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8fd548b30fbaa2e/Documents/"/>
    </mc:Choice>
  </mc:AlternateContent>
  <xr:revisionPtr revIDLastSave="3" documentId="8_{0D5B3B6C-A20E-4348-AECE-7E0345819256}" xr6:coauthVersionLast="47" xr6:coauthVersionMax="47" xr10:uidLastSave="{4D530313-E1F2-4E1C-8537-A7A773A32ACD}"/>
  <bookViews>
    <workbookView xWindow="-108" yWindow="-108" windowWidth="23256" windowHeight="12456" activeTab="1" xr2:uid="{898BC839-F2CA-4348-948C-D75AD4BD2CFC}"/>
  </bookViews>
  <sheets>
    <sheet name="Pivot tables" sheetId="3" r:id="rId1"/>
    <sheet name="Dashboard" sheetId="4" r:id="rId2"/>
    <sheet name="Data" sheetId="1" r:id="rId3"/>
  </sheets>
  <definedNames>
    <definedName name="_xlchart.v5.0" hidden="1">'Pivot tables'!$S$10</definedName>
    <definedName name="_xlchart.v5.1" hidden="1">'Pivot tables'!$S$11:$S$27</definedName>
    <definedName name="_xlchart.v5.2" hidden="1">'Pivot tables'!$T$10</definedName>
    <definedName name="_xlchart.v5.3" hidden="1">'Pivot tables'!$T$11:$T$27</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11" i="3" l="1"/>
  <c r="T11" i="3"/>
  <c r="S12" i="3"/>
  <c r="T12" i="3"/>
  <c r="S13" i="3"/>
  <c r="T13" i="3"/>
  <c r="S14" i="3"/>
  <c r="T14" i="3"/>
  <c r="S15" i="3"/>
  <c r="T15" i="3"/>
  <c r="S16" i="3"/>
  <c r="T16" i="3"/>
  <c r="S17" i="3"/>
  <c r="T17" i="3"/>
  <c r="S18" i="3"/>
  <c r="T18" i="3"/>
  <c r="S19" i="3"/>
  <c r="T19" i="3"/>
  <c r="S20" i="3"/>
  <c r="T20" i="3"/>
  <c r="S21" i="3"/>
  <c r="T21" i="3"/>
  <c r="S22" i="3"/>
  <c r="T22" i="3"/>
  <c r="S23" i="3"/>
  <c r="T23" i="3"/>
  <c r="S24" i="3"/>
  <c r="T24" i="3"/>
  <c r="S25" i="3"/>
  <c r="T25" i="3"/>
  <c r="S26" i="3"/>
  <c r="T26" i="3"/>
  <c r="S27" i="3"/>
  <c r="T27" i="3"/>
  <c r="T10" i="3"/>
  <c r="S10" i="3"/>
  <c r="E4" i="3"/>
  <c r="D8" i="1"/>
  <c r="D2" i="1"/>
  <c r="D3" i="1"/>
  <c r="D4" i="1"/>
  <c r="D5" i="1"/>
  <c r="D6" i="1"/>
  <c r="D7"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669" i="1"/>
  <c r="Q2669" i="1"/>
  <c r="R2609" i="1"/>
  <c r="Q2609" i="1"/>
  <c r="R2554" i="1"/>
  <c r="Q2554" i="1"/>
  <c r="R2510" i="1"/>
  <c r="Q2510" i="1"/>
  <c r="R1788" i="1"/>
  <c r="Q1788" i="1"/>
  <c r="R1768" i="1"/>
  <c r="Q1768" i="1"/>
  <c r="R1502" i="1"/>
  <c r="Q1502" i="1"/>
  <c r="R1097" i="1"/>
  <c r="Q1097" i="1"/>
  <c r="R791" i="1"/>
  <c r="Q791" i="1"/>
  <c r="R203" i="1"/>
  <c r="Q203" i="1"/>
  <c r="R2291" i="1"/>
  <c r="Q2291" i="1"/>
  <c r="R1411" i="1"/>
  <c r="Q1411" i="1"/>
  <c r="R1270" i="1"/>
  <c r="Q1270" i="1"/>
  <c r="R1031" i="1"/>
  <c r="Q1031" i="1"/>
  <c r="R2668" i="1"/>
  <c r="Q2668" i="1"/>
  <c r="R1808" i="1"/>
  <c r="Q1808" i="1"/>
  <c r="R1752" i="1"/>
  <c r="Q1752" i="1"/>
  <c r="R1628" i="1"/>
  <c r="Q1628" i="1"/>
  <c r="R1365" i="1"/>
  <c r="Q1365" i="1"/>
  <c r="R1145" i="1"/>
  <c r="Q1145" i="1"/>
  <c r="R1056" i="1"/>
  <c r="Q1056" i="1"/>
  <c r="R645" i="1"/>
  <c r="Q645" i="1"/>
  <c r="R503" i="1"/>
  <c r="Q503" i="1"/>
  <c r="R284" i="1"/>
  <c r="Q284" i="1"/>
  <c r="R128" i="1"/>
  <c r="Q128" i="1"/>
  <c r="R2640" i="1"/>
  <c r="Q2640" i="1"/>
  <c r="R2561" i="1"/>
  <c r="Q2561" i="1"/>
  <c r="R1993" i="1"/>
  <c r="Q1993" i="1"/>
  <c r="R1906" i="1"/>
  <c r="Q1906" i="1"/>
  <c r="R1639" i="1"/>
  <c r="Q1639" i="1"/>
  <c r="R1236" i="1"/>
  <c r="Q1236" i="1"/>
  <c r="R978" i="1"/>
  <c r="Q978" i="1"/>
  <c r="R610" i="1"/>
  <c r="Q610" i="1"/>
  <c r="R317" i="1"/>
  <c r="Q317" i="1"/>
  <c r="R2205" i="1"/>
  <c r="Q2205" i="1"/>
  <c r="R2027" i="1"/>
  <c r="Q2027" i="1"/>
  <c r="R1944" i="1"/>
  <c r="Q1944" i="1"/>
  <c r="R1880" i="1"/>
  <c r="Q1880" i="1"/>
  <c r="R1636" i="1"/>
  <c r="Q1636" i="1"/>
  <c r="R857" i="1"/>
  <c r="Q857" i="1"/>
  <c r="R136" i="1"/>
  <c r="Q136" i="1"/>
  <c r="R2334" i="1"/>
  <c r="Q2334" i="1"/>
  <c r="R1974" i="1"/>
  <c r="Q1974" i="1"/>
  <c r="R624" i="1"/>
  <c r="Q624" i="1"/>
  <c r="R340" i="1"/>
  <c r="Q340" i="1"/>
  <c r="R8" i="1"/>
  <c r="Q8" i="1"/>
  <c r="R2311" i="1"/>
  <c r="Q2311" i="1"/>
  <c r="R2245" i="1"/>
  <c r="Q2245" i="1"/>
  <c r="R1994" i="1"/>
  <c r="Q1994" i="1"/>
  <c r="R1557" i="1"/>
  <c r="Q1557" i="1"/>
  <c r="R879" i="1"/>
  <c r="Q879" i="1"/>
  <c r="R351" i="1"/>
  <c r="Q351" i="1"/>
  <c r="R2505" i="1"/>
  <c r="Q2505" i="1"/>
  <c r="R2437" i="1"/>
  <c r="Q2437" i="1"/>
  <c r="R1967" i="1"/>
  <c r="Q1967" i="1"/>
  <c r="R1563" i="1"/>
  <c r="Q1563" i="1"/>
  <c r="R1327" i="1"/>
  <c r="Q1327" i="1"/>
  <c r="R1090" i="1"/>
  <c r="Q1090" i="1"/>
  <c r="R626" i="1"/>
  <c r="Q626" i="1"/>
  <c r="R1916" i="1"/>
  <c r="Q1916" i="1"/>
  <c r="R1759" i="1"/>
  <c r="Q1759" i="1"/>
  <c r="R1610" i="1"/>
  <c r="Q1610" i="1"/>
  <c r="R1058" i="1"/>
  <c r="Q1058" i="1"/>
  <c r="R977" i="1"/>
  <c r="Q977" i="1"/>
  <c r="R350" i="1"/>
  <c r="Q350" i="1"/>
  <c r="R182" i="1"/>
  <c r="Q182" i="1"/>
  <c r="R2454" i="1"/>
  <c r="Q2454" i="1"/>
  <c r="R2386" i="1"/>
  <c r="Q2386" i="1"/>
  <c r="R2076" i="1"/>
  <c r="Q2076" i="1"/>
  <c r="R1730" i="1"/>
  <c r="Q1730" i="1"/>
  <c r="R1572" i="1"/>
  <c r="Q1572" i="1"/>
  <c r="R1561" i="1"/>
  <c r="Q1561" i="1"/>
  <c r="R1360" i="1"/>
  <c r="Q1360" i="1"/>
  <c r="R863" i="1"/>
  <c r="Q863" i="1"/>
  <c r="R710" i="1"/>
  <c r="Q710" i="1"/>
  <c r="R327" i="1"/>
  <c r="Q327" i="1"/>
  <c r="R2548" i="1"/>
  <c r="Q2548" i="1"/>
  <c r="R2372" i="1"/>
  <c r="Q2372" i="1"/>
  <c r="R2323" i="1"/>
  <c r="Q2323" i="1"/>
  <c r="R1934" i="1"/>
  <c r="Q1934" i="1"/>
  <c r="R1466" i="1"/>
  <c r="Q1466" i="1"/>
  <c r="R744" i="1"/>
  <c r="Q744" i="1"/>
  <c r="R643" i="1"/>
  <c r="Q643" i="1"/>
  <c r="R523" i="1"/>
  <c r="Q523" i="1"/>
  <c r="R366" i="1"/>
  <c r="Q366" i="1"/>
  <c r="R257" i="1"/>
  <c r="Q257" i="1"/>
  <c r="R2647" i="1"/>
  <c r="Q2647" i="1"/>
  <c r="R2620" i="1"/>
  <c r="Q2620" i="1"/>
  <c r="R2471" i="1"/>
  <c r="Q2471" i="1"/>
  <c r="R2360" i="1"/>
  <c r="Q2360" i="1"/>
  <c r="R1604" i="1"/>
  <c r="Q1604" i="1"/>
  <c r="R2277" i="1"/>
  <c r="Q2277" i="1"/>
  <c r="R1408" i="1"/>
  <c r="Q1408" i="1"/>
  <c r="R586" i="1"/>
  <c r="Q586" i="1"/>
  <c r="R187" i="1"/>
  <c r="Q187" i="1"/>
  <c r="R70" i="1"/>
  <c r="Q70" i="1"/>
  <c r="R2552" i="1"/>
  <c r="Q2552" i="1"/>
  <c r="R2535" i="1"/>
  <c r="Q2535" i="1"/>
  <c r="R2418" i="1"/>
  <c r="Q2418" i="1"/>
  <c r="R1237" i="1"/>
  <c r="Q1237" i="1"/>
  <c r="R300" i="1"/>
  <c r="Q300" i="1"/>
  <c r="R1774" i="1"/>
  <c r="Q1774" i="1"/>
  <c r="R1713" i="1"/>
  <c r="Q1713" i="1"/>
  <c r="R1495" i="1"/>
  <c r="Q1495" i="1"/>
  <c r="R2592" i="1"/>
  <c r="Q2592" i="1"/>
  <c r="R1940" i="1"/>
  <c r="Q1940" i="1"/>
  <c r="R1735" i="1"/>
  <c r="Q1735" i="1"/>
  <c r="R1729" i="1"/>
  <c r="Q1729" i="1"/>
  <c r="R1632" i="1"/>
  <c r="Q1632" i="1"/>
  <c r="R1261" i="1"/>
  <c r="Q1261" i="1"/>
  <c r="R2383" i="1"/>
  <c r="Q2383" i="1"/>
  <c r="R2072" i="1"/>
  <c r="Q2072" i="1"/>
  <c r="R1450" i="1"/>
  <c r="Q1450" i="1"/>
  <c r="R1444" i="1"/>
  <c r="Q1444" i="1"/>
  <c r="R1389" i="1"/>
  <c r="Q1389" i="1"/>
  <c r="R1355" i="1"/>
  <c r="Q1355" i="1"/>
  <c r="R1063" i="1"/>
  <c r="Q1063" i="1"/>
  <c r="R726" i="1"/>
  <c r="Q726" i="1"/>
  <c r="R330" i="1"/>
  <c r="Q330" i="1"/>
  <c r="R267" i="1"/>
  <c r="Q267" i="1"/>
  <c r="R51" i="1"/>
  <c r="Q51" i="1"/>
  <c r="R2438" i="1"/>
  <c r="Q2438" i="1"/>
  <c r="R992" i="1"/>
  <c r="Q992" i="1"/>
  <c r="R114" i="1"/>
  <c r="Q114" i="1"/>
  <c r="R10" i="1"/>
  <c r="Q10" i="1"/>
  <c r="R2655" i="1"/>
  <c r="Q2655" i="1"/>
  <c r="R2571" i="1"/>
  <c r="Q2571" i="1"/>
  <c r="R13" i="1"/>
  <c r="Q13" i="1"/>
  <c r="R2559" i="1"/>
  <c r="Q2559" i="1"/>
  <c r="R2227" i="1"/>
  <c r="Q2227" i="1"/>
  <c r="R2034" i="1"/>
  <c r="Q2034" i="1"/>
  <c r="R1871" i="1"/>
  <c r="Q1871" i="1"/>
  <c r="R1586" i="1"/>
  <c r="Q1586" i="1"/>
  <c r="R1004" i="1"/>
  <c r="Q1004" i="1"/>
  <c r="R490" i="1"/>
  <c r="Q490" i="1"/>
  <c r="R39" i="1"/>
  <c r="Q39" i="1"/>
  <c r="R5" i="1"/>
  <c r="Q5" i="1"/>
  <c r="R1863" i="1"/>
  <c r="Q1863" i="1"/>
  <c r="R1861" i="1"/>
  <c r="Q1861" i="1"/>
  <c r="R1772" i="1"/>
  <c r="Q1772" i="1"/>
  <c r="R951" i="1"/>
  <c r="Q951" i="1"/>
  <c r="R908" i="1"/>
  <c r="Q908" i="1"/>
  <c r="R527" i="1"/>
  <c r="Q527" i="1"/>
  <c r="R93" i="1"/>
  <c r="Q93" i="1"/>
  <c r="R1754" i="1"/>
  <c r="Q1754" i="1"/>
  <c r="R902" i="1"/>
  <c r="Q902" i="1"/>
  <c r="R409" i="1"/>
  <c r="Q409" i="1"/>
  <c r="R275" i="1"/>
  <c r="Q275" i="1"/>
  <c r="R272" i="1"/>
  <c r="Q272" i="1"/>
  <c r="R58" i="1"/>
  <c r="Q58" i="1"/>
  <c r="R11" i="1"/>
  <c r="Q11" i="1"/>
  <c r="R2663" i="1"/>
  <c r="Q2663" i="1"/>
  <c r="R2528" i="1"/>
  <c r="Q2528" i="1"/>
  <c r="R2260" i="1"/>
  <c r="Q2260" i="1"/>
  <c r="R2066" i="1"/>
  <c r="Q2066" i="1"/>
  <c r="R2014" i="1"/>
  <c r="Q2014" i="1"/>
  <c r="R1876" i="1"/>
  <c r="Q1876" i="1"/>
  <c r="R1638" i="1"/>
  <c r="Q1638" i="1"/>
  <c r="R898" i="1"/>
  <c r="Q898" i="1"/>
  <c r="R851" i="1"/>
  <c r="Q851" i="1"/>
  <c r="R749" i="1"/>
  <c r="Q749" i="1"/>
  <c r="R630" i="1"/>
  <c r="Q630" i="1"/>
  <c r="R560" i="1"/>
  <c r="Q560" i="1"/>
  <c r="R362" i="1"/>
  <c r="Q362" i="1"/>
  <c r="R1922" i="1"/>
  <c r="Q1922" i="1"/>
  <c r="R1763" i="1"/>
  <c r="Q1763" i="1"/>
  <c r="R1465" i="1"/>
  <c r="Q1465" i="1"/>
  <c r="R1112" i="1"/>
  <c r="Q1112" i="1"/>
  <c r="R281" i="1"/>
  <c r="Q281" i="1"/>
  <c r="R2409" i="1"/>
  <c r="Q2409" i="1"/>
  <c r="R1831" i="1"/>
  <c r="Q1831" i="1"/>
  <c r="R1584" i="1"/>
  <c r="Q1584" i="1"/>
  <c r="R1208" i="1"/>
  <c r="Q1208" i="1"/>
  <c r="R424" i="1"/>
  <c r="Q424" i="1"/>
  <c r="R247" i="1"/>
  <c r="Q247" i="1"/>
  <c r="R2527" i="1"/>
  <c r="Q2527" i="1"/>
  <c r="R2232" i="1"/>
  <c r="Q2232" i="1"/>
  <c r="R2146" i="1"/>
  <c r="Q2146" i="1"/>
  <c r="R2084" i="1"/>
  <c r="Q2084" i="1"/>
  <c r="R1799" i="1"/>
  <c r="Q1799" i="1"/>
  <c r="R1100" i="1"/>
  <c r="Q1100" i="1"/>
  <c r="R936" i="1"/>
  <c r="Q936" i="1"/>
  <c r="R723" i="1"/>
  <c r="Q723" i="1"/>
  <c r="R399" i="1"/>
  <c r="Q399" i="1"/>
  <c r="R170" i="1"/>
  <c r="Q170" i="1"/>
  <c r="R2293" i="1"/>
  <c r="Q2293" i="1"/>
  <c r="R1181" i="1"/>
  <c r="Q1181" i="1"/>
  <c r="R319" i="1"/>
  <c r="Q319" i="1"/>
  <c r="R2476" i="1"/>
  <c r="Q2476" i="1"/>
  <c r="R2330" i="1"/>
  <c r="Q2330" i="1"/>
  <c r="R2163" i="1"/>
  <c r="Q2163" i="1"/>
  <c r="R1907" i="1"/>
  <c r="Q1907" i="1"/>
  <c r="R1640" i="1"/>
  <c r="Q1640" i="1"/>
  <c r="R1011" i="1"/>
  <c r="Q1011" i="1"/>
  <c r="R82" i="1"/>
  <c r="Q82" i="1"/>
  <c r="R2348" i="1"/>
  <c r="Q2348" i="1"/>
  <c r="R2055" i="1"/>
  <c r="Q2055" i="1"/>
  <c r="R2013" i="1"/>
  <c r="Q2013" i="1"/>
  <c r="R1137" i="1"/>
  <c r="Q1137" i="1"/>
  <c r="R1075" i="1"/>
  <c r="Q1075" i="1"/>
  <c r="R1040" i="1"/>
  <c r="Q1040" i="1"/>
  <c r="R860" i="1"/>
  <c r="Q860" i="1"/>
  <c r="R777" i="1"/>
  <c r="Q777" i="1"/>
  <c r="R731" i="1"/>
  <c r="Q731" i="1"/>
  <c r="R2440" i="1"/>
  <c r="Q2440" i="1"/>
  <c r="R1642" i="1"/>
  <c r="Q1642" i="1"/>
  <c r="R1496" i="1"/>
  <c r="Q1496" i="1"/>
  <c r="R1042" i="1"/>
  <c r="Q1042" i="1"/>
  <c r="R194" i="1"/>
  <c r="Q194" i="1"/>
  <c r="R23" i="1"/>
  <c r="Q23" i="1"/>
  <c r="R2688" i="1"/>
  <c r="Q2688" i="1"/>
  <c r="R2492" i="1"/>
  <c r="Q2492" i="1"/>
  <c r="R2423" i="1"/>
  <c r="Q2423" i="1"/>
  <c r="R1838" i="1"/>
  <c r="Q1838" i="1"/>
  <c r="R1776" i="1"/>
  <c r="Q1776" i="1"/>
  <c r="R1727" i="1"/>
  <c r="Q1727" i="1"/>
  <c r="R1583" i="1"/>
  <c r="Q1583" i="1"/>
  <c r="R1413" i="1"/>
  <c r="Q1413" i="1"/>
  <c r="R1301" i="1"/>
  <c r="Q1301" i="1"/>
  <c r="R1253" i="1"/>
  <c r="Q1253" i="1"/>
  <c r="R1172" i="1"/>
  <c r="Q1172" i="1"/>
  <c r="R998" i="1"/>
  <c r="Q998" i="1"/>
  <c r="R915" i="1"/>
  <c r="Q915" i="1"/>
  <c r="R328" i="1"/>
  <c r="Q328" i="1"/>
  <c r="R116" i="1"/>
  <c r="Q116" i="1"/>
  <c r="R2507" i="1"/>
  <c r="Q2507" i="1"/>
  <c r="R1617" i="1"/>
  <c r="Q1617" i="1"/>
  <c r="R412" i="1"/>
  <c r="Q412" i="1"/>
  <c r="R297" i="1"/>
  <c r="Q297" i="1"/>
  <c r="R2670" i="1"/>
  <c r="Q2670" i="1"/>
  <c r="R2658" i="1"/>
  <c r="Q2658" i="1"/>
  <c r="R2297" i="1"/>
  <c r="Q2297" i="1"/>
  <c r="R2201" i="1"/>
  <c r="Q2201" i="1"/>
  <c r="R1744" i="1"/>
  <c r="Q1744" i="1"/>
  <c r="R911" i="1"/>
  <c r="Q911" i="1"/>
  <c r="R588" i="1"/>
  <c r="Q588" i="1"/>
  <c r="R513" i="1"/>
  <c r="Q513" i="1"/>
  <c r="R353" i="1"/>
  <c r="Q353" i="1"/>
  <c r="R345" i="1"/>
  <c r="Q345" i="1"/>
  <c r="R2683" i="1"/>
  <c r="Q2683" i="1"/>
  <c r="R2325" i="1"/>
  <c r="Q2325" i="1"/>
  <c r="R2059" i="1"/>
  <c r="Q2059" i="1"/>
  <c r="R1574" i="1"/>
  <c r="Q1574" i="1"/>
  <c r="R1072" i="1"/>
  <c r="Q1072" i="1"/>
  <c r="R664" i="1"/>
  <c r="Q664" i="1"/>
  <c r="R464" i="1"/>
  <c r="Q464" i="1"/>
  <c r="R433" i="1"/>
  <c r="Q433" i="1"/>
  <c r="R192" i="1"/>
  <c r="Q192" i="1"/>
  <c r="R106" i="1"/>
  <c r="Q106" i="1"/>
  <c r="R2405" i="1"/>
  <c r="Q2405" i="1"/>
  <c r="R2400" i="1"/>
  <c r="Q2400" i="1"/>
  <c r="R2150" i="1"/>
  <c r="Q2150" i="1"/>
  <c r="R1765" i="1"/>
  <c r="Q1765" i="1"/>
  <c r="R862" i="1"/>
  <c r="Q862" i="1"/>
  <c r="R413" i="1"/>
  <c r="Q413" i="1"/>
  <c r="R254" i="1"/>
  <c r="Q254" i="1"/>
  <c r="R216" i="1"/>
  <c r="Q216" i="1"/>
  <c r="R183" i="1"/>
  <c r="Q183" i="1"/>
  <c r="R2608" i="1"/>
  <c r="Q2608" i="1"/>
  <c r="R2569" i="1"/>
  <c r="Q2569" i="1"/>
  <c r="R1910" i="1"/>
  <c r="Q1910" i="1"/>
  <c r="R1803" i="1"/>
  <c r="Q1803" i="1"/>
  <c r="R1527" i="1"/>
  <c r="Q1527" i="1"/>
  <c r="R1361" i="1"/>
  <c r="Q1361" i="1"/>
  <c r="R1263" i="1"/>
  <c r="Q1263" i="1"/>
  <c r="R1206" i="1"/>
  <c r="Q1206" i="1"/>
  <c r="R982" i="1"/>
  <c r="Q982" i="1"/>
  <c r="R692" i="1"/>
  <c r="Q692" i="1"/>
  <c r="R574" i="1"/>
  <c r="Q574" i="1"/>
  <c r="R296" i="1"/>
  <c r="Q296" i="1"/>
  <c r="R175" i="1"/>
  <c r="Q175" i="1"/>
  <c r="R2439" i="1"/>
  <c r="Q2439" i="1"/>
  <c r="R2379" i="1"/>
  <c r="Q2379" i="1"/>
  <c r="R2132" i="1"/>
  <c r="Q2132" i="1"/>
  <c r="R1378" i="1"/>
  <c r="Q1378" i="1"/>
  <c r="R1320" i="1"/>
  <c r="Q1320" i="1"/>
  <c r="R704" i="1"/>
  <c r="Q704" i="1"/>
  <c r="R628" i="1"/>
  <c r="Q628" i="1"/>
  <c r="R2707" i="1"/>
  <c r="Q2707" i="1"/>
  <c r="R1551" i="1"/>
  <c r="Q1551" i="1"/>
  <c r="R1407" i="1"/>
  <c r="Q1407" i="1"/>
  <c r="R1398" i="1"/>
  <c r="Q1398" i="1"/>
  <c r="R1326" i="1"/>
  <c r="Q1326" i="1"/>
  <c r="R654" i="1"/>
  <c r="Q654" i="1"/>
  <c r="R172" i="1"/>
  <c r="Q172" i="1"/>
  <c r="R2674" i="1"/>
  <c r="Q2674" i="1"/>
  <c r="R2625" i="1"/>
  <c r="Q2625" i="1"/>
  <c r="R1959" i="1"/>
  <c r="Q1959" i="1"/>
  <c r="R984" i="1"/>
  <c r="Q984" i="1"/>
  <c r="R617" i="1"/>
  <c r="Q617" i="1"/>
  <c r="R224" i="1"/>
  <c r="Q224" i="1"/>
  <c r="R157" i="1"/>
  <c r="Q157" i="1"/>
  <c r="R64" i="1"/>
  <c r="Q64" i="1"/>
  <c r="R2083" i="1"/>
  <c r="Q2083" i="1"/>
  <c r="R1751" i="1"/>
  <c r="Q1751" i="1"/>
  <c r="R1276" i="1"/>
  <c r="Q1276" i="1"/>
  <c r="R1062" i="1"/>
  <c r="Q1062" i="1"/>
  <c r="R826" i="1"/>
  <c r="Q826" i="1"/>
  <c r="R4" i="1"/>
  <c r="Q4" i="1"/>
  <c r="R2082" i="1"/>
  <c r="Q2082" i="1"/>
  <c r="R2039" i="1"/>
  <c r="Q2039" i="1"/>
  <c r="R613" i="1"/>
  <c r="Q613" i="1"/>
  <c r="R583" i="1"/>
  <c r="Q583" i="1"/>
  <c r="R359" i="1"/>
  <c r="Q359" i="1"/>
  <c r="R2166" i="1"/>
  <c r="Q2166" i="1"/>
  <c r="R1769" i="1"/>
  <c r="Q1769" i="1"/>
  <c r="R1265" i="1"/>
  <c r="Q1265" i="1"/>
  <c r="R775" i="1"/>
  <c r="Q775" i="1"/>
  <c r="R2665" i="1"/>
  <c r="Q2665" i="1"/>
  <c r="R2487" i="1"/>
  <c r="Q2487" i="1"/>
  <c r="R1957" i="1"/>
  <c r="Q1957" i="1"/>
  <c r="R1473" i="1"/>
  <c r="Q1473" i="1"/>
  <c r="R1431" i="1"/>
  <c r="Q1431" i="1"/>
  <c r="R1406" i="1"/>
  <c r="Q1406" i="1"/>
  <c r="R1107" i="1"/>
  <c r="Q1107" i="1"/>
  <c r="R1017" i="1"/>
  <c r="Q1017" i="1"/>
  <c r="R631" i="1"/>
  <c r="Q631" i="1"/>
  <c r="R292" i="1"/>
  <c r="Q292" i="1"/>
  <c r="R2449" i="1"/>
  <c r="Q2449" i="1"/>
  <c r="R2296" i="1"/>
  <c r="Q2296" i="1"/>
  <c r="R1965" i="1"/>
  <c r="Q1965" i="1"/>
  <c r="R1146" i="1"/>
  <c r="Q1146" i="1"/>
  <c r="R1131" i="1"/>
  <c r="Q1131" i="1"/>
  <c r="R819" i="1"/>
  <c r="Q819" i="1"/>
  <c r="R672" i="1"/>
  <c r="Q672" i="1"/>
  <c r="R355" i="1"/>
  <c r="Q355" i="1"/>
  <c r="R313" i="1"/>
  <c r="Q313" i="1"/>
  <c r="R201" i="1"/>
  <c r="Q201" i="1"/>
  <c r="R181" i="1"/>
  <c r="Q181" i="1"/>
  <c r="R1430" i="1"/>
  <c r="Q1430" i="1"/>
  <c r="R2704" i="1"/>
  <c r="Q2704" i="1"/>
  <c r="R2384" i="1"/>
  <c r="Q2384" i="1"/>
  <c r="R2342" i="1"/>
  <c r="Q2342" i="1"/>
  <c r="R1832" i="1"/>
  <c r="Q1832" i="1"/>
  <c r="R1741" i="1"/>
  <c r="Q1741" i="1"/>
  <c r="R965" i="1"/>
  <c r="Q965" i="1"/>
  <c r="R615" i="1"/>
  <c r="Q615" i="1"/>
  <c r="R2108" i="1"/>
  <c r="Q2108" i="1"/>
  <c r="R1337" i="1"/>
  <c r="Q1337" i="1"/>
  <c r="R1216" i="1"/>
  <c r="Q1216" i="1"/>
  <c r="R1129" i="1"/>
  <c r="Q1129" i="1"/>
  <c r="R917" i="1"/>
  <c r="Q917" i="1"/>
  <c r="R787" i="1"/>
  <c r="Q787" i="1"/>
  <c r="R734" i="1"/>
  <c r="Q734" i="1"/>
  <c r="R323" i="1"/>
  <c r="Q323" i="1"/>
  <c r="R322" i="1"/>
  <c r="Q322" i="1"/>
  <c r="R306" i="1"/>
  <c r="Q306" i="1"/>
  <c r="R2693" i="1"/>
  <c r="Q2693" i="1"/>
  <c r="R2656" i="1"/>
  <c r="Q2656" i="1"/>
  <c r="R2594" i="1"/>
  <c r="Q2594" i="1"/>
  <c r="R2534" i="1"/>
  <c r="Q2534" i="1"/>
  <c r="R2271" i="1"/>
  <c r="Q2271" i="1"/>
  <c r="R2200" i="1"/>
  <c r="Q2200" i="1"/>
  <c r="R1829" i="1"/>
  <c r="Q1829" i="1"/>
  <c r="R1764" i="1"/>
  <c r="Q1764" i="1"/>
  <c r="R671" i="1"/>
  <c r="Q671" i="1"/>
  <c r="R471" i="1"/>
  <c r="Q471" i="1"/>
  <c r="R461" i="1"/>
  <c r="Q461" i="1"/>
  <c r="R334" i="1"/>
  <c r="Q334" i="1"/>
  <c r="R273" i="1"/>
  <c r="Q273" i="1"/>
  <c r="R105" i="1"/>
  <c r="Q105" i="1"/>
  <c r="R2287" i="1"/>
  <c r="Q2287" i="1"/>
  <c r="R1475" i="1"/>
  <c r="Q1475" i="1"/>
  <c r="R1313" i="1"/>
  <c r="Q1313" i="1"/>
  <c r="R1071" i="1"/>
  <c r="Q1071" i="1"/>
  <c r="R563" i="1"/>
  <c r="Q563" i="1"/>
  <c r="R456" i="1"/>
  <c r="Q456" i="1"/>
  <c r="R2560" i="1"/>
  <c r="Q2560" i="1"/>
  <c r="R2496" i="1"/>
  <c r="Q2496" i="1"/>
  <c r="R2152" i="1"/>
  <c r="Q2152" i="1"/>
  <c r="R1625" i="1"/>
  <c r="Q1625" i="1"/>
  <c r="R1588" i="1"/>
  <c r="Q1588" i="1"/>
  <c r="R1274" i="1"/>
  <c r="Q1274" i="1"/>
  <c r="R1055" i="1"/>
  <c r="Q1055" i="1"/>
  <c r="R809" i="1"/>
  <c r="Q809" i="1"/>
  <c r="R629" i="1"/>
  <c r="Q629" i="1"/>
  <c r="R131" i="1"/>
  <c r="Q131" i="1"/>
  <c r="R16" i="1"/>
  <c r="Q16" i="1"/>
  <c r="R2553" i="1"/>
  <c r="Q2553" i="1"/>
  <c r="R2279" i="1"/>
  <c r="Q2279" i="1"/>
  <c r="R1109" i="1"/>
  <c r="Q1109" i="1"/>
  <c r="R372" i="1"/>
  <c r="Q372" i="1"/>
  <c r="R2700" i="1"/>
  <c r="Q2700" i="1"/>
  <c r="R2678" i="1"/>
  <c r="Q2678" i="1"/>
  <c r="R2512" i="1"/>
  <c r="Q2512" i="1"/>
  <c r="R2350" i="1"/>
  <c r="Q2350" i="1"/>
  <c r="R2281" i="1"/>
  <c r="Q2281" i="1"/>
  <c r="R1889" i="1"/>
  <c r="Q1889" i="1"/>
  <c r="R1870" i="1"/>
  <c r="Q1870" i="1"/>
  <c r="R1739" i="1"/>
  <c r="Q1739" i="1"/>
  <c r="R1252" i="1"/>
  <c r="Q1252" i="1"/>
  <c r="R1089" i="1"/>
  <c r="Q1089" i="1"/>
  <c r="R1053" i="1"/>
  <c r="Q1053" i="1"/>
  <c r="R991" i="1"/>
  <c r="Q991" i="1"/>
  <c r="R543" i="1"/>
  <c r="Q543" i="1"/>
  <c r="R299" i="1"/>
  <c r="Q299" i="1"/>
  <c r="R196" i="1"/>
  <c r="Q196" i="1"/>
  <c r="R2636" i="1"/>
  <c r="Q2636" i="1"/>
  <c r="R2546" i="1"/>
  <c r="Q2546" i="1"/>
  <c r="R2536" i="1"/>
  <c r="Q2536" i="1"/>
  <c r="R2504" i="1"/>
  <c r="Q2504" i="1"/>
  <c r="R2421" i="1"/>
  <c r="Q2421" i="1"/>
  <c r="R1941" i="1"/>
  <c r="Q1941" i="1"/>
  <c r="R1857" i="1"/>
  <c r="Q1857" i="1"/>
  <c r="R1792" i="1"/>
  <c r="Q1792" i="1"/>
  <c r="R1375" i="1"/>
  <c r="Q1375" i="1"/>
  <c r="R1354" i="1"/>
  <c r="Q1354" i="1"/>
  <c r="R836" i="1"/>
  <c r="Q836" i="1"/>
  <c r="R312" i="1"/>
  <c r="Q312" i="1"/>
  <c r="R171" i="1"/>
  <c r="Q171" i="1"/>
  <c r="R2305" i="1"/>
  <c r="Q2305" i="1"/>
  <c r="R1912" i="1"/>
  <c r="Q1912" i="1"/>
  <c r="R1548" i="1"/>
  <c r="Q1548" i="1"/>
  <c r="R1394" i="1"/>
  <c r="Q1394" i="1"/>
  <c r="R892" i="1"/>
  <c r="Q892" i="1"/>
  <c r="R423" i="1"/>
  <c r="Q423" i="1"/>
  <c r="R96" i="1"/>
  <c r="Q96" i="1"/>
  <c r="R60" i="1"/>
  <c r="Q60" i="1"/>
  <c r="R2385" i="1"/>
  <c r="Q2385" i="1"/>
  <c r="R2359" i="1"/>
  <c r="Q2359" i="1"/>
  <c r="R2269" i="1"/>
  <c r="Q2269" i="1"/>
  <c r="R2049" i="1"/>
  <c r="Q2049" i="1"/>
  <c r="R1854" i="1"/>
  <c r="Q1854" i="1"/>
  <c r="R1114" i="1"/>
  <c r="Q1114" i="1"/>
  <c r="R589" i="1"/>
  <c r="Q589" i="1"/>
  <c r="R147" i="1"/>
  <c r="Q147" i="1"/>
  <c r="R140" i="1"/>
  <c r="Q140" i="1"/>
  <c r="R2249" i="1"/>
  <c r="Q2249" i="1"/>
  <c r="R2237" i="1"/>
  <c r="Q2237" i="1"/>
  <c r="R1674" i="1"/>
  <c r="Q1674" i="1"/>
  <c r="R1353" i="1"/>
  <c r="Q1353" i="1"/>
  <c r="R1165" i="1"/>
  <c r="Q1165" i="1"/>
  <c r="R906" i="1"/>
  <c r="Q906" i="1"/>
  <c r="R838" i="1"/>
  <c r="Q838" i="1"/>
  <c r="R361" i="1"/>
  <c r="Q361" i="1"/>
  <c r="R9" i="1"/>
  <c r="Q9" i="1"/>
  <c r="R2618" i="1"/>
  <c r="Q2618" i="1"/>
  <c r="R2255" i="1"/>
  <c r="Q2255" i="1"/>
  <c r="R2229" i="1"/>
  <c r="Q2229" i="1"/>
  <c r="R1812" i="1"/>
  <c r="Q1812" i="1"/>
  <c r="R1359" i="1"/>
  <c r="Q1359" i="1"/>
  <c r="R925" i="1"/>
  <c r="Q925" i="1"/>
  <c r="R747" i="1"/>
  <c r="Q747" i="1"/>
  <c r="R246" i="1"/>
  <c r="Q246" i="1"/>
  <c r="R77" i="1"/>
  <c r="Q77" i="1"/>
  <c r="R2436" i="1"/>
  <c r="Q2436" i="1"/>
  <c r="R2043" i="1"/>
  <c r="Q2043" i="1"/>
  <c r="R1023" i="1"/>
  <c r="Q1023" i="1"/>
  <c r="R532" i="1"/>
  <c r="Q532" i="1"/>
  <c r="R484" i="1"/>
  <c r="Q484" i="1"/>
  <c r="R218" i="1"/>
  <c r="Q218" i="1"/>
  <c r="R2071" i="1"/>
  <c r="Q2071" i="1"/>
  <c r="R1847" i="1"/>
  <c r="Q1847" i="1"/>
  <c r="R1783" i="1"/>
  <c r="Q1783" i="1"/>
  <c r="R1683" i="1"/>
  <c r="Q1683" i="1"/>
  <c r="R894" i="1"/>
  <c r="Q894" i="1"/>
  <c r="R549" i="1"/>
  <c r="Q549" i="1"/>
  <c r="R494" i="1"/>
  <c r="Q494" i="1"/>
  <c r="R453" i="1"/>
  <c r="Q453" i="1"/>
  <c r="R230" i="1"/>
  <c r="Q230" i="1"/>
  <c r="R2508" i="1"/>
  <c r="Q2508" i="1"/>
  <c r="R2488" i="1"/>
  <c r="Q2488" i="1"/>
  <c r="R2415" i="1"/>
  <c r="Q2415" i="1"/>
  <c r="R2410" i="1"/>
  <c r="Q2410" i="1"/>
  <c r="R1779" i="1"/>
  <c r="Q1779" i="1"/>
  <c r="R1471" i="1"/>
  <c r="Q1471" i="1"/>
  <c r="R1094" i="1"/>
  <c r="Q1094" i="1"/>
  <c r="R653" i="1"/>
  <c r="Q653" i="1"/>
  <c r="R619" i="1"/>
  <c r="Q619" i="1"/>
  <c r="R491" i="1"/>
  <c r="Q491" i="1"/>
  <c r="R473" i="1"/>
  <c r="Q473" i="1"/>
  <c r="R378" i="1"/>
  <c r="Q378" i="1"/>
  <c r="R243" i="1"/>
  <c r="Q243" i="1"/>
  <c r="R43" i="1"/>
  <c r="Q43" i="1"/>
  <c r="R1914" i="1"/>
  <c r="Q1914" i="1"/>
  <c r="R1675" i="1"/>
  <c r="Q1675" i="1"/>
  <c r="R162" i="1"/>
  <c r="Q162" i="1"/>
  <c r="R1298" i="1"/>
  <c r="Q1298" i="1"/>
  <c r="R725" i="1"/>
  <c r="Q725" i="1"/>
  <c r="R655" i="1"/>
  <c r="Q655" i="1"/>
  <c r="R627" i="1"/>
  <c r="Q627" i="1"/>
  <c r="R180" i="1"/>
  <c r="Q180" i="1"/>
  <c r="R2703" i="1"/>
  <c r="Q2703" i="1"/>
  <c r="R2329" i="1"/>
  <c r="Q2329" i="1"/>
  <c r="R1850" i="1"/>
  <c r="Q1850" i="1"/>
  <c r="R1582" i="1"/>
  <c r="Q1582" i="1"/>
  <c r="R1488" i="1"/>
  <c r="Q1488" i="1"/>
  <c r="R1458" i="1"/>
  <c r="Q1458" i="1"/>
  <c r="R813" i="1"/>
  <c r="Q813" i="1"/>
  <c r="R762" i="1"/>
  <c r="Q762" i="1"/>
  <c r="R651" i="1"/>
  <c r="Q651" i="1"/>
  <c r="R640" i="1"/>
  <c r="Q640" i="1"/>
  <c r="R2428" i="1"/>
  <c r="Q2428" i="1"/>
  <c r="R1895" i="1"/>
  <c r="Q1895" i="1"/>
  <c r="R1813" i="1"/>
  <c r="Q1813" i="1"/>
  <c r="R1685" i="1"/>
  <c r="Q1685" i="1"/>
  <c r="R1593" i="1"/>
  <c r="Q1593" i="1"/>
  <c r="R1345" i="1"/>
  <c r="Q1345" i="1"/>
  <c r="R648" i="1"/>
  <c r="Q648" i="1"/>
  <c r="R2589" i="1"/>
  <c r="Q2589" i="1"/>
  <c r="R2462" i="1"/>
  <c r="Q2462" i="1"/>
  <c r="R1472" i="1"/>
  <c r="Q1472" i="1"/>
  <c r="R1019" i="1"/>
  <c r="Q1019" i="1"/>
  <c r="R880" i="1"/>
  <c r="Q880" i="1"/>
  <c r="R548" i="1"/>
  <c r="Q548" i="1"/>
  <c r="R241" i="1"/>
  <c r="Q241" i="1"/>
  <c r="R1790" i="1"/>
  <c r="Q1790" i="1"/>
  <c r="R1615" i="1"/>
  <c r="Q1615" i="1"/>
  <c r="R1609" i="1"/>
  <c r="Q1609" i="1"/>
  <c r="R1171" i="1"/>
  <c r="Q1171" i="1"/>
  <c r="R2036" i="1"/>
  <c r="Q2036" i="1"/>
  <c r="R1653" i="1"/>
  <c r="Q1653" i="1"/>
  <c r="R1524" i="1"/>
  <c r="Q1524" i="1"/>
  <c r="R1133" i="1"/>
  <c r="Q1133" i="1"/>
  <c r="R1048" i="1"/>
  <c r="Q1048" i="1"/>
  <c r="R733" i="1"/>
  <c r="Q733" i="1"/>
  <c r="R352" i="1"/>
  <c r="Q352" i="1"/>
  <c r="R169" i="1"/>
  <c r="Q169" i="1"/>
  <c r="R164" i="1"/>
  <c r="Q164" i="1"/>
  <c r="R2630" i="1"/>
  <c r="Q2630" i="1"/>
  <c r="R2265" i="1"/>
  <c r="Q2265" i="1"/>
  <c r="R2172" i="1"/>
  <c r="Q2172" i="1"/>
  <c r="R1454" i="1"/>
  <c r="Q1454" i="1"/>
  <c r="R585" i="1"/>
  <c r="Q585" i="1"/>
  <c r="R554" i="1"/>
  <c r="Q554" i="1"/>
  <c r="R232" i="1"/>
  <c r="Q232" i="1"/>
  <c r="R2565" i="1"/>
  <c r="Q2565" i="1"/>
  <c r="R2174" i="1"/>
  <c r="Q2174" i="1"/>
  <c r="R1862" i="1"/>
  <c r="Q1862" i="1"/>
  <c r="R1599" i="1"/>
  <c r="Q1599" i="1"/>
  <c r="R1022" i="1"/>
  <c r="Q1022" i="1"/>
  <c r="R293" i="1"/>
  <c r="Q293" i="1"/>
  <c r="R139" i="1"/>
  <c r="Q139" i="1"/>
  <c r="R52" i="1"/>
  <c r="Q52" i="1"/>
  <c r="R2302" i="1"/>
  <c r="Q2302" i="1"/>
  <c r="R1273" i="1"/>
  <c r="Q1273" i="1"/>
  <c r="R959" i="1"/>
  <c r="Q959" i="1"/>
  <c r="R835" i="1"/>
  <c r="Q835" i="1"/>
  <c r="R732" i="1"/>
  <c r="Q732" i="1"/>
  <c r="R605" i="1"/>
  <c r="Q605" i="1"/>
  <c r="R2602" i="1"/>
  <c r="Q2602" i="1"/>
  <c r="R2506" i="1"/>
  <c r="Q2506" i="1"/>
  <c r="R2427" i="1"/>
  <c r="Q2427" i="1"/>
  <c r="R2497" i="1"/>
  <c r="Q2497" i="1"/>
  <c r="R2135" i="1"/>
  <c r="Q2135" i="1"/>
  <c r="R1504" i="1"/>
  <c r="Q1504" i="1"/>
  <c r="R926" i="1"/>
  <c r="Q926" i="1"/>
  <c r="R905" i="1"/>
  <c r="Q905" i="1"/>
  <c r="R885" i="1"/>
  <c r="Q885" i="1"/>
  <c r="R2463" i="1"/>
  <c r="Q2463" i="1"/>
  <c r="R918" i="1"/>
  <c r="Q918" i="1"/>
  <c r="R442" i="1"/>
  <c r="Q442" i="1"/>
  <c r="R307" i="1"/>
  <c r="Q307" i="1"/>
  <c r="R36" i="1"/>
  <c r="Q36" i="1"/>
  <c r="R2706" i="1"/>
  <c r="Q2706" i="1"/>
  <c r="R2573" i="1"/>
  <c r="Q2573" i="1"/>
  <c r="R2117" i="1"/>
  <c r="Q2117" i="1"/>
  <c r="R2102" i="1"/>
  <c r="Q2102" i="1"/>
  <c r="R1718" i="1"/>
  <c r="Q1718" i="1"/>
  <c r="R1486" i="1"/>
  <c r="Q1486" i="1"/>
  <c r="R1096" i="1"/>
  <c r="Q1096" i="1"/>
  <c r="R1009" i="1"/>
  <c r="Q1009" i="1"/>
  <c r="R770" i="1"/>
  <c r="Q770" i="1"/>
  <c r="R717" i="1"/>
  <c r="Q717" i="1"/>
  <c r="R499" i="1"/>
  <c r="Q499" i="1"/>
  <c r="R381" i="1"/>
  <c r="Q381" i="1"/>
  <c r="R61" i="1"/>
  <c r="Q61" i="1"/>
  <c r="R2226" i="1"/>
  <c r="Q2226" i="1"/>
  <c r="R2177" i="1"/>
  <c r="Q2177" i="1"/>
  <c r="R2091" i="1"/>
  <c r="Q2091" i="1"/>
  <c r="R1926" i="1"/>
  <c r="Q1926" i="1"/>
  <c r="R1714" i="1"/>
  <c r="Q1714" i="1"/>
  <c r="R1481" i="1"/>
  <c r="Q1481" i="1"/>
  <c r="R1369" i="1"/>
  <c r="Q1369" i="1"/>
  <c r="R1164" i="1"/>
  <c r="Q1164" i="1"/>
  <c r="R616" i="1"/>
  <c r="Q616" i="1"/>
  <c r="R530" i="1"/>
  <c r="Q530" i="1"/>
  <c r="R227" i="1"/>
  <c r="Q227" i="1"/>
  <c r="R191" i="1"/>
  <c r="Q191" i="1"/>
  <c r="R2160" i="1"/>
  <c r="Q2160" i="1"/>
  <c r="R2114" i="1"/>
  <c r="Q2114" i="1"/>
  <c r="R1842" i="1"/>
  <c r="Q1842" i="1"/>
  <c r="R1409" i="1"/>
  <c r="Q1409" i="1"/>
  <c r="R1038" i="1"/>
  <c r="Q1038" i="1"/>
  <c r="R934" i="1"/>
  <c r="Q934" i="1"/>
  <c r="R929" i="1"/>
  <c r="Q929" i="1"/>
  <c r="R279" i="1"/>
  <c r="Q279" i="1"/>
  <c r="R35" i="1"/>
  <c r="Q35" i="1"/>
  <c r="R22" i="1"/>
  <c r="Q22" i="1"/>
  <c r="R2346" i="1"/>
  <c r="Q2346" i="1"/>
  <c r="R1931" i="1"/>
  <c r="Q1931" i="1"/>
  <c r="R1120" i="1"/>
  <c r="Q1120" i="1"/>
  <c r="R1066" i="1"/>
  <c r="Q1066" i="1"/>
  <c r="R1047" i="1"/>
  <c r="Q1047" i="1"/>
  <c r="R683" i="1"/>
  <c r="Q683" i="1"/>
  <c r="R652" i="1"/>
  <c r="Q652" i="1"/>
  <c r="R536" i="1"/>
  <c r="Q536" i="1"/>
  <c r="R406" i="1"/>
  <c r="Q406" i="1"/>
  <c r="R148" i="1"/>
  <c r="Q148" i="1"/>
  <c r="R2235" i="1"/>
  <c r="Q2235" i="1"/>
  <c r="R1936" i="1"/>
  <c r="Q1936" i="1"/>
  <c r="R1166" i="1"/>
  <c r="Q1166" i="1"/>
  <c r="R1069" i="1"/>
  <c r="Q1069" i="1"/>
  <c r="R953" i="1"/>
  <c r="Q953" i="1"/>
  <c r="R919" i="1"/>
  <c r="Q919" i="1"/>
  <c r="R2604" i="1"/>
  <c r="Q2604" i="1"/>
  <c r="R2491" i="1"/>
  <c r="Q2491" i="1"/>
  <c r="R2361" i="1"/>
  <c r="Q2361" i="1"/>
  <c r="R2320" i="1"/>
  <c r="Q2320" i="1"/>
  <c r="R1650" i="1"/>
  <c r="Q1650" i="1"/>
  <c r="R1474" i="1"/>
  <c r="Q1474" i="1"/>
  <c r="R971" i="1"/>
  <c r="Q971" i="1"/>
  <c r="R512" i="1"/>
  <c r="Q512" i="1"/>
  <c r="R363" i="1"/>
  <c r="Q363" i="1"/>
  <c r="R177" i="1"/>
  <c r="Q177" i="1"/>
  <c r="R2006" i="1"/>
  <c r="Q2006" i="1"/>
  <c r="R1927" i="1"/>
  <c r="Q1927" i="1"/>
  <c r="R402" i="1"/>
  <c r="Q402" i="1"/>
  <c r="R269" i="1"/>
  <c r="Q269" i="1"/>
  <c r="R2286" i="1"/>
  <c r="Q2286" i="1"/>
  <c r="R1825" i="1"/>
  <c r="Q1825" i="1"/>
  <c r="R1733" i="1"/>
  <c r="Q1733" i="1"/>
  <c r="R2319" i="1"/>
  <c r="Q2319" i="1"/>
  <c r="R2148" i="1"/>
  <c r="Q2148" i="1"/>
  <c r="R1827" i="1"/>
  <c r="Q1827" i="1"/>
  <c r="R961" i="1"/>
  <c r="Q961" i="1"/>
  <c r="R689" i="1"/>
  <c r="Q689" i="1"/>
  <c r="R2633" i="1"/>
  <c r="Q2633" i="1"/>
  <c r="R2422" i="1"/>
  <c r="Q2422" i="1"/>
  <c r="R2073" i="1"/>
  <c r="Q2073" i="1"/>
  <c r="R1950" i="1"/>
  <c r="Q1950" i="1"/>
  <c r="R1235" i="1"/>
  <c r="Q1235" i="1"/>
  <c r="R678" i="1"/>
  <c r="Q678" i="1"/>
  <c r="R346" i="1"/>
  <c r="Q346" i="1"/>
  <c r="R155" i="1"/>
  <c r="Q155" i="1"/>
  <c r="R137" i="1"/>
  <c r="Q137" i="1"/>
  <c r="R2216" i="1"/>
  <c r="Q2216" i="1"/>
  <c r="R1646" i="1"/>
  <c r="Q1646" i="1"/>
  <c r="R1266" i="1"/>
  <c r="Q1266" i="1"/>
  <c r="R952" i="1"/>
  <c r="Q952" i="1"/>
  <c r="R582" i="1"/>
  <c r="Q582" i="1"/>
  <c r="R2624" i="1"/>
  <c r="Q2624" i="1"/>
  <c r="R2212" i="1"/>
  <c r="Q2212" i="1"/>
  <c r="R2143" i="1"/>
  <c r="Q2143" i="1"/>
  <c r="R2133" i="1"/>
  <c r="Q2133" i="1"/>
  <c r="R1519" i="1"/>
  <c r="Q1519" i="1"/>
  <c r="R1449" i="1"/>
  <c r="Q1449" i="1"/>
  <c r="R1254" i="1"/>
  <c r="Q1254" i="1"/>
  <c r="R1170" i="1"/>
  <c r="Q1170" i="1"/>
  <c r="R276" i="1"/>
  <c r="Q276" i="1"/>
  <c r="R2016" i="1"/>
  <c r="Q2016" i="1"/>
  <c r="R565" i="1"/>
  <c r="Q565" i="1"/>
  <c r="R2432" i="1"/>
  <c r="Q2432" i="1"/>
  <c r="R2240" i="1"/>
  <c r="Q2240" i="1"/>
  <c r="R2004" i="1"/>
  <c r="Q2004" i="1"/>
  <c r="R699" i="1"/>
  <c r="Q699" i="1"/>
  <c r="R331" i="1"/>
  <c r="Q331" i="1"/>
  <c r="R2581" i="1"/>
  <c r="Q2581" i="1"/>
  <c r="R2503" i="1"/>
  <c r="Q2503" i="1"/>
  <c r="R1220" i="1"/>
  <c r="Q1220" i="1"/>
  <c r="R1138" i="1"/>
  <c r="Q1138" i="1"/>
  <c r="R729" i="1"/>
  <c r="Q729" i="1"/>
  <c r="R465" i="1"/>
  <c r="Q465" i="1"/>
  <c r="R2263" i="1"/>
  <c r="Q2263" i="1"/>
  <c r="R2217" i="1"/>
  <c r="Q2217" i="1"/>
  <c r="R2128" i="1"/>
  <c r="Q2128" i="1"/>
  <c r="R2125" i="1"/>
  <c r="Q2125" i="1"/>
  <c r="R1858" i="1"/>
  <c r="Q1858" i="1"/>
  <c r="R946" i="1"/>
  <c r="Q946" i="1"/>
  <c r="R415" i="1"/>
  <c r="Q415" i="1"/>
  <c r="R1289" i="1"/>
  <c r="Q1289" i="1"/>
  <c r="R1158" i="1"/>
  <c r="Q1158" i="1"/>
  <c r="R2521" i="1"/>
  <c r="Q2521" i="1"/>
  <c r="R1960" i="1"/>
  <c r="Q1960" i="1"/>
  <c r="R1712" i="1"/>
  <c r="Q1712" i="1"/>
  <c r="R1317" i="1"/>
  <c r="Q1317" i="1"/>
  <c r="R950" i="1"/>
  <c r="Q950" i="1"/>
  <c r="R670" i="1"/>
  <c r="Q670" i="1"/>
  <c r="R80" i="1"/>
  <c r="Q80" i="1"/>
  <c r="R2679" i="1"/>
  <c r="Q2679" i="1"/>
  <c r="R2649" i="1"/>
  <c r="Q2649" i="1"/>
  <c r="R2393" i="1"/>
  <c r="Q2393" i="1"/>
  <c r="R2250" i="1"/>
  <c r="Q2250" i="1"/>
  <c r="R1951" i="1"/>
  <c r="Q1951" i="1"/>
  <c r="R1948" i="1"/>
  <c r="Q1948" i="1"/>
  <c r="R1740" i="1"/>
  <c r="Q1740" i="1"/>
  <c r="R1681" i="1"/>
  <c r="Q1681" i="1"/>
  <c r="R1601" i="1"/>
  <c r="Q1601" i="1"/>
  <c r="R1155" i="1"/>
  <c r="Q1155" i="1"/>
  <c r="R843" i="1"/>
  <c r="Q843" i="1"/>
  <c r="R606" i="1"/>
  <c r="Q606" i="1"/>
  <c r="R161" i="1"/>
  <c r="Q161" i="1"/>
  <c r="R2489" i="1"/>
  <c r="Q2489" i="1"/>
  <c r="R2353" i="1"/>
  <c r="Q2353" i="1"/>
  <c r="R2195" i="1"/>
  <c r="Q2195" i="1"/>
  <c r="R2116" i="1"/>
  <c r="Q2116" i="1"/>
  <c r="R2064" i="1"/>
  <c r="Q2064" i="1"/>
  <c r="R1565" i="1"/>
  <c r="Q1565" i="1"/>
  <c r="R1180" i="1"/>
  <c r="Q1180" i="1"/>
  <c r="R803" i="1"/>
  <c r="Q803" i="1"/>
  <c r="R768" i="1"/>
  <c r="Q768" i="1"/>
  <c r="R475" i="1"/>
  <c r="Q475" i="1"/>
  <c r="R449" i="1"/>
  <c r="Q449" i="1"/>
  <c r="R238" i="1"/>
  <c r="Q238" i="1"/>
  <c r="R2708" i="1"/>
  <c r="Q2708" i="1"/>
  <c r="R2341" i="1"/>
  <c r="Q2341" i="1"/>
  <c r="R1479" i="1"/>
  <c r="Q1479" i="1"/>
  <c r="R1464" i="1"/>
  <c r="Q1464" i="1"/>
  <c r="R1442" i="1"/>
  <c r="Q1442" i="1"/>
  <c r="R1230" i="1"/>
  <c r="Q1230" i="1"/>
  <c r="R686" i="1"/>
  <c r="Q686" i="1"/>
  <c r="R600" i="1"/>
  <c r="Q600" i="1"/>
  <c r="R405" i="1"/>
  <c r="Q405" i="1"/>
  <c r="R231" i="1"/>
  <c r="Q231" i="1"/>
  <c r="R223" i="1"/>
  <c r="Q223" i="1"/>
  <c r="R198" i="1"/>
  <c r="Q198" i="1"/>
  <c r="R45" i="1"/>
  <c r="Q45" i="1"/>
  <c r="R2340" i="1"/>
  <c r="Q2340" i="1"/>
  <c r="R2162" i="1"/>
  <c r="Q2162" i="1"/>
  <c r="R1447" i="1"/>
  <c r="Q1447" i="1"/>
  <c r="R1227" i="1"/>
  <c r="Q1227" i="1"/>
  <c r="R1185" i="1"/>
  <c r="Q1185" i="1"/>
  <c r="R815" i="1"/>
  <c r="Q815" i="1"/>
  <c r="R2531" i="1"/>
  <c r="Q2531" i="1"/>
  <c r="R1935" i="1"/>
  <c r="Q1935" i="1"/>
  <c r="R1915" i="1"/>
  <c r="Q1915" i="1"/>
  <c r="R1652" i="1"/>
  <c r="Q1652" i="1"/>
  <c r="R1605" i="1"/>
  <c r="Q1605" i="1"/>
  <c r="R1068" i="1"/>
  <c r="Q1068" i="1"/>
  <c r="R720" i="1"/>
  <c r="Q720" i="1"/>
  <c r="R217" i="1"/>
  <c r="Q217" i="1"/>
  <c r="R84" i="1"/>
  <c r="Q84" i="1"/>
  <c r="R54" i="1"/>
  <c r="Q54" i="1"/>
  <c r="R1060" i="1"/>
  <c r="Q1060" i="1"/>
  <c r="R2337" i="1"/>
  <c r="Q2337" i="1"/>
  <c r="R1690" i="1"/>
  <c r="Q1690" i="1"/>
  <c r="R1659" i="1"/>
  <c r="Q1659" i="1"/>
  <c r="R1594" i="1"/>
  <c r="Q1594" i="1"/>
  <c r="R1505" i="1"/>
  <c r="Q1505" i="1"/>
  <c r="R1438" i="1"/>
  <c r="Q1438" i="1"/>
  <c r="R1091" i="1"/>
  <c r="Q1091" i="1"/>
  <c r="R988" i="1"/>
  <c r="Q988" i="1"/>
  <c r="R314" i="1"/>
  <c r="Q314" i="1"/>
  <c r="R1887" i="1"/>
  <c r="Q1887" i="1"/>
  <c r="R1556" i="1"/>
  <c r="Q1556" i="1"/>
  <c r="R20" i="1"/>
  <c r="Q20" i="1"/>
  <c r="R2486" i="1"/>
  <c r="Q2486" i="1"/>
  <c r="R2001" i="1"/>
  <c r="Q2001" i="1"/>
  <c r="R1954" i="1"/>
  <c r="Q1954" i="1"/>
  <c r="R1706" i="1"/>
  <c r="Q1706" i="1"/>
  <c r="R1245" i="1"/>
  <c r="Q1245" i="1"/>
  <c r="R888" i="1"/>
  <c r="Q888" i="1"/>
  <c r="R535" i="1"/>
  <c r="Q535" i="1"/>
  <c r="R414" i="1"/>
  <c r="Q414" i="1"/>
  <c r="R160" i="1"/>
  <c r="Q160" i="1"/>
  <c r="R2295" i="1"/>
  <c r="Q2295" i="1"/>
  <c r="R2075" i="1"/>
  <c r="Q2075" i="1"/>
  <c r="R1151" i="1"/>
  <c r="Q1151" i="1"/>
  <c r="R1134" i="1"/>
  <c r="Q1134" i="1"/>
  <c r="R995" i="1"/>
  <c r="Q995" i="1"/>
  <c r="R410" i="1"/>
  <c r="Q410" i="1"/>
  <c r="R123" i="1"/>
  <c r="Q123" i="1"/>
  <c r="R2404" i="1"/>
  <c r="Q2404" i="1"/>
  <c r="R2219" i="1"/>
  <c r="Q2219" i="1"/>
  <c r="R741" i="1"/>
  <c r="Q741" i="1"/>
  <c r="R472" i="1"/>
  <c r="Q472" i="1"/>
  <c r="R371" i="1"/>
  <c r="Q371" i="1"/>
  <c r="R244" i="1"/>
  <c r="Q244" i="1"/>
  <c r="R112" i="1"/>
  <c r="Q112" i="1"/>
  <c r="R6" i="1"/>
  <c r="Q6" i="1"/>
  <c r="R2207" i="1"/>
  <c r="Q2207" i="1"/>
  <c r="R2157" i="1"/>
  <c r="Q2157" i="1"/>
  <c r="R1971" i="1"/>
  <c r="Q1971" i="1"/>
  <c r="R1843" i="1"/>
  <c r="Q1843" i="1"/>
  <c r="R1837" i="1"/>
  <c r="Q1837" i="1"/>
  <c r="R1747" i="1"/>
  <c r="Q1747" i="1"/>
  <c r="R1511" i="1"/>
  <c r="Q1511" i="1"/>
  <c r="R1437" i="1"/>
  <c r="Q1437" i="1"/>
  <c r="R1405" i="1"/>
  <c r="Q1405" i="1"/>
  <c r="R701" i="1"/>
  <c r="Q701" i="1"/>
  <c r="R693" i="1"/>
  <c r="Q693" i="1"/>
  <c r="R636" i="1"/>
  <c r="Q636" i="1"/>
  <c r="R2672" i="1"/>
  <c r="Q2672" i="1"/>
  <c r="R2529" i="1"/>
  <c r="Q2529" i="1"/>
  <c r="R2493" i="1"/>
  <c r="Q2493" i="1"/>
  <c r="R2292" i="1"/>
  <c r="Q2292" i="1"/>
  <c r="R2246" i="1"/>
  <c r="Q2246" i="1"/>
  <c r="R2054" i="1"/>
  <c r="Q2054" i="1"/>
  <c r="R1421" i="1"/>
  <c r="Q1421" i="1"/>
  <c r="R1259" i="1"/>
  <c r="Q1259" i="1"/>
  <c r="R1080" i="1"/>
  <c r="Q1080" i="1"/>
  <c r="R518" i="1"/>
  <c r="Q518" i="1"/>
  <c r="R135" i="1"/>
  <c r="Q135" i="1"/>
  <c r="R1576" i="1"/>
  <c r="Q1576" i="1"/>
  <c r="R1362" i="1"/>
  <c r="Q1362" i="1"/>
  <c r="R1059" i="1"/>
  <c r="Q1059" i="1"/>
  <c r="R344" i="1"/>
  <c r="Q344" i="1"/>
  <c r="R262" i="1"/>
  <c r="Q262" i="1"/>
  <c r="R195" i="1"/>
  <c r="Q195" i="1"/>
  <c r="R2675" i="1"/>
  <c r="Q2675" i="1"/>
  <c r="R2645" i="1"/>
  <c r="Q2645" i="1"/>
  <c r="R2331" i="1"/>
  <c r="Q2331" i="1"/>
  <c r="R59" i="1"/>
  <c r="Q59" i="1"/>
  <c r="R2519" i="1"/>
  <c r="Q2519" i="1"/>
  <c r="R1734" i="1"/>
  <c r="Q1734" i="1"/>
  <c r="R1613" i="1"/>
  <c r="Q1613" i="1"/>
  <c r="R1506" i="1"/>
  <c r="Q1506" i="1"/>
  <c r="R1124" i="1"/>
  <c r="Q1124" i="1"/>
  <c r="R642" i="1"/>
  <c r="Q642" i="1"/>
  <c r="R482" i="1"/>
  <c r="Q482" i="1"/>
  <c r="R451" i="1"/>
  <c r="Q451" i="1"/>
  <c r="R302" i="1"/>
  <c r="Q302" i="1"/>
  <c r="R1297" i="1"/>
  <c r="Q1297" i="1"/>
  <c r="R385" i="1"/>
  <c r="Q385" i="1"/>
  <c r="R125" i="1"/>
  <c r="Q125" i="1"/>
  <c r="R117" i="1"/>
  <c r="Q117" i="1"/>
  <c r="R2377" i="1"/>
  <c r="Q2377" i="1"/>
  <c r="R2167" i="1"/>
  <c r="Q2167" i="1"/>
  <c r="R2107" i="1"/>
  <c r="Q2107" i="1"/>
  <c r="R1719" i="1"/>
  <c r="Q1719" i="1"/>
  <c r="R1682" i="1"/>
  <c r="Q1682" i="1"/>
  <c r="R1436" i="1"/>
  <c r="Q1436" i="1"/>
  <c r="R1314" i="1"/>
  <c r="Q1314" i="1"/>
  <c r="R1057" i="1"/>
  <c r="Q1057" i="1"/>
  <c r="R711" i="1"/>
  <c r="Q711" i="1"/>
  <c r="R394" i="1"/>
  <c r="Q394" i="1"/>
  <c r="R2516" i="1"/>
  <c r="Q2516" i="1"/>
  <c r="R2220" i="1"/>
  <c r="Q2220" i="1"/>
  <c r="R2112" i="1"/>
  <c r="Q2112" i="1"/>
  <c r="R1826" i="1"/>
  <c r="Q1826" i="1"/>
  <c r="R1737" i="1"/>
  <c r="Q1737" i="1"/>
  <c r="R968" i="1"/>
  <c r="Q968" i="1"/>
  <c r="R897" i="1"/>
  <c r="Q897" i="1"/>
  <c r="R188" i="1"/>
  <c r="Q188" i="1"/>
  <c r="R44" i="1"/>
  <c r="Q44" i="1"/>
  <c r="R2626" i="1"/>
  <c r="Q2626" i="1"/>
  <c r="R2042" i="1"/>
  <c r="Q2042" i="1"/>
  <c r="R1183" i="1"/>
  <c r="Q1183" i="1"/>
  <c r="R1113" i="1"/>
  <c r="Q1113" i="1"/>
  <c r="R871" i="1"/>
  <c r="Q871" i="1"/>
  <c r="R795" i="1"/>
  <c r="Q795" i="1"/>
  <c r="R400" i="1"/>
  <c r="Q400" i="1"/>
  <c r="R126" i="1"/>
  <c r="Q126" i="1"/>
  <c r="R1815" i="1"/>
  <c r="Q1815" i="1"/>
  <c r="R584" i="1"/>
  <c r="Q584" i="1"/>
  <c r="R528" i="1"/>
  <c r="Q528" i="1"/>
  <c r="R55" i="1"/>
  <c r="Q55" i="1"/>
  <c r="R26" i="1"/>
  <c r="Q26" i="1"/>
  <c r="R2365" i="1"/>
  <c r="Q2365" i="1"/>
  <c r="R2169" i="1"/>
  <c r="Q2169" i="1"/>
  <c r="R1338" i="1"/>
  <c r="Q1338" i="1"/>
  <c r="R1045" i="1"/>
  <c r="Q1045" i="1"/>
  <c r="R767" i="1"/>
  <c r="Q767" i="1"/>
  <c r="R550" i="1"/>
  <c r="Q550" i="1"/>
  <c r="R2248" i="1"/>
  <c r="Q2248" i="1"/>
  <c r="R639" i="1"/>
  <c r="Q639" i="1"/>
  <c r="R31" i="1"/>
  <c r="Q31" i="1"/>
  <c r="R2179" i="1"/>
  <c r="Q2179" i="1"/>
  <c r="R1958" i="1"/>
  <c r="Q1958" i="1"/>
  <c r="R1883" i="1"/>
  <c r="Q1883" i="1"/>
  <c r="R1468" i="1"/>
  <c r="Q1468" i="1"/>
  <c r="R1459" i="1"/>
  <c r="Q1459" i="1"/>
  <c r="R1335" i="1"/>
  <c r="Q1335" i="1"/>
  <c r="R1207" i="1"/>
  <c r="Q1207" i="1"/>
  <c r="R1182" i="1"/>
  <c r="Q1182" i="1"/>
  <c r="R833" i="1"/>
  <c r="Q833" i="1"/>
  <c r="R315" i="1"/>
  <c r="Q315" i="1"/>
  <c r="R42" i="1"/>
  <c r="Q42" i="1"/>
  <c r="R2380" i="1"/>
  <c r="Q2380" i="1"/>
  <c r="R2057" i="1"/>
  <c r="Q2057" i="1"/>
  <c r="R1816" i="1"/>
  <c r="Q1816" i="1"/>
  <c r="R1804" i="1"/>
  <c r="Q1804" i="1"/>
  <c r="R1775" i="1"/>
  <c r="Q1775" i="1"/>
  <c r="R1635" i="1"/>
  <c r="Q1635" i="1"/>
  <c r="R1418" i="1"/>
  <c r="Q1418" i="1"/>
  <c r="R1404" i="1"/>
  <c r="Q1404" i="1"/>
  <c r="R1219" i="1"/>
  <c r="Q1219" i="1"/>
  <c r="R932" i="1"/>
  <c r="Q932" i="1"/>
  <c r="R822" i="1"/>
  <c r="Q822" i="1"/>
  <c r="R2606" i="1"/>
  <c r="Q2606" i="1"/>
  <c r="R2374" i="1"/>
  <c r="Q2374" i="1"/>
  <c r="R2035" i="1"/>
  <c r="Q2035" i="1"/>
  <c r="R1797" i="1"/>
  <c r="Q1797" i="1"/>
  <c r="R1723" i="1"/>
  <c r="Q1723" i="1"/>
  <c r="R1485" i="1"/>
  <c r="Q1485" i="1"/>
  <c r="R1065" i="1"/>
  <c r="Q1065" i="1"/>
  <c r="R1003" i="1"/>
  <c r="Q1003" i="1"/>
  <c r="R2134" i="1"/>
  <c r="Q2134" i="1"/>
  <c r="R1439" i="1"/>
  <c r="Q1439" i="1"/>
  <c r="R1921" i="1"/>
  <c r="Q1921" i="1"/>
  <c r="R1892" i="1"/>
  <c r="Q1892" i="1"/>
  <c r="R1830" i="1"/>
  <c r="Q1830" i="1"/>
  <c r="R1579" i="1"/>
  <c r="Q1579" i="1"/>
  <c r="R1204" i="1"/>
  <c r="Q1204" i="1"/>
  <c r="R1084" i="1"/>
  <c r="Q1084" i="1"/>
  <c r="R1491" i="1"/>
  <c r="Q1491" i="1"/>
  <c r="R1248" i="1"/>
  <c r="Q1248" i="1"/>
  <c r="R810" i="1"/>
  <c r="Q810" i="1"/>
  <c r="R718" i="1"/>
  <c r="Q718" i="1"/>
  <c r="R343" i="1"/>
  <c r="Q343" i="1"/>
  <c r="R2494" i="1"/>
  <c r="Q2494" i="1"/>
  <c r="R1760" i="1"/>
  <c r="Q1760" i="1"/>
  <c r="R1691" i="1"/>
  <c r="Q1691" i="1"/>
  <c r="R1480" i="1"/>
  <c r="Q1480" i="1"/>
  <c r="R859" i="1"/>
  <c r="Q859" i="1"/>
  <c r="R764" i="1"/>
  <c r="Q764" i="1"/>
  <c r="R144" i="1"/>
  <c r="Q144" i="1"/>
  <c r="R53" i="1"/>
  <c r="Q53" i="1"/>
  <c r="R1624" i="1"/>
  <c r="Q1624" i="1"/>
  <c r="R1529" i="1"/>
  <c r="Q1529" i="1"/>
  <c r="R1483" i="1"/>
  <c r="Q1483" i="1"/>
  <c r="R1350" i="1"/>
  <c r="Q1350" i="1"/>
  <c r="R1103" i="1"/>
  <c r="Q1103" i="1"/>
  <c r="R845" i="1"/>
  <c r="Q845" i="1"/>
  <c r="R186" i="1"/>
  <c r="Q186" i="1"/>
  <c r="R2584" i="1"/>
  <c r="Q2584" i="1"/>
  <c r="R2050" i="1"/>
  <c r="Q2050" i="1"/>
  <c r="R1924" i="1"/>
  <c r="Q1924" i="1"/>
  <c r="R1478" i="1"/>
  <c r="Q1478" i="1"/>
  <c r="R321" i="1"/>
  <c r="Q321" i="1"/>
  <c r="R65" i="1"/>
  <c r="Q65" i="1"/>
  <c r="R2694" i="1"/>
  <c r="Q2694" i="1"/>
  <c r="R2495" i="1"/>
  <c r="Q2495" i="1"/>
  <c r="R2447" i="1"/>
  <c r="Q2447" i="1"/>
  <c r="R2389" i="1"/>
  <c r="Q2389" i="1"/>
  <c r="R2244" i="1"/>
  <c r="Q2244" i="1"/>
  <c r="R2062" i="1"/>
  <c r="Q2062" i="1"/>
  <c r="R2048" i="1"/>
  <c r="Q2048" i="1"/>
  <c r="R1611" i="1"/>
  <c r="Q1611" i="1"/>
  <c r="R1597" i="1"/>
  <c r="Q1597" i="1"/>
  <c r="R1567" i="1"/>
  <c r="Q1567" i="1"/>
  <c r="R1555" i="1"/>
  <c r="Q1555" i="1"/>
  <c r="R1027" i="1"/>
  <c r="Q1027" i="1"/>
  <c r="R872" i="1"/>
  <c r="Q872" i="1"/>
  <c r="R533" i="1"/>
  <c r="Q533" i="1"/>
  <c r="R118" i="1"/>
  <c r="Q118" i="1"/>
  <c r="R2651" i="1"/>
  <c r="Q2651" i="1"/>
  <c r="R2412" i="1"/>
  <c r="Q2412" i="1"/>
  <c r="R1537" i="1"/>
  <c r="Q1537" i="1"/>
  <c r="R931" i="1"/>
  <c r="Q931" i="1"/>
  <c r="R840" i="1"/>
  <c r="Q840" i="1"/>
  <c r="R751" i="1"/>
  <c r="Q751" i="1"/>
  <c r="R691" i="1"/>
  <c r="Q691" i="1"/>
  <c r="R264" i="1"/>
  <c r="Q264" i="1"/>
  <c r="R2622" i="1"/>
  <c r="Q2622" i="1"/>
  <c r="R2591" i="1"/>
  <c r="Q2591" i="1"/>
  <c r="R2450" i="1"/>
  <c r="Q2450" i="1"/>
  <c r="R2303" i="1"/>
  <c r="Q2303" i="1"/>
  <c r="R2147" i="1"/>
  <c r="Q2147" i="1"/>
  <c r="R1966" i="1"/>
  <c r="Q1966" i="1"/>
  <c r="R1699" i="1"/>
  <c r="Q1699" i="1"/>
  <c r="R1649" i="1"/>
  <c r="Q1649" i="1"/>
  <c r="R1517" i="1"/>
  <c r="Q1517" i="1"/>
  <c r="R1319" i="1"/>
  <c r="Q1319" i="1"/>
  <c r="R1126" i="1"/>
  <c r="Q1126" i="1"/>
  <c r="R439" i="1"/>
  <c r="Q439" i="1"/>
  <c r="R2555" i="1"/>
  <c r="Q2555" i="1"/>
  <c r="R1283" i="1"/>
  <c r="Q1283" i="1"/>
  <c r="R511" i="1"/>
  <c r="Q511" i="1"/>
  <c r="R954" i="1"/>
  <c r="Q954" i="1"/>
  <c r="R2465" i="1"/>
  <c r="Q2465" i="1"/>
  <c r="R2124" i="1"/>
  <c r="Q2124" i="1"/>
  <c r="R1968" i="1"/>
  <c r="Q1968" i="1"/>
  <c r="R1822" i="1"/>
  <c r="Q1822" i="1"/>
  <c r="R1440" i="1"/>
  <c r="Q1440" i="1"/>
  <c r="R1315" i="1"/>
  <c r="Q1315" i="1"/>
  <c r="R1012" i="1"/>
  <c r="Q1012" i="1"/>
  <c r="R979" i="1"/>
  <c r="Q979" i="1"/>
  <c r="R2408" i="1"/>
  <c r="Q2408" i="1"/>
  <c r="R2090" i="1"/>
  <c r="Q2090" i="1"/>
  <c r="R2061" i="1"/>
  <c r="Q2061" i="1"/>
  <c r="R1746" i="1"/>
  <c r="Q1746" i="1"/>
  <c r="R1695" i="1"/>
  <c r="Q1695" i="1"/>
  <c r="R1403" i="1"/>
  <c r="Q1403" i="1"/>
  <c r="R1119" i="1"/>
  <c r="Q1119" i="1"/>
  <c r="R1067" i="1"/>
  <c r="Q1067" i="1"/>
  <c r="R893" i="1"/>
  <c r="Q893" i="1"/>
  <c r="R816" i="1"/>
  <c r="Q816" i="1"/>
  <c r="R806" i="1"/>
  <c r="Q806" i="1"/>
  <c r="R558" i="1"/>
  <c r="Q558" i="1"/>
  <c r="R522" i="1"/>
  <c r="Q522" i="1"/>
  <c r="R514" i="1"/>
  <c r="Q514" i="1"/>
  <c r="R2577" i="1"/>
  <c r="Q2577" i="1"/>
  <c r="R2234" i="1"/>
  <c r="Q2234" i="1"/>
  <c r="R2204" i="1"/>
  <c r="Q2204" i="1"/>
  <c r="R2149" i="1"/>
  <c r="Q2149" i="1"/>
  <c r="R2142" i="1"/>
  <c r="Q2142" i="1"/>
  <c r="R2044" i="1"/>
  <c r="Q2044" i="1"/>
  <c r="R1949" i="1"/>
  <c r="Q1949" i="1"/>
  <c r="R1845" i="1"/>
  <c r="Q1845" i="1"/>
  <c r="R1587" i="1"/>
  <c r="Q1587" i="1"/>
  <c r="R1410" i="1"/>
  <c r="Q1410" i="1"/>
  <c r="R891" i="1"/>
  <c r="Q891" i="1"/>
  <c r="R496" i="1"/>
  <c r="Q496" i="1"/>
  <c r="R445" i="1"/>
  <c r="Q445" i="1"/>
  <c r="R259" i="1"/>
  <c r="Q259" i="1"/>
  <c r="R251" i="1"/>
  <c r="Q251" i="1"/>
  <c r="R2176" i="1"/>
  <c r="Q2176" i="1"/>
  <c r="R1970" i="1"/>
  <c r="Q1970" i="1"/>
  <c r="R1531" i="1"/>
  <c r="Q1531" i="1"/>
  <c r="R1175" i="1"/>
  <c r="Q1175" i="1"/>
  <c r="R997" i="1"/>
  <c r="Q997" i="1"/>
  <c r="R788" i="1"/>
  <c r="Q788" i="1"/>
  <c r="R745" i="1"/>
  <c r="Q745" i="1"/>
  <c r="R742" i="1"/>
  <c r="Q742" i="1"/>
  <c r="R342" i="1"/>
  <c r="Q342" i="1"/>
  <c r="R270" i="1"/>
  <c r="Q270" i="1"/>
  <c r="R2575" i="1"/>
  <c r="Q2575" i="1"/>
  <c r="R2186" i="1"/>
  <c r="Q2186" i="1"/>
  <c r="R2024" i="1"/>
  <c r="Q2024" i="1"/>
  <c r="R1985" i="1"/>
  <c r="Q1985" i="1"/>
  <c r="R1688" i="1"/>
  <c r="Q1688" i="1"/>
  <c r="R1665" i="1"/>
  <c r="Q1665" i="1"/>
  <c r="R1590" i="1"/>
  <c r="Q1590" i="1"/>
  <c r="R1542" i="1"/>
  <c r="Q1542" i="1"/>
  <c r="R1340" i="1"/>
  <c r="Q1340" i="1"/>
  <c r="R800" i="1"/>
  <c r="Q800" i="1"/>
  <c r="R604" i="1"/>
  <c r="Q604" i="1"/>
  <c r="R425" i="1"/>
  <c r="Q425" i="1"/>
  <c r="R129" i="1"/>
  <c r="Q129" i="1"/>
  <c r="R2468" i="1"/>
  <c r="Q2468" i="1"/>
  <c r="R2357" i="1"/>
  <c r="Q2357" i="1"/>
  <c r="R2173" i="1"/>
  <c r="Q2173" i="1"/>
  <c r="R1197" i="1"/>
  <c r="Q1197" i="1"/>
  <c r="R1099" i="1"/>
  <c r="Q1099" i="1"/>
  <c r="R947" i="1"/>
  <c r="Q947" i="1"/>
  <c r="R544" i="1"/>
  <c r="Q544" i="1"/>
  <c r="R2313" i="1"/>
  <c r="Q2313" i="1"/>
  <c r="R2085" i="1"/>
  <c r="Q2085" i="1"/>
  <c r="R2041" i="1"/>
  <c r="Q2041" i="1"/>
  <c r="R1881" i="1"/>
  <c r="Q1881" i="1"/>
  <c r="R1249" i="1"/>
  <c r="Q1249" i="1"/>
  <c r="R1008" i="1"/>
  <c r="Q1008" i="1"/>
  <c r="R981" i="1"/>
  <c r="Q981" i="1"/>
  <c r="R2641" i="1"/>
  <c r="Q2641" i="1"/>
  <c r="R2199" i="1"/>
  <c r="Q2199" i="1"/>
  <c r="R2010" i="1"/>
  <c r="Q2010" i="1"/>
  <c r="R1869" i="1"/>
  <c r="Q1869" i="1"/>
  <c r="R1007" i="1"/>
  <c r="Q1007" i="1"/>
  <c r="R2605" i="1"/>
  <c r="Q2605" i="1"/>
  <c r="R2538" i="1"/>
  <c r="Q2538" i="1"/>
  <c r="R2387" i="1"/>
  <c r="Q2387" i="1"/>
  <c r="R2022" i="1"/>
  <c r="Q2022" i="1"/>
  <c r="R1614" i="1"/>
  <c r="Q1614" i="1"/>
  <c r="R1520" i="1"/>
  <c r="Q1520" i="1"/>
  <c r="R1299" i="1"/>
  <c r="Q1299" i="1"/>
  <c r="R1246" i="1"/>
  <c r="Q1246" i="1"/>
  <c r="R1174" i="1"/>
  <c r="Q1174" i="1"/>
  <c r="R1092" i="1"/>
  <c r="Q1092" i="1"/>
  <c r="R852" i="1"/>
  <c r="Q852" i="1"/>
  <c r="R719" i="1"/>
  <c r="Q719" i="1"/>
  <c r="R661" i="1"/>
  <c r="Q661" i="1"/>
  <c r="R502" i="1"/>
  <c r="Q502" i="1"/>
  <c r="R498" i="1"/>
  <c r="Q498" i="1"/>
  <c r="R326" i="1"/>
  <c r="Q326" i="1"/>
  <c r="R40" i="1"/>
  <c r="Q40" i="1"/>
  <c r="R2509" i="1"/>
  <c r="Q2509" i="1"/>
  <c r="R2079" i="1"/>
  <c r="Q2079" i="1"/>
  <c r="R1629" i="1"/>
  <c r="Q1629" i="1"/>
  <c r="R1580" i="1"/>
  <c r="Q1580" i="1"/>
  <c r="R715" i="1"/>
  <c r="Q715" i="1"/>
  <c r="R500" i="1"/>
  <c r="Q500" i="1"/>
  <c r="R225" i="1"/>
  <c r="Q225" i="1"/>
  <c r="R2300" i="1"/>
  <c r="Q2300" i="1"/>
  <c r="R1800" i="1"/>
  <c r="Q1800" i="1"/>
  <c r="R1643" i="1"/>
  <c r="Q1643" i="1"/>
  <c r="R1623" i="1"/>
  <c r="Q1623" i="1"/>
  <c r="R1240" i="1"/>
  <c r="Q1240" i="1"/>
  <c r="R1173" i="1"/>
  <c r="Q1173" i="1"/>
  <c r="R382" i="1"/>
  <c r="Q382" i="1"/>
  <c r="R2498" i="1"/>
  <c r="Q2498" i="1"/>
  <c r="R2466" i="1"/>
  <c r="Q2466" i="1"/>
  <c r="R2403" i="1"/>
  <c r="Q2403" i="1"/>
  <c r="R2196" i="1"/>
  <c r="Q2196" i="1"/>
  <c r="R1415" i="1"/>
  <c r="Q1415" i="1"/>
  <c r="R395" i="1"/>
  <c r="Q395" i="1"/>
  <c r="R1901" i="1"/>
  <c r="Q1901" i="1"/>
  <c r="R808" i="1"/>
  <c r="Q808" i="1"/>
  <c r="R570" i="1"/>
  <c r="Q570" i="1"/>
  <c r="R173" i="1"/>
  <c r="Q173" i="1"/>
  <c r="R127" i="1"/>
  <c r="Q127" i="1"/>
  <c r="R2689" i="1"/>
  <c r="Q2689" i="1"/>
  <c r="R2375" i="1"/>
  <c r="Q2375" i="1"/>
  <c r="R1703" i="1"/>
  <c r="Q1703" i="1"/>
  <c r="R1344" i="1"/>
  <c r="Q1344" i="1"/>
  <c r="R868" i="1"/>
  <c r="Q868" i="1"/>
  <c r="R685" i="1"/>
  <c r="Q685" i="1"/>
  <c r="R649" i="1"/>
  <c r="Q649" i="1"/>
  <c r="R575" i="1"/>
  <c r="Q575" i="1"/>
  <c r="R222" i="1"/>
  <c r="Q222" i="1"/>
  <c r="R2612" i="1"/>
  <c r="Q2612" i="1"/>
  <c r="R1426" i="1"/>
  <c r="Q1426" i="1"/>
  <c r="R1125" i="1"/>
  <c r="Q1125" i="1"/>
  <c r="R841" i="1"/>
  <c r="Q841" i="1"/>
  <c r="R807" i="1"/>
  <c r="Q807" i="1"/>
  <c r="R477" i="1"/>
  <c r="Q477" i="1"/>
  <c r="R1821" i="1"/>
  <c r="Q1821" i="1"/>
  <c r="R1212" i="1"/>
  <c r="Q1212" i="1"/>
  <c r="R755" i="1"/>
  <c r="Q755" i="1"/>
  <c r="R443" i="1"/>
  <c r="Q443" i="1"/>
  <c r="R210" i="1"/>
  <c r="Q210" i="1"/>
  <c r="R120" i="1"/>
  <c r="Q120" i="1"/>
  <c r="R2666" i="1"/>
  <c r="Q2666" i="1"/>
  <c r="R2469" i="1"/>
  <c r="Q2469" i="1"/>
  <c r="R2390" i="1"/>
  <c r="Q2390" i="1"/>
  <c r="R2343" i="1"/>
  <c r="Q2343" i="1"/>
  <c r="R2047" i="1"/>
  <c r="Q2047" i="1"/>
  <c r="R1577" i="1"/>
  <c r="Q1577" i="1"/>
  <c r="R1322" i="1"/>
  <c r="Q1322" i="1"/>
  <c r="R1229" i="1"/>
  <c r="Q1229" i="1"/>
  <c r="R1218" i="1"/>
  <c r="Q1218" i="1"/>
  <c r="R940" i="1"/>
  <c r="Q940" i="1"/>
  <c r="R641" i="1"/>
  <c r="Q641" i="1"/>
  <c r="R1226" i="1"/>
  <c r="Q1226" i="1"/>
  <c r="R1135" i="1"/>
  <c r="Q1135" i="1"/>
  <c r="R660" i="1"/>
  <c r="Q660" i="1"/>
  <c r="R430" i="1"/>
  <c r="Q430" i="1"/>
  <c r="R418" i="1"/>
  <c r="Q418" i="1"/>
  <c r="R2650" i="1"/>
  <c r="Q2650" i="1"/>
  <c r="R2392" i="1"/>
  <c r="Q2392" i="1"/>
  <c r="R2088" i="1"/>
  <c r="Q2088" i="1"/>
  <c r="R1945" i="1"/>
  <c r="Q1945" i="1"/>
  <c r="R1819" i="1"/>
  <c r="Q1819" i="1"/>
  <c r="R1716" i="1"/>
  <c r="Q1716" i="1"/>
  <c r="R1562" i="1"/>
  <c r="Q1562" i="1"/>
  <c r="R1388" i="1"/>
  <c r="Q1388" i="1"/>
  <c r="R1332" i="1"/>
  <c r="Q1332" i="1"/>
  <c r="R1015" i="1"/>
  <c r="Q1015" i="1"/>
  <c r="R572" i="1"/>
  <c r="Q572" i="1"/>
  <c r="R429" i="1"/>
  <c r="Q429" i="1"/>
  <c r="R2623" i="1"/>
  <c r="Q2623" i="1"/>
  <c r="R2537" i="1"/>
  <c r="Q2537" i="1"/>
  <c r="R2448" i="1"/>
  <c r="Q2448" i="1"/>
  <c r="R2266" i="1"/>
  <c r="Q2266" i="1"/>
  <c r="R2070" i="1"/>
  <c r="Q2070" i="1"/>
  <c r="R1366" i="1"/>
  <c r="Q1366" i="1"/>
  <c r="R1293" i="1"/>
  <c r="Q1293" i="1"/>
  <c r="R1241" i="1"/>
  <c r="Q1241" i="1"/>
  <c r="R1159" i="1"/>
  <c r="Q1159" i="1"/>
  <c r="R722" i="1"/>
  <c r="Q722" i="1"/>
  <c r="R597" i="1"/>
  <c r="Q597" i="1"/>
  <c r="R524" i="1"/>
  <c r="Q524" i="1"/>
  <c r="R206" i="1"/>
  <c r="Q206" i="1"/>
  <c r="R2306" i="1"/>
  <c r="Q2306" i="1"/>
  <c r="R2242" i="1"/>
  <c r="Q2242" i="1"/>
  <c r="R2153" i="1"/>
  <c r="Q2153" i="1"/>
  <c r="R955" i="1"/>
  <c r="Q955" i="1"/>
  <c r="R923" i="1"/>
  <c r="Q923" i="1"/>
  <c r="R728" i="1"/>
  <c r="Q728" i="1"/>
  <c r="R668" i="1"/>
  <c r="Q668" i="1"/>
  <c r="R594" i="1"/>
  <c r="Q594" i="1"/>
  <c r="R115" i="1"/>
  <c r="Q115" i="1"/>
  <c r="R63" i="1"/>
  <c r="Q63" i="1"/>
  <c r="R57" i="1"/>
  <c r="Q57" i="1"/>
  <c r="R1942" i="1"/>
  <c r="Q1942" i="1"/>
  <c r="R1300" i="1"/>
  <c r="Q1300" i="1"/>
  <c r="R1110" i="1"/>
  <c r="Q1110" i="1"/>
  <c r="R980" i="1"/>
  <c r="Q980" i="1"/>
  <c r="R621" i="1"/>
  <c r="Q621" i="1"/>
  <c r="R358" i="1"/>
  <c r="Q358" i="1"/>
  <c r="R339" i="1"/>
  <c r="Q339" i="1"/>
  <c r="R156" i="1"/>
  <c r="Q156" i="1"/>
  <c r="R111" i="1"/>
  <c r="Q111" i="1"/>
  <c r="R2590" i="1"/>
  <c r="Q2590" i="1"/>
  <c r="R2381" i="1"/>
  <c r="Q2381" i="1"/>
  <c r="R2352" i="1"/>
  <c r="Q2352" i="1"/>
  <c r="R1745" i="1"/>
  <c r="Q1745" i="1"/>
  <c r="R1513" i="1"/>
  <c r="Q1513" i="1"/>
  <c r="R1239" i="1"/>
  <c r="Q1239" i="1"/>
  <c r="R861" i="1"/>
  <c r="Q861" i="1"/>
  <c r="R825" i="1"/>
  <c r="Q825" i="1"/>
  <c r="R310" i="1"/>
  <c r="Q310" i="1"/>
  <c r="R2685" i="1"/>
  <c r="Q2685" i="1"/>
  <c r="R2483" i="1"/>
  <c r="Q2483" i="1"/>
  <c r="R2130" i="1"/>
  <c r="Q2130" i="1"/>
  <c r="R1358" i="1"/>
  <c r="Q1358" i="1"/>
  <c r="R1291" i="1"/>
  <c r="Q1291" i="1"/>
  <c r="R1054" i="1"/>
  <c r="Q1054" i="1"/>
  <c r="R428" i="1"/>
  <c r="Q428" i="1"/>
  <c r="R398" i="1"/>
  <c r="Q398" i="1"/>
  <c r="R2257" i="1"/>
  <c r="Q2257" i="1"/>
  <c r="R1595" i="1"/>
  <c r="Q1595" i="1"/>
  <c r="R1222" i="1"/>
  <c r="Q1222" i="1"/>
  <c r="R380" i="1"/>
  <c r="Q380" i="1"/>
  <c r="R2310" i="1"/>
  <c r="Q2310" i="1"/>
  <c r="R1987" i="1"/>
  <c r="Q1987" i="1"/>
  <c r="R1817" i="1"/>
  <c r="Q1817" i="1"/>
  <c r="R1810" i="1"/>
  <c r="Q1810" i="1"/>
  <c r="R1423" i="1"/>
  <c r="Q1423" i="1"/>
  <c r="R1331" i="1"/>
  <c r="Q1331" i="1"/>
  <c r="R1039" i="1"/>
  <c r="Q1039" i="1"/>
  <c r="R847" i="1"/>
  <c r="Q847" i="1"/>
  <c r="R493" i="1"/>
  <c r="Q493" i="1"/>
  <c r="R2659" i="1"/>
  <c r="Q2659" i="1"/>
  <c r="R2607" i="1"/>
  <c r="Q2607" i="1"/>
  <c r="R2593" i="1"/>
  <c r="Q2593" i="1"/>
  <c r="R2570" i="1"/>
  <c r="Q2570" i="1"/>
  <c r="R2556" i="1"/>
  <c r="Q2556" i="1"/>
  <c r="R2523" i="1"/>
  <c r="Q2523" i="1"/>
  <c r="R2362" i="1"/>
  <c r="Q2362" i="1"/>
  <c r="R1715" i="1"/>
  <c r="Q1715" i="1"/>
  <c r="R1347" i="1"/>
  <c r="Q1347" i="1"/>
  <c r="R1308" i="1"/>
  <c r="Q1308" i="1"/>
  <c r="R1160" i="1"/>
  <c r="Q1160" i="1"/>
  <c r="R756" i="1"/>
  <c r="Q756" i="1"/>
  <c r="R145" i="1"/>
  <c r="Q145" i="1"/>
  <c r="R2209" i="1"/>
  <c r="Q2209" i="1"/>
  <c r="R1866" i="1"/>
  <c r="Q1866" i="1"/>
  <c r="R1844" i="1"/>
  <c r="Q1844" i="1"/>
  <c r="R1446" i="1"/>
  <c r="Q1446" i="1"/>
  <c r="R1163" i="1"/>
  <c r="Q1163" i="1"/>
  <c r="R785" i="1"/>
  <c r="Q785" i="1"/>
  <c r="R240" i="1"/>
  <c r="Q240" i="1"/>
  <c r="R197" i="1"/>
  <c r="Q197" i="1"/>
  <c r="R14" i="1"/>
  <c r="Q14" i="1"/>
  <c r="R2316" i="1"/>
  <c r="Q2316" i="1"/>
  <c r="R2089" i="1"/>
  <c r="Q2089" i="1"/>
  <c r="R1980" i="1"/>
  <c r="Q1980" i="1"/>
  <c r="R1383" i="1"/>
  <c r="Q1383" i="1"/>
  <c r="R1025" i="1"/>
  <c r="Q1025" i="1"/>
  <c r="R422" i="1"/>
  <c r="Q422" i="1"/>
  <c r="R204" i="1"/>
  <c r="Q204" i="1"/>
  <c r="R2138" i="1"/>
  <c r="Q2138" i="1"/>
  <c r="R2092" i="1"/>
  <c r="Q2092" i="1"/>
  <c r="R1778" i="1"/>
  <c r="Q1778" i="1"/>
  <c r="R708" i="1"/>
  <c r="Q708" i="1"/>
  <c r="R638" i="1"/>
  <c r="Q638" i="1"/>
  <c r="R360" i="1"/>
  <c r="Q360" i="1"/>
  <c r="R2239" i="1"/>
  <c r="Q2239" i="1"/>
  <c r="R2171" i="1"/>
  <c r="Q2171" i="1"/>
  <c r="R2126" i="1"/>
  <c r="Q2126" i="1"/>
  <c r="R1998" i="1"/>
  <c r="Q1998" i="1"/>
  <c r="R1902" i="1"/>
  <c r="Q1902" i="1"/>
  <c r="R1899" i="1"/>
  <c r="Q1899" i="1"/>
  <c r="R1264" i="1"/>
  <c r="Q1264" i="1"/>
  <c r="R1105" i="1"/>
  <c r="Q1105" i="1"/>
  <c r="R963" i="1"/>
  <c r="Q963" i="1"/>
  <c r="R505" i="1"/>
  <c r="Q505" i="1"/>
  <c r="R168" i="1"/>
  <c r="Q168" i="1"/>
  <c r="R49" i="1"/>
  <c r="Q49" i="1"/>
  <c r="R2514" i="1"/>
  <c r="Q2514" i="1"/>
  <c r="R2280" i="1"/>
  <c r="Q2280" i="1"/>
  <c r="R2251" i="1"/>
  <c r="Q2251" i="1"/>
  <c r="R2190" i="1"/>
  <c r="Q2190" i="1"/>
  <c r="R193" i="1"/>
  <c r="Q193" i="1"/>
  <c r="R2660" i="1"/>
  <c r="Q2660" i="1"/>
  <c r="R2222" i="1"/>
  <c r="Q2222" i="1"/>
  <c r="R2218" i="1"/>
  <c r="Q2218" i="1"/>
  <c r="R1911" i="1"/>
  <c r="Q1911" i="1"/>
  <c r="R1462" i="1"/>
  <c r="Q1462" i="1"/>
  <c r="R1029" i="1"/>
  <c r="Q1029" i="1"/>
  <c r="R782" i="1"/>
  <c r="Q782" i="1"/>
  <c r="R662" i="1"/>
  <c r="Q662" i="1"/>
  <c r="R497" i="1"/>
  <c r="Q497" i="1"/>
  <c r="R318" i="1"/>
  <c r="Q318" i="1"/>
  <c r="R261" i="1"/>
  <c r="Q261" i="1"/>
  <c r="R46" i="1"/>
  <c r="Q46" i="1"/>
  <c r="R2664" i="1"/>
  <c r="Q2664" i="1"/>
  <c r="R2241" i="1"/>
  <c r="Q2241" i="1"/>
  <c r="R2068" i="1"/>
  <c r="Q2068" i="1"/>
  <c r="R1420" i="1"/>
  <c r="Q1420" i="1"/>
  <c r="R1312" i="1"/>
  <c r="Q1312" i="1"/>
  <c r="R776" i="1"/>
  <c r="Q776" i="1"/>
  <c r="R501" i="1"/>
  <c r="Q501" i="1"/>
  <c r="R301" i="1"/>
  <c r="Q301" i="1"/>
  <c r="R283" i="1"/>
  <c r="Q283" i="1"/>
  <c r="R2382" i="1"/>
  <c r="Q2382" i="1"/>
  <c r="R2358" i="1"/>
  <c r="Q2358" i="1"/>
  <c r="R2354" i="1"/>
  <c r="Q2354" i="1"/>
  <c r="R1868" i="1"/>
  <c r="Q1868" i="1"/>
  <c r="R1766" i="1"/>
  <c r="Q1766" i="1"/>
  <c r="R1118" i="1"/>
  <c r="Q1118" i="1"/>
  <c r="R901" i="1"/>
  <c r="Q901" i="1"/>
  <c r="R805" i="1"/>
  <c r="Q805" i="1"/>
  <c r="R754" i="1"/>
  <c r="Q754" i="1"/>
  <c r="R229" i="1"/>
  <c r="Q229" i="1"/>
  <c r="R83" i="1"/>
  <c r="Q83" i="1"/>
  <c r="R1964" i="1"/>
  <c r="Q1964" i="1"/>
  <c r="R1908" i="1"/>
  <c r="Q1908" i="1"/>
  <c r="R1351" i="1"/>
  <c r="Q1351" i="1"/>
  <c r="R1342" i="1"/>
  <c r="Q1342" i="1"/>
  <c r="R1287" i="1"/>
  <c r="Q1287" i="1"/>
  <c r="R1268" i="1"/>
  <c r="Q1268" i="1"/>
  <c r="R1095" i="1"/>
  <c r="Q1095" i="1"/>
  <c r="R143" i="1"/>
  <c r="Q143" i="1"/>
  <c r="R2" i="1"/>
  <c r="Q2" i="1"/>
  <c r="R2615" i="1"/>
  <c r="Q2615" i="1"/>
  <c r="R2576" i="1"/>
  <c r="Q2576" i="1"/>
  <c r="R2434" i="1"/>
  <c r="Q2434" i="1"/>
  <c r="R1309" i="1"/>
  <c r="Q1309" i="1"/>
  <c r="R1142" i="1"/>
  <c r="Q1142" i="1"/>
  <c r="R993" i="1"/>
  <c r="Q993" i="1"/>
  <c r="R766" i="1"/>
  <c r="Q766" i="1"/>
  <c r="R727" i="1"/>
  <c r="Q727" i="1"/>
  <c r="R325" i="1"/>
  <c r="Q325" i="1"/>
  <c r="R260" i="1"/>
  <c r="Q260" i="1"/>
  <c r="R253" i="1"/>
  <c r="Q253" i="1"/>
  <c r="R228" i="1"/>
  <c r="Q228" i="1"/>
  <c r="R74" i="1"/>
  <c r="Q74" i="1"/>
  <c r="R2619" i="1"/>
  <c r="Q2619" i="1"/>
  <c r="R2490" i="1"/>
  <c r="Q2490" i="1"/>
  <c r="R2113" i="1"/>
  <c r="Q2113" i="1"/>
  <c r="R2110" i="1"/>
  <c r="Q2110" i="1"/>
  <c r="R1710" i="1"/>
  <c r="Q1710" i="1"/>
  <c r="R1701" i="1"/>
  <c r="Q1701" i="1"/>
  <c r="R1618" i="1"/>
  <c r="Q1618" i="1"/>
  <c r="R1589" i="1"/>
  <c r="Q1589" i="1"/>
  <c r="R1560" i="1"/>
  <c r="Q1560" i="1"/>
  <c r="R1433" i="1"/>
  <c r="Q1433" i="1"/>
  <c r="R1130" i="1"/>
  <c r="Q1130" i="1"/>
  <c r="R916" i="1"/>
  <c r="Q916" i="1"/>
  <c r="R890" i="1"/>
  <c r="Q890" i="1"/>
  <c r="R489" i="1"/>
  <c r="Q489" i="1"/>
  <c r="R2566" i="1"/>
  <c r="Q2566" i="1"/>
  <c r="R2139" i="1"/>
  <c r="Q2139" i="1"/>
  <c r="R2065" i="1"/>
  <c r="Q2065" i="1"/>
  <c r="R1543" i="1"/>
  <c r="Q1543" i="1"/>
  <c r="R1373" i="1"/>
  <c r="Q1373" i="1"/>
  <c r="R1148" i="1"/>
  <c r="Q1148" i="1"/>
  <c r="R969" i="1"/>
  <c r="Q969" i="1"/>
  <c r="R392" i="1"/>
  <c r="Q392" i="1"/>
  <c r="R2515" i="1"/>
  <c r="Q2515" i="1"/>
  <c r="R2178" i="1"/>
  <c r="Q2178" i="1"/>
  <c r="R1814" i="1"/>
  <c r="Q1814" i="1"/>
  <c r="R1598" i="1"/>
  <c r="Q1598" i="1"/>
  <c r="R1498" i="1"/>
  <c r="Q1498" i="1"/>
  <c r="R1078" i="1"/>
  <c r="Q1078" i="1"/>
  <c r="R964" i="1"/>
  <c r="Q964" i="1"/>
  <c r="R818" i="1"/>
  <c r="Q818" i="1"/>
  <c r="R753" i="1"/>
  <c r="Q753" i="1"/>
  <c r="R595" i="1"/>
  <c r="Q595" i="1"/>
  <c r="R506" i="1"/>
  <c r="Q506" i="1"/>
  <c r="R288" i="1"/>
  <c r="Q288" i="1"/>
  <c r="R134" i="1"/>
  <c r="Q134" i="1"/>
  <c r="R104" i="1"/>
  <c r="Q104" i="1"/>
  <c r="R2446" i="1"/>
  <c r="Q2446" i="1"/>
  <c r="R2288" i="1"/>
  <c r="Q2288" i="1"/>
  <c r="R2081" i="1"/>
  <c r="Q2081" i="1"/>
  <c r="R1692" i="1"/>
  <c r="Q1692" i="1"/>
  <c r="R827" i="1"/>
  <c r="Q827" i="1"/>
  <c r="R190" i="1"/>
  <c r="Q190" i="1"/>
  <c r="R32" i="1"/>
  <c r="Q32" i="1"/>
  <c r="R1898" i="1"/>
  <c r="Q1898" i="1"/>
  <c r="R1677" i="1"/>
  <c r="Q1677" i="1"/>
  <c r="R1487" i="1"/>
  <c r="Q1487" i="1"/>
  <c r="R1455" i="1"/>
  <c r="Q1455" i="1"/>
  <c r="R870" i="1"/>
  <c r="Q870" i="1"/>
  <c r="R593" i="1"/>
  <c r="Q593" i="1"/>
  <c r="R431" i="1"/>
  <c r="Q431" i="1"/>
  <c r="R396" i="1"/>
  <c r="Q396" i="1"/>
  <c r="R1693" i="1"/>
  <c r="Q1693" i="1"/>
  <c r="R1412" i="1"/>
  <c r="Q1412" i="1"/>
  <c r="R1290" i="1"/>
  <c r="Q1290" i="1"/>
  <c r="R1228" i="1"/>
  <c r="Q1228" i="1"/>
  <c r="R1104" i="1"/>
  <c r="Q1104" i="1"/>
  <c r="R794" i="1"/>
  <c r="Q794" i="1"/>
  <c r="R665" i="1"/>
  <c r="Q665" i="1"/>
  <c r="R534" i="1"/>
  <c r="Q534" i="1"/>
  <c r="R454" i="1"/>
  <c r="Q454" i="1"/>
  <c r="R2596" i="1"/>
  <c r="Q2596" i="1"/>
  <c r="R2063" i="1"/>
  <c r="Q2063" i="1"/>
  <c r="R1879" i="1"/>
  <c r="Q1879" i="1"/>
  <c r="R1648" i="1"/>
  <c r="Q1648" i="1"/>
  <c r="R1569" i="1"/>
  <c r="Q1569" i="1"/>
  <c r="R1453" i="1"/>
  <c r="Q1453" i="1"/>
  <c r="R1238" i="1"/>
  <c r="Q1238" i="1"/>
  <c r="R865" i="1"/>
  <c r="Q865" i="1"/>
  <c r="R784" i="1"/>
  <c r="Q784" i="1"/>
  <c r="R681" i="1"/>
  <c r="Q681" i="1"/>
  <c r="R291" i="1"/>
  <c r="Q291" i="1"/>
  <c r="R167" i="1"/>
  <c r="Q167" i="1"/>
  <c r="R2259" i="1"/>
  <c r="Q2259" i="1"/>
  <c r="R1984" i="1"/>
  <c r="Q1984" i="1"/>
  <c r="R1962" i="1"/>
  <c r="Q1962" i="1"/>
  <c r="R1673" i="1"/>
  <c r="Q1673" i="1"/>
  <c r="R1515" i="1"/>
  <c r="Q1515" i="1"/>
  <c r="R1493" i="1"/>
  <c r="Q1493" i="1"/>
  <c r="R1490" i="1"/>
  <c r="Q1490" i="1"/>
  <c r="R1179" i="1"/>
  <c r="Q1179" i="1"/>
  <c r="R1020" i="1"/>
  <c r="Q1020" i="1"/>
  <c r="R763" i="1"/>
  <c r="Q763" i="1"/>
  <c r="R107" i="1"/>
  <c r="Q107" i="1"/>
  <c r="R89" i="1"/>
  <c r="Q89" i="1"/>
  <c r="R2603" i="1"/>
  <c r="Q2603" i="1"/>
  <c r="R2467" i="1"/>
  <c r="Q2467" i="1"/>
  <c r="R2460" i="1"/>
  <c r="Q2460" i="1"/>
  <c r="R2025" i="1"/>
  <c r="Q2025" i="1"/>
  <c r="R1903" i="1"/>
  <c r="Q1903" i="1"/>
  <c r="R1833" i="1"/>
  <c r="Q1833" i="1"/>
  <c r="R1666" i="1"/>
  <c r="Q1666" i="1"/>
  <c r="R1482" i="1"/>
  <c r="Q1482" i="1"/>
  <c r="R1194" i="1"/>
  <c r="Q1194" i="1"/>
  <c r="R994" i="1"/>
  <c r="Q994" i="1"/>
  <c r="R976" i="1"/>
  <c r="Q976" i="1"/>
  <c r="R388" i="1"/>
  <c r="Q388" i="1"/>
  <c r="R2442" i="1"/>
  <c r="Q2442" i="1"/>
  <c r="R1884" i="1"/>
  <c r="Q1884" i="1"/>
  <c r="R1669" i="1"/>
  <c r="Q1669" i="1"/>
  <c r="R1622" i="1"/>
  <c r="Q1622" i="1"/>
  <c r="R1397" i="1"/>
  <c r="Q1397" i="1"/>
  <c r="R1013" i="1"/>
  <c r="Q1013" i="1"/>
  <c r="R705" i="1"/>
  <c r="Q705" i="1"/>
  <c r="R675" i="1"/>
  <c r="Q675" i="1"/>
  <c r="R211" i="1"/>
  <c r="Q211" i="1"/>
  <c r="R113" i="1"/>
  <c r="Q113" i="1"/>
  <c r="R1963" i="1"/>
  <c r="Q1963" i="1"/>
  <c r="R1400" i="1"/>
  <c r="Q1400" i="1"/>
  <c r="R486" i="1"/>
  <c r="Q486" i="1"/>
  <c r="R336" i="1"/>
  <c r="Q336" i="1"/>
  <c r="R202" i="1"/>
  <c r="Q202" i="1"/>
  <c r="R1416" i="1"/>
  <c r="Q1416" i="1"/>
  <c r="R1244" i="1"/>
  <c r="Q1244" i="1"/>
  <c r="R520" i="1"/>
  <c r="Q520" i="1"/>
  <c r="R179" i="1"/>
  <c r="Q179" i="1"/>
  <c r="R2513" i="1"/>
  <c r="Q2513" i="1"/>
  <c r="R2262" i="1"/>
  <c r="Q2262" i="1"/>
  <c r="R2052" i="1"/>
  <c r="Q2052" i="1"/>
  <c r="R1262" i="1"/>
  <c r="Q1262" i="1"/>
  <c r="R1205" i="1"/>
  <c r="Q1205" i="1"/>
  <c r="R1051" i="1"/>
  <c r="Q1051" i="1"/>
  <c r="R938" i="1"/>
  <c r="Q938" i="1"/>
  <c r="R804" i="1"/>
  <c r="Q804" i="1"/>
  <c r="R476" i="1"/>
  <c r="Q476" i="1"/>
  <c r="R2637" i="1"/>
  <c r="Q2637" i="1"/>
  <c r="R2122" i="1"/>
  <c r="Q2122" i="1"/>
  <c r="R2086" i="1"/>
  <c r="Q2086" i="1"/>
  <c r="R1956" i="1"/>
  <c r="Q1956" i="1"/>
  <c r="R1900" i="1"/>
  <c r="Q1900" i="1"/>
  <c r="R1655" i="1"/>
  <c r="Q1655" i="1"/>
  <c r="R1277" i="1"/>
  <c r="Q1277" i="1"/>
  <c r="R1076" i="1"/>
  <c r="Q1076" i="1"/>
  <c r="R1050" i="1"/>
  <c r="Q1050" i="1"/>
  <c r="R739" i="1"/>
  <c r="Q739" i="1"/>
  <c r="R566" i="1"/>
  <c r="Q566" i="1"/>
  <c r="R504" i="1"/>
  <c r="Q504" i="1"/>
  <c r="R341" i="1"/>
  <c r="Q341" i="1"/>
  <c r="R2686" i="1"/>
  <c r="Q2686" i="1"/>
  <c r="R2558" i="1"/>
  <c r="Q2558" i="1"/>
  <c r="R2522" i="1"/>
  <c r="Q2522" i="1"/>
  <c r="R1952" i="1"/>
  <c r="Q1952" i="1"/>
  <c r="R1839" i="1"/>
  <c r="Q1839" i="1"/>
  <c r="R1401" i="1"/>
  <c r="Q1401" i="1"/>
  <c r="R1305" i="1"/>
  <c r="Q1305" i="1"/>
  <c r="R1210" i="1"/>
  <c r="Q1210" i="1"/>
  <c r="R679" i="1"/>
  <c r="Q679" i="1"/>
  <c r="R598" i="1"/>
  <c r="Q598" i="1"/>
  <c r="R2144" i="1"/>
  <c r="Q2144" i="1"/>
  <c r="R2026" i="1"/>
  <c r="Q2026" i="1"/>
  <c r="R2019" i="1"/>
  <c r="Q2019" i="1"/>
  <c r="R1848" i="1"/>
  <c r="Q1848" i="1"/>
  <c r="R802" i="1"/>
  <c r="Q802" i="1"/>
  <c r="R373" i="1"/>
  <c r="Q373" i="1"/>
  <c r="R2691" i="1"/>
  <c r="Q2691" i="1"/>
  <c r="R2629" i="1"/>
  <c r="Q2629" i="1"/>
  <c r="R2183" i="1"/>
  <c r="Q2183" i="1"/>
  <c r="R1979" i="1"/>
  <c r="Q1979" i="1"/>
  <c r="R1215" i="1"/>
  <c r="Q1215" i="1"/>
  <c r="R869" i="1"/>
  <c r="Q869" i="1"/>
  <c r="R792" i="1"/>
  <c r="Q792" i="1"/>
  <c r="R466" i="1"/>
  <c r="Q466" i="1"/>
  <c r="R375" i="1"/>
  <c r="Q375" i="1"/>
  <c r="R2524" i="1"/>
  <c r="Q2524" i="1"/>
  <c r="R2368" i="1"/>
  <c r="Q2368" i="1"/>
  <c r="R2120" i="1"/>
  <c r="Q2120" i="1"/>
  <c r="R2023" i="1"/>
  <c r="Q2023" i="1"/>
  <c r="R1364" i="1"/>
  <c r="Q1364" i="1"/>
  <c r="R1157" i="1"/>
  <c r="Q1157" i="1"/>
  <c r="R637" i="1"/>
  <c r="Q637" i="1"/>
  <c r="R2682" i="1"/>
  <c r="Q2682" i="1"/>
  <c r="R1494" i="1"/>
  <c r="Q1494" i="1"/>
  <c r="R27" i="1"/>
  <c r="Q27" i="1"/>
  <c r="R2100" i="1"/>
  <c r="Q2100" i="1"/>
  <c r="R1777" i="1"/>
  <c r="Q1777" i="1"/>
  <c r="R1242" i="1"/>
  <c r="Q1242" i="1"/>
  <c r="R967" i="1"/>
  <c r="Q967" i="1"/>
  <c r="R854" i="1"/>
  <c r="Q854" i="1"/>
  <c r="R562" i="1"/>
  <c r="Q562" i="1"/>
  <c r="R480" i="1"/>
  <c r="Q480" i="1"/>
  <c r="R295" i="1"/>
  <c r="Q295" i="1"/>
  <c r="R274" i="1"/>
  <c r="Q274" i="1"/>
  <c r="R1886" i="1"/>
  <c r="Q1886" i="1"/>
  <c r="R1085" i="1"/>
  <c r="Q1085" i="1"/>
  <c r="R866" i="1"/>
  <c r="Q866" i="1"/>
  <c r="R542" i="1"/>
  <c r="Q542" i="1"/>
  <c r="R488" i="1"/>
  <c r="Q488" i="1"/>
  <c r="R455" i="1"/>
  <c r="Q455" i="1"/>
  <c r="R364" i="1"/>
  <c r="Q364" i="1"/>
  <c r="R335" i="1"/>
  <c r="Q335" i="1"/>
  <c r="R165" i="1"/>
  <c r="Q165" i="1"/>
  <c r="R2613" i="1"/>
  <c r="Q2613" i="1"/>
  <c r="R1684" i="1"/>
  <c r="Q1684" i="1"/>
  <c r="R1545" i="1"/>
  <c r="Q1545" i="1"/>
  <c r="R1489" i="1"/>
  <c r="Q1489" i="1"/>
  <c r="R1484" i="1"/>
  <c r="Q1484" i="1"/>
  <c r="R1258" i="1"/>
  <c r="Q1258" i="1"/>
  <c r="R1143" i="1"/>
  <c r="Q1143" i="1"/>
  <c r="R937" i="1"/>
  <c r="Q937" i="1"/>
  <c r="R469" i="1"/>
  <c r="Q469" i="1"/>
  <c r="R2484" i="1"/>
  <c r="Q2484" i="1"/>
  <c r="R2429" i="1"/>
  <c r="Q2429" i="1"/>
  <c r="R2060" i="1"/>
  <c r="Q2060" i="1"/>
  <c r="R2020" i="1"/>
  <c r="Q2020" i="1"/>
  <c r="R716" i="1"/>
  <c r="Q716" i="1"/>
  <c r="R478" i="1"/>
  <c r="Q478" i="1"/>
  <c r="R100" i="1"/>
  <c r="Q100" i="1"/>
  <c r="R1602" i="1"/>
  <c r="Q1602" i="1"/>
  <c r="R1536" i="1"/>
  <c r="Q1536" i="1"/>
  <c r="R1374" i="1"/>
  <c r="Q1374" i="1"/>
  <c r="R1128" i="1"/>
  <c r="Q1128" i="1"/>
  <c r="R1077" i="1"/>
  <c r="Q1077" i="1"/>
  <c r="R684" i="1"/>
  <c r="Q684" i="1"/>
  <c r="R608" i="1"/>
  <c r="Q608" i="1"/>
  <c r="R447" i="1"/>
  <c r="Q447" i="1"/>
  <c r="R354" i="1"/>
  <c r="Q354" i="1"/>
  <c r="R249" i="1"/>
  <c r="Q249" i="1"/>
  <c r="R2667" i="1"/>
  <c r="Q2667" i="1"/>
  <c r="R2228" i="1"/>
  <c r="Q2228" i="1"/>
  <c r="R1874" i="1"/>
  <c r="Q1874" i="1"/>
  <c r="R1835" i="1"/>
  <c r="Q1835" i="1"/>
  <c r="R1786" i="1"/>
  <c r="Q1786" i="1"/>
  <c r="R1140" i="1"/>
  <c r="Q1140" i="1"/>
  <c r="R611" i="1"/>
  <c r="Q611" i="1"/>
  <c r="R62" i="1"/>
  <c r="Q62" i="1"/>
  <c r="R25" i="1"/>
  <c r="Q25" i="1"/>
  <c r="R2580" i="1"/>
  <c r="Q2580" i="1"/>
  <c r="R2532" i="1"/>
  <c r="Q2532" i="1"/>
  <c r="R2530" i="1"/>
  <c r="Q2530" i="1"/>
  <c r="R2451" i="1"/>
  <c r="Q2451" i="1"/>
  <c r="R2355" i="1"/>
  <c r="Q2355" i="1"/>
  <c r="R2253" i="1"/>
  <c r="Q2253" i="1"/>
  <c r="R989" i="1"/>
  <c r="Q989" i="1"/>
  <c r="R811" i="1"/>
  <c r="Q811" i="1"/>
  <c r="R289" i="1"/>
  <c r="Q289" i="1"/>
  <c r="R174" i="1"/>
  <c r="Q174" i="1"/>
  <c r="R2154" i="1"/>
  <c r="Q2154" i="1"/>
  <c r="R2099" i="1"/>
  <c r="Q2099" i="1"/>
  <c r="R2029" i="1"/>
  <c r="Q2029" i="1"/>
  <c r="R2021" i="1"/>
  <c r="Q2021" i="1"/>
  <c r="R1923" i="1"/>
  <c r="Q1923" i="1"/>
  <c r="R1840" i="1"/>
  <c r="Q1840" i="1"/>
  <c r="R1782" i="1"/>
  <c r="Q1782" i="1"/>
  <c r="R1217" i="1"/>
  <c r="Q1217" i="1"/>
  <c r="R1213" i="1"/>
  <c r="Q1213" i="1"/>
  <c r="R849" i="1"/>
  <c r="Q849" i="1"/>
  <c r="R781" i="1"/>
  <c r="Q781" i="1"/>
  <c r="R702" i="1"/>
  <c r="Q702" i="1"/>
  <c r="R377" i="1"/>
  <c r="Q377" i="1"/>
  <c r="R2243" i="1"/>
  <c r="Q2243" i="1"/>
  <c r="R2095" i="1"/>
  <c r="Q2095" i="1"/>
  <c r="R1707" i="1"/>
  <c r="Q1707" i="1"/>
  <c r="R1419" i="1"/>
  <c r="Q1419" i="1"/>
  <c r="R573" i="1"/>
  <c r="Q573" i="1"/>
  <c r="R2653" i="1"/>
  <c r="Q2653" i="1"/>
  <c r="R2638" i="1"/>
  <c r="Q2638" i="1"/>
  <c r="R2206" i="1"/>
  <c r="Q2206" i="1"/>
  <c r="R1750" i="1"/>
  <c r="Q1750" i="1"/>
  <c r="R1678" i="1"/>
  <c r="Q1678" i="1"/>
  <c r="R1657" i="1"/>
  <c r="Q1657" i="1"/>
  <c r="R1606" i="1"/>
  <c r="Q1606" i="1"/>
  <c r="R1161" i="1"/>
  <c r="Q1161" i="1"/>
  <c r="R286" i="1"/>
  <c r="Q286" i="1"/>
  <c r="R266" i="1"/>
  <c r="Q266" i="1"/>
  <c r="R2657" i="1"/>
  <c r="Q2657" i="1"/>
  <c r="R2646" i="1"/>
  <c r="Q2646" i="1"/>
  <c r="R2517" i="1"/>
  <c r="Q2517" i="1"/>
  <c r="R2005" i="1"/>
  <c r="Q2005" i="1"/>
  <c r="R1888" i="1"/>
  <c r="Q1888" i="1"/>
  <c r="R1731" i="1"/>
  <c r="Q1731" i="1"/>
  <c r="R1721" i="1"/>
  <c r="Q1721" i="1"/>
  <c r="R1717" i="1"/>
  <c r="Q1717" i="1"/>
  <c r="R1307" i="1"/>
  <c r="Q1307" i="1"/>
  <c r="R1267" i="1"/>
  <c r="Q1267" i="1"/>
  <c r="R973" i="1"/>
  <c r="Q973" i="1"/>
  <c r="R912" i="1"/>
  <c r="Q912" i="1"/>
  <c r="R142" i="1"/>
  <c r="Q142" i="1"/>
  <c r="R56" i="1"/>
  <c r="Q56" i="1"/>
  <c r="R15" i="1"/>
  <c r="Q15" i="1"/>
  <c r="R2473" i="1"/>
  <c r="Q2473" i="1"/>
  <c r="R2175" i="1"/>
  <c r="Q2175" i="1"/>
  <c r="R2118" i="1"/>
  <c r="Q2118" i="1"/>
  <c r="R1972" i="1"/>
  <c r="Q1972" i="1"/>
  <c r="R1755" i="1"/>
  <c r="Q1755" i="1"/>
  <c r="R1647" i="1"/>
  <c r="Q1647" i="1"/>
  <c r="R1432" i="1"/>
  <c r="Q1432" i="1"/>
  <c r="R1429" i="1"/>
  <c r="Q1429" i="1"/>
  <c r="R1377" i="1"/>
  <c r="Q1377" i="1"/>
  <c r="R1177" i="1"/>
  <c r="Q1177" i="1"/>
  <c r="R2074" i="1"/>
  <c r="Q2074" i="1"/>
  <c r="R1044" i="1"/>
  <c r="Q1044" i="1"/>
  <c r="R557" i="1"/>
  <c r="Q557" i="1"/>
  <c r="R492" i="1"/>
  <c r="Q492" i="1"/>
  <c r="R369" i="1"/>
  <c r="Q369" i="1"/>
  <c r="R268" i="1"/>
  <c r="Q268" i="1"/>
  <c r="R2587" i="1"/>
  <c r="Q2587" i="1"/>
  <c r="R2406" i="1"/>
  <c r="Q2406" i="1"/>
  <c r="R1641" i="1"/>
  <c r="Q1641" i="1"/>
  <c r="R1339" i="1"/>
  <c r="Q1339" i="1"/>
  <c r="R265" i="1"/>
  <c r="Q265" i="1"/>
  <c r="R178" i="1"/>
  <c r="Q178" i="1"/>
  <c r="R75" i="1"/>
  <c r="Q75" i="1"/>
  <c r="R73" i="1"/>
  <c r="Q73" i="1"/>
  <c r="R2399" i="1"/>
  <c r="Q2399" i="1"/>
  <c r="R1199" i="1"/>
  <c r="Q1199" i="1"/>
  <c r="R748" i="1"/>
  <c r="Q748" i="1"/>
  <c r="R2642" i="1"/>
  <c r="Q2642" i="1"/>
  <c r="R1918" i="1"/>
  <c r="Q1918" i="1"/>
  <c r="R1860" i="1"/>
  <c r="Q1860" i="1"/>
  <c r="R1728" i="1"/>
  <c r="Q1728" i="1"/>
  <c r="R1676" i="1"/>
  <c r="Q1676" i="1"/>
  <c r="R1452" i="1"/>
  <c r="Q1452" i="1"/>
  <c r="R1328" i="1"/>
  <c r="Q1328" i="1"/>
  <c r="R935" i="1"/>
  <c r="Q935" i="1"/>
  <c r="R778" i="1"/>
  <c r="Q778" i="1"/>
  <c r="R255" i="1"/>
  <c r="Q255" i="1"/>
  <c r="R2687" i="1"/>
  <c r="Q2687" i="1"/>
  <c r="R2435" i="1"/>
  <c r="Q2435" i="1"/>
  <c r="R2210" i="1"/>
  <c r="Q2210" i="1"/>
  <c r="R2151" i="1"/>
  <c r="Q2151" i="1"/>
  <c r="R1381" i="1"/>
  <c r="Q1381" i="1"/>
  <c r="R1168" i="1"/>
  <c r="Q1168" i="1"/>
  <c r="R999" i="1"/>
  <c r="Q999" i="1"/>
  <c r="R674" i="1"/>
  <c r="Q674" i="1"/>
  <c r="R379" i="1"/>
  <c r="Q379" i="1"/>
  <c r="R298" i="1"/>
  <c r="Q298" i="1"/>
  <c r="R2599" i="1"/>
  <c r="Q2599" i="1"/>
  <c r="R2254" i="1"/>
  <c r="Q2254" i="1"/>
  <c r="R2170" i="1"/>
  <c r="Q2170" i="1"/>
  <c r="R1384" i="1"/>
  <c r="Q1384" i="1"/>
  <c r="R962" i="1"/>
  <c r="Q962" i="1"/>
  <c r="R948" i="1"/>
  <c r="Q948" i="1"/>
  <c r="R878" i="1"/>
  <c r="Q878" i="1"/>
  <c r="R829" i="1"/>
  <c r="Q829" i="1"/>
  <c r="R441" i="1"/>
  <c r="Q441" i="1"/>
  <c r="R416" i="1"/>
  <c r="Q416" i="1"/>
  <c r="R356" i="1"/>
  <c r="Q356" i="1"/>
  <c r="R141" i="1"/>
  <c r="Q141" i="1"/>
  <c r="R101" i="1"/>
  <c r="Q101" i="1"/>
  <c r="R34" i="1"/>
  <c r="Q34" i="1"/>
  <c r="R2470" i="1"/>
  <c r="Q2470" i="1"/>
  <c r="R2189" i="1"/>
  <c r="Q2189" i="1"/>
  <c r="R2137" i="1"/>
  <c r="Q2137" i="1"/>
  <c r="R1925" i="1"/>
  <c r="Q1925" i="1"/>
  <c r="R1535" i="1"/>
  <c r="Q1535" i="1"/>
  <c r="R746" i="1"/>
  <c r="Q746" i="1"/>
  <c r="R687" i="1"/>
  <c r="Q687" i="1"/>
  <c r="R546" i="1"/>
  <c r="Q546" i="1"/>
  <c r="R390" i="1"/>
  <c r="Q390" i="1"/>
  <c r="R213" i="1"/>
  <c r="Q213" i="1"/>
  <c r="R110" i="1"/>
  <c r="Q110" i="1"/>
  <c r="R24" i="1"/>
  <c r="Q24" i="1"/>
  <c r="R2585" i="1"/>
  <c r="Q2585" i="1"/>
  <c r="R2225" i="1"/>
  <c r="Q2225" i="1"/>
  <c r="R2127" i="1"/>
  <c r="Q2127" i="1"/>
  <c r="R1947" i="1"/>
  <c r="Q1947" i="1"/>
  <c r="R1864" i="1"/>
  <c r="Q1864" i="1"/>
  <c r="R1807" i="1"/>
  <c r="Q1807" i="1"/>
  <c r="R1724" i="1"/>
  <c r="Q1724" i="1"/>
  <c r="R1414" i="1"/>
  <c r="Q1414" i="1"/>
  <c r="R858" i="1"/>
  <c r="Q858" i="1"/>
  <c r="R556" i="1"/>
  <c r="Q556" i="1"/>
  <c r="R483" i="1"/>
  <c r="Q483" i="1"/>
  <c r="R468" i="1"/>
  <c r="Q468" i="1"/>
  <c r="R280" i="1"/>
  <c r="Q280" i="1"/>
  <c r="R199" i="1"/>
  <c r="Q199" i="1"/>
  <c r="R2273" i="1"/>
  <c r="Q2273" i="1"/>
  <c r="R1961" i="1"/>
  <c r="Q1961" i="1"/>
  <c r="R1875" i="1"/>
  <c r="Q1875" i="1"/>
  <c r="R1852" i="1"/>
  <c r="Q1852" i="1"/>
  <c r="R1762" i="1"/>
  <c r="Q1762" i="1"/>
  <c r="R1558" i="1"/>
  <c r="Q1558" i="1"/>
  <c r="R1198" i="1"/>
  <c r="Q1198" i="1"/>
  <c r="R1189" i="1"/>
  <c r="Q1189" i="1"/>
  <c r="R737" i="1"/>
  <c r="Q737" i="1"/>
  <c r="R2697" i="1"/>
  <c r="Q2697" i="1"/>
  <c r="R2188" i="1"/>
  <c r="Q2188" i="1"/>
  <c r="R1581" i="1"/>
  <c r="Q1581" i="1"/>
  <c r="R1425" i="1"/>
  <c r="Q1425" i="1"/>
  <c r="R1111" i="1"/>
  <c r="Q1111" i="1"/>
  <c r="R874" i="1"/>
  <c r="Q874" i="1"/>
  <c r="R462" i="1"/>
  <c r="Q462" i="1"/>
  <c r="R109" i="1"/>
  <c r="Q109" i="1"/>
  <c r="R94" i="1"/>
  <c r="Q94" i="1"/>
  <c r="R41" i="1"/>
  <c r="Q41" i="1"/>
  <c r="R2373" i="1"/>
  <c r="Q2373" i="1"/>
  <c r="R2282" i="1"/>
  <c r="Q2282" i="1"/>
  <c r="R2158" i="1"/>
  <c r="Q2158" i="1"/>
  <c r="R2051" i="1"/>
  <c r="Q2051" i="1"/>
  <c r="R1990" i="1"/>
  <c r="Q1990" i="1"/>
  <c r="R1725" i="1"/>
  <c r="Q1725" i="1"/>
  <c r="R368" i="1"/>
  <c r="Q368" i="1"/>
  <c r="R2583" i="1"/>
  <c r="Q2583" i="1"/>
  <c r="R2252" i="1"/>
  <c r="Q2252" i="1"/>
  <c r="R1893" i="1"/>
  <c r="Q1893" i="1"/>
  <c r="R1820" i="1"/>
  <c r="Q1820" i="1"/>
  <c r="R1686" i="1"/>
  <c r="Q1686" i="1"/>
  <c r="R1621" i="1"/>
  <c r="Q1621" i="1"/>
  <c r="R1448" i="1"/>
  <c r="Q1448" i="1"/>
  <c r="R1243" i="1"/>
  <c r="Q1243" i="1"/>
  <c r="R801" i="1"/>
  <c r="Q801" i="1"/>
  <c r="R590" i="1"/>
  <c r="Q590" i="1"/>
  <c r="R419" i="1"/>
  <c r="Q419" i="1"/>
  <c r="R2328" i="1"/>
  <c r="Q2328" i="1"/>
  <c r="R1633" i="1"/>
  <c r="Q1633" i="1"/>
  <c r="R1399" i="1"/>
  <c r="Q1399" i="1"/>
  <c r="R1349" i="1"/>
  <c r="Q1349" i="1"/>
  <c r="R1201" i="1"/>
  <c r="Q1201" i="1"/>
  <c r="R695" i="1"/>
  <c r="Q695" i="1"/>
  <c r="R2037" i="1"/>
  <c r="Q2037" i="1"/>
  <c r="R1689" i="1"/>
  <c r="Q1689" i="1"/>
  <c r="R1670" i="1"/>
  <c r="Q1670" i="1"/>
  <c r="R1546" i="1"/>
  <c r="Q1546" i="1"/>
  <c r="R1380" i="1"/>
  <c r="Q1380" i="1"/>
  <c r="R1081" i="1"/>
  <c r="Q1081" i="1"/>
  <c r="R421" i="1"/>
  <c r="Q421" i="1"/>
  <c r="R85" i="1"/>
  <c r="Q85" i="1"/>
  <c r="R78" i="1"/>
  <c r="Q78" i="1"/>
  <c r="R1801" i="1"/>
  <c r="Q1801" i="1"/>
  <c r="R1461" i="1"/>
  <c r="Q1461" i="1"/>
  <c r="R1318" i="1"/>
  <c r="Q1318" i="1"/>
  <c r="R1018" i="1"/>
  <c r="Q1018" i="1"/>
  <c r="R876" i="1"/>
  <c r="Q876" i="1"/>
  <c r="R780" i="1"/>
  <c r="Q780" i="1"/>
  <c r="R740" i="1"/>
  <c r="Q740" i="1"/>
  <c r="R721" i="1"/>
  <c r="Q721" i="1"/>
  <c r="R1644" i="1"/>
  <c r="Q1644" i="1"/>
  <c r="R945" i="1"/>
  <c r="Q945" i="1"/>
  <c r="R907" i="1"/>
  <c r="Q907" i="1"/>
  <c r="R657" i="1"/>
  <c r="Q657" i="1"/>
  <c r="R612" i="1"/>
  <c r="Q612" i="1"/>
  <c r="R519" i="1"/>
  <c r="Q519" i="1"/>
  <c r="R2231" i="1"/>
  <c r="Q2231" i="1"/>
  <c r="R2123" i="1"/>
  <c r="Q2123" i="1"/>
  <c r="R1756" i="1"/>
  <c r="Q1756" i="1"/>
  <c r="R1663" i="1"/>
  <c r="Q1663" i="1"/>
  <c r="R1591" i="1"/>
  <c r="Q1591" i="1"/>
  <c r="R1088" i="1"/>
  <c r="Q1088" i="1"/>
  <c r="R1030" i="1"/>
  <c r="Q1030" i="1"/>
  <c r="R1002" i="1"/>
  <c r="Q1002" i="1"/>
  <c r="R985" i="1"/>
  <c r="Q985" i="1"/>
  <c r="R765" i="1"/>
  <c r="Q765" i="1"/>
  <c r="R337" i="1"/>
  <c r="Q337" i="1"/>
  <c r="R245" i="1"/>
  <c r="Q245" i="1"/>
  <c r="R17" i="1"/>
  <c r="Q17" i="1"/>
  <c r="R2643" i="1"/>
  <c r="Q2643" i="1"/>
  <c r="R2457" i="1"/>
  <c r="Q2457" i="1"/>
  <c r="R2426" i="1"/>
  <c r="Q2426" i="1"/>
  <c r="R2184" i="1"/>
  <c r="Q2184" i="1"/>
  <c r="R2165" i="1"/>
  <c r="Q2165" i="1"/>
  <c r="R2104" i="1"/>
  <c r="Q2104" i="1"/>
  <c r="R2053" i="1"/>
  <c r="Q2053" i="1"/>
  <c r="R1853" i="1"/>
  <c r="Q1853" i="1"/>
  <c r="R1016" i="1"/>
  <c r="Q1016" i="1"/>
  <c r="R958" i="1"/>
  <c r="Q958" i="1"/>
  <c r="R837" i="1"/>
  <c r="Q837" i="1"/>
  <c r="R759" i="1"/>
  <c r="Q759" i="1"/>
  <c r="R698" i="1"/>
  <c r="Q698" i="1"/>
  <c r="R633" i="1"/>
  <c r="Q633" i="1"/>
  <c r="R235" i="1"/>
  <c r="Q235" i="1"/>
  <c r="R2324" i="1"/>
  <c r="Q2324" i="1"/>
  <c r="R1796" i="1"/>
  <c r="Q1796" i="1"/>
  <c r="R1748" i="1"/>
  <c r="Q1748" i="1"/>
  <c r="R1661" i="1"/>
  <c r="Q1661" i="1"/>
  <c r="R1612" i="1"/>
  <c r="Q1612" i="1"/>
  <c r="R1559" i="1"/>
  <c r="Q1559" i="1"/>
  <c r="R1427" i="1"/>
  <c r="Q1427" i="1"/>
  <c r="R1363" i="1"/>
  <c r="Q1363" i="1"/>
  <c r="R1352" i="1"/>
  <c r="Q1352" i="1"/>
  <c r="R814" i="1"/>
  <c r="Q814" i="1"/>
  <c r="R632" i="1"/>
  <c r="Q632" i="1"/>
  <c r="R578" i="1"/>
  <c r="Q578" i="1"/>
  <c r="R450" i="1"/>
  <c r="Q450" i="1"/>
  <c r="R239" i="1"/>
  <c r="Q239" i="1"/>
  <c r="R2652" i="1"/>
  <c r="Q2652" i="1"/>
  <c r="R2600" i="1"/>
  <c r="Q2600" i="1"/>
  <c r="R2401" i="1"/>
  <c r="Q2401" i="1"/>
  <c r="R2046" i="1"/>
  <c r="Q2046" i="1"/>
  <c r="R1596" i="1"/>
  <c r="Q1596" i="1"/>
  <c r="R1568" i="1"/>
  <c r="Q1568" i="1"/>
  <c r="R1356" i="1"/>
  <c r="Q1356" i="1"/>
  <c r="R538" i="1"/>
  <c r="Q538" i="1"/>
  <c r="R102" i="1"/>
  <c r="Q102" i="1"/>
  <c r="R2215" i="1"/>
  <c r="Q2215" i="1"/>
  <c r="R1982" i="1"/>
  <c r="Q1982" i="1"/>
  <c r="R1939" i="1"/>
  <c r="Q1939" i="1"/>
  <c r="R1549" i="1"/>
  <c r="Q1549" i="1"/>
  <c r="R1534" i="1"/>
  <c r="Q1534" i="1"/>
  <c r="R1250" i="1"/>
  <c r="Q1250" i="1"/>
  <c r="R1034" i="1"/>
  <c r="Q1034" i="1"/>
  <c r="R580" i="1"/>
  <c r="Q580" i="1"/>
  <c r="R333" i="1"/>
  <c r="Q333" i="1"/>
  <c r="R2182" i="1"/>
  <c r="Q2182" i="1"/>
  <c r="R1575" i="1"/>
  <c r="Q1575" i="1"/>
  <c r="R903" i="1"/>
  <c r="Q903" i="1"/>
  <c r="R487" i="1"/>
  <c r="Q487" i="1"/>
  <c r="R2456" i="1"/>
  <c r="Q2456" i="1"/>
  <c r="R2444" i="1"/>
  <c r="Q2444" i="1"/>
  <c r="R2105" i="1"/>
  <c r="Q2105" i="1"/>
  <c r="R153" i="1"/>
  <c r="Q153" i="1"/>
  <c r="R2654" i="1"/>
  <c r="Q2654" i="1"/>
  <c r="R2539" i="1"/>
  <c r="Q2539" i="1"/>
  <c r="R2258" i="1"/>
  <c r="Q2258" i="1"/>
  <c r="R2211" i="1"/>
  <c r="Q2211" i="1"/>
  <c r="R2164" i="1"/>
  <c r="Q2164" i="1"/>
  <c r="R2011" i="1"/>
  <c r="Q2011" i="1"/>
  <c r="R601" i="1"/>
  <c r="Q601" i="1"/>
  <c r="R2621" i="1"/>
  <c r="Q2621" i="1"/>
  <c r="R2567" i="1"/>
  <c r="Q2567" i="1"/>
  <c r="R2511" i="1"/>
  <c r="Q2511" i="1"/>
  <c r="R2314" i="1"/>
  <c r="Q2314" i="1"/>
  <c r="R1770" i="1"/>
  <c r="Q1770" i="1"/>
  <c r="R1469" i="1"/>
  <c r="Q1469" i="1"/>
  <c r="R1257" i="1"/>
  <c r="Q1257" i="1"/>
  <c r="R1070" i="1"/>
  <c r="Q1070" i="1"/>
  <c r="R1005" i="1"/>
  <c r="Q1005" i="1"/>
  <c r="R779" i="1"/>
  <c r="Q779" i="1"/>
  <c r="R508" i="1"/>
  <c r="Q508" i="1"/>
  <c r="R338" i="1"/>
  <c r="Q338" i="1"/>
  <c r="R2332" i="1"/>
  <c r="Q2332" i="1"/>
  <c r="R2131" i="1"/>
  <c r="Q2131" i="1"/>
  <c r="R1510" i="1"/>
  <c r="Q1510" i="1"/>
  <c r="R1169" i="1"/>
  <c r="Q1169" i="1"/>
  <c r="R824" i="1"/>
  <c r="Q824" i="1"/>
  <c r="R714" i="1"/>
  <c r="Q714" i="1"/>
  <c r="R71" i="1"/>
  <c r="Q71" i="1"/>
  <c r="R2671" i="1"/>
  <c r="Q2671" i="1"/>
  <c r="R2096" i="1"/>
  <c r="Q2096" i="1"/>
  <c r="R1930" i="1"/>
  <c r="Q1930" i="1"/>
  <c r="R1873" i="1"/>
  <c r="Q1873" i="1"/>
  <c r="R1122" i="1"/>
  <c r="Q1122" i="1"/>
  <c r="R525" i="1"/>
  <c r="Q525" i="1"/>
  <c r="R521" i="1"/>
  <c r="Q521" i="1"/>
  <c r="R2145" i="1"/>
  <c r="Q2145" i="1"/>
  <c r="R1233" i="1"/>
  <c r="Q1233" i="1"/>
  <c r="R943" i="1"/>
  <c r="Q943" i="1"/>
  <c r="R635" i="1"/>
  <c r="Q635" i="1"/>
  <c r="R564" i="1"/>
  <c r="Q564" i="1"/>
  <c r="R68" i="1"/>
  <c r="Q68" i="1"/>
  <c r="R30" i="1"/>
  <c r="Q30" i="1"/>
  <c r="R2662" i="1"/>
  <c r="Q2662" i="1"/>
  <c r="R1969" i="1"/>
  <c r="Q1969" i="1"/>
  <c r="R1753" i="1"/>
  <c r="Q1753" i="1"/>
  <c r="R1428" i="1"/>
  <c r="Q1428" i="1"/>
  <c r="R1392" i="1"/>
  <c r="Q1392" i="1"/>
  <c r="R1196" i="1"/>
  <c r="Q1196" i="1"/>
  <c r="R709" i="1"/>
  <c r="Q709" i="1"/>
  <c r="R219" i="1"/>
  <c r="Q219" i="1"/>
  <c r="R149" i="1"/>
  <c r="Q149" i="1"/>
  <c r="R2369" i="1"/>
  <c r="Q2369" i="1"/>
  <c r="R2238" i="1"/>
  <c r="Q2238" i="1"/>
  <c r="R1521" i="1"/>
  <c r="Q1521" i="1"/>
  <c r="R1371" i="1"/>
  <c r="Q1371" i="1"/>
  <c r="R987" i="1"/>
  <c r="Q987" i="1"/>
  <c r="R529" i="1"/>
  <c r="Q529" i="1"/>
  <c r="R309" i="1"/>
  <c r="Q309" i="1"/>
  <c r="R1552" i="1"/>
  <c r="Q1552" i="1"/>
  <c r="R823" i="1"/>
  <c r="Q823" i="1"/>
  <c r="R622" i="1"/>
  <c r="Q622" i="1"/>
  <c r="R470" i="1"/>
  <c r="Q470" i="1"/>
  <c r="R2557" i="1"/>
  <c r="Q2557" i="1"/>
  <c r="R2290" i="1"/>
  <c r="Q2290" i="1"/>
  <c r="R1781" i="1"/>
  <c r="Q1781" i="1"/>
  <c r="R1192" i="1"/>
  <c r="Q1192" i="1"/>
  <c r="R1178" i="1"/>
  <c r="Q1178" i="1"/>
  <c r="R1093" i="1"/>
  <c r="Q1093" i="1"/>
  <c r="R930" i="1"/>
  <c r="Q930" i="1"/>
  <c r="R603" i="1"/>
  <c r="Q603" i="1"/>
  <c r="R509" i="1"/>
  <c r="Q509" i="1"/>
  <c r="R150" i="1"/>
  <c r="Q150" i="1"/>
  <c r="R1841" i="1"/>
  <c r="Q1841" i="1"/>
  <c r="R1780" i="1"/>
  <c r="Q1780" i="1"/>
  <c r="R1476" i="1"/>
  <c r="Q1476" i="1"/>
  <c r="R1334" i="1"/>
  <c r="Q1334" i="1"/>
  <c r="R1333" i="1"/>
  <c r="Q1333" i="1"/>
  <c r="R1284" i="1"/>
  <c r="Q1284" i="1"/>
  <c r="R1280" i="1"/>
  <c r="Q1280" i="1"/>
  <c r="R1191" i="1"/>
  <c r="Q1191" i="1"/>
  <c r="R884" i="1"/>
  <c r="Q884" i="1"/>
  <c r="R119" i="1"/>
  <c r="Q119" i="1"/>
  <c r="R21" i="1"/>
  <c r="Q21" i="1"/>
  <c r="R2611" i="1"/>
  <c r="Q2611" i="1"/>
  <c r="R2312" i="1"/>
  <c r="Q2312" i="1"/>
  <c r="R1992" i="1"/>
  <c r="Q1992" i="1"/>
  <c r="R1806" i="1"/>
  <c r="Q1806" i="1"/>
  <c r="R1530" i="1"/>
  <c r="Q1530" i="1"/>
  <c r="R1117" i="1"/>
  <c r="Q1117" i="1"/>
  <c r="R1064" i="1"/>
  <c r="Q1064" i="1"/>
  <c r="R587" i="1"/>
  <c r="Q587" i="1"/>
  <c r="R403" i="1"/>
  <c r="Q403" i="1"/>
  <c r="R2351" i="1"/>
  <c r="Q2351" i="1"/>
  <c r="R2267" i="1"/>
  <c r="Q2267" i="1"/>
  <c r="R2008" i="1"/>
  <c r="Q2008" i="1"/>
  <c r="R970" i="1"/>
  <c r="Q970" i="1"/>
  <c r="R599" i="1"/>
  <c r="Q599" i="1"/>
  <c r="R561" i="1"/>
  <c r="Q561" i="1"/>
  <c r="R440" i="1"/>
  <c r="Q440" i="1"/>
  <c r="R391" i="1"/>
  <c r="Q391" i="1"/>
  <c r="R1761" i="1"/>
  <c r="Q1761" i="1"/>
  <c r="R1323" i="1"/>
  <c r="Q1323" i="1"/>
  <c r="R821" i="1"/>
  <c r="Q821" i="1"/>
  <c r="R724" i="1"/>
  <c r="Q724" i="1"/>
  <c r="R650" i="1"/>
  <c r="Q650" i="1"/>
  <c r="R634" i="1"/>
  <c r="Q634" i="1"/>
  <c r="R551" i="1"/>
  <c r="Q551" i="1"/>
  <c r="R2696" i="1"/>
  <c r="Q2696" i="1"/>
  <c r="R2617" i="1"/>
  <c r="Q2617" i="1"/>
  <c r="R2551" i="1"/>
  <c r="Q2551" i="1"/>
  <c r="R1607" i="1"/>
  <c r="Q1607" i="1"/>
  <c r="R990" i="1"/>
  <c r="Q990" i="1"/>
  <c r="R793" i="1"/>
  <c r="Q793" i="1"/>
  <c r="R367" i="1"/>
  <c r="Q367" i="1"/>
  <c r="R278" i="1"/>
  <c r="Q278" i="1"/>
  <c r="R2681" i="1"/>
  <c r="Q2681" i="1"/>
  <c r="R2480" i="1"/>
  <c r="Q2480" i="1"/>
  <c r="R1828" i="1"/>
  <c r="Q1828" i="1"/>
  <c r="R1798" i="1"/>
  <c r="Q1798" i="1"/>
  <c r="R1794" i="1"/>
  <c r="Q1794" i="1"/>
  <c r="R1132" i="1"/>
  <c r="Q1132" i="1"/>
  <c r="R1033" i="1"/>
  <c r="Q1033" i="1"/>
  <c r="R614" i="1"/>
  <c r="Q614" i="1"/>
  <c r="R250" i="1"/>
  <c r="Q250" i="1"/>
  <c r="R2598" i="1"/>
  <c r="Q2598" i="1"/>
  <c r="R2481" i="1"/>
  <c r="Q2481" i="1"/>
  <c r="R2477" i="1"/>
  <c r="Q2477" i="1"/>
  <c r="R2453" i="1"/>
  <c r="Q2453" i="1"/>
  <c r="R2261" i="1"/>
  <c r="Q2261" i="1"/>
  <c r="R1943" i="1"/>
  <c r="Q1943" i="1"/>
  <c r="R1867" i="1"/>
  <c r="Q1867" i="1"/>
  <c r="R927" i="1"/>
  <c r="Q927" i="1"/>
  <c r="R831" i="1"/>
  <c r="Q831" i="1"/>
  <c r="R2520" i="1"/>
  <c r="Q2520" i="1"/>
  <c r="R2413" i="1"/>
  <c r="Q2413" i="1"/>
  <c r="R2336" i="1"/>
  <c r="Q2336" i="1"/>
  <c r="R1620" i="1"/>
  <c r="Q1620" i="1"/>
  <c r="R467" i="1"/>
  <c r="Q467" i="1"/>
  <c r="R176" i="1"/>
  <c r="Q176" i="1"/>
  <c r="R98" i="1"/>
  <c r="Q98" i="1"/>
  <c r="R86" i="1"/>
  <c r="Q86" i="1"/>
  <c r="R2533" i="1"/>
  <c r="Q2533" i="1"/>
  <c r="R2397" i="1"/>
  <c r="Q2397" i="1"/>
  <c r="R2067" i="1"/>
  <c r="Q2067" i="1"/>
  <c r="R1920" i="1"/>
  <c r="Q1920" i="1"/>
  <c r="R1865" i="1"/>
  <c r="Q1865" i="1"/>
  <c r="R1795" i="1"/>
  <c r="Q1795" i="1"/>
  <c r="R1694" i="1"/>
  <c r="Q1694" i="1"/>
  <c r="R1294" i="1"/>
  <c r="Q1294" i="1"/>
  <c r="R696" i="1"/>
  <c r="Q696" i="1"/>
  <c r="R37" i="1"/>
  <c r="Q37" i="1"/>
  <c r="R2433" i="1"/>
  <c r="Q2433" i="1"/>
  <c r="R1082" i="1"/>
  <c r="Q1082" i="1"/>
  <c r="R703" i="1"/>
  <c r="Q703" i="1"/>
  <c r="R646" i="1"/>
  <c r="Q646" i="1"/>
  <c r="R426" i="1"/>
  <c r="Q426" i="1"/>
  <c r="R214" i="1"/>
  <c r="Q214" i="1"/>
  <c r="R2705" i="1"/>
  <c r="Q2705" i="1"/>
  <c r="R2193" i="1"/>
  <c r="Q2193" i="1"/>
  <c r="R2180" i="1"/>
  <c r="Q2180" i="1"/>
  <c r="R2168" i="1"/>
  <c r="Q2168" i="1"/>
  <c r="R1872" i="1"/>
  <c r="Q1872" i="1"/>
  <c r="R1785" i="1"/>
  <c r="Q1785" i="1"/>
  <c r="R1570" i="1"/>
  <c r="Q1570" i="1"/>
  <c r="R812" i="1"/>
  <c r="Q812" i="1"/>
  <c r="R673" i="1"/>
  <c r="Q673" i="1"/>
  <c r="R417" i="1"/>
  <c r="Q417" i="1"/>
  <c r="R212" i="1"/>
  <c r="Q212" i="1"/>
  <c r="R2701" i="1"/>
  <c r="Q2701" i="1"/>
  <c r="R2376" i="1"/>
  <c r="Q2376" i="1"/>
  <c r="R2270" i="1"/>
  <c r="Q2270" i="1"/>
  <c r="R2233" i="1"/>
  <c r="Q2233" i="1"/>
  <c r="R427" i="1"/>
  <c r="Q427" i="1"/>
  <c r="R2366" i="1"/>
  <c r="Q2366" i="1"/>
  <c r="R2198" i="1"/>
  <c r="Q2198" i="1"/>
  <c r="R1738" i="1"/>
  <c r="Q1738" i="1"/>
  <c r="R1634" i="1"/>
  <c r="Q1634" i="1"/>
  <c r="R1285" i="1"/>
  <c r="Q1285" i="1"/>
  <c r="R924" i="1"/>
  <c r="Q924" i="1"/>
  <c r="R900" i="1"/>
  <c r="Q900" i="1"/>
  <c r="R132" i="1"/>
  <c r="Q132" i="1"/>
  <c r="R2582" i="1"/>
  <c r="Q2582" i="1"/>
  <c r="R2344" i="1"/>
  <c r="Q2344" i="1"/>
  <c r="R1303" i="1"/>
  <c r="Q1303" i="1"/>
  <c r="R1190" i="1"/>
  <c r="Q1190" i="1"/>
  <c r="R966" i="1"/>
  <c r="Q966" i="1"/>
  <c r="R495" i="1"/>
  <c r="Q495" i="1"/>
  <c r="R438" i="1"/>
  <c r="Q438" i="1"/>
  <c r="R320" i="1"/>
  <c r="Q320" i="1"/>
  <c r="R2690" i="1"/>
  <c r="Q2690" i="1"/>
  <c r="R2628" i="1"/>
  <c r="Q2628" i="1"/>
  <c r="R1846" i="1"/>
  <c r="Q1846" i="1"/>
  <c r="R1668" i="1"/>
  <c r="Q1668" i="1"/>
  <c r="R1370" i="1"/>
  <c r="Q1370" i="1"/>
  <c r="R658" i="1"/>
  <c r="Q658" i="1"/>
  <c r="R2000" i="1"/>
  <c r="Q2000" i="1"/>
  <c r="R1909" i="1"/>
  <c r="Q1909" i="1"/>
  <c r="R1882" i="1"/>
  <c r="Q1882" i="1"/>
  <c r="R1304" i="1"/>
  <c r="Q1304" i="1"/>
  <c r="R1144" i="1"/>
  <c r="Q1144" i="1"/>
  <c r="R1086" i="1"/>
  <c r="Q1086" i="1"/>
  <c r="R290" i="1"/>
  <c r="Q290" i="1"/>
  <c r="R282" i="1"/>
  <c r="Q282" i="1"/>
  <c r="R2676" i="1"/>
  <c r="Q2676" i="1"/>
  <c r="R1891" i="1"/>
  <c r="Q1891" i="1"/>
  <c r="R1667" i="1"/>
  <c r="Q1667" i="1"/>
  <c r="R1656" i="1"/>
  <c r="Q1656" i="1"/>
  <c r="R920" i="1"/>
  <c r="Q920" i="1"/>
  <c r="R407" i="1"/>
  <c r="Q407" i="1"/>
  <c r="R2540" i="1"/>
  <c r="Q2540" i="1"/>
  <c r="R2396" i="1"/>
  <c r="Q2396" i="1"/>
  <c r="R2136" i="1"/>
  <c r="Q2136" i="1"/>
  <c r="R2129" i="1"/>
  <c r="Q2129" i="1"/>
  <c r="R1544" i="1"/>
  <c r="Q1544" i="1"/>
  <c r="R677" i="1"/>
  <c r="Q677" i="1"/>
  <c r="R2601" i="1"/>
  <c r="Q2601" i="1"/>
  <c r="R2321" i="1"/>
  <c r="Q2321" i="1"/>
  <c r="R2317" i="1"/>
  <c r="Q2317" i="1"/>
  <c r="R2274" i="1"/>
  <c r="Q2274" i="1"/>
  <c r="R1626" i="1"/>
  <c r="Q1626" i="1"/>
  <c r="R1592" i="1"/>
  <c r="Q1592" i="1"/>
  <c r="R1316" i="1"/>
  <c r="Q1316" i="1"/>
  <c r="R1195" i="1"/>
  <c r="Q1195" i="1"/>
  <c r="R401" i="1"/>
  <c r="Q401" i="1"/>
  <c r="R189" i="1"/>
  <c r="Q189" i="1"/>
  <c r="R124" i="1"/>
  <c r="Q124" i="1"/>
  <c r="R66" i="1"/>
  <c r="Q66" i="1"/>
  <c r="R2185" i="1"/>
  <c r="Q2185" i="1"/>
  <c r="R2078" i="1"/>
  <c r="Q2078" i="1"/>
  <c r="R1978" i="1"/>
  <c r="Q1978" i="1"/>
  <c r="R1789" i="1"/>
  <c r="Q1789" i="1"/>
  <c r="R568" i="1"/>
  <c r="Q568" i="1"/>
  <c r="R547" i="1"/>
  <c r="Q547" i="1"/>
  <c r="R2644" i="1"/>
  <c r="Q2644" i="1"/>
  <c r="R2595" i="1"/>
  <c r="Q2595" i="1"/>
  <c r="R2236" i="1"/>
  <c r="Q2236" i="1"/>
  <c r="R2208" i="1"/>
  <c r="Q2208" i="1"/>
  <c r="R1526" i="1"/>
  <c r="Q1526" i="1"/>
  <c r="R1329" i="1"/>
  <c r="Q1329" i="1"/>
  <c r="R1079" i="1"/>
  <c r="Q1079" i="1"/>
  <c r="R121" i="1"/>
  <c r="Q121" i="1"/>
  <c r="R2298" i="1"/>
  <c r="Q2298" i="1"/>
  <c r="R2156" i="1"/>
  <c r="Q2156" i="1"/>
  <c r="R2040" i="1"/>
  <c r="Q2040" i="1"/>
  <c r="R2018" i="1"/>
  <c r="Q2018" i="1"/>
  <c r="R1767" i="1"/>
  <c r="Q1767" i="1"/>
  <c r="R1672" i="1"/>
  <c r="Q1672" i="1"/>
  <c r="R730" i="1"/>
  <c r="Q730" i="1"/>
  <c r="R236" i="1"/>
  <c r="Q236" i="1"/>
  <c r="R79" i="1"/>
  <c r="Q79" i="1"/>
  <c r="R2632" i="1"/>
  <c r="Q2632" i="1"/>
  <c r="R2501" i="1"/>
  <c r="Q2501" i="1"/>
  <c r="R2443" i="1"/>
  <c r="Q2443" i="1"/>
  <c r="R2388" i="1"/>
  <c r="Q2388" i="1"/>
  <c r="R1771" i="1"/>
  <c r="Q1771" i="1"/>
  <c r="R1149" i="1"/>
  <c r="Q1149" i="1"/>
  <c r="R883" i="1"/>
  <c r="Q883" i="1"/>
  <c r="R707" i="1"/>
  <c r="Q707" i="1"/>
  <c r="R688" i="1"/>
  <c r="Q688" i="1"/>
  <c r="R571" i="1"/>
  <c r="Q571" i="1"/>
  <c r="R2579" i="1"/>
  <c r="Q2579" i="1"/>
  <c r="R1932" i="1"/>
  <c r="Q1932" i="1"/>
  <c r="R1645" i="1"/>
  <c r="Q1645" i="1"/>
  <c r="R1541" i="1"/>
  <c r="Q1541" i="1"/>
  <c r="R1460" i="1"/>
  <c r="Q1460" i="1"/>
  <c r="R1147" i="1"/>
  <c r="Q1147" i="1"/>
  <c r="R2684" i="1"/>
  <c r="Q2684" i="1"/>
  <c r="R2461" i="1"/>
  <c r="Q2461" i="1"/>
  <c r="R2187" i="1"/>
  <c r="Q2187" i="1"/>
  <c r="R2045" i="1"/>
  <c r="Q2045" i="1"/>
  <c r="R1036" i="1"/>
  <c r="Q1036" i="1"/>
  <c r="R856" i="1"/>
  <c r="Q856" i="1"/>
  <c r="R221" i="1"/>
  <c r="Q221" i="1"/>
  <c r="R2702" i="1"/>
  <c r="Q2702" i="1"/>
  <c r="R2549" i="1"/>
  <c r="Q2549" i="1"/>
  <c r="R2398" i="1"/>
  <c r="Q2398" i="1"/>
  <c r="R2012" i="1"/>
  <c r="Q2012" i="1"/>
  <c r="R1905" i="1"/>
  <c r="Q1905" i="1"/>
  <c r="R1547" i="1"/>
  <c r="Q1547" i="1"/>
  <c r="R1451" i="1"/>
  <c r="Q1451" i="1"/>
  <c r="R873" i="1"/>
  <c r="Q873" i="1"/>
  <c r="R771" i="1"/>
  <c r="Q771" i="1"/>
  <c r="R694" i="1"/>
  <c r="Q694" i="1"/>
  <c r="R676" i="1"/>
  <c r="Q676" i="1"/>
  <c r="R397" i="1"/>
  <c r="Q397" i="1"/>
  <c r="R163" i="1"/>
  <c r="Q163" i="1"/>
  <c r="R2419" i="1"/>
  <c r="Q2419" i="1"/>
  <c r="R2356" i="1"/>
  <c r="Q2356" i="1"/>
  <c r="R2115" i="1"/>
  <c r="Q2115" i="1"/>
  <c r="R1988" i="1"/>
  <c r="Q1988" i="1"/>
  <c r="R1928" i="1"/>
  <c r="Q1928" i="1"/>
  <c r="R1700" i="1"/>
  <c r="Q1700" i="1"/>
  <c r="R1386" i="1"/>
  <c r="Q1386" i="1"/>
  <c r="R881" i="1"/>
  <c r="Q881" i="1"/>
  <c r="R867" i="1"/>
  <c r="Q867" i="1"/>
  <c r="R796" i="1"/>
  <c r="Q796" i="1"/>
  <c r="R783" i="1"/>
  <c r="Q783" i="1"/>
  <c r="R596" i="1"/>
  <c r="Q596" i="1"/>
  <c r="R2284" i="1"/>
  <c r="Q2284" i="1"/>
  <c r="R2264" i="1"/>
  <c r="Q2264" i="1"/>
  <c r="R1995" i="1"/>
  <c r="Q1995" i="1"/>
  <c r="R1732" i="1"/>
  <c r="Q1732" i="1"/>
  <c r="R1651" i="1"/>
  <c r="Q1651" i="1"/>
  <c r="R1564" i="1"/>
  <c r="Q1564" i="1"/>
  <c r="R1152" i="1"/>
  <c r="Q1152" i="1"/>
  <c r="R855" i="1"/>
  <c r="Q855" i="1"/>
  <c r="R666" i="1"/>
  <c r="Q666" i="1"/>
  <c r="R663" i="1"/>
  <c r="Q663" i="1"/>
  <c r="R374" i="1"/>
  <c r="Q374" i="1"/>
  <c r="R67" i="1"/>
  <c r="Q67" i="1"/>
  <c r="R2661" i="1"/>
  <c r="Q2661" i="1"/>
  <c r="R2339" i="1"/>
  <c r="Q2339" i="1"/>
  <c r="R1619" i="1"/>
  <c r="Q1619" i="1"/>
  <c r="R1578" i="1"/>
  <c r="Q1578" i="1"/>
  <c r="R1231" i="1"/>
  <c r="Q1231" i="1"/>
  <c r="R743" i="1"/>
  <c r="Q743" i="1"/>
  <c r="R690" i="1"/>
  <c r="Q690" i="1"/>
  <c r="R386" i="1"/>
  <c r="Q386" i="1"/>
  <c r="R2345" i="1"/>
  <c r="Q2345" i="1"/>
  <c r="R2109" i="1"/>
  <c r="Q2109" i="1"/>
  <c r="R2080" i="1"/>
  <c r="Q2080" i="1"/>
  <c r="R1671" i="1"/>
  <c r="Q1671" i="1"/>
  <c r="R316" i="1"/>
  <c r="Q316" i="1"/>
  <c r="R2698" i="1"/>
  <c r="Q2698" i="1"/>
  <c r="R2695" i="1"/>
  <c r="Q2695" i="1"/>
  <c r="R1705" i="1"/>
  <c r="Q1705" i="1"/>
  <c r="R1704" i="1"/>
  <c r="Q1704" i="1"/>
  <c r="R1702" i="1"/>
  <c r="Q1702" i="1"/>
  <c r="R1256" i="1"/>
  <c r="Q1256" i="1"/>
  <c r="R1247" i="1"/>
  <c r="Q1247" i="1"/>
  <c r="R1156" i="1"/>
  <c r="Q1156" i="1"/>
  <c r="R2614" i="1"/>
  <c r="Q2614" i="1"/>
  <c r="R2541" i="1"/>
  <c r="Q2541" i="1"/>
  <c r="R2452" i="1"/>
  <c r="Q2452" i="1"/>
  <c r="R1463" i="1"/>
  <c r="Q1463" i="1"/>
  <c r="R1162" i="1"/>
  <c r="Q1162" i="1"/>
  <c r="R1083" i="1"/>
  <c r="Q1083" i="1"/>
  <c r="R877" i="1"/>
  <c r="Q877" i="1"/>
  <c r="R540" i="1"/>
  <c r="Q540" i="1"/>
  <c r="R2525" i="1"/>
  <c r="Q2525" i="1"/>
  <c r="R1720" i="1"/>
  <c r="Q1720" i="1"/>
  <c r="R1696" i="1"/>
  <c r="Q1696" i="1"/>
  <c r="R1631" i="1"/>
  <c r="Q1631" i="1"/>
  <c r="R1523" i="1"/>
  <c r="Q1523" i="1"/>
  <c r="R154" i="1"/>
  <c r="Q154" i="1"/>
  <c r="R2077" i="1"/>
  <c r="Q2077" i="1"/>
  <c r="R1975" i="1"/>
  <c r="Q1975" i="1"/>
  <c r="R1395" i="1"/>
  <c r="Q1395" i="1"/>
  <c r="R1387" i="1"/>
  <c r="Q1387" i="1"/>
  <c r="R1275" i="1"/>
  <c r="Q1275" i="1"/>
  <c r="R986" i="1"/>
  <c r="Q986" i="1"/>
  <c r="R384" i="1"/>
  <c r="Q384" i="1"/>
  <c r="R1538" i="1"/>
  <c r="Q1538" i="1"/>
  <c r="R1532" i="1"/>
  <c r="Q1532" i="1"/>
  <c r="R1470" i="1"/>
  <c r="Q1470" i="1"/>
  <c r="R1014" i="1"/>
  <c r="Q1014" i="1"/>
  <c r="R887" i="1"/>
  <c r="Q887" i="1"/>
  <c r="R656" i="1"/>
  <c r="Q656" i="1"/>
  <c r="R2634" i="1"/>
  <c r="Q2634" i="1"/>
  <c r="R2213" i="1"/>
  <c r="Q2213" i="1"/>
  <c r="R1501" i="1"/>
  <c r="Q1501" i="1"/>
  <c r="R1101" i="1"/>
  <c r="Q1101" i="1"/>
  <c r="R1061" i="1"/>
  <c r="Q1061" i="1"/>
  <c r="R2327" i="1"/>
  <c r="Q2327" i="1"/>
  <c r="R1187" i="1"/>
  <c r="Q1187" i="1"/>
  <c r="R1028" i="1"/>
  <c r="Q1028" i="1"/>
  <c r="R960" i="1"/>
  <c r="Q960" i="1"/>
  <c r="R799" i="1"/>
  <c r="Q799" i="1"/>
  <c r="R457" i="1"/>
  <c r="Q457" i="1"/>
  <c r="R348" i="1"/>
  <c r="Q348" i="1"/>
  <c r="R2574" i="1"/>
  <c r="Q2574" i="1"/>
  <c r="R2542" i="1"/>
  <c r="Q2542" i="1"/>
  <c r="R2247" i="1"/>
  <c r="Q2247" i="1"/>
  <c r="R1933" i="1"/>
  <c r="Q1933" i="1"/>
  <c r="R1917" i="1"/>
  <c r="Q1917" i="1"/>
  <c r="R1637" i="1"/>
  <c r="Q1637" i="1"/>
  <c r="R899" i="1"/>
  <c r="Q899" i="1"/>
  <c r="R99" i="1"/>
  <c r="Q99" i="1"/>
  <c r="R2673" i="1"/>
  <c r="Q2673" i="1"/>
  <c r="R2192" i="1"/>
  <c r="Q2192" i="1"/>
  <c r="R941" i="1"/>
  <c r="Q941" i="1"/>
  <c r="R839" i="1"/>
  <c r="Q839" i="1"/>
  <c r="R834" i="1"/>
  <c r="Q834" i="1"/>
  <c r="R769" i="1"/>
  <c r="Q769" i="1"/>
  <c r="R644" i="1"/>
  <c r="Q644" i="1"/>
  <c r="R294" i="1"/>
  <c r="Q294" i="1"/>
  <c r="R29" i="1"/>
  <c r="Q29" i="1"/>
  <c r="R2458" i="1"/>
  <c r="Q2458" i="1"/>
  <c r="R1518" i="1"/>
  <c r="Q1518" i="1"/>
  <c r="R1368" i="1"/>
  <c r="Q1368" i="1"/>
  <c r="R1225" i="1"/>
  <c r="Q1225" i="1"/>
  <c r="R1006" i="1"/>
  <c r="Q1006" i="1"/>
  <c r="R817" i="1"/>
  <c r="Q817" i="1"/>
  <c r="R2500" i="1"/>
  <c r="Q2500" i="1"/>
  <c r="R2338" i="1"/>
  <c r="Q2338" i="1"/>
  <c r="R2101" i="1"/>
  <c r="Q2101" i="1"/>
  <c r="R1457" i="1"/>
  <c r="Q1457" i="1"/>
  <c r="R1288" i="1"/>
  <c r="Q1288" i="1"/>
  <c r="R1272" i="1"/>
  <c r="Q1272" i="1"/>
  <c r="R1255" i="1"/>
  <c r="Q1255" i="1"/>
  <c r="R1000" i="1"/>
  <c r="Q1000" i="1"/>
  <c r="R974" i="1"/>
  <c r="Q974" i="1"/>
  <c r="R332" i="1"/>
  <c r="Q332" i="1"/>
  <c r="R304" i="1"/>
  <c r="Q304" i="1"/>
  <c r="R18" i="1"/>
  <c r="Q18" i="1"/>
  <c r="R2464" i="1"/>
  <c r="Q2464" i="1"/>
  <c r="R1680" i="1"/>
  <c r="Q1680" i="1"/>
  <c r="R1512" i="1"/>
  <c r="Q1512" i="1"/>
  <c r="R1087" i="1"/>
  <c r="Q1087" i="1"/>
  <c r="R1001" i="1"/>
  <c r="Q1001" i="1"/>
  <c r="R2424" i="1"/>
  <c r="Q2424" i="1"/>
  <c r="R2224" i="1"/>
  <c r="Q2224" i="1"/>
  <c r="R2097" i="1"/>
  <c r="Q2097" i="1"/>
  <c r="R1325" i="1"/>
  <c r="Q1325" i="1"/>
  <c r="R713" i="1"/>
  <c r="Q713" i="1"/>
  <c r="R602" i="1"/>
  <c r="Q602" i="1"/>
  <c r="R2564" i="1"/>
  <c r="Q2564" i="1"/>
  <c r="R2417" i="1"/>
  <c r="Q2417" i="1"/>
  <c r="R1855" i="1"/>
  <c r="Q1855" i="1"/>
  <c r="R1679" i="1"/>
  <c r="Q1679" i="1"/>
  <c r="R1662" i="1"/>
  <c r="Q1662" i="1"/>
  <c r="R1336" i="1"/>
  <c r="Q1336" i="1"/>
  <c r="R1306" i="1"/>
  <c r="Q1306" i="1"/>
  <c r="R1035" i="1"/>
  <c r="Q1035" i="1"/>
  <c r="R452" i="1"/>
  <c r="Q452" i="1"/>
  <c r="R90" i="1"/>
  <c r="Q90" i="1"/>
  <c r="R1310" i="1"/>
  <c r="Q1310" i="1"/>
  <c r="R1154" i="1"/>
  <c r="Q1154" i="1"/>
  <c r="R103" i="1"/>
  <c r="Q103" i="1"/>
  <c r="R2425" i="1"/>
  <c r="Q2425" i="1"/>
  <c r="R2285" i="1"/>
  <c r="Q2285" i="1"/>
  <c r="R2032" i="1"/>
  <c r="Q2032" i="1"/>
  <c r="R1946" i="1"/>
  <c r="Q1946" i="1"/>
  <c r="R1232" i="1"/>
  <c r="Q1232" i="1"/>
  <c r="R786" i="1"/>
  <c r="Q786" i="1"/>
  <c r="R263" i="1"/>
  <c r="Q263" i="1"/>
  <c r="R226" i="1"/>
  <c r="Q226" i="1"/>
  <c r="R1991" i="1"/>
  <c r="Q1991" i="1"/>
  <c r="R1937" i="1"/>
  <c r="Q1937" i="1"/>
  <c r="R1424" i="1"/>
  <c r="Q1424" i="1"/>
  <c r="R1402" i="1"/>
  <c r="Q1402" i="1"/>
  <c r="R2015" i="1"/>
  <c r="Q2015" i="1"/>
  <c r="R1616" i="1"/>
  <c r="Q1616" i="1"/>
  <c r="R1492" i="1"/>
  <c r="Q1492" i="1"/>
  <c r="R1176" i="1"/>
  <c r="Q1176" i="1"/>
  <c r="R1052" i="1"/>
  <c r="Q1052" i="1"/>
  <c r="R772" i="1"/>
  <c r="Q772" i="1"/>
  <c r="R618" i="1"/>
  <c r="Q618" i="1"/>
  <c r="R393" i="1"/>
  <c r="Q393" i="1"/>
  <c r="R2474" i="1"/>
  <c r="Q2474" i="1"/>
  <c r="R1878" i="1"/>
  <c r="Q1878" i="1"/>
  <c r="R1834" i="1"/>
  <c r="Q1834" i="1"/>
  <c r="R1477" i="1"/>
  <c r="Q1477" i="1"/>
  <c r="R1445" i="1"/>
  <c r="Q1445" i="1"/>
  <c r="R1379" i="1"/>
  <c r="Q1379" i="1"/>
  <c r="R1260" i="1"/>
  <c r="Q1260" i="1"/>
  <c r="R957" i="1"/>
  <c r="Q957" i="1"/>
  <c r="R909" i="1"/>
  <c r="Q909" i="1"/>
  <c r="R875" i="1"/>
  <c r="Q875" i="1"/>
  <c r="R474" i="1"/>
  <c r="Q474" i="1"/>
  <c r="R444" i="1"/>
  <c r="Q444" i="1"/>
  <c r="R2547" i="1"/>
  <c r="Q2547" i="1"/>
  <c r="R2378" i="1"/>
  <c r="Q2378" i="1"/>
  <c r="R233" i="1"/>
  <c r="Q233" i="1"/>
  <c r="R2299" i="1"/>
  <c r="Q2299" i="1"/>
  <c r="R1603" i="1"/>
  <c r="Q1603" i="1"/>
  <c r="R1533" i="1"/>
  <c r="Q1533" i="1"/>
  <c r="R1223" i="1"/>
  <c r="Q1223" i="1"/>
  <c r="R700" i="1"/>
  <c r="Q700" i="1"/>
  <c r="R437" i="1"/>
  <c r="Q437" i="1"/>
  <c r="R69" i="1"/>
  <c r="Q69" i="1"/>
  <c r="R2578" i="1"/>
  <c r="Q2578" i="1"/>
  <c r="R2307" i="1"/>
  <c r="Q2307" i="1"/>
  <c r="R1540" i="1"/>
  <c r="Q1540" i="1"/>
  <c r="R1102" i="1"/>
  <c r="Q1102" i="1"/>
  <c r="R761" i="1"/>
  <c r="Q761" i="1"/>
  <c r="R256" i="1"/>
  <c r="Q256" i="1"/>
  <c r="R50" i="1"/>
  <c r="Q50" i="1"/>
  <c r="R2478" i="1"/>
  <c r="Q2478" i="1"/>
  <c r="R2230" i="1"/>
  <c r="Q2230" i="1"/>
  <c r="R2203" i="1"/>
  <c r="Q2203" i="1"/>
  <c r="R1302" i="1"/>
  <c r="Q1302" i="1"/>
  <c r="R798" i="1"/>
  <c r="Q798" i="1"/>
  <c r="R774" i="1"/>
  <c r="Q774" i="1"/>
  <c r="R669" i="1"/>
  <c r="Q669" i="1"/>
  <c r="R303" i="1"/>
  <c r="Q303" i="1"/>
  <c r="R146" i="1"/>
  <c r="Q146" i="1"/>
  <c r="R2322" i="1"/>
  <c r="Q2322" i="1"/>
  <c r="R2309" i="1"/>
  <c r="Q2309" i="1"/>
  <c r="R1141" i="1"/>
  <c r="Q1141" i="1"/>
  <c r="R928" i="1"/>
  <c r="Q928" i="1"/>
  <c r="R48" i="1"/>
  <c r="Q48" i="1"/>
  <c r="R2472" i="1"/>
  <c r="Q2472" i="1"/>
  <c r="R2161" i="1"/>
  <c r="Q2161" i="1"/>
  <c r="R1904" i="1"/>
  <c r="Q1904" i="1"/>
  <c r="R1859" i="1"/>
  <c r="Q1859" i="1"/>
  <c r="R1184" i="1"/>
  <c r="Q1184" i="1"/>
  <c r="R820" i="1"/>
  <c r="Q820" i="1"/>
  <c r="R623" i="1"/>
  <c r="Q623" i="1"/>
  <c r="R2414" i="1"/>
  <c r="Q2414" i="1"/>
  <c r="R2326" i="1"/>
  <c r="Q2326" i="1"/>
  <c r="R2103" i="1"/>
  <c r="Q2103" i="1"/>
  <c r="R1422" i="1"/>
  <c r="Q1422" i="1"/>
  <c r="R1324" i="1"/>
  <c r="Q1324" i="1"/>
  <c r="R1209" i="1"/>
  <c r="Q1209" i="1"/>
  <c r="R864" i="1"/>
  <c r="Q864" i="1"/>
  <c r="R357" i="1"/>
  <c r="Q357" i="1"/>
  <c r="R2445" i="1"/>
  <c r="Q2445" i="1"/>
  <c r="R2087" i="1"/>
  <c r="Q2087" i="1"/>
  <c r="R1823" i="1"/>
  <c r="Q1823" i="1"/>
  <c r="R942" i="1"/>
  <c r="Q942" i="1"/>
  <c r="R750" i="1"/>
  <c r="Q750" i="1"/>
  <c r="R712" i="1"/>
  <c r="Q712" i="1"/>
  <c r="R432" i="1"/>
  <c r="Q432" i="1"/>
  <c r="R2597" i="1"/>
  <c r="Q2597" i="1"/>
  <c r="R2563" i="1"/>
  <c r="Q2563" i="1"/>
  <c r="R2197" i="1"/>
  <c r="Q2197" i="1"/>
  <c r="R2031" i="1"/>
  <c r="Q2031" i="1"/>
  <c r="R1849" i="1"/>
  <c r="Q1849" i="1"/>
  <c r="R1203" i="1"/>
  <c r="Q1203" i="1"/>
  <c r="R1150" i="1"/>
  <c r="Q1150" i="1"/>
  <c r="R591" i="1"/>
  <c r="Q591" i="1"/>
  <c r="R541" i="1"/>
  <c r="Q541" i="1"/>
  <c r="R2119" i="1"/>
  <c r="Q2119" i="1"/>
  <c r="R1897" i="1"/>
  <c r="Q1897" i="1"/>
  <c r="R1836" i="1"/>
  <c r="Q1836" i="1"/>
  <c r="R1824" i="1"/>
  <c r="Q1824" i="1"/>
  <c r="R1186" i="1"/>
  <c r="Q1186" i="1"/>
  <c r="R1116" i="1"/>
  <c r="Q1116" i="1"/>
  <c r="R2441" i="1"/>
  <c r="Q2441" i="1"/>
  <c r="R2033" i="1"/>
  <c r="Q2033" i="1"/>
  <c r="R1271" i="1"/>
  <c r="Q1271" i="1"/>
  <c r="R592" i="1"/>
  <c r="Q592" i="1"/>
  <c r="R459" i="1"/>
  <c r="Q459" i="1"/>
  <c r="R19" i="1"/>
  <c r="Q19" i="1"/>
  <c r="R2545" i="1"/>
  <c r="Q2545" i="1"/>
  <c r="R516" i="1"/>
  <c r="Q516" i="1"/>
  <c r="R88" i="1"/>
  <c r="Q88" i="1"/>
  <c r="R1726" i="1"/>
  <c r="Q1726" i="1"/>
  <c r="R1528" i="1"/>
  <c r="Q1528" i="1"/>
  <c r="R1525" i="1"/>
  <c r="Q1525" i="1"/>
  <c r="R1295" i="1"/>
  <c r="Q1295" i="1"/>
  <c r="R682" i="1"/>
  <c r="Q682" i="1"/>
  <c r="R607" i="1"/>
  <c r="Q607" i="1"/>
  <c r="R220" i="1"/>
  <c r="Q220" i="1"/>
  <c r="R2677" i="1"/>
  <c r="Q2677" i="1"/>
  <c r="R1687" i="1"/>
  <c r="Q1687" i="1"/>
  <c r="R1037" i="1"/>
  <c r="Q1037" i="1"/>
  <c r="R1989" i="1"/>
  <c r="Q1989" i="1"/>
  <c r="R1809" i="1"/>
  <c r="Q1809" i="1"/>
  <c r="R1758" i="1"/>
  <c r="Q1758" i="1"/>
  <c r="R1522" i="1"/>
  <c r="Q1522" i="1"/>
  <c r="R1497" i="1"/>
  <c r="Q1497" i="1"/>
  <c r="R1343" i="1"/>
  <c r="Q1343" i="1"/>
  <c r="R1127" i="1"/>
  <c r="Q1127" i="1"/>
  <c r="R545" i="1"/>
  <c r="Q545" i="1"/>
  <c r="R166" i="1"/>
  <c r="Q166" i="1"/>
  <c r="R2420" i="1"/>
  <c r="Q2420" i="1"/>
  <c r="R2159" i="1"/>
  <c r="Q2159" i="1"/>
  <c r="R2017" i="1"/>
  <c r="Q2017" i="1"/>
  <c r="R1281" i="1"/>
  <c r="Q1281" i="1"/>
  <c r="R138" i="1"/>
  <c r="Q138" i="1"/>
  <c r="R2502" i="1"/>
  <c r="Q2502" i="1"/>
  <c r="R1919" i="1"/>
  <c r="Q1919" i="1"/>
  <c r="R1697" i="1"/>
  <c r="Q1697" i="1"/>
  <c r="R1321" i="1"/>
  <c r="Q1321" i="1"/>
  <c r="R1286" i="1"/>
  <c r="Q1286" i="1"/>
  <c r="R1108" i="1"/>
  <c r="Q1108" i="1"/>
  <c r="R567" i="1"/>
  <c r="Q567" i="1"/>
  <c r="R389" i="1"/>
  <c r="Q389" i="1"/>
  <c r="R234" i="1"/>
  <c r="Q234" i="1"/>
  <c r="R28" i="1"/>
  <c r="Q28" i="1"/>
  <c r="R2588" i="1"/>
  <c r="Q2588" i="1"/>
  <c r="R1571" i="1"/>
  <c r="Q1571" i="1"/>
  <c r="R1193" i="1"/>
  <c r="Q1193" i="1"/>
  <c r="R446" i="1"/>
  <c r="Q446" i="1"/>
  <c r="R47" i="1"/>
  <c r="Q47" i="1"/>
  <c r="R2526" i="1"/>
  <c r="Q2526" i="1"/>
  <c r="R1698" i="1"/>
  <c r="Q1698" i="1"/>
  <c r="R1348" i="1"/>
  <c r="Q1348" i="1"/>
  <c r="R1346" i="1"/>
  <c r="Q1346" i="1"/>
  <c r="R553" i="1"/>
  <c r="Q553" i="1"/>
  <c r="R365" i="1"/>
  <c r="Q365" i="1"/>
  <c r="R2616" i="1"/>
  <c r="Q2616" i="1"/>
  <c r="R2106" i="1"/>
  <c r="Q2106" i="1"/>
  <c r="R1503" i="1"/>
  <c r="Q1503" i="1"/>
  <c r="R921" i="1"/>
  <c r="Q921" i="1"/>
  <c r="R790" i="1"/>
  <c r="Q790" i="1"/>
  <c r="R370" i="1"/>
  <c r="Q370" i="1"/>
  <c r="R2363" i="1"/>
  <c r="Q2363" i="1"/>
  <c r="R2308" i="1"/>
  <c r="Q2308" i="1"/>
  <c r="R1367" i="1"/>
  <c r="Q1367" i="1"/>
  <c r="R667" i="1"/>
  <c r="Q667" i="1"/>
  <c r="R2333" i="1"/>
  <c r="Q2333" i="1"/>
  <c r="R1742" i="1"/>
  <c r="Q1742" i="1"/>
  <c r="R434" i="1"/>
  <c r="Q434" i="1"/>
  <c r="R248" i="1"/>
  <c r="Q248" i="1"/>
  <c r="R1566" i="1"/>
  <c r="Q1566" i="1"/>
  <c r="R1539" i="1"/>
  <c r="Q1539" i="1"/>
  <c r="R1499" i="1"/>
  <c r="Q1499" i="1"/>
  <c r="R757" i="1"/>
  <c r="Q757" i="1"/>
  <c r="R537" i="1"/>
  <c r="Q537" i="1"/>
  <c r="R2543" i="1"/>
  <c r="Q2543" i="1"/>
  <c r="R983" i="1"/>
  <c r="Q983" i="1"/>
  <c r="R517" i="1"/>
  <c r="Q517" i="1"/>
  <c r="R507" i="1"/>
  <c r="Q507" i="1"/>
  <c r="R209" i="1"/>
  <c r="Q209" i="1"/>
  <c r="R2586" i="1"/>
  <c r="Q2586" i="1"/>
  <c r="R2294" i="1"/>
  <c r="Q2294" i="1"/>
  <c r="R2283" i="1"/>
  <c r="Q2283" i="1"/>
  <c r="R1390" i="1"/>
  <c r="Q1390" i="1"/>
  <c r="R1282" i="1"/>
  <c r="Q1282" i="1"/>
  <c r="R1021" i="1"/>
  <c r="Q1021" i="1"/>
  <c r="R933" i="1"/>
  <c r="Q933" i="1"/>
  <c r="R886" i="1"/>
  <c r="Q886" i="1"/>
  <c r="R404" i="1"/>
  <c r="Q404" i="1"/>
  <c r="R2058" i="1"/>
  <c r="Q2058" i="1"/>
  <c r="R1973" i="1"/>
  <c r="Q1973" i="1"/>
  <c r="R1736" i="1"/>
  <c r="Q1736" i="1"/>
  <c r="R277" i="1"/>
  <c r="Q277" i="1"/>
  <c r="R242" i="1"/>
  <c r="Q242" i="1"/>
  <c r="R95" i="1"/>
  <c r="Q95" i="1"/>
  <c r="R2631" i="1"/>
  <c r="Q2631" i="1"/>
  <c r="R1999" i="1"/>
  <c r="Q1999" i="1"/>
  <c r="R1043" i="1"/>
  <c r="Q1043" i="1"/>
  <c r="R697" i="1"/>
  <c r="Q697" i="1"/>
  <c r="R2562" i="1"/>
  <c r="Q2562" i="1"/>
  <c r="R2276" i="1"/>
  <c r="Q2276" i="1"/>
  <c r="R2141" i="1"/>
  <c r="Q2141" i="1"/>
  <c r="R1818" i="1"/>
  <c r="Q1818" i="1"/>
  <c r="R1658" i="1"/>
  <c r="Q1658" i="1"/>
  <c r="R1554" i="1"/>
  <c r="Q1554" i="1"/>
  <c r="R1311" i="1"/>
  <c r="Q1311" i="1"/>
  <c r="R752" i="1"/>
  <c r="Q752" i="1"/>
  <c r="R510" i="1"/>
  <c r="Q510" i="1"/>
  <c r="R376" i="1"/>
  <c r="Q376" i="1"/>
  <c r="R207" i="1"/>
  <c r="Q207" i="1"/>
  <c r="R2402" i="1"/>
  <c r="Q2402" i="1"/>
  <c r="R2191" i="1"/>
  <c r="Q2191" i="1"/>
  <c r="R2568" i="1"/>
  <c r="Q2568" i="1"/>
  <c r="R2455" i="1"/>
  <c r="Q2455" i="1"/>
  <c r="R2371" i="1"/>
  <c r="Q2371" i="1"/>
  <c r="R2009" i="1"/>
  <c r="Q2009" i="1"/>
  <c r="R1997" i="1"/>
  <c r="Q1997" i="1"/>
  <c r="R1811" i="1"/>
  <c r="Q1811" i="1"/>
  <c r="R1098" i="1"/>
  <c r="Q1098" i="1"/>
  <c r="R1074" i="1"/>
  <c r="Q1074" i="1"/>
  <c r="R620" i="1"/>
  <c r="Q620" i="1"/>
  <c r="R577" i="1"/>
  <c r="Q577" i="1"/>
  <c r="R460" i="1"/>
  <c r="Q460" i="1"/>
  <c r="R271" i="1"/>
  <c r="Q271" i="1"/>
  <c r="R1877" i="1"/>
  <c r="Q1877" i="1"/>
  <c r="R1214" i="1"/>
  <c r="Q1214" i="1"/>
  <c r="R972" i="1"/>
  <c r="Q972" i="1"/>
  <c r="R896" i="1"/>
  <c r="Q896" i="1"/>
  <c r="R2680" i="1"/>
  <c r="Q2680" i="1"/>
  <c r="R2459" i="1"/>
  <c r="Q2459" i="1"/>
  <c r="R1139" i="1"/>
  <c r="Q1139" i="1"/>
  <c r="R2550" i="1"/>
  <c r="Q2550" i="1"/>
  <c r="R828" i="1"/>
  <c r="Q828" i="1"/>
  <c r="R408" i="1"/>
  <c r="Q408" i="1"/>
  <c r="R152" i="1"/>
  <c r="Q152" i="1"/>
  <c r="R2093" i="1"/>
  <c r="Q2093" i="1"/>
  <c r="R842" i="1"/>
  <c r="Q842" i="1"/>
  <c r="R559" i="1"/>
  <c r="Q559" i="1"/>
  <c r="R308" i="1"/>
  <c r="Q308" i="1"/>
  <c r="R2407" i="1"/>
  <c r="Q2407" i="1"/>
  <c r="R1929" i="1"/>
  <c r="Q1929" i="1"/>
  <c r="R1749" i="1"/>
  <c r="Q1749" i="1"/>
  <c r="R1115" i="1"/>
  <c r="Q1115" i="1"/>
  <c r="R850" i="1"/>
  <c r="Q850" i="1"/>
  <c r="R1791" i="1"/>
  <c r="Q1791" i="1"/>
  <c r="R760" i="1"/>
  <c r="Q760" i="1"/>
  <c r="R2272" i="1"/>
  <c r="Q2272" i="1"/>
  <c r="R2155" i="1"/>
  <c r="Q2155" i="1"/>
  <c r="R1221" i="1"/>
  <c r="Q1221" i="1"/>
  <c r="R485" i="1"/>
  <c r="Q485" i="1"/>
  <c r="R349" i="1"/>
  <c r="Q349" i="1"/>
  <c r="R215" i="1"/>
  <c r="Q215" i="1"/>
  <c r="R159" i="1"/>
  <c r="Q159" i="1"/>
  <c r="R92" i="1"/>
  <c r="Q92" i="1"/>
  <c r="R2318" i="1"/>
  <c r="Q2318" i="1"/>
  <c r="R1251" i="1"/>
  <c r="Q1251" i="1"/>
  <c r="R552" i="1"/>
  <c r="Q552" i="1"/>
  <c r="R2111" i="1"/>
  <c r="Q2111" i="1"/>
  <c r="R1041" i="1"/>
  <c r="Q1041" i="1"/>
  <c r="R7" i="1"/>
  <c r="Q7" i="1"/>
  <c r="R1805" i="1"/>
  <c r="Q1805" i="1"/>
  <c r="R1660" i="1"/>
  <c r="Q1660" i="1"/>
  <c r="R1550" i="1"/>
  <c r="Q1550" i="1"/>
  <c r="R1211" i="1"/>
  <c r="Q1211" i="1"/>
  <c r="R569" i="1"/>
  <c r="Q569" i="1"/>
  <c r="R526" i="1"/>
  <c r="Q526" i="1"/>
  <c r="R324" i="1"/>
  <c r="Q324" i="1"/>
  <c r="R311" i="1"/>
  <c r="Q311" i="1"/>
  <c r="R2002" i="1"/>
  <c r="Q2002" i="1"/>
  <c r="R1417" i="1"/>
  <c r="Q1417" i="1"/>
  <c r="R1396" i="1"/>
  <c r="Q1396" i="1"/>
  <c r="R625" i="1"/>
  <c r="Q625" i="1"/>
  <c r="R158" i="1"/>
  <c r="Q158" i="1"/>
  <c r="R12" i="1"/>
  <c r="Q12" i="1"/>
  <c r="R2367" i="1"/>
  <c r="Q2367" i="1"/>
  <c r="R2094" i="1"/>
  <c r="Q2094" i="1"/>
  <c r="R252" i="1"/>
  <c r="Q252" i="1"/>
  <c r="R1341" i="1"/>
  <c r="Q1341" i="1"/>
  <c r="R773" i="1"/>
  <c r="Q773" i="1"/>
  <c r="R151" i="1"/>
  <c r="Q151" i="1"/>
  <c r="R2347" i="1"/>
  <c r="Q2347" i="1"/>
  <c r="R2395" i="1"/>
  <c r="Q2395" i="1"/>
  <c r="R1292" i="1"/>
  <c r="Q1292" i="1"/>
  <c r="R758" i="1"/>
  <c r="Q758" i="1"/>
  <c r="R531" i="1"/>
  <c r="Q531" i="1"/>
  <c r="R2221" i="1"/>
  <c r="Q2221" i="1"/>
  <c r="R2202" i="1"/>
  <c r="Q2202" i="1"/>
  <c r="R2140" i="1"/>
  <c r="Q2140" i="1"/>
  <c r="R2098" i="1"/>
  <c r="Q2098" i="1"/>
  <c r="R2030" i="1"/>
  <c r="Q2030" i="1"/>
  <c r="R1976" i="1"/>
  <c r="Q1976" i="1"/>
  <c r="R1757" i="1"/>
  <c r="Q1757" i="1"/>
  <c r="R1121" i="1"/>
  <c r="Q1121" i="1"/>
  <c r="R133" i="1"/>
  <c r="Q133" i="1"/>
  <c r="R2572" i="1"/>
  <c r="Q2572" i="1"/>
  <c r="R2268" i="1"/>
  <c r="Q2268" i="1"/>
  <c r="R2364" i="1"/>
  <c r="Q2364" i="1"/>
  <c r="R2256" i="1"/>
  <c r="Q2256" i="1"/>
  <c r="R1851" i="1"/>
  <c r="Q1851" i="1"/>
  <c r="R1507" i="1"/>
  <c r="Q1507" i="1"/>
  <c r="R1279" i="1"/>
  <c r="Q1279" i="1"/>
  <c r="R1234" i="1"/>
  <c r="Q1234" i="1"/>
  <c r="R463" i="1"/>
  <c r="Q463" i="1"/>
  <c r="R305" i="1"/>
  <c r="Q305" i="1"/>
  <c r="R2639" i="1"/>
  <c r="Q2639" i="1"/>
  <c r="R1073" i="1"/>
  <c r="Q1073" i="1"/>
  <c r="R680" i="1"/>
  <c r="Q680" i="1"/>
  <c r="R1793" i="1"/>
  <c r="Q1793" i="1"/>
  <c r="R706" i="1"/>
  <c r="Q706" i="1"/>
  <c r="R285" i="1"/>
  <c r="Q285" i="1"/>
  <c r="R184" i="1"/>
  <c r="Q184" i="1"/>
  <c r="R1441" i="1"/>
  <c r="Q1441" i="1"/>
  <c r="R1385" i="1"/>
  <c r="Q1385" i="1"/>
  <c r="R1296" i="1"/>
  <c r="Q1296" i="1"/>
  <c r="R889" i="1"/>
  <c r="Q889" i="1"/>
  <c r="R205" i="1"/>
  <c r="Q205" i="1"/>
  <c r="R848" i="1"/>
  <c r="Q848" i="1"/>
  <c r="R481" i="1"/>
  <c r="Q481" i="1"/>
  <c r="R479" i="1"/>
  <c r="Q479" i="1"/>
  <c r="R2181" i="1"/>
  <c r="Q2181" i="1"/>
  <c r="R3" i="1"/>
  <c r="Q3" i="1"/>
  <c r="R2069" i="1"/>
  <c r="Q2069" i="1"/>
  <c r="R1977" i="1"/>
  <c r="Q1977" i="1"/>
  <c r="R1509" i="1"/>
  <c r="Q1509" i="1"/>
  <c r="R1357" i="1"/>
  <c r="Q1357" i="1"/>
  <c r="R1032" i="1"/>
  <c r="Q1032" i="1"/>
  <c r="R844" i="1"/>
  <c r="Q844" i="1"/>
  <c r="R659" i="1"/>
  <c r="Q659" i="1"/>
  <c r="R1516" i="1"/>
  <c r="Q1516" i="1"/>
  <c r="R1393" i="1"/>
  <c r="Q1393" i="1"/>
  <c r="R1376" i="1"/>
  <c r="Q1376" i="1"/>
  <c r="R1046" i="1"/>
  <c r="Q1046" i="1"/>
  <c r="R913" i="1"/>
  <c r="Q913" i="1"/>
  <c r="R735" i="1"/>
  <c r="Q735" i="1"/>
  <c r="R1996" i="1"/>
  <c r="Q1996" i="1"/>
  <c r="R1787" i="1"/>
  <c r="Q1787" i="1"/>
  <c r="R1372" i="1"/>
  <c r="Q1372" i="1"/>
  <c r="R1330" i="1"/>
  <c r="Q1330" i="1"/>
  <c r="R1106" i="1"/>
  <c r="Q1106" i="1"/>
  <c r="R830" i="1"/>
  <c r="Q830" i="1"/>
  <c r="R609" i="1"/>
  <c r="Q609" i="1"/>
  <c r="R581" i="1"/>
  <c r="Q581" i="1"/>
  <c r="R347" i="1"/>
  <c r="Q347" i="1"/>
  <c r="R200" i="1"/>
  <c r="Q200" i="1"/>
  <c r="R2370" i="1"/>
  <c r="Q2370" i="1"/>
  <c r="R2121" i="1"/>
  <c r="Q2121" i="1"/>
  <c r="R1955" i="1"/>
  <c r="Q1955" i="1"/>
  <c r="R1709" i="1"/>
  <c r="Q1709" i="1"/>
  <c r="R1600" i="1"/>
  <c r="Q1600" i="1"/>
  <c r="R383" i="1"/>
  <c r="Q383" i="1"/>
  <c r="R2223" i="1"/>
  <c r="Q2223" i="1"/>
  <c r="R1802" i="1"/>
  <c r="Q1802" i="1"/>
  <c r="R97" i="1"/>
  <c r="Q97" i="1"/>
  <c r="R1722" i="1"/>
  <c r="Q1722" i="1"/>
  <c r="R1136" i="1"/>
  <c r="Q1136" i="1"/>
  <c r="R853" i="1"/>
  <c r="Q853" i="1"/>
  <c r="R108" i="1"/>
  <c r="Q108" i="1"/>
  <c r="R2315" i="1"/>
  <c r="Q2315" i="1"/>
  <c r="R2301" i="1"/>
  <c r="Q2301" i="1"/>
  <c r="R922" i="1"/>
  <c r="Q922" i="1"/>
  <c r="R832" i="1"/>
  <c r="Q832" i="1"/>
  <c r="R738" i="1"/>
  <c r="Q738" i="1"/>
  <c r="R420" i="1"/>
  <c r="Q420" i="1"/>
  <c r="R2056" i="1"/>
  <c r="Q2056" i="1"/>
  <c r="R1784" i="1"/>
  <c r="Q1784" i="1"/>
  <c r="R996" i="1"/>
  <c r="Q996" i="1"/>
  <c r="R904" i="1"/>
  <c r="Q904" i="1"/>
  <c r="R122" i="1"/>
  <c r="Q122" i="1"/>
  <c r="R2635" i="1"/>
  <c r="Q2635" i="1"/>
  <c r="R1278" i="1"/>
  <c r="Q1278" i="1"/>
  <c r="R956" i="1"/>
  <c r="Q956" i="1"/>
  <c r="R2692" i="1"/>
  <c r="Q2692" i="1"/>
  <c r="R1456" i="1"/>
  <c r="Q1456" i="1"/>
  <c r="R1010" i="1"/>
  <c r="Q1010" i="1"/>
  <c r="R846" i="1"/>
  <c r="Q846" i="1"/>
  <c r="R515" i="1"/>
  <c r="Q515" i="1"/>
  <c r="R1953" i="1"/>
  <c r="Q1953" i="1"/>
  <c r="R1435" i="1"/>
  <c r="Q1435" i="1"/>
  <c r="R1202" i="1"/>
  <c r="Q1202" i="1"/>
  <c r="R1123" i="1"/>
  <c r="Q1123" i="1"/>
  <c r="R458" i="1"/>
  <c r="Q458" i="1"/>
  <c r="R448" i="1"/>
  <c r="Q448" i="1"/>
  <c r="R435" i="1"/>
  <c r="Q435" i="1"/>
  <c r="R1981" i="1"/>
  <c r="Q1981" i="1"/>
  <c r="R1188" i="1"/>
  <c r="Q1188" i="1"/>
  <c r="R1049" i="1"/>
  <c r="Q1049" i="1"/>
  <c r="R185" i="1"/>
  <c r="Q185" i="1"/>
  <c r="R2518" i="1"/>
  <c r="Q2518" i="1"/>
  <c r="R2278" i="1"/>
  <c r="Q2278" i="1"/>
  <c r="R2007" i="1"/>
  <c r="Q2007" i="1"/>
  <c r="R1773" i="1"/>
  <c r="Q1773" i="1"/>
  <c r="R910" i="1"/>
  <c r="Q910" i="1"/>
  <c r="R2304" i="1"/>
  <c r="Q2304" i="1"/>
  <c r="R1664" i="1"/>
  <c r="Q1664" i="1"/>
  <c r="R789" i="1"/>
  <c r="Q789" i="1"/>
  <c r="R576" i="1"/>
  <c r="Q576" i="1"/>
  <c r="R329" i="1"/>
  <c r="Q329" i="1"/>
  <c r="R1890" i="1"/>
  <c r="Q1890" i="1"/>
  <c r="R1500" i="1"/>
  <c r="Q1500" i="1"/>
  <c r="R949" i="1"/>
  <c r="Q949" i="1"/>
  <c r="R944" i="1"/>
  <c r="Q944" i="1"/>
  <c r="R939" i="1"/>
  <c r="Q939" i="1"/>
  <c r="R2349" i="1"/>
  <c r="Q2349" i="1"/>
  <c r="R1711" i="1"/>
  <c r="Q1711" i="1"/>
  <c r="R1167" i="1"/>
  <c r="Q1167" i="1"/>
  <c r="R81" i="1"/>
  <c r="Q81" i="1"/>
  <c r="R2394" i="1"/>
  <c r="Q2394" i="1"/>
  <c r="R2214" i="1"/>
  <c r="Q2214" i="1"/>
  <c r="R1627" i="1"/>
  <c r="Q1627" i="1"/>
  <c r="R387" i="1"/>
  <c r="Q387" i="1"/>
  <c r="R2485" i="1"/>
  <c r="Q2485" i="1"/>
  <c r="R2335" i="1"/>
  <c r="Q2335" i="1"/>
  <c r="R2289" i="1"/>
  <c r="Q2289" i="1"/>
  <c r="R1654" i="1"/>
  <c r="Q1654" i="1"/>
  <c r="R1224" i="1"/>
  <c r="Q1224" i="1"/>
  <c r="R539" i="1"/>
  <c r="Q539" i="1"/>
  <c r="R91" i="1"/>
  <c r="Q91" i="1"/>
  <c r="R2038" i="1"/>
  <c r="Q2038" i="1"/>
  <c r="R1913" i="1"/>
  <c r="Q1913" i="1"/>
  <c r="R1896" i="1"/>
  <c r="Q1896" i="1"/>
  <c r="R1630" i="1"/>
  <c r="Q1630" i="1"/>
  <c r="R1391" i="1"/>
  <c r="Q1391" i="1"/>
  <c r="R882" i="1"/>
  <c r="Q882" i="1"/>
  <c r="R797" i="1"/>
  <c r="Q797" i="1"/>
  <c r="R2627" i="1"/>
  <c r="Q2627" i="1"/>
  <c r="R2430" i="1"/>
  <c r="Q2430" i="1"/>
  <c r="R2391" i="1"/>
  <c r="Q2391" i="1"/>
  <c r="R1986" i="1"/>
  <c r="Q1986" i="1"/>
  <c r="R2648" i="1"/>
  <c r="Q2648" i="1"/>
  <c r="R1382" i="1"/>
  <c r="Q1382" i="1"/>
  <c r="R2610" i="1"/>
  <c r="Q2610" i="1"/>
  <c r="R2028" i="1"/>
  <c r="Q2028" i="1"/>
  <c r="R1608" i="1"/>
  <c r="Q1608" i="1"/>
  <c r="R1585" i="1"/>
  <c r="Q1585" i="1"/>
  <c r="R1573" i="1"/>
  <c r="Q1573" i="1"/>
  <c r="R1467" i="1"/>
  <c r="Q1467" i="1"/>
  <c r="R914" i="1"/>
  <c r="Q914" i="1"/>
  <c r="R411" i="1"/>
  <c r="Q411" i="1"/>
  <c r="R2475" i="1"/>
  <c r="Q2475" i="1"/>
  <c r="R2411" i="1"/>
  <c r="Q2411" i="1"/>
  <c r="R1894" i="1"/>
  <c r="Q1894" i="1"/>
  <c r="R1443" i="1"/>
  <c r="Q1443" i="1"/>
  <c r="R208" i="1"/>
  <c r="Q208" i="1"/>
  <c r="R1938" i="1"/>
  <c r="Q1938" i="1"/>
  <c r="R1885" i="1"/>
  <c r="Q1885" i="1"/>
  <c r="R258" i="1"/>
  <c r="Q258" i="1"/>
  <c r="R38" i="1"/>
  <c r="Q38" i="1"/>
  <c r="R2431" i="1"/>
  <c r="Q2431" i="1"/>
  <c r="R1434" i="1"/>
  <c r="Q1434" i="1"/>
  <c r="R72" i="1"/>
  <c r="Q72" i="1"/>
  <c r="R2479" i="1"/>
  <c r="Q2479" i="1"/>
  <c r="R2275" i="1"/>
  <c r="Q2275" i="1"/>
  <c r="R237" i="1"/>
  <c r="Q237" i="1"/>
  <c r="R76" i="1"/>
  <c r="Q76" i="1"/>
  <c r="R33" i="1"/>
  <c r="Q33" i="1"/>
  <c r="R2003" i="1"/>
  <c r="Q2003" i="1"/>
  <c r="R1553" i="1"/>
  <c r="Q1553" i="1"/>
  <c r="R579" i="1"/>
  <c r="Q579" i="1"/>
  <c r="R130" i="1"/>
  <c r="Q130" i="1"/>
  <c r="R2482" i="1"/>
  <c r="Q2482" i="1"/>
  <c r="R2416" i="1"/>
  <c r="Q2416" i="1"/>
  <c r="R1856" i="1"/>
  <c r="Q1856" i="1"/>
  <c r="R736" i="1"/>
  <c r="Q736" i="1"/>
  <c r="R1269" i="1"/>
  <c r="Q1269" i="1"/>
  <c r="R1200" i="1"/>
  <c r="Q1200" i="1"/>
  <c r="R895" i="1"/>
  <c r="Q895" i="1"/>
  <c r="R2194" i="1"/>
  <c r="Q2194" i="1"/>
  <c r="R1508" i="1"/>
  <c r="Q1508" i="1"/>
  <c r="R1153" i="1"/>
  <c r="Q1153" i="1"/>
  <c r="R975" i="1"/>
  <c r="Q975" i="1"/>
  <c r="R647" i="1"/>
  <c r="Q647" i="1"/>
  <c r="R555" i="1"/>
  <c r="Q555" i="1"/>
  <c r="R436" i="1"/>
  <c r="Q436" i="1"/>
  <c r="R2699" i="1"/>
  <c r="Q2699" i="1"/>
  <c r="R2544" i="1"/>
  <c r="Q2544" i="1"/>
  <c r="R1983" i="1"/>
  <c r="Q1983" i="1"/>
  <c r="R1708" i="1"/>
  <c r="Q1708" i="1"/>
  <c r="R1514" i="1"/>
  <c r="Q1514" i="1"/>
  <c r="R1026" i="1"/>
  <c r="Q1026" i="1"/>
  <c r="R1024" i="1"/>
  <c r="Q1024" i="1"/>
  <c r="R287" i="1"/>
  <c r="Q287" i="1"/>
  <c r="R87" i="1"/>
  <c r="Q87" i="1"/>
  <c r="R2499" i="1"/>
  <c r="Q2499" i="1"/>
  <c r="R1743" i="1"/>
  <c r="Q1743" i="1"/>
  <c r="S2499" i="1" l="1"/>
  <c r="T2499" i="1" s="1"/>
  <c r="S287" i="1"/>
  <c r="T287" i="1" s="1"/>
  <c r="S1026" i="1"/>
  <c r="T1026" i="1" s="1"/>
  <c r="S1708" i="1"/>
  <c r="T1708" i="1" s="1"/>
  <c r="S2544" i="1"/>
  <c r="T2544" i="1" s="1"/>
  <c r="S436" i="1"/>
  <c r="T436" i="1" s="1"/>
  <c r="S647" i="1"/>
  <c r="T647" i="1" s="1"/>
  <c r="S1153" i="1"/>
  <c r="T1153" i="1" s="1"/>
  <c r="S2194" i="1"/>
  <c r="T2194" i="1" s="1"/>
  <c r="S1200" i="1"/>
  <c r="T1200" i="1" s="1"/>
  <c r="S736" i="1"/>
  <c r="T736" i="1" s="1"/>
  <c r="S2416" i="1"/>
  <c r="T2416" i="1" s="1"/>
  <c r="S130" i="1"/>
  <c r="T130" i="1" s="1"/>
  <c r="S1553" i="1"/>
  <c r="T1553" i="1" s="1"/>
  <c r="S33" i="1"/>
  <c r="T33" i="1" s="1"/>
  <c r="S237" i="1"/>
  <c r="T237" i="1" s="1"/>
  <c r="S38" i="1"/>
  <c r="T38" i="1" s="1"/>
  <c r="S1885" i="1"/>
  <c r="T1885" i="1" s="1"/>
  <c r="S208" i="1"/>
  <c r="T208" i="1" s="1"/>
  <c r="S1894" i="1"/>
  <c r="T1894" i="1" s="1"/>
  <c r="S2475" i="1"/>
  <c r="T2475" i="1" s="1"/>
  <c r="S914" i="1"/>
  <c r="T914" i="1" s="1"/>
  <c r="S1573" i="1"/>
  <c r="T1573" i="1" s="1"/>
  <c r="S1608" i="1"/>
  <c r="T1608" i="1" s="1"/>
  <c r="S2610" i="1"/>
  <c r="T2610" i="1" s="1"/>
  <c r="S2648" i="1"/>
  <c r="T2648" i="1" s="1"/>
  <c r="S2391" i="1"/>
  <c r="T2391" i="1" s="1"/>
  <c r="S2627" i="1"/>
  <c r="T2627" i="1" s="1"/>
  <c r="S882" i="1"/>
  <c r="T882" i="1" s="1"/>
  <c r="S1630" i="1"/>
  <c r="T1630" i="1" s="1"/>
  <c r="S1913" i="1"/>
  <c r="T1913" i="1" s="1"/>
  <c r="S91" i="1"/>
  <c r="T91" i="1" s="1"/>
  <c r="S1224" i="1"/>
  <c r="T1224" i="1" s="1"/>
  <c r="S2289" i="1"/>
  <c r="T2289" i="1" s="1"/>
  <c r="S2485" i="1"/>
  <c r="T2485" i="1" s="1"/>
  <c r="S1627" i="1"/>
  <c r="T1627" i="1" s="1"/>
  <c r="S2394" i="1"/>
  <c r="T2394" i="1" s="1"/>
  <c r="S2349" i="1"/>
  <c r="T2349" i="1" s="1"/>
  <c r="S944" i="1"/>
  <c r="T944" i="1" s="1"/>
  <c r="S1500" i="1"/>
  <c r="T1500" i="1" s="1"/>
  <c r="S329" i="1"/>
  <c r="T329" i="1" s="1"/>
  <c r="S789" i="1"/>
  <c r="T789" i="1" s="1"/>
  <c r="S2304" i="1"/>
  <c r="T2304" i="1" s="1"/>
  <c r="S1773" i="1"/>
  <c r="T1773" i="1" s="1"/>
  <c r="S2278" i="1"/>
  <c r="T2278" i="1" s="1"/>
  <c r="S185" i="1"/>
  <c r="T185" i="1" s="1"/>
  <c r="S435" i="1"/>
  <c r="T435" i="1" s="1"/>
  <c r="S458" i="1"/>
  <c r="T458" i="1" s="1"/>
  <c r="S1202" i="1"/>
  <c r="T1202" i="1" s="1"/>
  <c r="S1953" i="1"/>
  <c r="T1953" i="1" s="1"/>
  <c r="S846" i="1"/>
  <c r="T846" i="1" s="1"/>
  <c r="S1456" i="1"/>
  <c r="T1456" i="1" s="1"/>
  <c r="S956" i="1"/>
  <c r="T956" i="1" s="1"/>
  <c r="S2635" i="1"/>
  <c r="T2635" i="1" s="1"/>
  <c r="S904" i="1"/>
  <c r="T904" i="1" s="1"/>
  <c r="S1784" i="1"/>
  <c r="T1784" i="1" s="1"/>
  <c r="S420" i="1"/>
  <c r="T420" i="1" s="1"/>
  <c r="S832" i="1"/>
  <c r="T832" i="1" s="1"/>
  <c r="S2301" i="1"/>
  <c r="T2301" i="1" s="1"/>
  <c r="S108" i="1"/>
  <c r="T108" i="1" s="1"/>
  <c r="S1136" i="1"/>
  <c r="T1136" i="1" s="1"/>
  <c r="S97" i="1"/>
  <c r="T97" i="1" s="1"/>
  <c r="S2223" i="1"/>
  <c r="T2223" i="1" s="1"/>
  <c r="S1600" i="1"/>
  <c r="T1600" i="1" s="1"/>
  <c r="S1955" i="1"/>
  <c r="T1955" i="1" s="1"/>
  <c r="S2370" i="1"/>
  <c r="T2370" i="1" s="1"/>
  <c r="S347" i="1"/>
  <c r="T347" i="1" s="1"/>
  <c r="S609" i="1"/>
  <c r="T609" i="1" s="1"/>
  <c r="S1106" i="1"/>
  <c r="T1106" i="1" s="1"/>
  <c r="S1372" i="1"/>
  <c r="T1372" i="1" s="1"/>
  <c r="S1996" i="1"/>
  <c r="T1996" i="1" s="1"/>
  <c r="S913" i="1"/>
  <c r="T913" i="1" s="1"/>
  <c r="S1376" i="1"/>
  <c r="T1376" i="1" s="1"/>
  <c r="S1516" i="1"/>
  <c r="T1516" i="1" s="1"/>
  <c r="S844" i="1"/>
  <c r="T844" i="1" s="1"/>
  <c r="S1977" i="1"/>
  <c r="T1977" i="1" s="1"/>
  <c r="S479" i="1"/>
  <c r="T479" i="1" s="1"/>
  <c r="S848" i="1"/>
  <c r="T848" i="1" s="1"/>
  <c r="S889" i="1"/>
  <c r="T889" i="1" s="1"/>
  <c r="S1385" i="1"/>
  <c r="T1385" i="1" s="1"/>
  <c r="S184" i="1"/>
  <c r="T184" i="1" s="1"/>
  <c r="S706" i="1"/>
  <c r="T706" i="1" s="1"/>
  <c r="S680" i="1"/>
  <c r="T680" i="1" s="1"/>
  <c r="S2639" i="1"/>
  <c r="T2639" i="1" s="1"/>
  <c r="S463" i="1"/>
  <c r="T463" i="1" s="1"/>
  <c r="S1279" i="1"/>
  <c r="T1279" i="1" s="1"/>
  <c r="S1851" i="1"/>
  <c r="T1851" i="1" s="1"/>
  <c r="S2364" i="1"/>
  <c r="T2364" i="1" s="1"/>
  <c r="S2572" i="1"/>
  <c r="T2572" i="1" s="1"/>
  <c r="S1121" i="1"/>
  <c r="T1121" i="1" s="1"/>
  <c r="S1976" i="1"/>
  <c r="T1976" i="1" s="1"/>
  <c r="S2098" i="1"/>
  <c r="T2098" i="1" s="1"/>
  <c r="S2202" i="1"/>
  <c r="T2202" i="1" s="1"/>
  <c r="S531" i="1"/>
  <c r="T531" i="1" s="1"/>
  <c r="S1292" i="1"/>
  <c r="T1292" i="1" s="1"/>
  <c r="S2347" i="1"/>
  <c r="T2347" i="1" s="1"/>
  <c r="S773" i="1"/>
  <c r="T773" i="1" s="1"/>
  <c r="S252" i="1"/>
  <c r="T252" i="1" s="1"/>
  <c r="S2367" i="1"/>
  <c r="T2367" i="1" s="1"/>
  <c r="S158" i="1"/>
  <c r="T158" i="1" s="1"/>
  <c r="S1396" i="1"/>
  <c r="T1396" i="1" s="1"/>
  <c r="S2002" i="1"/>
  <c r="T2002" i="1" s="1"/>
  <c r="S324" i="1"/>
  <c r="T324" i="1" s="1"/>
  <c r="S569" i="1"/>
  <c r="T569" i="1" s="1"/>
  <c r="S1550" i="1"/>
  <c r="T1550" i="1" s="1"/>
  <c r="S1041" i="1"/>
  <c r="T1041" i="1" s="1"/>
  <c r="S552" i="1"/>
  <c r="T552" i="1" s="1"/>
  <c r="S2318" i="1"/>
  <c r="T2318" i="1" s="1"/>
  <c r="S159" i="1"/>
  <c r="T159" i="1" s="1"/>
  <c r="S349" i="1"/>
  <c r="T349" i="1" s="1"/>
  <c r="S1221" i="1"/>
  <c r="T1221" i="1" s="1"/>
  <c r="S2272" i="1"/>
  <c r="T2272" i="1" s="1"/>
  <c r="S1791" i="1"/>
  <c r="T1791" i="1" s="1"/>
  <c r="S1115" i="1"/>
  <c r="T1115" i="1" s="1"/>
  <c r="S1929" i="1"/>
  <c r="T1929" i="1" s="1"/>
  <c r="S308" i="1"/>
  <c r="T308" i="1" s="1"/>
  <c r="S842" i="1"/>
  <c r="T842" i="1" s="1"/>
  <c r="S828" i="1"/>
  <c r="T828" i="1" s="1"/>
  <c r="S1139" i="1"/>
  <c r="T1139" i="1" s="1"/>
  <c r="S2680" i="1"/>
  <c r="T2680" i="1" s="1"/>
  <c r="S972" i="1"/>
  <c r="T972" i="1" s="1"/>
  <c r="S620" i="1"/>
  <c r="T620" i="1" s="1"/>
  <c r="S1098" i="1"/>
  <c r="T1098" i="1" s="1"/>
  <c r="S1997" i="1"/>
  <c r="T1997" i="1" s="1"/>
  <c r="S2568" i="1"/>
  <c r="T2568" i="1" s="1"/>
  <c r="S2402" i="1"/>
  <c r="T2402" i="1" s="1"/>
  <c r="S376" i="1"/>
  <c r="T376" i="1" s="1"/>
  <c r="S752" i="1"/>
  <c r="T752" i="1" s="1"/>
  <c r="S1554" i="1"/>
  <c r="T1554" i="1" s="1"/>
  <c r="S1818" i="1"/>
  <c r="T1818" i="1" s="1"/>
  <c r="S2276" i="1"/>
  <c r="T2276" i="1" s="1"/>
  <c r="S697" i="1"/>
  <c r="T697" i="1" s="1"/>
  <c r="S1999" i="1"/>
  <c r="T1999" i="1" s="1"/>
  <c r="S95" i="1"/>
  <c r="T95" i="1" s="1"/>
  <c r="S277" i="1"/>
  <c r="T277" i="1" s="1"/>
  <c r="S1282" i="1"/>
  <c r="T1282" i="1" s="1"/>
  <c r="S2283" i="1"/>
  <c r="T2283" i="1" s="1"/>
  <c r="S2586" i="1"/>
  <c r="T2586" i="1" s="1"/>
  <c r="S507" i="1"/>
  <c r="T507" i="1" s="1"/>
  <c r="S983" i="1"/>
  <c r="T983" i="1" s="1"/>
  <c r="S537" i="1"/>
  <c r="T537" i="1" s="1"/>
  <c r="S1499" i="1"/>
  <c r="T1499" i="1" s="1"/>
  <c r="S1566" i="1"/>
  <c r="T1566" i="1" s="1"/>
  <c r="S434" i="1"/>
  <c r="T434" i="1" s="1"/>
  <c r="S2333" i="1"/>
  <c r="T2333" i="1" s="1"/>
  <c r="S1367" i="1"/>
  <c r="T1367" i="1" s="1"/>
  <c r="S2363" i="1"/>
  <c r="T2363" i="1" s="1"/>
  <c r="S790" i="1"/>
  <c r="T790" i="1" s="1"/>
  <c r="S1503" i="1"/>
  <c r="T1503" i="1" s="1"/>
  <c r="S553" i="1"/>
  <c r="T553" i="1" s="1"/>
  <c r="S2526" i="1"/>
  <c r="T2526" i="1" s="1"/>
  <c r="S1571" i="1"/>
  <c r="T1571" i="1" s="1"/>
  <c r="S28" i="1"/>
  <c r="T28" i="1" s="1"/>
  <c r="S389" i="1"/>
  <c r="T389" i="1" s="1"/>
  <c r="S1321" i="1"/>
  <c r="T1321" i="1" s="1"/>
  <c r="S1919" i="1"/>
  <c r="T1919" i="1" s="1"/>
  <c r="S138" i="1"/>
  <c r="T138" i="1" s="1"/>
  <c r="S2017" i="1"/>
  <c r="T2017" i="1" s="1"/>
  <c r="S2420" i="1"/>
  <c r="T2420" i="1" s="1"/>
  <c r="S545" i="1"/>
  <c r="T545" i="1" s="1"/>
  <c r="S1343" i="1"/>
  <c r="T1343" i="1" s="1"/>
  <c r="S1522" i="1"/>
  <c r="T1522" i="1" s="1"/>
  <c r="S1809" i="1"/>
  <c r="T1809" i="1" s="1"/>
  <c r="S1037" i="1"/>
  <c r="T1037" i="1" s="1"/>
  <c r="S2677" i="1"/>
  <c r="T2677" i="1" s="1"/>
  <c r="S607" i="1"/>
  <c r="T607" i="1" s="1"/>
  <c r="S1295" i="1"/>
  <c r="T1295" i="1" s="1"/>
  <c r="S1528" i="1"/>
  <c r="T1528" i="1" s="1"/>
  <c r="S88" i="1"/>
  <c r="T88" i="1" s="1"/>
  <c r="S1271" i="1"/>
  <c r="T1271" i="1" s="1"/>
  <c r="S2441" i="1"/>
  <c r="T2441" i="1" s="1"/>
  <c r="S1836" i="1"/>
  <c r="T1836" i="1" s="1"/>
  <c r="S2119" i="1"/>
  <c r="T2119" i="1" s="1"/>
  <c r="S591" i="1"/>
  <c r="T591" i="1" s="1"/>
  <c r="S1203" i="1"/>
  <c r="T1203" i="1" s="1"/>
  <c r="S2563" i="1"/>
  <c r="T2563" i="1" s="1"/>
  <c r="S432" i="1"/>
  <c r="T432" i="1" s="1"/>
  <c r="S750" i="1"/>
  <c r="T750" i="1" s="1"/>
  <c r="S1823" i="1"/>
  <c r="T1823" i="1" s="1"/>
  <c r="S2445" i="1"/>
  <c r="T2445" i="1" s="1"/>
  <c r="S864" i="1"/>
  <c r="T864" i="1" s="1"/>
  <c r="S1324" i="1"/>
  <c r="T1324" i="1" s="1"/>
  <c r="S2103" i="1"/>
  <c r="T2103" i="1" s="1"/>
  <c r="S2414" i="1"/>
  <c r="T2414" i="1" s="1"/>
  <c r="S820" i="1"/>
  <c r="T820" i="1" s="1"/>
  <c r="S1859" i="1"/>
  <c r="T1859" i="1" s="1"/>
  <c r="S2161" i="1"/>
  <c r="T2161" i="1" s="1"/>
  <c r="S48" i="1"/>
  <c r="T48" i="1" s="1"/>
  <c r="S1141" i="1"/>
  <c r="T1141" i="1" s="1"/>
  <c r="S2322" i="1"/>
  <c r="T2322" i="1" s="1"/>
  <c r="S303" i="1"/>
  <c r="T303" i="1" s="1"/>
  <c r="S774" i="1"/>
  <c r="T774" i="1" s="1"/>
  <c r="S1302" i="1"/>
  <c r="T1302" i="1" s="1"/>
  <c r="S2230" i="1"/>
  <c r="T2230" i="1" s="1"/>
  <c r="S761" i="1"/>
  <c r="T761" i="1" s="1"/>
  <c r="S1540" i="1"/>
  <c r="T1540" i="1" s="1"/>
  <c r="S2578" i="1"/>
  <c r="T2578" i="1" s="1"/>
  <c r="S437" i="1"/>
  <c r="T437" i="1" s="1"/>
  <c r="S1223" i="1"/>
  <c r="T1223" i="1" s="1"/>
  <c r="S1603" i="1"/>
  <c r="T1603" i="1" s="1"/>
  <c r="S233" i="1"/>
  <c r="T233" i="1" s="1"/>
  <c r="S2547" i="1"/>
  <c r="T2547" i="1" s="1"/>
  <c r="S474" i="1"/>
  <c r="T474" i="1" s="1"/>
  <c r="S909" i="1"/>
  <c r="T909" i="1" s="1"/>
  <c r="S1260" i="1"/>
  <c r="T1260" i="1" s="1"/>
  <c r="S1445" i="1"/>
  <c r="T1445" i="1" s="1"/>
  <c r="S1834" i="1"/>
  <c r="T1834" i="1" s="1"/>
  <c r="S618" i="1"/>
  <c r="T618" i="1" s="1"/>
  <c r="S1052" i="1"/>
  <c r="T1052" i="1" s="1"/>
  <c r="S1492" i="1"/>
  <c r="T1492" i="1" s="1"/>
  <c r="S2015" i="1"/>
  <c r="T2015" i="1" s="1"/>
  <c r="S1424" i="1"/>
  <c r="T1424" i="1" s="1"/>
  <c r="S1991" i="1"/>
  <c r="T1991" i="1" s="1"/>
  <c r="S263" i="1"/>
  <c r="T263" i="1" s="1"/>
  <c r="S1232" i="1"/>
  <c r="T1232" i="1" s="1"/>
  <c r="S2425" i="1"/>
  <c r="T2425" i="1" s="1"/>
  <c r="S1154" i="1"/>
  <c r="T1154" i="1" s="1"/>
  <c r="S90" i="1"/>
  <c r="T90" i="1" s="1"/>
  <c r="S1035" i="1"/>
  <c r="T1035" i="1" s="1"/>
  <c r="S1336" i="1"/>
  <c r="T1336" i="1" s="1"/>
  <c r="S1679" i="1"/>
  <c r="T1679" i="1" s="1"/>
  <c r="S2417" i="1"/>
  <c r="T2417" i="1" s="1"/>
  <c r="S602" i="1"/>
  <c r="T602" i="1" s="1"/>
  <c r="S1325" i="1"/>
  <c r="T1325" i="1" s="1"/>
  <c r="S2224" i="1"/>
  <c r="T2224" i="1" s="1"/>
  <c r="S1001" i="1"/>
  <c r="T1001" i="1" s="1"/>
  <c r="S1512" i="1"/>
  <c r="T1512" i="1" s="1"/>
  <c r="S2464" i="1"/>
  <c r="T2464" i="1" s="1"/>
  <c r="S974" i="1"/>
  <c r="T974" i="1" s="1"/>
  <c r="S1255" i="1"/>
  <c r="T1255" i="1" s="1"/>
  <c r="S1288" i="1"/>
  <c r="T1288" i="1" s="1"/>
  <c r="S2101" i="1"/>
  <c r="T2101" i="1" s="1"/>
  <c r="S2500" i="1"/>
  <c r="T2500" i="1" s="1"/>
  <c r="S1006" i="1"/>
  <c r="T1006" i="1" s="1"/>
  <c r="S1368" i="1"/>
  <c r="T1368" i="1" s="1"/>
  <c r="S2458" i="1"/>
  <c r="T2458" i="1" s="1"/>
  <c r="S294" i="1"/>
  <c r="T294" i="1" s="1"/>
  <c r="S769" i="1"/>
  <c r="T769" i="1" s="1"/>
  <c r="S839" i="1"/>
  <c r="T839" i="1" s="1"/>
  <c r="S2192" i="1"/>
  <c r="T2192" i="1" s="1"/>
  <c r="S99" i="1"/>
  <c r="T99" i="1" s="1"/>
  <c r="S1637" i="1"/>
  <c r="T1637" i="1" s="1"/>
  <c r="S1933" i="1"/>
  <c r="T1933" i="1" s="1"/>
  <c r="S2542" i="1"/>
  <c r="T2542" i="1" s="1"/>
  <c r="S348" i="1"/>
  <c r="T348" i="1" s="1"/>
  <c r="S799" i="1"/>
  <c r="T799" i="1" s="1"/>
  <c r="S1028" i="1"/>
  <c r="T1028" i="1" s="1"/>
  <c r="S2327" i="1"/>
  <c r="T2327" i="1" s="1"/>
  <c r="S1101" i="1"/>
  <c r="T1101" i="1" s="1"/>
  <c r="S2213" i="1"/>
  <c r="T2213" i="1" s="1"/>
  <c r="S656" i="1"/>
  <c r="T656" i="1" s="1"/>
  <c r="S1014" i="1"/>
  <c r="T1014" i="1" s="1"/>
  <c r="S1532" i="1"/>
  <c r="T1532" i="1" s="1"/>
  <c r="S384" i="1"/>
  <c r="T384" i="1" s="1"/>
  <c r="S1275" i="1"/>
  <c r="T1275" i="1" s="1"/>
  <c r="S1395" i="1"/>
  <c r="T1395" i="1" s="1"/>
  <c r="S2077" i="1"/>
  <c r="T2077" i="1" s="1"/>
  <c r="S1523" i="1"/>
  <c r="T1523" i="1" s="1"/>
  <c r="S1696" i="1"/>
  <c r="T1696" i="1" s="1"/>
  <c r="S2525" i="1"/>
  <c r="T2525" i="1" s="1"/>
  <c r="S877" i="1"/>
  <c r="T877" i="1" s="1"/>
  <c r="S1162" i="1"/>
  <c r="T1162" i="1" s="1"/>
  <c r="S2452" i="1"/>
  <c r="T2452" i="1" s="1"/>
  <c r="S2614" i="1"/>
  <c r="T2614" i="1" s="1"/>
  <c r="S1702" i="1"/>
  <c r="T1702" i="1" s="1"/>
  <c r="S2698" i="1"/>
  <c r="T2698" i="1" s="1"/>
  <c r="S1671" i="1"/>
  <c r="T1671" i="1" s="1"/>
  <c r="S2109" i="1"/>
  <c r="T2109" i="1" s="1"/>
  <c r="S386" i="1"/>
  <c r="T386" i="1" s="1"/>
  <c r="S743" i="1"/>
  <c r="T743" i="1" s="1"/>
  <c r="S1578" i="1"/>
  <c r="T1578" i="1" s="1"/>
  <c r="S2339" i="1"/>
  <c r="T2339" i="1" s="1"/>
  <c r="S67" i="1"/>
  <c r="T67" i="1" s="1"/>
  <c r="S663" i="1"/>
  <c r="T663" i="1" s="1"/>
  <c r="S855" i="1"/>
  <c r="T855" i="1" s="1"/>
  <c r="S1564" i="1"/>
  <c r="T1564" i="1" s="1"/>
  <c r="S1732" i="1"/>
  <c r="T1732" i="1" s="1"/>
  <c r="S2264" i="1"/>
  <c r="T2264" i="1" s="1"/>
  <c r="S596" i="1"/>
  <c r="T596" i="1" s="1"/>
  <c r="S796" i="1"/>
  <c r="T796" i="1" s="1"/>
  <c r="S881" i="1"/>
  <c r="T881" i="1" s="1"/>
  <c r="S1700" i="1"/>
  <c r="T1700" i="1" s="1"/>
  <c r="S1988" i="1"/>
  <c r="T1988" i="1" s="1"/>
  <c r="S2356" i="1"/>
  <c r="T2356" i="1" s="1"/>
  <c r="S163" i="1"/>
  <c r="T163" i="1" s="1"/>
  <c r="S676" i="1"/>
  <c r="T676" i="1" s="1"/>
  <c r="S771" i="1"/>
  <c r="T771" i="1" s="1"/>
  <c r="S1451" i="1"/>
  <c r="T1451" i="1" s="1"/>
  <c r="S1905" i="1"/>
  <c r="T1905" i="1" s="1"/>
  <c r="S2398" i="1"/>
  <c r="T2398" i="1" s="1"/>
  <c r="S2702" i="1"/>
  <c r="T2702" i="1" s="1"/>
  <c r="S856" i="1"/>
  <c r="T856" i="1" s="1"/>
  <c r="S2045" i="1"/>
  <c r="T2045" i="1" s="1"/>
  <c r="S2461" i="1"/>
  <c r="T2461" i="1" s="1"/>
  <c r="S1147" i="1"/>
  <c r="T1147" i="1" s="1"/>
  <c r="S1541" i="1"/>
  <c r="T1541" i="1" s="1"/>
  <c r="S1932" i="1"/>
  <c r="T1932" i="1" s="1"/>
  <c r="S571" i="1"/>
  <c r="T571" i="1" s="1"/>
  <c r="S707" i="1"/>
  <c r="T707" i="1" s="1"/>
  <c r="S1149" i="1"/>
  <c r="T1149" i="1" s="1"/>
  <c r="S2501" i="1"/>
  <c r="T2501" i="1" s="1"/>
  <c r="S79" i="1"/>
  <c r="T79" i="1" s="1"/>
  <c r="S730" i="1"/>
  <c r="T730" i="1" s="1"/>
  <c r="S1767" i="1"/>
  <c r="T1767" i="1" s="1"/>
  <c r="S2040" i="1"/>
  <c r="T2040" i="1" s="1"/>
  <c r="S2298" i="1"/>
  <c r="T2298" i="1" s="1"/>
  <c r="S1079" i="1"/>
  <c r="T1079" i="1" s="1"/>
  <c r="S2236" i="1"/>
  <c r="T2236" i="1" s="1"/>
  <c r="S1978" i="1"/>
  <c r="T1978" i="1" s="1"/>
  <c r="S124" i="1"/>
  <c r="T124" i="1" s="1"/>
  <c r="S401" i="1"/>
  <c r="T401" i="1" s="1"/>
  <c r="S1316" i="1"/>
  <c r="T1316" i="1" s="1"/>
  <c r="S1626" i="1"/>
  <c r="T1626" i="1" s="1"/>
  <c r="S2317" i="1"/>
  <c r="T2317" i="1" s="1"/>
  <c r="S1544" i="1"/>
  <c r="T1544" i="1" s="1"/>
  <c r="S2136" i="1"/>
  <c r="T2136" i="1" s="1"/>
  <c r="S2540" i="1"/>
  <c r="T2540" i="1" s="1"/>
  <c r="S920" i="1"/>
  <c r="T920" i="1" s="1"/>
  <c r="S1667" i="1"/>
  <c r="T1667" i="1" s="1"/>
  <c r="S2676" i="1"/>
  <c r="T2676" i="1" s="1"/>
  <c r="S290" i="1"/>
  <c r="T290" i="1" s="1"/>
  <c r="S1144" i="1"/>
  <c r="T1144" i="1" s="1"/>
  <c r="S1882" i="1"/>
  <c r="T1882" i="1" s="1"/>
  <c r="S1370" i="1"/>
  <c r="T1370" i="1" s="1"/>
  <c r="S1846" i="1"/>
  <c r="T1846" i="1" s="1"/>
  <c r="S2690" i="1"/>
  <c r="T2690" i="1" s="1"/>
  <c r="S966" i="1"/>
  <c r="T966" i="1" s="1"/>
  <c r="S1303" i="1"/>
  <c r="T1303" i="1" s="1"/>
  <c r="S2582" i="1"/>
  <c r="T2582" i="1" s="1"/>
  <c r="S900" i="1"/>
  <c r="T900" i="1" s="1"/>
  <c r="S1285" i="1"/>
  <c r="T1285" i="1" s="1"/>
  <c r="S1738" i="1"/>
  <c r="T1738" i="1" s="1"/>
  <c r="S2366" i="1"/>
  <c r="T2366" i="1" s="1"/>
  <c r="S2233" i="1"/>
  <c r="T2233" i="1" s="1"/>
  <c r="S2376" i="1"/>
  <c r="T2376" i="1" s="1"/>
  <c r="S212" i="1"/>
  <c r="T212" i="1" s="1"/>
  <c r="S673" i="1"/>
  <c r="T673" i="1" s="1"/>
  <c r="S1570" i="1"/>
  <c r="T1570" i="1" s="1"/>
  <c r="S1872" i="1"/>
  <c r="T1872" i="1" s="1"/>
  <c r="S2180" i="1"/>
  <c r="T2180" i="1" s="1"/>
  <c r="S426" i="1"/>
  <c r="T426" i="1" s="1"/>
  <c r="S703" i="1"/>
  <c r="T703" i="1" s="1"/>
  <c r="S1694" i="1"/>
  <c r="T1694" i="1" s="1"/>
  <c r="S1865" i="1"/>
  <c r="T1865" i="1" s="1"/>
  <c r="S2067" i="1"/>
  <c r="T2067" i="1" s="1"/>
  <c r="S2533" i="1"/>
  <c r="T2533" i="1" s="1"/>
  <c r="S98" i="1"/>
  <c r="T98" i="1" s="1"/>
  <c r="S467" i="1"/>
  <c r="T467" i="1" s="1"/>
  <c r="S2336" i="1"/>
  <c r="T2336" i="1" s="1"/>
  <c r="S2520" i="1"/>
  <c r="T2520" i="1" s="1"/>
  <c r="S927" i="1"/>
  <c r="T927" i="1" s="1"/>
  <c r="S1943" i="1"/>
  <c r="T1943" i="1" s="1"/>
  <c r="S2453" i="1"/>
  <c r="T2453" i="1" s="1"/>
  <c r="S2481" i="1"/>
  <c r="T2481" i="1" s="1"/>
  <c r="S1033" i="1"/>
  <c r="T1033" i="1" s="1"/>
  <c r="S1794" i="1"/>
  <c r="T1794" i="1" s="1"/>
  <c r="S1828" i="1"/>
  <c r="T1828" i="1" s="1"/>
  <c r="S2681" i="1"/>
  <c r="T2681" i="1" s="1"/>
  <c r="S367" i="1"/>
  <c r="T367" i="1" s="1"/>
  <c r="S2551" i="1"/>
  <c r="T2551" i="1" s="1"/>
  <c r="S2696" i="1"/>
  <c r="T2696" i="1" s="1"/>
  <c r="S634" i="1"/>
  <c r="T634" i="1" s="1"/>
  <c r="S1323" i="1"/>
  <c r="T1323" i="1" s="1"/>
  <c r="S391" i="1"/>
  <c r="T391" i="1" s="1"/>
  <c r="S2267" i="1"/>
  <c r="T2267" i="1" s="1"/>
  <c r="S1064" i="1"/>
  <c r="T1064" i="1" s="1"/>
  <c r="S1530" i="1"/>
  <c r="T1530" i="1" s="1"/>
  <c r="S1992" i="1"/>
  <c r="T1992" i="1" s="1"/>
  <c r="S2611" i="1"/>
  <c r="T2611" i="1" s="1"/>
  <c r="S119" i="1"/>
  <c r="T119" i="1" s="1"/>
  <c r="S1191" i="1"/>
  <c r="T1191" i="1" s="1"/>
  <c r="S1284" i="1"/>
  <c r="T1284" i="1" s="1"/>
  <c r="S1334" i="1"/>
  <c r="T1334" i="1" s="1"/>
  <c r="S1780" i="1"/>
  <c r="T1780" i="1" s="1"/>
  <c r="S150" i="1"/>
  <c r="T150" i="1" s="1"/>
  <c r="S603" i="1"/>
  <c r="T603" i="1" s="1"/>
  <c r="S1093" i="1"/>
  <c r="T1093" i="1" s="1"/>
  <c r="S1192" i="1"/>
  <c r="T1192" i="1" s="1"/>
  <c r="S2290" i="1"/>
  <c r="T2290" i="1" s="1"/>
  <c r="S470" i="1"/>
  <c r="T470" i="1" s="1"/>
  <c r="S823" i="1"/>
  <c r="T823" i="1" s="1"/>
  <c r="S987" i="1"/>
  <c r="T987" i="1" s="1"/>
  <c r="S1521" i="1"/>
  <c r="T1521" i="1" s="1"/>
  <c r="S2369" i="1"/>
  <c r="T2369" i="1" s="1"/>
  <c r="S219" i="1"/>
  <c r="T219" i="1" s="1"/>
  <c r="S1428" i="1"/>
  <c r="T1428" i="1" s="1"/>
  <c r="S30" i="1"/>
  <c r="T30" i="1" s="1"/>
  <c r="S564" i="1"/>
  <c r="T564" i="1" s="1"/>
  <c r="S943" i="1"/>
  <c r="T943" i="1" s="1"/>
  <c r="S2145" i="1"/>
  <c r="T2145" i="1" s="1"/>
  <c r="S525" i="1"/>
  <c r="T525" i="1" s="1"/>
  <c r="S1873" i="1"/>
  <c r="T1873" i="1" s="1"/>
  <c r="S2096" i="1"/>
  <c r="T2096" i="1" s="1"/>
  <c r="S71" i="1"/>
  <c r="T71" i="1" s="1"/>
  <c r="S824" i="1"/>
  <c r="T824" i="1" s="1"/>
  <c r="S1510" i="1"/>
  <c r="T1510" i="1" s="1"/>
  <c r="S2332" i="1"/>
  <c r="T2332" i="1" s="1"/>
  <c r="S508" i="1"/>
  <c r="T508" i="1" s="1"/>
  <c r="S1005" i="1"/>
  <c r="T1005" i="1" s="1"/>
  <c r="S1257" i="1"/>
  <c r="T1257" i="1" s="1"/>
  <c r="S1770" i="1"/>
  <c r="T1770" i="1" s="1"/>
  <c r="S2511" i="1"/>
  <c r="T2511" i="1" s="1"/>
  <c r="S2621" i="1"/>
  <c r="T2621" i="1" s="1"/>
  <c r="S2011" i="1"/>
  <c r="T2011" i="1" s="1"/>
  <c r="S153" i="1"/>
  <c r="T153" i="1" s="1"/>
  <c r="S2444" i="1"/>
  <c r="T2444" i="1" s="1"/>
  <c r="S487" i="1"/>
  <c r="T487" i="1" s="1"/>
  <c r="S1575" i="1"/>
  <c r="T1575" i="1" s="1"/>
  <c r="S333" i="1"/>
  <c r="T333" i="1" s="1"/>
  <c r="S1534" i="1"/>
  <c r="T1534" i="1" s="1"/>
  <c r="S1939" i="1"/>
  <c r="T1939" i="1" s="1"/>
  <c r="S2215" i="1"/>
  <c r="T2215" i="1" s="1"/>
  <c r="S538" i="1"/>
  <c r="T538" i="1" s="1"/>
  <c r="S1568" i="1"/>
  <c r="T1568" i="1" s="1"/>
  <c r="S2046" i="1"/>
  <c r="T2046" i="1" s="1"/>
  <c r="S2600" i="1"/>
  <c r="T2600" i="1" s="1"/>
  <c r="S578" i="1"/>
  <c r="T578" i="1" s="1"/>
  <c r="S814" i="1"/>
  <c r="T814" i="1" s="1"/>
  <c r="S1363" i="1"/>
  <c r="T1363" i="1" s="1"/>
  <c r="S1559" i="1"/>
  <c r="T1559" i="1" s="1"/>
  <c r="S1661" i="1"/>
  <c r="T1661" i="1" s="1"/>
  <c r="S1796" i="1"/>
  <c r="T1796" i="1" s="1"/>
  <c r="S698" i="1"/>
  <c r="T698" i="1" s="1"/>
  <c r="S837" i="1"/>
  <c r="T837" i="1" s="1"/>
  <c r="S1016" i="1"/>
  <c r="T1016" i="1" s="1"/>
  <c r="S2053" i="1"/>
  <c r="T2053" i="1" s="1"/>
  <c r="S2165" i="1"/>
  <c r="T2165" i="1" s="1"/>
  <c r="S2426" i="1"/>
  <c r="T2426" i="1" s="1"/>
  <c r="S2643" i="1"/>
  <c r="T2643" i="1" s="1"/>
  <c r="S245" i="1"/>
  <c r="T245" i="1" s="1"/>
  <c r="S765" i="1"/>
  <c r="T765" i="1" s="1"/>
  <c r="S1002" i="1"/>
  <c r="T1002" i="1" s="1"/>
  <c r="S1088" i="1"/>
  <c r="T1088" i="1" s="1"/>
  <c r="S1663" i="1"/>
  <c r="T1663" i="1" s="1"/>
  <c r="S2123" i="1"/>
  <c r="T2123" i="1" s="1"/>
  <c r="S519" i="1"/>
  <c r="T519" i="1" s="1"/>
  <c r="S657" i="1"/>
  <c r="T657" i="1" s="1"/>
  <c r="S721" i="1"/>
  <c r="T721" i="1" s="1"/>
  <c r="S780" i="1"/>
  <c r="T780" i="1" s="1"/>
  <c r="S1018" i="1"/>
  <c r="T1018" i="1" s="1"/>
  <c r="S1461" i="1"/>
  <c r="T1461" i="1" s="1"/>
  <c r="S78" i="1"/>
  <c r="T78" i="1" s="1"/>
  <c r="S421" i="1"/>
  <c r="T421" i="1" s="1"/>
  <c r="S1380" i="1"/>
  <c r="T1380" i="1" s="1"/>
  <c r="S2037" i="1"/>
  <c r="T2037" i="1" s="1"/>
  <c r="S1201" i="1"/>
  <c r="T1201" i="1" s="1"/>
  <c r="S1399" i="1"/>
  <c r="T1399" i="1" s="1"/>
  <c r="S2328" i="1"/>
  <c r="T2328" i="1" s="1"/>
  <c r="S590" i="1"/>
  <c r="T590" i="1" s="1"/>
  <c r="S1243" i="1"/>
  <c r="T1243" i="1" s="1"/>
  <c r="S1621" i="1"/>
  <c r="T1621" i="1" s="1"/>
  <c r="S1820" i="1"/>
  <c r="T1820" i="1" s="1"/>
  <c r="S2252" i="1"/>
  <c r="T2252" i="1" s="1"/>
  <c r="S368" i="1"/>
  <c r="T368" i="1" s="1"/>
  <c r="S2158" i="1"/>
  <c r="T2158" i="1" s="1"/>
  <c r="S2373" i="1"/>
  <c r="T2373" i="1" s="1"/>
  <c r="S94" i="1"/>
  <c r="T94" i="1" s="1"/>
  <c r="S462" i="1"/>
  <c r="T462" i="1" s="1"/>
  <c r="S1111" i="1"/>
  <c r="T1111" i="1" s="1"/>
  <c r="S2697" i="1"/>
  <c r="T2697" i="1" s="1"/>
  <c r="S1189" i="1"/>
  <c r="T1189" i="1" s="1"/>
  <c r="S1558" i="1"/>
  <c r="T1558" i="1" s="1"/>
  <c r="S1852" i="1"/>
  <c r="T1852" i="1" s="1"/>
  <c r="S1961" i="1"/>
  <c r="T1961" i="1" s="1"/>
  <c r="S468" i="1"/>
  <c r="T468" i="1" s="1"/>
  <c r="S1414" i="1"/>
  <c r="T1414" i="1" s="1"/>
  <c r="S1807" i="1"/>
  <c r="T1807" i="1" s="1"/>
  <c r="S1947" i="1"/>
  <c r="T1947" i="1" s="1"/>
  <c r="S24" i="1"/>
  <c r="T24" i="1" s="1"/>
  <c r="S546" i="1"/>
  <c r="T546" i="1" s="1"/>
  <c r="S746" i="1"/>
  <c r="T746" i="1" s="1"/>
  <c r="S1925" i="1"/>
  <c r="T1925" i="1" s="1"/>
  <c r="S2189" i="1"/>
  <c r="T2189" i="1" s="1"/>
  <c r="S34" i="1"/>
  <c r="T34" i="1" s="1"/>
  <c r="S141" i="1"/>
  <c r="T141" i="1" s="1"/>
  <c r="S416" i="1"/>
  <c r="T416" i="1" s="1"/>
  <c r="S829" i="1"/>
  <c r="T829" i="1" s="1"/>
  <c r="S948" i="1"/>
  <c r="T948" i="1" s="1"/>
  <c r="S1384" i="1"/>
  <c r="T1384" i="1" s="1"/>
  <c r="S2254" i="1"/>
  <c r="T2254" i="1" s="1"/>
  <c r="S674" i="1"/>
  <c r="T674" i="1" s="1"/>
  <c r="S2151" i="1"/>
  <c r="T2151" i="1" s="1"/>
  <c r="S255" i="1"/>
  <c r="T255" i="1" s="1"/>
  <c r="S935" i="1"/>
  <c r="T935" i="1" s="1"/>
  <c r="S1452" i="1"/>
  <c r="T1452" i="1" s="1"/>
  <c r="S1728" i="1"/>
  <c r="T1728" i="1" s="1"/>
  <c r="S1918" i="1"/>
  <c r="T1918" i="1" s="1"/>
  <c r="S748" i="1"/>
  <c r="T748" i="1" s="1"/>
  <c r="S2399" i="1"/>
  <c r="T2399" i="1" s="1"/>
  <c r="S75" i="1"/>
  <c r="T75" i="1" s="1"/>
  <c r="S265" i="1"/>
  <c r="T265" i="1" s="1"/>
  <c r="S1641" i="1"/>
  <c r="T1641" i="1" s="1"/>
  <c r="S2587" i="1"/>
  <c r="T2587" i="1" s="1"/>
  <c r="S369" i="1"/>
  <c r="T369" i="1" s="1"/>
  <c r="S2074" i="1"/>
  <c r="T2074" i="1" s="1"/>
  <c r="S1377" i="1"/>
  <c r="T1377" i="1" s="1"/>
  <c r="S1432" i="1"/>
  <c r="T1432" i="1" s="1"/>
  <c r="S2118" i="1"/>
  <c r="T2118" i="1" s="1"/>
  <c r="S2473" i="1"/>
  <c r="T2473" i="1" s="1"/>
  <c r="S56" i="1"/>
  <c r="T56" i="1" s="1"/>
  <c r="S912" i="1"/>
  <c r="T912" i="1" s="1"/>
  <c r="S1267" i="1"/>
  <c r="T1267" i="1" s="1"/>
  <c r="S1717" i="1"/>
  <c r="T1717" i="1" s="1"/>
  <c r="S1731" i="1"/>
  <c r="T1731" i="1" s="1"/>
  <c r="S2646" i="1"/>
  <c r="T2646" i="1" s="1"/>
  <c r="S1161" i="1"/>
  <c r="T1161" i="1" s="1"/>
  <c r="S1657" i="1"/>
  <c r="T1657" i="1" s="1"/>
  <c r="S1750" i="1"/>
  <c r="T1750" i="1" s="1"/>
  <c r="S2638" i="1"/>
  <c r="T2638" i="1" s="1"/>
  <c r="S573" i="1"/>
  <c r="T573" i="1" s="1"/>
  <c r="S1707" i="1"/>
  <c r="T1707" i="1" s="1"/>
  <c r="S2243" i="1"/>
  <c r="T2243" i="1" s="1"/>
  <c r="S702" i="1"/>
  <c r="T702" i="1" s="1"/>
  <c r="S849" i="1"/>
  <c r="T849" i="1" s="1"/>
  <c r="S1217" i="1"/>
  <c r="T1217" i="1" s="1"/>
  <c r="S2021" i="1"/>
  <c r="T2021" i="1" s="1"/>
  <c r="S174" i="1"/>
  <c r="T174" i="1" s="1"/>
  <c r="S811" i="1"/>
  <c r="T811" i="1" s="1"/>
  <c r="S2253" i="1"/>
  <c r="T2253" i="1" s="1"/>
  <c r="S2532" i="1"/>
  <c r="T2532" i="1" s="1"/>
  <c r="S611" i="1"/>
  <c r="T611" i="1" s="1"/>
  <c r="S1786" i="1"/>
  <c r="T1786" i="1" s="1"/>
  <c r="S2667" i="1"/>
  <c r="T2667" i="1" s="1"/>
  <c r="S354" i="1"/>
  <c r="T354" i="1" s="1"/>
  <c r="S608" i="1"/>
  <c r="T608" i="1" s="1"/>
  <c r="S1077" i="1"/>
  <c r="T1077" i="1" s="1"/>
  <c r="S1374" i="1"/>
  <c r="T1374" i="1" s="1"/>
  <c r="S2020" i="1"/>
  <c r="T2020" i="1" s="1"/>
  <c r="S2429" i="1"/>
  <c r="T2429" i="1" s="1"/>
  <c r="S469" i="1"/>
  <c r="T469" i="1" s="1"/>
  <c r="S1143" i="1"/>
  <c r="T1143" i="1" s="1"/>
  <c r="S1484" i="1"/>
  <c r="T1484" i="1" s="1"/>
  <c r="S1545" i="1"/>
  <c r="T1545" i="1" s="1"/>
  <c r="S2613" i="1"/>
  <c r="T2613" i="1" s="1"/>
  <c r="S335" i="1"/>
  <c r="T335" i="1" s="1"/>
  <c r="S455" i="1"/>
  <c r="T455" i="1" s="1"/>
  <c r="S542" i="1"/>
  <c r="T542" i="1" s="1"/>
  <c r="S1085" i="1"/>
  <c r="T1085" i="1" s="1"/>
  <c r="S274" i="1"/>
  <c r="T274" i="1" s="1"/>
  <c r="S480" i="1"/>
  <c r="T480" i="1" s="1"/>
  <c r="S854" i="1"/>
  <c r="T854" i="1" s="1"/>
  <c r="S1242" i="1"/>
  <c r="T1242" i="1" s="1"/>
  <c r="S2100" i="1"/>
  <c r="T2100" i="1" s="1"/>
  <c r="S1494" i="1"/>
  <c r="T1494" i="1" s="1"/>
  <c r="S637" i="1"/>
  <c r="T637" i="1" s="1"/>
  <c r="S1364" i="1"/>
  <c r="T1364" i="1" s="1"/>
  <c r="S2120" i="1"/>
  <c r="T2120" i="1" s="1"/>
  <c r="S2524" i="1"/>
  <c r="T2524" i="1" s="1"/>
  <c r="S466" i="1"/>
  <c r="T466" i="1" s="1"/>
  <c r="S869" i="1"/>
  <c r="T869" i="1" s="1"/>
  <c r="S1979" i="1"/>
  <c r="T1979" i="1" s="1"/>
  <c r="S2629" i="1"/>
  <c r="T2629" i="1" s="1"/>
  <c r="S373" i="1"/>
  <c r="T373" i="1" s="1"/>
  <c r="S1848" i="1"/>
  <c r="T1848" i="1" s="1"/>
  <c r="S2026" i="1"/>
  <c r="T2026" i="1" s="1"/>
  <c r="S598" i="1"/>
  <c r="T598" i="1" s="1"/>
  <c r="S1210" i="1"/>
  <c r="T1210" i="1" s="1"/>
  <c r="S1401" i="1"/>
  <c r="T1401" i="1" s="1"/>
  <c r="S1952" i="1"/>
  <c r="T1952" i="1" s="1"/>
  <c r="S2558" i="1"/>
  <c r="T2558" i="1" s="1"/>
  <c r="S341" i="1"/>
  <c r="T341" i="1" s="1"/>
  <c r="S566" i="1"/>
  <c r="T566" i="1" s="1"/>
  <c r="S1050" i="1"/>
  <c r="T1050" i="1" s="1"/>
  <c r="S1277" i="1"/>
  <c r="T1277" i="1" s="1"/>
  <c r="S2086" i="1"/>
  <c r="T2086" i="1" s="1"/>
  <c r="S2637" i="1"/>
  <c r="T2637" i="1" s="1"/>
  <c r="S1051" i="1"/>
  <c r="T1051" i="1" s="1"/>
  <c r="S1262" i="1"/>
  <c r="T1262" i="1" s="1"/>
  <c r="S2262" i="1"/>
  <c r="T2262" i="1" s="1"/>
  <c r="S179" i="1"/>
  <c r="T179" i="1" s="1"/>
  <c r="S1244" i="1"/>
  <c r="T1244" i="1" s="1"/>
  <c r="S202" i="1"/>
  <c r="T202" i="1" s="1"/>
  <c r="S486" i="1"/>
  <c r="T486" i="1" s="1"/>
  <c r="S1963" i="1"/>
  <c r="T1963" i="1" s="1"/>
  <c r="S211" i="1"/>
  <c r="T211" i="1" s="1"/>
  <c r="S705" i="1"/>
  <c r="T705" i="1" s="1"/>
  <c r="S1397" i="1"/>
  <c r="T1397" i="1" s="1"/>
  <c r="S2442" i="1"/>
  <c r="T2442" i="1" s="1"/>
  <c r="S976" i="1"/>
  <c r="T976" i="1" s="1"/>
  <c r="S1194" i="1"/>
  <c r="T1194" i="1" s="1"/>
  <c r="S1666" i="1"/>
  <c r="T1666" i="1" s="1"/>
  <c r="S1903" i="1"/>
  <c r="T1903" i="1" s="1"/>
  <c r="S2460" i="1"/>
  <c r="T2460" i="1" s="1"/>
  <c r="S2603" i="1"/>
  <c r="T2603" i="1" s="1"/>
  <c r="S107" i="1"/>
  <c r="T107" i="1" s="1"/>
  <c r="S1020" i="1"/>
  <c r="T1020" i="1" s="1"/>
  <c r="S1515" i="1"/>
  <c r="T1515" i="1" s="1"/>
  <c r="S1962" i="1"/>
  <c r="T1962" i="1" s="1"/>
  <c r="S2259" i="1"/>
  <c r="T2259" i="1" s="1"/>
  <c r="S291" i="1"/>
  <c r="T291" i="1" s="1"/>
  <c r="S784" i="1"/>
  <c r="T784" i="1" s="1"/>
  <c r="S1238" i="1"/>
  <c r="T1238" i="1" s="1"/>
  <c r="S1569" i="1"/>
  <c r="T1569" i="1" s="1"/>
  <c r="S1879" i="1"/>
  <c r="T1879" i="1" s="1"/>
  <c r="S2596" i="1"/>
  <c r="T2596" i="1" s="1"/>
  <c r="S534" i="1"/>
  <c r="T534" i="1" s="1"/>
  <c r="S1228" i="1"/>
  <c r="T1228" i="1" s="1"/>
  <c r="S1412" i="1"/>
  <c r="T1412" i="1" s="1"/>
  <c r="S396" i="1"/>
  <c r="T396" i="1" s="1"/>
  <c r="S593" i="1"/>
  <c r="T593" i="1" s="1"/>
  <c r="S1455" i="1"/>
  <c r="T1455" i="1" s="1"/>
  <c r="S1677" i="1"/>
  <c r="T1677" i="1" s="1"/>
  <c r="S32" i="1"/>
  <c r="T32" i="1" s="1"/>
  <c r="S827" i="1"/>
  <c r="T827" i="1" s="1"/>
  <c r="S2081" i="1"/>
  <c r="T2081" i="1" s="1"/>
  <c r="S2446" i="1"/>
  <c r="T2446" i="1" s="1"/>
  <c r="S134" i="1"/>
  <c r="T134" i="1" s="1"/>
  <c r="S506" i="1"/>
  <c r="T506" i="1" s="1"/>
  <c r="S753" i="1"/>
  <c r="T753" i="1" s="1"/>
  <c r="S964" i="1"/>
  <c r="T964" i="1" s="1"/>
  <c r="S1498" i="1"/>
  <c r="T1498" i="1" s="1"/>
  <c r="S2515" i="1"/>
  <c r="T2515" i="1" s="1"/>
  <c r="S969" i="1"/>
  <c r="T969" i="1" s="1"/>
  <c r="S2065" i="1"/>
  <c r="T2065" i="1" s="1"/>
  <c r="S2566" i="1"/>
  <c r="T2566" i="1" s="1"/>
  <c r="S890" i="1"/>
  <c r="T890" i="1" s="1"/>
  <c r="S2113" i="1"/>
  <c r="T2113" i="1" s="1"/>
  <c r="S2619" i="1"/>
  <c r="T2619" i="1" s="1"/>
  <c r="S228" i="1"/>
  <c r="T228" i="1" s="1"/>
  <c r="S260" i="1"/>
  <c r="T260" i="1" s="1"/>
  <c r="S727" i="1"/>
  <c r="T727" i="1" s="1"/>
  <c r="S993" i="1"/>
  <c r="T993" i="1" s="1"/>
  <c r="S1309" i="1"/>
  <c r="T1309" i="1" s="1"/>
  <c r="S2576" i="1"/>
  <c r="T2576" i="1" s="1"/>
  <c r="S2" i="1"/>
  <c r="T2" i="1" s="1"/>
  <c r="S1287" i="1"/>
  <c r="T1287" i="1" s="1"/>
  <c r="S1351" i="1"/>
  <c r="T1351" i="1" s="1"/>
  <c r="S1964" i="1"/>
  <c r="T1964" i="1" s="1"/>
  <c r="S229" i="1"/>
  <c r="T229" i="1" s="1"/>
  <c r="S805" i="1"/>
  <c r="T805" i="1" s="1"/>
  <c r="S1118" i="1"/>
  <c r="T1118" i="1" s="1"/>
  <c r="S1868" i="1"/>
  <c r="T1868" i="1" s="1"/>
  <c r="S2358" i="1"/>
  <c r="T2358" i="1" s="1"/>
  <c r="S283" i="1"/>
  <c r="T283" i="1" s="1"/>
  <c r="S501" i="1"/>
  <c r="T501" i="1" s="1"/>
  <c r="S1312" i="1"/>
  <c r="T1312" i="1" s="1"/>
  <c r="S2068" i="1"/>
  <c r="T2068" i="1" s="1"/>
  <c r="S2664" i="1"/>
  <c r="T2664" i="1" s="1"/>
  <c r="S261" i="1"/>
  <c r="T261" i="1" s="1"/>
  <c r="S497" i="1"/>
  <c r="T497" i="1" s="1"/>
  <c r="S782" i="1"/>
  <c r="T782" i="1" s="1"/>
  <c r="S1462" i="1"/>
  <c r="T1462" i="1" s="1"/>
  <c r="S2218" i="1"/>
  <c r="T2218" i="1" s="1"/>
  <c r="S2660" i="1"/>
  <c r="T2660" i="1" s="1"/>
  <c r="S2190" i="1"/>
  <c r="T2190" i="1" s="1"/>
  <c r="S2280" i="1"/>
  <c r="T2280" i="1" s="1"/>
  <c r="S49" i="1"/>
  <c r="T49" i="1" s="1"/>
  <c r="S505" i="1"/>
  <c r="T505" i="1" s="1"/>
  <c r="S1105" i="1"/>
  <c r="T1105" i="1" s="1"/>
  <c r="S1899" i="1"/>
  <c r="T1899" i="1" s="1"/>
  <c r="S1998" i="1"/>
  <c r="T1998" i="1" s="1"/>
  <c r="S360" i="1"/>
  <c r="T360" i="1" s="1"/>
  <c r="S708" i="1"/>
  <c r="T708" i="1" s="1"/>
  <c r="S2092" i="1"/>
  <c r="T2092" i="1" s="1"/>
  <c r="S204" i="1"/>
  <c r="T204" i="1" s="1"/>
  <c r="S1025" i="1"/>
  <c r="T1025" i="1" s="1"/>
  <c r="S1980" i="1"/>
  <c r="T1980" i="1" s="1"/>
  <c r="S2316" i="1"/>
  <c r="T2316" i="1" s="1"/>
  <c r="S785" i="1"/>
  <c r="T785" i="1" s="1"/>
  <c r="S1446" i="1"/>
  <c r="T1446" i="1" s="1"/>
  <c r="S1866" i="1"/>
  <c r="T1866" i="1" s="1"/>
  <c r="S145" i="1"/>
  <c r="T145" i="1" s="1"/>
  <c r="S1160" i="1"/>
  <c r="T1160" i="1" s="1"/>
  <c r="S1347" i="1"/>
  <c r="T1347" i="1" s="1"/>
  <c r="S2362" i="1"/>
  <c r="T2362" i="1" s="1"/>
  <c r="S2556" i="1"/>
  <c r="T2556" i="1" s="1"/>
  <c r="S1987" i="1"/>
  <c r="T1987" i="1" s="1"/>
  <c r="S1595" i="1"/>
  <c r="T1595" i="1" s="1"/>
  <c r="S1054" i="1"/>
  <c r="T1054" i="1" s="1"/>
  <c r="S1358" i="1"/>
  <c r="T1358" i="1" s="1"/>
  <c r="S2483" i="1"/>
  <c r="T2483" i="1" s="1"/>
  <c r="S310" i="1"/>
  <c r="T310" i="1" s="1"/>
  <c r="S861" i="1"/>
  <c r="T861" i="1" s="1"/>
  <c r="S1513" i="1"/>
  <c r="T1513" i="1" s="1"/>
  <c r="S2352" i="1"/>
  <c r="T2352" i="1" s="1"/>
  <c r="S2590" i="1"/>
  <c r="T2590" i="1" s="1"/>
  <c r="S156" i="1"/>
  <c r="T156" i="1" s="1"/>
  <c r="S980" i="1"/>
  <c r="T980" i="1" s="1"/>
  <c r="S1300" i="1"/>
  <c r="T1300" i="1" s="1"/>
  <c r="S57" i="1"/>
  <c r="T57" i="1" s="1"/>
  <c r="S115" i="1"/>
  <c r="T115" i="1" s="1"/>
  <c r="S668" i="1"/>
  <c r="T668" i="1" s="1"/>
  <c r="S923" i="1"/>
  <c r="T923" i="1" s="1"/>
  <c r="S2153" i="1"/>
  <c r="T2153" i="1" s="1"/>
  <c r="S2306" i="1"/>
  <c r="T2306" i="1" s="1"/>
  <c r="S722" i="1"/>
  <c r="T722" i="1" s="1"/>
  <c r="S1241" i="1"/>
  <c r="T1241" i="1" s="1"/>
  <c r="S1366" i="1"/>
  <c r="T1366" i="1" s="1"/>
  <c r="S2266" i="1"/>
  <c r="T2266" i="1" s="1"/>
  <c r="S2537" i="1"/>
  <c r="T2537" i="1" s="1"/>
  <c r="S429" i="1"/>
  <c r="T429" i="1" s="1"/>
  <c r="S1015" i="1"/>
  <c r="T1015" i="1" s="1"/>
  <c r="S1388" i="1"/>
  <c r="T1388" i="1" s="1"/>
  <c r="S1716" i="1"/>
  <c r="T1716" i="1" s="1"/>
  <c r="S2392" i="1"/>
  <c r="T2392" i="1" s="1"/>
  <c r="S660" i="1"/>
  <c r="T660" i="1" s="1"/>
  <c r="S1226" i="1"/>
  <c r="T1226" i="1" s="1"/>
  <c r="S940" i="1"/>
  <c r="T940" i="1" s="1"/>
  <c r="S1229" i="1"/>
  <c r="T1229" i="1" s="1"/>
  <c r="S1577" i="1"/>
  <c r="T1577" i="1" s="1"/>
  <c r="S2343" i="1"/>
  <c r="T2343" i="1" s="1"/>
  <c r="S2469" i="1"/>
  <c r="T2469" i="1" s="1"/>
  <c r="S120" i="1"/>
  <c r="T120" i="1" s="1"/>
  <c r="S443" i="1"/>
  <c r="T443" i="1" s="1"/>
  <c r="S1212" i="1"/>
  <c r="T1212" i="1" s="1"/>
  <c r="S477" i="1"/>
  <c r="T477" i="1" s="1"/>
  <c r="S841" i="1"/>
  <c r="T841" i="1" s="1"/>
  <c r="S1426" i="1"/>
  <c r="T1426" i="1" s="1"/>
  <c r="S649" i="1"/>
  <c r="T649" i="1" s="1"/>
  <c r="S868" i="1"/>
  <c r="T868" i="1" s="1"/>
  <c r="S1703" i="1"/>
  <c r="T1703" i="1" s="1"/>
  <c r="S2689" i="1"/>
  <c r="T2689" i="1" s="1"/>
  <c r="S173" i="1"/>
  <c r="T173" i="1" s="1"/>
  <c r="S808" i="1"/>
  <c r="T808" i="1" s="1"/>
  <c r="S395" i="1"/>
  <c r="T395" i="1" s="1"/>
  <c r="S2196" i="1"/>
  <c r="T2196" i="1" s="1"/>
  <c r="S2466" i="1"/>
  <c r="T2466" i="1" s="1"/>
  <c r="S382" i="1"/>
  <c r="T382" i="1" s="1"/>
  <c r="S1240" i="1"/>
  <c r="T1240" i="1" s="1"/>
  <c r="S1643" i="1"/>
  <c r="T1643" i="1" s="1"/>
  <c r="S2300" i="1"/>
  <c r="T2300" i="1" s="1"/>
  <c r="S500" i="1"/>
  <c r="T500" i="1" s="1"/>
  <c r="S1580" i="1"/>
  <c r="T1580" i="1" s="1"/>
  <c r="S2079" i="1"/>
  <c r="T2079" i="1" s="1"/>
  <c r="S40" i="1"/>
  <c r="T40" i="1" s="1"/>
  <c r="S498" i="1"/>
  <c r="T498" i="1" s="1"/>
  <c r="S661" i="1"/>
  <c r="T661" i="1" s="1"/>
  <c r="S852" i="1"/>
  <c r="T852" i="1" s="1"/>
  <c r="S1174" i="1"/>
  <c r="T1174" i="1" s="1"/>
  <c r="S1299" i="1"/>
  <c r="T1299" i="1" s="1"/>
  <c r="S1614" i="1"/>
  <c r="T1614" i="1" s="1"/>
  <c r="S2387" i="1"/>
  <c r="T2387" i="1" s="1"/>
  <c r="S2605" i="1"/>
  <c r="T2605" i="1" s="1"/>
  <c r="S1869" i="1"/>
  <c r="T1869" i="1" s="1"/>
  <c r="S2199" i="1"/>
  <c r="T2199" i="1" s="1"/>
  <c r="S981" i="1"/>
  <c r="T981" i="1" s="1"/>
  <c r="S1249" i="1"/>
  <c r="T1249" i="1" s="1"/>
  <c r="S2041" i="1"/>
  <c r="T2041" i="1" s="1"/>
  <c r="S2313" i="1"/>
  <c r="T2313" i="1" s="1"/>
  <c r="S947" i="1"/>
  <c r="T947" i="1" s="1"/>
  <c r="S1197" i="1"/>
  <c r="T1197" i="1" s="1"/>
  <c r="S2357" i="1"/>
  <c r="T2357" i="1" s="1"/>
  <c r="S129" i="1"/>
  <c r="T129" i="1" s="1"/>
  <c r="S604" i="1"/>
  <c r="T604" i="1" s="1"/>
  <c r="S1340" i="1"/>
  <c r="T1340" i="1" s="1"/>
  <c r="S1688" i="1"/>
  <c r="T1688" i="1" s="1"/>
  <c r="S2575" i="1"/>
  <c r="T2575" i="1" s="1"/>
  <c r="S342" i="1"/>
  <c r="T342" i="1" s="1"/>
  <c r="S745" i="1"/>
  <c r="T745" i="1" s="1"/>
  <c r="S1531" i="1"/>
  <c r="T1531" i="1" s="1"/>
  <c r="S2176" i="1"/>
  <c r="T2176" i="1" s="1"/>
  <c r="S259" i="1"/>
  <c r="T259" i="1" s="1"/>
  <c r="S496" i="1"/>
  <c r="T496" i="1" s="1"/>
  <c r="S1845" i="1"/>
  <c r="T1845" i="1" s="1"/>
  <c r="S2044" i="1"/>
  <c r="T2044" i="1" s="1"/>
  <c r="S2234" i="1"/>
  <c r="T2234" i="1" s="1"/>
  <c r="S514" i="1"/>
  <c r="T514" i="1" s="1"/>
  <c r="S558" i="1"/>
  <c r="T558" i="1" s="1"/>
  <c r="S816" i="1"/>
  <c r="T816" i="1" s="1"/>
  <c r="S1067" i="1"/>
  <c r="T1067" i="1" s="1"/>
  <c r="S1403" i="1"/>
  <c r="T1403" i="1" s="1"/>
  <c r="S1746" i="1"/>
  <c r="T1746" i="1" s="1"/>
  <c r="S2090" i="1"/>
  <c r="T2090" i="1" s="1"/>
  <c r="S1315" i="1"/>
  <c r="T1315" i="1" s="1"/>
  <c r="S2124" i="1"/>
  <c r="T2124" i="1" s="1"/>
  <c r="S954" i="1"/>
  <c r="T954" i="1" s="1"/>
  <c r="S439" i="1"/>
  <c r="T439" i="1" s="1"/>
  <c r="S1649" i="1"/>
  <c r="T1649" i="1" s="1"/>
  <c r="S1966" i="1"/>
  <c r="T1966" i="1" s="1"/>
  <c r="S2303" i="1"/>
  <c r="T2303" i="1" s="1"/>
  <c r="S2591" i="1"/>
  <c r="T2591" i="1" s="1"/>
  <c r="S264" i="1"/>
  <c r="T264" i="1" s="1"/>
  <c r="S751" i="1"/>
  <c r="T751" i="1" s="1"/>
  <c r="S2412" i="1"/>
  <c r="T2412" i="1" s="1"/>
  <c r="S118" i="1"/>
  <c r="T118" i="1" s="1"/>
  <c r="S872" i="1"/>
  <c r="T872" i="1" s="1"/>
  <c r="S1555" i="1"/>
  <c r="T1555" i="1" s="1"/>
  <c r="S1597" i="1"/>
  <c r="T1597" i="1" s="1"/>
  <c r="S2048" i="1"/>
  <c r="T2048" i="1" s="1"/>
  <c r="S2244" i="1"/>
  <c r="T2244" i="1" s="1"/>
  <c r="S2694" i="1"/>
  <c r="T2694" i="1" s="1"/>
  <c r="S321" i="1"/>
  <c r="T321" i="1" s="1"/>
  <c r="S1924" i="1"/>
  <c r="T1924" i="1" s="1"/>
  <c r="S2584" i="1"/>
  <c r="T2584" i="1" s="1"/>
  <c r="S845" i="1"/>
  <c r="T845" i="1" s="1"/>
  <c r="S1350" i="1"/>
  <c r="T1350" i="1" s="1"/>
  <c r="S1529" i="1"/>
  <c r="T1529" i="1" s="1"/>
  <c r="S53" i="1"/>
  <c r="T53" i="1" s="1"/>
  <c r="S764" i="1"/>
  <c r="T764" i="1" s="1"/>
  <c r="S1480" i="1"/>
  <c r="T1480" i="1" s="1"/>
  <c r="S1760" i="1"/>
  <c r="T1760" i="1" s="1"/>
  <c r="S343" i="1"/>
  <c r="T343" i="1" s="1"/>
  <c r="S1491" i="1"/>
  <c r="T1491" i="1" s="1"/>
  <c r="S1204" i="1"/>
  <c r="T1204" i="1" s="1"/>
  <c r="S1830" i="1"/>
  <c r="T1830" i="1" s="1"/>
  <c r="S1921" i="1"/>
  <c r="T1921" i="1" s="1"/>
  <c r="S2134" i="1"/>
  <c r="T2134" i="1" s="1"/>
  <c r="S1065" i="1"/>
  <c r="T1065" i="1" s="1"/>
  <c r="S2035" i="1"/>
  <c r="T2035" i="1" s="1"/>
  <c r="S2606" i="1"/>
  <c r="T2606" i="1" s="1"/>
  <c r="S1404" i="1"/>
  <c r="T1404" i="1" s="1"/>
  <c r="S1635" i="1"/>
  <c r="T1635" i="1" s="1"/>
  <c r="S1804" i="1"/>
  <c r="T1804" i="1" s="1"/>
  <c r="S2057" i="1"/>
  <c r="T2057" i="1" s="1"/>
  <c r="S42" i="1"/>
  <c r="T42" i="1" s="1"/>
  <c r="S833" i="1"/>
  <c r="T833" i="1" s="1"/>
  <c r="S1207" i="1"/>
  <c r="T1207" i="1" s="1"/>
  <c r="S1459" i="1"/>
  <c r="T1459" i="1" s="1"/>
  <c r="S639" i="1"/>
  <c r="T639" i="1" s="1"/>
  <c r="S550" i="1"/>
  <c r="T550" i="1" s="1"/>
  <c r="S1045" i="1"/>
  <c r="T1045" i="1" s="1"/>
  <c r="S2169" i="1"/>
  <c r="T2169" i="1" s="1"/>
  <c r="S26" i="1"/>
  <c r="T26" i="1" s="1"/>
  <c r="S528" i="1"/>
  <c r="T528" i="1" s="1"/>
  <c r="S400" i="1"/>
  <c r="T400" i="1" s="1"/>
  <c r="S1183" i="1"/>
  <c r="T1183" i="1" s="1"/>
  <c r="S2626" i="1"/>
  <c r="T2626" i="1" s="1"/>
  <c r="S188" i="1"/>
  <c r="T188" i="1" s="1"/>
  <c r="S968" i="1"/>
  <c r="T968" i="1" s="1"/>
  <c r="S394" i="1"/>
  <c r="T394" i="1" s="1"/>
  <c r="S1057" i="1"/>
  <c r="T1057" i="1" s="1"/>
  <c r="S1436" i="1"/>
  <c r="T1436" i="1" s="1"/>
  <c r="S1719" i="1"/>
  <c r="T1719" i="1" s="1"/>
  <c r="S2167" i="1"/>
  <c r="T2167" i="1" s="1"/>
  <c r="S117" i="1"/>
  <c r="T117" i="1" s="1"/>
  <c r="S385" i="1"/>
  <c r="T385" i="1" s="1"/>
  <c r="S302" i="1"/>
  <c r="T302" i="1" s="1"/>
  <c r="S482" i="1"/>
  <c r="T482" i="1" s="1"/>
  <c r="S1124" i="1"/>
  <c r="T1124" i="1" s="1"/>
  <c r="S2519" i="1"/>
  <c r="T2519" i="1" s="1"/>
  <c r="S2331" i="1"/>
  <c r="T2331" i="1" s="1"/>
  <c r="S2675" i="1"/>
  <c r="T2675" i="1" s="1"/>
  <c r="S262" i="1"/>
  <c r="T262" i="1" s="1"/>
  <c r="S1059" i="1"/>
  <c r="T1059" i="1" s="1"/>
  <c r="S1259" i="1"/>
  <c r="T1259" i="1" s="1"/>
  <c r="S2054" i="1"/>
  <c r="T2054" i="1" s="1"/>
  <c r="S2292" i="1"/>
  <c r="T2292" i="1" s="1"/>
  <c r="S2529" i="1"/>
  <c r="T2529" i="1" s="1"/>
  <c r="S636" i="1"/>
  <c r="T636" i="1" s="1"/>
  <c r="S1437" i="1"/>
  <c r="T1437" i="1" s="1"/>
  <c r="S1747" i="1"/>
  <c r="T1747" i="1" s="1"/>
  <c r="S1843" i="1"/>
  <c r="T1843" i="1" s="1"/>
  <c r="S2157" i="1"/>
  <c r="T2157" i="1" s="1"/>
  <c r="S6" i="1"/>
  <c r="T6" i="1" s="1"/>
  <c r="S244" i="1"/>
  <c r="T244" i="1" s="1"/>
  <c r="S472" i="1"/>
  <c r="T472" i="1" s="1"/>
  <c r="S2219" i="1"/>
  <c r="T2219" i="1" s="1"/>
  <c r="S123" i="1"/>
  <c r="T123" i="1" s="1"/>
  <c r="S995" i="1"/>
  <c r="T995" i="1" s="1"/>
  <c r="S1151" i="1"/>
  <c r="T1151" i="1" s="1"/>
  <c r="S2295" i="1"/>
  <c r="T2295" i="1" s="1"/>
  <c r="S888" i="1"/>
  <c r="T888" i="1" s="1"/>
  <c r="S1706" i="1"/>
  <c r="T1706" i="1" s="1"/>
  <c r="S2001" i="1"/>
  <c r="T2001" i="1" s="1"/>
  <c r="S20" i="1"/>
  <c r="T20" i="1" s="1"/>
  <c r="S1887" i="1"/>
  <c r="T1887" i="1" s="1"/>
  <c r="S988" i="1"/>
  <c r="T988" i="1" s="1"/>
  <c r="S1438" i="1"/>
  <c r="T1438" i="1" s="1"/>
  <c r="S1594" i="1"/>
  <c r="T1594" i="1" s="1"/>
  <c r="S1690" i="1"/>
  <c r="T1690" i="1" s="1"/>
  <c r="S1060" i="1"/>
  <c r="T1060" i="1" s="1"/>
  <c r="S84" i="1"/>
  <c r="T84" i="1" s="1"/>
  <c r="S720" i="1"/>
  <c r="T720" i="1" s="1"/>
  <c r="S1605" i="1"/>
  <c r="T1605" i="1" s="1"/>
  <c r="S1915" i="1"/>
  <c r="T1915" i="1" s="1"/>
  <c r="S2531" i="1"/>
  <c r="T2531" i="1" s="1"/>
  <c r="S1185" i="1"/>
  <c r="T1185" i="1" s="1"/>
  <c r="S1447" i="1"/>
  <c r="T1447" i="1" s="1"/>
  <c r="S2340" i="1"/>
  <c r="T2340" i="1" s="1"/>
  <c r="S198" i="1"/>
  <c r="T198" i="1" s="1"/>
  <c r="S231" i="1"/>
  <c r="T231" i="1" s="1"/>
  <c r="S600" i="1"/>
  <c r="T600" i="1" s="1"/>
  <c r="S1230" i="1"/>
  <c r="T1230" i="1" s="1"/>
  <c r="S1464" i="1"/>
  <c r="T1464" i="1" s="1"/>
  <c r="S2341" i="1"/>
  <c r="T2341" i="1" s="1"/>
  <c r="S238" i="1"/>
  <c r="T238" i="1" s="1"/>
  <c r="S475" i="1"/>
  <c r="T475" i="1" s="1"/>
  <c r="S803" i="1"/>
  <c r="T803" i="1" s="1"/>
  <c r="S1565" i="1"/>
  <c r="T1565" i="1" s="1"/>
  <c r="S2116" i="1"/>
  <c r="T2116" i="1" s="1"/>
  <c r="S161" i="1"/>
  <c r="T161" i="1" s="1"/>
  <c r="S1601" i="1"/>
  <c r="T1601" i="1" s="1"/>
  <c r="S1740" i="1"/>
  <c r="T1740" i="1" s="1"/>
  <c r="S1951" i="1"/>
  <c r="T1951" i="1" s="1"/>
  <c r="S2393" i="1"/>
  <c r="T2393" i="1" s="1"/>
  <c r="S2679" i="1"/>
  <c r="T2679" i="1" s="1"/>
  <c r="S670" i="1"/>
  <c r="T670" i="1" s="1"/>
  <c r="S1317" i="1"/>
  <c r="T1317" i="1" s="1"/>
  <c r="S1960" i="1"/>
  <c r="T1960" i="1" s="1"/>
  <c r="S1158" i="1"/>
  <c r="T1158" i="1" s="1"/>
  <c r="S415" i="1"/>
  <c r="T415" i="1" s="1"/>
  <c r="S1858" i="1"/>
  <c r="T1858" i="1" s="1"/>
  <c r="S2128" i="1"/>
  <c r="T2128" i="1" s="1"/>
  <c r="S2263" i="1"/>
  <c r="T2263" i="1" s="1"/>
  <c r="S729" i="1"/>
  <c r="T729" i="1" s="1"/>
  <c r="S1220" i="1"/>
  <c r="T1220" i="1" s="1"/>
  <c r="S2581" i="1"/>
  <c r="T2581" i="1" s="1"/>
  <c r="S699" i="1"/>
  <c r="T699" i="1" s="1"/>
  <c r="S2240" i="1"/>
  <c r="T2240" i="1" s="1"/>
  <c r="S276" i="1"/>
  <c r="T276" i="1" s="1"/>
  <c r="S1254" i="1"/>
  <c r="T1254" i="1" s="1"/>
  <c r="S1519" i="1"/>
  <c r="T1519" i="1" s="1"/>
  <c r="S2143" i="1"/>
  <c r="T2143" i="1" s="1"/>
  <c r="S2624" i="1"/>
  <c r="T2624" i="1" s="1"/>
  <c r="S346" i="1"/>
  <c r="T346" i="1" s="1"/>
  <c r="S1235" i="1"/>
  <c r="T1235" i="1" s="1"/>
  <c r="S2073" i="1"/>
  <c r="T2073" i="1" s="1"/>
  <c r="S2633" i="1"/>
  <c r="T2633" i="1" s="1"/>
  <c r="S961" i="1"/>
  <c r="T961" i="1" s="1"/>
  <c r="S2148" i="1"/>
  <c r="T2148" i="1" s="1"/>
  <c r="S2286" i="1"/>
  <c r="T2286" i="1" s="1"/>
  <c r="S402" i="1"/>
  <c r="T402" i="1" s="1"/>
  <c r="S2006" i="1"/>
  <c r="T2006" i="1" s="1"/>
  <c r="S363" i="1"/>
  <c r="T363" i="1" s="1"/>
  <c r="S971" i="1"/>
  <c r="T971" i="1" s="1"/>
  <c r="S2361" i="1"/>
  <c r="T2361" i="1" s="1"/>
  <c r="S2604" i="1"/>
  <c r="T2604" i="1" s="1"/>
  <c r="S953" i="1"/>
  <c r="T953" i="1" s="1"/>
  <c r="S1166" i="1"/>
  <c r="T1166" i="1" s="1"/>
  <c r="S2235" i="1"/>
  <c r="T2235" i="1" s="1"/>
  <c r="S652" i="1"/>
  <c r="T652" i="1" s="1"/>
  <c r="S1120" i="1"/>
  <c r="T1120" i="1" s="1"/>
  <c r="S2346" i="1"/>
  <c r="T2346" i="1" s="1"/>
  <c r="S35" i="1"/>
  <c r="T35" i="1" s="1"/>
  <c r="S929" i="1"/>
  <c r="T929" i="1" s="1"/>
  <c r="S1038" i="1"/>
  <c r="T1038" i="1" s="1"/>
  <c r="S2160" i="1"/>
  <c r="T2160" i="1" s="1"/>
  <c r="S227" i="1"/>
  <c r="T227" i="1" s="1"/>
  <c r="S616" i="1"/>
  <c r="T616" i="1" s="1"/>
  <c r="S1714" i="1"/>
  <c r="T1714" i="1" s="1"/>
  <c r="S2091" i="1"/>
  <c r="T2091" i="1" s="1"/>
  <c r="S2226" i="1"/>
  <c r="T2226" i="1" s="1"/>
  <c r="S381" i="1"/>
  <c r="T381" i="1" s="1"/>
  <c r="S717" i="1"/>
  <c r="T717" i="1" s="1"/>
  <c r="S1009" i="1"/>
  <c r="T1009" i="1" s="1"/>
  <c r="S1486" i="1"/>
  <c r="T1486" i="1" s="1"/>
  <c r="S2102" i="1"/>
  <c r="T2102" i="1" s="1"/>
  <c r="S2573" i="1"/>
  <c r="T2573" i="1" s="1"/>
  <c r="S36" i="1"/>
  <c r="T36" i="1" s="1"/>
  <c r="S442" i="1"/>
  <c r="T442" i="1" s="1"/>
  <c r="S2463" i="1"/>
  <c r="T2463" i="1" s="1"/>
  <c r="S905" i="1"/>
  <c r="T905" i="1" s="1"/>
  <c r="S2497" i="1"/>
  <c r="T2497" i="1" s="1"/>
  <c r="S2506" i="1"/>
  <c r="T2506" i="1" s="1"/>
  <c r="S605" i="1"/>
  <c r="T605" i="1" s="1"/>
  <c r="S835" i="1"/>
  <c r="T835" i="1" s="1"/>
  <c r="S1273" i="1"/>
  <c r="T1273" i="1" s="1"/>
  <c r="S52" i="1"/>
  <c r="T52" i="1" s="1"/>
  <c r="S293" i="1"/>
  <c r="T293" i="1" s="1"/>
  <c r="S1599" i="1"/>
  <c r="T1599" i="1" s="1"/>
  <c r="S2174" i="1"/>
  <c r="T2174" i="1" s="1"/>
  <c r="S232" i="1"/>
  <c r="T232" i="1" s="1"/>
  <c r="S585" i="1"/>
  <c r="T585" i="1" s="1"/>
  <c r="S2172" i="1"/>
  <c r="T2172" i="1" s="1"/>
  <c r="S169" i="1"/>
  <c r="T169" i="1" s="1"/>
  <c r="S733" i="1"/>
  <c r="T733" i="1" s="1"/>
  <c r="S1133" i="1"/>
  <c r="T1133" i="1" s="1"/>
  <c r="S1653" i="1"/>
  <c r="T1653" i="1" s="1"/>
  <c r="S1171" i="1"/>
  <c r="T1171" i="1" s="1"/>
  <c r="S1615" i="1"/>
  <c r="T1615" i="1" s="1"/>
  <c r="S241" i="1"/>
  <c r="T241" i="1" s="1"/>
  <c r="S880" i="1"/>
  <c r="T880" i="1" s="1"/>
  <c r="S1472" i="1"/>
  <c r="T1472" i="1" s="1"/>
  <c r="S2589" i="1"/>
  <c r="T2589" i="1" s="1"/>
  <c r="S1345" i="1"/>
  <c r="T1345" i="1" s="1"/>
  <c r="S1685" i="1"/>
  <c r="T1685" i="1" s="1"/>
  <c r="S640" i="1"/>
  <c r="T640" i="1" s="1"/>
  <c r="S762" i="1"/>
  <c r="T762" i="1" s="1"/>
  <c r="S1458" i="1"/>
  <c r="T1458" i="1" s="1"/>
  <c r="S1582" i="1"/>
  <c r="T1582" i="1" s="1"/>
  <c r="S180" i="1"/>
  <c r="T180" i="1" s="1"/>
  <c r="S1675" i="1"/>
  <c r="T1675" i="1" s="1"/>
  <c r="S43" i="1"/>
  <c r="T43" i="1" s="1"/>
  <c r="S378" i="1"/>
  <c r="T378" i="1" s="1"/>
  <c r="S653" i="1"/>
  <c r="T653" i="1" s="1"/>
  <c r="S2410" i="1"/>
  <c r="T2410" i="1" s="1"/>
  <c r="S2488" i="1"/>
  <c r="T2488" i="1" s="1"/>
  <c r="S230" i="1"/>
  <c r="T230" i="1" s="1"/>
  <c r="S494" i="1"/>
  <c r="T494" i="1" s="1"/>
  <c r="S894" i="1"/>
  <c r="T894" i="1" s="1"/>
  <c r="S1783" i="1"/>
  <c r="T1783" i="1" s="1"/>
  <c r="S2071" i="1"/>
  <c r="T2071" i="1" s="1"/>
  <c r="S484" i="1"/>
  <c r="T484" i="1" s="1"/>
  <c r="S1023" i="1"/>
  <c r="T1023" i="1" s="1"/>
  <c r="S2436" i="1"/>
  <c r="T2436" i="1" s="1"/>
  <c r="S246" i="1"/>
  <c r="T246" i="1" s="1"/>
  <c r="S925" i="1"/>
  <c r="T925" i="1" s="1"/>
  <c r="S1812" i="1"/>
  <c r="T1812" i="1" s="1"/>
  <c r="S2255" i="1"/>
  <c r="T2255" i="1" s="1"/>
  <c r="S9" i="1"/>
  <c r="T9" i="1" s="1"/>
  <c r="S838" i="1"/>
  <c r="T838" i="1" s="1"/>
  <c r="S1165" i="1"/>
  <c r="T1165" i="1" s="1"/>
  <c r="S1674" i="1"/>
  <c r="T1674" i="1" s="1"/>
  <c r="S2249" i="1"/>
  <c r="T2249" i="1" s="1"/>
  <c r="S147" i="1"/>
  <c r="T147" i="1" s="1"/>
  <c r="S1114" i="1"/>
  <c r="T1114" i="1" s="1"/>
  <c r="S2049" i="1"/>
  <c r="T2049" i="1" s="1"/>
  <c r="S2359" i="1"/>
  <c r="T2359" i="1" s="1"/>
  <c r="S423" i="1"/>
  <c r="T423" i="1" s="1"/>
  <c r="S1394" i="1"/>
  <c r="T1394" i="1" s="1"/>
  <c r="S1912" i="1"/>
  <c r="T1912" i="1" s="1"/>
  <c r="S171" i="1"/>
  <c r="T171" i="1" s="1"/>
  <c r="S836" i="1"/>
  <c r="T836" i="1" s="1"/>
  <c r="S1375" i="1"/>
  <c r="T1375" i="1" s="1"/>
  <c r="S1857" i="1"/>
  <c r="T1857" i="1" s="1"/>
  <c r="S2421" i="1"/>
  <c r="T2421" i="1" s="1"/>
  <c r="S2536" i="1"/>
  <c r="T2536" i="1" s="1"/>
  <c r="S299" i="1"/>
  <c r="T299" i="1" s="1"/>
  <c r="S991" i="1"/>
  <c r="T991" i="1" s="1"/>
  <c r="S1089" i="1"/>
  <c r="T1089" i="1" s="1"/>
  <c r="S1739" i="1"/>
  <c r="T1739" i="1" s="1"/>
  <c r="S1889" i="1"/>
  <c r="T1889" i="1" s="1"/>
  <c r="S2350" i="1"/>
  <c r="T2350" i="1" s="1"/>
  <c r="S2678" i="1"/>
  <c r="T2678" i="1" s="1"/>
  <c r="S372" i="1"/>
  <c r="T372" i="1" s="1"/>
  <c r="S2279" i="1"/>
  <c r="T2279" i="1" s="1"/>
  <c r="S16" i="1"/>
  <c r="T16" i="1" s="1"/>
  <c r="S629" i="1"/>
  <c r="T629" i="1" s="1"/>
  <c r="S1055" i="1"/>
  <c r="T1055" i="1" s="1"/>
  <c r="S1588" i="1"/>
  <c r="T1588" i="1" s="1"/>
  <c r="S2152" i="1"/>
  <c r="T2152" i="1" s="1"/>
  <c r="S2560" i="1"/>
  <c r="T2560" i="1" s="1"/>
  <c r="S563" i="1"/>
  <c r="T563" i="1" s="1"/>
  <c r="S1313" i="1"/>
  <c r="T1313" i="1" s="1"/>
  <c r="S2287" i="1"/>
  <c r="T2287" i="1" s="1"/>
  <c r="S461" i="1"/>
  <c r="T461" i="1" s="1"/>
  <c r="S1829" i="1"/>
  <c r="T1829" i="1" s="1"/>
  <c r="S2271" i="1"/>
  <c r="T2271" i="1" s="1"/>
  <c r="S2594" i="1"/>
  <c r="T2594" i="1" s="1"/>
  <c r="S2693" i="1"/>
  <c r="T2693" i="1" s="1"/>
  <c r="S322" i="1"/>
  <c r="T322" i="1" s="1"/>
  <c r="S734" i="1"/>
  <c r="T734" i="1" s="1"/>
  <c r="S917" i="1"/>
  <c r="T917" i="1" s="1"/>
  <c r="S1216" i="1"/>
  <c r="T1216" i="1" s="1"/>
  <c r="S2108" i="1"/>
  <c r="T2108" i="1" s="1"/>
  <c r="S965" i="1"/>
  <c r="T965" i="1" s="1"/>
  <c r="S1832" i="1"/>
  <c r="T1832" i="1" s="1"/>
  <c r="S2384" i="1"/>
  <c r="T2384" i="1" s="1"/>
  <c r="S1430" i="1"/>
  <c r="T1430" i="1" s="1"/>
  <c r="S201" i="1"/>
  <c r="T201" i="1" s="1"/>
  <c r="S355" i="1"/>
  <c r="T355" i="1" s="1"/>
  <c r="S1146" i="1"/>
  <c r="T1146" i="1" s="1"/>
  <c r="S2296" i="1"/>
  <c r="T2296" i="1" s="1"/>
  <c r="S292" i="1"/>
  <c r="T292" i="1" s="1"/>
  <c r="S1017" i="1"/>
  <c r="T1017" i="1" s="1"/>
  <c r="S1406" i="1"/>
  <c r="T1406" i="1" s="1"/>
  <c r="S1473" i="1"/>
  <c r="T1473" i="1" s="1"/>
  <c r="S2487" i="1"/>
  <c r="T2487" i="1" s="1"/>
  <c r="S775" i="1"/>
  <c r="T775" i="1" s="1"/>
  <c r="S1769" i="1"/>
  <c r="T1769" i="1" s="1"/>
  <c r="S359" i="1"/>
  <c r="T359" i="1" s="1"/>
  <c r="S613" i="1"/>
  <c r="T613" i="1" s="1"/>
  <c r="S826" i="1"/>
  <c r="T826" i="1" s="1"/>
  <c r="S1276" i="1"/>
  <c r="T1276" i="1" s="1"/>
  <c r="S2083" i="1"/>
  <c r="T2083" i="1" s="1"/>
  <c r="S157" i="1"/>
  <c r="T157" i="1" s="1"/>
  <c r="S617" i="1"/>
  <c r="T617" i="1" s="1"/>
  <c r="S1959" i="1"/>
  <c r="T1959" i="1" s="1"/>
  <c r="S1398" i="1"/>
  <c r="T1398" i="1" s="1"/>
  <c r="S1551" i="1"/>
  <c r="T1551" i="1" s="1"/>
  <c r="S628" i="1"/>
  <c r="T628" i="1" s="1"/>
  <c r="S2132" i="1"/>
  <c r="T2132" i="1" s="1"/>
  <c r="S296" i="1"/>
  <c r="T296" i="1" s="1"/>
  <c r="S1206" i="1"/>
  <c r="T1206" i="1" s="1"/>
  <c r="S1361" i="1"/>
  <c r="T1361" i="1" s="1"/>
  <c r="S1803" i="1"/>
  <c r="T1803" i="1" s="1"/>
  <c r="S183" i="1"/>
  <c r="T183" i="1" s="1"/>
  <c r="S254" i="1"/>
  <c r="T254" i="1" s="1"/>
  <c r="S2150" i="1"/>
  <c r="T2150" i="1" s="1"/>
  <c r="S2405" i="1"/>
  <c r="T2405" i="1" s="1"/>
  <c r="S192" i="1"/>
  <c r="T192" i="1" s="1"/>
  <c r="S1072" i="1"/>
  <c r="T1072" i="1" s="1"/>
  <c r="S2059" i="1"/>
  <c r="T2059" i="1" s="1"/>
  <c r="S2683" i="1"/>
  <c r="T2683" i="1" s="1"/>
  <c r="S353" i="1"/>
  <c r="T353" i="1" s="1"/>
  <c r="S588" i="1"/>
  <c r="T588" i="1" s="1"/>
  <c r="S1744" i="1"/>
  <c r="T1744" i="1" s="1"/>
  <c r="S2297" i="1"/>
  <c r="T2297" i="1" s="1"/>
  <c r="S2670" i="1"/>
  <c r="T2670" i="1" s="1"/>
  <c r="S412" i="1"/>
  <c r="T412" i="1" s="1"/>
  <c r="S328" i="1"/>
  <c r="T328" i="1" s="1"/>
  <c r="S998" i="1"/>
  <c r="T998" i="1" s="1"/>
  <c r="S1727" i="1"/>
  <c r="T1727" i="1" s="1"/>
  <c r="S1838" i="1"/>
  <c r="T1838" i="1" s="1"/>
  <c r="S2492" i="1"/>
  <c r="T2492" i="1" s="1"/>
  <c r="S23" i="1"/>
  <c r="T23" i="1" s="1"/>
  <c r="S1042" i="1"/>
  <c r="T1042" i="1" s="1"/>
  <c r="S1642" i="1"/>
  <c r="T1642" i="1" s="1"/>
  <c r="S731" i="1"/>
  <c r="T731" i="1" s="1"/>
  <c r="S860" i="1"/>
  <c r="T860" i="1" s="1"/>
  <c r="S1075" i="1"/>
  <c r="T1075" i="1" s="1"/>
  <c r="S2013" i="1"/>
  <c r="T2013" i="1" s="1"/>
  <c r="S2348" i="1"/>
  <c r="T2348" i="1" s="1"/>
  <c r="S1011" i="1"/>
  <c r="T1011" i="1" s="1"/>
  <c r="S1907" i="1"/>
  <c r="T1907" i="1" s="1"/>
  <c r="S319" i="1"/>
  <c r="T319" i="1" s="1"/>
  <c r="S399" i="1"/>
  <c r="T399" i="1" s="1"/>
  <c r="S936" i="1"/>
  <c r="T936" i="1" s="1"/>
  <c r="S1799" i="1"/>
  <c r="T1799" i="1" s="1"/>
  <c r="S2146" i="1"/>
  <c r="T2146" i="1" s="1"/>
  <c r="S424" i="1"/>
  <c r="T424" i="1" s="1"/>
  <c r="S1584" i="1"/>
  <c r="T1584" i="1" s="1"/>
  <c r="S2409" i="1"/>
  <c r="T2409" i="1" s="1"/>
  <c r="S1112" i="1"/>
  <c r="T1112" i="1" s="1"/>
  <c r="S1763" i="1"/>
  <c r="T1763" i="1" s="1"/>
  <c r="S362" i="1"/>
  <c r="T362" i="1" s="1"/>
  <c r="S630" i="1"/>
  <c r="T630" i="1" s="1"/>
  <c r="S1638" i="1"/>
  <c r="T1638" i="1" s="1"/>
  <c r="S2014" i="1"/>
  <c r="T2014" i="1" s="1"/>
  <c r="S2260" i="1"/>
  <c r="T2260" i="1" s="1"/>
  <c r="S2663" i="1"/>
  <c r="T2663" i="1" s="1"/>
  <c r="S58" i="1"/>
  <c r="T58" i="1" s="1"/>
  <c r="S275" i="1"/>
  <c r="T275" i="1" s="1"/>
  <c r="S902" i="1"/>
  <c r="T902" i="1" s="1"/>
  <c r="S93" i="1"/>
  <c r="T93" i="1" s="1"/>
  <c r="S908" i="1"/>
  <c r="T908" i="1" s="1"/>
  <c r="S1772" i="1"/>
  <c r="T1772" i="1" s="1"/>
  <c r="S1863" i="1"/>
  <c r="T1863" i="1" s="1"/>
  <c r="S39" i="1"/>
  <c r="T39" i="1" s="1"/>
  <c r="S1004" i="1"/>
  <c r="T1004" i="1" s="1"/>
  <c r="S1871" i="1"/>
  <c r="T1871" i="1" s="1"/>
  <c r="S2227" i="1"/>
  <c r="T2227" i="1" s="1"/>
  <c r="S2655" i="1"/>
  <c r="T2655" i="1" s="1"/>
  <c r="S114" i="1"/>
  <c r="T114" i="1" s="1"/>
  <c r="S2438" i="1"/>
  <c r="T2438" i="1" s="1"/>
  <c r="S267" i="1"/>
  <c r="T267" i="1" s="1"/>
  <c r="S726" i="1"/>
  <c r="T726" i="1" s="1"/>
  <c r="S1355" i="1"/>
  <c r="T1355" i="1" s="1"/>
  <c r="S1444" i="1"/>
  <c r="T1444" i="1" s="1"/>
  <c r="S2072" i="1"/>
  <c r="T2072" i="1" s="1"/>
  <c r="S1261" i="1"/>
  <c r="T1261" i="1" s="1"/>
  <c r="S1729" i="1"/>
  <c r="T1729" i="1" s="1"/>
  <c r="S1495" i="1"/>
  <c r="T1495" i="1" s="1"/>
  <c r="S1774" i="1"/>
  <c r="T1774" i="1" s="1"/>
  <c r="S1237" i="1"/>
  <c r="T1237" i="1" s="1"/>
  <c r="S2535" i="1"/>
  <c r="T2535" i="1" s="1"/>
  <c r="S70" i="1"/>
  <c r="T70" i="1" s="1"/>
  <c r="S586" i="1"/>
  <c r="T586" i="1" s="1"/>
  <c r="S2277" i="1"/>
  <c r="T2277" i="1" s="1"/>
  <c r="S2360" i="1"/>
  <c r="T2360" i="1" s="1"/>
  <c r="S2620" i="1"/>
  <c r="T2620" i="1" s="1"/>
  <c r="S257" i="1"/>
  <c r="T257" i="1" s="1"/>
  <c r="S523" i="1"/>
  <c r="T523" i="1" s="1"/>
  <c r="S744" i="1"/>
  <c r="T744" i="1" s="1"/>
  <c r="S1934" i="1"/>
  <c r="T1934" i="1" s="1"/>
  <c r="S2372" i="1"/>
  <c r="T2372" i="1" s="1"/>
  <c r="S327" i="1"/>
  <c r="T327" i="1" s="1"/>
  <c r="S863" i="1"/>
  <c r="T863" i="1" s="1"/>
  <c r="S1561" i="1"/>
  <c r="T1561" i="1" s="1"/>
  <c r="S1730" i="1"/>
  <c r="T1730" i="1" s="1"/>
  <c r="S2386" i="1"/>
  <c r="T2386" i="1" s="1"/>
  <c r="S182" i="1"/>
  <c r="T182" i="1" s="1"/>
  <c r="S977" i="1"/>
  <c r="T977" i="1" s="1"/>
  <c r="S1610" i="1"/>
  <c r="T1610" i="1" s="1"/>
  <c r="S1916" i="1"/>
  <c r="T1916" i="1" s="1"/>
  <c r="S1090" i="1"/>
  <c r="T1090" i="1" s="1"/>
  <c r="S1563" i="1"/>
  <c r="T1563" i="1" s="1"/>
  <c r="S2437" i="1"/>
  <c r="T2437" i="1" s="1"/>
  <c r="S351" i="1"/>
  <c r="T351" i="1" s="1"/>
  <c r="S1557" i="1"/>
  <c r="T1557" i="1" s="1"/>
  <c r="S2245" i="1"/>
  <c r="T2245" i="1" s="1"/>
  <c r="S8" i="1"/>
  <c r="T8" i="1" s="1"/>
  <c r="S624" i="1"/>
  <c r="T624" i="1" s="1"/>
  <c r="S2334" i="1"/>
  <c r="T2334" i="1" s="1"/>
  <c r="S857" i="1"/>
  <c r="T857" i="1" s="1"/>
  <c r="S1880" i="1"/>
  <c r="T1880" i="1" s="1"/>
  <c r="S2027" i="1"/>
  <c r="T2027" i="1" s="1"/>
  <c r="S317" i="1"/>
  <c r="T317" i="1" s="1"/>
  <c r="S978" i="1"/>
  <c r="T978" i="1" s="1"/>
  <c r="S1639" i="1"/>
  <c r="T1639" i="1" s="1"/>
  <c r="S1993" i="1"/>
  <c r="T1993" i="1" s="1"/>
  <c r="S2640" i="1"/>
  <c r="T2640" i="1" s="1"/>
  <c r="S284" i="1"/>
  <c r="T284" i="1" s="1"/>
  <c r="S645" i="1"/>
  <c r="T645" i="1" s="1"/>
  <c r="S1145" i="1"/>
  <c r="T1145" i="1" s="1"/>
  <c r="S1628" i="1"/>
  <c r="T1628" i="1" s="1"/>
  <c r="S1808" i="1"/>
  <c r="T1808" i="1" s="1"/>
  <c r="S1031" i="1"/>
  <c r="T1031" i="1" s="1"/>
  <c r="S1411" i="1"/>
  <c r="T1411" i="1" s="1"/>
  <c r="S203" i="1"/>
  <c r="T203" i="1" s="1"/>
  <c r="S1097" i="1"/>
  <c r="T1097" i="1" s="1"/>
  <c r="S1768" i="1"/>
  <c r="T1768" i="1" s="1"/>
  <c r="S2510" i="1"/>
  <c r="T2510" i="1" s="1"/>
  <c r="S2609" i="1"/>
  <c r="T2609" i="1" s="1"/>
  <c r="S1743" i="1"/>
  <c r="T1743" i="1" s="1"/>
  <c r="S87" i="1"/>
  <c r="T87" i="1" s="1"/>
  <c r="S1024" i="1"/>
  <c r="T1024" i="1" s="1"/>
  <c r="S1514" i="1"/>
  <c r="T1514" i="1" s="1"/>
  <c r="S1983" i="1"/>
  <c r="T1983" i="1" s="1"/>
  <c r="S2699" i="1"/>
  <c r="T2699" i="1" s="1"/>
  <c r="S555" i="1"/>
  <c r="T555" i="1" s="1"/>
  <c r="S975" i="1"/>
  <c r="T975" i="1" s="1"/>
  <c r="S1508" i="1"/>
  <c r="T1508" i="1" s="1"/>
  <c r="S895" i="1"/>
  <c r="T895" i="1" s="1"/>
  <c r="S1269" i="1"/>
  <c r="T1269" i="1" s="1"/>
  <c r="S1856" i="1"/>
  <c r="T1856" i="1" s="1"/>
  <c r="S2482" i="1"/>
  <c r="T2482" i="1" s="1"/>
  <c r="S579" i="1"/>
  <c r="T579" i="1" s="1"/>
  <c r="S2003" i="1"/>
  <c r="T2003" i="1" s="1"/>
  <c r="S76" i="1"/>
  <c r="T76" i="1" s="1"/>
  <c r="S2275" i="1"/>
  <c r="T2275" i="1" s="1"/>
  <c r="S72" i="1"/>
  <c r="T72" i="1" s="1"/>
  <c r="S2431" i="1"/>
  <c r="T2431" i="1" s="1"/>
  <c r="S258" i="1"/>
  <c r="T258" i="1" s="1"/>
  <c r="S1443" i="1"/>
  <c r="T1443" i="1" s="1"/>
  <c r="S2411" i="1"/>
  <c r="T2411" i="1" s="1"/>
  <c r="S411" i="1"/>
  <c r="T411" i="1" s="1"/>
  <c r="S1467" i="1"/>
  <c r="T1467" i="1" s="1"/>
  <c r="S2028" i="1"/>
  <c r="T2028" i="1" s="1"/>
  <c r="S1382" i="1"/>
  <c r="T1382" i="1" s="1"/>
  <c r="S1986" i="1"/>
  <c r="T1986" i="1" s="1"/>
  <c r="S2430" i="1"/>
  <c r="T2430" i="1" s="1"/>
  <c r="S1391" i="1"/>
  <c r="T1391" i="1" s="1"/>
  <c r="S1896" i="1"/>
  <c r="T1896" i="1" s="1"/>
  <c r="S2038" i="1"/>
  <c r="T2038" i="1" s="1"/>
  <c r="S539" i="1"/>
  <c r="T539" i="1" s="1"/>
  <c r="S1654" i="1"/>
  <c r="T1654" i="1" s="1"/>
  <c r="S2335" i="1"/>
  <c r="T2335" i="1" s="1"/>
  <c r="S387" i="1"/>
  <c r="T387" i="1" s="1"/>
  <c r="S2214" i="1"/>
  <c r="T2214" i="1" s="1"/>
  <c r="S81" i="1"/>
  <c r="T81" i="1" s="1"/>
  <c r="S1711" i="1"/>
  <c r="T1711" i="1" s="1"/>
  <c r="S939" i="1"/>
  <c r="T939" i="1" s="1"/>
  <c r="S949" i="1"/>
  <c r="T949" i="1" s="1"/>
  <c r="S1890" i="1"/>
  <c r="T1890" i="1" s="1"/>
  <c r="S576" i="1"/>
  <c r="T576" i="1" s="1"/>
  <c r="S1664" i="1"/>
  <c r="T1664" i="1" s="1"/>
  <c r="S910" i="1"/>
  <c r="T910" i="1" s="1"/>
  <c r="S2007" i="1"/>
  <c r="T2007" i="1" s="1"/>
  <c r="S2518" i="1"/>
  <c r="T2518" i="1" s="1"/>
  <c r="S1049" i="1"/>
  <c r="T1049" i="1" s="1"/>
  <c r="S1981" i="1"/>
  <c r="T1981" i="1" s="1"/>
  <c r="S448" i="1"/>
  <c r="T448" i="1" s="1"/>
  <c r="S1123" i="1"/>
  <c r="T1123" i="1" s="1"/>
  <c r="S1435" i="1"/>
  <c r="T1435" i="1" s="1"/>
  <c r="S515" i="1"/>
  <c r="T515" i="1" s="1"/>
  <c r="S1010" i="1"/>
  <c r="T1010" i="1" s="1"/>
  <c r="S2692" i="1"/>
  <c r="T2692" i="1" s="1"/>
  <c r="S1278" i="1"/>
  <c r="T1278" i="1" s="1"/>
  <c r="S122" i="1"/>
  <c r="T122" i="1" s="1"/>
  <c r="S996" i="1"/>
  <c r="T996" i="1" s="1"/>
  <c r="S2056" i="1"/>
  <c r="T2056" i="1" s="1"/>
  <c r="S738" i="1"/>
  <c r="T738" i="1" s="1"/>
  <c r="S922" i="1"/>
  <c r="T922" i="1" s="1"/>
  <c r="S2315" i="1"/>
  <c r="T2315" i="1" s="1"/>
  <c r="S853" i="1"/>
  <c r="T853" i="1" s="1"/>
  <c r="S1722" i="1"/>
  <c r="T1722" i="1" s="1"/>
  <c r="S1802" i="1"/>
  <c r="T1802" i="1" s="1"/>
  <c r="S383" i="1"/>
  <c r="T383" i="1" s="1"/>
  <c r="S1709" i="1"/>
  <c r="T1709" i="1" s="1"/>
  <c r="S2121" i="1"/>
  <c r="T2121" i="1" s="1"/>
  <c r="S200" i="1"/>
  <c r="T200" i="1" s="1"/>
  <c r="S581" i="1"/>
  <c r="T581" i="1" s="1"/>
  <c r="S830" i="1"/>
  <c r="T830" i="1" s="1"/>
  <c r="S1330" i="1"/>
  <c r="T1330" i="1" s="1"/>
  <c r="S1787" i="1"/>
  <c r="T1787" i="1" s="1"/>
  <c r="S735" i="1"/>
  <c r="T735" i="1" s="1"/>
  <c r="S1046" i="1"/>
  <c r="T1046" i="1" s="1"/>
  <c r="S1032" i="1"/>
  <c r="T1032" i="1" s="1"/>
  <c r="S1509" i="1"/>
  <c r="T1509" i="1" s="1"/>
  <c r="S2069" i="1"/>
  <c r="T2069" i="1" s="1"/>
  <c r="S481" i="1"/>
  <c r="T481" i="1" s="1"/>
  <c r="S205" i="1"/>
  <c r="T205" i="1" s="1"/>
  <c r="S1296" i="1"/>
  <c r="T1296" i="1" s="1"/>
  <c r="S1441" i="1"/>
  <c r="T1441" i="1" s="1"/>
  <c r="S285" i="1"/>
  <c r="T285" i="1" s="1"/>
  <c r="S1073" i="1"/>
  <c r="T1073" i="1" s="1"/>
  <c r="S305" i="1"/>
  <c r="T305" i="1" s="1"/>
  <c r="S1234" i="1"/>
  <c r="T1234" i="1" s="1"/>
  <c r="S1507" i="1"/>
  <c r="T1507" i="1" s="1"/>
  <c r="S2256" i="1"/>
  <c r="T2256" i="1" s="1"/>
  <c r="S2268" i="1"/>
  <c r="T2268" i="1" s="1"/>
  <c r="S133" i="1"/>
  <c r="T133" i="1" s="1"/>
  <c r="S1757" i="1"/>
  <c r="T1757" i="1" s="1"/>
  <c r="S2030" i="1"/>
  <c r="T2030" i="1" s="1"/>
  <c r="S2140" i="1"/>
  <c r="T2140" i="1" s="1"/>
  <c r="S2221" i="1"/>
  <c r="T2221" i="1" s="1"/>
  <c r="S758" i="1"/>
  <c r="T758" i="1" s="1"/>
  <c r="S2395" i="1"/>
  <c r="T2395" i="1" s="1"/>
  <c r="S151" i="1"/>
  <c r="T151" i="1" s="1"/>
  <c r="S1341" i="1"/>
  <c r="T1341" i="1" s="1"/>
  <c r="S2094" i="1"/>
  <c r="T2094" i="1" s="1"/>
  <c r="S12" i="1"/>
  <c r="T12" i="1" s="1"/>
  <c r="S625" i="1"/>
  <c r="T625" i="1" s="1"/>
  <c r="S1417" i="1"/>
  <c r="T1417" i="1" s="1"/>
  <c r="S526" i="1"/>
  <c r="T526" i="1" s="1"/>
  <c r="S1211" i="1"/>
  <c r="T1211" i="1" s="1"/>
  <c r="S1660" i="1"/>
  <c r="T1660" i="1" s="1"/>
  <c r="S7" i="1"/>
  <c r="T7" i="1" s="1"/>
  <c r="S2111" i="1"/>
  <c r="T2111" i="1" s="1"/>
  <c r="S1251" i="1"/>
  <c r="T1251" i="1" s="1"/>
  <c r="S92" i="1"/>
  <c r="T92" i="1" s="1"/>
  <c r="S215" i="1"/>
  <c r="T215" i="1" s="1"/>
  <c r="S485" i="1"/>
  <c r="T485" i="1" s="1"/>
  <c r="S2155" i="1"/>
  <c r="T2155" i="1" s="1"/>
  <c r="S760" i="1"/>
  <c r="T760" i="1" s="1"/>
  <c r="S850" i="1"/>
  <c r="T850" i="1" s="1"/>
  <c r="S1749" i="1"/>
  <c r="T1749" i="1" s="1"/>
  <c r="S2407" i="1"/>
  <c r="T2407" i="1" s="1"/>
  <c r="S559" i="1"/>
  <c r="T559" i="1" s="1"/>
  <c r="S2093" i="1"/>
  <c r="T2093" i="1" s="1"/>
  <c r="S408" i="1"/>
  <c r="T408" i="1" s="1"/>
  <c r="S2550" i="1"/>
  <c r="T2550" i="1" s="1"/>
  <c r="S2459" i="1"/>
  <c r="T2459" i="1" s="1"/>
  <c r="S896" i="1"/>
  <c r="T896" i="1" s="1"/>
  <c r="S1214" i="1"/>
  <c r="T1214" i="1" s="1"/>
  <c r="S271" i="1"/>
  <c r="T271" i="1" s="1"/>
  <c r="S577" i="1"/>
  <c r="T577" i="1" s="1"/>
  <c r="S1074" i="1"/>
  <c r="T1074" i="1" s="1"/>
  <c r="S2009" i="1"/>
  <c r="T2009" i="1" s="1"/>
  <c r="S2455" i="1"/>
  <c r="T2455" i="1" s="1"/>
  <c r="S2191" i="1"/>
  <c r="T2191" i="1" s="1"/>
  <c r="S207" i="1"/>
  <c r="T207" i="1" s="1"/>
  <c r="S510" i="1"/>
  <c r="T510" i="1" s="1"/>
  <c r="S1311" i="1"/>
  <c r="T1311" i="1" s="1"/>
  <c r="S1658" i="1"/>
  <c r="T1658" i="1" s="1"/>
  <c r="S2141" i="1"/>
  <c r="T2141" i="1" s="1"/>
  <c r="S2562" i="1"/>
  <c r="T2562" i="1" s="1"/>
  <c r="S2631" i="1"/>
  <c r="T2631" i="1" s="1"/>
  <c r="S242" i="1"/>
  <c r="T242" i="1" s="1"/>
  <c r="S1736" i="1"/>
  <c r="T1736" i="1" s="1"/>
  <c r="S2058" i="1"/>
  <c r="T2058" i="1" s="1"/>
  <c r="S1021" i="1"/>
  <c r="T1021" i="1" s="1"/>
  <c r="S1390" i="1"/>
  <c r="T1390" i="1" s="1"/>
  <c r="S2294" i="1"/>
  <c r="T2294" i="1" s="1"/>
  <c r="S209" i="1"/>
  <c r="T209" i="1" s="1"/>
  <c r="S2543" i="1"/>
  <c r="T2543" i="1" s="1"/>
  <c r="S757" i="1"/>
  <c r="T757" i="1" s="1"/>
  <c r="S1539" i="1"/>
  <c r="T1539" i="1" s="1"/>
  <c r="S248" i="1"/>
  <c r="T248" i="1" s="1"/>
  <c r="S1742" i="1"/>
  <c r="T1742" i="1" s="1"/>
  <c r="S667" i="1"/>
  <c r="T667" i="1" s="1"/>
  <c r="S2308" i="1"/>
  <c r="T2308" i="1" s="1"/>
  <c r="S370" i="1"/>
  <c r="T370" i="1" s="1"/>
  <c r="S921" i="1"/>
  <c r="T921" i="1" s="1"/>
  <c r="S2106" i="1"/>
  <c r="T2106" i="1" s="1"/>
  <c r="S365" i="1"/>
  <c r="T365" i="1" s="1"/>
  <c r="S1346" i="1"/>
  <c r="T1346" i="1" s="1"/>
  <c r="S1698" i="1"/>
  <c r="T1698" i="1" s="1"/>
  <c r="S47" i="1"/>
  <c r="T47" i="1" s="1"/>
  <c r="S1193" i="1"/>
  <c r="T1193" i="1" s="1"/>
  <c r="S2588" i="1"/>
  <c r="T2588" i="1" s="1"/>
  <c r="S234" i="1"/>
  <c r="T234" i="1" s="1"/>
  <c r="S567" i="1"/>
  <c r="T567" i="1" s="1"/>
  <c r="S1286" i="1"/>
  <c r="T1286" i="1" s="1"/>
  <c r="S1697" i="1"/>
  <c r="T1697" i="1" s="1"/>
  <c r="S2502" i="1"/>
  <c r="T2502" i="1" s="1"/>
  <c r="S1281" i="1"/>
  <c r="T1281" i="1" s="1"/>
  <c r="S2159" i="1"/>
  <c r="T2159" i="1" s="1"/>
  <c r="S166" i="1"/>
  <c r="T166" i="1" s="1"/>
  <c r="S1127" i="1"/>
  <c r="T1127" i="1" s="1"/>
  <c r="S1497" i="1"/>
  <c r="T1497" i="1" s="1"/>
  <c r="S1758" i="1"/>
  <c r="T1758" i="1" s="1"/>
  <c r="S1687" i="1"/>
  <c r="T1687" i="1" s="1"/>
  <c r="S220" i="1"/>
  <c r="T220" i="1" s="1"/>
  <c r="S682" i="1"/>
  <c r="T682" i="1" s="1"/>
  <c r="S1525" i="1"/>
  <c r="T1525" i="1" s="1"/>
  <c r="S1726" i="1"/>
  <c r="T1726" i="1" s="1"/>
  <c r="S516" i="1"/>
  <c r="T516" i="1" s="1"/>
  <c r="S19" i="1"/>
  <c r="T19" i="1" s="1"/>
  <c r="S592" i="1"/>
  <c r="T592" i="1" s="1"/>
  <c r="S2033" i="1"/>
  <c r="T2033" i="1" s="1"/>
  <c r="S1116" i="1"/>
  <c r="T1116" i="1" s="1"/>
  <c r="S1824" i="1"/>
  <c r="T1824" i="1" s="1"/>
  <c r="S1897" i="1"/>
  <c r="T1897" i="1" s="1"/>
  <c r="S541" i="1"/>
  <c r="T541" i="1" s="1"/>
  <c r="S1150" i="1"/>
  <c r="T1150" i="1" s="1"/>
  <c r="S2197" i="1"/>
  <c r="T2197" i="1" s="1"/>
  <c r="S2597" i="1"/>
  <c r="T2597" i="1" s="1"/>
  <c r="S712" i="1"/>
  <c r="T712" i="1" s="1"/>
  <c r="S942" i="1"/>
  <c r="T942" i="1" s="1"/>
  <c r="S2087" i="1"/>
  <c r="T2087" i="1" s="1"/>
  <c r="S1209" i="1"/>
  <c r="T1209" i="1" s="1"/>
  <c r="S1422" i="1"/>
  <c r="T1422" i="1" s="1"/>
  <c r="S2326" i="1"/>
  <c r="T2326" i="1" s="1"/>
  <c r="S623" i="1"/>
  <c r="T623" i="1" s="1"/>
  <c r="S1184" i="1"/>
  <c r="T1184" i="1" s="1"/>
  <c r="S1904" i="1"/>
  <c r="T1904" i="1" s="1"/>
  <c r="S2472" i="1"/>
  <c r="T2472" i="1" s="1"/>
  <c r="S928" i="1"/>
  <c r="T928" i="1" s="1"/>
  <c r="S2309" i="1"/>
  <c r="T2309" i="1" s="1"/>
  <c r="S146" i="1"/>
  <c r="T146" i="1" s="1"/>
  <c r="S669" i="1"/>
  <c r="T669" i="1" s="1"/>
  <c r="S798" i="1"/>
  <c r="T798" i="1" s="1"/>
  <c r="S2203" i="1"/>
  <c r="T2203" i="1" s="1"/>
  <c r="S2478" i="1"/>
  <c r="T2478" i="1" s="1"/>
  <c r="S256" i="1"/>
  <c r="T256" i="1" s="1"/>
  <c r="S1102" i="1"/>
  <c r="T1102" i="1" s="1"/>
  <c r="S2307" i="1"/>
  <c r="T2307" i="1" s="1"/>
  <c r="S69" i="1"/>
  <c r="T69" i="1" s="1"/>
  <c r="S700" i="1"/>
  <c r="T700" i="1" s="1"/>
  <c r="S1533" i="1"/>
  <c r="T1533" i="1" s="1"/>
  <c r="S2299" i="1"/>
  <c r="T2299" i="1" s="1"/>
  <c r="S2378" i="1"/>
  <c r="T2378" i="1" s="1"/>
  <c r="S444" i="1"/>
  <c r="T444" i="1" s="1"/>
  <c r="S875" i="1"/>
  <c r="T875" i="1" s="1"/>
  <c r="S957" i="1"/>
  <c r="T957" i="1" s="1"/>
  <c r="S1379" i="1"/>
  <c r="T1379" i="1" s="1"/>
  <c r="S1477" i="1"/>
  <c r="T1477" i="1" s="1"/>
  <c r="S1878" i="1"/>
  <c r="T1878" i="1" s="1"/>
  <c r="S393" i="1"/>
  <c r="T393" i="1" s="1"/>
  <c r="S772" i="1"/>
  <c r="T772" i="1" s="1"/>
  <c r="S1176" i="1"/>
  <c r="T1176" i="1" s="1"/>
  <c r="S1616" i="1"/>
  <c r="T1616" i="1" s="1"/>
  <c r="S1402" i="1"/>
  <c r="T1402" i="1" s="1"/>
  <c r="S1937" i="1"/>
  <c r="T1937" i="1" s="1"/>
  <c r="S226" i="1"/>
  <c r="T226" i="1" s="1"/>
  <c r="S786" i="1"/>
  <c r="T786" i="1" s="1"/>
  <c r="S1946" i="1"/>
  <c r="T1946" i="1" s="1"/>
  <c r="S2285" i="1"/>
  <c r="T2285" i="1" s="1"/>
  <c r="S103" i="1"/>
  <c r="T103" i="1" s="1"/>
  <c r="S1310" i="1"/>
  <c r="T1310" i="1" s="1"/>
  <c r="S452" i="1"/>
  <c r="T452" i="1" s="1"/>
  <c r="S1306" i="1"/>
  <c r="T1306" i="1" s="1"/>
  <c r="S1662" i="1"/>
  <c r="T1662" i="1" s="1"/>
  <c r="S1855" i="1"/>
  <c r="T1855" i="1" s="1"/>
  <c r="S2564" i="1"/>
  <c r="T2564" i="1" s="1"/>
  <c r="S713" i="1"/>
  <c r="T713" i="1" s="1"/>
  <c r="S2097" i="1"/>
  <c r="T2097" i="1" s="1"/>
  <c r="S2424" i="1"/>
  <c r="T2424" i="1" s="1"/>
  <c r="S1087" i="1"/>
  <c r="T1087" i="1" s="1"/>
  <c r="S1680" i="1"/>
  <c r="T1680" i="1" s="1"/>
  <c r="S18" i="1"/>
  <c r="T18" i="1" s="1"/>
  <c r="S332" i="1"/>
  <c r="T332" i="1" s="1"/>
  <c r="S1000" i="1"/>
  <c r="T1000" i="1" s="1"/>
  <c r="S1272" i="1"/>
  <c r="T1272" i="1" s="1"/>
  <c r="S1457" i="1"/>
  <c r="T1457" i="1" s="1"/>
  <c r="S2338" i="1"/>
  <c r="T2338" i="1" s="1"/>
  <c r="S817" i="1"/>
  <c r="T817" i="1" s="1"/>
  <c r="S1225" i="1"/>
  <c r="T1225" i="1" s="1"/>
  <c r="S1518" i="1"/>
  <c r="T1518" i="1" s="1"/>
  <c r="S29" i="1"/>
  <c r="T29" i="1" s="1"/>
  <c r="S644" i="1"/>
  <c r="T644" i="1" s="1"/>
  <c r="S834" i="1"/>
  <c r="T834" i="1" s="1"/>
  <c r="S941" i="1"/>
  <c r="T941" i="1" s="1"/>
  <c r="S2673" i="1"/>
  <c r="T2673" i="1" s="1"/>
  <c r="S899" i="1"/>
  <c r="T899" i="1" s="1"/>
  <c r="S2247" i="1"/>
  <c r="T2247" i="1" s="1"/>
  <c r="S2574" i="1"/>
  <c r="T2574" i="1" s="1"/>
  <c r="S457" i="1"/>
  <c r="T457" i="1" s="1"/>
  <c r="S960" i="1"/>
  <c r="T960" i="1" s="1"/>
  <c r="S1061" i="1"/>
  <c r="T1061" i="1" s="1"/>
  <c r="S1501" i="1"/>
  <c r="T1501" i="1" s="1"/>
  <c r="S2634" i="1"/>
  <c r="T2634" i="1" s="1"/>
  <c r="S887" i="1"/>
  <c r="T887" i="1" s="1"/>
  <c r="S1470" i="1"/>
  <c r="T1470" i="1" s="1"/>
  <c r="S1538" i="1"/>
  <c r="T1538" i="1" s="1"/>
  <c r="S986" i="1"/>
  <c r="T986" i="1" s="1"/>
  <c r="S1387" i="1"/>
  <c r="T1387" i="1" s="1"/>
  <c r="S1975" i="1"/>
  <c r="T1975" i="1" s="1"/>
  <c r="S154" i="1"/>
  <c r="T154" i="1" s="1"/>
  <c r="S1631" i="1"/>
  <c r="T1631" i="1" s="1"/>
  <c r="S1720" i="1"/>
  <c r="T1720" i="1" s="1"/>
  <c r="S1083" i="1"/>
  <c r="T1083" i="1" s="1"/>
  <c r="S1463" i="1"/>
  <c r="T1463" i="1" s="1"/>
  <c r="S2541" i="1"/>
  <c r="T2541" i="1" s="1"/>
  <c r="S1156" i="1"/>
  <c r="T1156" i="1" s="1"/>
  <c r="S1256" i="1"/>
  <c r="T1256" i="1" s="1"/>
  <c r="S1704" i="1"/>
  <c r="T1704" i="1" s="1"/>
  <c r="S2695" i="1"/>
  <c r="T2695" i="1" s="1"/>
  <c r="S316" i="1"/>
  <c r="T316" i="1" s="1"/>
  <c r="S2080" i="1"/>
  <c r="T2080" i="1" s="1"/>
  <c r="S2345" i="1"/>
  <c r="T2345" i="1" s="1"/>
  <c r="S690" i="1"/>
  <c r="T690" i="1" s="1"/>
  <c r="S1231" i="1"/>
  <c r="T1231" i="1" s="1"/>
  <c r="S1619" i="1"/>
  <c r="T1619" i="1" s="1"/>
  <c r="S2661" i="1"/>
  <c r="T2661" i="1" s="1"/>
  <c r="S374" i="1"/>
  <c r="T374" i="1" s="1"/>
  <c r="S666" i="1"/>
  <c r="T666" i="1" s="1"/>
  <c r="S1152" i="1"/>
  <c r="T1152" i="1" s="1"/>
  <c r="S1651" i="1"/>
  <c r="T1651" i="1" s="1"/>
  <c r="S2284" i="1"/>
  <c r="T2284" i="1" s="1"/>
  <c r="S783" i="1"/>
  <c r="T783" i="1" s="1"/>
  <c r="S867" i="1"/>
  <c r="T867" i="1" s="1"/>
  <c r="S1386" i="1"/>
  <c r="T1386" i="1" s="1"/>
  <c r="S1928" i="1"/>
  <c r="T1928" i="1" s="1"/>
  <c r="S2115" i="1"/>
  <c r="T2115" i="1" s="1"/>
  <c r="S2419" i="1"/>
  <c r="T2419" i="1" s="1"/>
  <c r="S397" i="1"/>
  <c r="T397" i="1" s="1"/>
  <c r="S694" i="1"/>
  <c r="T694" i="1" s="1"/>
  <c r="S873" i="1"/>
  <c r="T873" i="1" s="1"/>
  <c r="S1547" i="1"/>
  <c r="T1547" i="1" s="1"/>
  <c r="S2012" i="1"/>
  <c r="T2012" i="1" s="1"/>
  <c r="S2549" i="1"/>
  <c r="T2549" i="1" s="1"/>
  <c r="S2187" i="1"/>
  <c r="T2187" i="1" s="1"/>
  <c r="S1460" i="1"/>
  <c r="T1460" i="1" s="1"/>
  <c r="S2579" i="1"/>
  <c r="T2579" i="1" s="1"/>
  <c r="S688" i="1"/>
  <c r="T688" i="1" s="1"/>
  <c r="S883" i="1"/>
  <c r="T883" i="1" s="1"/>
  <c r="S1771" i="1"/>
  <c r="T1771" i="1" s="1"/>
  <c r="S2443" i="1"/>
  <c r="T2443" i="1" s="1"/>
  <c r="S2632" i="1"/>
  <c r="T2632" i="1" s="1"/>
  <c r="S236" i="1"/>
  <c r="T236" i="1" s="1"/>
  <c r="S1672" i="1"/>
  <c r="T1672" i="1" s="1"/>
  <c r="S2156" i="1"/>
  <c r="T2156" i="1" s="1"/>
  <c r="S1329" i="1"/>
  <c r="T1329" i="1" s="1"/>
  <c r="S2208" i="1"/>
  <c r="T2208" i="1" s="1"/>
  <c r="S2595" i="1"/>
  <c r="T2595" i="1" s="1"/>
  <c r="S547" i="1"/>
  <c r="T547" i="1" s="1"/>
  <c r="S1789" i="1"/>
  <c r="T1789" i="1" s="1"/>
  <c r="S2078" i="1"/>
  <c r="T2078" i="1" s="1"/>
  <c r="S66" i="1"/>
  <c r="T66" i="1" s="1"/>
  <c r="S189" i="1"/>
  <c r="T189" i="1" s="1"/>
  <c r="S1592" i="1"/>
  <c r="T1592" i="1" s="1"/>
  <c r="S2274" i="1"/>
  <c r="T2274" i="1" s="1"/>
  <c r="S2321" i="1"/>
  <c r="T2321" i="1" s="1"/>
  <c r="S677" i="1"/>
  <c r="T677" i="1" s="1"/>
  <c r="S2129" i="1"/>
  <c r="T2129" i="1" s="1"/>
  <c r="S2396" i="1"/>
  <c r="T2396" i="1" s="1"/>
  <c r="S407" i="1"/>
  <c r="T407" i="1" s="1"/>
  <c r="S1656" i="1"/>
  <c r="T1656" i="1" s="1"/>
  <c r="S282" i="1"/>
  <c r="T282" i="1" s="1"/>
  <c r="S1086" i="1"/>
  <c r="T1086" i="1" s="1"/>
  <c r="S1909" i="1"/>
  <c r="T1909" i="1" s="1"/>
  <c r="S2628" i="1"/>
  <c r="T2628" i="1" s="1"/>
  <c r="S320" i="1"/>
  <c r="T320" i="1" s="1"/>
  <c r="S1190" i="1"/>
  <c r="T1190" i="1" s="1"/>
  <c r="S2344" i="1"/>
  <c r="T2344" i="1" s="1"/>
  <c r="S132" i="1"/>
  <c r="T132" i="1" s="1"/>
  <c r="S924" i="1"/>
  <c r="T924" i="1" s="1"/>
  <c r="S1634" i="1"/>
  <c r="T1634" i="1" s="1"/>
  <c r="S427" i="1"/>
  <c r="T427" i="1" s="1"/>
  <c r="S2270" i="1"/>
  <c r="T2270" i="1" s="1"/>
  <c r="S2701" i="1"/>
  <c r="T2701" i="1" s="1"/>
  <c r="S417" i="1"/>
  <c r="T417" i="1" s="1"/>
  <c r="S812" i="1"/>
  <c r="T812" i="1" s="1"/>
  <c r="S1785" i="1"/>
  <c r="T1785" i="1" s="1"/>
  <c r="S2193" i="1"/>
  <c r="T2193" i="1" s="1"/>
  <c r="S214" i="1"/>
  <c r="T214" i="1" s="1"/>
  <c r="S646" i="1"/>
  <c r="T646" i="1" s="1"/>
  <c r="S1294" i="1"/>
  <c r="T1294" i="1" s="1"/>
  <c r="S1795" i="1"/>
  <c r="T1795" i="1" s="1"/>
  <c r="S1920" i="1"/>
  <c r="T1920" i="1" s="1"/>
  <c r="S2397" i="1"/>
  <c r="T2397" i="1" s="1"/>
  <c r="S86" i="1"/>
  <c r="T86" i="1" s="1"/>
  <c r="S176" i="1"/>
  <c r="T176" i="1" s="1"/>
  <c r="S1620" i="1"/>
  <c r="T1620" i="1" s="1"/>
  <c r="S831" i="1"/>
  <c r="T831" i="1" s="1"/>
  <c r="S1867" i="1"/>
  <c r="T1867" i="1" s="1"/>
  <c r="S2261" i="1"/>
  <c r="T2261" i="1" s="1"/>
  <c r="S2477" i="1"/>
  <c r="T2477" i="1" s="1"/>
  <c r="S2598" i="1"/>
  <c r="T2598" i="1" s="1"/>
  <c r="S1132" i="1"/>
  <c r="T1132" i="1" s="1"/>
  <c r="S1798" i="1"/>
  <c r="T1798" i="1" s="1"/>
  <c r="S2480" i="1"/>
  <c r="T2480" i="1" s="1"/>
  <c r="S278" i="1"/>
  <c r="T278" i="1" s="1"/>
  <c r="S793" i="1"/>
  <c r="T793" i="1" s="1"/>
  <c r="S1607" i="1"/>
  <c r="T1607" i="1" s="1"/>
  <c r="S2617" i="1"/>
  <c r="T2617" i="1" s="1"/>
  <c r="S551" i="1"/>
  <c r="T551" i="1" s="1"/>
  <c r="S650" i="1"/>
  <c r="T650" i="1" s="1"/>
  <c r="S1761" i="1"/>
  <c r="T1761" i="1" s="1"/>
  <c r="S440" i="1"/>
  <c r="T440" i="1" s="1"/>
  <c r="S599" i="1"/>
  <c r="T599" i="1" s="1"/>
  <c r="S587" i="1"/>
  <c r="T587" i="1" s="1"/>
  <c r="S1117" i="1"/>
  <c r="T1117" i="1" s="1"/>
  <c r="S1806" i="1"/>
  <c r="T1806" i="1" s="1"/>
  <c r="S2312" i="1"/>
  <c r="T2312" i="1" s="1"/>
  <c r="S21" i="1"/>
  <c r="T21" i="1" s="1"/>
  <c r="S1280" i="1"/>
  <c r="T1280" i="1" s="1"/>
  <c r="S1333" i="1"/>
  <c r="T1333" i="1" s="1"/>
  <c r="S1476" i="1"/>
  <c r="T1476" i="1" s="1"/>
  <c r="S1841" i="1"/>
  <c r="T1841" i="1" s="1"/>
  <c r="S509" i="1"/>
  <c r="T509" i="1" s="1"/>
  <c r="S1178" i="1"/>
  <c r="T1178" i="1" s="1"/>
  <c r="S2557" i="1"/>
  <c r="T2557" i="1" s="1"/>
  <c r="S622" i="1"/>
  <c r="T622" i="1" s="1"/>
  <c r="S1552" i="1"/>
  <c r="T1552" i="1" s="1"/>
  <c r="S1371" i="1"/>
  <c r="T1371" i="1" s="1"/>
  <c r="S149" i="1"/>
  <c r="T149" i="1" s="1"/>
  <c r="S709" i="1"/>
  <c r="T709" i="1" s="1"/>
  <c r="S1392" i="1"/>
  <c r="T1392" i="1" s="1"/>
  <c r="S1753" i="1"/>
  <c r="T1753" i="1" s="1"/>
  <c r="S2662" i="1"/>
  <c r="T2662" i="1" s="1"/>
  <c r="S635" i="1"/>
  <c r="T635" i="1" s="1"/>
  <c r="S1233" i="1"/>
  <c r="T1233" i="1" s="1"/>
  <c r="S521" i="1"/>
  <c r="T521" i="1" s="1"/>
  <c r="S1122" i="1"/>
  <c r="T1122" i="1" s="1"/>
  <c r="S1930" i="1"/>
  <c r="T1930" i="1" s="1"/>
  <c r="S2671" i="1"/>
  <c r="T2671" i="1" s="1"/>
  <c r="S714" i="1"/>
  <c r="T714" i="1" s="1"/>
  <c r="S1169" i="1"/>
  <c r="T1169" i="1" s="1"/>
  <c r="S2131" i="1"/>
  <c r="T2131" i="1" s="1"/>
  <c r="S338" i="1"/>
  <c r="T338" i="1" s="1"/>
  <c r="S779" i="1"/>
  <c r="T779" i="1" s="1"/>
  <c r="S1070" i="1"/>
  <c r="T1070" i="1" s="1"/>
  <c r="S2314" i="1"/>
  <c r="T2314" i="1" s="1"/>
  <c r="S2567" i="1"/>
  <c r="T2567" i="1" s="1"/>
  <c r="S601" i="1"/>
  <c r="T601" i="1" s="1"/>
  <c r="S2164" i="1"/>
  <c r="T2164" i="1" s="1"/>
  <c r="S2258" i="1"/>
  <c r="T2258" i="1" s="1"/>
  <c r="S2654" i="1"/>
  <c r="T2654" i="1" s="1"/>
  <c r="S2105" i="1"/>
  <c r="T2105" i="1" s="1"/>
  <c r="S903" i="1"/>
  <c r="T903" i="1" s="1"/>
  <c r="S2182" i="1"/>
  <c r="T2182" i="1" s="1"/>
  <c r="S580" i="1"/>
  <c r="T580" i="1" s="1"/>
  <c r="S1250" i="1"/>
  <c r="T1250" i="1" s="1"/>
  <c r="S1549" i="1"/>
  <c r="T1549" i="1" s="1"/>
  <c r="S1982" i="1"/>
  <c r="T1982" i="1" s="1"/>
  <c r="S102" i="1"/>
  <c r="T102" i="1" s="1"/>
  <c r="S1356" i="1"/>
  <c r="T1356" i="1" s="1"/>
  <c r="S1596" i="1"/>
  <c r="T1596" i="1" s="1"/>
  <c r="S2401" i="1"/>
  <c r="T2401" i="1" s="1"/>
  <c r="S2652" i="1"/>
  <c r="T2652" i="1" s="1"/>
  <c r="S450" i="1"/>
  <c r="T450" i="1" s="1"/>
  <c r="S632" i="1"/>
  <c r="T632" i="1" s="1"/>
  <c r="S1352" i="1"/>
  <c r="T1352" i="1" s="1"/>
  <c r="S1748" i="1"/>
  <c r="T1748" i="1" s="1"/>
  <c r="S2324" i="1"/>
  <c r="T2324" i="1" s="1"/>
  <c r="S633" i="1"/>
  <c r="T633" i="1" s="1"/>
  <c r="S759" i="1"/>
  <c r="T759" i="1" s="1"/>
  <c r="S958" i="1"/>
  <c r="T958" i="1" s="1"/>
  <c r="S1853" i="1"/>
  <c r="T1853" i="1" s="1"/>
  <c r="S2104" i="1"/>
  <c r="T2104" i="1" s="1"/>
  <c r="S2184" i="1"/>
  <c r="T2184" i="1" s="1"/>
  <c r="S2457" i="1"/>
  <c r="T2457" i="1" s="1"/>
  <c r="S337" i="1"/>
  <c r="T337" i="1" s="1"/>
  <c r="S985" i="1"/>
  <c r="T985" i="1" s="1"/>
  <c r="S1030" i="1"/>
  <c r="T1030" i="1" s="1"/>
  <c r="S1756" i="1"/>
  <c r="T1756" i="1" s="1"/>
  <c r="S2231" i="1"/>
  <c r="T2231" i="1" s="1"/>
  <c r="S612" i="1"/>
  <c r="T612" i="1" s="1"/>
  <c r="S1644" i="1"/>
  <c r="T1644" i="1" s="1"/>
  <c r="S740" i="1"/>
  <c r="T740" i="1" s="1"/>
  <c r="S876" i="1"/>
  <c r="T876" i="1" s="1"/>
  <c r="S85" i="1"/>
  <c r="T85" i="1" s="1"/>
  <c r="S1081" i="1"/>
  <c r="T1081" i="1" s="1"/>
  <c r="S1546" i="1"/>
  <c r="T1546" i="1" s="1"/>
  <c r="S1689" i="1"/>
  <c r="T1689" i="1" s="1"/>
  <c r="S1633" i="1"/>
  <c r="T1633" i="1" s="1"/>
  <c r="S419" i="1"/>
  <c r="T419" i="1" s="1"/>
  <c r="S801" i="1"/>
  <c r="T801" i="1" s="1"/>
  <c r="S1686" i="1"/>
  <c r="T1686" i="1" s="1"/>
  <c r="S2583" i="1"/>
  <c r="T2583" i="1" s="1"/>
  <c r="S1725" i="1"/>
  <c r="T1725" i="1" s="1"/>
  <c r="S2051" i="1"/>
  <c r="T2051" i="1" s="1"/>
  <c r="S2282" i="1"/>
  <c r="T2282" i="1" s="1"/>
  <c r="S41" i="1"/>
  <c r="T41" i="1" s="1"/>
  <c r="S109" i="1"/>
  <c r="T109" i="1" s="1"/>
  <c r="S1425" i="1"/>
  <c r="T1425" i="1" s="1"/>
  <c r="S737" i="1"/>
  <c r="T737" i="1" s="1"/>
  <c r="S1198" i="1"/>
  <c r="T1198" i="1" s="1"/>
  <c r="S1762" i="1"/>
  <c r="T1762" i="1" s="1"/>
  <c r="S2273" i="1"/>
  <c r="T2273" i="1" s="1"/>
  <c r="S280" i="1"/>
  <c r="T280" i="1" s="1"/>
  <c r="S483" i="1"/>
  <c r="T483" i="1" s="1"/>
  <c r="S858" i="1"/>
  <c r="T858" i="1" s="1"/>
  <c r="S1724" i="1"/>
  <c r="T1724" i="1" s="1"/>
  <c r="S1864" i="1"/>
  <c r="T1864" i="1" s="1"/>
  <c r="S2585" i="1"/>
  <c r="T2585" i="1" s="1"/>
  <c r="S110" i="1"/>
  <c r="T110" i="1" s="1"/>
  <c r="S390" i="1"/>
  <c r="T390" i="1" s="1"/>
  <c r="S687" i="1"/>
  <c r="T687" i="1" s="1"/>
  <c r="S1535" i="1"/>
  <c r="T1535" i="1" s="1"/>
  <c r="S2137" i="1"/>
  <c r="T2137" i="1" s="1"/>
  <c r="S2470" i="1"/>
  <c r="T2470" i="1" s="1"/>
  <c r="S101" i="1"/>
  <c r="T101" i="1" s="1"/>
  <c r="S356" i="1"/>
  <c r="T356" i="1" s="1"/>
  <c r="S878" i="1"/>
  <c r="T878" i="1" s="1"/>
  <c r="S962" i="1"/>
  <c r="T962" i="1" s="1"/>
  <c r="S2170" i="1"/>
  <c r="T2170" i="1" s="1"/>
  <c r="S2599" i="1"/>
  <c r="T2599" i="1" s="1"/>
  <c r="S379" i="1"/>
  <c r="T379" i="1" s="1"/>
  <c r="S1381" i="1"/>
  <c r="T1381" i="1" s="1"/>
  <c r="S2210" i="1"/>
  <c r="T2210" i="1" s="1"/>
  <c r="S2687" i="1"/>
  <c r="T2687" i="1" s="1"/>
  <c r="S778" i="1"/>
  <c r="T778" i="1" s="1"/>
  <c r="S1328" i="1"/>
  <c r="T1328" i="1" s="1"/>
  <c r="S1676" i="1"/>
  <c r="T1676" i="1" s="1"/>
  <c r="S1860" i="1"/>
  <c r="T1860" i="1" s="1"/>
  <c r="S73" i="1"/>
  <c r="T73" i="1" s="1"/>
  <c r="S178" i="1"/>
  <c r="T178" i="1" s="1"/>
  <c r="S1339" i="1"/>
  <c r="T1339" i="1" s="1"/>
  <c r="S2406" i="1"/>
  <c r="T2406" i="1" s="1"/>
  <c r="S268" i="1"/>
  <c r="T268" i="1" s="1"/>
  <c r="S492" i="1"/>
  <c r="T492" i="1" s="1"/>
  <c r="S1044" i="1"/>
  <c r="T1044" i="1" s="1"/>
  <c r="S1177" i="1"/>
  <c r="T1177" i="1" s="1"/>
  <c r="S1429" i="1"/>
  <c r="T1429" i="1" s="1"/>
  <c r="S1647" i="1"/>
  <c r="T1647" i="1" s="1"/>
  <c r="S1972" i="1"/>
  <c r="T1972" i="1" s="1"/>
  <c r="S2175" i="1"/>
  <c r="T2175" i="1" s="1"/>
  <c r="S15" i="1"/>
  <c r="T15" i="1" s="1"/>
  <c r="S142" i="1"/>
  <c r="T142" i="1" s="1"/>
  <c r="S973" i="1"/>
  <c r="T973" i="1" s="1"/>
  <c r="S1307" i="1"/>
  <c r="T1307" i="1" s="1"/>
  <c r="S1888" i="1"/>
  <c r="T1888" i="1" s="1"/>
  <c r="S2517" i="1"/>
  <c r="T2517" i="1" s="1"/>
  <c r="S2657" i="1"/>
  <c r="T2657" i="1" s="1"/>
  <c r="S286" i="1"/>
  <c r="T286" i="1" s="1"/>
  <c r="S1606" i="1"/>
  <c r="T1606" i="1" s="1"/>
  <c r="S1678" i="1"/>
  <c r="T1678" i="1" s="1"/>
  <c r="S2206" i="1"/>
  <c r="T2206" i="1" s="1"/>
  <c r="S2653" i="1"/>
  <c r="T2653" i="1" s="1"/>
  <c r="S1419" i="1"/>
  <c r="T1419" i="1" s="1"/>
  <c r="S377" i="1"/>
  <c r="T377" i="1" s="1"/>
  <c r="S781" i="1"/>
  <c r="T781" i="1" s="1"/>
  <c r="S1213" i="1"/>
  <c r="T1213" i="1" s="1"/>
  <c r="S1782" i="1"/>
  <c r="T1782" i="1" s="1"/>
  <c r="S1923" i="1"/>
  <c r="T1923" i="1" s="1"/>
  <c r="S289" i="1"/>
  <c r="T289" i="1" s="1"/>
  <c r="S989" i="1"/>
  <c r="T989" i="1" s="1"/>
  <c r="S2355" i="1"/>
  <c r="T2355" i="1" s="1"/>
  <c r="S2530" i="1"/>
  <c r="T2530" i="1" s="1"/>
  <c r="S2580" i="1"/>
  <c r="T2580" i="1" s="1"/>
  <c r="S62" i="1"/>
  <c r="T62" i="1" s="1"/>
  <c r="S1140" i="1"/>
  <c r="T1140" i="1" s="1"/>
  <c r="S1835" i="1"/>
  <c r="T1835" i="1" s="1"/>
  <c r="S447" i="1"/>
  <c r="T447" i="1" s="1"/>
  <c r="S1128" i="1"/>
  <c r="T1128" i="1" s="1"/>
  <c r="S100" i="1"/>
  <c r="T100" i="1" s="1"/>
  <c r="S716" i="1"/>
  <c r="T716" i="1" s="1"/>
  <c r="S2060" i="1"/>
  <c r="T2060" i="1" s="1"/>
  <c r="S2484" i="1"/>
  <c r="T2484" i="1" s="1"/>
  <c r="S937" i="1"/>
  <c r="T937" i="1" s="1"/>
  <c r="S1258" i="1"/>
  <c r="T1258" i="1" s="1"/>
  <c r="S1489" i="1"/>
  <c r="T1489" i="1" s="1"/>
  <c r="S1684" i="1"/>
  <c r="T1684" i="1" s="1"/>
  <c r="S165" i="1"/>
  <c r="T165" i="1" s="1"/>
  <c r="S364" i="1"/>
  <c r="T364" i="1" s="1"/>
  <c r="S488" i="1"/>
  <c r="T488" i="1" s="1"/>
  <c r="S866" i="1"/>
  <c r="T866" i="1" s="1"/>
  <c r="S1886" i="1"/>
  <c r="T1886" i="1" s="1"/>
  <c r="S295" i="1"/>
  <c r="T295" i="1" s="1"/>
  <c r="S562" i="1"/>
  <c r="T562" i="1" s="1"/>
  <c r="S967" i="1"/>
  <c r="T967" i="1" s="1"/>
  <c r="S1777" i="1"/>
  <c r="T1777" i="1" s="1"/>
  <c r="S27" i="1"/>
  <c r="T27" i="1" s="1"/>
  <c r="S2682" i="1"/>
  <c r="T2682" i="1" s="1"/>
  <c r="S1157" i="1"/>
  <c r="T1157" i="1" s="1"/>
  <c r="S2023" i="1"/>
  <c r="T2023" i="1" s="1"/>
  <c r="S2368" i="1"/>
  <c r="T2368" i="1" s="1"/>
  <c r="S375" i="1"/>
  <c r="T375" i="1" s="1"/>
  <c r="S792" i="1"/>
  <c r="T792" i="1" s="1"/>
  <c r="S1215" i="1"/>
  <c r="T1215" i="1" s="1"/>
  <c r="S2691" i="1"/>
  <c r="T2691" i="1" s="1"/>
  <c r="S802" i="1"/>
  <c r="T802" i="1" s="1"/>
  <c r="S2019" i="1"/>
  <c r="T2019" i="1" s="1"/>
  <c r="S2144" i="1"/>
  <c r="T2144" i="1" s="1"/>
  <c r="S679" i="1"/>
  <c r="T679" i="1" s="1"/>
  <c r="S1305" i="1"/>
  <c r="T1305" i="1" s="1"/>
  <c r="S1839" i="1"/>
  <c r="T1839" i="1" s="1"/>
  <c r="S2522" i="1"/>
  <c r="T2522" i="1" s="1"/>
  <c r="S2686" i="1"/>
  <c r="T2686" i="1" s="1"/>
  <c r="S504" i="1"/>
  <c r="T504" i="1" s="1"/>
  <c r="S1076" i="1"/>
  <c r="T1076" i="1" s="1"/>
  <c r="S1956" i="1"/>
  <c r="T1956" i="1" s="1"/>
  <c r="S2122" i="1"/>
  <c r="T2122" i="1" s="1"/>
  <c r="S476" i="1"/>
  <c r="T476" i="1" s="1"/>
  <c r="S1205" i="1"/>
  <c r="T1205" i="1" s="1"/>
  <c r="S2052" i="1"/>
  <c r="T2052" i="1" s="1"/>
  <c r="S2513" i="1"/>
  <c r="T2513" i="1" s="1"/>
  <c r="S520" i="1"/>
  <c r="T520" i="1" s="1"/>
  <c r="S336" i="1"/>
  <c r="T336" i="1" s="1"/>
  <c r="S113" i="1"/>
  <c r="T113" i="1" s="1"/>
  <c r="S675" i="1"/>
  <c r="T675" i="1" s="1"/>
  <c r="S1013" i="1"/>
  <c r="T1013" i="1" s="1"/>
  <c r="S1622" i="1"/>
  <c r="T1622" i="1" s="1"/>
  <c r="S1884" i="1"/>
  <c r="T1884" i="1" s="1"/>
  <c r="S388" i="1"/>
  <c r="T388" i="1" s="1"/>
  <c r="S994" i="1"/>
  <c r="T994" i="1" s="1"/>
  <c r="S1482" i="1"/>
  <c r="T1482" i="1" s="1"/>
  <c r="S1833" i="1"/>
  <c r="T1833" i="1" s="1"/>
  <c r="S2025" i="1"/>
  <c r="T2025" i="1" s="1"/>
  <c r="S2467" i="1"/>
  <c r="T2467" i="1" s="1"/>
  <c r="S89" i="1"/>
  <c r="T89" i="1" s="1"/>
  <c r="S763" i="1"/>
  <c r="T763" i="1" s="1"/>
  <c r="S1179" i="1"/>
  <c r="T1179" i="1" s="1"/>
  <c r="S1493" i="1"/>
  <c r="T1493" i="1" s="1"/>
  <c r="S1984" i="1"/>
  <c r="T1984" i="1" s="1"/>
  <c r="S167" i="1"/>
  <c r="T167" i="1" s="1"/>
  <c r="S681" i="1"/>
  <c r="T681" i="1" s="1"/>
  <c r="S1453" i="1"/>
  <c r="T1453" i="1" s="1"/>
  <c r="S1648" i="1"/>
  <c r="T1648" i="1" s="1"/>
  <c r="S2063" i="1"/>
  <c r="T2063" i="1" s="1"/>
  <c r="S454" i="1"/>
  <c r="T454" i="1" s="1"/>
  <c r="S665" i="1"/>
  <c r="T665" i="1" s="1"/>
  <c r="S1104" i="1"/>
  <c r="T1104" i="1" s="1"/>
  <c r="S1290" i="1"/>
  <c r="T1290" i="1" s="1"/>
  <c r="S1693" i="1"/>
  <c r="T1693" i="1" s="1"/>
  <c r="S431" i="1"/>
  <c r="T431" i="1" s="1"/>
  <c r="S870" i="1"/>
  <c r="T870" i="1" s="1"/>
  <c r="S1487" i="1"/>
  <c r="T1487" i="1" s="1"/>
  <c r="S1898" i="1"/>
  <c r="T1898" i="1" s="1"/>
  <c r="S190" i="1"/>
  <c r="T190" i="1" s="1"/>
  <c r="S1692" i="1"/>
  <c r="T1692" i="1" s="1"/>
  <c r="S2288" i="1"/>
  <c r="T2288" i="1" s="1"/>
  <c r="S104" i="1"/>
  <c r="T104" i="1" s="1"/>
  <c r="S288" i="1"/>
  <c r="T288" i="1" s="1"/>
  <c r="S595" i="1"/>
  <c r="T595" i="1" s="1"/>
  <c r="S818" i="1"/>
  <c r="T818" i="1" s="1"/>
  <c r="S1078" i="1"/>
  <c r="T1078" i="1" s="1"/>
  <c r="S1598" i="1"/>
  <c r="T1598" i="1" s="1"/>
  <c r="S2178" i="1"/>
  <c r="T2178" i="1" s="1"/>
  <c r="S392" i="1"/>
  <c r="T392" i="1" s="1"/>
  <c r="S1148" i="1"/>
  <c r="T1148" i="1" s="1"/>
  <c r="S1543" i="1"/>
  <c r="T1543" i="1" s="1"/>
  <c r="S2139" i="1"/>
  <c r="T2139" i="1" s="1"/>
  <c r="S489" i="1"/>
  <c r="T489" i="1" s="1"/>
  <c r="S916" i="1"/>
  <c r="T916" i="1" s="1"/>
  <c r="S1433" i="1"/>
  <c r="T1433" i="1" s="1"/>
  <c r="S1589" i="1"/>
  <c r="T1589" i="1" s="1"/>
  <c r="S1701" i="1"/>
  <c r="T1701" i="1" s="1"/>
  <c r="S2110" i="1"/>
  <c r="T2110" i="1" s="1"/>
  <c r="S2490" i="1"/>
  <c r="T2490" i="1" s="1"/>
  <c r="S253" i="1"/>
  <c r="T253" i="1" s="1"/>
  <c r="S325" i="1"/>
  <c r="T325" i="1" s="1"/>
  <c r="S766" i="1"/>
  <c r="T766" i="1" s="1"/>
  <c r="S1142" i="1"/>
  <c r="T1142" i="1" s="1"/>
  <c r="S2434" i="1"/>
  <c r="T2434" i="1" s="1"/>
  <c r="S143" i="1"/>
  <c r="T143" i="1" s="1"/>
  <c r="S1268" i="1"/>
  <c r="T1268" i="1" s="1"/>
  <c r="S1342" i="1"/>
  <c r="T1342" i="1" s="1"/>
  <c r="S1908" i="1"/>
  <c r="T1908" i="1" s="1"/>
  <c r="S83" i="1"/>
  <c r="T83" i="1" s="1"/>
  <c r="S754" i="1"/>
  <c r="T754" i="1" s="1"/>
  <c r="S901" i="1"/>
  <c r="T901" i="1" s="1"/>
  <c r="S1766" i="1"/>
  <c r="T1766" i="1" s="1"/>
  <c r="S2354" i="1"/>
  <c r="T2354" i="1" s="1"/>
  <c r="S2382" i="1"/>
  <c r="T2382" i="1" s="1"/>
  <c r="S301" i="1"/>
  <c r="T301" i="1" s="1"/>
  <c r="S776" i="1"/>
  <c r="T776" i="1" s="1"/>
  <c r="S1420" i="1"/>
  <c r="T1420" i="1" s="1"/>
  <c r="S2241" i="1"/>
  <c r="T2241" i="1" s="1"/>
  <c r="S46" i="1"/>
  <c r="T46" i="1" s="1"/>
  <c r="S318" i="1"/>
  <c r="T318" i="1" s="1"/>
  <c r="S1029" i="1"/>
  <c r="T1029" i="1" s="1"/>
  <c r="S1911" i="1"/>
  <c r="T1911" i="1" s="1"/>
  <c r="S2222" i="1"/>
  <c r="T2222" i="1" s="1"/>
  <c r="S193" i="1"/>
  <c r="T193" i="1" s="1"/>
  <c r="S2251" i="1"/>
  <c r="T2251" i="1" s="1"/>
  <c r="S2514" i="1"/>
  <c r="T2514" i="1" s="1"/>
  <c r="S168" i="1"/>
  <c r="T168" i="1" s="1"/>
  <c r="S963" i="1"/>
  <c r="T963" i="1" s="1"/>
  <c r="S1264" i="1"/>
  <c r="T1264" i="1" s="1"/>
  <c r="S2126" i="1"/>
  <c r="T2126" i="1" s="1"/>
  <c r="S2239" i="1"/>
  <c r="T2239" i="1" s="1"/>
  <c r="S638" i="1"/>
  <c r="T638" i="1" s="1"/>
  <c r="S1778" i="1"/>
  <c r="T1778" i="1" s="1"/>
  <c r="S2138" i="1"/>
  <c r="T2138" i="1" s="1"/>
  <c r="S422" i="1"/>
  <c r="T422" i="1" s="1"/>
  <c r="S1383" i="1"/>
  <c r="T1383" i="1" s="1"/>
  <c r="S2089" i="1"/>
  <c r="T2089" i="1" s="1"/>
  <c r="S14" i="1"/>
  <c r="T14" i="1" s="1"/>
  <c r="S240" i="1"/>
  <c r="T240" i="1" s="1"/>
  <c r="S1163" i="1"/>
  <c r="T1163" i="1" s="1"/>
  <c r="S1844" i="1"/>
  <c r="T1844" i="1" s="1"/>
  <c r="S756" i="1"/>
  <c r="T756" i="1" s="1"/>
  <c r="S1308" i="1"/>
  <c r="T1308" i="1" s="1"/>
  <c r="S1715" i="1"/>
  <c r="T1715" i="1" s="1"/>
  <c r="S2523" i="1"/>
  <c r="T2523" i="1" s="1"/>
  <c r="S2570" i="1"/>
  <c r="T2570" i="1" s="1"/>
  <c r="S2607" i="1"/>
  <c r="T2607" i="1" s="1"/>
  <c r="S493" i="1"/>
  <c r="T493" i="1" s="1"/>
  <c r="S1039" i="1"/>
  <c r="T1039" i="1" s="1"/>
  <c r="S1423" i="1"/>
  <c r="T1423" i="1" s="1"/>
  <c r="S1817" i="1"/>
  <c r="T1817" i="1" s="1"/>
  <c r="S2310" i="1"/>
  <c r="T2310" i="1" s="1"/>
  <c r="S1222" i="1"/>
  <c r="T1222" i="1" s="1"/>
  <c r="S428" i="1"/>
  <c r="T428" i="1" s="1"/>
  <c r="S1291" i="1"/>
  <c r="T1291" i="1" s="1"/>
  <c r="S2130" i="1"/>
  <c r="T2130" i="1" s="1"/>
  <c r="S825" i="1"/>
  <c r="T825" i="1" s="1"/>
  <c r="S1239" i="1"/>
  <c r="T1239" i="1" s="1"/>
  <c r="S1745" i="1"/>
  <c r="T1745" i="1" s="1"/>
  <c r="S111" i="1"/>
  <c r="T111" i="1" s="1"/>
  <c r="S339" i="1"/>
  <c r="T339" i="1" s="1"/>
  <c r="S621" i="1"/>
  <c r="T621" i="1" s="1"/>
  <c r="S1110" i="1"/>
  <c r="T1110" i="1" s="1"/>
  <c r="S63" i="1"/>
  <c r="T63" i="1" s="1"/>
  <c r="S594" i="1"/>
  <c r="T594" i="1" s="1"/>
  <c r="S728" i="1"/>
  <c r="T728" i="1" s="1"/>
  <c r="S2242" i="1"/>
  <c r="T2242" i="1" s="1"/>
  <c r="S206" i="1"/>
  <c r="T206" i="1" s="1"/>
  <c r="S597" i="1"/>
  <c r="T597" i="1" s="1"/>
  <c r="S1159" i="1"/>
  <c r="T1159" i="1" s="1"/>
  <c r="S2070" i="1"/>
  <c r="T2070" i="1" s="1"/>
  <c r="S2448" i="1"/>
  <c r="T2448" i="1" s="1"/>
  <c r="S2623" i="1"/>
  <c r="T2623" i="1" s="1"/>
  <c r="S572" i="1"/>
  <c r="T572" i="1" s="1"/>
  <c r="S1332" i="1"/>
  <c r="T1332" i="1" s="1"/>
  <c r="S1562" i="1"/>
  <c r="T1562" i="1" s="1"/>
  <c r="S1819" i="1"/>
  <c r="T1819" i="1" s="1"/>
  <c r="S2088" i="1"/>
  <c r="T2088" i="1" s="1"/>
  <c r="S2650" i="1"/>
  <c r="T2650" i="1" s="1"/>
  <c r="S430" i="1"/>
  <c r="T430" i="1" s="1"/>
  <c r="S1135" i="1"/>
  <c r="T1135" i="1" s="1"/>
  <c r="S641" i="1"/>
  <c r="T641" i="1" s="1"/>
  <c r="S1322" i="1"/>
  <c r="T1322" i="1" s="1"/>
  <c r="S2047" i="1"/>
  <c r="T2047" i="1" s="1"/>
  <c r="S2666" i="1"/>
  <c r="T2666" i="1" s="1"/>
  <c r="S210" i="1"/>
  <c r="T210" i="1" s="1"/>
  <c r="S755" i="1"/>
  <c r="T755" i="1" s="1"/>
  <c r="S1821" i="1"/>
  <c r="T1821" i="1" s="1"/>
  <c r="S807" i="1"/>
  <c r="T807" i="1" s="1"/>
  <c r="S1125" i="1"/>
  <c r="T1125" i="1" s="1"/>
  <c r="S2612" i="1"/>
  <c r="T2612" i="1" s="1"/>
  <c r="S575" i="1"/>
  <c r="T575" i="1" s="1"/>
  <c r="S685" i="1"/>
  <c r="T685" i="1" s="1"/>
  <c r="S1344" i="1"/>
  <c r="T1344" i="1" s="1"/>
  <c r="S2375" i="1"/>
  <c r="T2375" i="1" s="1"/>
  <c r="S570" i="1"/>
  <c r="T570" i="1" s="1"/>
  <c r="S1901" i="1"/>
  <c r="T1901" i="1" s="1"/>
  <c r="S1415" i="1"/>
  <c r="T1415" i="1" s="1"/>
  <c r="S2403" i="1"/>
  <c r="T2403" i="1" s="1"/>
  <c r="S2498" i="1"/>
  <c r="T2498" i="1" s="1"/>
  <c r="S1173" i="1"/>
  <c r="T1173" i="1" s="1"/>
  <c r="S1623" i="1"/>
  <c r="T1623" i="1" s="1"/>
  <c r="S1800" i="1"/>
  <c r="T1800" i="1" s="1"/>
  <c r="S225" i="1"/>
  <c r="T225" i="1" s="1"/>
  <c r="S715" i="1"/>
  <c r="T715" i="1" s="1"/>
  <c r="S1629" i="1"/>
  <c r="T1629" i="1" s="1"/>
  <c r="S2509" i="1"/>
  <c r="T2509" i="1" s="1"/>
  <c r="S326" i="1"/>
  <c r="T326" i="1" s="1"/>
  <c r="S502" i="1"/>
  <c r="T502" i="1" s="1"/>
  <c r="S719" i="1"/>
  <c r="T719" i="1" s="1"/>
  <c r="S1092" i="1"/>
  <c r="T1092" i="1" s="1"/>
  <c r="S1246" i="1"/>
  <c r="T1246" i="1" s="1"/>
  <c r="S1520" i="1"/>
  <c r="T1520" i="1" s="1"/>
  <c r="S2022" i="1"/>
  <c r="T2022" i="1" s="1"/>
  <c r="S2538" i="1"/>
  <c r="T2538" i="1" s="1"/>
  <c r="S1007" i="1"/>
  <c r="T1007" i="1" s="1"/>
  <c r="S2641" i="1"/>
  <c r="T2641" i="1" s="1"/>
  <c r="S1008" i="1"/>
  <c r="T1008" i="1" s="1"/>
  <c r="S1881" i="1"/>
  <c r="T1881" i="1" s="1"/>
  <c r="S1099" i="1"/>
  <c r="T1099" i="1" s="1"/>
  <c r="S2173" i="1"/>
  <c r="T2173" i="1" s="1"/>
  <c r="S2468" i="1"/>
  <c r="T2468" i="1" s="1"/>
  <c r="S425" i="1"/>
  <c r="T425" i="1" s="1"/>
  <c r="S800" i="1"/>
  <c r="T800" i="1" s="1"/>
  <c r="S1542" i="1"/>
  <c r="T1542" i="1" s="1"/>
  <c r="S1665" i="1"/>
  <c r="T1665" i="1" s="1"/>
  <c r="S2186" i="1"/>
  <c r="T2186" i="1" s="1"/>
  <c r="S270" i="1"/>
  <c r="T270" i="1" s="1"/>
  <c r="S742" i="1"/>
  <c r="T742" i="1" s="1"/>
  <c r="S788" i="1"/>
  <c r="T788" i="1" s="1"/>
  <c r="S1970" i="1"/>
  <c r="T1970" i="1" s="1"/>
  <c r="S251" i="1"/>
  <c r="T251" i="1" s="1"/>
  <c r="S445" i="1"/>
  <c r="T445" i="1" s="1"/>
  <c r="S891" i="1"/>
  <c r="T891" i="1" s="1"/>
  <c r="S1587" i="1"/>
  <c r="T1587" i="1" s="1"/>
  <c r="S1949" i="1"/>
  <c r="T1949" i="1" s="1"/>
  <c r="S2577" i="1"/>
  <c r="T2577" i="1" s="1"/>
  <c r="S522" i="1"/>
  <c r="T522" i="1" s="1"/>
  <c r="S806" i="1"/>
  <c r="T806" i="1" s="1"/>
  <c r="S893" i="1"/>
  <c r="T893" i="1" s="1"/>
  <c r="S1119" i="1"/>
  <c r="T1119" i="1" s="1"/>
  <c r="S2061" i="1"/>
  <c r="T2061" i="1" s="1"/>
  <c r="S2408" i="1"/>
  <c r="T2408" i="1" s="1"/>
  <c r="S1440" i="1"/>
  <c r="T1440" i="1" s="1"/>
  <c r="S1968" i="1"/>
  <c r="T1968" i="1" s="1"/>
  <c r="S2465" i="1"/>
  <c r="T2465" i="1" s="1"/>
  <c r="S511" i="1"/>
  <c r="T511" i="1" s="1"/>
  <c r="S2555" i="1"/>
  <c r="T2555" i="1" s="1"/>
  <c r="S1126" i="1"/>
  <c r="T1126" i="1" s="1"/>
  <c r="S1699" i="1"/>
  <c r="T1699" i="1" s="1"/>
  <c r="S2147" i="1"/>
  <c r="T2147" i="1" s="1"/>
  <c r="S2450" i="1"/>
  <c r="T2450" i="1" s="1"/>
  <c r="S2622" i="1"/>
  <c r="T2622" i="1" s="1"/>
  <c r="S691" i="1"/>
  <c r="T691" i="1" s="1"/>
  <c r="S840" i="1"/>
  <c r="T840" i="1" s="1"/>
  <c r="S1537" i="1"/>
  <c r="T1537" i="1" s="1"/>
  <c r="S2651" i="1"/>
  <c r="T2651" i="1" s="1"/>
  <c r="S533" i="1"/>
  <c r="T533" i="1" s="1"/>
  <c r="S1027" i="1"/>
  <c r="T1027" i="1" s="1"/>
  <c r="S1567" i="1"/>
  <c r="T1567" i="1" s="1"/>
  <c r="S2389" i="1"/>
  <c r="T2389" i="1" s="1"/>
  <c r="S2495" i="1"/>
  <c r="T2495" i="1" s="1"/>
  <c r="S65" i="1"/>
  <c r="T65" i="1" s="1"/>
  <c r="S1478" i="1"/>
  <c r="T1478" i="1" s="1"/>
  <c r="S2050" i="1"/>
  <c r="T2050" i="1" s="1"/>
  <c r="S186" i="1"/>
  <c r="T186" i="1" s="1"/>
  <c r="S1103" i="1"/>
  <c r="T1103" i="1" s="1"/>
  <c r="S1483" i="1"/>
  <c r="T1483" i="1" s="1"/>
  <c r="S144" i="1"/>
  <c r="T144" i="1" s="1"/>
  <c r="S1691" i="1"/>
  <c r="T1691" i="1" s="1"/>
  <c r="S2494" i="1"/>
  <c r="T2494" i="1" s="1"/>
  <c r="S1248" i="1"/>
  <c r="T1248" i="1" s="1"/>
  <c r="S1084" i="1"/>
  <c r="T1084" i="1" s="1"/>
  <c r="S1579" i="1"/>
  <c r="T1579" i="1" s="1"/>
  <c r="S1003" i="1"/>
  <c r="T1003" i="1" s="1"/>
  <c r="S1485" i="1"/>
  <c r="T1485" i="1" s="1"/>
  <c r="S1797" i="1"/>
  <c r="T1797" i="1" s="1"/>
  <c r="S2374" i="1"/>
  <c r="T2374" i="1" s="1"/>
  <c r="S822" i="1"/>
  <c r="T822" i="1" s="1"/>
  <c r="S1219" i="1"/>
  <c r="T1219" i="1" s="1"/>
  <c r="S1418" i="1"/>
  <c r="T1418" i="1" s="1"/>
  <c r="S1816" i="1"/>
  <c r="T1816" i="1" s="1"/>
  <c r="S2380" i="1"/>
  <c r="T2380" i="1" s="1"/>
  <c r="S315" i="1"/>
  <c r="T315" i="1" s="1"/>
  <c r="S1182" i="1"/>
  <c r="T1182" i="1" s="1"/>
  <c r="S1335" i="1"/>
  <c r="T1335" i="1" s="1"/>
  <c r="S1468" i="1"/>
  <c r="T1468" i="1" s="1"/>
  <c r="S31" i="1"/>
  <c r="T31" i="1" s="1"/>
  <c r="S2248" i="1"/>
  <c r="T2248" i="1" s="1"/>
  <c r="S767" i="1"/>
  <c r="T767" i="1" s="1"/>
  <c r="S1338" i="1"/>
  <c r="T1338" i="1" s="1"/>
  <c r="S55" i="1"/>
  <c r="T55" i="1" s="1"/>
  <c r="S584" i="1"/>
  <c r="T584" i="1" s="1"/>
  <c r="S126" i="1"/>
  <c r="T126" i="1" s="1"/>
  <c r="S795" i="1"/>
  <c r="T795" i="1" s="1"/>
  <c r="S1113" i="1"/>
  <c r="T1113" i="1" s="1"/>
  <c r="S2042" i="1"/>
  <c r="T2042" i="1" s="1"/>
  <c r="S44" i="1"/>
  <c r="T44" i="1" s="1"/>
  <c r="S897" i="1"/>
  <c r="T897" i="1" s="1"/>
  <c r="S1737" i="1"/>
  <c r="T1737" i="1" s="1"/>
  <c r="S2516" i="1"/>
  <c r="T2516" i="1" s="1"/>
  <c r="S711" i="1"/>
  <c r="T711" i="1" s="1"/>
  <c r="S1314" i="1"/>
  <c r="T1314" i="1" s="1"/>
  <c r="S2107" i="1"/>
  <c r="T2107" i="1" s="1"/>
  <c r="S2377" i="1"/>
  <c r="T2377" i="1" s="1"/>
  <c r="S125" i="1"/>
  <c r="T125" i="1" s="1"/>
  <c r="S1297" i="1"/>
  <c r="T1297" i="1" s="1"/>
  <c r="S451" i="1"/>
  <c r="T451" i="1" s="1"/>
  <c r="S642" i="1"/>
  <c r="T642" i="1" s="1"/>
  <c r="S1506" i="1"/>
  <c r="T1506" i="1" s="1"/>
  <c r="S1734" i="1"/>
  <c r="T1734" i="1" s="1"/>
  <c r="S59" i="1"/>
  <c r="T59" i="1" s="1"/>
  <c r="S2645" i="1"/>
  <c r="T2645" i="1" s="1"/>
  <c r="S195" i="1"/>
  <c r="T195" i="1" s="1"/>
  <c r="S344" i="1"/>
  <c r="T344" i="1" s="1"/>
  <c r="S135" i="1"/>
  <c r="T135" i="1" s="1"/>
  <c r="S1080" i="1"/>
  <c r="T1080" i="1" s="1"/>
  <c r="S1421" i="1"/>
  <c r="T1421" i="1" s="1"/>
  <c r="S2246" i="1"/>
  <c r="T2246" i="1" s="1"/>
  <c r="S2493" i="1"/>
  <c r="T2493" i="1" s="1"/>
  <c r="S693" i="1"/>
  <c r="T693" i="1" s="1"/>
  <c r="S1405" i="1"/>
  <c r="T1405" i="1" s="1"/>
  <c r="S1511" i="1"/>
  <c r="T1511" i="1" s="1"/>
  <c r="S1971" i="1"/>
  <c r="T1971" i="1" s="1"/>
  <c r="S2207" i="1"/>
  <c r="T2207" i="1" s="1"/>
  <c r="S112" i="1"/>
  <c r="T112" i="1" s="1"/>
  <c r="S371" i="1"/>
  <c r="T371" i="1" s="1"/>
  <c r="S741" i="1"/>
  <c r="T741" i="1" s="1"/>
  <c r="S2404" i="1"/>
  <c r="T2404" i="1" s="1"/>
  <c r="S410" i="1"/>
  <c r="T410" i="1" s="1"/>
  <c r="S160" i="1"/>
  <c r="T160" i="1" s="1"/>
  <c r="S535" i="1"/>
  <c r="T535" i="1" s="1"/>
  <c r="S1245" i="1"/>
  <c r="T1245" i="1" s="1"/>
  <c r="S1954" i="1"/>
  <c r="T1954" i="1" s="1"/>
  <c r="S2486" i="1"/>
  <c r="T2486" i="1" s="1"/>
  <c r="S314" i="1"/>
  <c r="T314" i="1" s="1"/>
  <c r="S1091" i="1"/>
  <c r="T1091" i="1" s="1"/>
  <c r="S1505" i="1"/>
  <c r="T1505" i="1" s="1"/>
  <c r="S1659" i="1"/>
  <c r="T1659" i="1" s="1"/>
  <c r="S2337" i="1"/>
  <c r="T2337" i="1" s="1"/>
  <c r="S54" i="1"/>
  <c r="T54" i="1" s="1"/>
  <c r="S217" i="1"/>
  <c r="T217" i="1" s="1"/>
  <c r="S1068" i="1"/>
  <c r="T1068" i="1" s="1"/>
  <c r="S1652" i="1"/>
  <c r="T1652" i="1" s="1"/>
  <c r="S1935" i="1"/>
  <c r="T1935" i="1" s="1"/>
  <c r="S815" i="1"/>
  <c r="T815" i="1" s="1"/>
  <c r="S1227" i="1"/>
  <c r="T1227" i="1" s="1"/>
  <c r="S2162" i="1"/>
  <c r="T2162" i="1" s="1"/>
  <c r="S45" i="1"/>
  <c r="T45" i="1" s="1"/>
  <c r="S223" i="1"/>
  <c r="T223" i="1" s="1"/>
  <c r="S405" i="1"/>
  <c r="T405" i="1" s="1"/>
  <c r="S686" i="1"/>
  <c r="T686" i="1" s="1"/>
  <c r="S1442" i="1"/>
  <c r="T1442" i="1" s="1"/>
  <c r="S1479" i="1"/>
  <c r="T1479" i="1" s="1"/>
  <c r="S2708" i="1"/>
  <c r="T2708" i="1" s="1"/>
  <c r="S449" i="1"/>
  <c r="T449" i="1" s="1"/>
  <c r="S1180" i="1"/>
  <c r="T1180" i="1" s="1"/>
  <c r="S2064" i="1"/>
  <c r="T2064" i="1" s="1"/>
  <c r="S2195" i="1"/>
  <c r="T2195" i="1" s="1"/>
  <c r="S2489" i="1"/>
  <c r="T2489" i="1" s="1"/>
  <c r="S606" i="1"/>
  <c r="T606" i="1" s="1"/>
  <c r="S1155" i="1"/>
  <c r="T1155" i="1" s="1"/>
  <c r="S1681" i="1"/>
  <c r="T1681" i="1" s="1"/>
  <c r="S1948" i="1"/>
  <c r="T1948" i="1" s="1"/>
  <c r="S2250" i="1"/>
  <c r="T2250" i="1" s="1"/>
  <c r="S2649" i="1"/>
  <c r="T2649" i="1" s="1"/>
  <c r="S80" i="1"/>
  <c r="T80" i="1" s="1"/>
  <c r="S950" i="1"/>
  <c r="T950" i="1" s="1"/>
  <c r="S1712" i="1"/>
  <c r="T1712" i="1" s="1"/>
  <c r="S2521" i="1"/>
  <c r="T2521" i="1" s="1"/>
  <c r="S1289" i="1"/>
  <c r="T1289" i="1" s="1"/>
  <c r="S946" i="1"/>
  <c r="T946" i="1" s="1"/>
  <c r="S2125" i="1"/>
  <c r="T2125" i="1" s="1"/>
  <c r="S2217" i="1"/>
  <c r="T2217" i="1" s="1"/>
  <c r="S1138" i="1"/>
  <c r="T1138" i="1" s="1"/>
  <c r="S2503" i="1"/>
  <c r="T2503" i="1" s="1"/>
  <c r="S331" i="1"/>
  <c r="T331" i="1" s="1"/>
  <c r="S2016" i="1"/>
  <c r="T2016" i="1" s="1"/>
  <c r="S1170" i="1"/>
  <c r="T1170" i="1" s="1"/>
  <c r="S1449" i="1"/>
  <c r="T1449" i="1" s="1"/>
  <c r="S2133" i="1"/>
  <c r="T2133" i="1" s="1"/>
  <c r="S2212" i="1"/>
  <c r="T2212" i="1" s="1"/>
  <c r="S582" i="1"/>
  <c r="T582" i="1" s="1"/>
  <c r="S1266" i="1"/>
  <c r="T1266" i="1" s="1"/>
  <c r="S155" i="1"/>
  <c r="T155" i="1" s="1"/>
  <c r="S678" i="1"/>
  <c r="T678" i="1" s="1"/>
  <c r="S1950" i="1"/>
  <c r="T1950" i="1" s="1"/>
  <c r="S2422" i="1"/>
  <c r="T2422" i="1" s="1"/>
  <c r="S689" i="1"/>
  <c r="T689" i="1" s="1"/>
  <c r="S1827" i="1"/>
  <c r="T1827" i="1" s="1"/>
  <c r="S1825" i="1"/>
  <c r="T1825" i="1" s="1"/>
  <c r="S269" i="1"/>
  <c r="T269" i="1" s="1"/>
  <c r="S1927" i="1"/>
  <c r="T1927" i="1" s="1"/>
  <c r="S177" i="1"/>
  <c r="T177" i="1" s="1"/>
  <c r="S512" i="1"/>
  <c r="T512" i="1" s="1"/>
  <c r="S1474" i="1"/>
  <c r="T1474" i="1" s="1"/>
  <c r="S2320" i="1"/>
  <c r="T2320" i="1" s="1"/>
  <c r="S2491" i="1"/>
  <c r="T2491" i="1" s="1"/>
  <c r="S919" i="1"/>
  <c r="T919" i="1" s="1"/>
  <c r="S1069" i="1"/>
  <c r="T1069" i="1" s="1"/>
  <c r="S1936" i="1"/>
  <c r="T1936" i="1" s="1"/>
  <c r="S148" i="1"/>
  <c r="T148" i="1" s="1"/>
  <c r="S683" i="1"/>
  <c r="T683" i="1" s="1"/>
  <c r="S1931" i="1"/>
  <c r="T1931" i="1" s="1"/>
  <c r="S22" i="1"/>
  <c r="T22" i="1" s="1"/>
  <c r="S279" i="1"/>
  <c r="T279" i="1" s="1"/>
  <c r="S934" i="1"/>
  <c r="T934" i="1" s="1"/>
  <c r="S1409" i="1"/>
  <c r="T1409" i="1" s="1"/>
  <c r="S2114" i="1"/>
  <c r="T2114" i="1" s="1"/>
  <c r="S191" i="1"/>
  <c r="T191" i="1" s="1"/>
  <c r="S530" i="1"/>
  <c r="T530" i="1" s="1"/>
  <c r="S1926" i="1"/>
  <c r="T1926" i="1" s="1"/>
  <c r="S61" i="1"/>
  <c r="T61" i="1" s="1"/>
  <c r="S499" i="1"/>
  <c r="T499" i="1" s="1"/>
  <c r="S1096" i="1"/>
  <c r="T1096" i="1" s="1"/>
  <c r="S2117" i="1"/>
  <c r="T2117" i="1" s="1"/>
  <c r="S2706" i="1"/>
  <c r="T2706" i="1" s="1"/>
  <c r="S307" i="1"/>
  <c r="T307" i="1" s="1"/>
  <c r="S926" i="1"/>
  <c r="T926" i="1" s="1"/>
  <c r="S2427" i="1"/>
  <c r="T2427" i="1" s="1"/>
  <c r="S732" i="1"/>
  <c r="T732" i="1" s="1"/>
  <c r="S2302" i="1"/>
  <c r="T2302" i="1" s="1"/>
  <c r="S139" i="1"/>
  <c r="T139" i="1" s="1"/>
  <c r="S1022" i="1"/>
  <c r="T1022" i="1" s="1"/>
  <c r="S1862" i="1"/>
  <c r="T1862" i="1" s="1"/>
  <c r="S2565" i="1"/>
  <c r="T2565" i="1" s="1"/>
  <c r="S554" i="1"/>
  <c r="T554" i="1" s="1"/>
  <c r="S1454" i="1"/>
  <c r="T1454" i="1" s="1"/>
  <c r="S2265" i="1"/>
  <c r="T2265" i="1" s="1"/>
  <c r="S164" i="1"/>
  <c r="T164" i="1" s="1"/>
  <c r="S352" i="1"/>
  <c r="T352" i="1" s="1"/>
  <c r="S1048" i="1"/>
  <c r="T1048" i="1" s="1"/>
  <c r="S1524" i="1"/>
  <c r="T1524" i="1" s="1"/>
  <c r="S2036" i="1"/>
  <c r="T2036" i="1" s="1"/>
  <c r="S1790" i="1"/>
  <c r="T1790" i="1" s="1"/>
  <c r="S548" i="1"/>
  <c r="T548" i="1" s="1"/>
  <c r="S1019" i="1"/>
  <c r="T1019" i="1" s="1"/>
  <c r="S2462" i="1"/>
  <c r="T2462" i="1" s="1"/>
  <c r="S648" i="1"/>
  <c r="T648" i="1" s="1"/>
  <c r="S1593" i="1"/>
  <c r="T1593" i="1" s="1"/>
  <c r="S1813" i="1"/>
  <c r="T1813" i="1" s="1"/>
  <c r="S651" i="1"/>
  <c r="T651" i="1" s="1"/>
  <c r="S813" i="1"/>
  <c r="T813" i="1" s="1"/>
  <c r="S1488" i="1"/>
  <c r="T1488" i="1" s="1"/>
  <c r="S1850" i="1"/>
  <c r="T1850" i="1" s="1"/>
  <c r="S2703" i="1"/>
  <c r="T2703" i="1" s="1"/>
  <c r="S725" i="1"/>
  <c r="T725" i="1" s="1"/>
  <c r="S162" i="1"/>
  <c r="T162" i="1" s="1"/>
  <c r="S1914" i="1"/>
  <c r="T1914" i="1" s="1"/>
  <c r="S473" i="1"/>
  <c r="T473" i="1" s="1"/>
  <c r="S619" i="1"/>
  <c r="T619" i="1" s="1"/>
  <c r="S1094" i="1"/>
  <c r="T1094" i="1" s="1"/>
  <c r="S2415" i="1"/>
  <c r="T2415" i="1" s="1"/>
  <c r="S2508" i="1"/>
  <c r="T2508" i="1" s="1"/>
  <c r="S453" i="1"/>
  <c r="T453" i="1" s="1"/>
  <c r="S549" i="1"/>
  <c r="T549" i="1" s="1"/>
  <c r="S1683" i="1"/>
  <c r="T1683" i="1" s="1"/>
  <c r="S1847" i="1"/>
  <c r="T1847" i="1" s="1"/>
  <c r="S532" i="1"/>
  <c r="T532" i="1" s="1"/>
  <c r="S2043" i="1"/>
  <c r="T2043" i="1" s="1"/>
  <c r="S77" i="1"/>
  <c r="T77" i="1" s="1"/>
  <c r="S747" i="1"/>
  <c r="T747" i="1" s="1"/>
  <c r="S1359" i="1"/>
  <c r="T1359" i="1" s="1"/>
  <c r="S2229" i="1"/>
  <c r="T2229" i="1" s="1"/>
  <c r="S2618" i="1"/>
  <c r="T2618" i="1" s="1"/>
  <c r="S361" i="1"/>
  <c r="T361" i="1" s="1"/>
  <c r="S906" i="1"/>
  <c r="T906" i="1" s="1"/>
  <c r="S2237" i="1"/>
  <c r="T2237" i="1" s="1"/>
  <c r="S140" i="1"/>
  <c r="T140" i="1" s="1"/>
  <c r="S589" i="1"/>
  <c r="T589" i="1" s="1"/>
  <c r="S1854" i="1"/>
  <c r="T1854" i="1" s="1"/>
  <c r="S2269" i="1"/>
  <c r="T2269" i="1" s="1"/>
  <c r="S2385" i="1"/>
  <c r="T2385" i="1" s="1"/>
  <c r="S892" i="1"/>
  <c r="T892" i="1" s="1"/>
  <c r="S1548" i="1"/>
  <c r="T1548" i="1" s="1"/>
  <c r="S2305" i="1"/>
  <c r="T2305" i="1" s="1"/>
  <c r="S312" i="1"/>
  <c r="T312" i="1" s="1"/>
  <c r="S1354" i="1"/>
  <c r="T1354" i="1" s="1"/>
  <c r="S1792" i="1"/>
  <c r="T1792" i="1" s="1"/>
  <c r="S1941" i="1"/>
  <c r="T1941" i="1" s="1"/>
  <c r="S2504" i="1"/>
  <c r="T2504" i="1" s="1"/>
  <c r="S196" i="1"/>
  <c r="T196" i="1" s="1"/>
  <c r="S543" i="1"/>
  <c r="T543" i="1" s="1"/>
  <c r="S1053" i="1"/>
  <c r="T1053" i="1" s="1"/>
  <c r="S1870" i="1"/>
  <c r="T1870" i="1" s="1"/>
  <c r="S2281" i="1"/>
  <c r="T2281" i="1" s="1"/>
  <c r="S2512" i="1"/>
  <c r="T2512" i="1" s="1"/>
  <c r="S2700" i="1"/>
  <c r="T2700" i="1" s="1"/>
  <c r="S2553" i="1"/>
  <c r="T2553" i="1" s="1"/>
  <c r="S131" i="1"/>
  <c r="T131" i="1" s="1"/>
  <c r="S809" i="1"/>
  <c r="T809" i="1" s="1"/>
  <c r="S1274" i="1"/>
  <c r="T1274" i="1" s="1"/>
  <c r="S1625" i="1"/>
  <c r="T1625" i="1" s="1"/>
  <c r="S2496" i="1"/>
  <c r="T2496" i="1" s="1"/>
  <c r="S456" i="1"/>
  <c r="T456" i="1" s="1"/>
  <c r="S1071" i="1"/>
  <c r="T1071" i="1" s="1"/>
  <c r="S1475" i="1"/>
  <c r="T1475" i="1" s="1"/>
  <c r="S105" i="1"/>
  <c r="T105" i="1" s="1"/>
  <c r="S334" i="1"/>
  <c r="T334" i="1" s="1"/>
  <c r="S471" i="1"/>
  <c r="T471" i="1" s="1"/>
  <c r="S1764" i="1"/>
  <c r="T1764" i="1" s="1"/>
  <c r="S2200" i="1"/>
  <c r="T2200" i="1" s="1"/>
  <c r="S2534" i="1"/>
  <c r="T2534" i="1" s="1"/>
  <c r="S2656" i="1"/>
  <c r="T2656" i="1" s="1"/>
  <c r="S306" i="1"/>
  <c r="T306" i="1" s="1"/>
  <c r="S323" i="1"/>
  <c r="T323" i="1" s="1"/>
  <c r="S787" i="1"/>
  <c r="T787" i="1" s="1"/>
  <c r="S1129" i="1"/>
  <c r="T1129" i="1" s="1"/>
  <c r="S1337" i="1"/>
  <c r="T1337" i="1" s="1"/>
  <c r="S615" i="1"/>
  <c r="T615" i="1" s="1"/>
  <c r="S1741" i="1"/>
  <c r="T1741" i="1" s="1"/>
  <c r="S2342" i="1"/>
  <c r="T2342" i="1" s="1"/>
  <c r="S2704" i="1"/>
  <c r="T2704" i="1" s="1"/>
  <c r="S181" i="1"/>
  <c r="T181" i="1" s="1"/>
  <c r="S313" i="1"/>
  <c r="T313" i="1" s="1"/>
  <c r="S672" i="1"/>
  <c r="T672" i="1" s="1"/>
  <c r="S1131" i="1"/>
  <c r="T1131" i="1" s="1"/>
  <c r="S1965" i="1"/>
  <c r="T1965" i="1" s="1"/>
  <c r="S2449" i="1"/>
  <c r="T2449" i="1" s="1"/>
  <c r="S1107" i="1"/>
  <c r="T1107" i="1" s="1"/>
  <c r="S1431" i="1"/>
  <c r="T1431" i="1" s="1"/>
  <c r="S1957" i="1"/>
  <c r="T1957" i="1" s="1"/>
  <c r="S2665" i="1"/>
  <c r="T2665" i="1" s="1"/>
  <c r="S1265" i="1"/>
  <c r="T1265" i="1" s="1"/>
  <c r="S2166" i="1"/>
  <c r="T2166" i="1" s="1"/>
  <c r="S583" i="1"/>
  <c r="T583" i="1" s="1"/>
  <c r="S2039" i="1"/>
  <c r="T2039" i="1" s="1"/>
  <c r="S4" i="1"/>
  <c r="T4" i="1" s="1"/>
  <c r="S1751" i="1"/>
  <c r="T1751" i="1" s="1"/>
  <c r="S64" i="1"/>
  <c r="T64" i="1" s="1"/>
  <c r="S224" i="1"/>
  <c r="T224" i="1" s="1"/>
  <c r="S984" i="1"/>
  <c r="T984" i="1" s="1"/>
  <c r="S2625" i="1"/>
  <c r="T2625" i="1" s="1"/>
  <c r="S1407" i="1"/>
  <c r="T1407" i="1" s="1"/>
  <c r="S2707" i="1"/>
  <c r="T2707" i="1" s="1"/>
  <c r="S704" i="1"/>
  <c r="T704" i="1" s="1"/>
  <c r="S1378" i="1"/>
  <c r="T1378" i="1" s="1"/>
  <c r="S2379" i="1"/>
  <c r="T2379" i="1" s="1"/>
  <c r="S175" i="1"/>
  <c r="T175" i="1" s="1"/>
  <c r="S574" i="1"/>
  <c r="T574" i="1" s="1"/>
  <c r="S982" i="1"/>
  <c r="T982" i="1" s="1"/>
  <c r="S1263" i="1"/>
  <c r="T1263" i="1" s="1"/>
  <c r="S1527" i="1"/>
  <c r="T1527" i="1" s="1"/>
  <c r="S1910" i="1"/>
  <c r="T1910" i="1" s="1"/>
  <c r="S216" i="1"/>
  <c r="T216" i="1" s="1"/>
  <c r="S413" i="1"/>
  <c r="T413" i="1" s="1"/>
  <c r="S1765" i="1"/>
  <c r="T1765" i="1" s="1"/>
  <c r="S2400" i="1"/>
  <c r="T2400" i="1" s="1"/>
  <c r="S433" i="1"/>
  <c r="T433" i="1" s="1"/>
  <c r="S664" i="1"/>
  <c r="T664" i="1" s="1"/>
  <c r="S1574" i="1"/>
  <c r="T1574" i="1" s="1"/>
  <c r="S345" i="1"/>
  <c r="T345" i="1" s="1"/>
  <c r="S911" i="1"/>
  <c r="T911" i="1" s="1"/>
  <c r="S2658" i="1"/>
  <c r="T2658" i="1" s="1"/>
  <c r="S297" i="1"/>
  <c r="T297" i="1" s="1"/>
  <c r="S1617" i="1"/>
  <c r="T1617" i="1" s="1"/>
  <c r="S116" i="1"/>
  <c r="T116" i="1" s="1"/>
  <c r="S915" i="1"/>
  <c r="T915" i="1" s="1"/>
  <c r="S1172" i="1"/>
  <c r="T1172" i="1" s="1"/>
  <c r="S1301" i="1"/>
  <c r="T1301" i="1" s="1"/>
  <c r="S1583" i="1"/>
  <c r="T1583" i="1" s="1"/>
  <c r="S1776" i="1"/>
  <c r="T1776" i="1" s="1"/>
  <c r="S2423" i="1"/>
  <c r="T2423" i="1" s="1"/>
  <c r="S2688" i="1"/>
  <c r="T2688" i="1" s="1"/>
  <c r="S194" i="1"/>
  <c r="T194" i="1" s="1"/>
  <c r="S1496" i="1"/>
  <c r="T1496" i="1" s="1"/>
  <c r="S2440" i="1"/>
  <c r="T2440" i="1" s="1"/>
  <c r="S777" i="1"/>
  <c r="T777" i="1" s="1"/>
  <c r="S1040" i="1"/>
  <c r="T1040" i="1" s="1"/>
  <c r="S1137" i="1"/>
  <c r="T1137" i="1" s="1"/>
  <c r="S2055" i="1"/>
  <c r="T2055" i="1" s="1"/>
  <c r="S1640" i="1"/>
  <c r="T1640" i="1" s="1"/>
  <c r="S2163" i="1"/>
  <c r="T2163" i="1" s="1"/>
  <c r="S1181" i="1"/>
  <c r="T1181" i="1" s="1"/>
  <c r="S170" i="1"/>
  <c r="T170" i="1" s="1"/>
  <c r="S723" i="1"/>
  <c r="T723" i="1" s="1"/>
  <c r="S1100" i="1"/>
  <c r="T1100" i="1" s="1"/>
  <c r="S2084" i="1"/>
  <c r="T2084" i="1" s="1"/>
  <c r="S2232" i="1"/>
  <c r="T2232" i="1" s="1"/>
  <c r="S247" i="1"/>
  <c r="T247" i="1" s="1"/>
  <c r="S1208" i="1"/>
  <c r="T1208" i="1" s="1"/>
  <c r="S1831" i="1"/>
  <c r="T1831" i="1" s="1"/>
  <c r="S281" i="1"/>
  <c r="T281" i="1" s="1"/>
  <c r="S1465" i="1"/>
  <c r="T1465" i="1" s="1"/>
  <c r="S1922" i="1"/>
  <c r="T1922" i="1" s="1"/>
  <c r="S560" i="1"/>
  <c r="T560" i="1" s="1"/>
  <c r="S898" i="1"/>
  <c r="T898" i="1" s="1"/>
  <c r="S1876" i="1"/>
  <c r="T1876" i="1" s="1"/>
  <c r="S2066" i="1"/>
  <c r="T2066" i="1" s="1"/>
  <c r="S2528" i="1"/>
  <c r="T2528" i="1" s="1"/>
  <c r="S11" i="1"/>
  <c r="T11" i="1" s="1"/>
  <c r="S272" i="1"/>
  <c r="T272" i="1" s="1"/>
  <c r="S1754" i="1"/>
  <c r="T1754" i="1" s="1"/>
  <c r="S527" i="1"/>
  <c r="T527" i="1" s="1"/>
  <c r="S951" i="1"/>
  <c r="T951" i="1" s="1"/>
  <c r="S1861" i="1"/>
  <c r="T1861" i="1" s="1"/>
  <c r="S490" i="1"/>
  <c r="T490" i="1" s="1"/>
  <c r="S1586" i="1"/>
  <c r="T1586" i="1" s="1"/>
  <c r="S2034" i="1"/>
  <c r="T2034" i="1" s="1"/>
  <c r="S2559" i="1"/>
  <c r="T2559" i="1" s="1"/>
  <c r="S2571" i="1"/>
  <c r="T2571" i="1" s="1"/>
  <c r="S10" i="1"/>
  <c r="T10" i="1" s="1"/>
  <c r="S51" i="1"/>
  <c r="T51" i="1" s="1"/>
  <c r="S330" i="1"/>
  <c r="T330" i="1" s="1"/>
  <c r="S1063" i="1"/>
  <c r="T1063" i="1" s="1"/>
  <c r="S1389" i="1"/>
  <c r="T1389" i="1" s="1"/>
  <c r="S1450" i="1"/>
  <c r="T1450" i="1" s="1"/>
  <c r="S2383" i="1"/>
  <c r="T2383" i="1" s="1"/>
  <c r="S1632" i="1"/>
  <c r="T1632" i="1" s="1"/>
  <c r="S1735" i="1"/>
  <c r="T1735" i="1" s="1"/>
  <c r="S2592" i="1"/>
  <c r="T2592" i="1" s="1"/>
  <c r="S1713" i="1"/>
  <c r="T1713" i="1" s="1"/>
  <c r="S300" i="1"/>
  <c r="T300" i="1" s="1"/>
  <c r="S2552" i="1"/>
  <c r="T2552" i="1" s="1"/>
  <c r="S1408" i="1"/>
  <c r="T1408" i="1" s="1"/>
  <c r="S1604" i="1"/>
  <c r="T1604" i="1" s="1"/>
  <c r="S2471" i="1"/>
  <c r="T2471" i="1" s="1"/>
  <c r="S2647" i="1"/>
  <c r="T2647" i="1" s="1"/>
  <c r="S643" i="1"/>
  <c r="T643" i="1" s="1"/>
  <c r="S1466" i="1"/>
  <c r="T1466" i="1" s="1"/>
  <c r="S2323" i="1"/>
  <c r="T2323" i="1" s="1"/>
  <c r="S2548" i="1"/>
  <c r="T2548" i="1" s="1"/>
  <c r="S710" i="1"/>
  <c r="T710" i="1" s="1"/>
  <c r="S1360" i="1"/>
  <c r="T1360" i="1" s="1"/>
  <c r="S1572" i="1"/>
  <c r="T1572" i="1" s="1"/>
  <c r="S2076" i="1"/>
  <c r="T2076" i="1" s="1"/>
  <c r="S350" i="1"/>
  <c r="T350" i="1" s="1"/>
  <c r="S1759" i="1"/>
  <c r="T1759" i="1" s="1"/>
  <c r="S626" i="1"/>
  <c r="T626" i="1" s="1"/>
  <c r="S1327" i="1"/>
  <c r="T1327" i="1" s="1"/>
  <c r="S2505" i="1"/>
  <c r="T2505" i="1" s="1"/>
  <c r="S879" i="1"/>
  <c r="T879" i="1" s="1"/>
  <c r="S1994" i="1"/>
  <c r="T1994" i="1" s="1"/>
  <c r="S2311" i="1"/>
  <c r="T2311" i="1" s="1"/>
  <c r="S340" i="1"/>
  <c r="T340" i="1" s="1"/>
  <c r="S136" i="1"/>
  <c r="T136" i="1" s="1"/>
  <c r="S1636" i="1"/>
  <c r="T1636" i="1" s="1"/>
  <c r="S1944" i="1"/>
  <c r="T1944" i="1" s="1"/>
  <c r="S610" i="1"/>
  <c r="T610" i="1" s="1"/>
  <c r="S1236" i="1"/>
  <c r="T1236" i="1" s="1"/>
  <c r="S2561" i="1"/>
  <c r="T2561" i="1" s="1"/>
  <c r="S128" i="1"/>
  <c r="T128" i="1" s="1"/>
  <c r="S503" i="1"/>
  <c r="T503" i="1" s="1"/>
  <c r="S1056" i="1"/>
  <c r="T1056" i="1" s="1"/>
  <c r="S1365" i="1"/>
  <c r="T1365" i="1" s="1"/>
  <c r="S1752" i="1"/>
  <c r="T1752" i="1" s="1"/>
  <c r="S2668" i="1"/>
  <c r="T2668" i="1" s="1"/>
  <c r="S1270" i="1"/>
  <c r="T1270" i="1" s="1"/>
  <c r="S2291" i="1"/>
  <c r="T2291" i="1" s="1"/>
  <c r="S791" i="1"/>
  <c r="T791" i="1" s="1"/>
  <c r="S1502" i="1"/>
  <c r="T1502" i="1" s="1"/>
  <c r="S1788" i="1"/>
  <c r="T1788" i="1" s="1"/>
  <c r="S2554" i="1"/>
  <c r="T2554" i="1" s="1"/>
  <c r="S2669" i="1"/>
  <c r="T2669" i="1" s="1"/>
  <c r="S250" i="1"/>
  <c r="T250" i="1" s="1"/>
  <c r="S1668" i="1"/>
  <c r="T1668" i="1" s="1"/>
  <c r="S1195" i="1"/>
  <c r="T1195" i="1" s="1"/>
  <c r="S1974" i="1"/>
  <c r="T1974" i="1" s="1"/>
  <c r="S187" i="1"/>
  <c r="T187" i="1" s="1"/>
  <c r="S2418" i="1"/>
  <c r="T2418" i="1" s="1"/>
  <c r="S5" i="1"/>
  <c r="T5" i="1" s="1"/>
  <c r="S749" i="1"/>
  <c r="T749" i="1" s="1"/>
  <c r="S2527" i="1"/>
  <c r="T2527" i="1" s="1"/>
  <c r="S2293" i="1"/>
  <c r="T2293" i="1" s="1"/>
  <c r="S2330" i="1"/>
  <c r="T2330" i="1" s="1"/>
  <c r="S464" i="1"/>
  <c r="T464" i="1" s="1"/>
  <c r="S106" i="1"/>
  <c r="T106" i="1" s="1"/>
  <c r="S692" i="1"/>
  <c r="T692" i="1" s="1"/>
  <c r="S1320" i="1"/>
  <c r="T1320" i="1" s="1"/>
  <c r="S1471" i="1"/>
  <c r="T1471" i="1" s="1"/>
  <c r="S627" i="1"/>
  <c r="T627" i="1" s="1"/>
  <c r="S2602" i="1"/>
  <c r="T2602" i="1" s="1"/>
  <c r="S2135" i="1"/>
  <c r="T2135" i="1" s="1"/>
  <c r="S1164" i="1"/>
  <c r="T1164" i="1" s="1"/>
  <c r="S1842" i="1"/>
  <c r="T1842" i="1" s="1"/>
  <c r="S536" i="1"/>
  <c r="T536" i="1" s="1"/>
  <c r="S406" i="1"/>
  <c r="T406" i="1" s="1"/>
  <c r="S1650" i="1"/>
  <c r="T1650" i="1" s="1"/>
  <c r="S1733" i="1"/>
  <c r="T1733" i="1" s="1"/>
  <c r="S2216" i="1"/>
  <c r="T2216" i="1" s="1"/>
  <c r="S465" i="1"/>
  <c r="T465" i="1" s="1"/>
  <c r="S2353" i="1"/>
  <c r="T2353" i="1" s="1"/>
  <c r="S518" i="1"/>
  <c r="T518" i="1" s="1"/>
  <c r="S1576" i="1"/>
  <c r="T1576" i="1" s="1"/>
  <c r="S2220" i="1"/>
  <c r="T2220" i="1" s="1"/>
  <c r="S1723" i="1"/>
  <c r="T1723" i="1" s="1"/>
  <c r="S1892" i="1"/>
  <c r="T1892" i="1" s="1"/>
  <c r="S2149" i="1"/>
  <c r="T2149" i="1" s="1"/>
  <c r="S2142" i="1"/>
  <c r="T2142" i="1" s="1"/>
  <c r="S1985" i="1"/>
  <c r="T1985" i="1" s="1"/>
  <c r="S544" i="1"/>
  <c r="T544" i="1" s="1"/>
  <c r="S1945" i="1"/>
  <c r="T1945" i="1" s="1"/>
  <c r="S1293" i="1"/>
  <c r="T1293" i="1" s="1"/>
  <c r="S847" i="1"/>
  <c r="T847" i="1" s="1"/>
  <c r="S2209" i="1"/>
  <c r="T2209" i="1" s="1"/>
  <c r="S478" i="1"/>
  <c r="T478" i="1" s="1"/>
  <c r="S249" i="1"/>
  <c r="T249" i="1" s="1"/>
  <c r="S2451" i="1"/>
  <c r="T2451" i="1" s="1"/>
  <c r="S1168" i="1"/>
  <c r="T1168" i="1" s="1"/>
  <c r="S199" i="1"/>
  <c r="T199" i="1" s="1"/>
  <c r="S1581" i="1"/>
  <c r="T1581" i="1" s="1"/>
  <c r="S874" i="1"/>
  <c r="T874" i="1" s="1"/>
  <c r="S1318" i="1"/>
  <c r="T1318" i="1" s="1"/>
  <c r="S17" i="1"/>
  <c r="T17" i="1" s="1"/>
  <c r="S1034" i="1"/>
  <c r="T1034" i="1" s="1"/>
  <c r="S1969" i="1"/>
  <c r="T1969" i="1" s="1"/>
  <c r="S884" i="1"/>
  <c r="T884" i="1" s="1"/>
  <c r="S403" i="1"/>
  <c r="T403" i="1" s="1"/>
  <c r="S2351" i="1"/>
  <c r="T2351" i="1" s="1"/>
  <c r="S990" i="1"/>
  <c r="T990" i="1" s="1"/>
  <c r="S37" i="1"/>
  <c r="T37" i="1" s="1"/>
  <c r="S2615" i="1"/>
  <c r="T2615" i="1" s="1"/>
  <c r="S74" i="1"/>
  <c r="T74" i="1" s="1"/>
  <c r="S865" i="1"/>
  <c r="T865" i="1" s="1"/>
  <c r="S1400" i="1"/>
  <c r="T1400" i="1" s="1"/>
  <c r="S1416" i="1"/>
  <c r="T1416" i="1" s="1"/>
  <c r="S1874" i="1"/>
  <c r="T1874" i="1" s="1"/>
  <c r="S25" i="1"/>
  <c r="T25" i="1" s="1"/>
  <c r="S2642" i="1"/>
  <c r="T2642" i="1" s="1"/>
  <c r="S999" i="1"/>
  <c r="T999" i="1" s="1"/>
  <c r="S1875" i="1"/>
  <c r="T1875" i="1" s="1"/>
  <c r="S1670" i="1"/>
  <c r="T1670" i="1" s="1"/>
  <c r="S68" i="1"/>
  <c r="T68" i="1" s="1"/>
  <c r="S309" i="1"/>
  <c r="T309" i="1" s="1"/>
  <c r="S930" i="1"/>
  <c r="T930" i="1" s="1"/>
  <c r="S821" i="1"/>
  <c r="T821" i="1" s="1"/>
  <c r="S614" i="1"/>
  <c r="T614" i="1" s="1"/>
  <c r="S495" i="1"/>
  <c r="T495" i="1" s="1"/>
  <c r="S658" i="1"/>
  <c r="T658" i="1" s="1"/>
  <c r="S2185" i="1"/>
  <c r="T2185" i="1" s="1"/>
  <c r="S2674" i="1"/>
  <c r="T2674" i="1" s="1"/>
  <c r="S2684" i="1"/>
  <c r="T2684" i="1" s="1"/>
  <c r="S1298" i="1"/>
  <c r="T1298" i="1" s="1"/>
  <c r="S768" i="1"/>
  <c r="T768" i="1" s="1"/>
  <c r="S414" i="1"/>
  <c r="T414" i="1" s="1"/>
  <c r="S1611" i="1"/>
  <c r="T1611" i="1" s="1"/>
  <c r="S1319" i="1"/>
  <c r="T1319" i="1" s="1"/>
  <c r="S2099" i="1"/>
  <c r="T2099" i="1" s="1"/>
  <c r="S2095" i="1"/>
  <c r="T2095" i="1" s="1"/>
  <c r="S266" i="1"/>
  <c r="T266" i="1" s="1"/>
  <c r="S1721" i="1"/>
  <c r="T1721" i="1" s="1"/>
  <c r="S213" i="1"/>
  <c r="T213" i="1" s="1"/>
  <c r="S556" i="1"/>
  <c r="T556" i="1" s="1"/>
  <c r="S1893" i="1"/>
  <c r="T1893" i="1" s="1"/>
  <c r="S1349" i="1"/>
  <c r="T1349" i="1" s="1"/>
  <c r="S1253" i="1"/>
  <c r="T1253" i="1" s="1"/>
  <c r="S2507" i="1"/>
  <c r="T2507" i="1" s="1"/>
  <c r="S2569" i="1"/>
  <c r="T2569" i="1" s="1"/>
  <c r="S218" i="1"/>
  <c r="T218" i="1" s="1"/>
  <c r="S491" i="1"/>
  <c r="T491" i="1" s="1"/>
  <c r="S243" i="1"/>
  <c r="T243" i="1" s="1"/>
  <c r="S843" i="1"/>
  <c r="T843" i="1" s="1"/>
  <c r="S2005" i="1"/>
  <c r="T2005" i="1" s="1"/>
  <c r="S2435" i="1"/>
  <c r="T2435" i="1" s="1"/>
  <c r="S298" i="1"/>
  <c r="T298" i="1" s="1"/>
  <c r="S2127" i="1"/>
  <c r="T2127" i="1" s="1"/>
  <c r="S695" i="1"/>
  <c r="T695" i="1" s="1"/>
  <c r="S235" i="1"/>
  <c r="T235" i="1" s="1"/>
  <c r="S1469" i="1"/>
  <c r="T1469" i="1" s="1"/>
  <c r="S82" i="1"/>
  <c r="T82" i="1" s="1"/>
  <c r="S2201" i="1"/>
  <c r="T2201" i="1" s="1"/>
  <c r="S1481" i="1"/>
  <c r="T1481" i="1" s="1"/>
  <c r="S565" i="1"/>
  <c r="T565" i="1" s="1"/>
  <c r="S2672" i="1"/>
  <c r="T2672" i="1" s="1"/>
  <c r="S2112" i="1"/>
  <c r="T2112" i="1" s="1"/>
  <c r="S1815" i="1"/>
  <c r="T1815" i="1" s="1"/>
  <c r="S2365" i="1"/>
  <c r="T2365" i="1" s="1"/>
  <c r="S2179" i="1"/>
  <c r="T2179" i="1" s="1"/>
  <c r="S2154" i="1"/>
  <c r="T2154" i="1" s="1"/>
  <c r="S2029" i="1"/>
  <c r="T2029" i="1" s="1"/>
  <c r="S1840" i="1"/>
  <c r="T1840" i="1" s="1"/>
  <c r="S1755" i="1"/>
  <c r="T1755" i="1" s="1"/>
  <c r="S557" i="1"/>
  <c r="T557" i="1" s="1"/>
  <c r="S1199" i="1"/>
  <c r="T1199" i="1" s="1"/>
  <c r="S441" i="1"/>
  <c r="T441" i="1" s="1"/>
  <c r="S2188" i="1"/>
  <c r="T2188" i="1" s="1"/>
  <c r="S1990" i="1"/>
  <c r="T1990" i="1" s="1"/>
  <c r="S1448" i="1"/>
  <c r="T1448" i="1" s="1"/>
  <c r="S945" i="1"/>
  <c r="T945" i="1" s="1"/>
  <c r="S1413" i="1"/>
  <c r="T1413" i="1" s="1"/>
  <c r="S2439" i="1"/>
  <c r="T2439" i="1" s="1"/>
  <c r="S172" i="1"/>
  <c r="T172" i="1" s="1"/>
  <c r="S1062" i="1"/>
  <c r="T1062" i="1" s="1"/>
  <c r="S2636" i="1"/>
  <c r="T2636" i="1" s="1"/>
  <c r="S1353" i="1"/>
  <c r="T1353" i="1" s="1"/>
  <c r="S2428" i="1"/>
  <c r="T2428" i="1" s="1"/>
  <c r="S2630" i="1"/>
  <c r="T2630" i="1" s="1"/>
  <c r="S137" i="1"/>
  <c r="T137" i="1" s="1"/>
  <c r="S2432" i="1"/>
  <c r="T2432" i="1" s="1"/>
  <c r="S1556" i="1"/>
  <c r="T1556" i="1" s="1"/>
  <c r="S2075" i="1"/>
  <c r="T2075" i="1" s="1"/>
  <c r="S1613" i="1"/>
  <c r="T1613" i="1" s="1"/>
  <c r="S871" i="1"/>
  <c r="T871" i="1" s="1"/>
  <c r="S1883" i="1"/>
  <c r="T1883" i="1" s="1"/>
  <c r="S1439" i="1"/>
  <c r="T1439" i="1" s="1"/>
  <c r="S1517" i="1"/>
  <c r="T1517" i="1" s="1"/>
  <c r="S1410" i="1"/>
  <c r="T1410" i="1" s="1"/>
  <c r="S997" i="1"/>
  <c r="T997" i="1" s="1"/>
  <c r="S1602" i="1"/>
  <c r="T1602" i="1" s="1"/>
  <c r="S2225" i="1"/>
  <c r="T2225" i="1" s="1"/>
  <c r="S1591" i="1"/>
  <c r="T1591" i="1" s="1"/>
  <c r="S1612" i="1"/>
  <c r="T1612" i="1" s="1"/>
  <c r="S1427" i="1"/>
  <c r="T1427" i="1" s="1"/>
  <c r="S862" i="1"/>
  <c r="T862" i="1" s="1"/>
  <c r="S770" i="1"/>
  <c r="T770" i="1" s="1"/>
  <c r="S1369" i="1"/>
  <c r="T1369" i="1" s="1"/>
  <c r="S1134" i="1"/>
  <c r="T1134" i="1" s="1"/>
  <c r="S1362" i="1"/>
  <c r="T1362" i="1" s="1"/>
  <c r="S1958" i="1"/>
  <c r="T1958" i="1" s="1"/>
  <c r="S684" i="1"/>
  <c r="T684" i="1" s="1"/>
  <c r="S239" i="1"/>
  <c r="T239" i="1" s="1"/>
  <c r="S1196" i="1"/>
  <c r="T1196" i="1" s="1"/>
  <c r="S1590" i="1"/>
  <c r="T1590" i="1" s="1"/>
  <c r="S1801" i="1"/>
  <c r="T1801" i="1" s="1"/>
  <c r="S2456" i="1"/>
  <c r="T2456" i="1" s="1"/>
  <c r="S2238" i="1"/>
  <c r="T2238" i="1" s="1"/>
  <c r="S529" i="1"/>
  <c r="T529" i="1" s="1"/>
  <c r="S1058" i="1"/>
  <c r="T1058" i="1" s="1"/>
  <c r="S851" i="1"/>
  <c r="T851" i="1" s="1"/>
  <c r="S1779" i="1"/>
  <c r="T1779" i="1" s="1"/>
  <c r="S1047" i="1"/>
  <c r="T1047" i="1" s="1"/>
  <c r="S701" i="1"/>
  <c r="T701" i="1" s="1"/>
  <c r="S1826" i="1"/>
  <c r="T1826" i="1" s="1"/>
  <c r="S979" i="1"/>
  <c r="T979" i="1" s="1"/>
  <c r="S1175" i="1"/>
  <c r="T1175" i="1" s="1"/>
  <c r="S804" i="1"/>
  <c r="T804" i="1" s="1"/>
  <c r="S121" i="1"/>
  <c r="T121" i="1" s="1"/>
  <c r="S304" i="1"/>
  <c r="T304" i="1" s="1"/>
  <c r="S357" i="1"/>
  <c r="T357" i="1" s="1"/>
  <c r="S446" i="1"/>
  <c r="T446" i="1" s="1"/>
  <c r="S517" i="1"/>
  <c r="T517" i="1" s="1"/>
  <c r="S659" i="1"/>
  <c r="T659" i="1" s="1"/>
  <c r="S1434" i="1"/>
  <c r="T1434" i="1" s="1"/>
  <c r="S1837" i="1"/>
  <c r="T1837" i="1" s="1"/>
  <c r="S859" i="1"/>
  <c r="T859" i="1" s="1"/>
  <c r="S2204" i="1"/>
  <c r="T2204" i="1" s="1"/>
  <c r="S2024" i="1"/>
  <c r="T2024" i="1" s="1"/>
  <c r="S2390" i="1"/>
  <c r="T2390" i="1" s="1"/>
  <c r="S524" i="1"/>
  <c r="T524" i="1" s="1"/>
  <c r="S1942" i="1"/>
  <c r="T1942" i="1" s="1"/>
  <c r="S1710" i="1"/>
  <c r="T1710" i="1" s="1"/>
  <c r="S1130" i="1"/>
  <c r="T1130" i="1" s="1"/>
  <c r="S1673" i="1"/>
  <c r="T1673" i="1" s="1"/>
  <c r="S1669" i="1"/>
  <c r="T1669" i="1" s="1"/>
  <c r="S2008" i="1"/>
  <c r="T2008" i="1" s="1"/>
  <c r="S221" i="1"/>
  <c r="T221" i="1" s="1"/>
  <c r="S1705" i="1"/>
  <c r="T1705" i="1" s="1"/>
  <c r="S540" i="1"/>
  <c r="T540" i="1" s="1"/>
  <c r="S1187" i="1"/>
  <c r="T1187" i="1" s="1"/>
  <c r="S933" i="1"/>
  <c r="T933" i="1" s="1"/>
  <c r="S152" i="1"/>
  <c r="T152" i="1" s="1"/>
  <c r="S1188" i="1"/>
  <c r="T1188" i="1" s="1"/>
  <c r="S1906" i="1"/>
  <c r="T1906" i="1" s="1"/>
  <c r="S60" i="1"/>
  <c r="T60" i="1" s="1"/>
  <c r="S810" i="1"/>
  <c r="T810" i="1" s="1"/>
  <c r="S2062" i="1"/>
  <c r="T2062" i="1" s="1"/>
  <c r="S955" i="1"/>
  <c r="T955" i="1" s="1"/>
  <c r="S2685" i="1"/>
  <c r="T2685" i="1" s="1"/>
  <c r="S2539" i="1"/>
  <c r="T2539" i="1" s="1"/>
  <c r="S970" i="1"/>
  <c r="T970" i="1" s="1"/>
  <c r="S724" i="1"/>
  <c r="T724" i="1" s="1"/>
  <c r="S438" i="1"/>
  <c r="T438" i="1" s="1"/>
  <c r="S2601" i="1"/>
  <c r="T2601" i="1" s="1"/>
  <c r="S1036" i="1"/>
  <c r="T1036" i="1" s="1"/>
  <c r="S1940" i="1"/>
  <c r="T1940" i="1" s="1"/>
  <c r="S1504" i="1"/>
  <c r="T1504" i="1" s="1"/>
  <c r="S1283" i="1"/>
  <c r="T1283" i="1" s="1"/>
  <c r="S2010" i="1"/>
  <c r="T2010" i="1" s="1"/>
  <c r="S418" i="1"/>
  <c r="T418" i="1" s="1"/>
  <c r="S662" i="1"/>
  <c r="T662" i="1" s="1"/>
  <c r="S1560" i="1"/>
  <c r="T1560" i="1" s="1"/>
  <c r="S1814" i="1"/>
  <c r="T1814" i="1" s="1"/>
  <c r="S794" i="1"/>
  <c r="T794" i="1" s="1"/>
  <c r="S1490" i="1"/>
  <c r="T1490" i="1" s="1"/>
  <c r="S2228" i="1"/>
  <c r="T2228" i="1" s="1"/>
  <c r="S907" i="1"/>
  <c r="T907" i="1" s="1"/>
  <c r="S2211" i="1"/>
  <c r="T2211" i="1" s="1"/>
  <c r="S561" i="1"/>
  <c r="T561" i="1" s="1"/>
  <c r="S2413" i="1"/>
  <c r="T2413" i="1" s="1"/>
  <c r="S2433" i="1"/>
  <c r="T2433" i="1" s="1"/>
  <c r="S1082" i="1"/>
  <c r="T1082" i="1" s="1"/>
  <c r="S2705" i="1"/>
  <c r="T2705" i="1" s="1"/>
  <c r="S1526" i="1"/>
  <c r="T1526" i="1" s="1"/>
  <c r="S1186" i="1"/>
  <c r="T1186" i="1" s="1"/>
  <c r="S1043" i="1"/>
  <c r="T1043" i="1" s="1"/>
  <c r="S1793" i="1"/>
  <c r="T1793" i="1" s="1"/>
  <c r="S2181" i="1"/>
  <c r="T2181" i="1" s="1"/>
  <c r="S3" i="1"/>
  <c r="T3" i="1" s="1"/>
  <c r="S1357" i="1"/>
  <c r="T1357" i="1" s="1"/>
  <c r="S1393" i="1"/>
  <c r="T1393" i="1" s="1"/>
  <c r="S1167" i="1"/>
  <c r="T1167" i="1" s="1"/>
  <c r="S797" i="1"/>
  <c r="T797" i="1" s="1"/>
  <c r="S952" i="1"/>
  <c r="T952" i="1" s="1"/>
  <c r="S1775" i="1"/>
  <c r="T1775" i="1" s="1"/>
  <c r="S2085" i="1"/>
  <c r="T2085" i="1" s="1"/>
  <c r="S1218" i="1"/>
  <c r="T1218" i="1" s="1"/>
  <c r="S358" i="1"/>
  <c r="T358" i="1" s="1"/>
  <c r="S2381" i="1"/>
  <c r="T2381" i="1" s="1"/>
  <c r="S1331" i="1"/>
  <c r="T1331" i="1" s="1"/>
  <c r="S2171" i="1"/>
  <c r="T2171" i="1" s="1"/>
  <c r="S1902" i="1"/>
  <c r="T1902" i="1" s="1"/>
  <c r="S1373" i="1"/>
  <c r="T1373" i="1" s="1"/>
  <c r="S2198" i="1"/>
  <c r="T2198" i="1" s="1"/>
  <c r="S2000" i="1"/>
  <c r="T2000" i="1" s="1"/>
  <c r="S1891" i="1"/>
  <c r="T1891" i="1" s="1"/>
  <c r="S2018" i="1"/>
  <c r="T2018" i="1" s="1"/>
  <c r="S2388" i="1"/>
  <c r="T2388" i="1" s="1"/>
  <c r="S1645" i="1"/>
  <c r="T1645" i="1" s="1"/>
  <c r="S1247" i="1"/>
  <c r="T1247" i="1" s="1"/>
  <c r="S50" i="1"/>
  <c r="T50" i="1" s="1"/>
  <c r="S1849" i="1"/>
  <c r="T1849" i="1" s="1"/>
  <c r="S459" i="1"/>
  <c r="T459" i="1" s="1"/>
  <c r="S2545" i="1"/>
  <c r="T2545" i="1" s="1"/>
  <c r="S1877" i="1"/>
  <c r="T1877" i="1" s="1"/>
  <c r="S1781" i="1"/>
  <c r="T1781" i="1" s="1"/>
  <c r="S460" i="1"/>
  <c r="T460" i="1" s="1"/>
  <c r="S885" i="1"/>
  <c r="T885" i="1" s="1"/>
  <c r="S127" i="1"/>
  <c r="T127" i="1" s="1"/>
  <c r="S380" i="1"/>
  <c r="T380" i="1" s="1"/>
  <c r="S1810" i="1"/>
  <c r="T1810" i="1" s="1"/>
  <c r="S2593" i="1"/>
  <c r="T2593" i="1" s="1"/>
  <c r="S1095" i="1"/>
  <c r="T1095" i="1" s="1"/>
  <c r="S1618" i="1"/>
  <c r="T1618" i="1" s="1"/>
  <c r="S739" i="1"/>
  <c r="T739" i="1" s="1"/>
  <c r="S2183" i="1"/>
  <c r="T2183" i="1" s="1"/>
  <c r="S696" i="1"/>
  <c r="T696" i="1" s="1"/>
  <c r="S1917" i="1"/>
  <c r="T1917" i="1" s="1"/>
  <c r="S2032" i="1"/>
  <c r="T2032" i="1" s="1"/>
  <c r="S2474" i="1"/>
  <c r="T2474" i="1" s="1"/>
  <c r="S2031" i="1"/>
  <c r="T2031" i="1" s="1"/>
  <c r="S1348" i="1"/>
  <c r="T1348" i="1" s="1"/>
  <c r="S2616" i="1"/>
  <c r="T2616" i="1" s="1"/>
  <c r="S886" i="1"/>
  <c r="T886" i="1" s="1"/>
  <c r="S404" i="1"/>
  <c r="T404" i="1" s="1"/>
  <c r="S2371" i="1"/>
  <c r="T2371" i="1" s="1"/>
  <c r="S1811" i="1"/>
  <c r="T1811" i="1" s="1"/>
  <c r="S311" i="1"/>
  <c r="T311" i="1" s="1"/>
  <c r="S1585" i="1"/>
  <c r="T1585" i="1" s="1"/>
  <c r="S1938" i="1"/>
  <c r="T1938" i="1" s="1"/>
  <c r="S2168" i="1"/>
  <c r="T2168" i="1" s="1"/>
  <c r="S1304" i="1"/>
  <c r="T1304" i="1" s="1"/>
  <c r="S1967" i="1"/>
  <c r="T1967" i="1" s="1"/>
  <c r="S2454" i="1"/>
  <c r="T2454" i="1" s="1"/>
  <c r="S2205" i="1"/>
  <c r="T2205" i="1" s="1"/>
  <c r="S13" i="1"/>
  <c r="T13" i="1" s="1"/>
  <c r="S2476" i="1"/>
  <c r="T2476" i="1" s="1"/>
  <c r="S819" i="1"/>
  <c r="T819" i="1" s="1"/>
  <c r="S197" i="1"/>
  <c r="T197" i="1" s="1"/>
  <c r="S2325" i="1"/>
  <c r="T2325" i="1" s="1"/>
  <c r="S1718" i="1"/>
  <c r="T1718" i="1" s="1"/>
  <c r="S931" i="1"/>
  <c r="T931" i="1" s="1"/>
  <c r="S1900" i="1"/>
  <c r="T1900" i="1" s="1"/>
  <c r="S1536" i="1"/>
  <c r="T1536" i="1" s="1"/>
  <c r="S409" i="1"/>
  <c r="T409" i="1" s="1"/>
  <c r="S932" i="1"/>
  <c r="T932" i="1" s="1"/>
  <c r="S366" i="1"/>
  <c r="T366" i="1" s="1"/>
  <c r="S1252" i="1"/>
  <c r="T1252" i="1" s="1"/>
  <c r="S938" i="1"/>
  <c r="T938" i="1" s="1"/>
  <c r="S1108" i="1"/>
  <c r="T1108" i="1" s="1"/>
  <c r="S992" i="1"/>
  <c r="T992" i="1" s="1"/>
  <c r="S513" i="1"/>
  <c r="T513" i="1" s="1"/>
  <c r="S2608" i="1"/>
  <c r="T2608" i="1" s="1"/>
  <c r="S1326" i="1"/>
  <c r="T1326" i="1" s="1"/>
  <c r="S654" i="1"/>
  <c r="T654" i="1" s="1"/>
  <c r="S2082" i="1"/>
  <c r="T2082" i="1" s="1"/>
  <c r="S631" i="1"/>
  <c r="T631" i="1" s="1"/>
  <c r="S671" i="1"/>
  <c r="T671" i="1" s="1"/>
  <c r="S273" i="1"/>
  <c r="T273" i="1" s="1"/>
  <c r="S1109" i="1"/>
  <c r="T1109" i="1" s="1"/>
  <c r="S2546" i="1"/>
  <c r="T2546" i="1" s="1"/>
  <c r="S96" i="1"/>
  <c r="T96" i="1" s="1"/>
  <c r="S655" i="1"/>
  <c r="T655" i="1" s="1"/>
  <c r="S2329" i="1"/>
  <c r="T2329" i="1" s="1"/>
  <c r="S1895" i="1"/>
  <c r="T1895" i="1" s="1"/>
  <c r="S1609" i="1"/>
  <c r="T1609" i="1" s="1"/>
  <c r="S959" i="1"/>
  <c r="T959" i="1" s="1"/>
  <c r="S918" i="1"/>
  <c r="T918" i="1" s="1"/>
  <c r="S2177" i="1"/>
  <c r="T2177" i="1" s="1"/>
  <c r="S1066" i="1"/>
  <c r="T1066" i="1" s="1"/>
  <c r="S2319" i="1"/>
  <c r="T2319" i="1" s="1"/>
  <c r="S1646" i="1"/>
  <c r="T1646" i="1" s="1"/>
  <c r="S2004" i="1"/>
  <c r="T2004" i="1" s="1"/>
  <c r="S1682" i="1"/>
  <c r="T1682" i="1" s="1"/>
  <c r="S718" i="1"/>
  <c r="T718" i="1" s="1"/>
  <c r="S1624" i="1"/>
  <c r="T1624" i="1" s="1"/>
  <c r="S2447" i="1"/>
  <c r="T2447" i="1" s="1"/>
  <c r="S1822" i="1"/>
  <c r="T1822" i="1" s="1"/>
  <c r="S1012" i="1"/>
  <c r="T1012" i="1" s="1"/>
  <c r="S222" i="1"/>
  <c r="T222" i="1" s="1"/>
  <c r="S2659" i="1"/>
  <c r="T2659" i="1" s="1"/>
  <c r="S2257" i="1"/>
  <c r="T2257" i="1" s="1"/>
  <c r="S1695" i="1"/>
  <c r="T1695" i="1" s="1"/>
  <c r="S398" i="1"/>
  <c r="T398" i="1" s="1"/>
  <c r="S2644" i="1"/>
  <c r="T2644" i="1" s="1"/>
  <c r="S1995" i="1"/>
  <c r="T1995" i="1" s="1"/>
  <c r="S1989" i="1"/>
  <c r="T1989" i="1" s="1"/>
  <c r="S2479" i="1"/>
  <c r="T2479" i="1" s="1"/>
  <c r="S1655" i="1"/>
  <c r="T1655" i="1" s="1"/>
  <c r="S568" i="1"/>
  <c r="T568" i="1" s="1"/>
  <c r="S1973" i="1"/>
  <c r="T1973" i="1" s="1"/>
  <c r="S1805" i="1"/>
  <c r="T1805" i="1" s="1"/>
</calcChain>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<sst xmlns="http://schemas.openxmlformats.org/spreadsheetml/2006/main" count="16326" uniqueCount="95">
  <si>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</si>
  <si>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</si>
  <si>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</si>
  <si>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</si>
  <si>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</si>
  <si>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</si>
  <si>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</si>
  <si>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</si>
  <si>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</si>
  <si>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</si>
  <si>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</si>
  <si>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</si>
  <si>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</si>
  <si>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</si>
  <si>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</si>
  <si>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</si>
  <si>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</si>
  <si>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</si>
  <si>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</si>
  <si>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</si>
  <si>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</si>
  <si>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</si>
  <si>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</si>
  <si>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</si>
  <si>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</si>
  <si>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</si>
  <si>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</si>
  <si>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</si>
  <si>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</si>
  <si>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</si>
  <si>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</si>
  <si>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</si>
  <si>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</si>
  <si>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</si>
  <si>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</si>
  <si>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</si>
  <si>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</si>
  <si>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</si>
  <si>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</si>
  <si>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</si>
  <si>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</si>
  <si>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</si>
  <si>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</si>
  <si>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</si>
  <si>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</si>
  <si>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</si>
  <si>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</si>
  <si>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</si>
  <si>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</si>
  <si>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</si>
  <si>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</si>
  <si>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</si>
  <si>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</si>
  <si>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</si>
  <si>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</si>
  <si>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</si>
  <si>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</si>
  <si>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</si>
  <si>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</si>
  <si>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</si>
  <si>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</si>
  <si>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</si>
  <si>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</si>
  <si>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</si>
  <si>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</si>
  <si>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</si>
  <si>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</si>
  <si>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</si>
  <si>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</si>
  <si>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</si>
  <si>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</si>
  <si>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 No.</t>
  </si>
  <si>
    <t>Sum of Revenue</t>
  </si>
  <si>
    <t>Sum of Gross Profit</t>
  </si>
  <si>
    <t>Gross Profit margin</t>
  </si>
  <si>
    <t>Sum of Units Sold</t>
  </si>
  <si>
    <t>Count of ID</t>
  </si>
  <si>
    <t>Sum of COGS</t>
  </si>
  <si>
    <t>Month</t>
  </si>
  <si>
    <t>Row Labels</t>
  </si>
  <si>
    <t>Jan</t>
  </si>
  <si>
    <t>Feb</t>
  </si>
  <si>
    <t>Mar</t>
  </si>
  <si>
    <t>Apr</t>
  </si>
  <si>
    <t>May</t>
  </si>
  <si>
    <t>Jun</t>
  </si>
  <si>
    <t>Jul</t>
  </si>
  <si>
    <t>Aug</t>
  </si>
  <si>
    <t>Sep</t>
  </si>
  <si>
    <t>Oct</t>
  </si>
  <si>
    <t>Nov</t>
  </si>
  <si>
    <t>Dec</t>
  </si>
  <si>
    <t>Grand Total</t>
  </si>
  <si>
    <t>Total Gross Profit</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</si>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</sst>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71"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rgb="FF00B0F0"/>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18">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0" borderId="0" xfId="0" pivotButton="1"/>
    <xf numFmtId="165" fontId="0" fillId="0" borderId="0" xfId="0" applyNumberFormat="1"/>
    <xf numFmtId="10" fontId="0" fillId="0" borderId="0" xfId="4" applyNumberFormat="1" applyFont="1"/>
    <xf numFmtId="1" fontId="0" fillId="0" borderId="0" xfId="0" applyNumberFormat="1"/>
    <xf numFmtId="0" fontId="0" fillId="3" borderId="0" xfId="0" applyFill="1"/>
    <xf numFmtId="167" fontId="0" fillId="0" borderId="0" xfId="0" applyNumberFormat="1"/>
    <xf numFmtId="0" fontId="0" fillId="0" borderId="0" xfId="0" applyAlignment="1">
      <alignment horizontal="left"/>
    </xf>
    <xf numFmtId="171"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107">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numFmt numFmtId="171" formatCode="\$#,##0,&quot;K&quo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106"/>
      <tableStyleElement type="headerRow" dxfId="105"/>
    </tableStyle>
    <tableStyle name="TimeSlicerStyleDark1 2" pivot="0" table="0" count="9" xr9:uid="{C96DA1F2-88E9-40CC-8E55-CFEE23594AD8}">
      <tableStyleElement type="wholeTable" dxfId="104"/>
      <tableStyleElement type="headerRow" dxfId="103"/>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summary and profitability dashboard.xlsx]Pivot tables!monthly profit and 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tables'!$D$10</c:f>
              <c:strCache>
                <c:ptCount val="1"/>
                <c:pt idx="0">
                  <c:v>Total Gross Profit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tables'!$C$11:$C$23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tables'!$D$11:$D$23</c:f>
              <c:numCache>
                <c:formatCode>\$#,##0,"K"</c:formatCode>
                <c:ptCount val="12"/>
                <c:pt idx="0">
                  <c:v>17596.939500000011</c:v>
                </c:pt>
                <c:pt idx="1">
                  <c:v>16561.506999999998</c:v>
                </c:pt>
                <c:pt idx="2">
                  <c:v>21465.038500000013</c:v>
                </c:pt>
                <c:pt idx="3">
                  <c:v>25283.648999999998</c:v>
                </c:pt>
                <c:pt idx="4">
                  <c:v>27301.535</c:v>
                </c:pt>
                <c:pt idx="5">
                  <c:v>31109.927000000003</c:v>
                </c:pt>
                <c:pt idx="6">
                  <c:v>31035.086000000007</c:v>
                </c:pt>
                <c:pt idx="7">
                  <c:v>27126.764499999997</c:v>
                </c:pt>
                <c:pt idx="8">
                  <c:v>25001.05850000001</c:v>
                </c:pt>
                <c:pt idx="9">
                  <c:v>22793.035000000014</c:v>
                </c:pt>
                <c:pt idx="10">
                  <c:v>28666.869500000001</c:v>
                </c:pt>
                <c:pt idx="11">
                  <c:v>22442.840000000004</c:v>
                </c:pt>
              </c:numCache>
            </c:numRef>
          </c:val>
          <c:smooth val="0"/>
          <c:extLst>
            <c:ext xmlns:c16="http://schemas.microsoft.com/office/drawing/2014/chart" uri="{C3380CC4-5D6E-409C-BE32-E72D297353CC}">
              <c16:uniqueId val="{00000000-B92F-4BEE-8584-7F4D858C40F3}"/>
            </c:ext>
          </c:extLst>
        </c:ser>
        <c:ser>
          <c:idx val="1"/>
          <c:order val="1"/>
          <c:tx>
            <c:strRef>
              <c:f>'Pivot tables'!$E$10</c:f>
              <c:strCache>
                <c:ptCount val="1"/>
                <c:pt idx="0">
                  <c:v>Total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tables'!$C$11:$C$23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tables'!$E$11:$E$23</c:f>
              <c:numCache>
                <c:formatCode>\$#,##0,"K"</c:formatCode>
                <c:ptCount val="12"/>
                <c:pt idx="0">
                  <c:v>39091.819499999991</c:v>
                </c:pt>
                <c:pt idx="1">
                  <c:v>35647.717000000019</c:v>
                </c:pt>
                <c:pt idx="2">
                  <c:v>44696.898499999988</c:v>
                </c:pt>
                <c:pt idx="3">
                  <c:v>54688.63900000001</c:v>
                </c:pt>
                <c:pt idx="4">
                  <c:v>58235.18499999999</c:v>
                </c:pt>
                <c:pt idx="5">
                  <c:v>69504.33699999997</c:v>
                </c:pt>
                <c:pt idx="6">
                  <c:v>66442.235999999975</c:v>
                </c:pt>
                <c:pt idx="7">
                  <c:v>57609.044499999996</c:v>
                </c:pt>
                <c:pt idx="8">
                  <c:v>53609.278500000022</c:v>
                </c:pt>
                <c:pt idx="9">
                  <c:v>49147.534999999989</c:v>
                </c:pt>
                <c:pt idx="10">
                  <c:v>65523.639499999961</c:v>
                </c:pt>
                <c:pt idx="11">
                  <c:v>51026.850000000042</c:v>
                </c:pt>
              </c:numCache>
            </c:numRef>
          </c:val>
          <c:smooth val="0"/>
          <c:extLst>
            <c:ext xmlns:c16="http://schemas.microsoft.com/office/drawing/2014/chart" uri="{C3380CC4-5D6E-409C-BE32-E72D297353CC}">
              <c16:uniqueId val="{00000001-B92F-4BEE-8584-7F4D858C40F3}"/>
            </c:ext>
          </c:extLst>
        </c:ser>
        <c:dLbls>
          <c:showLegendKey val="0"/>
          <c:showVal val="0"/>
          <c:showCatName val="0"/>
          <c:showSerName val="0"/>
          <c:showPercent val="0"/>
          <c:showBubbleSize val="0"/>
        </c:dLbls>
        <c:marker val="1"/>
        <c:smooth val="0"/>
        <c:axId val="996119248"/>
        <c:axId val="994904720"/>
      </c:lineChart>
      <c:catAx>
        <c:axId val="99611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94904720"/>
        <c:crosses val="autoZero"/>
        <c:auto val="1"/>
        <c:lblAlgn val="ctr"/>
        <c:lblOffset val="100"/>
        <c:noMultiLvlLbl val="0"/>
      </c:catAx>
      <c:valAx>
        <c:axId val="994904720"/>
        <c:scaling>
          <c:orientation val="minMax"/>
        </c:scaling>
        <c:delete val="1"/>
        <c:axPos val="l"/>
        <c:numFmt formatCode="\$#,##0,&quot;K&quot;" sourceLinked="1"/>
        <c:majorTickMark val="none"/>
        <c:minorTickMark val="none"/>
        <c:tickLblPos val="nextTo"/>
        <c:crossAx val="9961192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summary and profitability dashboard.xlsx]Pivot tables!top 5 country</c:name>
    <c:fmtId val="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tables'!$G$11:$G$16</c:f>
              <c:strCache>
                <c:ptCount val="5"/>
                <c:pt idx="0">
                  <c:v>France</c:v>
                </c:pt>
                <c:pt idx="1">
                  <c:v>Germany</c:v>
                </c:pt>
                <c:pt idx="2">
                  <c:v>Italy</c:v>
                </c:pt>
                <c:pt idx="3">
                  <c:v>Spain</c:v>
                </c:pt>
                <c:pt idx="4">
                  <c:v>United Kingdom</c:v>
                </c:pt>
              </c:strCache>
            </c:strRef>
          </c:cat>
          <c:val>
            <c:numRef>
              <c:f>'Pivot tables'!$H$11:$H$16</c:f>
              <c:numCache>
                <c:formatCode>\$#,##0,"K"</c:formatCode>
                <c:ptCount val="5"/>
                <c:pt idx="0">
                  <c:v>55102.048500000026</c:v>
                </c:pt>
                <c:pt idx="1">
                  <c:v>70034.105500000005</c:v>
                </c:pt>
                <c:pt idx="2">
                  <c:v>50319.473500000022</c:v>
                </c:pt>
                <c:pt idx="3">
                  <c:v>46624.591</c:v>
                </c:pt>
                <c:pt idx="4">
                  <c:v>74427.368000000017</c:v>
                </c:pt>
              </c:numCache>
            </c:numRef>
          </c:val>
          <c:extLst>
            <c:ext xmlns:c16="http://schemas.microsoft.com/office/drawing/2014/chart" uri="{C3380CC4-5D6E-409C-BE32-E72D297353CC}">
              <c16:uniqueId val="{00000000-5C77-44DD-8115-40DDCBA42E4B}"/>
            </c:ext>
          </c:extLst>
        </c:ser>
        <c:dLbls>
          <c:showLegendKey val="0"/>
          <c:showVal val="0"/>
          <c:showCatName val="0"/>
          <c:showSerName val="0"/>
          <c:showPercent val="0"/>
          <c:showBubbleSize val="0"/>
        </c:dLbls>
        <c:gapWidth val="85"/>
        <c:axId val="1000839536"/>
        <c:axId val="994868240"/>
      </c:barChart>
      <c:catAx>
        <c:axId val="1000839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4868240"/>
        <c:crosses val="autoZero"/>
        <c:auto val="1"/>
        <c:lblAlgn val="ctr"/>
        <c:lblOffset val="100"/>
        <c:noMultiLvlLbl val="0"/>
      </c:catAx>
      <c:valAx>
        <c:axId val="994868240"/>
        <c:scaling>
          <c:orientation val="minMax"/>
        </c:scaling>
        <c:delete val="1"/>
        <c:axPos val="b"/>
        <c:numFmt formatCode="\$#,##0,&quot;K&quot;" sourceLinked="1"/>
        <c:majorTickMark val="none"/>
        <c:minorTickMark val="none"/>
        <c:tickLblPos val="nextTo"/>
        <c:crossAx val="1000839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summary and profitability dashboard.xlsx]Pivot tables!region wise</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tables'!$N$10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D9-479D-A83C-6F251DCC81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D9-479D-A83C-6F251DCC81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D9-479D-A83C-6F251DCC81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D9-479D-A83C-6F251DCC816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tables'!$M$11:$M$15</c:f>
              <c:strCache>
                <c:ptCount val="4"/>
                <c:pt idx="0">
                  <c:v>Central Europe</c:v>
                </c:pt>
                <c:pt idx="1">
                  <c:v>Northern Europe</c:v>
                </c:pt>
                <c:pt idx="2">
                  <c:v>Southern Europe</c:v>
                </c:pt>
                <c:pt idx="3">
                  <c:v>Western Europe</c:v>
                </c:pt>
              </c:strCache>
            </c:strRef>
          </c:cat>
          <c:val>
            <c:numRef>
              <c:f>'Pivot tables'!$N$11:$N$15</c:f>
              <c:numCache>
                <c:formatCode>\$#,##0.00</c:formatCode>
                <c:ptCount val="4"/>
                <c:pt idx="0">
                  <c:v>191158.65549999991</c:v>
                </c:pt>
                <c:pt idx="1">
                  <c:v>131488.62350000007</c:v>
                </c:pt>
                <c:pt idx="2">
                  <c:v>124535.48549999992</c:v>
                </c:pt>
                <c:pt idx="3">
                  <c:v>198040.41500000004</c:v>
                </c:pt>
              </c:numCache>
            </c:numRef>
          </c:val>
          <c:extLst>
            <c:ext xmlns:c16="http://schemas.microsoft.com/office/drawing/2014/chart" uri="{C3380CC4-5D6E-409C-BE32-E72D297353CC}">
              <c16:uniqueId val="{00000008-B1D9-479D-A83C-6F251DCC8165}"/>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summary and profitability dashboard.xlsx]Pivot tables!region wise</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9230814096955828"/>
          <c:y val="0.23203880433673707"/>
          <c:w val="0.57739701340751215"/>
          <c:h val="0.71613551839588951"/>
        </c:manualLayout>
      </c:layout>
      <c:doughnutChart>
        <c:varyColors val="1"/>
        <c:ser>
          <c:idx val="0"/>
          <c:order val="0"/>
          <c:tx>
            <c:strRef>
              <c:f>'Pivot tables'!$N$10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480-46C9-A5B8-8FD48E5980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480-46C9-A5B8-8FD48E5980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80-46C9-A5B8-8FD48E5980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480-46C9-A5B8-8FD48E59807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 tables'!$M$11:$M$15</c:f>
              <c:strCache>
                <c:ptCount val="4"/>
                <c:pt idx="0">
                  <c:v>Central Europe</c:v>
                </c:pt>
                <c:pt idx="1">
                  <c:v>Northern Europe</c:v>
                </c:pt>
                <c:pt idx="2">
                  <c:v>Southern Europe</c:v>
                </c:pt>
                <c:pt idx="3">
                  <c:v>Western Europe</c:v>
                </c:pt>
              </c:strCache>
            </c:strRef>
          </c:cat>
          <c:val>
            <c:numRef>
              <c:f>'Pivot tables'!$N$11:$N$15</c:f>
              <c:numCache>
                <c:formatCode>\$#,##0.00</c:formatCode>
                <c:ptCount val="4"/>
                <c:pt idx="0">
                  <c:v>191158.65549999991</c:v>
                </c:pt>
                <c:pt idx="1">
                  <c:v>131488.62350000007</c:v>
                </c:pt>
                <c:pt idx="2">
                  <c:v>124535.48549999992</c:v>
                </c:pt>
                <c:pt idx="3">
                  <c:v>198040.41500000004</c:v>
                </c:pt>
              </c:numCache>
            </c:numRef>
          </c:val>
          <c:extLst>
            <c:ext xmlns:c16="http://schemas.microsoft.com/office/drawing/2014/chart" uri="{C3380CC4-5D6E-409C-BE32-E72D297353CC}">
              <c16:uniqueId val="{00000008-8480-46C9-A5B8-8FD48E598072}"/>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B4D9-4644-9562-FD8D224A4097}">
          <cx:tx>
            <cx:txData>
              <cx:f>_xlchart.v5.2</cx:f>
              <cx:v>Total Revenue</cx:v>
            </cx:txData>
          </cx:tx>
          <cx:dataId val="0"/>
          <cx:layoutPr>
            <cx:geography cultureLanguage="en-US" cultureRegion="IN" attribution="Powered by Bing">
              <cx:geoCache provider="{E9337A44-BEBE-4D9F-B70C-5C5E7DAFC167}">
                <cx:binary>zFvZctw4lv0Vh5+HKmwkwI6uiRiQzFX7Lr0wZEkmQYIESXAB+fVz5a3tHPdURbQjqtIPtsGEEji4
OPfcc1P/fHb/eNavT907V+na/uPZ/f4+7/vmH7/9Zp/z1+rJHlXquTPWfOyPnk31m/n4UT2//vbS
PU2qzn4jCLPfnvOnrn917//7n/DTsldzbJ6femXqi+G1my9f7aB7+/88++mjd89mqPu36Rn8pN/f
r1Stn+qX9+9e61718/XcvP7+/of3vH/32+FP+j+f+k7DwvrhBeYG9IiwgPPAF+jTi7x/p02dfXlM
/KOQoBD7weenCH/96NOnCqb/ifV8Ws3Ty0v3au27L39/N/GHxX83rqyJPu89Mm8LXW0/7ey3H7H9
738eDMBeD0a+g/8QmD96dIi+fNWZGqqvEPzn6PvoKGCYCUpR+OklfkCfHQV+yAkj7Ofo/4n1/Bz9
bxMP0P82foi+TP569P9nsH2nnn4d+owf+YIjjhj/AXbMjjBDoRDU/4z7QdD/iYX8HPZvEw9g/zZ+
CPv/XP/1sEfL63P+S2EPjzijIWIYf4aX/oi+f0SpwCjAXzjnAP0/sZ6fo/9t4gH638YP0Y8e/3r0
49e6eurKXxf0/hujB4HAPvmM/o+EL47CEIsgDOFQPueYz0T/J9bxc9S/TTxA/dv4Ierx/q9HfdU9
1c+vXxH4z3meBUcBYQKF5EemIUfMF5QHgn+m/zD8+plf0usfruPnoH9d/wHmX4cPIV9d/vWQb7vX
X6tsfHIkAh+HAaE/C3SPH4U8ZJBf/420+RML+jn43yYeoP9t/BD+7d8gua5fu+qpnr+G338e8j4+
At0YCoD3c2z/GPkYHVGB4I8gX0L/60d/jvw/sZ6fo/9t4gH638YP0Y//Buhv+yf9C7Fn9Mgnvu8j
8UU4Qgr9TtRjcoT9N9SF/yPof7iMn0P+ZdoB4F9GD+He/g0kzanppqdfiLcfHoWYgoiHgP70OsAb
HXEqwiAEdf99Tv3jZfwc76/zDgD/OnyI+OnZX8/up699/tq9Ebz9isEvoBgCtasfMM6+cMiP1ZMP
OTcI2b8Y5iC5/sk1/Zsz+H5Dhwfx/bP/cxrHf/1pnJtfnmoJMApl/EvB9KOmxOERpoyRr4n40ET4
4+X8/Ay+zjuA/+vwIfLnfwPkr6bXl9f6F16B8CjgDDwC/6dXACpZkPkCqtxPfA+U//WjP2fZP17O
z5H/Ou8A+a/Dh8hf/Q1S7Lnp+iF70l8B+M/phwL2guCQ+z9KmzdlCQ9A09Mv0gaef8/7f2YpP8f9
XzMPkP/Xg0Psz/8G+faqeVK/MOgZaMcQvTkEX/D9kfc9UD8+owED+fn5dZB3/3A5Pwf/y7QD5L+M
HsKeXP31NH81qX75nHW/BuB/HvVQygqEyacD+KR1fnRvxBGwfBgwMC4/vw5i/0+u6d+cwPcbOjyH
758dnka0+etP46ZW/evLuz30C17Mr/SQ6VHIqKBwJN+i/Tux7xG4DQhUEvqSmxEk5+/Z6M+v6+eH
cjj/4FwOHx8ezVr+iqP5957/t+ZH/NQ/JZ+6Jt/Z/v//008bhk7OwdQv8P30Ln1Gdvvy+3vMPm3s
c7/i7Sf8gPo3y/fHCa9Ptoep/AjMT45FiLlgYNa9fze9vj0Ij3zqh3C/fMKhrIbS+v27GhJb/vt7
Fh4hDH4H3EmwNPyAQG1nzfDpUXBEuUAMUUw5Ab+bfutRgVaaM1N/g+HL/9/VQ3VuVN3b398TEBjv
3zWf3/i2MY7erjgOAgwl5hsL+2/Pn58uIbLh/fi/Cuge5WJxRYTCMd3ZoYpCPSdu4vdplvMV5e0u
7Owa0TVt0EY51ifMPXJVDNFIdBBpXOfXoT8Ps2ReXt5MhUm8to3mzMkpv55JXso899cpNVFY0SzC
yg+isGyU1MStlLq2M2UxZv12xGPSMSoDk2cS90qKbNwOoZCkvO+tb45p+KHrht1MhKzztJTMdWXM
rIpNVsaK78r8jAzh1gWjloSQk7omUV+6S0tcVLM7D1vZh3OkPb5tq6WINFrOWFDqiBbqjqSkjSan
o5l7idedTF4ou8WLq7LYIT0/ODz1sujKdYubVesVUVdXktn0fpy9DSn7XLpiSJSfxl32CMck82mH
m8e+D2WjxH1QJqwp5UAfhvqlabCs3d3oDSSeS0I3PKzi0ZJS2sDuugHdtLpa13a6GUr2vORLI8uw
vDHLjswiVmEZrkTZH2uLJC1qE3nU7cPS2/CxjhgOVwMrs91EuiUKi3zDpkvq0t2U1+6WtzSy4pqH
Z7ztYJ++iIYKR864s67IaVTjaliXdS6XgucXbRGsuhxtPMrXLamOkXvMxyK80DhEt6YR7TX21HCC
UnPb90R6Xf+YwUYtQve4b6RG7QNhza4vjTTdVZHbqLIqk0s2aVnlfRYHGdMy7cxGG5Lw8MMivJPS
LvteuzFuXJPYZdr5YMfG5Uy3Y5rLUbTqthts1E5VtcgCdQkS5ryb09uJFe2HpR2mV9HcpUMlfTeD
H1/EWSrOh0Kfd2SKdHuBiS+9tJOeTuOQuiyuqsZEVcO7QvJqOSaLlrZj1yDW7a0b6ptZl1a6qq42
yszFqi3SWvYIaTkYvHYURyGlMa/HyK9vfC6SCZ+oRV+QoNkHqTdG1WKiXrAoL8LTFCOZVllsB7Wp
Cv+iCdNbYwDSuZVluWOaSFtqJMNgPZlqm1aFDLKTJtimQRHRCkmUs43zTJx5g+xIdSMguH3+UmRV
ZMy+5NWZrXIjaRMLf++TYTWP454ERoahvSZ5eKX085Lts7m4Ic0e3noS0HJIyMjiYHxcqg+hvQhY
saP5EDuzHsImzrGTWbkPCZZuMLB+PO8nr/+AUy6Ra13E8ouUwDitZNF2adTZDg65lrNno7pVN+2M
zruluJszcYoWtlqIljiI6Bximbs2EnynRa2PQ7XINmyu2yC7aPiWOr3l6UjiysebypogypxoJSna
RpIxG2RD3caz3kenuNr7ojjHZXdC2+HjpNRj1Q15sszFvckWvs5zlLQjPQ1J0cvBU21cF/78jJc2
u1+aRlxMkIjXOq37GAFvJDXF1zkbx93ihD2rlnBYdW3NJKMYrlbn8qjwxCjrsDsn1r/qqLksxXRS
ht260EX9sVxm/1bzacJyyJhsSXrt0xLe70k4sEbZyzJTK9/muwzZzZh7J0OJ4k4ssuP2cRlFHvVV
0EiffMC62+i033ezd5X2ooh48cCqKSqyuk+cGLNVre0QeWLGSTaIKWYey6M2S7L2KXWDhKTBIzOS
s5p+nNoqnorA3Q9sb5Yl0s0w3gnaZ8kYZPnLlE5OUh97RC7dHM4bV84JSoWNKO/qRlYLepyGkh/j
Lk+jvBYmUbbvE16icG1rCNNW8EGW1vdi256VhZ3jImMok2mfKUnb+4qI6xx3aF2EnoVMsaDnsRU0
Co1mkV3aOQl8nrTtHeHtfcG1L9P0vqt2XheKy1a9NFbDfdY8KttCznDJis0Il6Nxsg5ij58ptGN9
Jodw3dNn00V9BlejAYZs97M22yobH4OiyuNUpBud0V1p0aqEMGwMhCx9UjkQd1YnVM0RWLKynHSc
zigyjp3oSUmXLpnkOF+j+d4CnxHuPaCliHlbZdJWrFz7i+GJ5obLWUyXOBVJMXXHRCzHTVVc5n5w
RTHKVIS00fumEqe8UY/WuUnmgzsWsL2x03LsrhQ5tn48BKmEICFoiRdxIVj2UCkVZ1MdpUrEgz1m
7KoFfm0JinKUPbLCxqQcpdeX68y4aArDszAopDBb2x3b7D7t20fPwqVudyPl0tetHKpOjpgnYaXj
nHdx6WWn7divufFOfKcfFHfboL2pdHcvmnmWwIJ7gUMtp4zOSY14J0VqCtkEepWHPT8NmiyPWFfL
fOxaufR4knYaj72pvCDw2Vu2NH1UZdmyadwSVfy0zqY1z8NIZfmpZkKaEU55Dl/Y3K2ylsRCdEIW
fp9FudbrYVR7V7TbgeQya0BoUJ9HvhnHbVjbTCpdzHHDygfjmet0qj8w3exdx0s5VWlcFSSqIIK9
JViZ3oxXQ41XeSleiCuDmGTspQ/Cux6HDWyv3zG4+TKzZJFL1QWrmWBvn3oslbUPoRLWIkJ8gVTy
4AIPCM8tNKlsIdmk73E2u61rLdxFIpwU3lLICjaDxuvWFVsThn3Ue2qFeZgUvLv3aXXt4fQCtwte
tX2zyts0lKNq56hZtFozoKq8X1YYMnxpwqhf6L4J3Cp164EWkRmaqAiG2z4Yt7xiAH7TDnJRi5OI
gDJZTFIKvDemPhuKLcOkkGgiaN1yQKedZVCXu5qPG11ymbIJip81qAMzULWFJEai0qarQvP1UoVx
4NSZ6YgckPc60k42IY/DWV3gqr1qaHUxe8MZCdyll5vE0bR6oKyUegiuyrZ/QOhjVdH1YD7ime4m
u8fZU+YPUU7r7YSGyHnThrd6XfYdMMJxgzqZ1Sd5czKKx5Ts0HiL4UanNYtUlUzNzp/v6rBOWjRv
ymITLsCyuI7mfIy98JbOZSSmJ1uJxO/cipSnCiaOLovgOOHsWOyQf11oP6qN20w4h3RRPRZvAq9H
NbnrtB+T1I8MFVJMQvrCzRsyiUyC2N7jRUd8VBJ5w1UxiSBRXS5NWnxEAq7SUO4zNh0rI4zk3Xha
5FvM+N7pOa6DCp0618ZqYM/d0EahQywRhdng3lshmgHrNptGh3VEGhW3fo3hCl8EJQH55j7UTbuZ
lqGW3ehFWJAdUcFWZ1oatLiVH5gbUdikF+0ltiekgzDIycWgPnJUxgsugW3RzuZkR5f6PMRExUsl
ctn1JfD8cNtmGPRHn6QqxZJ2aVL706pR4S0bu60C6XTqadVUkU1xZEsgTuZ7CGI/LZNsrFwgg7mN
kDPSwVkUwohVjwZZ2R31T4bKISAd+jFIlxszwRbAb46yfOCXYUHTTTBPUFQU5Ny0TsixuvCb7kMg
UB+HDs4kcGavCu9S1+Gjm/tkwd4Z6fBZP5fbybz4po1TH0qHKmdmp9EEdYCLrF9cDctNzTIZdgCo
sVtahnG+ECq5ESdI2x3uutueLRsVznd+Pt2WnJxohfeQJ6KJgK4xaN9SFCuSnxBjNsQjTuJl2Dvb
kqhh4wSc7aQX8GpVE7bK84IAEZMmaYp83wYoadig5BLMsu1wVJnhurDLJvTKGEqd6xkg96YqthWQ
SrHUx2NNRGx7rWUw9jeicqB1B5QnU7GsC9bMEmV+3BT9k1VQBUwDegbp2j0ENfB/6TA6zaqAAXmM
9VpZaqNxwKyOvYwEcYBL3EUeJ7P0vHbP00ZtMjKv2wbTjUDU3+oii1WfXulgyc618+potF1z0y0d
MG5uqomfebMrz9xSOBngBq3YWFdx6DdyWRADLb1O8QhPAhEHdbjigwbp3wIYee3dOWHSc49AsTdS
IvXSu9Wc0u3S0WbDB//aed6pEG0IAS8gIhvjxKrzJhz5KBglqZeNEVD4mXFIBM+9u1xAOVDUPH30
gvC8QF4niQ+KHZPybC74siJTabe67IVsSgN0wHjSGLMrw/SSdxRJY5rTXJkmquv6vBvTMhrrF1X4
ie56EgesoUmrSi8qqvoJB0VxrorMvmB/sRuhhY7gK6XRpEC6tZQu0cQLby2MZ497zuoosBqUgVJR
q4bwOOghkXWZJ4VD3s4f2TXxdB7TQJhIQ6Xl13XMHXkaiaUrUw/tRjHixVM7hXKxQSX52NEt6J91
gzsgv6aIZtTU0oaLgENaNXWHZbCc9W25Vby7sCg8q0D+5SqVuBxf+NLKiS2DDLos5gt5pXV5XC/B
GR9a0JpwWcjAI1KBeuyxB9WfUUG0THV+BjreixUUu+u+h2NLlzqIGr+yq7mjJML+XEFNZB+bjtxP
Hb6kDdnMlh+btk16Wp85iOx9qT62TDx0aNhMIf9YqyIu6/K1G32pbPoENvyGVM8ivM0mfEuxveo0
u/Zdle/SOX/2ePDkd/bRVPaBe8OlorB7j5GzKu900i3BU5PBVUAqmcMcJLPrt5Y0MTWtVOqlgiJ+
nwdGxSLFmRxHGkjf+oGch1KasgB4QUgUw3LXIT9bGU+Bap91XIjm1PO8RdrlgjQu31D92OAhkxka
jVR+f2Z4GyS+1joOBnvi+Z5/SqyuokqYVQiFwmLQpYX0wXS5I67ZVWr4kLt6krxeGiCZwMWtDoH0
wLVw/c5k2Z2u8ytT69PUt6cNKWNfg5hqlpdRDZJC4o3yDqeyLfO47SFduwBE2zwls0Ax0sUaqvJL
3YyrvmQl+Bnz0+SNm2Gx3jEX2UcFMgdnxV6343mNxpewD9rYsAKKfp7BfazvxcJXKMibKOQURHud
1J2474oKAEKil3UTFpLwLOIkzgr8qIr+XOXpxl8CSd8SCQnaRItCJ5y9FatZrMmy0yxcd9aHyMe7
GtM9mgaJ9HDjk8qTecXXqeOrUeC4xFOsVCm5opEPUlKGwFRlMG+63kmegUM0UHK3FNkkFQN7A1so
sxvZTf02HwKQUvyJKbOphN0NCjJh32wHCpaGSz0tw6Fs5Rzq4wwk6jym+Lzr8lNfTVFPvVv44vYY
Ga9pIeMWAskcZOsms81wzM2cgxR121HPFqrWou/vQBENx2FLnhnkut5bYjyB9BO5BTdtzPzTcZ5c
BpW4w9uczup04m/ixKN5MMmlEe6CT5nO4skPpovCjvmbm3FF26aAf9D5vm/IbmpKMKXgS92yH/M6
Ggr7oQ38JHQvhWNxWfXXuXKno6KvpmY9MObUnma08ZrIZ918k6XBVIIhVYHR1ELmZckwo3mABNxl
K160ZlN4Fl22ab2HZfdRgexVPcMJLnBJkn7ynHTUnY2mT8baRqYXWsKbzzScvBdW0WTakxypVVkF
Zo16UccCQYZh8H387bDoWExtlCmb5Dq/TX2TCAa2zDD5/rEPZs7pCFcjwlAi02K+b7TYds3MVjWz
bew3E9sF1lx2Q6mOh9nNCVf1ahKYrKve7RYKSbl03Em/Lsrrtmu6uJpHJPGUl7HXlAJu1QARUrnn
ytjEx01/Xgzzir+5FDVnUIlspp7H6TiucIWyFUqzsk2Ug7Dvxyw4BZIv7wQBY6+AWgD4+mGY+0pm
E+iXPqjWna9yCb8oMJ8OvnU3c6XmJ0+j7GNZg905nLaVt1Ft9kxJr9ZZQ1M5lL6JRA7FFpDpTjed
LL1gN+pbH0MdbdIoa8ZSisG/Gngeod5tSh4E65FurWMfqQLvo5y9pPLVhTP1ihbLakwzKMjCdjnJ
h+bOo2hbed3lBJdYjm1+adGYyiz1P/Z5t37TKDSYkhQd58Xewyg2AYuYb9e409eCPtN+jLTSSa/p
ZViPc1y19IQP0wuZWsiirdmOXblXvNIbsqSXBWtPWoLXyIE1NY8wOvYQ+voNl1yry65CJxUP3Qpl
I5NeS9WdTh9s4Y5JfxlWl21Qb7LJX1XNgs/AmAr8DHxOvW4K50vOW/y42NlGtvDrZERF3LT6lFl3
otIPDb1SC7eyXMCT6+j93CSdf0/AlwNPzy1VJMbiVDkvWiAteX3uxV6dJqy1I2iR5R5Mjx3naIMx
WCCc4h03kP40hmIAt1dj6kEBp/wHD1WDrMuglAEodDDqpSjFpWp8WfTB4+z8HhJ3mAQdURHuKw7O
Srsv/Gub8dgHMushxw5gJsCvaOy1wTsRgNujwAGyqNhkaI48UHukmsBGIGybQdkzhyQi0zjLfhZ3
Li066adCTh6roJQ2svHGVtb9g/XOLLjScyZFQ5IAMs/suzUIcBnYImZ8AT5a0jCLUeam+zy7qLxH
05Nkqi14JNnHtwsWjE2E6nbtdei+18DFdirBrp9Pp+zKcbGz3N8GOZKer6JiXI/hXQnx41J0MVTm
sYQeVTSOaUIavQ17oOSpvzJAF+l8XQRpbBY/mgD7wvUn48jWLXoj6HBdu2eH9aMN83hJ7wMwJoZx
Nc3itYAqxwMDtByquFryKJjROuDDrnT9Kq+SekhKcpW7V1I9aXE/61Gm+Usvqn3YjQkeSBSUD1bd
gKuBKrVuwIVGbInBVzi12l9ZC2UDxqcs9FblqMFWq+2+yj42BjILrk661EmTobUYQtjB3Mm8ZTFi
OsrbMMJIyLQpxMrL73hQrqDQBeRYtiP5Y07ottbV1hvPNQYXuQyGTVexjfJK2frBuV9fCfqkByrJ
nCejIZeVhqK+Y956IGMvWVeeWVXuU6jbZFHTBAc6drSL6wVc6tYbLoJl+lAx6ENiyITONudaEDBv
2LlfoeMFWK+t1VaLBZoTVV7vOkTuGpzLoL1rx9MaOiHpdIupWjXZRwf9hLaMOnJXT2dT78uwujWz
A3BtxIKlOl+8Ae0mVm89d1mO0I5wNlgHrk90KXZMjceoM2AKZ/FI79XSb1UzXWvyqKdZFiO/HC1b
F3MtA5fHON1n/gNTYlM3YwF9F34z+GaS86SPa1usVav3pj9Lw8FcY5WD5+Rt2oJLbBxUimHM0ytV
pHtCg6h23pqSeVX4WbKUU1QSAolfRH193uY8WrwUEuHlxK7rYZGCkOokUEnWPw5kN4Ph22+9IYf6
u4/KqYhGtIM+D+6OoZZieF81JwsC6MCgzHel2Fq1bL1sV4NCzoukBLGokrq+1cuZDqqVjx49SOPF
cWN2LuObAjRE7q7ZWJxMKtFohiSSQuzswoZKVWaxaNtYQ8i8lYbMMxu1vKTUxWHhLrSpZOvuBJuj
jFg5ansCHrOZ3qzn5RT7UEZOdIXq7JyEJNGYrgu6yZk67doTv4QulildVDCQSuCuKTHGzCdb3vpn
LQim9A5SgEx5naB279d7X58E6NZ6G9ODXbSiCkvTvLr6llpofCWKQA5s+GVbwVuxOUkVWCJEb/QY
rLylzGXl3Xa4SHoFzY6xUrJlJBHLem7oxkxNJPQADZ7TjkDcZus2nB5ocbHYeK49CRaLZEVzXNdr
oYYILOKeArEooCmyYuESM4c/4EVc5bzOZFedhyAhoFkBLRDhS/jKzt4jXhtnVQWNQFadjLoIZR7y
u3meaGKWYVNCCQYSKinNsiU4kNAtiC0uZA6HiPLTxqUa7gbiSU5UeT3mgkCRMHCo10EI5ds01Vi2
SFRbNlso0PRxg8G01cOxXXqzqb3mrM/Tpykwj9SDArcf7nwm2rti1PUuJCHIQlw2J3PYPZTufkGL
lcjaZ6PVcVctER1KcHuGSA1NIvK4R2JVeWdl2ss3kzyc53XHPWDhQDbzWYpgy/OjV7dQCbNoaI26
YQyBxbFhbPA2zq4dmZWcoWv7Zvlel1BftIv1k6pQSTVAW605nlsQ/HVShbczvm2LU0pSCRJdLl6b
GIjPmepVSo4rOp5j+zxRb6tMtyXiKezVZQEuLFHnKeqhK9MlfJlBy7SrDpzk0mxzvZ2HJE/vybSv
/StwuU+7ioL+7peI+CSTPgITyrb91aKLPPJ6+hD6U6zDBzE2x01A47CBLlubKslbAVRSbQu9nKCZ
vtTZBwbmcTyATxkS18o85WrV8voU/AIKXlTjopKNxyOCRVqkonryN5Vvy7M67cqHYEmDVTmTc7hb
fVJAnyRZ8rUARyL0HqDOhuvEoQtkh4dyqaO8XFZU04usyhuJAvWa2lZaTU7CMVt2ytVJX2ab1tIO
jDlQKcJr4qKASG7hNwAl2KGxN/PNyL0QGssldHg774Pxwv9l7zyaI+exrP2L2EEDkMRmFiTTO3mV
aoMoI4EeIOgA/Po52eZtM193fLOfiNqoVFJmkgRw7znPuXXtHXxczyfXtmHpKa2m5WVx5EfsY4X3
zDwFUIcM01/zNBxszb3MNmKC7QXFn0GezPUET8SYR8Zq/8dEvXg/ujk9xmhREjflA/1hYbVnjAQG
UhEkFrHE3SFh9jLO0bAJEhEXPRcGmmA5PHqUP7kZ3cdMy1cWiiiHEqnykisf62kU+7oLoscu2HIW
lSivb2s54Nny1jXrqugHK10FGVVYtJyG3AbsR1k62XUvQwIbXfgVf0djyPAIMXeqAzHt0pV5x26Y
A7qJrWi2CaT3gnR6rxLzLgzuxrASsyH6fV3TvVfSHyyi2wbESxaR8E34Di1YuB3bNWtCd4uX4QCH
eCtSPIFjeVChf56Yf03KJWtrL85kaMyxdn6mZlaeTaP9onWev2N4kh6S2J4CKZY0a3shDn1D262v
EquypW7b93BWpN6EUEl240jCsvDDOpnRJkWhh/1EvFTNrMIsGUuIl02J1y1qW+/WuN2MKpqOXkTj
DVyc6DQTfKYRrgM02qnhPOdpRbecK7kb/f6JRmH/JAMYpMzy5KZEOOyivp42TVyFr8moLs3aRRu0
mjJ3yaqzQKG3WZRvik5CqnClPz0PUF02UPSDh7X1S5EbG0/7yLXwqmfTOVATYWUfh2WAR04CP9iq
EL2xD9oo66LgueHq15zOQXPtOeijvBUy+li7ZPha7iKvCIM1VyuUprYZ9Jer/CZjws2fWIMLDpJo
vjmpk03UaKgrXQ0zWHnDpcPPgWSwC9oq5+FXwI0hSwaDwmxgZf5elB2ztmzDBx0nbwuDREYU39eA
N7bl3EcfsNxhTEs13+bQeRviB9g9+jUofOW3W+oq9k00Jercdlq/gw7/LPuBTPs+Xul5GNfohxYw
vQV4h0/V12uX2QGVvR+AOVm9PeNT12fMDVDa4nI+Eyz9/eqT/hx7EJ0k3+NeTNgbDT32g/6clkDd
KCvROcKOxHlrklzhaILW4y0Edd3qH0oPdZk/rvM1aC39tvRskHkwjuzLr0wkM+J7yy5s9Rayx0o3
VS1tUaKj2anSg+7Ly2FMMgE/C31wa9tPTZLmeZ64elp6M8JAcbKoVvd94n239TvXfrJaVroYIRbB
il1UhNO46uvHcRZJ5jmUbgEMJNxkhu5uSRsUBl2Ys2ENP4J+Dm+Dz8OPCX3NQTW0u4SrG3ahpuG1
Q/+ACkehopIWXH4R1UEAXmYgOBVXDv+z5UOMdR3Ic10zyINrme7UYKoNSXuN+6ZhqPBGxbvevzSp
9eAkGpL+VnTpNnC0fV3EoFtuvuzZz1Z7wa52XrJZlKYXDvx866M+OEKhRhGFs/Q2Lp55TxZj81CH
8cMY2HEbt0sPsVLR+KR1xK5pEyXFoiaQMBFaioh50HTMsA5oJ+LlZ7sKqneV56Fn4a2f60j3/lGP
KTnbUARPwSS6DMVZIjecwc5FA2YLWXkyBXUxweiLpvECJIRoiMJWPMwQgDczCZaHJjb4fFPqwZUO
knXLgGtdaAA3WERNBXmqQivXhNOuiQQVuaf895Rzp7dDV5k96dr0+9JMYsn9pnNDgVPMewobYD9J
4v32eWcgM1j+u9MkzLoephONgmBTAafqIVFwdmUCqolu2VxMdZLitlT0EIz0wfChw6nZB9WGq0ZA
2ogDdIoyCd5Jy6MHCDxMgytSbXCNm2b2sprzDv2BCvIGEMnG89I6wJoN5RnaBvTvmi5FQmiRhtIr
Ilunj4kSdmf4Wp98XS8buQIZEkmc7FMAbU+8NdWjQn8xhEl3rVFIAvpY+VeltF0zPoj0omT1YJiy
u7Lp86DX/nZOIhi53EElVmGYV4sS39YmIcd6pe+r7IcbmXrzEIaTw3YdRht8rBDXmvM9RKTpNDQ8
+HbfCreUoYcKVW9fV3/BTcAz8SSakO6sVvhZU+EpIto/ECLtSzzHUF1MF2zSCBBNBX3i0dfh/Ail
Snmw3m21Zqm/sLgo11onWe0Rqop26l5LOAk8XUnWtd164o2djuk6DlgRwitMGqSfpKrh0tB02koF
1xdrCKbKQPB4BCjzf9draS8Q5H7KGY75mKodcwuc5KmBHNMa118TydA+1SPK+6npyKHUjb+PTYhH
eI12loGcGVl6SBIJxT9Nhlz6w3FAn/2oejJfYFqSbTAYe4nsaDfe1GKN1bovGBJNT4b38SVM1/lm
F2r2nRyat1TWUJwUC8kMTMHM1wguyZDxyueod5bmwUym2pZ3NXYKyyfb6ehmcW/nDMVJtIGdlOzb
0rxVddo+0pjN54Uk/F161ofi1nwLoC7knTcGhTNG7rXstmwh6zZYtCo4qsZXRudvGFuRbtR6F0el
bee3dI3KJJODiE02xBPkJJdMaq8HQ3NqmvBS1wTOv5D+FuUPfKQWrkRKYFQ6GKS3hAbAsjqoQHCS
T6ZZo+s4xDrXjfsOoQf6jFzNT84jPyetAXuxxjMk9DDYGKXdkk1w0tExWB5uFGaMoAv3OdziTgLL
6JNqk6xtX6BgmHBooBDpm1Ft7bwcOqh5bTYFaF8c/x6KJiDYsGNAQww9SCEka34EPW4dDwEWRB2j
ftZUd/5iMKsC5gXmZBo6/tmLID1byH4D2JrCRR5InrotfCaT3PdX/4gHtNmzcE1+dg0DnAlT8gaI
I8IL6WTXujKGyxOE3tUPS3xu2ez5NGsoMMLEB39dYAKZSKB1thO/4WlDX16NQwvWiVdPE8BGlJjp
Ije1Cqv9hPojw8um722rx/0Ass5mabXgtog0SJZiHMMyziALmlvYzBMkI1Bs18Rvoa2vvTnUIa+B
fM6zy0ky1u8KPQKYr6EKCxUI87V2Q3UjrYtzGS9oyZrSjFAtmDmCf4WjU+L3VaiP3RKc01QNDw2x
/OdoElw6Gc/+zbbe8NtO0n01bSuPzPm22STCg1MQLXcH1ojvIDDozcNOvg0hQB3DZakk4BhaPnq2
7zdOBNNpnSGTr+UU7J1Zxo9JOFEIRlFNR616YvNQXaBhyU23hqiiS/PRon/ASpQeBMMJkMfLzI37
apu6uzDOl61sHeuyMPQqNHuJn88+yD8njd5YC8mChRR0bFtaV2g3gGPt1lTfjGB7UzddrnAkHeK0
D45hghO+WU1/GUbVF1Vt7c1I4Dy6Sp44/MmtSaL6o0ybIc4p2tbT7M2y8Ey80V7pvg/cqJdxYsCz
agnLNTHTmz/iocpM5WsIdFNyQgwGgOL6GMXiGxR4wAi+1dd2qKPd1Ifzzfgc/nTVJOxVx7Pay7hd
d0sXDBtPzuNj5N0PBrO0OIWSDjvp5BxYtrQHvuRsenU9oCusGe9cRgH5qQUuZhmFAuenGGCz95Dx
UlhDGRdufXR1PeLexb4D4BPXfW4SbBENrYN3bCY/Z7iKB9jCLCOQFjbr6tltX5n6wm2NNcJFjbWw
Urf+iJllj6m4tBzWR3li9IF3ZXeMhdC/uz7C6cTPQ+N20LOzJJ5QAmjutklwP82ddxoEdEoy9zBc
TnQBdainDPODgNR2J4KQQDFpRtFOcmew6NNIaPhAPNmjQKG/4EmQD5wcfAdWsa1gliT0Fxs8/jZ3
fblvIWTAPYdFb7JW+x4K+zouEhUQUrRtLzOfDDoP03LXBXovmurNh/w356kLxEMaHROi95pDXld6
hXkstTu0CcT7SuhC+eTUuLHKZyoyr3Fnns5vnsR3ohKvFkLJp/bzH2n+f6LLf0llNVisvw5B+uPL
/3qRHf78eWzP3//yPkPp719d/jZ86T/+q92nvMfaxn/9R/dwwB+/6+8Dgu5M/h/Tgv4F8X/687im
f8P//8dv/v+FA0IkhP+Y0/Q/wgF/jOH5ezjg/gN/CQfEfwLIjwkdcZgy/8+Y/1+yAch5EBJgcocf
IqBDgfr/kQ2gwZ+oTxCXoiyN0jROEAH5WzaA/YmwKIEn68MvQKCA/G+yAXiJfwoG3KMHjBJGw5TG
yBr8SzDAJ7Vphy6mWUNxmAOjQzM6v88tOfFFT9vQjbt/uC7/rzACLsP/fMUYtBKmaxCf/GsUoZJC
rnVKKM7D8JUEDWBM6Mpe/QKb9TlkqNHUrHAwRO9spr/8SD/Vlfppu2HMtBdt9Uw/S9TIzQToYhi/
yciiUwfWuiFjev3P7zVNkc74pzcbhIyEKWjfGAE1H4DhP+cmZgtrFWJviDN1hcjXtQY19tCAIwF7
kOGe9qg6y3o/pVP4otF5PjZVs9OlXtEFuVcr+zhrRQ8vMOJVDrAK+52BNRSH4Xhto/KDVuBtQUTZ
fIyG6DuciUeEI2A4OcDdM9gtl95ElU6boYm242oI8K0k2iyzWF57SDUFTTr0NrzaYygY9mYYhT9N
OF0NKjT0PXeM1QuwHwS9h36rBuMI0T/ElpXPOhpQmsOGTqtEnFdVJ4WPujnXifzeuXQuFtdCexrL
oIW0OaZFiY35cZgW71FwEW9Z2Fdb1kMcnu/N8+ASkrezv2HedE3ABG15h8IJALaNPnnjNZ8j6IPt
LDxTTCF8EDp7gPq9OxdePY+pBlXa9e/lRNghSZNvjqhnCsJc4szORwOqokHlvQMe1eySwbmznzJ2
qFf+FhixgFDHNjsYXCCfYQMkaQjvRVdq68thBLDmHdkyvArb+U9uUeumc0u/CbwFSYS1DX8yMtc7
bqMd7h/bD1LON+EPZY7GlF4qFOldWf9eK697aBmvzrT356DoIajtKjT/WdOVzQ7m1g4wQNQU0+DT
A2UQiDKPcXJKbZsAWHXl8xCCOpd81PkA52FC35FVIQcFDv0KK5C8Vk0Hd6VhB+bCH+DOuyKQgcst
dMXchX23CdroAZKJ3syT64t+hLxdlVpeqQfnaGkk1F9174ga+JZlOwM9sQuCMSn/quNS/IY892O0
Uwtbr+3qvIrLaa/iTj46hBCKTgQmB1+F9jENZDEAnMpFQOpCL6XYIrX8q09c9SNMvbe1bKNbBFfr
7Mpg3IXKi04lGM/EyfbbEI/+c2OhdZZ+Ap1GUD4WKhLkomcUuuGfEQlal2veJwp2FldXBhTy+2Bw
rKLzLrM+FXdOLmkOXoViyLMBojUaAIdW8a2sg+hlqpIaF4d2h06DfVKDrK+cA6htWkZ/JshmADy3
NPdno7fElA+StmDYaY/tpmMMqlktXgffPIGmrLFARbvVk0VGhe+rEiCWivVa6GAaC65VuwFJste6
M5sUndFTS8CY0lnRXdgTefV85j5smKwfs+PksbV3bEuX8FDsUvJdCI4yQw869uN80jGcx47a9QJ9
lcywpFKQMwnfTTNyXFnkzT9bVLFxAIhRtQi+TKVEM2Ev1Zq8EmjoJBrJmfVrshtlOm9oczcjEHiY
HpeORznsi22kU7LzY5Cs65oMQxYF4bgZK1IVzWyG34uBpC00iT84H986O1V7W/YAzivFUMMq0GBi
RdyH9PMPF3bqGjQp2Sc6fq+jsH5FyzY+jtHMr3IMxAVbUIXkwRhsGpH2mxGDrG79xCRaEij1iJ2l
363XwwzEs/qoBgWLAEMTH8K6WfJElkPOY2oh0TYg8qo+yEOufkDlG3eyltMXtLQgq2wibpQoH459
MgPVnOS3QZXfbWdwLefpabJ+sCtHSk4dXRJEP/zbJNYXLyTvhvpvFIZzjFZdiUvTDuW+IdCe8rBe
AjBbvjnSNgwOiJaMRYsN8jMwPahfLOC9CjjwEpRrEAl61TEAF7UIDpBU8SQuc3VK4BrZIgFbsY8S
hXU9dgtBIzBEez/qoQzUHhSNgTcVRds7qJsaqF/iFBhUIQc1fySTDqpty2cCsrAETZz3fPJfpJUG
V1b3X0TN3d5NEEd8RHHqcyKC3ZRwAG5V+zucbFhUQypPRK1ybxhpIH0lPPlJAyG3kVfxYmGsDDPT
QjvqpkgfIZ4Fed/GU8GloJc0qtUj122D7qy1e2GIdxBom6NMzOEvV1WD2dB05i9jMgcwuMolKKRV
65UPpjxObuwfRT0HsAL0IUhZ3YAhV1HmU223ni9dMZcm3Io4QqvZ0YQWHYMIPJWUISPPUfyOXXuc
67UAcEaB9ALAiBho4qUM60uD5NTXIMnyoKGpsG3Poa/Tdtn6s4cmPqzhYoQE/grgvhkuD1Jd7Dzz
8muFIPYm9cg2Hs74H9OSyFM4E3TgA+TUU1iWjbqqOVY7FOTQ52SAWITrlu6mak5+eha8LY9Wtzdk
eQ6Hnh9Lm8xwuyOyUVCANorNn2Un2utoOrmJkzW4GxpH5HqaTQ2B5WGEf7Idafeu0ZpDeUC1jdNA
lntb9X4uWngmvUnrS+v7Ah7qEmObsGsPaov5j9IL4RwYD2RZk6YgUNRwv4ee+aASOjn1XT63bMu6
4VaOrro2K7i4peHnFCcQIpErchqGQhdvFxySc103Ravb9Rldm9p6UwVeLF3ceOWseZo6gnCXDvnZ
m1j0HqHuQBSh7280Hci+ZPFrklZjChxmBd0weX4JOzhJz4GqyMFLWlz8OUGyJcWRcUpVSXDwKrKT
Yf2FH4sOiILK0xC07K0a8ZRiz/bMWsKbMnT1M7SmwPJT4UNoi0i6t5OZRc6jss0x+BVamCvrAlCs
uZAB2mwYf0F3J2DzpGPbtjMPlo79HesZE9iu4qLLABxXG7JijAF9eV2NzOqfBVFFEc7zY3pdNYVh
P3vqm6sM3w8OpPdIVn4qDddnsZj6XXiV247IPuYNjr6TXswE1IPNZpsOuj4CVlAInFT8tDbx+OmZ
u9i6dkJuwk6ul1XYeBfRUj8RQH/TOpdF34vndQz6wwJxLnfED3csumOIiAlCc6d+EUFX3qfYejaz
mIYiqWV9koEX3RBIiPN0isiZxKAde2annaPJAywdWDxGgg9Im09KBr6lHqTEpOzhlgMGmZGAy8QE
6rTXFosvsLKYo9Xm6zL0+6WugmtgWhA/tDqXBC5ir5OXFW4rUkdwvckS/u7lKo8jmMOYdtGbgobw
KBZ3VwMxDNbXv7WYQAGBRubL2mSN36B0L+vHBE7KplLL/Ag7asSh5tL0ilO0fltmHJxjJCR2xmE4
Tckdg1zFuWd1/Mkj2GSj0eFbVQn2nk7wsWltWY4sKUg/VffxQxn268OKwEeVLQIIiosThjTGOkOj
q2p1ogyigqzqb4nmKBxDRLsiqFBQjFt9DaxAMei1NfZt+cCD7oWMSC+GQe/DX6jpLprpMfRs9QzD
4zK0I5iDUG+mxGvPEWDNeoQGhuRQe6gDIE1Sx8g7+8uWqgTYEgCxLqnYhiY4xZay/lJ6dpBlo9/N
HP/o+PRipXp06MMuQG1+wSj/gRxE+SJZCW5bhLBXuheFAhvwcPmtJWaKIaMjjcCCpoA0V+XMa1FJ
dnj41nEU22ZY1kNd8SEH+KjytqXzvuITYDtru0LWYZMng1E317lnLft0i2a/ztrRIBMjYOlV5AF3
8q6C6otqffUEkR68bIfTk8xKZUTy315cVZkakeC6kxQ2BVLa2BKopS/qfMDhhX0BADU0e/C9/ahe
YtKU5waR2B0FEyOAalAxLAfQEt2lpaCohJJj5uahzyJk6VCIpuGDX7Ukg95Ltuu0gLV3017cDZha
rekWAhx9Wo36DQ4PTLqdRrRMCZI79ZIZinzVGkcALCf/GjCyZj2MUgiDyfdEeePe6MrcSFfBcmin
rahTd+oR0gAd6unybOHB9CtBszVqmjeth0BaEgDbwf4oYwKHxCNnpaPuoazaLgsm0A913U5HCJMz
WLGmle/T6Pl5X7lzY0wKzlq+u7b/6Q9uLaIBzU0WQTTNEMJafooG6jeFKfIcTmKWGSgvPKiGavBT
Op2BXUiSSwhxhW2nOyBIIrCJVMz7eWB7BjbE9koiz+LPMMy6elV49NBeOj59icanmwBQBWReGVe5
m2DEh4tnCz36H8P4tQoDsLlLQfeqynys68JupgzZL0hHDhqXhEWI6ihjI5LJATTbrWlkt6soeRq7
eMqhQD7qhv2EsfPcTqU4EnlXhB1o6MkmzxVo6X0IQ+ub6eNqN6AdN138OrFUQqVDUrcd7NW/73QJ
Q+ClrJFoYyyZN11H0i7HzCQozijz5Zl1wSG1qs3rMIGtEcrf4+y650bco/M99XdENDdIYXGBQ8WB
SaKIBXUzz3SFdzbM7Ij39BHbN4xSgGQYyBsa9fBJJ+bu6/cu64x9ohKURlon44cMG3TIqYjRDjfI
fE5w+El9bzMNvTNtMOe1Q6+E94e6Y71fphQLVoFxKcJq6rDw8AE2WtRH1TXdFg/QJi7rZscMyl/f
nNewrbcjevA84U/MNs1l7TmOLAboAhPRXmXS7omYcNN57M6VQ9fqfAbOG/uiWzzyHMnSe0O9DeMl
iu0BGXX+K0EcII/BZB0jnxZONeO7buZj0gBCU7K0ecJkVEj05oVHV3WsY+j8OYmU/zrCh9vBOPUu
DtrGAYb4uE20pFmLPvbTRVb9cpGut7pGYPD/5MN/P9j972pgguEe/14+/GOg8T//wF9ni6R/Sim8
ORYE5K4VRtDo/iIgYiykD0WRYKwIuQuCMSb7/HW4CAREH8M+UsyJTyFdxSkmkvxNQEwxXyZIQeRB
0IoJof+74SLQHf9FJAOdyZCmClD63l8svH//H4aLgABKvThGhrHSMkWgpb7htGD7mEWvde+Nh8EC
K7C1X2N9cnSFc/Ij6lT6UN1pvdZjUBfSnz5pHqsBRKfp8kaR8bzc9zlvIhcnaX+FhHlKOlgEjUFp
G/fJNZlhWNFRHtyI6nWJFLQtc7p7V6pEkMIhbUuRtWHyAnrkgv4zqzEFgdHue9z5v+TK92TSX6PH
LskYHUEMPZXgI2eCFMNbyT6lOS3sbXIIa/GjWI99XZ2D9LUZYDPWPuJ9wIZ9SAnc7hiSWUME0V/9
xLvLF3Hx4wb+X+A2XdU9TMwAOmoQ+6yyaniDonSwDWSEeRtxcRpRbSWgQ2sHmO4SVrAWGr5m1PtV
N/6ri90Bjuk1RTbBDN3eY6jPgP2G9FbrD9dTKATAoizi1x0wMYDnRl4syTU24CQGalfY+U0gqIdr
iSo0Y9XFRNdwOg5oIBDkkOj2Pz3hvUCYQGAagZ+WPFigtoE3vmjxI6UkC5BYaJ+5hBiGGD6M560N
QiiC/GEt3YaWyG1r/1IStXc+ZiB0GOF7SVyz86j+xY04jhEyL4uhhTXrOfHXWwn9w9hyv1TVzwYI
TfNDqiZC8djlFgdD71VFGO4qoR5tH+wZsq+RB06gVhAluukQEr9+FHjZUkR5Ex0BOKJgrFmVzRQZ
6vUBp3Ndq6xH9W9nHy1QyUpkhuR5aQIEnD2RU66fBLyaJHjgPd2USYTuSD+IeHnWaTOD6ba7Mepp
pmp85dnuAzg00r2xfRQyPUULpoIkFebTpG7rT47lxidbtSIARnGRXdN8ixBbBSspc+KCr8D/JAFC
KKFcLraGJ9ftBIqcMemgIbyrKA4OExJANUWVVzcrAmnh6whWfeExGNY67yzGDDgA+AsyKf2pIgMI
51HeYiAA8fxVJ+Y6Moi0GjTHJEFyVrBXPzpQ48u8FiPw+WoeM9KfbPmsh7UYQqAkgAzn9lXDhhQ1
R2q7K6i/PIw1yj6ZnscJFlSEcwzuUl/+LgO3JUH7PoXzM6/6Qwgyf8HJYu10ZfZFOvRYFX0cE5UH
iAq0BKmbaL1Y6f9iLf0obfCr1t+Y249ALDlgD9bpA5FviU6OC+JEXX/TNHmeI9RYBuV85+MxjJd9
2vBHvnRfJZLj2TABySdrEOApnwuQ89fZLdOPJNS/mJZHDDjCzZi2fenrrEKOwtwDFTE47dTWH6XH
31mKReLR6Gtk/idIveVOVDNQ19gmeLUpXX1CTnMzI9CBQSsPzJUb36SPZvaGbUedyl3j99tgNc9J
LYC8Nq4QQ3NPySIq6bn0UEoCqRZZncKmntiasr0ZHMMFQIhXi3WkDfYGv92jiMj6/sMpTBKi3xre
w2/nIzaR52r6FXDrsqlzyNS6zKjyZ5AO1zKxGSIjiM/PDhwSJk/k4J+wBXECaH2m5gn7KFrrxJ6D
Hss6DOLfK8zUFOZ0loSnsE2GZ1QR5wqezAEbOsIa9nXuG7Si4fIwCEyCQqw/WyR5Rig6g8oLAGwa
F7TSGO7g8/HZluCOYxs+dmN/G1Szc0jx97FJjymCJdtYKLfnOuk2aFrjrSuxNJEqqjdrU31vwvEk
U7aZJb8BOfDgVp5TSewL4g0I39uHpq5PdUKvAfJnEMxnT7hCLdUnQj1PbuVQyVn8qXlY56apEZm2
mHjEbEg2KxKIR006UJTUPCwz9T6iiSEQEcMnzy1G42SjnadsQTGzjQdYrxariXj8zFenr9UwwClt
wU7FU39OKB8AUVjopsr203UaSAX1H/5PwxBDru5hUsPYtnSIw1QjzFsVvQKbAt/M/fiQwnt/9jSd
iwSjY7CH+7CqMdhkmnvQSbGp3vSk1i21pXrEQ1JvRoxLOUM9NZggwGghRiL3cYv/Z6UHALFpBfSO
DptsMdiYbzDUpM4Cg1Mktnw7OI076KG4m8udiLwce9svek9bBrW22Qy281mkfNjoWacbUSp5CByA
FxTTahLPAYIY0eBJjLp4GisZnTnmqRQwhuaNxrb1oJMKaweAVH/VEZm2UTktP0sPRalriQ0ONolE
hqIENh4NgTStqStWtwy3MXLzxsYvHjXqoAaHKwl4MjfiK7qfgSL8TnrfL4DnF2yNumOjJrNr0wJX
GoNnoGFgPstE9o38b+bOZDly5Nq2XwQZHJ3DJ28QgegjGOzJzAmMzCQBOPq++fq7QnrXbqmkV7I7
e5MyqaQqJiMA93PO3nudPt56VP1BPKcYG2NzSxHbMUSP324EhNm0z9FU9bj56TzSubg4Uqe/gDkY
q8oY9TFM+dFlDtui1lMVzILmwqnBjPVJJnZjXXpbPnhqA8/6zLWuVw6d6nbx6mxrlO296xjDxi2y
kK7H6DZulXfbvL792+yeweDQ5Ff4QR+2yKadW9EUtnG8z2v/ebStq2sy4rFLtz73JtWCfEXvULsl
mu11o2mkEzF8VhMnLPi05OS7Y7g2W3/e55a0di3f9RrX7Tzt8EU0yYJPt2gvRek8lpLax5y6J7es
zkObcxr4t79Y2UUAehrN+qBdMoK5eMCCubXtYk807LkKv4uRXlQxqEuT8cPhBIkMGDbC3DbIKmCS
9laPduh8aZdotTpYJQGpwj2MnrNVaUPs3jy0CgYFPC2/G4LJklsRZ6fZkXtneBdh9SyN5FA5z27p
H/FtrO36PBXJvknEvV6iXT/gwc4VPi8/wDO6C6nkWkdsDJINGJmrO74HSoonw9HqWGWF/NE1NnFc
R5AOaS2C37E5iGtmGP26zaEjrHJptus0b5S5hkUQHqbB7UD86HLXFAMKY1wa9qoj5ZRsOvBDebCM
Kts4S1uhhrSDu4+kLNZGwqRozTxcHWv8oieqZu8zNagoY3Bnp6Hx0nUcdeaurJb4wROSqzK2ymzb
DrhfjCUkvhYxh7UYoRI279yN3VrgMhZuKh775TTEjvEoYqV3/bi4+z5OxXloSv1zTpb6sWR/1SY2
FsomIknhUx2WBMbtmRCMb2qIGUU9DVfXQgWrK9fc62yq3xoHSoQz2gQWTWwla7SVYl+ZFZG8ZRYX
rCr9bWLnfuciZkjXjd2DMo0PdyyA9+D06e78TmINAxjFuL02jTsiZem294vk2ewxP9v86qsB4e4B
WqEMNCHnQyZkhbpAzL80hma9hDiqTTu2A2/ErjeKMT82icV1Imt73nKW2PbeRhqeMi86Dip5t9p2
wrbYme6byBiUYfOKAxQFfa+8iQdT5QhKHNpIf7rywxc8YurgGMWyS2+DkqgJqVvmYlyLvDVORTrO
wOtu02qdh++EU7KjbY/wksDFUTtWs/xYBiploxaYjzCk9btR5v1lKgz93ihCyJNwGa5bYw7hqCBG
/3vJKmc/0W6vjbj76XqdyeFoGwEQAgcYCJFQ5e7cqezwMiVBg8BdN1bQA3ioI4h8bjKh3OaxsbIj
4xIW5Z3fTK9OOgXjPN5ZU0lIPx6m6UQ93wb1UCxrPQMc6NPwp41ZMhMe8Yi0OCemOKuYK3H2s4PZ
l8/+mL/Y2bLVwPYqh8yMA/CIwslu/Y1ZDF0wNVO2cSP9w+gx6nuG2E6JrEDllAskkfbe6rNoXfeM
H1wXix1nJzOs8IJB6EKI8KDaD55BzEXpWG2UF72SOVtVOZ7B2rCoCM32UJZxfNQ+GZjUGkBAGBqy
TuS8LaOJc3oAMQM5jMie/6ngMnInYJjz5oSh2+xUz5ZVM1CaFucZwFFP6gKfm4e+uHa0sLalxqBQ
6eaFmIN6TNMU9EAE56LLvCPG3aDHnkDMIiuvddPPwD148P0oDVcmTBPMnMYxks7WqtTjLH6Wibu2
wU65Q7MLTQTUbtrInOBjAVrH0xPqkVWtemPaTSCDxpRPb4Ce55Y4JfBhgiAydg6hmTslht89SJmV
T8mNkG422yzhUReuaTAA6hJQDdhQfZqCMT2ZS8+pOJCZNGXaB5gguT0qIz8VXXQkzH4XGW1/xDRw
X8UE4RPp+rtM2aQS2njHjyI7FYdBi0JPDKNop0025DfxppHF1tKVvDCjp+CyomTvJrb9ZsK5OjCL
xokq0tbbOrnp3mVd4W3yNkMSshPisiLDaxhG/onejpdAhFa+tSJGUaWZOXvfteOjwZz/BRKLwuwv
4vuMQdW6i235Zmf9vPPMptkRWkgMGD+Teqv9aLn3Bm940d6cPUm3t/amO3TbnlF7Qj5QuW+W22WX
eKjRtQpDPRWZQXQN6hvAQ1949DdjfRBmkr+NmM+eo4xlSlg8u8+BWgMxsTeOICmYR/W16F7UIMmM
pIU+GrGf/fSiFHLnkA7DzsFJOK9clWOZH73uvXOt8CltdPQo+oQw9dCGFL5WmOTPvT3bPxdsOox0
PSmK1WTVIbdhNe17nYaksgv57Da1tfWLdLpL3co8LSKhJ0PVDTyZiyegoQYBgsa4EAhm/tbI+u6m
6DJP8yqOep3ZnRl0S+0BiliW0+I4tHG+2xRvOLxDHpp5JpPaOE8KL+r7pGRz8+jN7Vuv3I6AJMbC
VyYK04EhIp7MPAWv6urDAjjsMEUJfkTVNdbjJMhp0tj20KqKOeWjGdxj4reE+fwkfs2042zI20f3
yhri794ZlFi1kZOmq5AI5S0qihlhcesBjd0S26WXtIrSqOZTqiLuBJWSCJ+ACQAe2BQE47CLF+eY
pzZR04Hac223C3QQcaMPMaVwOu8ZEsE992y7GgcqhdANIRg5T2Ye09OkYZCFY7IXk5FTEhjo3sUi
fqt8QONtwgBTUwKlS+dfc590d4Q+D0mI1bugY9/0Loml0MAQqtL3MrSynSXj7agc5FXObJkmD9pt
SYn6IyVY+gOyF8TP2Xpv8vyucpEXcAFEzzjGM8ToG1S0QMDIJXjQqliGUzbSZ8bfC8MTR7qroTff
+jg8qD7bjI7oV1Y7DKsGpImPAyyAlnCcijpdEdvhn8vGc2ll2yHF46+op+wqD2hPbw3lgy9Tj78J
U8QLexXMA+nuFwozQIaMHxgw+Q5coz5+Nm/5zsUuy4Bq9WDKcu826Cn9KCI6QFFdrOqrs8hkAady
GesjVN8xBpFrkXoukWQTJuzIaEPW+Mr9QKlTUm9tC4s3YUeSp2b0pXGo6Vx+VVOSvRS5gbo2kves
2whOb+jshdUSFbVosFJdQXL0D3yUvw2b9CzzZizpLVVVNH0wpr7nkOOM75ac3/b3jH3KrN5DY5nX
HvMTjQAIXI2uAIs0XZoefA6E1N15C776UYAA8wzjtUN/a/OaJlVVp75BiTdTDw5eHO/aEMpC40dT
sKT5QNibqaFLqNdEcXL8M3HWSOsftSeuUVr9MmI1Bl2CHSDmJIH2G/pBTpG849aBvZQV6YYcQg+h
i6lKTYR5k5d5va95hda5VbYP0UJ4GJGCoyVfVaJ9TsvpHPZAMNO0fMW5TIjV/3AcNRBBL5KdMNPL
zY/fM6boQCBY6XIRDT8+z2/I10sUmjaU3S4l4F5H6yokrtvayN2tmj8Ztp97FXp3nNnjJgJLQM5+
WYmmVJsCWOmK0S9IjfgMRCPbwMvVH9GCxEiABzWpnL7BErvb5daJIpfrTeRbd2nnHFWkAqYbH1mS
mGcn8s59C58wNYW49oWnLtMI1yVtiQuMZYUxez6VVbjpE0LzvnC/Ta/gkpHq4vEcrKR8Uk1VvuJ6
kBvnBqUD/zryMZDTnAbdELOu/BXQXvdsMIJ6sm0+m6geca+13R25i52XAKEoKOkx5L/ONN+belEk
k/H83VQ5kxlNm1L4F9t8wOdSRi9pSUBIFb138qyQgr2ID+1Sbv2Qp7SJp3uR5e5zzrwxIcmzjXJI
Hk4Wy11Z1nJrlTOGwEJmK+p4/wEw9a96jO6tBaZMEr1yJ14MSJG5JPQMSm4fzRZHoeZuDKPk4CYO
wq+TrKeqIMdilPeAGJk3ugrgRprsrDDr117R1ZvZ8U+KiqcupvknlxXuGZUAK5n8c59CYSDZooMR
I/39kJAtpDS4YBs7ebf3Yhixc/qjfkiVIY9tGH2JIU43g7f88tzEgp4W+U9TtvDap+WDYePkXzVT
v42y5gYCrFNqj5LEdykGf9umi3Ws3MpFt1TRFZNIsm+FSrbJCNmEoF25rh17zcV1nwFLWieVh2yU
7kBvdIElq+qei2dX1KbaE3h0r90N4lJwBktXX4WXP/kYI4ikEOlc/n4r8Y2EMxBdhZKcUdrg5qxf
XDml+8jhRJ27LQ5fdEgr6Pr61fZ+wjFzr9Fk2te4x0VUBtJ6GOIMasKHwWDuyS/dcYU5tD4KOHMr
Oi/nCRxJuvO7ZXguQmYqiz/1VyAZxkaU6QGjvnlx434mZOn/6P2awjBpXmtmZMzdOXh7zC4rewS/
lqkKF+BMAEFO1VmbUxqokP8RgGh6iqswKMzrYLlEiQ1gYQ1ELV8OGxRSJqf1xvRKZ5PGvBDasxUl
7pxRqDCl7esDDLmDKQx8HZgOiH9WPgS15IWi10IVt/ZAtvXGdUmkL/ERF4X7Zvpee4nb2F05uXTX
bd0LeLnDruHMTQnPwd7EW2LR+ds5xKuGh9BDwHiHnIkDqC7dU1G2fRACjtwXjoqZHlB2lV3bXrgu
wWsNM/egrr5jqAlTeUMa+WaMcrLorWf1SLJZbLhHM0WqCAmlbNsu/2VF8pTWxXnyIvuQ9ul7M0fm
acD0e0zT8ZDnUbXXZo59LlwIjOUVVFzYOauxb8WXb2bdbrT6c3b72I2ct8RuocsmmCrFPG8GDGrW
0HwqEWKINcIpXAOUPONagOMRyiO6TbPNfWcI7MaKjjlQgj6T7bMOPfK+bjBEzvEmVgIwN7ZDH3Mj
RWqEhUUEExqOKYIpzeFi+e5HWsFrSdVgP1f++MxjcI+7L7n5S7+ofqxzpQhejZ57mlzjxNQsx+3A
TFjN4DsKu4ooOUIy3ZCYhXZWcW+MeBJskJEg8NZlbl9STSZRiisBkjejx5udOznI30hjWrGOeZSA
5KypBbI8PmNBOzq5N67xmRW07czNGH0SNdM2RxXIhlyDH8ZPamvoTUeZ72X6XKSXrmqutKnkL+U2
nKXH3Q9YV9Yd52KOLdaQq7opoWLT/TJA3PpVc3HM+Do44qE3GHASG9x0zQJ7w1VXVlZOq2Wcpq3K
vgy8xDkPfmmWxrqc8nRdJu3eNrv7qdNPbpdHB7cfr6Kpj4RK5rUDDwgu9aqqzd+hl3DSJ4m7qxNA
vJr/A9TAiKS+1+XrxYWumdlzkMmfZmN+U2rvpQEQDBTs1pj9J1XrczEn1y7sfxdOYoM6dhR+hLza
WJE7XmcjOjUzHVwll7cuYtzkVyUX911uZA8q6pivcmwtitz9vC86nMcL0TdvUsdRwYvh4wfChEmu
reeHwTeJ2XvnEZA+Lotbwljn4y5P8aq7WbTJm/aJr3VFoZSvw4EiqQ3V/ZzeXmDFyYwzJcpJlTrl
cuqxUUq+TWJKxbpYuDUk5CErji6ioOu1SPtVN7J05Ko3ybW56hAlJSACP7r3bgN7Ybz1bgIqYNaA
1PQS+DYvf6/L5ZoIXqnRLgHY9OCWmKm8Eyd/gNXN3TOpQ9GjTgFUWeCOxFBwclf9sPlX9jzTuMkR
QfvfAxhiWYMOd7eZd6dUjqEy3rJm6lLj/vHqeIurZ1P1vPfiB2bWaZ17n2Mc/oy42zz87kuxsSzx
jNHHK4yLM/XE7py1bxr7foCnjZOtDP2aq1hrSkCMTKYpNg2ztiev5MV3SkClcV0zfoMWumKnwpNC
6X2u28nFVDiDaLQj8WyT7YjRFKNwWDGwKk80y0en8DG9qDBfRzjSjrMDK8TmKdb0H0yrHVDWdWes
xILvtDQAchCyxd5M24SauyqwdAZZSYROY21cQZ4HApXjEnZm6AnaXxe3Jqjqi4x1DzpQQ39NE5IO
wpwhMGUZIcPSeEj75mhk0QPrDxiuO9fYIFCAQXuHYQ4+k+pOFhmso3KMcTv50Vtaxde5SQ8iarKg
yia5YXxHpJ9B0lq3GbR/cwItJeWLLutv08R2NEv6Tr3cgCijepKcgEFSdgy5iszZGbZTgbjp9trJ
YJouj7llrcAD5A9D6+iHuItR1JTB7wQ0vruzlHGu4nabp911qa1VPGtqnGXXzb+6sL6a7mOBTb3P
WUaQZ/RxDRJxVm6t1to5c/HokwK1OkU/97vt4i1lPQmVlJOFo+uQaL0t+mFnKn+bMG6roxrZmzyH
tqkyGmzOJrDCsxY3d/apK4CIO89e2l5tjvMoru8SABJTRwdmj9XtW3N+4GRsN32bOuuuT61Xo/Oi
NQlDeplxDEMSqD2/Hbt2t4n3DGkET+Wrk83b0CVJ40TbqDloRiDT2ZUx3p5fija8x7lfUw1gxEW7
sXDFflv4V26IJZVisUuTdw+krN39wjNm2tV7ppuPcDbuzfFmNrCDaIDJCUyxSrHmsEUDprKZfBTY
SivaTc0xXHdb7cFP1lx1DGUy70eeZzeaeRJQ0K+pAY/S5dsn4xrUbhI++yEKrGyJY6SOkGuvz8zD
4tNqAw7zzEew2dFTE7X1fZEzEKwWXG9tY6id5dyAb3aTfJqkQXYArDJkG86hddOOYoN0j0GYtQPE
WKjj/VPqh87NXMCvOhMmr6q+PYZ2Me66wa02ZV44r0Vi0bxNLUe9JqQVKMJHG6CGV0cX4ocLbX7t
VnPH4DaLvltHRgcz5YjWjlm+9QJrGfVqDL5D+9XjlIVsaRjSFxvpfcCF58/HSWqwblZ7n1IJPE/U
8+uowEkpWkQ9973GGi/z8kk3xovsQmpslf0I4fNVpYn6lXF+llYPlxaOTty8Ip6Xu3LGZkfCLFzd
MAhFYuBe8qIVY+nwaCm/DtIw+2VpHJ5++sqiigMe7e/RTekuqnjVNRkTQZr43nvsfP+oQka6FTkJ
JRnjmqF9NRNelFapaFMhgFXhOwc8eYeyZxxsBxhOVoOLJChvyw9qkxdljPcE+I+OVY7gOrsHOJ6w
/8r8HsboflH2XZQ519qVP4GBPNqjcdR2d14yVj+44FssSHp8i4tBaFPfZ6UHUDcBqmfqY2537w4X
62puiHF1TuzC+DagxHojUB9CQJN9n5tx4BsMpEvbhv2ZnWVf7DuRXsKwxBQt+083/W5Eb5AFn3mY
IHybHtNdOyU2TRMK65FRVgjPYBXZ4MkFm0AU/2GeqEuzwSVPHd/hHnzwO0DZ4RLu7Cn92SsQuFVU
fWGR/7TNksraS47NZBWwaox9GLkd+3wmcFhiZzs1vJfoqDy4AGA9Ubejkw7VKzXhnS3AdOsG3oOp
btnmO8f0V3PoTqA487O2uUlhqfPiNRHjgdtxLPLAC9nIMEKyZOfNsC9rftE0TN+rRe78eDgKZ7rp
ijjrChWYZQUjEswHaYifc5VfddjecAjxkxl7xrqufeTJ8LEHxWwCpyuc+eB0/bUr9DZiTBHG1bfl
GOY2stQzdsjV2NbbDi5JY1pm4PT1zi98NvLMxbzt8sneLNpS69ghNTdmzt1Ekdjl9v2QtwdP53C0
2+hDxOgypmf8FP0MdLsV31rgTS703xVw5sd+fx9PAtrddGeZ0dUYw8Bru3eWIVyLodkacn6U6hP+
W5KZd6iG1Vp26YZcJluSlAqy0b3haTepCZ5fJ18uqiiQj5r8lIY0u7Zg7hjikkV4OVqmK7l10MzV
CLo/zv2TLw9zYu39In+Y8icrNYKu8262ADglC2GMNf0pHVuYHiI1nepZppt4hHIzxS6SS0GSZWmz
TS3Cq4aPu9KAr8F8lyhINLUMk6lrza4lh1zLnZaKAFtK064yEKY6w5qTe7+NJT9jA3ly+2RjLCJf
lf1AEIRBXdcCtDH0vMUkzXvIdbYGJPWeVfMxk87vqOmOnhKPqGr43v0L440jneqMFIa8SWsJAaAp
12Dn5c6uidsUJVQ6l7U1xBIW3YhAd721K4TFbN0AeYnCcPOv4Fioy+Hc++ZvR/crgp4vdZV/hjI/
zWr46rP6t2GEO7MPWVKEpQAsdvOL3SswtRzGUH3z6LsU2qwegYGI6yo6Yy5HgcrWU68R875Noxs2
jvxqU/+lmTC2i/k27Mqtuyarz13XXeNxgY3RsOdogKSrSs5R2GenMmb6WE7YXSqdvVPfHsy6gSAZ
v49taCNBsEBgFK/zUH8X6Lnw0HODybfxbPJqgzxfdsv8tbgtzKqSUzKy2PDkex9MjmucSXA+kri+
5xo+Wv5877NmhtoCPO2yl5nYou2zPiaPZ37FFJgi36g7W2dd5FemdWDEUxJnaqzOBtEw/ptRrmMx
fyegHTjwK2RV0qGZWWOVY8VIZETnpq1kUDAsQ6ztWB3SJvla9gzvytk4+DXAXg+3DI/ydEyivFwP
DkNbfCoArDx1JWllnrHexms+o/yl9bJ1aRmfC/BlQEjPvSF3Ihn4Nw46Bk7lx6cknvn4KgSxyLJL
nkdxKtAc1k0dsYTpRoQJeVe5HowdNDHabm9w1qGVfLtaPc1Oz1xaW4zs8p1iVUzn9QHsoKJCfZkb
PuhYJ4Ecmp9FM53TFDPdFgIUvqr4h1PhzvDcVyB6gTCrDhttvYvCdtjMA2GLuYg/2ARAMJJ7GJZp
5n7ahvntYdEeY/ExjnRZeVX9sBJ9Tmac95MV3eSoz661foB5WbvoprpzbxlMgbmo5pB7XxSGiTGj
hIKGfA6nGktDciDhes83djIUzjQEpXudOUFl8kCBDlxnuB8ycNkzyJD2ouI7WBDkJZ2g8zxQHdUx
Wpp9XQ+PPjmkg1nxdrmC5UWdh00CUglGbDyOajx69vTu6tq7MxH9A/Tbp6WaV5HKT2Ia7shgPtcW
n6JtbWVMzJJ52GrMPfDxBjVOZP8Iy4fGwPpWqWVr2KGJDomalcePNZNpBnIrcIAPAptjF8GO87Kf
9RLDohj1U2ukvwb8h6H8sqkcWiTe0bVRP0hodDtj3FXpYXarW/zVwBF1ub0Zutxm8bKO9EuPqqf6
R9br0PykTjA3dLUmEgeB54V5iM3OmWlmYtTliXUs3B7eypieY4lDzDc3LwASxdW96et406L0oY4J
aiR1HD5WJr9o47QgRglOfsmUVQU5qdavlCjUJouH4mnBDfltw9HyC6vbipTLKB+T+C7J3XEOLFc4
CK0zaHE8W3eYatkCB4cDP0GvT7PR+Yd5qe2tT5wCoFUcn3NoKZ9hQeQ8Nuha7RCOpEDM3Oah2ewN
6btssUnD99GLPkKFq8XVH7JGSSInSeK86ZB52ASxwR2IcSRemgvcxvRO2rkJXWp4ZacTEM2QGejG
NopXCUMMadzq7aPIfOjGffq7iZo1x+4mjoztckMo97CTCnEt2/ht9gc8bd4rAVOQsElR31qoe1lY
4MPB5pL+ydj2pT3joVeMPe2PktqC7VhylfbmRVfpfZ26pA3DvcH4Yc8UCRSsbPJN7Sz2Phm6+xoC
ShP7yePoVQEJfqxTVjEdG3zTwZS1gF+z/q70xHuSdKfS+kVKHNgU/Qe6DNmlsUONx5CfwpibUKhC
M3n3zcsYqtUwnoUHJR3FJfLuSzkQ+aQnoraT4ssYURZjY697I5jt+qetPxelmCC/8t5CrKXDdKLl
J1XzvO0NZn1RSwjGan3umnn5sGV4YoMcAz2PrWYh8joFIwsMZbRhTnIX6ergWki4c4R/0EreGlB2
t94FHCIX0sJuF2eictIFxizjHqrjuuHsY4+LYx3KPL+vpTNswa1u7MwM31PsjlsYjly0eB9H9k1M
S/kWF7uhSk4l2EB9GyVNGkT2aPjtYW4V/e1EGLUZnjK2VoQDqJWoUwU7qJLpYMHe30R6xJ4dw6kp
sNECDDX8V+aC8dZeFKV/FbNlZgTQVNxUACxsacVWqsEB36ZYkccuCsqWhjhx7XO7ZpMnMduRnHXj
C1GY7TCJt6VrTm2HVReeejJHeJe1+q0sjkiGK8YPKSYBntKNLtqDeesby8koQdJk8w4QEzuZktS/
sf0GSi2L7A9wI0xi4W9iYqu+w/ZqqOFS9/FZdl9JewOKOlRJjjsToJyyD25dXp0RH1w5vRdASdnp
iJLNrY5QziopqIUg1qnNcvFL6l9NRZiNQd9llLQAt2Sbi4N05VJnZxXs4cpsmbfCfOEgGf1NYlcx
sbd+xdkMvE+CZAj7chOp6HnuCAv6vi2/8oZ8u8m0LYhEdUT8vxBjeUXfjte9k40YsN183qRZm/On
QKT93wcyrtVX8dQ1X1/d5aP6M4vljyiW//P/xLr8f0hs8f6S2BJ84Sxo0v/erHtbk3r7B/5v5ML9
G6tSFciW27JwGClwP/4RufD/ZkofuBw4Xla9sjWcXMV/Ry7k3yS7U2xlYdNTtPT/w2xx2erOUaQU
Zzl/EY743zBbiI78AUoCL4anApiMZVuO9Bwp+CP8MW9RFqmBC3QZQQ3dYGC1SrBU4xedEzY9/CGG
cv+PDbF/XB37z/yTv/8odECHn2IKYaP6/vOPShMZLk6PHQ4jFAVXwzWfzG16nthBemYRHenpJs9e
NOG1XZUM8eGvf/wt2vLnX9WXNuhUz/XB1zl/wtP0sPTIx8LETdh1Gt8LK/Y31uQn/lbbrFfg7c9Z
OqAQfTScCq+mdo0j8STtQf6KtAzvGb00MsBhTGGkU5d1QwtR/hqgpQERlyMuL3ZS6PG7HmtwEgV2
cfwqPh9pYzDdh4lfcqrELIX8nvBQ4IC2KDZZD1HHzzw/frRu8Kx+RnIe3obBtV5MBFj4wtzicPiz
+OWvPxCgnv/uE3HoCR339o14t4fjj2GbyuTynzWZx0RxdPemAyZkcJl/0xDlrEHQnvNGRyw+staz
WFjqC1iHVQmOjY1Bdv17gWtmkYUJXUj3GbZLdrVWv1oxVXKlBmxf7DfVPud0FLl6l1HZ/BITJcsu
ctPuOewsotsxZN1Pog43s+yAzW3vd1X5PvU+I62EcfijWzNYX3FbsZiSlXlg7ZTfdFzL8/TcprLN
2b3rYYsTc89+kKmtLSyLVexe4xBPDkRUPFt0RG5BNaaB/DFfqijSwfd1zSYdFVVq0zhxE8SYpyWL
hovuw8zMHHOMNwuWIPaW9C6LX0o2VLY2G+VE7af7UmIW2MQUBss2aSZJQUu5ROey9N2Th7YR3YPs
nax1WPvxB+EEy9tbJZIh5sGJYatHup8ZU1ss9SbtQjJHFfkddokuZDLY1oPpOtBu4jurxVngGNSQ
H3t2+RQKzDcYFrPGJDSm9nkwQpDnLaZ/6BeOlz0mnkrMjWQJlwgs5JY+cDDey30iJmX94hdGzZpD
gmCEhWSUPKShL8dLGIGX2S6JXyEBA7PI8KgpxA5iClZ2CG2bnRHhkLbWhi0zqrhqofEPlei1XQD9
NSP2okXDDj9uvsBmj6nCaNIWuNxDDFSf/eLECWZOmyVAfElIEtqo2SKElZZCT6bKZkFZkbOLlLFS
U22cPhuJxIbAJE2WFA3BXz/8/+4wAmEJbdD2TGG6N7LUHx59NoTM6WD23ToqpdrhEnOI+LfsHxUW
XgpWU0wb0pLldjBJ/xCMDL//+ud7//rqKYfUHMwtz/Hk7VL4489nU1aUsAhsWFfsZEV6K52TxYLf
o+XkYlcKpc9//fPEvznoFUk9afmedYvWEe/74w9E1REloDh4JwWBkc4hg9tMRXO65ew+aNKafYjX
IejcSQcgkc1Dhon5swThPtPb0Cjk4HG3CwzPE+C+SP6jdPjH/vN/czmI2+n/P1vFb7eDY0LHUq4p
ySU6fw8G/uELsXJTTXWdQSw3wvIeqikTGZuuYzTZvrHC2y7YXssurYK5jWLaYYk13v5lW+ZGt2tx
Z/2H2+pfbwvuapO4o6u4t1lS9c+fF1nDwhQ2pT96bY1WoMdIrdCm8vV/+GL+9RB2qQ8c7iMlHSKP
fzqEBf0R4RoWxsblONzHmW41+JPRZvOn00pwECVWsEm7OHrNJqYNwQ/OVe14MXRRQShmDlKoue+1
u9hii/6OsifhX+6AqIZ50JNbaP/Dn/lfH15XeDhypGXzyVCE/PNn4wNekcNtx208LNWnsMuWTVxh
jgLEErIEEWf3Hz6jP6dCMX74locwSiDU553509tqSCbvkcG+2sHInNc6JMW6ShpvZC4XLfjGa9bN
wTzMoqtWafo6jg3pmrFuje1f/0H++aGgbqFyMaEoQx9xTe/vpdwfX6J4cStRCV2vHd8YHzIfZxtc
1fn5r3+K+Hc/RuDeJNvh+cQ5/vTsiXGEM88W1zU7cZCHRVyop7zOvccEAPivHiD6tmub5YXmaTiH
Eb0xocFC/xdzZ7Jbt5J16SdighHBJggU/sFp1Viy5EaSPSFkW2ZPBvvm6eujswppHSklXNSkcpQ3
E1c8bGPH3mt9C6BRCq/5YAldibNqqh9pD6KvePvXPf9yrtfACRjnKYchpqaSOvmQGM0kB71OvW3I
xj3HxmLtwQHFR0anX6M+S/fIMsQuJGnu0p6H9vM/P7rQPASu59kejPHnj17SSDSovUe3e+kEiYM5
85YqS9C+EzvQwgwmgJgcGrijwtj4j/xl/P72L3j+vv77/KWUNo8+H24Ixc9/gfbtmCKPZ2AoU3T3
nQnFuOnSerqpSDPehGlO12Gmiff2YU8+kOtxXduBSRG4fCURkZ6sGAqXEZYqolOcVFWQu6Vtf82j
mtII3Fh2Ra3m7622otFUeCnZtFM8TofETTJmxG6+mINnu/G0e/tXOfbzdeXPzxIC6zfecfCTtj75
WX3Vy3YOvHrb4paNaqVvEwvo6KYkqI+gRMoqP8drBYSD5nYP5qzYBxn+0BT+cpxN2ZZ0zOySpACX
zF52DfgWFEht+jwhSGKRd95PJJYowlvcL9XORNA6djhf4gcvBs+yz1sqKhMy4OFaLDcOqJc0sqMP
Pl+RcJ9ZOiZpyk58vqwg2zZUQv1vF0nwg2NNjJLKLk6Wve0aRKxFazfloZzMjCI0rMETjVqej72L
IXApOpxAYSbDXVN6Lk85UIlvTj3aHy3CXwrUv0RPoDnk4JfZoEFJY8IfwCB2YfJR4iJDymCEPGcW
FbTnlFEGY2UgmeLpzLifxypApNCPNWD1xgnXjtBMFxhfgoc4loJRMb1KUAJezDP5VkVSQVKkotK/
l0jj7ZrGLvjqiT7A8UstP+2idh3uuR0hBTABcQcrF9sp8gMrwX/eUmBFGGJ2+dB3XyZXVQ95mLRP
OlL1sl1hT+Dk2yZ9igVV4TnfZIavqp1piwLiG3+wkuMuX1gkv9hOVEwHbwnInCcgBbtjaodZdEi1
hOICcHD+WPa5eOr1NP3AGBCjdreQW3Eywd3QlhlVISynq94SUONQKcUon5MKMgajREUmptVjxw67
AqSbnGyGXB4wc+LXIx7rzWgWfhkfi1pf50YlD0UOwHcnSQJg6mYD5kJ12Dfo2mSMbc7zS/ByxgS7
SZS0bUJABOdlkxPI3WBh5u9R2v+amWTcOeAsbFp6Ln6weg0HssYZtWZmZjxLtQt9ayPzNgWIPveP
6dAFzlaltv1NUqr8orJE6tiTzfDbo0X3wBQE50dmT4KxJCkQiuZrqb40VlZ/q/oRRpcUwa2Vj8gD
iLZh7FuRQb/JSq75VgaQrdlOLtN1R/5hS1SAmv1zzsv/KRgqoc2Abcg7Vjnqws20Fx4pY9deXKX6
hrw1NxowhQ7sGCzYm9gCSZqIDgPFcbvDrkX42tBl9NpmNyHxuwM9c57q2MDwmC3FaTDzSi7wiBGh
mwwZRC2II06HcStmpyK8qn70EJe0WxcTzbhlk0j2+cT0HnCRmerfeBHiR10p08BiX3q9nemzDfsC
PxIzF+CijKTyHgVa1ka9vpgbDx5CnWXW+UDHGjdqnCNZwbPQ/iBHHdonkbSeueDMzR9tBww7Ej9Y
i3voJWzQzZRioAhFKPCV44Lq8LVQVh2ZtxRk/LqYMpCee2iF+pB5OCxBnhOCFdtIHfAx4d9duko+
sIcj/UsnobrOeFinTWMT4ngmvYFo6aZLPbNHTxrKHZok9SVAro3QK8qC64p7pHdsrWz6fbzchjuY
dB9wyGbtLvJK5pj00zV/kDSUB4is4KdqNzA15XXq3Y2kCtGBZFJJl7MM0wdH5cz/kcb11nnmBv53
U3VgFdKgEj8nrzO3ZPwxSeoJGPKOVmIF3POZfM5micjBY0fuf2LkmeRbxHW8Snmngm8SWf7vLgjw
u7nlAqE579frOq2vnQraL/O8MFKWZI5CNoXw6G7cBIjSofXpowo3YgXuSMRmvYtddROJZCkOdRq7
UHvgQ151kWP03lu4NHiXcn87mqFmX2kG5xPIPQAOfqPbZUeRUhP+mvXQ5GaWl001CHIInJmmO0MD
F+1RhPfuQ5II1/DEdmD5OG/7Utn1cjNgRPhs2yPoDJMrJoRZtxqmpzyOqrMg7ZJu28NAgY+Bf+pM
dSVtUHhV4tpUJLUcaAxEaJfXJ598uegXo5SIaWw22RcJT0SwK3IkxdhhHSrtoCsYA/vhYFkH3Xms
vW3usDHJCPm1Rlk+2YtK7/kLDhyQEFRCOtXlN100qDXzJUuSXUJGQskalxhIGtqpdogPIrhVsc3M
PmlLsFSOG6vLabCxAipJBLKWpgu3Va3oHtlN4JHIUM93aTkN/pad3nQ/5NVkLuaWh+XMaXsg9pjV
3IGmM3vBXYvMMD+bxAKeEXx0hZ97HJfffDnFdZCGbOrqFi7QpgfISqA7khT60AbzeT9CpCLyDg8p
k3ps//1hbKsMKCyBm5n82I9OP36IY6+F+RW23m4RgPjJ3aSxvCXjBUy8gXD5vVxIJ+KJw8zloyZZ
rBSlZOPMZPlFSGNFXWIqEsDp8Ksnjm/tlVwAzNKiRxStBxOG+Mv6YcVFiZjvhojbC94cDwlO4A23
WeX2TMQS766WM95+4Lbd+ZIX2ZWcWlbCWMbomFPV9/0Rs9M+HyvrwwinODlzwowRb9t8SkIPWWc9
RAhS6/YKKmf7VDDHvBf1SLIJ5Tc1zQW2/Cp5Zxf1spB26UXi8105N/6LHW9P+leShxUhgwKxRCT4
IHT4m6kofeuS1gAiyy63d9AM7GusA/KdvczzTdyfwk1RvyLodWgzO+qkjhezZNDDHnHbxMF8vRDx
dbTmxtl5fW8DGEjSdzbUL+tmF+Gwr5XtKyVs/4TsY6aFmWjLK1lOdfSgDWSZUqwMRF7yr0GTkjK7
hPnt2/Xpa9dY09h0UeIELoD058U63TXCaQaPSNggMR/yYLLuUxJuL4ir6kgmtfpzK+7Dr9lAKCqy
H/HPzxmvYyAVfRcwGPa60furqWGViYbrGHP4KrXoJHTePgCVdjYwM9r6sSBPdc7s87fPWb1y0vQT
JOMBiO/aP+1tZc7g5345tFuVt8MvGGewKsXQoAoaE1N2SJe6DI0tnZ/wCHOjczdhEM+PcYdrBjlA
lzC0M7Ip91O3RIdauPhg8a/0V1C6kVNIv2Eld0Y9Yucywvpmq5a1RJr8yzKbbBfFKUTwJWPOVAUK
StJQgbfufMwIBWSwNW5iqNAflHpCU1A4OXpiWUY7Ted/wt0AuGwX0YBtjwH0BLqZNo6fkayscF/B
qlXv7GdfbrZh5Enbo4lLTCQtmOf3KC1wp7ME4w5oyvB+TpPMBX64Cibfvi3r3/lPg+vP++azZ/Xh
9qOxYPv4/DgWR8ZvFxLr2AnFdlU7rL3CE3BMqtsQiR+4m5YMhY1sSM17+9ivvOu8euuIiUfCkcHJ
u8dW3qY0h3fAG4bqFD7ceW9PPcJZZwEr0Oj7t4/3yrlq2vgAw9ZRizodtahpIQojo9koShWsQa3u
PqMG21iN7j4XZp3mQpU7hFXgvbNNfuVucmTFMGs9Mr6K51d5EXmZaywTPMdsPUGFZ/vQx+j79vmd
dFP/3EzNJIt9T8B1BW7x/DCkwHi5WzeEX5u4OAP/FF6pRmUIUkT5BSsKAYEIcbC6+Nip1zk+vvOv
QRfZV3xkgou2wI2UNk756KIjfadFIl6+/56w+c6KgF6Vohf2/MflFWUf+ZDj1pUZOKISoUa0Hcm2
QpfjNtnPxE37FVidLh9Tom2gJPnrhtPEMyCGwpJ9u53RMlqbPh77lIDBuP/emNy02DEtp9yhsEpA
buBOSEgGy/P+nabCK60Oen3rT2egZCtHndxEfJWGdARv2ga1jeREq/RoZjDru96I7pcNfQhlIPqD
WGTNOf1r+yc43ulLoiYGU4Ndqum9+22vq+Hzt5eGJx9wV2lHrvf/+TXtYh73Msv6bRBQ7V8MOCep
rMZKPSI8ZsgT4Gom9EtayZ1v6yjZmibDXibGJMU7qHqyXLQYboMSQDwiAZvRDAWih64sY8YD6UbE
T+g34mIXAOvEXxRrJIthKod5PeRMG8Wy4l9j563BDDEsEvSFkjorUib/UaP2EJjFyPDbJq6PD8Pm
fm0GyDzQioY5/NwT/Ul6EQl1X0LKqMfWDie1gxuqfjMQsr/lcENgQQU1MNOshDixtSGZTrt4cbp4
64Q6QLc78sSdLSNZN5ceGs2vQAzAO8ehar7FDKo/K5EVLhqnoV7TqJMSFg9iwo3qOr/eO8zxrEtV
pYRsAyFFEep5sDpy2AmgnVGF4VZYOSQj+1R35ygC8PDY2N4Hm5n6dz00y+OQzmmOFZdgLaTzgEh2
EjoIEyZ6BsUe5gp45p6sQKSCPTIMt4QGCv6rCsEf9fV9HzQCAZLrG7XFWzsAWgV19j2yeqx4iJJh
/Et3EEcNdvu3x/7fOcv7wTl0NCMocRcEGOifCj7USZqZcJt7c/cxWHxgQ3SgUV1rpDDb2jamxV8W
R0TCy8Bc0fdwiXGsrMxCAxKDw3n7Y/Ty4+7xCoAbwBmi8YGevC1LRCgU+dlMFGUsjoRPYQp28LKY
AO29lWJt/sfHc9AmkGXCq0DsysmCaYOcWZym6AhNgibI8wdpkdCu8GNHOYfZh3mF9c4pvvyqMyQj
XcZTjIc8T65fvL/qKL+v+N9N9wfO2yDi1YzrKVb+r4Dlv06hXvlyOtpf33SxaiH+fFn/Oo7oq7Zt
HEpyf26TGwq6NWOEHXAkGuuhL2j5uOxMzlkUhr0qrPTm7Sv7spdKT4FFkx4vXw02ys9P07bDeLEH
FArD1OlD36vgRvSEGOOfqh7ePtQrD41LQcCQgS0IC+bJGmHrFlNwOnKm/jJ/xjJG4nMVEXKpgUOQ
5pm1d//8gOT0rDePSQ4KlufnlneWbTUV8SuaTK6DZngAHM0rvtSAED/U3pi+czy5fpFPvtiobiQj
G0YoFFcn9VZVzl7r2TwzTcEuc4tXFURKAQllV0uNCBivMzygsZ+/GM+1CJ2tA+fOyshLAapcQ0r0
sjQ2+IqGHix/wPAfUJ/TbLU79Z/SDqQGkbMzRc1cBavLKWrFez3/Vx5HN1jnw5SBPtXMyTUr+hgN
OMS0bURL/KLpp+xjUSQ0RmoXC6rvRhFOWEIV2zJV57mcFved9+7lno2K1UEh4q7VHBOI5zctorfY
l07IU9KSK9PoQh0neza/uzDz6KdEhJHZSBbeflJeedkpk6XtKvQmLtFOzw9qAn/u2ybotpPkoVyY
7lyoOF2u/vlRUCMxyORdXwu550dh7N8JmXMUr/KX24bt7xYZhbl8+yjrXzl5CKHiei5wMYbJFN/P
j9Kwq+/tNhy2U6Org5gLiJUYWohogAYEbNt754a98gXx2fu5kudFSp6a58crXGPjJ9K0YmTpXgYg
X+6rsSsOwqno87x9buKVmsgnPcxnSKlYguTJ54pvhk8HrQBPJ9V35gbNpWlrJh4UAHgcOsBtwvJv
aPYzHenqeZ8msbweymI+ZLaHzws8BcyLd37UK6+9FlgyAsosdE2ufH4FhqUJ6iSb+m0XWfAhndKc
AbWo7jph8H949ujttQkLDMppkn7jAUdRK/v+vYJxPczJjWeDwLiOTSV6Gv/kIQbVpGJsBtSLfY0P
yDBO/dpmhfxckxqAdLNpkaNmiYY8VU3Tk26GYL7Jk1j8pOkjkceR1BG9szd65W3WjJTFOkCUXKKT
S9MOrS58hel0tMLHP/Ah1QK7t4dp2QcJ5dqI5uGdC7Ge5+l1cBVzQZq17Mmc9Rn6a0XVuaXzKYp7
oFlLukqR851wMEEzCKjxYEwdZqnB/hAPQ/vz7SfhlbMNBIsb4ASNVsE+efWiifUmDaCKjFVm38RM
Vz9aci6Q23nR2ew23Y+8TKvHtw8qXx4VjaEvOFO9ruGnn5UqKaK1IcpnxasavbXcngA1arbE7Fpq
B6Itsw7rS1wHTOeQjk+k6NrtIj4Q5tXd+xMxQsynHLymsx1LTBCRox30Wz1pcYwyxpTetRHXyM7m
254gpae4A0fEmxayU4rcCbBL7RQWGJ7S847xmMiJdb2dr4olbN+pIV5+bBA4ULDg3la86qd7IuIj
8NtrGsVWP7hHTKMwEaXGURgm1fnb1/XFof70SX3qzsBH8boqZf9+jLIwLSBu6wXcTvdlqUGuhQ0O
NwOR558+sFQo7O/WlggzMn36kiS6mAsxsvdkfINlXtTheckGbGtbuCKnVgCaUqb9pCQY1rfP8aXs
g4dVi1UN5irX4Tc8P0kWBuWGhJluAy+3P5dAMfGsMfxotFedLfPi3eQlCkBrYW7L1EyBA22rWxHX
Dur0yD/P0rq9bqv18/H2L3uxInv8MgYlvMOr8Ng7WSvtoMAKsFqV08kLr2INYceNQPK+fRSwwacf
i5Vig9oZPbLPsMc5Wb0I1pJFXclpO1Vo/g6JCAC+db7J5d5nFv/Q+Xn1YE/uqspyJ8z0YZmOzMVV
BVNiZh8+b0Zm0vk2iFmTN00XN9+DKdM/CP+axD4ux1JfSdrMJSBh2/5sWfXwsdBtVx/cxE4hmqZz
vewgA8NXyNn7VFtRW1587oy17Dc0VoCrWMiYVz7bouL9BH6qOYih11dBWoclvRJGGrgUY3b5s5PY
AIPHhq5qtrTs4JOs/9YKgexTFg1qJgeKJBDUal6e+rrH2VDFeWxfNnHvVBfQoBm+jE3fDvRnbcCJ
xAPBOsMmmc7nJrBC5rN8662dGVXfnvXMwP1PhZ5hoS0RD8RvVY/u16Cehl+urpbyDLpUGsCpUQad
YdPgeuP7QxIwHVemow2aZBI7AY9CmArld8aGANEGK8L0UvQTQxh3KPABFh3gVm5UiNjZt6In14/w
FLeYDpgOebXzM6lxQYPzqftvWRU6v1EXyEugdKhFrSYzwd6rghK45pyXV0z7RHqxpFkJIRjtFQoe
FXWgWxc3prwOCCuSc47XdEDfgq0IVCAm0LJl5+cnngc7YFSgV1vHNJ+JNmnso6kQHu8ACSJjHbty
uSshMgG7cXS6CaZVWbLwMICe8hj9Yk/L4ff17Wg+Rs40/tQ4gWwoWs38vVtCaDM1Hs+vVl97kN0J
OsfO52Wq3mRsVws4FBIeWTyMwLVHFL7xmb+ILDuCSISWiwCpOaPrrfNDVhuBUzi1a6jDFpsJ8Bcx
6pM6m8k+oikqfztJ14Crpgfds/3jE7eZEK80LAMCjEKJaQsXJZBNRHmwbz2KG8FuJhujLUmXaw+v
qCxzXnfGRBhsNcFMuFR7ZxfGpb1y9yNfHeOcFHPDaF99iGUYHOzeI7W5nxtAK5XlDWTXJ07z0PCV
u6lgXoPxjOv+CsFReZ/GtfzSI8Wo9m0+hXAprbV9M8om+BQUMv5CNHFALB6NkR82s+Mf7TKM5EOj
M36Ar6u9zVwLcG+8Yeg5rWTE71Tr2gUzz3w53kxtaO0aQS8GpaklvxI3YfYNIdc/2dz0JKUrVWxa
UlOAWMV98JNSes3IHgAvlM5C8GnnOlyYoe2QiTejr+tDzOifWzxbVb4tqc7RpOuVPlNmvJKw1urg
l1t59UO+0IPagKp0kC1JYS7F3AVP8zjADQ+9GE+O3XoQHyuIUf2GWMEYLQGwRmunaLWXu067A1Ck
CLX2ZU7xec3WBvNVY1UI89gURPKdNeq1lcL3pcC6oWlJvthMk6nTDoytbfiaDlTPCOrk1xLrH+lL
9HkvmWhCNfa9afrESxZ+qpmbn8MbTG7HMsr6y1XQ5dEjE809fTjMzG9/yF9ZrNms2j7TJ3rQrGnP
1zHqrbzEADFuZZGqHx2ag23llGTjVPE75dbLhWltxUqUuh4SND842YEkADHzZGS745AKtct4yY/G
Mst7C/OLIpbeGl6cgPYaalfEd89PiOQwUrW8CGlED+UVHUjvfc8FmLUYpOQFL1V7I3M9XBrHzMc8
rupvKGzWgO1cQzpbxy6LrM+mGZmYRHR2RD/xzRAB/5XIzah55+r/Kbueldz8WgpedMua3S2TgOe/
FslMBcGwHQF6j2DYSZUn6SjT6RMdH+9jPwX1sepnvaWFG13FyQSaenT6f7rx5UfQLmf6SCkjmEU8
/xEugSssmswgioLw3HEGNqjr6ZtyO+d6oI3/ztbmZeXA4dj3MkUX3KjTc54GxmegMglMiQdYG3ZR
/JicJTvHjIC1KUjCdx6JdfNweo3ZZK9ZNeRpI358fnoZq4xlJ7Tm5Ip/0xn5GGDMyvmqtONoHwah
fzaGi/7U0h7eNzpk7Xv7HXuxz+D6srmlUpIy4Pqe1IqVjuZxmTBT2ZVf7ZK+AOHcLP6jm6ZPQMrG
hyl23Pu3j/nyveaYlGX0FhyJlOrkpG0rjwvZVhOJfllKWzsx5xMaIKSokf/OF8595YYKAamFMR4b
OLlGHv1d8IfBbMUOk5At3Ywk2SYolaZN3zjet3EMyM7046H9Rt8hj45O6tKB9uwk+UAEFUs7Xzvn
k4mj/j6xUvm5syIkYDhOlv44uEZ8BWpNYtaUuNfYn8Jbm/EXeAm3wL+kqoaGgLUY+8dSKniOHoLS
Y04b8SuJovFjaEuYoiX75MsRG//Vkgw6PkhncFHPdWlxo8N0Hjbe1Jb+zoh6OU5uADoZqG+k93WT
lo8kesWEp1rK/IA4y8qXT6PDhs1BDgULG7sJydC23I62FbtHohGG3/TVQZTLdgGA0o1BE10NyLVq
Inph9m/pwPkBio0hYUXFTPhe2+C1W8FT5rGtldyM020JM/POc1XNjmjKoRp58sNUcHbWMKK7Q85T
vvNov3I8vhk0bdnooZ74I2/4u2WggmRBiEYBEwhwM7MTWqjwfFPAUq/yHQ+2/c4y8nKcy74DWww9
LI0WRq/mzedPW+JagveJce6yAGyhEADiV10ji2of4W5lh5h04p3viflAS6xhfI3YHDTvgwns+QyR
ot4PqQ25lojQ5p1v2yuvnaKF5Al2v1yXP7nyf10Pqx51UDrsimoxJfcqZhKXdoNPB8sDdfD2K/7K
ZwWJNe82s1dEQafOg64nIsRSPsciAJ6Eqbr+YPrFvkRSXPOPVXwku2l+5wTla3ecnbZCrMLy6uuT
D0tfpXFiuZzhEAdYokgo8UKw/B40LkOijEeBDmT14BOufh/XFvbJIDRQ4DtUr7s4SYb5A28ky9yc
0tDaNFGR/TQ6VDkKlrS+R4/XfXZpwS0wshwypxbCNUBZhI6/py/X7wc3zeqjMWn1Gx044haYiJ1+
55P2cqrNxh4snsb25XiKW/n8IRt4caeQDt9We31zl9CROtCcJkXIADDeR2EDlMQhfCUakCkSiE6H
OCOzDGuN135o6qA5e/tev1I88Xu0LwL23LZ9akFrhAkDlPKIdEuTJVSxzJ42jMWid/b1GJJPF8vV
0UU9yEQLr/PpgLLBfxqYdhwhZ87JWS/sqtvPqKJvZ7+ElQbQhIV09NL4caED1O2EN41w1/oiekwn
OtfAR1R8njQhGZRO5RWfbGoL/wI6rURbyYtZb3t/nm7pHE33SW7ZZEokIyQvp40t2GUyDgkBZoB6
mQEKIJKh9Kpf7HzFUyYnn8247ZafsPAShz0H8U1G+CexaFbXhgdt2wjy0zGs78ViEFNkPqLFLbN9
73ce1gQpzDHMu00iU/e9oeef/vmzIgMJJ2NW1nga+iBY1PMHJup8nYaJcbdI10W18yx8scSEqJE5
9TIgM/XFPc05+UlbBJfu3IwkmQvE4wUcVN/7lA1OGd1SehB8HDJB7D+AESweyxkn9M5kPo0KkHB1
v/fbOqg++35a+3tW1KT5t/dwtelHT3jxSL6EZPA//4t//llB2k9Ifj35x/9u9v/7X/qfN+EB/x9i
AeT6rP/3KMavWfOYlE9/cwH+/Bv/BgM49r/oc2l2FDjabFevw6F/gwGk/Bd7uz9iLbZ3Djuc/4AB
5L/4f+iEMAenFKMd+p8sRudfqAB4jNf3LKBXGPwTMMDp14EJ/1qABWSz4wNgWvD84SviHj5q36Bj
zmRAKkbqXGRR+95m5dWj8E359yZOnJaUSCd0kRjCba0wQXBEYl13NnXF/OOvy/5/HsC/0QOnGziu
CEUygyrmHrbC/P/8ZNSyuDICC4cG20SrsQV3oOGDWtLpuKiZ9d9D1bavfb9T7w6kTpfv9dh61RKs
1kX8USfbsSKs2a7n1bCrIjTZP/KaNnaCkkpD4LGYhi17WP9mOqYSXTwW+yBiVtWIbyW90BBPeksN
ZPUqn7YR2J2VRGtX5TW+FWD071ReL+8GW7bVgcti7HLn11P5q9Jw9DBkXo/XuspckVxXI872rFXT
O6PX0yKDMubfQ+VAIL1kS/H8MGlLavmIm2XX5bhGNrGSoBdlV9TjlUZp0/Qb0w9L+hAHUdK9NyF9
cY4aCRfTL2aE4o8W4fnB+65LRa1SvfNbC1FPPPuXiuTpw9sP3IubzvSHapm7LnglaZk/P0qt5jSM
RI3Iy0/bbwOMcoCRyty5yfLw9pFOaye+GyhGkENJZNVSyJN75oKdIoYConVCeQgK06MtXA8hLOhp
si4JTcA68vYRX7mCbLBtNLNsCJhVrLf3r6ckoavYSw8qqgvL/iz2yGqYPIT1bx/lxUPC95AJLgZL
LLAoIE5eG7d0ncZJOYqyTfgpJa7lkPtgfNIpUefSru9UNec3/2/HPHkwiwQJuIMNYic12XG0uJed
yOqfpvC8e5i3iqgg33+nOnp5nnyRONeAAgw16R/h4V9X04+mpmvTQXJMK7wY0qW7QR48XQDKw17i
piPGroEmV7h/+1xfPjcoOzwXdYzgAVWnn8SohNuU1p3c1VOdfxrcJn7MsVxu+Pr6NDkxdH18+4Av
Xgk+gPxHKNQCaBNOB/MMtEPihOj3ik6bjwK7kyHwqki9HTwn6/ztg0H1W2/WX9WTdNg7ojViw4vY
2oV19/wxFVUNEb3OBrgOiJ6Pfbuk5YVJrW65TwHAEnTISYYHYiAAljJ0x7srgW/n4DO94MwVTS0e
p3yiDYLJh9LqojXIGXGn+bN1MDSm/W1FujWddzIf8NoRmFPtReOG3r4cqnI48lnDGTz77aTO+t6v
KLSbZPQ3UvdJA8aRDvZHoNiLczkPRAldkAWj1L1eJh+yB0akdlHnIDEDgdRMhESWkmQlz9I4mLof
TlID/Jv1PFYfRnrY3tlg94EgmDu0foqmGO1dkljmgfh3KOFoRhdSf9wYaBRyJnjCIZrGchvZlSvI
aMh42vEHDMckbwBzhIXpso3KTZ9dpXYA9wr9YSSPEZqnmxGQ37BZKF2HGysbY8ZHhEE8oITCGAWx
GpvW1NVkrGDnkVh/GlsjbG+AzdPKFurMi+z2LrQD7WMUjDJGO35p5ugnX0dncvbEH8o53q4wEy6t
GWU2tiSm+87Xzp6ccmMYlnEJ8dmS1d6FUu5thtRQSfuyu5tpTETHADyzIHUox2GLRCVvLhfIE2dy
Ahi+d7KVrL0oJ7wNTDfaRxs99ncAKF1PVi2ITO/SHsfGbza4FrX4PLJciFundpmQFfNcyCPz9Q6A
JyFnVbS3gqwbz6YlIOIinoYBe1E8eXhFrWKQX/yqmMoNcWCq3bBMRCMGhs7D5SRSzNHE3nnZjRQQ
YM4ZYzjFlogI/jtNKVD1/Rj5GNcgMN+nqaUzYLeZe9m23HdUqODd2w9hmgRformrYAilYa82JM/V
dzpktLiJCRonSliFTgYdNjXzgf1FeB46LICIi2NgLlVnvM9NE8bTJlRZXV3yXafWKAxR8qRYtLLY
ek3pPjZlSzhQreGBbjKjjH6ou855AiGYzEzxlkEcaA0WCe1+ex1boWu+G2DPfiGqbcoOCgogHv08
FLg96BdZmyFKQRkXUYa9cn1sfvPk467yKoPhWQGyucv6oSakmn1yB601wSSm5lIn+4Q2wAVQBABx
DCTNbdkL6ClWz1aMfpQv0PU2Qa+OwAWj+ypnY7lO0WJU0q1U+Gb7uf5BQ00E10lakYBaSG/2t5PO
mIWm/YBaeFmArW0hjZMsZfVsyfExzhOPlwKtzHG6n24hobBqP2cxah3cPJveamZyB0aVkEruOdl8
xi4/cA6kPlvmMCttgq3ryKX/aGJFCI4fkw4I3J/35kthjVH0iUUwTWB3DAhlWN/qa/A8kMBF0hXf
mFjZDzg804+auY1z7EmOw3eYtlly3tgMHzZBYEn9VSplX/Dq2t+6cZijfWMs+blsoyUgMXfWGHno
CDNPz7Rogu8Kj0B8o5CB02YYBG3yCaV01q7tiNCt42M9OAx+S3tsMDWSfnCj/L5pLwk87T8DHHBj
nOyNJM2n78KY+Ds7Y1E+6DmX0bnCWjZts7KP0w8mp8o7NBARJMnAid9+Gv1K4hvWXWMNZwVwShKm
yyRrfqVZJqYvVp2kZFB2EK/2RIE5+inyFhr4OaVpupXApu1NP1vTisZn2r+tStOWsJAtbw9v1ckP
E2a5adv4UXFcEt/+nmhMC3gHvYzf7LbZLewO2UBrMtknamj7btW4w4fUxgU0WDToOse8vqBLaH+r
CjE9wWaff2Nn9NTRber4owEaZm4Ku6h/pFZpvruVGm8lk22iAaNaf7X7zr2zGyyYGx8Vyd4P+C5u
0cJpsO6B9csE1fLQEuJAPg47xHRvOrf1LyporEfBx3PYMeDB8dzYLmEPkYrSswKvRXGG1N9cWyVJ
QIip5LLVbToOh2amJ7+TWcyAExdCyyUEjJwTLBOaD1kQN1/8LOKLBXowz5iBL84+suPRI73aLe5G
dP5rbhPj7mNXSBzhxOq4SIAhAzwxOWlJRwga6w45grwprZ4kVGCeebRrAbg9EaDskipYV4qc9FkS
so3WC0MpDlNiaTqdnyHfDBsYWp33OGaadreE4/XQktsJKd+x0o64xhkbt2OW27xNLJpvceRrtEwe
KFYTKZvkeztM8ImWmLO53WmFQRMoqUKtgXE2QAWzq2PUCrvchXG4HRaJDiC3exUdKivVtwTr1s2X
0e6CaCt6NTyut/ZnTp1CgdWNgHUUKQsJUULJmBxnZCggGe2JcKB8co7g91W3r9I2urGdgsUnLef4
YWYTSRaTTttyzyqMzZTJXk2OfNaocRuFZXazWAs+iK7tZn1Gwisf5TBwalZw38wpApLE+sG0H6DH
aFUAegcozt4+m1X5vZN+GFyD9CX+ETXXBGRhHpgRFGRRX5VjL1Ytizb7klxX2PltmTzFuWfSbWn5
YA9U6ZqfHqql9pD1KZkBLVf0d6rhLe/Cec5I4PLA/gPraEiW9LooPE55xd8zcv4Y6hGgRu0HC7lz
M05cEF9efi+hBLaHMsTNt3NDRrwMvcoERVBHyUxShXDjg3DHtUkvxjD93+ydyXLbyrql3+XOcQJA
JrpBTUiCjSRLciPb8gRhe9vogQSQaJ++PvjcqGtRLDFO1LRm3hH2TqLL5v/X+hbYzBqeewtyeStg
VXzvcPS15Gik5kSefA72AoeY/x2jXfS1NjXm/XyscZxHchJPy2gZgJ9pEPRY8fv6u0HJriBT3pb5
ZmrxxGx0OhGU7Lbd9M23iyjet0HafgDTt4DCN4WCDJQHsD2r0e/MrVLKm3b004opRDRn7g3Q0v2W
L6S5cTsBErNFbVVvJFueH+AAog8+izNqGBm1y2bwR7fbt1We4IBi96VDTeAVMNWkrgEB+60n9p1c
TH0aDA1po/dz+Uw/uBOEtCz0rbrYzvqwi2Z4r6QhgZjlB6IQ8nK7O06Y1j/NfpKZp6gqoCNM1Aum
HU0QZd6PRMgYu1TlPNVc6+SDx77U2I0RbFT00e0MC7xPVShaWvr7pXCGH5k/AIZWZV9CjqDS7SA+
nbKCFYjY0Sh1jWorkwV++Fz2A3urNo/vM0rzI4kBPXC9jiargDmnrFNaKQD3jJ6kCDmq6blAV4Xt
qiyT4Ti6nv4QxbLSNxR9HZahUSaf1SDYmfkTjCLYpsCrG9JU5MFEdOkeYQRnOhRZwy44tai6jEs0
fG/tMfPDykp9byeH1PsdlZlyN52IVog3c/XvwQGA5IKVvTFH5WbI8FT7eRBm/lnb+E+YUuDhbpIF
dJoOOsfc1sHa0otrF0yB7Of289hUPQu916sfU53UH6t0GJ462N4+m3Kljl6tuehWpY67zR0fqI4H
7wsSGi0S2C8S49eUu9V7nPdA21EAJnrTlBa9hRzrMGpWs7pBQbPAMaa+vRZ2lPeZDDmFz3WO/TZE
LhCMoU1YJXh7XmFr41DjMLduZzewWOBVoe+Z1zKvV7kEryP79G5R+qhmk7iWeLfkhlPvqHG13maZ
LOzDq8k33bTs5aKN1ib9fmQoKriZo3kYQity3Y+VN8n8oCyneof0dPmKQ7HJQjHBYUTSErCrgx0u
za1YmvHk6aT6QsS8wbYIIDBRqExWmyEDJYDlN7Hfu7qbvyUkklW7aijKj5qO10fbnqsnliHsQGLU
0a8hndA4xencP9KxRe8DT6U1eNdm/57IExrWdEHiz8HSgLeKm6ImqnDyp59DQm6TFNN68ODBDhtn
SbsuHJAGsQuO0fyxYUTQwPnUrE7KTzWnAKe2UdG7MEo4Zk32F0P2TrPpnbYmT2zJuPlDVlcnoBp8
PxG71vcL0yTe5Z5UpX2ALGDlt7OSFBORb/MsbaLPcNz8BvmAY6+Op+aHdG2iO91EtA8jZfUWs2QA
Dr7pFvLTtQ7UR8su1d5D6WZuCiI83DCdOgFNMtYQgtPJHZ+hXyoi5qrGeQdERlS7oRvJOwFpxgyt
kFwBezbGdgPYLC5JZ7HR6k/MR09kEiU/6P6p6ViQsEnyw1IkMKlV+dzNoqwPepz8j0XEWrYBFNd/
0y0N9Y0RjwIxNxifnazr6LPPi5CfitFrvhCrzVyro8wic1tLkoGamYm0zMbgQ1FyhN1Jlz7fht0t
bGtnNIpo445oSriSGCbd6KZpxzrjeOxPitj66nZJd3IKjzk/gfyO3aagQRDOnBh/4XDNvY1pc3oN
pxjAX5hZpdsdoUUACI2NpjjoXOl6B+4eTPxAlgCOkkkWHIVAHpHG7pneQRZMvFuQKpjLgDER69PG
BrmySLXEJ9pDzNDO6DvPbF6kvbMcskfriGYqKGqtBTFLBFLQ4+nFbTMokyWrIzF+k45WF73vFaBP
ek/9+DyIoPqUc2IqmF6z6r5vLbe5pzYYMMG0JhuQVtkorNRUo0xD4se7B6O7IV1VL8BT/LhuviG3
TtFhGwHUi6TUJA0CDkQ06vR++cmKlfxk9iZwb1/74mNCO8oHfzFwjiIOmRSSAEWAi2KtT78ndJcJ
kw2K5Xu5BJzR/NJnXu8d3nQy8AIdkaxnZ7/dyUl4cmmf7KMhzr8RLjT8UnY/VfspSVmfeB6Gc5i6
FHPkgCEGnxdiQnyW2nR/u5k51w8VJiMI/cOCJq9GEunt4H5MpLXb85+YZxsOlJGtXcksKVAvIeS6
iSp2th1lJLEloWfJoerO2a/UWKNqCBWiJ0bSJnmuHpHBLv4hNvgbe5yLO6iN9de+L8Rd3JkeAaqm
4tSZ4If7blulQaL9pJ8HxNfGxmuZTja1yPSHBpGdJN/NTLL9YFsAfnLHKbiRa29q70Jh+8EeYY0l
50jOITaZYmBfwp5/mi2fA+JSz6e+n3sfDacynnqvaL6TA76wuos0/kSvkRNNFuEb3Rpt5H6c2EgR
dFGmTfSurIjXPgRDwP+HDQKVi5mDyT92J5OvyjHVU+TZKSV9XOCaAB8bhplG0q/WM1Qn9ugNwJJw
UGWL2dptzmXk7DwOCmPOp5znXBI15zjHPK4lGYgENGK+1bFe+T39LjGn6ja3qKsA9THT8ciEiqap
ofFHq9hW4sPo5o0VprqAXoyvqCH2fFzzvqVYmFKcMmMzvSxoGT1kxRkyzJhNqEEUxfsqgkBP0jrv
AJt1puHQ8OtU4QEfnPjQOx0RUIZhPwdaE3RsK4MNJNMyQUt+31NiUtRR7thn1MYh8rx+2fUSSzZ7
h4poeIKtJVBRzAD+9wouAUybpZzNDaZp+QUPKewnNyD8g4gTMyHogX73A9RfpwkpZC2kxwR6SnZN
WQanFD2mC3dtHtY8qGn4rL2Mco3Ug/W9Z4+KPgR5DwBjxat5U1m5FR8HlKrdxh6MfL+qZ4AfpTP6
VDsvtbotUUnyNxxOqcihza8jGT3O1klBM52c1uM3EBmafG+WnGEAG5bBbdsFtXFsQeKjFYIZnG/k
gF10M86KRJSkSlznKCLy1Y79HKBmFjjY0j2nwu5dapL2cyJzEOxDt6b6wnnRilhQHPdQQZqGPkub
auJ7ZQwHE7aNiHcxj28gY6sh+8KFradDE/2K+kqCk5XtyypB9jwZ+ERR/jqKzC1OkvCJGqs7WKgg
0Ik3WRYxZ0WE7dnlOD3xAS/OXnTUTZK6d7IjtG02jVUZtYTbOcpE3+i406/cqsVXDhxkK9WOXn5K
5D83aOEmi1Uvdr86cva+tJnd/oxLGeTbgdQNkpWn0flFBZn1QktSxndUYzzUMqR8/jN6ExkQbNab
56Aic9nXKkY6l8b+E4tW7W1kznt6GIahfr+67713fivVkxYlMlqU5cEjPJP8K7WNiCgFgxCfsGs6
Ik07q0OX0njrsm9MfltvRGO1xobQQbJXfU4YPxdoPxmIajqZHZYvohOQFhF5rgGOA5SK5Q+obdFH
YhbaZFt6kemAesZEsYePRECvmIlttTT53swLgxiPQNCK9BGOTa927ZK0sI69zrOPKWwE3mhm2Z0e
hYKfh80go8fF90uKsM0X0eeu+r1GsQ5H/HRsIlhRCzLL6ySFUmTCuXrCf1o/zQ39nE266OmTakn8
2vawKJEZOxxEj4OHmZ6PyIF0Nk2ZusOZwWwux4GA02agy0DtDxH4xnUamw0QFVCi8FyWVLLR42hH
fHJMnIuXpu/bVXmABB7C1kZbUf49Qfffk5fqO/PeSJ0a26Jy/S9mGUwxkaREoW76OgZqONXZzBa+
K92HecEmfiwk1Q9eoiT+EhgUeLb9XGMCoK5H2a1LiWWi30C0EpBBKhNZqySEAKI3nklBgS5jd4jS
d9YEV3OTrTPW0aJa+tUvK+I0zNmp2H6blJ/I2HTQvRdT1bM5iRr1heCv+peMTOtjVvk6Cl2YFTxM
SlhbwJTNEzPmcG8PnqM5zRcVsHIm6N+AcfIf9izIpkoLYHiHueTUA3ZssL5GTkw2fd/DJ9sOY9q/
cxrfjLcpbAQ3FFwKeUhZZJLkTeNy5ncBCjiBMx+peKHBj4/pnKtkCzkv/ipE1TwGhUHoF2WB6P0M
0G8GWzFlj8GU2dDmg8o+xiIfgr20hvLeyOey22cIFINV+OY/IaOe+Yo7AUyio4LVsWsrbH9fu1GX
hJTvCbHOPOS8ew5VERj9qi+3GIMBRWYlepGIUmsTgjIkXyqISZmvbCNBbR+QooKmzOGhoVz5FuEi
w73CTaj3xN2jYUVsBfNQYNV4bJbM/zkGYrCQFMflF9M15ogMKit/SgdgDKGF/hynywSamUBlw3sa
JgQyLP2lnPYFVIif9JspJGVlGhvbti2c5a7OcxAQrWNX3yBdCrZIqSmaH4OSSxTqxqPYzEwZxI/1
4JjFqR6N8Zdwev2P1cgp37DStP0NAnCOCp0xGsEe74z1IIVHGHhujR0p3H2dT7umCRzOOVQu3rXM
EwbzYj8feYrk70nW5y/YwIxxC3bbPomxH0iNVa38ueo1yUZqImq3huvjfwASFO3gBfoPkP+cD5gm
7J8m5TBqSpNn/Ei6moOSBJ7vH9zAAReIo1r9JqO9Nna0A+L7iQWDjI9O2Eca24W6sRvXv43nvunW
HCc2qZry7a8gWAzmp94o7wxDeRFY0sKpN65e8h/x2GYgkshUo8Lf1zR16gbexwbJJBvtMRNMszM7
RGSzWhf+hmObzw7Qt2p9rIXr3RguMWWZYyZkUhn0D5g1x1SGpc9T2ss5dwispWwOXaGNoHzM1NDs
3QDi4tnCq9FtOLCN9ZY9PF+xF3X6Ac3i/G0CD8tJTwR8vuxE02VDJb9rDgYNWxCghMV9SpQtf9lA
QYZdprrpvmiERYwnYqaWhaAmJLvJDeuDSHp2F5FcOvIQ54TEFxHzWkCyikhaH2hpzpuZc3Z2otPm
PIxCDx0nVTHQpBupLoZu61MgINRoIS++LJWzGVbdJz8lwSpj9kvwaSSbOtraEcX7jcuW0b1V0BGd
HXlCsXXSne/coyY3HwGmUP+P2R1ZO3w1FmXZAlgfPaUyGmkPKedunApN26hyFuNBGLhgQlIWomoz
5jNfNKnrthlaIGjX3CQj8g9JQquSKKmInN2+mvIxVF1BeTyoKclsCOXBHBBllDTu3D/0UW2zPL7L
qY0aoBLJ6diV4GCfS981DPgeuUVaB2fN9+xHiFtiu8nui/SI4qloOBaE2Qz/iPO066UhvqShPnTL
4hWPo92kY+iXiI+2HgVhkyg/Rf0jKqjsEGRhdQC8fOKQQa63WbT1ecDkYvKhwOU10B9tK1IOaHyM
lL1Ag5XB7yCYXf+gPaNcsaOtR2DAelAfOJq+s+qU9KYImRGzF/qxDhfnIIpDRRuk3Q1BNNz2uXL7
E5Qd44HSSUlVLfGzeNuaIqqhAKXJL7m0ZbdLaQsW0CM4Vu85eLr+FtZta22tOiMoXGNq+8R3WxL3
LjWLMul4SbFXnhk9pIWQ92Yt6h8DDQEYt5RsPDxSEMw2bTTBcSgWtkLkBGdujUSo4KBUNPSl9mhN
jZk5bo4+OEUUtIegSfJ1Fs9qAfBTcHI1B8A47IYncE95s6IdC2MxSAJLPetQDamZfDIpauufKbxQ
f6/EjJ3IKCPfoLzDqPlDrSq3PbDZp1BfU/ksb8fEpAO6CgMJorCLWm7UzKlsr8auvUXiPnxhzdQ2
TYGG9bYCk9bt6egX2VHURf+ARbnv7zkmRM0H/IicymrmLVKqY2/4iiyASjJWu4EwL6wr5LOJLE+T
XcEqLaFGlyC6lroX5EF0k7V1zaIktLoy9AeES+m3rk5TSrPwFFeHXDcym6fsVnsnKD+WUEXfIXuZ
43eYl5Vat7OJse/oDCT70qrcfGtgkgQOPQFs3giH3MDdijHV8CODImIyQpgM+XkYpqNIysjdT2Ip
nw3P60w8WLZhgfSQ1bexU/FPk2JZxIkQBgfZkaVuTwxcPAeDQRg9VNQ4VLmZ/Q7mOv86pSjrNmop
+p+B06v2Hw4xyLH28N8c+VwzWZUNhjZqyJDXNfm9ISxhVoilkAaZjgVYqm2Q1aA4qIzVwMXdnh5i
5FXkQrvgRkFyTIoJQkAgI1NEpP7wuymThLmtaym74t+Oo090IxLNkWpsv4/SY/owEo8wKpvsenkY
E1ozG46aOA3JxV1WFF0mjyuiyKKYHKR+aLbol8KMhfJjRRAW9a4FjCGewgrcM/GZn5ek70j5EkHd
3fr0/EUYLFaTbhvWh+XjnFpiOsgEte8misjw2MnFMGfK9q5KbuqWdiScYlRixFO2thu2RmPm+7zo
hXFSoxM8+uz1ytAzOsvFs5lkkXOkKjM0hHPF7LC+BwEG988KJGx7wkSosL5wpOdGNZ6tOLxHfvmQ
NhmcKRNIYUqVNi3gLwVtRL11IFGGBaurCAdSYH806jAA4TQIa2PZkz4Db4qChjvejGM/IbQo82Af
Acwk6DWWAHgJEuXMMOmkA54Lo5mMTGNcwDyOS0VLGRiBh2HBoSTCjZstwbYlkfU6Sw/LAlI4IdKv
IE6UA01N33xLI8fny1Nu949mlfpoLGOkcBY3bADFFA9UP8ggP8lo1F5o4Hmlulghs91ZVHohmhN6
4dDTtvS8yUHQUO6oJ9qoTtX6463hDExvY6DVcrD6NAtuEBnb75ZZ2xsvW9M1K5LuEkg0eBUPdrba
QmQDd4PpsZg1x8iM4nvf2ukB5w5JthSq6+VJxTn0zqR2AY30FsJxSs68l9OpyQv3J36h4KfV6BHP
KrIF8LSDZ9TuO44OINU08oU12ND0yieHCn/yGOdToX77lWwPeTdm5T1pcGV5GqiWFpsUN4Ybaukl
DxSYOh1SRjHijWVQrYPtRc2++jxzegWcNC0dzOqeTLIPkT2N1COtAXU7i7npEqCDgiCcLJ+Sv+4d
mruS8Bn7zooFO/mF6pZ5EDQVk4epTWUQYnts1FebNbF6FEbQGFtnQv0BLHygBihSt/m3NOz/a5j/
a9X9/98lzPu0Kr5X//wtYV7/wb8VzML6l7Nyx/BsEG7m2quI7L8VzCYhZaviwLTw9uKSQ0T439Fm
nvkv0tlN8k6oz/KvV8hWV/c6+V//5QT/8lyUXJwYTYG+EADWH1X5ucr8f/77b9HvueDMROWJVpoO
Dd5ALA5nGkwh4M0EFdsgd0r7taHtjzek2CZPAd3qK3qzc4ExJigydWw6kg4NAUxLL8VmmRMjZdVp
GqKtlT/6vuzcTVG6cjeWlodz3gCox9YL4a9TFfkVPe3FwUE0wHWBcCv+BJ/9JSEEwK+zKraSsJFG
elsZuToAwRE006J6B/2KFFs/Km9gbF1jmr7ymv65buC2VNZ9uXJuXl73BB+yauDOhT07hI9zOxuH
rFbj/TQqb6BfLWIOJHCskNB59smuKQWPveyuZZJY5xaTP78DCeWqI/dpjSGY/1uTioBdeU3hEdnQ
pennQlKgRoqmj7yJy56qXP27DOwWa6DZd7s6JSRF4ue9c7M4uKLnfOXN5qd4Fi+/TzcaoeM5cniJ
kN+hDUuRdRvZu6yq3GBLgHJwcs2kLxALJeWjMRI+vkeUQ4BIbRn2ycGXLTd6TKhPcxT9TCCVGUB4
z/1r7rpLjwx994oXQVTLh3ZmtpoCYXUzqW8IXsb0gzQHkq5KCvWcnJywXb3tRYeHXBRkYXSNke6I
Qe7u/5pDLujxLz0v/H0WKigMbesc8fJ5cVJzkijyMybydnpoUiV3VKuL+7TvjBO1eW83OzGtkDlu
8zu6FWxT0SwM3ylk+bu3f8vraQIOnmAfDeKEN0euOtK/vh6EuT3M7zgPYcDb/7SFzPdT5umDjtvo
8PZQ55rb9dX4ayjn7KpVhBGJ/kweIpWC6jF7Rn9D3FX0zUFa+EhIhrd/e8AL17beXWZoF7uIdy6i
1m0gtJ3rLLT1St7jXHCI3a7mAEUw69tDrV/6X3JbbEZYWVxJfZHzJNP6mV67QhZnmNrktRpVtNO5
UEx4DgHQZLLDXXC+e7n0roz5yrf570FXo+I6/WCDfvnsMmM2aEtOBGaVRbnvy3x+zDomwrIw9Dd2
SsneUTTC+AoCDrSLooEIzpHjuQmXrKztg0WMA3vvPnCeFlLp6itS+df3n1nAW5dABx+r6Z7dlKWz
TTBUgEUVL++WIyFJdywkN03jVse37//rd2vVzzL7CRYBG+bYy1sBQp8TRS1p7yfw/w1FQyrih32i
xz7sFnRo/6GcG8ksgB6J4R7SGiLi9dL/+mzKqV46h1MPedg6YZ/qOmSas8d0lRmEb1/apbuIgJsM
MN4sbuTZXezzlqm0jouQeFwPrYQqdoJG5H4ipeCaSfPSbWQFwSJiCYEy/mxBy4lc47Te8InmwQTL
VhrzTT2Mk7PhaOpvsxGKHN2vWNxbHATvamwgezzj5BPBPfVOaS+DxyYljq3obBXWhp7cUKK3uLLK
vP7a+NhMND1o6m2b2evl3aerAm8wWuHWyqr3oyYL2epjKiOeFDvT1eZeV7Ts/vPn4JrcHOASJo/9
bKZc8jKywGrmYdrVXbxhukQZgcg+uQfOYvz4fxrs3BPc+JShTLPPwyTQ8paj9PsCjdvRWDD4vz0S
W9GzmYt7afOgMLphmzv3PPv08lDLcFkrm5jFL5DvYBT7V4AYF/YFL4c5u3sjPanWQlkU5vhGb7Ax
N6u0Mz1asWmFk7QNKqr2Wg9QTkRlPJ2Q6Ww8mSc3ZJE0742pinb12Ks7Z5y9x7dvwaW33qWzFvCB
+Y44p3UgvPDnIanzcGAfexT9RNlE++7HPgnqL+NoR1cmq8s3wwEb4PFRk0x99v7W9PzdhUZtuDiN
90NDzP+FCUKRs0gcAXtE0ju+6iGpHqvR8d/7WvbTKbGQGODOyBdFskdkfh+HxTVpuUmnu7KwXLof
eGIwR68zAXuUl58X0i9es2Qo6SHo8eO8jAY9xboxPjO35rfEwl7j2134ntm6Qv5lJsUleL6F70ct
PLqkZZjFVsYx1tL2IbW9/Iv2+JOGrdQSH1wF799+7us793LRRjOOkwvSApdpree3vyfxPLGscS4R
P5NSFJGHPkdhM9n13oRW+oAFEKeEbdH/FPFKEfSuxWNcmNgZnmPDn5kM2vvL4e1mbsoOsVlo+1Wy
wxzV7miE5NtCILl/+0ovDYUHnTfOEg4v3Nny6NTshQs9FmHn0Y/p6qG7zTQgzpLO+jUw6qWHCT+B
1YNUbaxd64Tz19Lo9ZFb9y40xCBq0e1Ulk/9TNIQ5rSws9JoOlB4vMYtvHCBcDZZkck6Adh7Pugg
OrSUCuUVfbHkQxd50S4dl5nKOrLPt+/l+ljO3hoXqy4ndW8Fjv/x+/91fbnvxNZox3Bu+kycJos+
SlTYPSnAqCILTja7FBfZaUny3//5wFgh/mxzsHadG0d5XceIaRzsuxtPXwmd7L5WZPwcBHselBW9
HWa+nz+RVIDA6+2hL8wIPlYvcEbrvgeb7MtnWkjciEhjcPygz3komvj30qXuvp9JcKIPMIb/+XCM
Rv2C2YDt+3re/esW11A+WN8tYxcXQfIutlBc5MuiPjdJVXyw6A1dubOXLg+/JboCi0WG5f3leI1r
NII2KCzBSXd3FQvVppNsJuNhSUKz1FfOf6/fIAjnfB4mg63Pc/05f11eBroaq8uQhEtEtJZnzvpG
54QgLaj2D0bSPgJQ/Fgl6HDevq1/iNkvX10GJq9jpSNjnj93W6ZlXk09MJMQ7OAaskYk+UOOyGE6
eNkUvK/FVBF7g/gWZZlvpDSOl7nFktCho98pz51O3toAAD9pJrds7mNYc4nZ/lPUEUoQQnuDz14m
goekLptq40Z0Sjc1sVS0ixoQdLiRHPNxRgo0bSVRJUi7MTh8g8QBr78hwy60cF/JK+/uhWMSNDBs
pky0jg1h8+x2t8hiab2Oadho1Cyk5qnQ8iRxFQhIdviBIjwTxHNWJumDw4z/FaMG6e8YUPd20Vhb
Iy/n24QOAeAJDBpvP5MLtQB+G286PC2MqNI7+3V2OmYpuQhpqJbE3mpnsT/UFohPXHzOEemUuwHz
i9a2IGHRpux/mPvJ2IKHCa7U0V5PoYFLAY8ykgtDDMLVy7eyFMh+UaPEoWuNHirtstpqzHunkl7L
8cpFXxoL4A3n5JXUQDXm5VhdoAttDSTYkqkJfB7Me3szCOXt0jzFNxTYOntyusmkd9TEw0+yP6DX
J0Itp8Zc9J3bgNcultLcI23x9tkaT3blrXm9ilHRpXyK+RrVguWJl79wWFSRKB0nYZHxWOrGzrGo
wAZRDsl+thEnm7xsr+0ILg663hX24x71s7NB484fTDlGcdjDm80olqnkmJuoG/CAogAbfT7JhQDw
K0/+9RFgrV7/z7Bns7trmCNC85ypLhuzU+ELCKfIDfdvP/RLF0eyBDs8i3WTE9rLOxqDRU0UWZMh
egf35Cw5E0s+DqFPhuIWNJgT0pRWVx7jhXofCMZAQArBS88Xdv55LclSWOgLQvxTMAkpNKKp6BEV
OsbyIRhSDo3rBj+vMJ3m9VRvKGN411739bmdzbv8COrxa2A4fKmzHxGoiOPL+iMAZIsHKaf46IEj
vHcLRPk82uGL147JjcNMc9JpXJ5qNC93Y14ZN6CU7HeOM9PefPtxvN78Eq1AmvUauAGl8HyNRd3t
2y0wtpDtuAq7qa1ujcAb9+nkY6TLlL4D6FYeNIDJsKcgu3t7+Fc8KNNmfJLwmPNYCqlav3wdeov2
IRRX1iK36fZYxuc9GUf0Xdtk3C6GPd3W8ziZ2xhJwo+O0MN3FS20Fl1hIqksKHFlUb40JUmWRn6Q
ZVHIO5uSrADnYdO21NCxbxyBGo97pIKf/Rjp4tuXfvHO81b+qUkCmDl7GzjnlegqJz4ERGBHQgfl
M8HAas8i1mGxMvIIpc4ojhYM7PtomOznt8e/sP2gLQSVBTiAY9l/wEt/bT8sIjjdpGD7UUhKfnMT
/RJV1X+a2rE/eirJTjY6TsiDbfz97YEv3WIHbjQHS9ggHHxePnLiNKnolwj3gG2xGYiTao8b/72I
+ip8e6RLl0gDzmf+pjUHff/lSG5Nj8pHHRv24I9DgkfBgXZOu+swTBHlOlubORjqULRVeaXQcenh
rsyiFXJmWazsL0c2ls4i+ICRl9SebyyEaNtukBaY6xrnOsnBZoaYzbIeW72IAwAIfIFvX/ulu0xk
iitINF8h/Gd3OegLHBppTEa3p51dYszmgzumv+U8XdvHXprRWTWkz5mSyz3Pgk9ggfsxB4Gwhf67
wfIndxhrME6i6r+VCVm0jWkXV8goFzdMxEpY/x6VxuvLOxxZAvF+otKwk3jCIr8FHDlnmK/FNBIF
PfehROJ8QLMVHzORm1tvDKIbCLbXqqUXb/S6k6c2C8PkfIuQen6Ve9gtVkxBuevLWuxwRCZHuMXy
yuS0XtP5AoJs8v8MdbZCV1UxlUNfpjgUsKj7butsByhYW10SaNnR/7syO198spyxoP2yCUI98fIe
68VNoAu2aRi15p2yx+IGIT0EANxtSIHNNcchyq8UdS/dTkaiT8NmmJf3bEGQXdeNkc01LjKet7h1
U4J/fDKppTNe+UTW23V+O5nomeVh78EJPrud2ILzgI0cTUpKf3u8TIDsFF/M2x/in/7Sq2EIHGEj
yXRLfeLlXSRKvNEyKrLQI5DwZkZUuqd5TjMPv5c6glO5G8ysfcaboz54srb2QaP0b91AakW83RzZ
lo47MSgRIg6lV2ZH6U6Kcgw921FXFoVLT5yeJGIByNqU1M+2nt5CwLwu8EcupJ2vEjVnp1pHhFi/
MImqejlICAAfr9yh9UxxdodQJ9gkhlGJ4zM6O3PME1n2ect7VtpBdYez/ovQ6fIZG+ayNUCTYFhv
iiPu5Hzr4yIaXHu8Mp1cuG7a5ugWJPmGYNLOln2j00WsK5GEdloxc5gTijBENsdAGHJnSS89mEs9
XbnZl+Ywikc2lT/0Eq71J0flryW4E7UTJ8Txhb2j9BczijnmDV7ibSkLaxK8h3y/WLJ8Z2k93BtW
Bf8Wy2i2T2kbX0tHvfDd8VsAnlHtZSo7P4v10i6nMoabi9vA3Eurnh+8IYY8RfrGla7ZhcWRVpmE
5gqPjg3g2Scex4UdFHMOol/nlryp6nT+wu0NqLvS7jlUcZL/MpIiu1FJhQFurNr29PYbd+lxU5rk
wbHplGR7vfwkMWbHEPLrJKQDJm+rvhYn7I/pCS/n78ZwxAaCdr9/e8wLkzfVOi6bIwAg4XOViDVx
YM+SnMaRleYHkcXDyUh7/wQQqzj22Ms/vz3ehc1PwA6E0KF1bcbu//IavUlGGHAqxkN6HiIwXB2C
FtkNu+5nr+R0ly9g+98e88JLxFLBB0S5jm39ymX8u6QVOAbgm4r2DtsB7JxydA6FMNO9mJz8/dtD
vbqdHKFAo4G04lZi0TkbqqHlt1BXyMMMw/N6ZuwOZs1sWWHWA6RoNlcu7fXHyqvKwrSiwggLZ8iX
1waWCBZhkRu7RPbdieqIE0ZGUEBjMvPmY5pb80mbXhB2ZlUda9UmX5IsgKiChPbK93Ph0umn2/CJ
aVfR+zybrLrRaQZTUzcjRhVrvwl9oyn2oxUinS/3b9/mV2vketWkVgUsxhSn/LMvJWuYtQhqNXbg
RwZow245u9tZgbT4TxfjPwOhPFkHIip8vei/5kJSwVunGHtj5zPtnCJrCDZVYc3bty/n9WLMSYsX
lFczQBPyKgS6Ni38yDSNdyhGFSQbHwPb2KbvkOQlv5qOFnJmZ/J2MqfpGcEa3o5kks/Yc5193A32
HmDshMo2jY9N41fPTeW1d3lt1L+Goe2vvOKvZqn1t7INAotKX8o+n6WCeCqQ3afwStKpurENkfxY
BrN/tvKYfCTltO2zhNBx5Ra9+obXUQXAsHV65px29p47ZUOUi0/nBN77fBqyxv7UGYEDWyS7tgBe
eLlQOLIFg+0LoMw/e+YQw2CgSGNt6c7xTV9g66Hcn35++5lfGoW22p+mIiloztlyswBqkZWgdO1H
dn0CutDf9kpd0wVcGIVuF50gG4g6L9a66P31/mZWRACTxhI2lRKT/ZqAZA/OtRrSpVH+FM4oHJCe
fl4uSQOUO743Rrsg1v6xagxSRIeqvXLOuPAKcJrjiB5QIOByzu4YfKOeMppem2dpeQJ0LPaD4xe7
VvXWlc/+1VBU5NFMru0WAkwoCLy8ba7yyNMkHmYXz1OLAkCkX3LwGlQCy/jn2+/BqwURYxRlR+ZN
zhb07s6GGqUyuyIeGarNrJvWklHY5k7CDtxyt/hokoc5cj6VIzjItwe+cI2k2nGiodrA93yenNLq
HvVZhnIB9lP6AOwn3knV+2G22P6Vjc2FoVx2VESerNphNvIvb6cCZe6TwRqACQLdlOmhJgZqxbv2
QZZfQ9ZfuKE0GulArv4bh1nj5WCD6zYo3ccAymoF3iGmenybRLD0NkbXed+rbCi/jj2utl4WoBz/
45sKuVaaPltCWljnm8g8EsDIrDzatdr/lkbUTUnhnPnGEcm8PdKly3QditVMVRZBpus9/+vLXkQm
RyYolKiTTfxWp6d5R50w+SD7JSbbRls+PiWVfAvI9v309tivvnfCE13qnQjMBFy787HFPDqwDb1g
B0jAC2dsFjgCPf2fLvKMgn6NTDvyWSkYiJdXSN5WIv43Z2fWG7exde1fRIDz8F12swfJsqQ4dmL7
hrATh/M889e/T+l8FyJVaEI+SIIEB/DuKlbt2sPaaxVMdfnt6Gl3k7oM9whbtd9ur0V481WWJxpc
wF0NigkmylUbK70az44RGC6DoE77IRs1uoKDMoB+zfQ/RqNWT7ftSe6CQ4Cv2kL9WCg8r1dlgWpg
CI/Bf8i1IdiM2uREx165emVl7TwxsqUB8AeYR6f6LTjPNiaT6b7e9ad4Wj52ZZJfExrGSLDDh63T
YY2N+XJ7dW9bGmwn2p40cCkJufz7enmMbJLH4VJ9p6Pyc2jikQHZirYvM8OaPVqHJJsXf64Nhl/n
Ogu/enZpnOxWjb/c/iWyffY4NCqXw6C5uvE5g9IYLSt2ecWj4rvKez74YTjMl9mdlud32wJ5IHaa
2rWOzfWirdIM5qkIPb8r4Kks0oWvy+ggTcFcP982Jbn2L/BCIj+gq290yJvICUJk/ly/aYf8HCVa
D8ObrpVHVy3SYwRt3F9uv/zRenn567ZlyYZimSdK58YLx7pepBJDmsMkg+ebzRg8LajNQKajQzjk
zOZvnCIXPnbwB9jj0d/kEmniMrwc2q7vwcX7UJutdteY+YgmuKndwdidQ905BJcaOp4DLI3zOfTM
4v2PFmzI+B5yGQrJWxQtvHkRTVbN9ecZsNWwjOZ9VmiabxWD+fX21so+KqAdqnBkcaJ8vN7acPRG
iOZryEBMR3mCc8iFaTG2zoGZhL6aJBaZq45cHiyc74ZBU8u0wLe5zMdwTbaTOI3eAW/zGtcX8+1Q
KI6X0MAyjZ1lp5glOz8E7tRQgSeBURWPyqsHqzY99JX7ziXKgJNksWlsDmn50x5Hb+fLvfV7oA40
UavFwQKb3EQAeJx6ojHn+tAs0B6PncK3xgZuH5oPDx0z2Dv23q4Me6Zgcifz9aiIrlfW22U6V43i
wC7S/moCmDWZ3X2aanPauRcyQ5RNgPLTbmOAZeNcS/I6q6ss29fA31yRbFn8AmSIXzt7T4fUEonW
y2VnPlFs8auPVcweDYtMs3kkNP3AWbSuYZ0jBVM0ym8sileKhN4hNvS2vd5Eg2RUY27Uj4aMzI5J
AUCVQ36MO29P+lu2KqJP8SDwAlOiWa+KqS9R9azQEguSyE8hiYKnR2kBTzBNe/tKS0wxuUDqhaoF
Kcs2JaqUmqIylHa+VdMtOPR9oF0rvSif+tkaf962JTnvoqQGgkAsCyDcelk9RMEt00g2vB/OVwC7
09MQar2/IGFBA92wrrfNvY3+wKSCMGRdolVqbc4GfD8wX2qjDSNvGyCRPXgnBmLj95aTcPx8qv/h
wbhZm0V55KszBWabMgMN0ryFXmiImvYuSLryyqwFnYrby3LYpXUguDa4WZaJDCbfkXOoCcppzUQ3
jGIG5EXdYj7GMEifWtj+dvZS3NitUSAXDnNAvK3MXq4/3TKhitd47GVf5PZHz5sUJnbn7OpCEHfO
KJUea0jn75h3Mu/QMBz/ur1m2clhEpQiB6EEOpobn0zOh5RMbNq+Mi0BbF9phhxol59zvuoVpLG2
A+aR3Qr0DED7gp5kEmbjmT2IcOAEhIoTVprwwQ4rCKYaNdc+2MyzOzsfVLo4VGWAjInG/rZI2Ojw
oc89i2MKmaFl2OKvXWzm1xcBTlh89lTEZAeIi+HQJkO2gTHa9beEZ2fMo6W2/VGNO+acDCg6l7GF
cMJtPvGKJ88wGuy9dbIdZdBHvD48PlRE10YVlyErdeCa2GpiMiMIdLCb0fMaoPE43z4sUlNYQDvW
ogazjXKRoOlzPWZ9VQer5mA7NVhLU7mDrDTaSW5l14K6lcMxIdAEM71eFbrAXQBdGOcEsr2nauy9
5hjZdvcUFiYCO1BNXfMp6C4TuHyhUmAo326vVebjODEmmRqzTUQS6x8QJJkSpBFnp+vD+qzDV3RK
a7X587YV2YmxuAgCXEmu4m2ug1K3kbU0gwV7DSLWQw7TKVQ+Pa3skvQsgM+5jQtn5719G2wKICUN
X7ovRJxbYIRZuw0TBbblG9WUo9CpA4Yf4WxZEtow3VyNfpgOw50XwdV4e7myCynSB8SeALxRUV9v
6pzzIDa1YfmWG+VPKePJ5mGYY6hyaRzD7mRTR3yvbhKvokkmSh+XBM3mP9Y2S45S3hqwygFrCs+z
XipHBxG598IDNlY2jxW+PZxQTrCIxKb6NCtMkHaDtxxBkO5JfspuIbV3sAFEF0L7c70gUZFApEqz
KITDZLuowXJECpMGaWXFp9vfS3YLmZcm08SdudoWLqSVsPKhH06zXRnrBFoe+DMhfw/cr6kRF8ld
kkb6Je81LzvOIAshCoFnOPdv/wjZTaStxQC/YB4gJFiv13ECPXZpa8G0OBS0v1vPV7oofC8yig8o
QkJaocCwCUXXVpo8CEJPDQnXAi+aD0D77b9DRKL/S5hv9A7I+7nfpqLOimOyBO395FWEcrcXKnMG
hAGCJICRfW87/I2WaFalS2r76BBA49xNy9l2hhE1BOhfLq2uxf9ZdoHS+m2zsksJ5ud/FAnAnTf7
ayRW2YVwgMJYCOd1pXbaP0YLGaEzGBAa6YGyR0wgMwjoDdSyykMJnGO91bU2tfOY9DzL7pJcqfIZ
lznugFS0oBpzdWB88fYKZSdIgJaZVIN5kWR3bVCBkLiHw9P2SWpRNTHD8nH0puD7bSuye+kKF0Pd
grE0Z+NoKGWZzmzwOgKZhHnGRFMYJu6cye7U+3zblGwHhSwUkHjGkoha1wsy9DI3hhEPbkcBQ74W
JAUo3idQ8DIf0EyQy9+29xYOy+14bXDzTpV6pM1MuFl+h2jTB+jmPN/oEcWxezeDiK/2jqY3pmdV
a92PdZV+d8fGPtke0p5218c775ekxChqztTYQcVQbbQ3d9VulKbwbFKrpS6gdQaD20AAio86olSb
/+oKVWGuvEKV5rik0BafISmOl8/z0rXvhqfQsAGeQ+AuwkzN3G5Ma/SaOxG+z8xMomg7fILmyn6Y
p9LZ8cWSQ7yytL01iakHdoMlTdH+rpq0uEzwme9kI5IzjBECEtHZZUGbt0Wbg0WFcJ2ci6731Wzm
zme0GnZWSGN3zpTUFKBBuK4YsSAjWJ/hBdaooe9VPmKRdIeUrsl9ldaf4WmrdupOktuCT6dVAvcH
bmCbYo0JTFNQNNu+05jdORt156yCW7u68CadYDZOduxJ/Dh4GvoWODe65ObmSzGN5FYGwAF/dAjG
49YxELgp1GuUuDXEV5BrfnFgxtsr5EmXyUgapMhkv0yOrjdUg6rKmYqZF6xc3AfwKfMzFQjyx3QJ
Hs3GWnauoSQ4oH1IK14UbVx6Xmt7ST2TbISkcjDDojKolMvJaqBmPXAjiqML1ylc8LP7EQ7L9ggL
cb9jX7rNr+yLA/aqQpUMPdRceEF/NM3lqqdKemphX73vGuYEDODpRwvJ6Z2nRBI706ZlUIOAhM7C
NkyAbHYqzAkS9oTY6Ipmm35MS5iqg9qLri0iencwqlbHsi/0nfsvWy5hEFE7rgavL/7/V8udk6rJ
HNyKz9R5dOH5CQ5GHxvHeC6bR7iw62vPWJt/2/HLLikhCTUx+pl87I17A5CRlm7DJU1can+kBjm6
oEXygCN9Nx0KnpQqiADZUI4gY1+vL5+bzBhmSpuLDQfyMkAKPEMGdB6Qu9zZStlNeW1q4+XmwdYG
VBFsv1zYSremLpBpUBfPlQn+ng7H+fYuvp2oF219NuvlDaXQuQlAnDCCc62wSZyDQPlVj7Z5j4il
1/vBEuVwIzYt9OAJ0iAfSkNxfTud49BHnKA5KbHZ/B17U/o4tL39aIyK8/X2j5O8K5woqE0FMQlg
lM01dg2acNA5OH6YB/0DcfA/6NrUd7eNSHacF4Un+6XGREV+/XEbu3LNKO0x0vyCyggW+2Ww75kZ
bh5BKOzcUdl2r6wJz/XqqsBIP0HjCk+RPTfQb3pIFGq+YhfzP4h1t7+Qs+i0JyXWnPwEQD79ZkOV
Gh4rVLSUYxrZCty8tA+cUw7lPUTwir2n7v72WglGI5o91KF5/bZeBD00tQ+AuPg2kpf30HpOR4Q5
EI4aa3cnMX37eUkneI4YoaJqQ5C/3gulX1LVTTILGQ9LfxwTe7mrPLiJb3/ft26RKjIhg0jsRZSy
CUgVuzOiRUnISQnLzu5UlXeRHXqwbmfTzBhlVXxuxxHtVjoK7wUFkS+RsYn8G7S8ueUiaTomXejU
WX7Q8Qy0mk79K62n84y03bu9IaZohuH7SdNIJ9Z7GdRBZiTIpPqOV2QfU1ShrksApTe02n/d3s+3
BwRL5BBiBMoVRteWBJoarZKSr+YpHdDnXrA2tUibTsgo3jb19l3hzyc4ImAgXHkzBqCWJSDwLDB9
B0r8a9jG33Bm3dmZEqiaGYGEaDfdmz146w5WNs2NP6xnBaaQFpujpQy+6oYQ7dt6jYxNFaFqPeY7
a5Rdgldr3B7PZYLRlV4N9mqomNFHrc9hZHjX2zspXRVPtKikk2luee6WxlmMIrAA5g9jCnMorPCI
ftqHMl2mKzzl4eU37FGXYVaOoJaJvfUhGccMvukaHsMIZtlP2ty66IhChlTnFiU8q90rFEgvOW1H
ajAEmGCp1/b6Ls/iYTA4KczJnVULpkDUJacnZtZR2ANmclSgML/ojZG8+/kgXBUdLhwMQcI2LbEb
RKzgHzZ9qPzDKzTrZJ5KV1ybSW3utHmv9itJMJmFpSXOe41HIRNar7RuBr0GIA7Te6QEd0rvlvcB
ahuHJBmht7Ky/hS0YY1cXKT8dI3iqwYp746vkR0mEKhi3MUWFGobv81bOjeaM5FxV056qq3ECVGz
UyzUGufwblbSeOf0ylwOZW6CMDrmbPdmzX3loY5bw4TSt9z8BUboQ2dXiO8F5Y/3n1sxbEz9R5Aa
bfOjOovtvq6oXsBOVp3UIS6YLoEtrLen7EOpoVF6295biDzr4VmCy0i4blg01p/T0Bt0bSBnwW8L
sFU4qGfAKwll014/6F5c3WUKfOoaykFPsKYhJuxFCK/ZqbfzUcUDsW728UOoeIkSkcpwsfBTrwIT
HaRnRzfRIpx2AvLPkH90yMMrrTn/AZ5VO7TNoj7Xam/dMYSjdDv25QdbVHRdMFqEpJtThWZlloZ6
z0duOo/icdPqn0bLyO46Pc7/MXpF+deaIXBAgsR8Ruiyv0yjMuzV46RHDRiDmHCDymE74mvHrTEt
IYquk5f217xMo29B1v8ZZot2vv3ppZZEkQFCNpehhM2XZ9iVmkBAXJJ3rvEpmHvvoTeV9m6hzLGz
tzJThPbiqlJppC2+/rY1HYBZUTGlzyYiw/AUHJ0+ac4z5PY7z5nUlHDDQD+J2bcD+2GlmO0Y454S
crFjxMj21yVNEz+wh/if2xsoTuT2xAqkCUEICBdIg9eryrKOCVZLM/3Q85ofeh/z0JjR3kCnxNnB
2gOGFaSnACNt9q5ZtE7rab77yRg1J5SlnW/u1AwPiq1/ov827yxKsn+wTQl8LnNlFGs35hBGnpC6
Nk0/myvmulLbYbojcH8oKIzttbyktpjqAKaLyTd8U8yNjmZexEI0pIHZpdSd+85C18hb0i+3P5Xk
eeZhJpMjTRcQxM2n6gokuGiWsKq+Mkz4/o3wDxsV90UoH6KHO+ZuDIOJp6CejODSbeMyz4JCPCku
aHb+3gYjrZXqVTsTHIyqk5zHxGw+osPEix2iwuhMSBehC9Yi9o1fugeCXZ28Egq1279CttniUnCK
oGWip7o+rVMZzG4zETZ3itmpx1qPq/vEZXTEN9Sq3fEtskMr6Fv/V+OjWro25ji1PqpBTs6TesRb
CW2Fw2iN3bnphyH1raVGJ/c31vfKpDgCr96PKZoHt5tbpLDNobtrtXw6dVrkPiEHszc+Lj1NDOpB
ieuQpG4BmMZUqlFWkzdOaHjHR/Ku+jIxeHSy0NhTDpS70y/B5DR/Kfaofbu9TJlt6BFQesbh8HJv
lklzYyxrHIZf5rH24HnQsITIDx49uzFOVDjHUx/mP+IQtZHbhmXnh8PD00RvlRqbeL9f7+/SLQNV
WtMvGke9OBD5HwakSS7lNC+n95tiPpxZr5fJYnvjgwrk3tPFpihtl92/hZNazyg5txfGWaydRcnO
qalRYidm96Ch3SRbChVuCPZK289xrv7QDubzMCEWCPWCoPJxft5emCzaguWW5j7j2vRst7WeCcxN
kgkUDCWu6EeG27uL6sT6MAV68dOjZPt5ZtjOV0omyJCktP7I53CC3SZud/qpkjoQQ7S4Q1H4F4vf
uIPYG/Tebgg0XdKGAwKJ80OF+jBhj/atqpaKAr0df6jNJrwrAtCbnoqsKQ2+ikpnCgFZmPVHzTL2
QIjCMWzeVFwkgwaMFoGi246XBUi498HI850qNDwBhji+qsL80YbEDMPEyBkMl3us3pKHfGV0462q
rBzgHcQoEzjDsXT0FllItub2x5edNYHXMTQgLQCFxK94dYFyoSg5jrGNLrX+V+/E1mXpAAcgffKg
BWrxx21rknBa1JpEPRyD1HnW1mZFHxl8AySkBqV2UGO0N5rcHh9j1NquoVpNpzAZkXyJKAKOQR4/
3zYv8xaWxQEAJ8QYxxb1a3nJ4ICZsf06hiEzaBGX7Rs9RCwtKi6/Ywr8A9hw4pZt4rBAIdaaAo1b
ldF0hZ+9OJH610+JZu4F59JPyMAIpSfvZdpyvamIUlU5lKa0sceYtk4R6k91P2o+PIDwUlWIy//G
0l7Z2xxM2CGrdoT03vcqJTsvDJYcyeWWk6e4e80b6dJomgs+J/qO2+zHdWfUn6ns+SFcHh8oWGTT
IUGzCjGUoh4+Wmb8bmZTKAuoqjFfhxtiGkYcoVf3wc6p3EUdhX9GtJ1j3sdIMgU2ctNJ8O6J6I0p
sfhXpurWi3uWBMhhGW0U3HsUOOti2Ckny64clSYa75STKY9sLnjbDlqTcKEEpLKFztxz+0MaaN59
pofqxYoIALPKCz6U8VL90L2pXXaOi/QH4NVfYF0QnW5eszYI5jaCzd2HDwTF8SQFa2EMg/crL03l
lBTcd9sYlLOihJmvufG75/vFNosvqfKUwqyzeVNQYI48Ajzh4foC5sgCkbXQydGMdyNko6cF/cnj
7RsiXbKYK2LLYabYYiGZCs0KK8Ck3moTyn5j/7RA3+lHHZRYSH7nEEEq4YNTafbHxZr2ejeyaIy+
AYVvWliUhzYHi86gVvQWPl3zojw5qGPxrVcT5U/NCrqzPvKF0wF9MBTg2h2vJ00q6HUSu6DNAFx4
4xsmp+3VZgIp5Gn98k+ypN05mLPyCoNv7jN5WP8KnbI7i3oHSFQGPKitVHu9DdnLSbmK+qP48PZ2
DMhQWsbdZ/rMVLSe6iyAfTMMxrneOdgy50T3E15ZQVDB5Oj6/mYJvB+JCvrcUtv/zKzVzlGF3tWU
md2JcoWyc6ikq3p5TcBF0rnZnuMic1HEBhbZmk1yXCb6UPYy79VfZEdXhAFU3pjZJiJcL0oJWy+d
erLfWg8n46h0zfyx7V1jOEHumv8JDAOpLi47lK6kyVroo/097aEYpceI0gysTbCAUJvZrBXeYdRU
NMpugbaEX1Vem8MwjsW9UjqZX4aTg35JX51VF81AM+d8GVUf7ADfZZ/39W/YOk41qeO0BbUZz/Sc
FcSJH7Q2169pz2Ckin789bbTkH1fvJTD/JqYf9zOIdv9ZNpOSP3YLMvxila0fvWQPvjzthVxAbeh
LOUG6IKZqcHO5oJqRZwLFTsqq1C63Kltn30OutrMD26eIR/nKW3l85J0e5dFdq5cU5ToGa6Bqmiz
mz3aso0Tspt1mLa8Apan31cx4mdHNzKQd+q0uITPzu4StJbVukHBhg7QjnuSxX+I9GCdLoHQcFkf
brMZh0xpG6oN1ohuZN7O1wUw0z1QiXEnlZHuMyMarBYCDKBma1PpONvFQl/HXyw1R8It7byjo8zo
TgPsPMWwwPqIE+9xn0itvnSNdXovb85QXUBHlIuubmpnJXqB6eeSibOL1WfdBzNuqg9FyMW9faJk
94S6HLVhAQfBG65X6sVLiyAWHsM25uKSJUjdaUPcXb10HP6J6/8vHffP9P/kOmSyayLCXKryhkZ1
bvsNdabcQg6vnzVJeUZZNv04amW4cxllT6jI48BJCS7b7aKGrDF7+IvhOyx14z+raIvRb2C8B/da
mD5jhfF9B7EaUKJs3ME1yw4pvhe4PX8DBNi83giI65HF3Js/9dFw10aZfgjYjfuwCfeoRuSmGGYg
LoJAa8sk5Wk1mD64wnyI4vLT7HQ/2ikYTpAgdDuPl8QSWSb6VAgG8DRv3U4zTohXoZfoO31sHuGF
Ce6H0bWyg2n3xuX2gZTa4j2mNA0K6g1OsQ21YUJ8hEGQOYz9ztQUOGHd+WOUknPeNiU5+/DKg3/i
iNCG247i2mYSdEZC5SQse+VXgsTEAX7d6Hvf1A4o23wPvCp7GGmHCUcKxy6B1uZ5drQxjVUbt6KV
bqE8jbmifq4JO76mUW6+xPD2XRJXmXue3MZkchGBYqFKPX+9vXDJLXzRYKJIDoKE5Gx96d0MVeUq
5xlhWCv5Mnj9ckK+Xv9124rsS1LzZ8STmgvdhk0Y0CwktrAcWv6cz94D0xne9yxJ/qmUfNy57zJL
TA1RkSCLxpVt9jUrvRaBw8n0XS9qroZb289F2MQ8Rbv0bVJTPAwujUX6W9sa18zQF5EVtVJnqJZT
6AXRXdozzd07YbwTwki+kuhgeLDUcxmAc62/km03qNkOaBgNRjydozhzLrFDveP2V5I87YRovAD0
tgTLzybBM4kO+1Q8OiTP3Wlk7uI0jzN5z5SigjKM+T+lok2nwZoXehzBHgxRtkgaULwF0PGzyM2n
Q7G9mAYIrv1uCfsPQDpqsMla/vn2IiVfzYZyRPS7kOnStqClmqG2LI6AimSmOp6swhpOkGmFvjGm
O1MJ0vUA3geOTKRC4rr+aESzYxwuQCdaJ/POBCr6w4z+yPudpAC/C4I9xhJIFddWUq9D5K2m8RIi
7nZW4mGhDDCoHwcn+fH+nWM2Br/Piw09/2Y9hdqUXZbT5SpaE83wYtav0xzFx9SmFXrblOwkQuAH
UwHc7IQiG1N5UdD0aSmZFlqmHYywMg5aoERXNKG/GkoWmQd0XdRr00/xZbBa4t3b9mWHBDZB2HXw
zqKHvd5UIi/GsgpCeCaD1QsqQ19Ks6TGGRnL/NdtU7JTgg1UX5klosy4qaSqKCnnOSQCvlmjAA/d
/QzZRO0hInzbjmxLX9vR10tKIeut48Xics9t/83pjPhumd3az5wkO9fO0l2GvLJOkVIGh2ls9yRG
pDsqEiIAzRSot76lSyp77FpegGUssgcdJY0/HRX9DyvQfuOCI98pIkvmU96w1U3LQnslZnLO69P0
ivqu9ylqyeQhybV39lTcrU0OxnogDiG8FGBB8W1fFf4mb0I7sqUpCAdF9q/Xm+q91anpjxDkwz3k
ZvmjNRnD+184jIKBhCAFZN22U9aCp8gS6DP9OUmNQ9TRPRmKgDAdSIJ/+8wIj7tdnwC8U32B6JEj
ulmfoVXNYsDeXXdi1jcN+u4Sw1f+ITKc4Nx0VvUMZ73yn6eme6UfSUBm89jRQQKGxTTyxnSj69Wg
RBFN0FRn0BHmcshu0EzPAiiLINRsdtyobKlEfhQ8xKAa84jrpSqx3c0I9nINU926G+D6OehT0PiF
EbaiCakfyq5oTnHU9afbmyxzAIw/0i4RNG3w7a4tD4wv1AtXz8deffSmKUIC3ivqHe8tM0N4K+p5
FOXeMHrVuZnEeSUa9Glu/ihReLhUsGnuBCqyG0EEIThYaWOwovViSrXJiJSgl68BU5V5al2qNlcu
9UjKM3ZcwCH16p0LIV0ZzxHnFPqeNxJfXWW0uhmzMtqHmT/qTXcaFu/f219JtjAeI+jeoHSnZrf9
SqUSebSc4JnRVXoz5dgdoOdsj9AWt4c4y6tDX8b9jn+RrEw8fgIfzCz+G8JeiK7VUp0VpiWsvh8O
TqJWHxoIxXZw3HIzAoBMAgAGcbO2OAqVWsko7KOMoPyqZiv7olXOXttdaoX2Mkhx3AnghvXRiHKD
7kVqkDlWtnK1Q2VODnXfmzsnUPLOwdstVAMpvYE72yzGzIdSTXr6dZaTmI+FpvwM4O79WAXGfQZ0
66lrhu/q5GUf9MHdq9pIHjkoHWk6CZp6mAg3S9Qq0BN5EAoCttD7ULQ1XLJmak+HRpvMPYoNqTHo
d8UYGG/QtgVbw07dmLHoB5FTPatB55x0K6evrPZVOZ1uH3+pMXaTr8c0LxHg+uMxGBzOoDIdv6yr
XzjH+k9kT9E2WOLfyAIcgmbWQ0ALomhjyWyVAt6EgJ5HXjfnoFPG5TAv1bzX/Hwps28eNzwhXBqi
QC7oGNZLykaVil7Nx1IbCCurWY8ehqpoT3ASDtdmLkLVTwqIHWs7RutxGkL9eYCQ/xxTvw+PzZjV
zE7asHb7t7daeoBBH1NbQWyGKsP6d2kw/CtLz1SQztP6HUWL/r7oxqo/1FMfnNkP14OsBna6Q22o
aXy007yqd+Jv2eem8AgcRxR5mYhf/4YyqZmIp87rU1ozPhqj1T8kjT2dm1HfjbUlnhXkPiQqADgp
lW1jbS22gt6gvEEtN3Lvyq5ULrPVN0ebI/c3/IHTUQ/j9jfOMw+RQKsRyb8h4lATu3WUHPRh2trz
X/qIeq6nZf33nIRmx4nL9pIqNUU5F/U4MFXrvWyARWfwRuMUdNi4D4EeOP9RDQnMy+iFxh5cQeZl
4edl/lVI+IBaWFsbkMhIwpDTEwHnTp8zt4Kn2qyd+TcGO0g4YWsAacQB2XqEvhkWhQzK8a1KHT4y
6fQrVKJ552USv3Z7R6FHEOPQL1XpzWrCzvaaIMDHqZSHP0Bdrz0HTA8eo1jv0Suf4r0sSfaxTEqN
ovxA6WbLfIV0dOiBLrT9wmvss5GDt0vSrj/3RZD+xh2js8xXh2NH1AfWX4oe9qChnMHAt4LsWdsZ
6bUZ6uFUutEe7EnmUl6b2lxnozGhfqo9aN4MJho6m+6FPXXfOlQ9IXSevMO4aAusq013yBOn2umg
yI4kqD7Y0QAO4nA3yXTZJZZu0RPzzda0/kiZUTnnY97tRIGyL0cuRqhEIZNPKNzM61wsI4ceE0AY
6Rw21zmYUXsHy/gAm/h4vu2hX4ZQtseSGWQxdveS0m4+XRKWgOvr0PZbtZzDo15DyjmacM3BytCN
2hFqrW6809Whgb7EnUPC3jrEYcNTU9uP9hIinYK2Rlkf7NnWvjELMF30oh7/HTtTKXd+rWz7mYkH
QcBoFCnV5uO3zEFlmiF6A2ZefZlL0CHAg38DboOCB3U1QFIiYTTW2x9GVeCmGpP3faMFJ8dsf5Rq
rVxDbfkdfyqmKokkwS5RQV9bIkSfrFEHVAkpMVoWdt5AkJCpGoqpKfzQO4wC0mNF7U7T4N4iTdt4
b9cJS2/KwQagyp1/I7PRrkmm6p/zwk12AD6yh1BwpFBKgMAA9tX1wlQmMqIuF/gahlFPOimw7yIz
8KlyPnS034DkR8qX2ydZ/JFvDjKPPIIgQn1wW6LU5iIymcThajZd9DBZlXPA01bFofZa1a9g/bn8
hkGCE/KoF1TJZjsDlBbcvJwE4WRuHM24X37WDpNBQ2ugjlEaey0k6Z6+kCFzLoTd9Z42Q6N4s0oP
LkRR8TEzOuuLpuT9eViMDJqUOlaPXYAY2M6bL71zr8xuHITFaGyHZBPLHFX92MRZRaus2psKlH49
Qj2Oimh5bLsCuWEreiRoIAryDhJQS5spqEUAVhiJiYcjqSJs6Lc/oOw+CAJt7SWFw5+sNzRt0nYA
GERTE4a2x3bOjVM4ms7H1HXjnQdStolgSBknIG6ie7sxFaroi0z0pnyrj9PokKvgvw4wLeymbbJD
QpkLzSXCWYaINobmulfoMzAi3w4lTIil3S3nQBvr6jTpBZ2PzHNPXl93X29vpexVdsDOoiQLxoqE
db2VPTCgMCXV8iNGYC6J23U/liYBuhHFxgfLUOyznaDnBsN8w+Cs6e24GwmzELApwipBXUr55E1C
XmbauIDaoQVZhxCVD1r5bEULOoSIv2sNMIDe/gy8SFkOZj8C2AxpY94xQRj+VfWuCdGIW5d7nWzZ
twDAjksScR9Cc+tNgU6bD5yJAKzMjAew4OGZLDr1vU4tksPi1JpvxEq5sxdSq4A8+B9eEIDq2iqj
+sPYd8SZiaGKImNp/ErSKfmgDO3yWMK+fWBGc49/VAbXx+8iVMghF9ORmwNAgwphKTj4/Aig2Bla
t/bYFk30DH+Mc4zAHX/zgPY9FDx3KEOoNtFCEP/ttor6G+5KjC5xGoBqmdsQQXcie1A76kzFEAUX
0gco7VRjL6mU3WeguIzWMuJBcrvd5CkD9tuT2dvjktwZiAc+2Iml7Dgo4Vq3T5qgxOEMcRxBfqw/
5ZQohoHgBKnrmLUUYmz7kkzpdBkTfbnreqc8lEGmneyk2gMlSS8UCTO3ilouxZJNoOv0GnS1Ver6
YzSrfyLtlXyqka4951HSj7BgDEV/SVNDrw6D5Y4PyK2mML+JD55P1rNZa8keZFd2rsmeyKyJXCjt
bUKKMqjhhmgdxwcxOv80JlWPwYe5aLboFfy398AhpuvUaHsERbKXiayQQik1bfr+m1uMcrFmhAvq
B0qQ98mjUrWZHxW68hSaaT18U6PQ/J2lihxDV6nnCLHI9XcnsIqtdmSpYxB41ke9c5w/dNQK1T/0
qdaf07lrTq1VGzvJjWSlzAXgq4DpirlecehfpR1m1cwJo2gwqzta8pTp3FwNfv5/20b5e7GGYsec
DDeC3AHZKZIZmqAOXtub0zKtqUe54G8M+zmbG+SFGEj9bkxRD8qzLDU/1GL9Ed6R8iEPebng9tnj
KpMtmnLNy5QC5/xl+ufVouesQX0gM13Rng2qgzJAfnDw6iH7HmeNK+Iqd/n39mMpXbjI7giOBZPY
9nI1+QxtS9M5/tRW0V9tPegXZ0zDZ0Z37H/jtM8Ps91V5SG2lJ/GbHQ+BP76jp+U+BaqAkB2YPsF
Fb7tgLd2MsOsMlMFdYrlArUODAUMs12DxckPts3cHjPtTn5OmzzZcWuSuIsMjj6/YIBg6ndzvPvc
sgFYY3rO4/lT3VXuX4y9unfa4rn/7Wy1OLMbF4oGIjaIhujhbDE0uUEZJIIixR+8KnkkFvB+BY0Q
YjAGJ34Q2ZDum33aPDpjqFSHWS1U/RyH/LxDoSZteYrpM8HD2OYRrq7Rq73vIP+BHASqCTyc22ay
rfRR3qexC5e8M2eHvOnyBwrKxvX2RsjMUEETQBH+QtBgfddqq8zVMubIaUEUlf4cl2Dq6mzJ/rxt
R3ad2GxgYAAOSDQ3DyMEx0nnGTCbgQlLw6PWJ/VntdWDQ0fCAjlM+Om2Pem6GIuBBgKtbZzmel3o
JBez6xJYx+5cfAWAoP7r2L15vG1FuioBjQKkzJq27NhtVZjq7EAFlS/L+GiWCW0QKLr9WnG6P+C8
2LshUnuQc3ii0AGSYnNDFBdsRhwQxaOtsyQnM6N2fLYyO4mO0dLn4aXU2vb91HB0A6lak8464h+b
h86uXGv2Woy6Spp8ns0g/MxbwZnUK7s/KblG/bBUZv/21sr8EF0fQT1DV/BN6bCeysyMcXwMhdn1
dAndaY7PVAdaX0sMpT7HsRH9ipoY6vUigAlhxw3KfBHlL2pcMPaCe9vstL1ohVMrFM/NVqvpOqlF
+M0rUm8+mFO9N4Ij+6yUr8ACgaJFX2FzOVrP6gndCKq6LErPCG2mh8Ce64ciDH4upPI7WyuJmPAq
NHpFwEQbavO+usY46nR3XaZijYclMJpr0atP1lzUF28G2N709R4WVG6SLBcCAbKA7ZSLyR+ZBgMK
NJEdL8OBxJP5+c6dYXcEJ+l2XvEzDOkf3D5DMquCUAhsBdvKDV07AT1zkX+LVNpMBoWJXImUk2KF
3V24JN5PG6GTI0JRu3wwsq/5yur2Fbf1KYYHjfaEMrfqswd52HnK1fn7DHm+eiToGfVD3+tUMOzY
flT03jzX8D36WjcuNpxOoB/tSDW+sI3tn2FSzo9FtnTPt7dG5h+h5RIiSMgC8tCvt8ZQ5rAtSWT8
aAqXS+kVwWPbT9XlthXZLYLeW9xjlwdmmw41c6CmFs0gfwwn0M15YR7V1FZ9t9D21NxkppjYoLJI
n40Cufgqr+I1IMa5Y84EqenSZZdyCeF2TCFERYZ8L/2S7R1YBQF5hAj1jahGbhOZFanLcFOSped6
CJT/4+zKeuTEofUvQmI18MpS1dWdTtLZJsmLlW1sdowNBn79/Zyre9VFoUY9mtHMQ0bjsrGPj8/5
lhMQIdProfW4vYwGMeIuoATmVzyb0FxWcML2TH2tWf4Amcfu3GH9jhpwd5AC7K0cHpFIpVzjLbx1
2+ttZ+xrAdiaNaCDRitPp34LKaiKIdF/9X6AfxGmg94dXkzbhlq7VmU9GcxjBxrpA3Tzq9wFJj0F
r/E/BHAkdkhqsIR4tGwVEHy38sF6B7B+LQoK9fqxOnUoqf9cITP/+rsCJbUI4Dg0H9Ae2HwpNkFn
QIP6i9wm7M8o6PM8LKCDIEvnqNa719HH08/QdAyIBdI517uCwq3dqco+zOrS7s6OK6y0gM1kDiOA
MWlRXU7nKhS5jKYloQsD965xxJmvc5twe1wusg3q1zcw0fmCm6nRC0cXeHOdLFFbD26L6dtjITJF
piDTnYOs2CVFGujxKB/Zia8orsBMDF8VdOptyoorG95pAjgNri0LQFInWPNlmL0vC3wW7ygf3I+v
37UxKgt+AK1CfOTNBEfpQTFxQgJk6V7/KcuOXTQygVw3sThA9vzt7GzeJSgd+aYc7Jg38GasStcU
6D1cWZbTTSTtFJb2reUMsksFmuxPZWWRfwtXDmNmIZzSZEU+DX0YqFwJsAvLeUqWAK/EDFYqICtr
GfYfkAE7Yc7XobETGcTr+14D7Jj2qzt9LkGOaJOV1eDEg8vDh6RGBs/TxrdaPLCNRoltj8pNGIOZ
yO/Ome0A9gVQvjhxpPIM7FwxoZInxPBUr/34x52H2kpUT6CAtiytLVJ7UN2SelxUT3rtxv4MFT7P
zsteulZGhmb4WJZu8GsVHfnA8Zz/MMBOdc0kBMqOugnmdFyvrundOXigAhiBf5qE4VlM9UfIlQTO
BJxC5PZfpVjgo1ME6iyCoD3HISQ9+xiJrSqpg+vQ/vTyPrrduGZ03E5IgYw0y+aKGuGGRPvKnF1J
2SM8HpRM8AYNHkkwST/V3I1+/4cRATGCPxhUj3EDX8+3WrBvnBAM5wgB+S0BHCRdiNe9d0Le57JX
0UEkvE24UF3F8wTCs5gpKhnX43VxwN1lQntPwfoNqidcnTw3UmkHIwG8m53lVIJTdbCst/cXBkVv
CMrk4AIDr3E9aFyVrPEQ9TIiSf1FrYWLCuQUvKWAEB/cySaSb/ePcdRGuRElZEBAr4di5WjpheJV
yXEY06aw6DtW2sFBpX5vnzwfxfyKZ7u0WLy5aAlq5v1qhfe1aMc3YeXVKZ/soEw8KCb9l8+G7hNw
fSDg4Nq8HpBGTm1pRHi8W5XKO3etUyDMZ/AjBwA/29W+lDCpfHUuYETsgcY0KDjTHboeFOROLwDV
Bx0pxeUH4hc0GenUvNeiev0zHdLQuC7haAqpuZtcYFgr4DJ9HHvbK8OcWpM6NV695MCeItIFJT29
fOz2jgFsk42eCgSYcF9fTw3PC6OXAbgXUzBQbqcgTpFA0M/Qd+8fyaqDhETNERl+b9dAKwZdFkD+
UPjYfMRiFd6wuljPAlBCfZ6dYnia6sjNYQe8RPkMCMFBoXZ3mkZ7BDcjdLyiTTS1oQKiZAR0oRCF
e4FB7JSByyjeNMtY33lw7DhDyKA7/4e1RdvjL4cXRdLNEfRVVEA5CRgYWdvdI2iu38cYuTe3LJVa
S6VT8Kn8g/OxjTAgRhuWDNI7MMIRujfFgKGGdALE4td8osxOHcuWd2FY9lk3ekdA778Nsech5u9Y
SFrBCUD8RO56vXdoJWN7mYo115UanoA04RcO/NLvSrXQkbe5+EILyb8x6vpJN9ruBWY6Qp17uYiP
kK5ts6EMooSwrn5CiTh8E4uOpq4jIB/08ofY7jfzQ/E3rlEj5nMTdsN+RLeDzGtehfx7WA7zUwF6
ekJ8fWk8rv/8h9HQxgVJFoQ2pNrXy9JEnTUNclrzGlLHEJQIqsznqn4ko+Mk1jKygxi888mxtwxK
FyqywGxuLpUZ5X6J+a2oscVLpgEySMugrNMShJ785antDoVFRA4N9BIK2tdTWzVr3A7dhNzqhvGt
z2v7BI+Z/vM0t0cmHjtDYUthE+MNhl7sFvrnL1FYyxFWGou16s+VPfzmvRteAkFee6Vgd6CqAJ0n
xFugbrauqxMrLYAbmJ27NeGZZa9Q1ZsX6ydD6vu2hICjl7R+I1//1XBNoX3xt82Nq+V6Kb0eRJq2
wVKG0g5TClmXhKI/eBFldGQwc9OsMTM0SPgI2AIQ+LYzpApTDBwLQSE21Ig5nBc8nkty16Al8G3x
qvrXGi0hJG4D9+SsfWSfIHRhH2lVbIMwfoZRGTWUViBIbogNQeSM0aAsO1eV/mIx37oPjEljqdvl
xNcJrQsFgtPB2d/ZR8jxTKEF8oIgb5g/f5ahrE1Qu3bNnBwpvHN2GLNOPJiLDzNehwfxfpuym/lB
Wg6OJDgacLvZJENNi8K0Qyonp46I8gj/OEcONJ2Lxl1yASmVN3EE4UE4XbSIx3CyeO3hNNoUoNjB
ENzEgc3h9Kxutq2gdfIBviHZ3DD+lcX1kC1sXS8vD3UbUA0zGA8TY9qAt/32Am+GcoBJh5M3AOuk
YVOP94jv633fx33iDVJ9fnm825V1bOj/A0CNeGAIHdcfMYoGUO+gQ57PIE0lg62nOxmqX97YV+8D
p+sfLBk798a8EgooNc9eHv12C/0VjURGBh47SsKbO9WlNWWdP+kcwuvtA9zf/20Cwd6HsrJPL4+0
M0/c3pB3QiUAdlpbmaeFjEu0RAhF8+DOeRe71Qdo2y8XFrQoCi9KPnQMHpGWW3aZX+r44En/NyO5
vtExLt4msPtEen2D2h0FoZDkmJacVC73zswW/A+8qPgP8O5lkDiE8UeJR3ucwgbL/RX1jtQn0zAr
08JW5VONJ0bzboC3ZZlwF4K3qQoK+OUYesbyoEa/7R+gWKVQ64ECVHGpZUmHRIgIFaEqHOm5bnTb
H3y+27CDIj7ap+j0oPWFqv715kHrWDhMdYgANOrO/hDNudPbZgFRX6hZXyAi0o78eflT7o+KU+ga
ocIbw6BmqKEWbWPUohndM2hp+qyWcX4bL636d5jxvG2mlv94edCdnQosbmTUNKFRjQf89VQhcVzU
CnlC3vT4JF4Rk0sIGj80pqbX8iSxlOg2oeUUQdDPRoXveigg4LyBqNDOSddVJzw0oaPqzkfM821r
zYyCBBMpO4YAcmUzCtSLm7bjFSZEogoTKpczoVGR2FZE3sU0tnJSDA8ocQ/561cShslATgOAhuRx
k1RpGJQtPQBxuT2DeidaPj94ZII0lhOwg1O3cz3jsOF+NjcUWhxbh4MeAR3IkhIJyGD7F+DOvi1r
PJyAaS5QUXfKO10X4n72ABhP2qEUKcCI6mC+OxEdBx4PXMDF8WzYRtgiZASUw8HOA7te03Jsxvti
KvmvQenxTScgjXJwL+8MaPRHjDou0DPAj1/vHy9izPWEWPLRn7tPrCtRBEZf7VLAZC238EI7GO/2
PBoWIHouSFzQTtw6WVQEJSswU+1cO7y9ICvQXzW1NbzDOJGnrp6nT4sM3U8vb6Pb/Ytcx/jQhUh7
0NwzAf9Z9uGPyot4h2Udx5ikpvYD/3ar/cLboX0AAeNn2xlYVmAd9MxuAwHCABoxWFx8TrzQrsf1
KuR0y4AL0w1k/FSpCj3Mqqjvi+rwdtxZ2KuhNkeUzaNfVh0CQRyVDeBeUH2sWRC9swdPn1ba96nj
reogAdmdH+A3NpjNRpJrg5kAz8ODPA++ptP55VfAkpvfYYCrRPMmPjgZt0PhJYf4ZuTVwPvdJs+6
JyxQchnyEWlfimeJ+7i6/IPfh9bB7b83EhLVvw7YBky22SwQmygIbC8AjKNDjWIPnU6djPwkLCzr
w8v78jbRMEAFxBqceSMBsbkoepi/Q8TOxlChO156PanECofm5MzAZ/TYj8nSwncOIjNtWi3HxqVm
/10nGjgOQJ8C7wx8CJhr1/tTj83awRta5vZaiItqZ/KFT6GXoJbivO1c1abIkeRdW/fjE+7P9aRA
OswmeIXVKZvRFDiIDntLD+C3Y9Jag3feRKMIaskDhew4Ls5VQ9yksT+jf4DGkBMdWZ7dnpfIwZWJ
Fy2CAqqKm61LJkIbb6VtzgKvTSEM+VuTPr4vJyXzbvLWD3xRRzDu2zBkxkRiadJXk15eL7ddh1TU
yO3yyqLMuCq7CbGm5XGp6jErjNOeWBb3FEt+ZNZ6G+ahGQHtenxt0MDQ47weeUVhhzWt2+VdzQMk
ro5z6ctoPlsjbAZX5EhPL2/svdXF6xKxHimDQYFej1eXLe2U43d50OgoL+ywSiGiVeTRKv27cqj+
QbHvqCu9N0fU3EDENhqTCLzXY1bI2ZHt2V1Ou9lNy1BwQHE4DpONfIh1EXl18MPJeTbeJk7oIJRx
VzhdPvt9kbiiDx+7RbVnO+rJQW6yOzWUzmB8gIsTT4PrqXVWJXsqdZf7wp8SqGiihtD21rsKhqZJ
3Mfu95c/3+54eP1A5BaJCLg01+Mtnaw5nihYyrlid1HV/ZmqDga/A8QdhzGID1Zy71z8bbzDXwEp
8zbiSpcMXhWNbQ6NsOALQ1M8jcOiyDqUJzMpnPAxkEOVVqXX5C9P1ExkEwAdlH/wykPaB0fCzTf0
wQmua/BZck65fAce9/KGNFN1UGS66cFDDu3ZMABNXK8n63tvcZagzdH5LqCOrKCs5Q/yTUTZE4Xr
7z0PG55zgIfTgYG0xEustq9H/QYubSqN/dk/YPDtfWG0UJD6gWIDvfrNFx6iHipTKoRs+7roXJRK
5KuEObgtVn2KuDoqWe6OFyNFAIkYBZptH0yOBFahYKvkgxtVv2GqHn7tXVfb6bTIpkp40U2/Xv60
+yPi0YIb3NQVNyGIlFLhlY5POwvpJwNKe/lYUHFy/IUBoh0dUb937i4I8gSmqgaJDbxwr7+xWnwA
Y4nf5k4TuRn8haM0WuP20vdCHeynvehqqqS4TNBLARnpeqho7GaIdkT4eBGPH3296Ey0XfiRyka/
gVQWYt4yAh/28oLujAqNKnRtIExqhI82CzqhFhnOk9fl0JmVl26erLtmUiztkPCnY0ectEQz52DQ
ndBgNB8g8fe3gbPVSCx7PZZrXItcOeGEYoZPH6vW/40+4JjBm0TfV4GzfpDaqQ8OyM5soXeEUhMu
ErzjtxKQcuDDqj0ofjmajmkrAKWHMgG0xd2p+hSSwUkL3z1yULwhP+GChlgPXtueUX+9WeO2RU2N
eH2UAUHbkxztixWaumIKfhryw4Upjy55Ayu2d80MQO3DUir6Ne5Y0WczsayDa2e7BubXmMAIFSYA
5Fxvs6UXf9GiqdzImDcul1KOY74OoswDNUh0m6D/SbvmtVg5DIrXL6xGUa9Bw3yrsgEdVSvgVU2z
kPP2C1a7/WcZDvnSJrA/D/x/RwE8B3hWFE9vIGwOBV4onBoKnZjGe+MpOX+HqL2X+T1bwf2Z6pP0
+iBRRdE9tFN0EJu2scKMDhF5Ux32DT3fLPyz96g3jgEM1/04Y2O/vuGtd+8xe7rvNcrULx/avZGQ
DKFkgza94YhcjzQPnaeh3RBlPR48OglaFKISUBTFN7td2wOww+5gQKoYUvFf9s9mMBEHel1d4L6D
tZKpT8mQarQDUQNz1+XTyzMzN9T2Cxpa6v8Ntrm6Gy+eWl8Bbz3TKvxeSe7eqWUh5/8wCuCAIDGZ
Eti2mdCSxXPoZPCoIJuc3EIGdzxS4YeXR9ldOPSh0L/FFYH9f71woe5hXIo6XwY1wOaJavYZaLHx
tMDq9mA+N1Uus/WMhiSQL3h73jShIAgRumXvgdQJDCfKoF79XfhtnOL+GB/6gTupoNCbhnirPHvD
FL1HjvRabPff3/AX6ADkDyqlm3RW96IpIgn0OmQVi/vZrZzEdgS5QBJ6yRxmrfeW8vXBpbnNBzAo
Ei+QIADvNqCHzZlTpPS5XZQIZqQfs8YepE7LFpGUUnc4W3jNHnzUvQGRPYM9CyUY8LXNBn52yEH1
oEUFcaTM6ik4QAJ0Syw35AtWYt075aGZ584mwmgAGUEvE1nWVrZgYnVfjn4MqV3ldHdh30z33F/I
KUTCfrCWu0PhhkLhB6EFTpbXU2vpVMetjqKMurrNHK+3E4Ei9En4IL69+migFGqkrg31CkDG66Hk
TPAAqCfMqhT6wnv2swdU/smReAO9PNLOlQAkDLRnILoEV5FtfqNKa3LgpQJm/VCTp2Vyh3/QCS7S
mAftJ7xgyUNLV5baTFOUuzU7GH4nnsGq2WgdAvAHrPMmBrgTK4rWAQRILLT85FWLfNBRdZTE7Y2C
7jrKHrhdUWrdjMLh8xPOM+JZ3IDvK3wr/uZWcX9wEextfYC0cN7Ac0Wxw73+aD1pSTCAIpSpQTcf
1dDwS8FKOGvAa+POQcMuff2nAz7SNCfAM4aixfV4I8w6wzVAu7WW03heemb9bhZSP9lO65cwwuHy
TKaofaRkFP+0oWRH7iU3LzwTXYyEpKF/4vDdVJgLHRPUd+MMlHSbnXQw0JSKsf4JHJD9eeB9eyod
pmWmeuLP8IWRKodxYPyxaIYGYtJxEX4pYjYdbKq9gxriRQ25ffMMuhEOoGjpqXaNIYu6eicwS5Yk
8mhwEegBHhzUvW8O3SswzYxS9g26x2d2VEKpIc5WAS5+VnmrXycjYGvgrvik+IjARQ/gZLurHhmp
BvPxoXC02WeIr14kwULO6o4Xn0vh8jtoOvXvBGfkjMdQpxNvdo35eG+zhNlB+7lQsD8HFn5aUdG1
x+6nHTT0CDVj7pJNboJDhjomEEG4dbYFjZr59ThSEWfR4HQJWoHe3SoxIF9Q2+wd1RXJAHfU08un
YOdjIybDPMbUNE3h5voUBL2oGJ5DUQaG4YpXgge58iCYYMg7r9nLQ+3EStRLgOcg8FrB3jc/5dnd
pgNguJ0Gd5surCGHbzWQDkT24BlXKlV4HlxI3X72RVPnzQqpx5dH3wli2GLgFSKG4S26bVp1TKqS
xDzOAOHz7gaYouN5qPlBUNlbTphhQvjCqK3gPXA9R38iq0cr3Kegkv+AnQz7zLAHH2A3Whys5s7R
AcTKYOKMRCwStOuRRCHY3DZYwwl8pLQTUHTpID6ahqs0ntiivHt5/fbGA2ccFzeemOBnbu5UuxDN
YHsyBjpFNaBtV58k7OPPlujatK/r5mB6N8pg2CCwTTVNP4jYo9a0mZ+cWIWPNMTZ2IJ9WvBigmJx
KFPhuv39Iq31jotoSgbYMibGLjcBVTV8rD1s21hLcjcG5Df059x0Jqibw8Putf4I//sDgYlCqRrm
eNskwx1hNxHHdZwNY+FhOzPyNDQIX0AJ0vzltd/bVYhU/z/UZi1q3JiyaTGUru3mUjphgz6dV7wP
oM1wsO47xwQ5vsH3gqMA1crNC4kzPpYaKhiZ8Ct29tcWXd7V6g6Oyc5mwtsIwopg4kO9aisxwQCC
VT2MNiGCauG7tmvEkpBJJ+99DTaPisi/L6/gtiRkwg3QDn9rbDaAD5tpodm6UkKg4UThWPvZiVCC
Cmn9aPXF8nVBxe8tdAdU0gKDcTDTnU+H7AyVvb+YHJBtro8p1NUaN9YBZgo9TBg7uU0So3/+1mei
Oag+7c7R6A9hQOOxZxb9WXzly4JqqctoNkGA5g9oCVAf45bdCogsi/LrEjD3bThY9DIINZxeXt/d
acKY1xDGgCnZUkCMHYwXLlOM5L50v4iWfSm6ofrmMRzb14+EqGfQFoDshVtn3q4MvYXMBHHBZAnw
E43uy6q6j1ZQfv7DSObZi0huaFmbPQPXghkvzJ5CFKwQVu6xEVDEcWq6MeXVVBz5Yu+9soFyAO4Y
wFJw3LbIPDsoYOcbcZrpqXNZEjeB+kbccoRJVmQnljEO9Cj5sipRw7ik8dO2lf3Bdt05/vgNBmMB
2rapvG/2EGU+yFEt5uxAIAmyyOKzkMNRy3Yn1UE5H/1glOz+8t2uR8G1aXWkC1Gumxq7zKOGd2Cb
gXUiRifzIbMTnCxHOq91F0UQQKkEOxSFDOSaWwVC2+2qqvBtmq3OEHwLbE0+lZp9evWuuRpkcwrj
krdr72CQ2ZMUDAwcNbfj7NQIrQ+C2l4qi7EM7xSy5pAB3ASXSjYoY3kjhUL30txXbI6HZAxV/dl1
q/WHY5HifrHm6iy0V35hbjmngNP1/F5GQ9ckyobZzjQt3dEmMlPcZLJIE1AzQfkXGPBtV8PS3Bv9
1aHZyJ3yjMLtfIKvXJdQQUVSiyNxkb3dZLS28Do1rfnteyVanCmA/j6GcxmnVTIoaY0JimPrdCHK
U7+hJkPpG2Am5FGWshP2ANZD2o7zgnrNTfu49ecYpAQri6gPJBJ04T8WAo7ziVUt/kECtjeWaYxD
X9sATbb1PssKa6090Myt2ulSWQkbReBCABTVFJeX9/DeB3w+1CYKOCCcR53UFpSmGi+r53g8Qapz
OsXWqNJ2jJyD8fanhliOi8Pkepus2YkF1SJYLAjDiC6fhsD7A+kGnpaM+gdI690zYyrokJzFrX8D
Kp9CzpTj4pMtcbf8WD3IZSaePfwYBYR7Z5e4H82LHYq3NU9Iw8ILhED8RNiAwkoUkFB+9EX2+uU2
6FaU4DxwN7ce3B6k2evQsi3YG8XgNIGON70TkBpIWogeXMBlHV9rcW4iYWhQPHhs4qm/hXYsdS8s
e+msbFCVQiIdyp/+OPV56+q3axy81inq73Bol8NJDAhW9IWu430xUvQRnBJrHrXNXdmMcFuJQHgp
jI30y2u5t5VCAq13MFyAAd22OZGRV5UuERLBpKaf67L7CshKfHJgtPkfNi1Ql2BDoPmGdGsTfJ24
XJuCzFa2zm74dZn40+APOisK94jRa/5P23gKPAUg8MABAW1q5vwssVtCXvVLjP1Rza7M+sqXCbXm
o5XbO/SoAIOLhIWLbtTV8cJcUeDBIfTJMpwjqfU/AATSxKpVdWIVWMQvf6ndWaEUDM4FYMJwjLme
lWWH46KNauFYdXY2h6V4GpcS6POXh7ndEHjHAD8AEBNkJ27KKvYK4b7WKlkecNL9Y0TV/LRvl+6p
4msvD9KnncGQNoH5hNsI/9ruiVm5M3wqO5avTrOmnorjsw17t3QKXX2Q7Zvs83pTQK0L3gSAYxjh
8y08pAcHH5QLH2dKe+HPpdHs3PbalgmMFscLB3L3zhHBGCRr4MdzQr1Ff3p5ZW8/IH6BYcuAtAIF
760iMAxBXK5FbGXOrOuHWTXOfdlCUv7lUW63pRnFUE4N4fuG7O1NapHlUDOgbVgDVmTRfIPCZl3m
XPTWJwvuvW728oi7HxGJKdSADQpkW6eiSw/TokoxVKGG+FKuBYVAgvBzjtbGq+90TO7ZUGbyz072
uDDdxf7AwJ6t6kwFrXrTUwrNK0boh5dntfu1CATdsWlcJMGbGgIE+N2o5CPL5RzBu9mR8qPN4uY/
TAgNJRPrTU1kS2QahR+3hEP1tCuG+MyD/hdr2HQqQtgpvzyfva+Etgu6qyb5vcFaDNRbPW+m0Fel
MW+TpR8/MJCQ2sQuUMF9/VjA9hv6KW5N3GHXn8mJitKelWVlgtgjBLfb/k4ucs4JsHyv7pJBbgRN
fhvfCBz5rTCi33g9XyzFTSWkuVuZx+4GR8CMKZiPYDJ7OwIXMmC8f+sTW3sUm2jmdKPLc3BQVQ40
g2OE3cTp5bXbHQVVbVPiBw57yzvtIlVEIR94TmOiYLKmxWM1ROvBKDtRwmBGUVxGdRlYsc1BmuaY
60H1Rb7iTL2JAiEyhmz1JJqmPgOCRN6/elZgfaCGhbYfiBdbVG5Jp5ZQTji2QEXu3LYcP/KxPYpE
ty8bw0GC1wNocwa1tam5+pbFhDfERd451EvHwZtSAoQwyOel9d4tWZEXSJ0PLpadpbwadBMoWNUI
NvGwwI6AkfQ6r/qulXK8yMITLIn6WR2k5Ds7BDLDYFngKkMHeutqMWpXui5DRG+k9FJ8yvgCjcMj
M6Cd8oqRoTOmFpBpw5bfbJGyozGMFeYyX+3Vwm6MZDqHA807RJKUlJZ7mdqWnRWooPf44rCYdiud
v7xtdoIWmN54d4RQBTXOn9eBJP5f4zhW5UvQ86xeu+kcKYui0djGX18/FJ7WiMO4m4Fg2HzGWqLr
BjZAmVO7GS79bBXJ6vRrKocoOriio9tUxJhZocwJSikahubPn91iYO+5TcdrOEhM0XIf4tp8giNH
dVa4Sd8J29Qd4EZbIMdroBLw8jR3divGBh4If8ESaPtVISEbOixoqtxiFsm9de4SKKw7qQd72tzt
9ZE25t4XfD7eJmsVjDZL4GM8sINl2kekTWNrkPdQCDiCEe2cfpR2DPIEQEakcu71skZwdrFrLy5z
d+X2j7lBX3/26/JJFH7YJjXKgN/xsmvOLy/o7gTxOERHEFHnhjE7Dl0XlBHsQAR4Vvf47+o7YESc
+1iM/NUvqACJeWBEfNBoxhPqeoK2NA8REePb6UJnlJXFF9caxHmACPHBUHtribwHFGvUxQHNMjHo
2RbthqYeJBqNOTwP2sSF3P6J2fAG4cvkv1t11Z0JqAkHKdfe3nw+qFnqZ4OGKvAsmGPgXIR2f08U
g59NUXf33TgW99GkooPcAad751WAc4DrFjkzVnYr5ycnLVlFZ+j5QnB/8hJEIocluq+QVEruNNAx
oTblKfXmRaaoL8QiG5no/MyaSzdjMImYE0+tM0lEaYmPDioTNCmJJ7pEa+1fGmskAlqoou6TECje
fweLgOPZLj77uYTAF6dhPMdNIrsYd3AdQ7076f1Qwa4Lzk86XYpFtJnb8ALjFHzWd0Aztj12m/K+
T3Ulmss80Uhnrho9lY49/ksMVEGCjTeAKiV66Ks7O6gamTY9c78WULUcMqXgmFU6VleeYyKrH8ES
xHctYZVMnLkoIvChKRKdsQBaXnXz6KbIS7nM/VhxWCLAmSrrrVKCGCEHB71DLOHFlh1rEhCcoRmk
Y1ClEzlR/1EW3P+3hCjZkKoSesYA3k+9uLSD6/AkEpZVJnVhrw9TwS0PBPuytC923RV/8MyFBwNd
ovrjxJxJpI0tyiWTUR//9l1L/kKHtTJPAVXfj6UK/YdeRAVPtEsmnVLfmi5V7wnnbbQQ+01FbO09
8HlFqwUvjKdpLfSPtinqb4r49fdVxoNOLBnZcUJmOdgZK7n/TRZDqBMaWOSHEyKspEMYaXayB0QY
6djLO4Cphv4slqJ4siUYR6kRVL3zITsBvUbYjtbp5E6NyCYB8cbEBgWSJ2szWL+EhSQI+V1PXTT4
9XoRvVcPCT6pb6V4gUePykNj8W5daa1TVY9emM9e2OL9D7MpiPv6M3r+ElIBUQLivPricEnfOkul
imzoffW15NZsQC9VyNJonupHgUj1xy1jd0mKHtDAuwnYjp/2qHmVim72vEd3ZCU8KFgNLasgqtox
c4qu+QdmUrRLl3id7gfJVJ+Bg9hdJq8lfmLZFMScfh3bz/UEEn0iBZ1VSpXAl2C1cDVgh7b/x2dt
jYYhuENDAh+P+R9CoT1732CwXwDPek0KoWR0GXFb0iBB2235qaHm8FC1gvyGmgYwL1VM1z5vmhJp
RgWRhCr3wrF7L2PPChNpx4OdMKL4SeKRGyYlDcZ/Xbx5fnM71vc6oFV9tq3V/aTChrkQrG+JxJpQ
G6ZZ8BQ5YeNShWVlxZKGfR0zyMFahTwxPs1DppvGKU6LPbUdVPjcqkmhaNItT2tRriSvNSMN1D06
8mao9RglSEXtH0zbLcrrwNZctOdWXeL2VfULervAYi5NY8HMeGI/wexePgbKRVbll/PipDUe9m+k
RAcgBWOn8H/ZYRGH75cKOjs9XuBT5odCgbrn97NIV7p6ZQuz4q7np6WEWCC+Bi7dtGUTOmDjSOCj
iD5Z/M3vLcd/ou7sQQ9bKkAEEhVqXV8m1+n5R4g4C64SQFSDH80IE4NTH5K6+xcdQ+B6BhBb7bzv
3Pjd6JSj3aZ+zamf4kfQ7p5BC7FKilBx/ZZVDrSE0RTTb8KhsnyoDnbAF2hrGMqvgeWjvzI7batx
lKzwwppmmJLRsaVMw5pS+WmafW85dwMbq0Rba/AH1lfsEQI8hHvQO3SW96yC/kEqtLRMfq1nJpKw
bqofMZDkQwKJxbF8p6ANHQ1JJ0LufKgiJAPpSsricz86VpyEfjFVsLtxJjQ+IkBgIBxvaaAj5Ky6
jLPa85Jo4Utxjr1p/CcIGCVJWLEIxvOrFXdJJXTIT81SzM5pXcGmPS2QgHXfLODtN3+m1WH0ozfw
Vn7oaOd/XIFLg9Zx7KvubVC6bvGookqPv2uLOu0DCI0xfxvac+1+hX6NGz1GU185GXJs60Pf875O
rZH5BKgOCcE5j8wuHKyWqizO0ibVn7gOxzeBrrS6Ew7CzSnsgym8i8NONGdRjFxAlUJ0a9qSkuAj
FpaEqz3R6uxxqstTUPVgnDY0HP9wp7C9R02a5t8ZxsYrcLVECQS1dnQfy2atP/fWrOg9YeA2ZT0p
og/haDtNjkpaM5wWf+z+JWPYEvRf+fLZUuNUpyPTVvGGq2Impxi/x8vWMYYRi784Pbu3CZ2iZK6F
VdzVlg8F2jECQz9dmZQPnl8E7Meipq7MhjZY18yv675PbCUr94MURcvfYwOKKkXnqrbMHYHt9jas
JgId1iIEvrReajc+k74iIikH31PgKbEw/ICuhmWLlMixoacCoJclQ6oQESgumO14qjEZ8dhDyItl
djFWqknBW9VeUgwjecCDaWru4mkN41NhNzCJra15RB5NYTXj5xEThfpdeCv7H87OazluJE3bt7LR
55iFNxs7cwAUqlj0FNlyJwhRYsPbzIS7+v+B/tmdZpGh2p6TjlaQrCwk0nzmNV+k5RQiSpve96ip
OgZGeK4rrovU9DGRDHAyeATf5Ra7BgQfzZW8URbARd/M1DojTxCIlYjEz7hBb0avqzUwhvhRBumm
DDoHfxjDEKx3VWXo4ycj0dIsLqoVDtZMsdGx9m5Tr/5+EO5UbcgUd4itxYcUKyRKUN5+qo2l/6yn
67RqYUYnstxrQhtR72hsrFgPsijKLrQB2xUvCPojb0ZOtk7PfU1l4kApepJPrqYPSyS6PuNUtLvV
2E1e0wKRy9aSO89aVMCWN1prX/jK6+nUD0MXtrRjp9BbvU7/GuR+0YabPoWF4ObcBZFfQCuLOL2a
KUSTcO6iGYlgUlCMF7xIN0tOAKnjTYE9VyCXa/CvUPKXMcnu1OjWS5ypZMluzLlrrwatqopdPvTV
tRGUWn1RI3eJYtxUpc9jwTtE0cUvK4B19EOjIu9NkvlKqiAE/eEsu0zVwXwpbQ65cDXTaY3mahaf
FyjMd2OzBMClBm9OItXkSg8TwMvHOU0neyfKXHK4jab8pMYsUChsuym6PbNc7ppROtoBgo6ZRgtH
6sdgGjAqQGq+ukMIlCO3pj2a7QyOgjJ0lG3m97kudZ1zHwPksExlHmA8biin5wyTph0NtrnWe8oQ
bbmT2tSY+yWpFF7BaIZUO8taljsxN4MVGQTUedhm7myj/ymrMSLrdE0W4zqmtykY2eyHqAs5V1E7
JiWANeLyJnIqnyDYKJDSCtkQfrGv2tlZrrEiEPZR2JllXlQNLuEXjjBkd0i1RPLdaSzVC2rSQx24
T323uH1JCKREEoBQ6700tAunCW56u63kTUfUpfhuHZyW0PTWxfbDxfa0/jMhat998vquTe6SOkg5
A3Vi9ykNNadU3dU4mSvJrDlLeWEkbn2LBY2Z7ry+zOTRTnyRDjv+o+UvUvHqduiANE6s5LjWcWJn
qxXyioJsK2Og/+NUCU1xzJgxEkkGgrSwK4Zu2ntrNd4Paa73MCngJj9qmXAfas1P5iM3DydNUks1
7QsAht9o1xCJBOYkZJR6jlbudVqM6EC36AYenAVFwRDiL85ifgLOe2d59qpCJ1XGctdyteghCq2J
F25t+oV3rROUdCBu22i1vDa9nabFJ3VwtipNRwT02ckWjD8br2k+gFT9wilo2bGmT47OEvX9veaT
Ol7yZ26+y/UlSwnJl+7WUO2CcjF85OcWWJgeAgtdnvBo6/NDhT7MbWlkU7V1TqwfiQmBJYR8VHwi
hO8/EjZPd5MCRxiOIp/Hq4l30kUWijxWqAouxCPYB5px6+TXd4Xnp3O0bmZCO7y2xyRii+hGWA4t
typtJ1vumxn0AUw8Y4yaQOuXaAW89+CXrmhCq9CnD3NXeFkYTCAd96unDc2FoQb/27xI87ZMPYQm
fdo7djgjV8RpD+G73A1uv3xHdnf+WLCynr1O06aDPtvrzEWvT+1t4Q5EaEEvkgbbRCt7Ki1D5lyz
48QuaBdgk5Wc50dVusOyc4ykecKvIMsRecpRAvNn1d2NVHWHqBnHhhu86H0sWGHHfyC+aoiUnWpF
dllT9hKaVTHrRwiO3o07dGMRtsXUP8sEVY7DVGnoR85ry+2Q0hxDMGZWfYSVc/Iw49SlhabIQQCP
yax5kR0UzkuheT6a+pOZraHXzcPHadaVtXeMzr+lxWfMOzXU/lcTE7d+r4AZfZ6ngiRSq8fJj4BR
oUhelkEfhLnNqW5kqtJDnIj0Y2D17NYKW4KHucy0hHyPGDhaplEvMRsqtLvO5nVgjOGzUYxEpfWD
nUE63hWB9Kv9uCi/2bO67O8l8b4XreNQ5+TNa1Vyq3TcG6vVBOKW6Atf5bQRjrEXnPqQ6Sg9vMil
nbHZGRE7OJROmTzLVRXkB6qwnBiAnuuGrUlz0iKfTYH2ZuYQBovmLo+W8A1iTAi1V50p+Gz63HoV
NnbTuFG5LtVhVck0h01eW8UHNRr6dwyJXBWlvVc2+9qZEeoaSJmLUFq5K7gLXON76QVVumsdg8C+
TNzGIHF36J+0DWatkXQrs9oVWEqWoQFafgqzuRntqGqBFoWewPogdKcJTJrW2OBue+F+GzM1zDFX
dSq4jKveCI1A7+1Di3dxGTdzX4yxcjw4znkrg0hrxmS5oXHq+xdZ4bZFyP2v/Mi102y4nZOqu63R
wJAhfPjAv0lIcC/GqrY+0YZNVNhOohUIiwfWY5EBaIodLV93WbXdB5YyrSXS9YFQ3iwAG0ez8hQa
wMLMIBlkdnHZ9JQVQ1he9hOWRGK5EF0RfFqJGXFpT42vuqia6nrNURjhHl37LpqaynowGwxD74vG
7b4VtlY1+5VI9oVKeZVGFV/xjxYELeKBeLHfTDV1ppDIUOYXi9kq5tPS8jYEx2RKaLptToK+ojW0
JzZsjnwwSpbWtGblhTv59hiBqXeojtlOzdHbzaIOCwwvubFcUQW3qpkWj4oNFZU7hNlKFQIsFA9m
WifrftLn9qUuZxycfWcOCJ7mxKHsY9jZ85aAcJelfL092e34Y8iwO0PPqMlRkKkUc+H6c753+hk3
TdL/dVenrRZc2TIz74A6GY9NFwDS0dkTR0qYGUkSerUPje0sY9iZqJSELqqQnF5OJX43Ejt/Nq3B
fpGzDChGJ117mCUSIxEZGpm3TbLrhIUI+svSX0cRSoyB+yhvu4ptahrLi14sfhuVg5q+Wq2uVUy7
SqnyytK/qzfpKPqmWf29tSc5Hew6EP2uaVY0wd3UNT8ka2tiHD2vVh1q7dLrB6vi6g+Z4+FbpxeN
CovRVXNII6Z98vxWXjvAA9uwYRHcDW1RfcpRWnnJMye5IHDVJrTn6oJQQ7jHkrvl8zQCCw27PqAm
0Fh9nYQpBmCUaj2p1cSHpXEp8yrPD1ZtppTPhjXhsq+NGZWMINVmEu5hyo8urp1d1Iu8z+JW6gT+
et2at7L2FiTvMzUOPLhtXDAZTYqAvWV3MZ8xPuLn4mRhUVt9uUuXqWXBB9kwR7Mju2fqK55O6JHO
Hwpi9QZhfcQHwmJy9R8Otew0zLqi8kEnV+K5Bv3tht0wkKLOw+zfDsPQOlFQF8ajpenG16DKcOee
5WB+l1XQPhSs9TVyenO8xKW78yJNDkZ6dBVag5QfnfYSl5bAj7RC2vtsIY3F7EynFFUa/uzGXpdM
GvHYVC+cS13+2aEh9KkPjPKzKHTuMaEvqbOXSTc9izFrPwQF1sehoNZn7pzOcb8k2Yw1cE9taaWS
bOnPuV1a1xM97ynSMw2jiNUb0x/+1BL+KVIljgAuhC+ulXVUsNIxJVKaenHtos6ikZeX6zUWhGsW
jcFKE9YMWvfJEIV9NMux/Nw4aG7EmXDcF6+2F3aj1ruPAkftbpfpS/mJ1Kt45o4jDmmJzr4ZMFpM
qggrAb6LD2sG/FLR0sXBs31eDOBYoZTB/BG0Ri0jC2YYqxQlfTNOu9bQ8S6rSdU6MY+HOjFrWoKV
Y1/0Xp7qYVW2CyUQX2nZrkyG7bDGQ+6ur4w5pTTm+N/nrBcvIyhwETa+j/K5JYccCDxqBB8grHhV
tIi+/64LDtyYZeW8EHv4H8GEtR9zR5gUG3Kn3mBHLWdnVfXdEHl5qU3xSlTB2vYKvnU5CN2n5gAs
FLmgYNR2c+D22y3od8dunDgKCKzyu0CjFhm5npx25YgwVDRy8lEcIf95MaS0SVynxjnWqsbvjqzG
/igLOnW3TkkeiCmkR+dl6C2KRSj62E+LzKoZgTZUqI56ns/mfWN7LKR1xHcpyqbJuRNyRW/CUlnu
XwxUdcnoWtfOLi0Ki1Uss6K67Kx5HPe1rknSJM4V65j4HhBIR1OUOwn+Kpj9SjNF6AcdKRM12aI4
BoUxWVGarDM8+TIrryrcQbQbqyCf341WoBFJSYsKTTbWoj9gQDvl4TL6LRVvUfSPW9yR71RrzzKU
daCyOyrz6VdpIsEJVLaU97J2DMkN0bh3ddNV6bHibv/QttkIKjErByuGwdaqUABXF5DW5hQteKO1
hwhdYOMghSqquF/G+nGQHkmpmj3cNhJijYGunBvctMhaohQm5XTbLwUVoQBa0RqayuU2swxbDFHA
KvuOpUdyY3m1P5NMqOFxmsesiClpmxdcpT67sXLN7grColeESsekw5CzUTwVPsuFAoelX6e06NHF
kKmtXzTDspZ7HJpmiwxhIU4Yl1H0FzPyuh8g+mj3zaQvnIy148/HlrrcF4wC7IdU88o86rnngxCK
nlPt9MkwFMbKibpJrdlD4IJSixFCK6ae1viO9mU2huQuWx351I9Led+WHWFV47f+E7uKF9X5SXnV
Tgm5PHBo3/ygB5qWH0sztcDiyK7RDnj8jPyONl6JlI7KYlQwMoW0yQDt+YssRuK3xSGH3CX+SIve
1vOuiIKqcA52Opq4HDSl3XJDuu0Dh0dz3zbVTJzMHsp2Q+IYseX0jUXVajRuCNxGdhLoace/Jllb
rethqSwUf1DtuHCY+QdnMpavqlEyvwyk4BRMlTAvRO1mXjTRpuiiNnH8F613jLuUk4Yd3KWyjCtv
Dn6HS29Qdc0b78uS9KAKJoJbFhmef4+lGJoCiWkXOH5TD/jY5wGUdPK6zssO+WQqg6yP1JLLrU89
9DWrOiGtcNIytAZPiS2A9Q9VS7FuNxe98aRsu/qdJNC+BdS7YC0x6GzdNp0XrLopA4a91RQdWl9a
wBYLsuzzIFUiLsC+pKi9B9X3JS9xxOxXcCQU6D293vtDUqFf2gTOXSMVGySbC9o0bmrPlDGJMvXd
6Gbdg0fj6w/b7ElJqMMQl6QpVdXQT2sVRNWaOs+VLYtnnFzANqxw4S9STIzK67Yh1QtNboDhrnC9
+ZJCGzqaQ+qJ/KGxNjS70wztX0eVbFRy6AkepSd4IK8bhtI02jrr8VmCxdNca5XdPvVWnZ8BeLzb
CwVnAeTSg+txClq3M6wwyiSrYtQ7b+p6AvajsgMILfeQoFsctYF/Dmr03pDAWCDcbtASAJ+vH2w0
F93tgymPFySItgpXYO566SQ7tJkJWVqQCod8IOf7671shDE2mjXqjyjSvB6WxmSq0R6i+tUIFY8D
7Tct8OS1VM6Pf2ck2wbEsjmceidIHa2gkVAkeh4jpe1cFLi+RvlsKVoxmjj8G0OhygLMCeDlG3UW
UyXD6BEdxhVX+B38rhzgTDBdrbPR7X491FtkDhBTBGeAbW3qBu7Ja1NsT25Or4iRqmjuEcVpr21J
+/bXo7xtkzNrFsh/ZDZwUDmFv6M5PyZqU1W0MmeHQLjauz67M231Z/qQ1pnR3nbIoZRiOwxKkTgE
19vXa0IYaxPkHRpNXpPRTVgrfw/1/85R5LJeNk4XIpBboUImB8uez5G83m4ENjhEHdy1NuXVU8ZO
pqZaGTNykWVCW7AKxuUS5/b20Q6oayZuT3LWBsPDryf4LaQDLzcTVDzKRZjFnFJp/bLw7MYPROwi
S0NhRAjqtKXGnQ/b4C8PhUIcOEnGQ/Tr1JNmBos5asFYxyilqpFMNcV8NxUNxTDT9YozWlNvgUfB
xi+iprwphAPrOHmXW/OeMhe+dInVX06IUuxIqdrI9Giv1n7zoU4s6wiV/cxTvjcuG2+z0EYZk/z7
9bjNgMArGXcVW0Xt3Yx6VdxN7uru6As9ZrUpD01h8sALS/mvT68PI9EMCGwhfJ0MnOvDOjKxVZwO
w3Q0xnI9mp5SyFX4FZX0Xw/27lP6YK89zCFBDG876U/wFUmA7SoxV7HgDobRpAxBzafW96Va7mgY
9k9NQF+Wouw5ZYx3Fiys7w1+DYaei+rkvdrzaJqDppVx5+jAxurROvSE2GAs9PrMEnp3KCTbUIvj
/GKLnDxk4XCK5mKbUd+CLYegpKMN6Z3dd82ZbfjefCI/QCWLux0m8unJ0xeEg1pbxaWPgCraouLQ
aWOLZLBpfBytzjwspqN2iMWNZ9br2xM2IKjYuFUMzj45AVolej/0CIGzXpVNRSfI9H2nCwPXxsx5
KlIx//7rlfMO1pIB7Z8G84hzIlv2elYFSvYOagwVDpXNcmslYo5KQTKWCpyqEqOkKUeZ8lhXYtpl
2hjsVV2ck2R+RxePLwHGcgO9b5ptJ7cXQbREIiCrY7Ukw9VK7PmoAln+yNfOkzFq7BSoshRt7XBc
M9JaOGN9SiV8Si4RZKHP++tJeWelQc5GWXJjiAQg+k7mZLEFuAeaM3qKPhxIpImQ33Wu0mbNzoQI
b+9tLm0o/Db3KmWv0/edAXjqqzRo4qAag1Bl3XQFikE/s3Xeucs20iniA9yjuA2eRFdtLVfLn2se
SAxE/bVXvbRrPzw5iQvRFAvxaND6+fGvzyIABscAxrt5C2yz/KdDSTnW5FBPqOM166eo9Wfrwg7a
ZC+ytjmDGXx3Ff88gQImkgV08oAa/l8r+PgmtrP0Y6cA61rjKCKQOs21NN3kwkQFcY+IpfjYWusQ
VZXZnlMIfe9V/vk7nCzi1NRSa5IBzzujCkT9pGquM60y//rZxDIhGdiI9SiknJwQuocL8FKxOBmL
FoTQi2f6wP0Ovpj/PLUW3jdFOWZfuA7PSSK/dzgxwZssH17HCMu+fqNQHldOiqKJm8pW17nXg5Jc
sgGkYNd9lRoAsV+voHfHg660CQignWJux/SfVlDeQb3XqgFVWR1zPjrxU0Qn092PDmAbtcns/nq8
dxinpHMIzmx2oB6H4vaK/zQg/MtUX5yqiZO66rJjuTBS1JpOcr1MbnGLp6z8IATwmwarGqyKJ1Bh
Vqmtbmjaox+nbe1c1qo0P/36e727spAsMzDG4Y2bJytLoVyZJ4hHxrPwyq+agjGuId18Joh4d7bx
lQafzZ1HEf71w2dqlpR8TQLClaJ/HmjtXWlMIM8o694M1BHOnLLvHEp0QTloUXDCmPkU9p65fe+M
lP9ifECDo6mU3ANbcuiQEa7piXQeVm9oz4lSvHlKYlDILSxhB11k81R/dO1Lw6ZO1cSi6ZIXzynK
j1CeltvOmNfjYkO3PfOYb8+mnyNCmQ6AT6MUfXIOZjVc/3zJ2thzZIGwrmM/2VVAm8xfvSgHxR01
1eY9uUhadIYHRLIG4/rrFfQmoNm+AzKo7ub8Co/oZGHLYbSLYtFY2LrnolO1+pelvfHYRjMHGpma
e1/v/KjoK/VXteIYGQ4GU46MA1/gZFUBk7FkUgi0xjGavlCyT+MAF9qwWyasnkb7nOT3e+8Xoe/N
iZ1z6k08ww26pMtat3jZmMU3P3O7audRPH1eEVHtI3MdzrlkvFnHPOFGLN4sT8Bon2oozHUAyIcC
DUSVEXs5zxV3Ywb4NMdW5wrooncLPtI7cyS8CVG2QQG6e4gukSKfWlDnamx8VN7aWHV+EwYUfDmn
StrLY3UuRHnv+bbrm1E2POJbEXXNtAGvNnHu6VUfOlrd1xdoghl+aK26PFAqLL82TO7h12v258Z4
xZvlGdEJpvrFRgX8cbJ02hGgKHBfwAKwwj7IhE5pCGbKjapislBAQ4T2I829Iu671P9EKaExQ4kj
53UG1hos3TjasalpzlOWGYkfViaApr96ZvIVIUNtMSIlHmoFr89MSn7WmLlJG/td21xodM9iSgZ4
vgc0e7J1Gc9I4r23ummgUiYjnNuu4dfjpUEva3ASXdxNoFOcpcr2s5bZVwjSlQhbFedYrz8X7+k7
4DbcOG06SsqnEnydW4N0qmUXJ5NNn1lP1nuCi3S+ShzbufMW+uHxsGTWF6mZ3m2hN/W9a45DEtbD
aj90gnrVX59y5DM3LbWNdYk93uspGGXXj6JJuhjT1zoORNtd0G3JYlS3jL0HmvHM+f3OTjMQ8sB0
AoMfeEsn8Rb9CauBgMKUF1Z+oQb57CxuGvsI4ux/veDfXPOEc7DeSYBQbaOKdzLSaieZnZogIwqC
ZRG6em69IIN3Tr3w7V2wrR8ktnilW2XiZM2mEz4seHn1cdl0+h4EL4rRlqVd+muFnqID/rJPPOtI
xnBOeuptnrdVeMmrOUkggKHn+frdASkLWm+y+tgSw0JiW4K59LxsJxGrGuNO2e5RtpOKzYw4x5ZB
d5f1SnwmQzpnH/v2reJ1SEsMgUGDnXQqnF1OVO918JbQ//3kQpun+Y+AYvv9JJ1enVmx745FXEl6
7cCOPzVZBV/kU7pgLL/XZVjNFkq6RrGG87KU8a+X0HtDQZsM8M82oBWdiqc1yunaFU5trC/C3rHE
qqOZ1L+XRl+cOZ3fLtZtF0Ku1HmPwMRPXiXYCAseS8CrnMtVAImjqRlmIu3SM7P3pgrMmkEoHikX
vAm2++D1moEP1k+2KnCGGpaPQrpPGoXL3ToWInbcbt6tFg0nD8BJ2Gt9eWZLvjefPCJFiU3Nhwv3
9eCiBUKcrTzlpFXBfgCScQRsnF+Uw9qdGertNfvT4A+fbvY/scTJc1IwNDrQr0PsFY7cV53u3i9E
TrHuJR24WXIkB2xNMJxpMb27Jz2AMv8z7kkFz3T7TC9xTI1b6uqgwcb0WNe+sTebTuwbjCV3qBgO
x7oIAm4YOTyuNojHxoWSdOZNv7OkSPSo3RATUgw5LX6vdoqScNkMWHooN4Jlpl/WReedmed3RyEy
BIzJI7+Z5xqzA0CGjLIAoNrR35NXbZ32X//yRtxkFTZWKANRcnm9cFzAFlyN/RBjv9UcunHJYkzo
zHBujPnMBeXyUa+vaJjDJDMkbvR9OF1fD9WiiZf6vckG6ash9iucNlNhNS8z+wlwKNI3Z97TuwNi
5qzzDPRmTuVgMn82lCi9AUQJMo0TVOldVTo/AA3+RARXZ17YO3twOzfRC0MXBsbSybWIr3KGnUsr
ED9IrShvHD10aClHC5N6ZjO8tzYcDFntnxcD2r6vpxImlDdXAe4XA7P9YEyYee0CFwmBM6/svXEI
qEkZkGNxUQl7PQ5Wb11WlinSutL34yCRt/A6z1mgvTdvPw0v2VEebcGTQRS5rJYm0xBPWYAMLMiA
feqpdec0bPFfr/Z3zi5cuTYPik13g/Dl9fMIw5HjMHcYu9nWZuCLiB6m9EBZx3y+QUvejVQ+/mXR
R5Y93QBKi1vx1Ts1IcM1KwO/PInYqEnaAYMPF7BO77tFGGfuundmknOAQJ8tTeh0qgUAKHlqpqAR
sV9g4zGVuNUVcIIj8OnnEop3VgbTiOSPtwkP0AY8mcmNz03oJOIKc5Z7ICdeaEtnPLPO39nB3GgG
MQnCnIFzatPpNqh5zavNOq/KJS6yNrtoOnPAO0HLI6rI/0YERBuXSjBqsRyGp31jMxGWUS1Kxm0G
nVvh9hr2oIr2RY3j68+l+J/f5/9KX9r7/3/wiX/8N//+3nYLLZ9MnvzzHzf596EV7R/yv7c/+99f
e/1H/7jrXppHOby8yJtv3elvvvpDPv+f4+++yW+v/hE3MpfLg3oZlg8vgprjz0H4pttv/l9/+B8v
Pz/laele/v7b91Y1cvs0egvNb//80fHH33/bqpH/+eeP/+fPbr/V/Nl++NZ8fzn9/ZdvQv79t+Bv
iD3woklRg00lfjOCnF62n2jO3yjPb5oe9O43LdNtbTftILO//+YYf9uuRxTvCb7g4m/RumjV9iPb
+BsdcUpaKPpshu9Udf7ni716Q/96Y//RqPq+zRsp/v7b69WIRCI1KZpeaI1vqQ/Sya/XfNnjKZp0
DdyPrJ/LC5Bo60e7xNWC7q24LkulnzMUeDMipiTIC/xstZOQnIrq6bXWSdDom57x0ESAGbw2XKfJ
0KN2hiC2d8x8PVO2/1li+9c1zXORECPZBtGfgk3wJrtrewfcug7qe3ZhYQNgXkAdg+IsLJhdVAJn
sLjID7iEfFVepZ8p7sBgXVL7j9kaquepM8c2ShFS+hRIa/LPXLKvT/Dt2yFTuVG+6FaT4/onJ7jV
KpeL1hpCAKqE82Mj3GWXrMK9wydwEySBjLNrnI2s86dV+s/F8OeXf1JzZ2SYe6whg5Is2BSq3K/f
fq4AG2SD1oK1dFCvbpGGO8CCXYewazOlH/NWB6mWu+Zwp2BtGFfQOIMeqjJka+z0eqDxS6/y6oNj
lFI7E+qc1KB+fjuHKgP1aTYJu+MkIsCZr60nzLdDqJ6ggjVCovvBFnOIZnKBzD9WN96FNmh+s3Ng
57gH00MhF1Y3a6msNfFVOTLHXLUptZtM5CkicK4GaefMJLKPmaZ/La8tDaNLi+koiR8i5yRlr6ex
9nM3mB0mo3AwgMjTBLalZRZXZVnpF54+/GirYo2RFBw+ZhAEn/umSAdEmT15N2BbeL0UqfMFDrud
h0Yzigdt9qyoWKoSfwd/wL2HxMD5bAGeznZdnhmoIYyO8U0NwSKjYqIHG5RLmR36FMD5bvY1ud5P
S1DND3aQG88r3u/2RQcRBHmLTg1Neb8WZgOoPmgt66EI6tWMrQG+SxPWrV+YoZlnCFOEMh3mcV8Z
xlrcZ+6Uz4cUjhm0H6jY2G1wuKVOOGIUJR+9wekMXtTsP3ua0qvdgBi0OKpKk7CBnLo5yLErShQC
NI9cyvC2fhJt/khbZTscB0W56m4Zm2Q5rkBnEjQTpCbCanBwGHW9ESuERk7zt9TLgHwDTmIzoKBm
59dL7qzUTtayjMk5+MS1W0j1R3204fB1tfkwCEhCyDM6NdalIr+xV88ebpqcDDM04X6gGj1X8DFp
b6UTgKoS9qI+QHTfyRYo9aEPZpmG7Wq20MzHvJgPi6brzymuGzlp4covoq2jaGx2Azy+Ke0vuyQ1
7L1cm6x6GoUUVwhFWlo4lVmx3CkabhB42r76SKtR+LsAzuKPChoM6OjByqLaUDNQ7WD1nnXq9VXo
4SgL2squ5nvXlpzTa6I7V9oo5xoCcmZCt/VROWbX+vp3H1m+ck/KmNz4qW/v3YWyPJj6cSMFOlCs
EB1Zo1VNcoznJYWVsmopa9BUejTJuaGOXqjsYaWK9QORuAmeS+6Gwyqgd4vaMB5IhuRwmSDIIEOw
t8EMdnVsN7GANgv2deYbEV31/t7BemEIe7yOP2mcLONFghP5Y0eZZD462giHsajTCYqfjUr4ONN7
h9UU5A6gg7E99k7XHbRSGpdW5X9DNwEvF1dry28rlFzze+cmwx7preLHUoBICNFX4agarGU2Ykc1
fZzXjQLj7F5NnVx/GBUc3V5JcbByc/zutGZxow+F/uQBp0eDMjAbvsM6yws5DdatTJz6mILr+eQM
ENdpo4Azzw1C+dnOIqCh7Z6wm+dfZnPhxfvQskXWw8/VWgSAS0RYkKW1Wbt2J409ZhAooAgfi6xm
Esb3NfUHZBjyxPxkNBkQN6NsAMi3YzFcDI6jkCfgnthTtHhBD6d40go7+IMSi7NEkr8PIiGq+qnt
yBJDqgv5pTHMWrTgn7GzGwt61yq6RzhXSxX2sik+oalSwoT2x5Qig+lxzPC64bYuZaoDtABQjKgY
59c6Leultyjn0V4L5zmfFyg9szlH9AsBqKnGO0Jwb69buOwI1uhOe9U5JqcKsBnw0a0sC7l3C5Db
+0rZ3R68uvbS+sFw02OUEiuj62age0l2SUU7Q2yBuscfrVhz9CyssoiWDeUSlpNW3s9D6sMf91pn
hxrL+kFHrQASsm9flamAVlwILbtZpKaCKzQEysgYKwPStZzdSJjYfmP4J7Be07m5dH29KwPcv8MO
+P5nHNpYrAmU7Bsk/Tx4h3167zdGfkAhXy9D6MsiHh1pPpTpKneb3NqFh0t5hMqB87EPujaP8gW4
d5i12roPBnM0wtw0Ca77wr8oshRLZjXZqIqrfjnofeXI6zat7KPV6IC5s9bswgbhoSirGvXIzV89
oz9g3RTGALWihgf7II0VwLsV+Khk9KvZf6hBQw8X2qrUw2LBYIp0VIGvnDHwy6tRNlk8LvN6rzWA
5VFsz9fQ19GPQbsHqQMl1q9WKmwVNi1yEmvgbbcPXXT/oVS4TD7UrPTuiM/SGlxwIeN9MLIVsLoX
wMR7Vix7u7RvhWfiNT25UzyaOlRPN9MisyygEAtHXM6Vcz/60xG82lOb+OZ1OS7LHq+Fg1mah94z
vtfV+gH9iBdhdB+MNojd0nxe0vRuwBfXXuG5Y013dAbR39nWgEpQJXwFPRFCppMZjxXWz9LQ873I
x9CZUd2a657/KxGR6b3GgskwGbHBbv49mYJ535uOu4d7V1zgg2vsKERbR246b6elefGSdEYW2wgH
HliDXly6k3we7X6+GhnC4/ZpsWP2mUfwqf3HthgSfSd17YL27Sz2Ovq4VehYsskvB8hLSzRUOH2p
AqxhCGCii4bWVFVol+pb0a+Yzjd6fuPWpZp2hgauzMun/8fceSzZjWRb9ocaZdBiClx9Q0uSE1gw
goQGHNLd8fVv3Sxr62SwOtk160lZliWZiIBwP37O3msPNTpBu0qzN8NT85yEaWg8iiLLdqzPeXYs
ysvMtHaa2jukaWaG12SWeXQsvHx86kwWVcIGLe5whRxl7ef0oe0dQBmY6WTMSyg4TFppdmraEeyD
mryrBXXgLoDHMe4pNSTHduXliVNIdQMMmgjLMJrlcOVoobbFYq4i8R2zXDCsLj059pa7HAiL9256
BLhLrDHUBVik8VIkWgXajM1pXR/KlHvOMsgAICEkwfvaz0EebTFe5gnistWKS0bewEqoo575Zvur
UptQk0AfwdQaAEZuSt2Iu5UFaIcHVBPFO2b1B2HNzuUeBVs9wBTe0Hn2sPZ0RfkUUNtH8SSb0U20
w+x5H0rDvQ8MkLR1GVU/BcGHz/0sinlb1bhHR2JogA+71ZBUAWE5UVbZz8p3wi+k4DbzqUdp3ybl
VLjdcSqclJ1j0XKfmx2Mp3YBu7Nc7ENFP9x2TdPmB3aT+jY0IvV1thvxANlgOOnGDO8X/vW141mv
S1iOp6By7evOqbMXRK8NijN7sr4hXPDOuFGjQ5bW1s9ydILnbL70wbp0fufOel8nKzXPPDjeGH69
dMDVbxtTUtTe8Or3nVXFPn5NmqrYZnU7fFd2p1BCWdi7nRkIq10NOq5EQ8Me5pK7rV3DgSiW1dY3
ATgqDocqOll9F2DDord/qqTTtrvKXbDRE06erF2ueN5KnfxmXPZzL6uNFN3CYFIUr2VA5bcKPzyZ
9HItKEqKJzlHjt65hjdTXFmVvIJJcL4E1Z2adPDjdMXCnZoSJLM5lwkTXH+LM+mYOiVxOuGqvS1r
l7zpLOcsdd09zDX5p4nOnOUolcq2vSHCO+lN1lNFhuC5maz+RgdC32nRuBNHpjbaVbJDdGH5nC9N
dTT0wlzLsfMEG4C6J/jY2DN3MNIt1sT1NnfaKTZFKePeI3eDHc3rP1pCka8wAVnnYTDGZ4ez+qHU
bn8CPgJlRHbZHQP4c1aOtwHS/CuhZ9PecAA4ZYFxbMuh+sKAWr556dw9Q7qS+5r8Q7xse4o4HZt5
N+5dcDQxE836apg9WIkmBsKc5u/O6q35ejUaUhNXG9KDrOWuq4lKrYdo2pamwYGxb8STIzmjd6FT
73WrRWKTyRcXRWXtpRZXQS2sbZRN8w1EsDYB8ZOf7aAGytaHYWw5arx1qio9Sn8G8D9LfdajmE7Y
EI0nSi5rM3itAWQjX0Ev8Lh57v1Qbvo8DzYa8siLznrQsY5YzxK604Yp2Hesog11yMxEI2qWbVMV
y75KnR+9C+5hh4Kq2Rapm557Yy1jAgRBV+TavjUa3T2BM2uvm9YEcgaSC/ZZjmRdEM8Rr3NFfHqQ
T2ctwGcrQ+tDFRjeRhizPjduOz4BnvkZyXD8aCTshwxGakeudRbGQXHRhMwy3WPsr/e1ORmU+3kL
SaXtrpq8+dAp6khq7/bs+vBEAtzSAAB651tFLHSCqz5j3RnHm0B5RtzVFze96RdJ7pSAzVoqj3Tl
pL74JY+4qPajW633M3iWp8DNy4Pql3ZXyx5jlmj76HouxzVu5wHOaNnzHjhDuWPaJd4jKsMfwVCv
MfZF9hkCVI/NmBrXjDarPXPF8DnCsQcZbqrl2ajFvM2X+iXE2h9XntfEad0WeHEBIFndtDEYYp0m
nEpLLB2fo5W1sPXXvclcIpLZlTEs3qUqNrdFr9arVPjWTk7ZI8+EgaKDqyTN03E3R/IFPlubaK3q
o9Lm3QgGf+sYbNJW1+pd3QR7sFl4U4qpwV8seEVAMekN4h2Wl4Y8vlYWF9oExxiLveWpYIaJZqMr
jiH1BQe61nmvfSxrzSwfnEl4OJyXKH81C+Ouzop1Z9jhD6Z39omnbW1DtpZjhEc8ErPektR0o2sl
z6wFHN2k0TxSr62HCttqApaCvVQVV/YMegWznks+PRnV8zbqa71fkJrHZsT2nvF5H2h9pRee2tcm
kDmQxMh5bcoATI3GG+fBzsHQts67QM6sI1X0fYzCR3sRiDHTckiEsObEsupu59v6YPABxa10nSuF
4/EDpZl8lQ0ehFhlSh1DOcSOXtu7uqybhmF8Rcy8FmK3TEEzk6phUtR4eXqAf/Wl8PJ1N7rOzGHM
mzUGvazZ9guMMLQC/nzEHg7Vp0HIB6VsWniE/Zp3MRI/PiQYVBczH8WHWbff0wnAv1LhR6+n8sxf
bG6Dcc79I6Ga3jV0jhKI5DC4XzIMtyd/6ZYbA4f2WwUI6U5asBWwgOseuqT35jIqnRI/HMT1wtTq
rXZNceeXZnki/9S9HkBA3LkjIUxmx/FCghm750DpnUAMM5lrZ3FCJwAiLTNyC99CPZ+MNpTXUzGo
e1i5w01fRPxf4DcXLJ/zODXKoLXhym+Du1jfG0nIHl7kedh7rayCuBorfYggHznxSMfr6PnByP9w
EhidXm5hIfrPIljNjxTk2DaaQ/0BDG3cS9yzuyHoJGSP3KrPTYp52jNmsYf5RAkSpRVoT5qp1rS5
SMlzdjVV9Li4G+eZCS+6ibTzKDrXKXrt1toqQFqa3o/FGMmCIa+yvx9FXb44K1falGKZ79PA0Cc1
BDRCq2p4T3sVHSrGLl+6ToLWa70Po6jbk6ujMTHQHTxRtj/WiGKv+pITbew7673EF/Ka+5SyuVDz
AR1i/r1yw+qHEIL1zSahmL7OvqvN8bQ0awQvq6VGmirxFC59eG8GCHxLXppDVAIikmWVxXBdIPDM
k73vdGY8kEJ8rzQYZteb72fYEO/1qHA8N528rhb5lYDHmpwSC0ZV3ClDfEdUtph7VqQh6aoumzac
kjAvmoVKD81siC9q8HqM5ZVxznyIopcbLuLZzK4baww2fm20fVyUpX9yWiUBKzQNjRyqWHeXhjXv
+6TmLIGjHh4mDS7hQdS6gmrpRJOxWwel9sLW8AawGm17S5bXIuseGydV3Xs+KXep48X2Wus+a4JF
09UZ29ulgrJDoGd/gTUMpnUCLNRTnSO5DhnTKOluM6tS+QtYQR8Coy/M71YkfL0DpDB/gzwzV7tl
6KFA4X3nLQxW+4wa1b1fIByZoIYaemfaJRLYhtACmZYcPw0c9YAVOMt3dPCojhtdQ63x+gX+qz1U
OsRinkbTsV1puFwJO6OV1hnpgtm/92zAeJZlbMop5JR1YZrt2fk0CC0ZzXcsp2311k8Ss+9Y+UUZ
X15a74vMOQrdEMtW+z/pwFVi4OdYJs35tZxYPEkxwSC+cxpK7hjPmLBuXb9OHRaWZSx3oMGqj8Vy
miebAwFOxXp+QJyn0nPgyvplaob6hdMTwU7QtN1v61D5877AW77emIS1FfsCnvfW86R7Q+ZVzfG8
tL180yty2i6e1/U6A9EwHht6iUhKpnS8G2zQIKfARrwKbceGvOK2zVXLeBUIbZhfys2uhgzShnlB
qblk93BHgjpmSahKXq0ChFwLEOBnNNNz3QCr971nEkmnek/2Amt6btk1tiZb0DlExj+B6ZJSpvFk
uE53Y5mqrXmeAyCflcZkdXB6nwnCYNv8+XZdea5jEzE/Wcde3S3rwucNR8VdHvLCnuxbNQJIjAPK
TuABtPKeUsHrubMWU6+xkCMj4mqdrAnuYQ7FJkgH2nj5MlBMEDIDXMuwfHPXZZfuSGkb6tovyWNO
MiuYXxl4yMNS5bX34IOcAavmgUJ0MJYM7Bt8Vo9e64TXVOX5NYZuqkRnVk3OOJrRUzJeJpRJQfUZ
kCBVyQrAjIsyygor1CW1LOmiL1HTpgDRq3Um32oqRDJRgW3Ic5DB/eoUF8J2mBb+0VkKh6aGcORd
5hEB3a5tP8WNv4IR8cuJvBVF0UbHqWzVE6y3gCp5BV4U+4tmA4Fsofzj2sp0IhqxYc1QnfjI3cEC
EMuB+6sc0vxudJz2Ywrq+cW3ZUQPXIy37mjit7O7oC5ib1VAmNtGyf1MErN78PzUGo8QfMAUd8NA
nzYfXLBNi/TGqxHwR5xTVt2RkqS9BFVv/eJQv79qW603iOWiJhG9gGdWTZ337JnarJMhUgF785wH
b2svIwxaeccurVrIDqFAl/haTGCfqXmwMf1cooWWvZUHc3UYpUvJT/+5bXa0YcboKmO/3UfeAEKr
CFNN/Bvr3duyRN4UO0Ya8sZrr9iCouDtcypbnga0tV/g3Q1PYeZMN9BXsz19Bl4ZYGtEBk/Uj9lh
mry1OkNbM7H+iKwINx38oHpTuBg9Y/KYHHvfKJPCyjAs+87rg8Y5axBOQzz5nl0fDRsaZWIsPYQG
M80UCYR043UCGTs6K2IO7NtQGyxsUzXWSa0n7zQXk9NcoJ5eu+WsxsstS+r9je/N5rfCu5Sd8DLl
I1ikFtpIN/NVmBzc+ebmxjjqcWGpl3VASaGBroZdATpBcAT3t2Puj5SrKSTBwzo01c0YTpF9C+HM
tGlIWJRW0AUbaKmBy68w8FUSACEMjoH2X++7GWb5D1WVto9FyWlvkPPYzkYsTDnD0eoygFdD9230
pDPGvfSJlU7HqX6knxu+Ff1UfdN2n6t9Can5xaboFHyslfOymvQC4rlVJs31oKnoLqrlNuTzA6XU
BuoVKjPGvTGiuQJxRbYcrEcsNXHQoBbf5nAPATlladnAUsrMGxfS6fd0ofHcTD0f6JyRCbLJLWWC
HZCegFS5UHZzxagxNo6btnS6tSN2pNBduNW90Vwxw9RiExHOcuNGPb8aSDdzL6fBYL6Zgv7HE5I5
m4JQoJw33kqno2nbo9zDQnHU3vRWKFLjkDNdWUCY1dtO1sAfm0XIblvz68B11msdbOfG7m+JEWPN
YxOeN/Q5VLrjgNO0V0TjyqvRXaF89MEUrF98t+neiSDwxg3buK3PHucjdT/mbUZ52ki7B6yzarkZ
wq5/llMguqRvOuYc2ijD5eGvKZZurKY5mjCdHOhtOczCUUY3SxmiZRiVjRLfZI9kahuJ7LEq8cYe
Lovn1udjC2Ijn6OXyoW9znk0nB4iIvSsYzjItiMdJPsxRnaROHBD+OgKNzrmC+2ieIX38eJ5mGo3
wwwLGRBJQ+p3hxIcMkrvyqu0tyOxE1i39x40SHhFdPnbwzLa7Aw5bJgOrk97lVp2m5JvHTX+xxyM
ub4DlNdnN4M/8fF6jVqnK1MtPV8gjRL7jMSrXA+o8Bklcn5GSupFU7puerBPIw+oGX4OnZFNjM+M
6kU4vanPUlV2+tVe/RWinw2i6OiM1jC9mYVZrS92eqkOgOMF4darligAVgtf89FNS7hMuYWL2Jqi
OfG7MHc3dICKDaRs+j5L2rNnMEQp8iMex4LjpRRwcZMmYKf47q55saKnlUMz39GVL8f7pi/s53Ve
u2A79pGjdmY3Zl4SXnK2bmfDgOzXZsUmXEw435b9MGdttRtoDb4GdbW+Q9lMr721A6CSet4ZFcr6
6npdQYU9jg9BtnYHoUMPHA7WYGfyw0NFuXQLvnXY2GSKik2brsEVxRxXsgVRRExlg0fX8af3qgky
Xp+oCPZmnvd3zLHrH5YYlp/gdlXBV0VAJqzP/qEoYdyd5dyEZ1/0/rAxKqBECcCmKJFZql8DUxWH
sRTbyYaVsiEnLfim3Cj9OiKkfTYofTfBxKsQVHkP0znzfjRFE7px5AT29aLL6RgsrXmbX+yboIFI
YjzJFGBOXHdi2BRdOR1YDLwDxyqwubRKuu8woX0W8FkaCia507IP9fmbs7rlwSB+Mq5CGZ0xb6uT
h3oj8WFen3TeMDlUVXCTR8Le+npCPKWaNa02LnYog0FIau2bOl8f88KAEw2GwHRjGET5dbi66lDT
IXyzpzFP0DRVt3xBwtgAR6KoDPJxfpdORMgBBnnYPM5SXmFj8+0EVjfYy6gqWgg4nHR3C5zJatsF
FwAf/dYLcQvSE/xD3cauJZYstvu0eVy9Ov/JLJvFzlo4seWNaZYJLWV0uChU7SRf8kkCaKvcLXVt
e5KTcMYN9uQ8xkAFBI5XOSmXIj3qSNZxGYbzV3+16s3cz8OVva7Z0epqhmNW+kpWS8ve46VGmQSA
vL3tClvuVUvrJwD28kbMy3PgWZqtsCOMho7WFfNTfatQEKrEcIfioZuktwmAinUxXc8yGdLRO00K
kYTvGPNTrt3wTdeyu7KQWNzRTOXFX2Xf7kyPsAF1SWAqo6ywoVOje0n40eAKR52dHmus406SLgb0
WV/43SYiCCH/3jijcWLwloTLAF7MKIthn69ynNBHGPPGDWXpx5LTcVIp79FUYXOFkgTI6sVME7Oe
ugebe8a0moP+nTsThx0LT3bXkAajIwfk+oWJQ7OZKtIflNHmzOnTsIA8LqPoDP6v+6aKhV1MYqt7
liIMboiU118j0dtbkB7gAWnQvxJ7J+noTmypRTfQsHAqs8h3s6SRBV+zPmNlqm50a/vZLjORv0lD
/DQCezl4rZgwxyERSv4X9DzNo4ZNCH6dvujsTvaW2x7gvykGarYMCn1Z0JQayXlK6lC2239Wd/yq
zUHaQVgWKdPgMzDikIlyUTP9zZU6sF6aOFxYc8sLqRCzhnde03l5l57NvM1sgttS2lSW/3zZX0VS
f13WQ0+C9MvEHI0J69fLtnOhvFUTJjm0BkriBip5uqnpebOkNiGHg6Bdwj9c0zIvcp9fdCwYUpDF
BjBQcH+5n41tIOmiqamZPk+Le+lmlp3JHMpk8bpgYYlozpWcn1Q6McS1qKkRQ4TlgaE/J76lutiR
cjI3vut6jBYOUHCrj20wKvHq2ZNnHH2DjjkBK1AJve+Mm6mhheeWP5uqBhTdLeRFHjyzpT7QpTW9
BxEw1B3Qywi+egdu7eDVXXtf0tYwkr5enZvFEvNzyClXJrjsG+e+G3zyhWxzFsS1zs0yb6dSar2t
LtCyjYWYE40OB6P+e6Tdi4LEEBWrKB8drTL8d09RMTNB7cvJOJqprgBJShxfSeAv69Ej+eJBOSXc
7IqzwnepJHtdrkJ6sJRWO8eguEz6zHXcTZkZK2Wh0aQjPTjf9DdEh1jeMSzMJd/osdVHvzY5sync
F6yeQy9OFqh65iacr1+RLMIPwtFm/GjaEMM1Bo8g2DOxKr76dWt7+6JcwmnrppZ+r+GPmokxgAuO
q0WNJtZOhTCARE9/Mwk60Rw0OxKfDLpjRmKWztwfa3xlFaeZisZxFAzDOVortplwlWWNgmhA8JIF
nQb6JqKB85hRtPusGRHMdRgImm3pT4BrOpnXtAWsCkK1jWzGuyBRh5Nr1Wa065VejyLSpvq3JPi/
kpk+degbms/K0V8Up/9vStT9j+4i4hw//6f+PxShRnyv/3cR6v7H0Ly1+u8q1Mtf+LcK1fL+BTIK
9fDFeuYBAWJB+bcK1fsXpijfRsx9ySi1vMui8L9FqPwlVKnELjku6WF08v6PCDX4F1rzC5AKATg9
Ezxc/4UI9dMii/OOBCvc0SCnAvbcz3SZFWqnIE2pSFJNRkMWj+D/s3hyUxN+P1XKcI0RV70zRR//
IJ7/7MfjytwVGwEuxhcqo08SwwCsIatbXiCoaVjeAfBD0/KnNNhmDsM8CJssiUcGOdWPEdDmn+yA
v/nTL0YxlMFIswFPRabzSTk4uaMYhV92SRQEnKfXsmbPB3nT7bsRAiGdufoHByYiE41qtZJiEla3
n0bT/fcn9Ytw++9K0E/7DU/AQQCMy9gF+oUa+NN9EBJWJ71qJjRN6i5PdCPCDdzt0rieHPtyGKS5
ffe3t/M/iE8/C/u5ZHAhf1yc6WAILrrov++si9nVfU89kpTl6p1Np8q/MN6Qpzm/hPD987V+f8G4
FvJacLIm0uPPOZQjFsNpNpEfTmhpYQ+PyquO9UR7CxGWofYDK6i4CdbR/P7PF/5PvyRWE+4v2xT0
l8u//1v5gGQu0JxJKgDejL1vfFUykHPUpQtgZOOfKBL/4dfkO+b7QTbI5T7Hyop5ckJ90cNUCmLO
Uqpqm6Fn2dRZ+dEMgB6qy63+59/wU81weXOojvDguyH39Tekn1rN2a+hODO49szv/xYsl6wXf7jM
7x+qiw4C9AlgICYIv70tumhmRZ5FUtW1dx6b8aN052negaGMncWClKRRLZc1Q+g/LBG/P0KXpkiA
RN/nx0bi++sjhGIJXVCQiSE9lgc2UYpBcnHWD8SddAH++W7+5vnGb8khmiY0hna4aZ8XhMBACdij
JUuW0i1f6Cf6GXJQc95bVjGPWyV8l5QPxgUUMjPqmFhOlwOdDpTBdOviz2ryFpL6P/9Yv98DIBKs
kjZ+UDaQzwiLiiiobkpJpiJUyNFn86+gqYnG1nVBn+4Pa9F/uhjOhuhi/fzLDvbrDV+16eYqq1kT
hfTOtMKKvZc5iBpGV4qv//yL/f72XjY3SBUhKwMnbXa4v3+fPqtdyYvUJRJhO/RaEovihmG/+IPp
7PfXlzx6aCsI/Xmq5mfT2ZRaCoMGzD0aTss1NBByCCQnR7IhODlieMveTUM1T01qLH8y0f++tgcw
QAApAsJjlf/s1QLqmU0KLlOSc+74jlx/Bdm6+oCtoXTY1fUsbLae//q+BoQMA3Gk7fz7R9NbZDlh
dGqYvq/qzljr+uUvF8M/X+W39Y5U8JDFB9s+k3/+8denN9MjI4bN9eJ2sIy70C3T67QP3VNVQMtW
bigeLT7eP2AgPpkmAiBAkQm10ccrRhIv59Vfr9oNxmI4i0KxV0MIOKdOFh7qRgmGz/ka0olZdbZf
UDrIi+2UF4q5XvZB27+F4bCsZKWbQeUcKtSC6x9es09GF342HjRppkjVyHj+vZ5xuopUpIVW/YrK
eo8Dslz2pU/AUWzZxG0FbVCekXjnd2mTRYkuV8Rw5ZLxGa/Vj4KYyyXxaErA1HDm4k/f9W8fATY+
JksOSFZuHdShX2/cogpawg5q6wkd7+swLc23NQovLVpdF/dr2RrmdVEbvJjUiZSBFtNce6tXO0C1
IZxXL5DtwZ6DJUAxv9gnbAJwbNxhDuD714PSG7EKluQKw67aDuW89MjQpItwg5ulNlq01Uc38DIl
C3j6dacVh8edbBtbkHXEdCR2cTCOsZkpkzQ0Ff5YGqtVh5GWfrlTCPblTtghf87W2Lq2tlnVp0xH
c4G7k29rMEtyQ0Su+CEglT6owSruTCdtd6DoK2bgUtXvAW68xJSEfpDP2JDF43JPUog1iwK5vRI/
lCsnPNPKhgm/CGIjNpxtw+pr6ZfqpjAdNW3/+TP6/FxY1anjsaFh8Y1gdX4qQlXNaLtZ0PkZNzUC
ZExZQI83nf8nJyInhk9fLP4m/vt2QLkPRg2u62U9/ls9VDJpmaIhD2F2FX7+ZthGNBA9qmn22Gax
oNQbxhwHlEVEuYnMgfm2c5cWA3ptMyXsYpwG58pXmXfjt5loMU1G+d06rru6yq8cZRs0KvyL0kSW
bsKelj6sVbP2G4cPD5FEszJobck6t2Vjx0GargN6p+Lbai+GEdMUFckoGTl1iO22jI7NNznqQ0ca
yxeTWdvAsLOSj4W7YJ6h1MLizd1Ex40/LB41NpkNQvn7y5JY7MiYdBHuBuIOAXe4XCHJK0lC7vxh
z0A0VfEU5qz92Zw6CEOdYJO37qAQ/gftmqAhkybyyjC4l2Lwrqs6R2ptmP5uzold25Ae2V/cEcLf
5zmTQzxmQxdbs7W+OllxFK5w1jceOhrckWkXej1Vj3vDIUU5Htl5hp1RN8sT60mEcm0ek1Ggnpkn
Xd4D6iGObuKn0FurJ2flEK0hLcdm7TYlESX3qanFQ+8G1aNt580Pd5wJW4mITghikhzgZdJYVHsy
gW5nmoLOfqiRB8UkPUY/ERSA3CKEyftCNLzSSWetIa1gePQJrULUTSSqzXdo2/t7y1vqI/614qrt
U+9kTOSyDBGZdo5yztx884Y0XSRXrlHui3AmE92w6FFtidxzpwPNlh95qr8ZZY75hWiu6MvAG/WQ
Gx4ZdPNMvBFD7I45twU/x+ytg4xCNHl1+oKSyL5DBYITb7U/rDJDIlOEIfLo1SBbqMP7jui/jsgd
ZY59rRu/PDeN5z2IyELStc6Zj/2odKqYiw0/yd7uwqQzKIr3Szhb1U2dineEJI9FOYbxPNgSFRod
eRTsa73W9BitF7QZhKynmW3vRCnMe7tkVl6ankK9LsjDLNb3QeJJnD3anuOCTl0g9X1A7Tkxpov6
fYrUvdpwlur2pMQTFMSLOG1YtUYgbzN3sDSYBo6GMZ1gtEyA4FJYywlJmsGTheMkt7Eknji01Mdq
MJ180+CX2jPrIip9nXT9iqJ85U5WXs2KkWVsI4Zbk5DXzXfNaph7VDPmZrZcNB2zr04cs30+7uLr
gsaS3KvhMXVIhkXFiP7Q2eXm+jKU3kvJKZWGGYamwWiPWqVkJLGPoxyLrNjO0Z/69I13dT9bNOuZ
lH/YZcSgoekmWvyQF9QtsaMLmoU807GqnCLJEA5vi1r18VqpYbu4GbIcZRm39pBzjJ1EAtzKSRYv
f25pxh2DKHsU/dTfz7ovPvLFb45tV1+V00h30Ms2fmPzmnpvQq1vCENqVCZttXyj2vmIXDY3ZSzf
B9W7X0oMXbzPrkuqF8aJZWkeVJTdGrprzybyuNcyXW89Fcikyoqv1voxtMVzmEUfdL0JSyMjXiOK
YpFCLDQv2wDvUr9aPVCE/kIjdL+i6ViS2rNvLWMskskTu7Jdn52A9mxjKtRV6rpFU85u2j0T1ers
PV39nDWK2dD+Gnniu5kXz6QmebHvd37SzH2YjJl6wykKK7kS+p36jo7n+hSalbkzRvoftmUQSyiQ
x3dtQ7LmmF0J3jFCYeNlsB76NAsTsnf6q65xYqgqzOAXLDnkAmUbhGq3tat5QuuikrzMrig/0QrV
pHwWwicQudPGTTO5Mp4bZjc49Zl2jaZ3UjhegGwiEYBJ5sZ5SwM4Q57TWhFTqB7Dw+SIgLMQmlLc
nnHrlE+Z9PcXNxsFAkwexXeCURVhC9Nh2+EbClsYi9pMIowDVMLFD3TT7pHqDQXP0NvuGJeW91FR
eIi4bAz1MeHj+YLivD0hMBJXbodBwmVyaYmCH10ZEXrW5bYaLSNZDFs9usYwJVbTPpt6Oa/0WLdD
dDlkZMWc2DjWlKA9SurrSkAYCXS061bQ9LWMEOjbDUaU8UtLVvI41Om+UG0bGy79bJdmEZ2VKPE8
5Wyyoci3YgnHmzqonwNs7U3iWgjKIW4/9etqMHCfn0ssaIaX3dfUX8wfCQJGTX9fleF75hN6xRqL
FLj3pi2qgPfRZkS12KyIbQsQMRiInmpx+BCTWmXXpRDvdj6cyFQJidRwGHvV7c/QQD3OtYufHA9z
MoJTcxvqLv8Iw749Z6ZBFIUb1Y+uN9XPWCp5KDb6jkUY69YUxE5Ps0UoT1bt1srcUzXvhSSvmnfi
h40NkreOk/886uIaV194HIR+yC33YMnlEf4YQQXioR1V+UWp/h5OtYf2kRGRLcJ3S9cZ5IMaptYy
2DSXdMncMCX7Bz5MWqshJqD2ZmV1fhj65YHB2iViUO19Xydup64Jwst5393nruJwEdLnDnGLlVV+
6g3vaiVixAZmtZnn5cZ2q5sqEE8pfKSYqC7m0nL52eFvJddSX5EbxrqBFmBBiBzL7KLONcyfCIFg
KBFyKJ9GO/2Wk454tEbXODgiPRXaIG+Eg3bitLzwO4t7x3yYZ9xMX4NsGTeBcvfoXlwMkG1e3RBC
2sQ4a2I7attnpjnvHGZgNg8jNs6KXLXNQOON129lUJcF+qYf9WkiSXbrzNFX1mwvEcX6LV2Kgkj4
jH3b8UtKEwyiVmGb1y7xUcQYevgN1vleNryHdCuaWDPCifMiJQZsSQlUXicD3adOkzYtGf0WW2wS
+5zkCgbs/JmpeKjAKSUMHslWF82bJHAC+Gj7gd4bG4aLjzQE9U9ANzEYLrL5kdDVltI5QZv35Lf9
lV+X9GFsJptNJMjcts54ctRtlVbzwctcYpQdgs0Mbbwu5BVf140OklmkNxiWUlxiJFw2FYHzT2mQ
HZAzkyErtm5vnQszvw4uiT3hwAbcooOSKalTPfrfzZQ626XuP4olf/eD4oimDumEvz555tDGenWD
o/SGKkHyx98gEHQ32LWFNECEuPj8vciLvSGZmHiDfRcinvfMx95z053qx/3/sHdmS24b6dZ9IjiA
xHxLcGbNo0o3iCpJxjwkEkMCT/8vyP1HW7KPHD7XpyO6o6PVMkkQTHzD3muzL36JadSmHAm5cO4o
LvYm4euYyNotQ4yvohzPCib2YhqHzoTEjeo03CjX2CfFvB/94I5B8rNZxV/z2sGe6u4YFu2IVd01
jf84udXtQm48GazFG5lqW2lPz02AhWHgoaoaa+eMDpZlpBR7OyjvGJmWe02yFdYte4qkXWLYqdGT
WgNfB1yTbVPn6ibPMQL2HoFZKUc61rNjqLkLsto+pC762mTqHiViUTj17T5ghLZxx7XGMZoXs2cV
7GvziuTLB5H4Nw4GkMjTxgXrAiAGs+jP3ky0EEIkwk/K5GKQxXMgnpoLBPGY5C8v/Jwx4NmRk8pC
urddorSwAM35ZQnqq8LT4w3J7V/82TUinyCqq4aUh4gC+jWo5J3Puvh2WLz0CHOCXw2hXH61bPBW
IcydY+M5oxF5wob6gT2SCZF/Gk35EHgG7G4j6mH+R9pzfs/8YKTzRI4x+v5nM8QRknlo2icYzZvB
Xq6zgExjJF5r8Pr4xnj7fUBGSb6s35LNEzx5kyVWHeqesKPloEFYn4PKfiJ3/DFNCfvUjrxnZXPv
J7q5gSJBZlWzfHYm49z1LYoI1Ijb0vYfdImKwldxvKuS9s4osjJSsUYD4fkn6rIDRmm1D5Ffs+cg
EIo5+W0Wj36kGk/u2bDck3z2UXSDh0wgvSVQkBKLMGCiUpX8nZ3efYVabqMZHSEnbl+UKXBezu3X
xp7urTZ0Tm0w28+GRdKZgOVHxmMyR4Ol9HmcltvedzGkiGTcu0mOWk7Olb9BwfueV8OVKNtrItT9
s1yMeEt2nrflEZWhMOTguOa+Wy6oDt76uvSiupo556hAltAWV34I2mNbWV59jNPmi9EXZDb3YR/5
aXaLhPi2VkTfjiy1WzBqh7bpedDMvrEzHCSvVtei5w7QlTSFhUpaLN0ut714i3XL2oR59SIXdfQD
zXHGybJBLLubK6O+Kl2ksow6tstQP+Oh/ba4MrgzMYFfm4Gcz40vxb7K+Jp1Yxm70puSa3uUexOv
VTqJA7sg422seWEE74ew8tfIOfxJdUliJtmpgZpfkrF/acJMRdOcnHy/O3Cabc0e47HS9lXTq3uo
ZqvESV7ZS4weGxpEMdcooyAgsMlJH4bQf2py7UTu0t1J0/001+FtONjHoTKtUxdwmYwg0NtygByV
qGdIAM9WJs2LDBrMBcmDtJqHakA4VizZmznKA8ZA8AuuczUSAh01SuB/Dc/LogEsttea5I1NS9PC
03mP2p4zqvH3ztAdMO3tGF2cSsTOPFhUfRPgwbewjtTzlejcETNLeMqq+N5y6iQafV0wJIlPYVsh
R5/QpFTBFsPiTlv0sfhpaI6t3/uW0GkBq3yToqbY+aWP97S02KWtehqTNpWwbmxupSiarcynydsb
U9cNUeFO4TM9Yv8YmmQ8RdI0imprIOzhVMnzGLGlbZnLjYuUtXjwsq6GkdKHpTqinUuvpTKKe500
8nfVjBx+RqeoEiWGqRtRkpwXWVnvGOdYM+YBKOGKrwxv3BdjrPTRMNPppre9pD9YSIZeMA61ty2S
7DgyrYy4Tvw94o5UtpiHtTXG3gnHKOl7IN6CLT+pQG5Nhd+kHaynhhhZ6wrMif/ktRA0BYPk7ZDM
t4uIn8Jgvscpa34Qoe5s0bJy3rVgRT7sbrmd/I5Ieynys5eg19hYaZ6Xewwk/RsUHnLytLLR3DYe
TW463ruiwvTECMtQ9Ad5ek3i/JN28H3WvG+tyweU1ptyGe5EEt4z+8Ur1k0DDAv3Vqcl0465ya+F
NoqYGEAVf7hpXtymqOeaHLc8QpMoXqAjzBI6SofKpRLxdCIkFvht0UzOmh3okqLMvRu5HU+ZbkrO
C2bRXe3p5rapu8s4jK8FTI+Nkubw1PnijTzFF99HGIbriek3IOiPHPsebQbBIuzElksW9hT3fvqa
FoRaQJ8wx2PFWbIplftSzkH5SBLwJ4FClXuubVzQBEPkGI299csedhBpz9AymroPmBXg+UkSmdpb
5PsTKbBI/9R4Mmy0hIN925PsjKxdxBc26h9NkTeHJJv1Y9oSx3w16KF+pxVLYMN0wV3ZFnKvs6B8
SHALkCqpIQ70hsv6YHpgJrmdk+Cc4nC506OCodIlM+lkHucZQYvEb6f5lVkn7iM/8HfV6buMAh61
bkewYRAiZUOFbzzT+zJkjdnlPM59t5x4LKKe5sH61Fa0dSUO7DvfH+azvxD2a9ZQai3/LrHzV3ws
w6VxkM6mfri8GF7FjUDRpnZKBeZz2dDED2mRQr/rq+dwYWbgZZX7aCXIQJHokFfNhu+kexkigfOm
u3YJ0y8B0Ksv7uiOLwjIbWK3nRdpmcEFc0h5i6CG0tvV+XUZxCOlBItzTCvmJpewT8NZXIJuHCLd
uu4mgEuHDJC9vdJfIL5gfiDqtZ+6dzbLkGnc9n6SuHLblIETvxh09+j1ROGkFzYiJB7ItjqNBOad
Avy2x2yM22PTuuOzrecYiV/ofRIWQjRJER1RSll7J6ws1AMCf3lYwaEB15kxDcJ5N4sjsqEgGvXs
jdHAWh399KM3ZinMcLs4L6Ya9/wAi03mIpryXQqZLlCfpnn6Pbfr/RzY8a6kVozKQYhdltr2tmxm
lR/mUXrNY0LWj7GthNdd9+3CkAoNpvnsAGncCNGuOMowf2MuMjND8Uwdsf+3LmiTzcMKRIgMYx6i
tB/ugEowDHO98jQWgBd74HWwQ1b8z2i26ji3rr/VhOBhYBWlcaqysbgBy9Ses8Qh4rchrJaIDzuJ
5iBJHn2zcK/rfLgimbXaerZbvpXoh99qlbt6Y6lpZsvmm+8iLbo95HP720o/Zy9AuuhmSLLuPQxx
iVzlKoZZU8cleb0d3JR2HS4zzZf5FnM8hQq/ncSJtEhzbsiZcLvNTC1IuYhlzbP37TIgVt4Gfr/q
zrRj+PeNmdVoUgeHG/I4dx3DCYNBNb/vySUFvM/Dd1JtZo/mZElDKu4goRGz0qxrTmOMe4HBNOPc
s9VbmfMNnsjIrxe3EamK1VJ3n1E/dtMnYB08C4Bi2ckHaJlMX5lL72WnqRpUsoMjUL6oqv++iPA4
7QbFz2uTi6BFyDVSvUWoHpmdWINpHUCv2O6JZ4XX0AJ5SfaIucr7SKB23El6/OTof98gdLJQ+Yny
dHYoKGp1HAjXDO5LtLDj2QlH3ybBWhXTsemr/rXxSm6quvD4HzR6sXxl2SApYPbhG/k5FXruInwA
NjwiJTSa4qmby+rGJsjzDp5g3u0xy9jHdBy9MOrclJR3sGk5I+yumk2ykSszqmAgNN96YSgHuBM2
gF3uVo7Ldsw1k61MJoTMnW4GeWQSX42RTiE47dhXVijYA9NguDO2YXEmgqMPdjmD1G1nCNho48Fa
jPvZwXvBA/GDRO2DLSYscO2DnorpU5MzcQ6tL8aUMxtUt12BrbZT+O76luMmtOQRGgYpF0xYtwGK
wAvf9ltKVYvw/1vQm8uu8KflTZUZkloGkLMKMNYujOvouBgxYFej8+n15G3nnBkLN+WU7p2m9Wk1
P3fp1CWR6RlsihIFz3dE4rQZgVRFSfc1CwOsCdNnK+m9m8YbzU0Br4RsZXnLX3EemZIXT3Y4uC+m
1ebHwdUfNn4Aem6/QqEL5ZMWKh3wcQv/TPT1sskLP+ArZjK5U51dM6JD4R+WB8fsG+9+gk/kIzMe
OQ10582400fiJet21vxEPFnZVwMq14/EAV0VgVYbnbNUU2Uza1g3rNgLRT4dc5XR0Dtu0UExSnv6
gsa3aU/oG4eBgU4ZHpommJ2rTOZzs5Nt4IZR2rWrLXySnn8hMh2WFS4+HFDcMIHa2+OoIVtUynBv
EdX63lE0GVYVx0BVEGN8LK5xrJseDCfTbk58vdlytLB2kF6te96370uUYghUWLwi4EggJMheFPdU
zDp56su5tK8KbXIUeKPBf86cQsHGNJuwhyCiTNJM6/iqQ7bf73UdqnSfuk5rcrqAzlo5c40N/2GZ
7cfCnuDfhb2ryqOZlct0DCq3aOXmj2MCvsdQfcYDLbM7RxF4d11INjlbcxpUS5hrm+D4D/F0G9eh
1woo1g15X/SAaXmxQLAzwOzkbeJ0dFjCL+azS8bpl8Ap1C338EI8y2j3xs5GmzC9DGEdAmzTOFRC
I1VHkIoCCBXjjbvCbLsj0rFpXfO8yF6RFBG3Ktx2EwvLhLrzZknq7MT67ffQX155pNJkUYBfZGfP
txze/SVzvAvy4vJYpaF3QKEwE0Y8Mcux3f5QiWbZQYNoImV0TmTJkNqodqZTqggL79Z9+6xZZUWu
N9hfh4DAMtbk8ae4FspaJ2npp0pl6bRX8Cxquvyuy49Mnaktx66fr+oOi2jtZdwLLp7tS+nbDILw
8IU3lZ71UWSBoukKc5c2pI4xhRRzvuVepnKvFBCIdZMCsYCHtAZrwm1uB/UXCFHzbujcqyQuig+d
WPO9QYbJ/aiyKTtMASQY38AasJjm4yCwcxoupCEUGR6DnBL3vChVHM0yVHsjGcQ544iQZxgUxgH/
3bcyMfJtEcbyUXSCroaBnMMnmZeJ9q/7jCNpgqmg+8/4IVYTfgg9r3bqCL8bJkSzMbimBDlRzc6M
t5bOdI6LsrNzbcX6zqdTvcM7BeVP2K9OveBUYjkrPkqmCOzK/F5A/XHm54Ld6kta2M19Yfmf8KRD
67CqYFfpMb6P4wGsTxHMdxUsI06Gpox8OOPXQdf5zOf7AEYWhAxGeXxPJvBBFpKqGE/ARgB8eLAO
SNXqwWmvZgbMbOTVmcPGZ/VJ9+0KAKLraSfTF8uM7YvfDh9dIcodSsKTn8X6aiYnccsTo78Je98+
oyhqWSp17TsJ6Vm8taRAp93V61g0t8dmzwLR3pWujLOVpe98ENueYEoELGftVFFxhxWTN79Lv8jh
HcWGoO3PszuI2GB8nLn/NJUBjwnbvDf4J13bRMvfDjbLIAqMejmbLIvD7cyW7GaiFNkrox6/Oq5U
9wTNqTujG86w15kbWd7kHxkoMLUCzsegCOQdDLiiWew3IAvBpp8DSPzNXN8oJzGPHVFdTC4RN2Ln
GPLiUOUk/HlocxIOniX9nMZesDfSxsRkzCqbrWvbcq4GAOqqVjMaBguEzExcFgTcB2K4BGOSSkzR
1LomA/0pIQS8C4LtCpZ/tM2adgDB5oEdJAFo4OTEIS2J8934BqTuZKqX/eKY8joxxu4D27l9Q0bZ
t8GsQ0mvtJzoaci4b2JMTHZlmKca591JehSibhG6FytjlhUvpntw5JShiF9i514Lf3prVSvIKRzl
fC0A2T7UsC0PYdeWu2WpgxsGOAFI0/g4ugtsowVylzngkjT1AzIQ42n26v6+YxFG+Zo1e+5/FBGh
me9lmdmvynLXzi127VPicidutG78hzhj6R80eXkKwYMcSaKOjwN8jg8vC7d5YDZAwbxTUafLGwI6
ptrJSq7Kve7ecGK1hYA80dGqvHgc7Mn6NLkiuXHh0/BsFilzHE/cCo1RkMBfJDNVlR8G18q2ZoOc
AAVeiqMJnneVECJeZIt9iNMCt307lJQZZcz9n4bf7CmGQFPU30hrm6JODsP7mBPQAmZckr00IDr1
1cDrsMZjv61hYyAECiaRUtjk5Xn21T5YYXbss/eONI46rkcgFsnCtNQ9CzFh8saFFYXN/IbvJd+h
HXmuquKL26MsaYCOWHPrACoxrxo3lA7lAhLBWBjURCBbQU9isd4b1Vrf4Mbb1nPdRsxV9FVBNw6M
RacPjMLrizbLh5HKGVRj5m0bRTthDGwgbZS250ab3KzuTMucVMacXlQns304jskFaUfPF8GZGE4h
D+CKGVY5Lo+LOTXbgkN0N3ITR+WkUE+Z4S4ZnCdSJD4qQLd7QL7Jlh3gjtrLeu6t4sioPYe4NH9u
lQUHnGvzzSCGPsrsKXPwWc3PS9BO0EezCZVghZO02mQ6SM/GUoWvcRVXDCz9GRpYZuWclSM+hm2w
woyG71wjuSKOyhV21KzYI70CkMSKQgLkyiMtxbwdMk1jCA8tSX3nJq0EJTbD6SVYqUop2sybYCUt
OYydsXyZB2aKNCErj6leyUxLOJoRDqL2KfvObVoJTiTCu3v8tSv8Dr7TvJKeWmYv14kF/alZOVB1
ZqkIKkZ46euOp6CbuA9m7M9XyzzIZ3dFS1VMKj8ZHja22TiDCIY/hW+nuWKKHZl99zkb3OpuGFyM
gXmVncWKsMJFqp7jwAFrJc0ANqGUXxkemxcIs8nFgkG7ie0Vp0Co0S2iLhhZnGdsHVZw1sRkIyJN
rcKFiW4wDNaasSHzSWsbk9wK3hLCcHv2Fm5/N3i1cRNkrC0SGv+nFgvTXYzIdFdazMIEMfJLNK6A
L1O074Gt6itV8jjcq3lsjviAvV3mYA7q9dx/hARMATkAH0Zzx/FcAdnQtF7XM2PuhwTUPj6x7wiy
kVHvGTwqI1xKRjZAK6tMWsWWCDZ9YGZinf2pNDZpzCeoOzRX+R/Is1Kps6c1kOBunoNzs9LR2Gs3
n2dOGn3kVx0+dk1RJlG+4tRSX6mZ5aXRHOGOcgZkZb+bUagdK3/ud8gR+LVlbte9xh0lJrMPWJhb
0LQFjK/BMi+6M5xzwkxFRLhy/Oc1g+j3NJjDY99Rk5Gy4JjPreup+8lxjOc6G8R1V/vdeemX11wG
1bWmxbq3c7c7V7HXPADRqtJNmxAb6/ly6BijiwW4EMuxrb2i63pTz9eM9sudS2NobkbG+M2p9GpO
eW9MLObXSTc6WwP4b+R5vTlEjdvWX2a7TkEmiSV+TvHE/078RMhOBc6eDgI2DX1vcttg/Mq55eFG
495f2XziO6YPIRzIvgymGjWwpS69UsWBA42arXQXZF/0jRMqX9/ar0nqzBMWtJseE+ZiHpo7I6Vb
eKomTj/8q3yc2LCDW8lAL0czY3XWi4OMguIp95JzUNdxREfu2UdRM2gw2yrrNzptWHkQmeyCBBtb
PJ2WMyTfzD4f2YvSXLV4Os/Crq0PW03yDEmB88G1NVsMe7lqQ3aASTnW181kxK/YSD9SmA8s4Vl3
Fy7n2JRl4NJ9fWNrs9j7rTG1rAbXLtlpvuLKPPVmG29kmF83/vCWcZMzTdSZiLImxUiVQXaUGq/W
FkAINCiEVvWti0gq2aE749Sj2j5asQEaR2RMlgY7lxGp4c3BSvBbb7y5avhMHvSZ1MBlPHr+F8Z4
2b6T9UGBXNmlQ62uy3zsYFUWJusrXAmosL2NaSFoyTs33KdzV50ETUNk6+ALvCF0DegnD5W0+tfc
sJITGbKJgqUsuyPjKMkPCO0DzS6MYKmTO6430iEkeJdC5xq56QQNd8F7sy/SmeHxwpdkpH27BZOU
GZfQXKqnsaH33HrVFFj8YX29wDi4C/D7MpUHQLScOVfZ0fpsj6mgGHqxH3VYBsENMJxgpzOCHVVS
U6PzZ+ZOcUizQK6kycQMVQoNSXLEU293W9ecxl2ClmTP+M8YItBcDxNrRphjmv2Q76C70u7n0XZh
vFlUQVFBAMuRDqv/tNTZdLTstqRwgFi2qRUkI3twWai2jeN/6lwDeaDfzdU17OD8Mpma90HRF7Pz
ol9OBnPcGqO6T21Gmqok2QiQQ7OcMgaw/yC+Fqsl4U8+TlSWCHO81dBrE6iC7Js//5PKsmmG3hm7
5j8K+gVCgo6myvvOpajR8TiUCJxZa9fZ+xilp6B/Z1nvswjuVYcnJqQLPk5xDAxC6hpNK6ehvsMs
GFCN5bqGFNzbg9i2ZZ9iUexnljMrSnb6QzL8f06/f4ibsByEs/+z1Y91wLfqoxm65M9uv+9/6Q+7
n/ebK8iHWCMF/uPR+6/dj16J8ox/Eahjeib3xv+3+5m/WahwnFWz75JquSYzKG6VNXMi/M1hMuyv
dxMmKjS8/8buR0TMjzeoidfPXV1ftiB8IrB+zttimpwmgH2djVA9rJtBz7uesmITNmX3RWI5ZZA/
Vcc0r6z7OUSV60rDBnmZV/BQqjwaV4akimFoA7UWBwzcwUsoyg9XLf1hsaaJ4Q6cB7iX71nlvbd+
/ILu+23RGBKk7e/R5/6OMe/JnPkpe2CY2X+tUrXOhnBUX/UpO01/Th58I/jqOFRCymklMj7po+6G
fOlBzYsEg/ALIHoQ52n8IZm5vPVWN0caIsajnrI5AjY5bJbE9AEXQ95BU1RzEphMAtdJXd03BZ9T
MVysUTAHCU6ttKmcWxOc7TH2Jn0VdpNaIc75VvX1wafSDer4c1KN/blgypWioaSp5F1GoctyNmdZ
eR4MREoF8xMEfdZn3BMolNDjjrVEdKpLRFtIFitCYbUVX4IUBVScwBqvm+rDzSb7kPUA52rCHfa5
COPNpLxlby52T7tBAqls4VYvDZ14U2E28rzgferpUMcpQ6z9ve7XVXJRfUC1zgxU+534aMwcmjR6
B/foiKq7pPnCstBsgKFN/nNtliM87Gq+hiRkRC2mhSi3UUxaBgsp4rZPON6vwHlb6D47eYNK0Nr2
AYK+DHgBsrT6IXVoRdTCWKWtiQcQmbhGiZzzRjtrg0TO4xhTPFTb7sWe2SDEEu12LPthQ4res03U
ArTRmeaJmas3NE/mGAcRo7FlW6bjS9v2/b6w5mt3Qt08Qdq7EfEK/6Pzj7jS7aZMZxBqxnzM4gSv
POYK9Bzjaz8xsHaEfFQW+HQYR9c9pjUmoGzOzI6uJGtJYqztvbu+gzwo32NqBMxCV67sHfSHVRah
P7tZxhhxayxIA0jg5EqUT2Xb7FvHfKPMWShg1ucV0FXcuheCDhbwkHMP5sT66MYMcn293BpJTZvk
7YvGS6HDoLJS7itFfbzvCaLfzy5DjH4UCmKUpkQQtdhV9tA9MXk9BnaKkjV2viaTWyL8nF495Tjr
1tZg7Mf+rQxIBAy74a2zkyf8D/EjJLLxCO/X3uHcOgTUGdvZEWehAp6isHoMWKOnRvqCdVCVWfus
6aEslg5KrxYCHEONcIPx/U35pbOZCBzezJ0fEzI1JxHOkbM5Dvo49vbJhPBxDGf70Lp1fhi5v15p
ez56D+K9hZJwC00R5UBqT3vPkPM+G4PP5pB8CUb5PNq4ADQL8G1QmjVimdZDTbaEB2tAD5v6vM9y
LG/aUMOudlb8j/IvxYCRchTtcqWBbJ9VzTC6Dj3GD24Tbmy9VnNW9pkzgaCAgO+Vpa+5tbzitQs6
tvtOYW19NT2SAfGWZdMOGfWyDcRoI8/vSoCrbbEZkS2eOBvFwVENkG03WKKwkmQvwjcI9gR83Lgd
I0NcbVhaUdAHoNeOboYRRbYlOE1EUVy1wnlgmOA+EdrB8zmZgKCAphzJvAkFKDyouXaPcFt0/NS8
bJcDgcHGryB4jdm9KewLBTSnipFZUf3uTIt+kEkJo5lps1H6uBCqheH7YqK8FYz1kvmD1XxxIH6E
jacbx1/TJLM5Mvh35j+z0mPBJiduvyTuN9mwPBMo8DHG1VUJPWIDrsqjEZCsqWL5ig62YNZFOBZw
gR3l3MeS8C2XvicjVebxPs75dXY9WwiIsJd8JQFPE+kBPT3exuo1sr7M/4acCTB5WUBks8drLfRX
NMZ6k2cIPCbVnFBl+Tt8RMEfNdj/VS7/ULl4mIv+58Ll1H0r3+uvf65a1r/wR9FCHhZBWSukgGEo
D47QoTb5A1JgWOZv+CYJygJHwM6f4IP/li3ubyvTwPaZV1C6BD5/6z9li2v95ohVDI0fDuPu+kf/
glLwY9HiQgnDskbxQ0oWVmDK6h+raiuh2VdzB95YiDeybYl+aBuxg6dnQJ/1q+2frgzGgjlp6j9b
8i3KrT9V8X+8Hu+cTMRgzWbyxY+vVxerHrIG5DrKyt+HMSngKR3dSneu97039ocwZluEy6fbpqnn
fspdyUOjB1oPjwxZ76QftNsW56wcrK0xiGJXZORN/4PncG0m/ttsfH+brknuEbHQuFvdn1E1Ydgw
7c2JPMj87jPz1fQMsjvk2Szl+ddX5K9fAElZocerIaDwqc9+vCDjgBezVECPwkaFexRloF5ytuck
FHvvC+Tmf+ij/voF+NS83DcWN5flOj994SmOrTS0G07HfkpY8y5OREQqmLi0mK+HiWybTiCe+9cf
0vO4jo6FVRgO4U+O5JUFrUon69i2+QbHbNWCKyiKLQwlebQb4/dfv5xY76Ifvz5uLZsX8iyIPyBA
fryo9HuJjdtMRg5+dpSFRFU+g9BCzdqYtfqUC4t6IZe+dc/SHGECi3rvUZaB+9U34ebAFYcXvElg
PjHNblPX36XG0OZkhGVQ82o197dDUSAmS6fa/Cwz3FUb4u3KJ79q2ML/+tP8zR2CtdSjsVnBEiTa
/fhhyJzCgZa2kvmk419LfkDoQRpz7ynD/6YR0u9+/Xp/c4fwUswD8B+7dN0/sQFm1OY6RhoO/IDJ
07KoKTKSMr9YftWeUoYcu8Fnu/brF11vu5++MX+ldVhkCXIMOT+dC6gh09ZyUhmxse3gBWXeHtam
d4DU/yEBAm0VW8UoLvzyHz7tT3CC9afuQ0JY8VAgD8hl++nymkZM9awYPNmjYN6elBPCnKpr+xPj
YLK9gphpCdXOteWhv+hIw7pQMXlmxJqMmQ/WtX+4FNbfXYvvVtIQtTJR4j/9RF1ENLSMXAss1e2D
URowhety2E56+Yb0Z7yqDBtz45IzsTD68TQ6XUnEjWK0kwZEeIwZ8EY0dgBOfXlnyiV+8GKmuw2i
rf2vv7a/uVc4SGyuIfZjLNA/XTxPdipepkZyhhjOYRqH+sow7GGrEEDeyMqIH+McKemvX/SnhOnv
X1lgB44L38WC6uX/fGZi81fJkBEkA2C1YV3DlBrEU3foHInJwSjjkyXY21BXZdus1mJvw8LeoFl1
/uFgWz/fT7ctZbqDhJQBREjv/+NvE5GVAkPrAk/VAwt0HHyHOQv0o2f2y82vP/V6Zv3lpYKQWEWf
Qlc4P52hYug8tAn08g5w/Ivm5I78nBid/8WrkOvJcbM+kOz1C//TlC2Vfl7ZFtbxqik9RupjdWGK
/fhvXyTALc/JwtJofRr9dNc47pjnFQmN0SCXZl/bMa/HYabEv/52AiYyXDAbdIwI3J8OFXLqYhu1
ZhNp/k9H2RTduUmcBa7anP37l/L4VnD2c5aAhfzppdwckZSZhiyRzExejCb2T6LMTWSXhFX966sH
EMHmpAKx5sJD+PErCq1SB7gWMW+w9t4AdMiPQcD66tev8tcfGXWpRaHpcKsBvVg5WX++E1w3MFbZ
N4lL5EDucjKnEAnEwYcegWIWcMbZpMc8DFN32cGw6w8DFkhUN7H3Dzf+X84YEC08kB1KFryR4HJ+
fCOJ77HLckngMEbmTcG4Ppnq2r3gc2uJUcMwaCehdfr1x//LGcyLwnTAN2jbvgAa/uOL+lM3ymy9
RevSzomTAn4QS0NETp8UjN89YBhYfbZko2f/iwsvXLHScnwehmbw0+e15sp2jYzPmzo2oV0WK6kc
PuAmRnd61RnsmKdQiBv2/+KClUlvgxzJcxCLf6ra/u7Cc4/hGOCiW9bPIdzWEGM8QXSI64Jdt5ER
KpMjX0gV2FRsugY6X4Krf33dmdhyZX8456B88CQOAj7E2ub8dOUX1+ttiVb8+4lwjpO8AccuxXCX
gbPC5mKpDFm4OdQbNejk5Nml/YlYlvDSyAQkJ1sSO79x5oAQGHR+dbZhfd3iB2UYcDZyvKE7xogU
hTKs5292Jd1PcmB3cEociPKpQgaBxRqnLMa2rgBuvY57utmqX4ZOAGlNXcaLuP7Y2HNDFvLs5YRK
bv26F+fW7pL7PEaVuqFCyGr0LynBKFhCsDtjHc0f9LDgi1Cj+S4RFQIptcp1zYSwVm+yWYUPPfov
ckv7el52oqEOiEZEPcFGO718CYlD7uA4MPUgoiYbiYMjOG3jdW1IOlQeS0aRQ2t8iQFtvtBRtQ3y
W0t+KttF3RWDArAq/cw/+tJ0QJOYU74TgkgZ9OWBe5XpqnxrGtxXDKlM+RGXXfDsdAjqthA9wu1k
w/jaVH7cO1s9uJqCZIrNL5MtxZvD3qq8kyJdkQ+z0hjFkLAZ0VRrgtqqeCHwNqngKrE+7Ew3Ghn0
o0Jgbz/tMGhZcme16FiQb044FWtfPHdoqeeNkY1sO5twzR6B+4/ejekoQ8+5dINrQ+R6xq8Ac3N1
0gXZccB8628zxC/dDnBOTpyC8ofnCTcRqk2dGmRyEID2pibw6Th1zVkB6QaavmOO2X3GP5SqKEsa
RXupw5wYIiREe5JVsURmwuK+X1LZ3rQ1m8tNJeqVxyGniS1qveAzVDbSaQIl1ICGMfCTcidamywI
w8IpQGXLTQTWc0z4xfIA3HptOMRs/Bqb/+6Y9WvYtgu88LAz3lAc4D7mBmeIYwPmItgOnsZVTxjO
sAkYPb9i8nJC5LOhJE9wNqe3acRSsenCXL/7KNvRxte9vEtdNXvtBk8IJIiBBBMEvY5cbubUDCGn
s+oiumXQ5SEdPNlHklCvMRr7RgESnZP46M3LDKAjnxQxXlD1+8hhaH2HMBa9cDEiLcdtAY7i/1F3
JstxI0sW/aHGswjM2CaQmUzOpEiR1AYmShTmIYDA+PV9UO+ZdYmUSV2961WVSawCMwFEeLjfe+5+
SLPpKpvK4oeHx1ztgjYnc6p0nekWukTb7Vew2KSjEs+Jn6geCgL2TH86QLutqp2jVXlDrq31KCbO
WlsXkMNGZeGpS1BYEVE7BWSQuvOUR7DU3dcUrPtD0VJLgHUe4NssTp1990ZoIbtE9vql8IdNHFXO
jT5YnZWBz8+czMVvg7pz1/tqPg3JRhX3lxm+f5b7tNCSPBU/+M5Z1bVunTUC4C43dDMw0s4aDb3X
Q7kE0eqtXQNy3HIHphTSuEi1L+tosuOkiuZarBQZKeYHQAHISFk0MvvS3VxWO0rkoSfww8VoCZfW
VvB+CfuJqkWLJKwdY0IwSTQRWlfdLq854j6YAwYKXG34NAb10JPQmvWVYMgDeOXZZBUCEleUHXOY
xpwwjCllh9mogu+DHPhlYxjYD7UulrtqUwUe8Q4nKS1/xC5CxPfbC20fGeMoN2RpGl8Muw2eenTK
yAIx3zOXZ6JE9g8LG4bgtgregGukK6d3MV2oWToMBvzFBGGQKtRU07SJM/qEhJoMnupIU7RpDJ5R
s78siAdYImZGlrVDGvSaWG8padzXaRJPz9jFWRpcJrF9CDGneTQ1oBsIIcL57uhVf9Gd2TScMnpH
n2Ccoa9MROoAWRkpTrSH8jvMi2a4d+sM8Vei63kghiavTXr53phgs57FSHNfxTfE8wJDIL05kOGG
wFPwyra1WqZTfky92NLRXCbWkzl1/kO7xEIDmjCJxVlJgjlZelLFXjKrfwYYbbq7FIR+h79LrvUu
SQd1RYoPw/t67Yu3lKjIK17L9ks6Ls03NzcJUHB6sjRZ/lHsRIARxosZldZywWk1vcFrWRZ74dbd
NoJKnO+rY3R5mCGI/jIUHXQloszam1wrrD6IKZaaVrfkgDr4DJ1Sei0E97gO8BgPM4H/g1s71fcT
WdGIwfQCWTzhtVl5wBI8fHFCMFvHMxTNTuU9buK5L2vqiTVKDYlhERvF6pzDE6+60Fq9zN+1iJDO
zTZnfqG81bnBIZLCn29pfkB3x/S3y6BDECuSWj1K46CbL1so7lUo29j5NvpBviloeTGI+nNjQlOQ
2/rh5M90USqMIt7JrxoMvWtubNFNYjFOaiRDZzeR50ZLnVSHzflmoGakX15f5u4EH5hWJoodwoyA
yoweMlN0oLWBlNlu4OjT0lgi1UHiwlcVx48Lx5I+nGvV5JugoXxiByN2y52cdk+mFWSivI3XV7eo
+3QvSnf5VA1CMdpEaJzsFnhCyWF1iZegwy9s/Im6xPqPTrMBk1MVygoLXbmK5Eos9QCTXXSOVeG9
+l5cWGwIEwOR2CZwjSeuI2qAe2teMsVibNGX20eggdV9VrZq0igrPcK7s5S0pzAg8fHFwESLRLdv
1mfLXVveLbtkAGsvnvWjYvQAd4qBC5F+SFE2UURZvwjXhEpalA30iCBJ08t18tovoxxUFTGDsO/t
lY8AONTKgTqJbg7NeJTfPOWJN9eoKXAE1RTAozH+kYx+40F6MnFIlFUTP3UU8PAYLKtlXFEV8SXo
Iuu7tU5we+q1+YLZFitEiiENXI3V3ZaFYV4ZzZwTpWKXL55rzLd+RnQhAPSYTCScXHrPYoOIJe/Y
ZUD1HAovaU4ECJgYI5p88+7Xo+ZIbwxvDQaKF8dJ7QejsacL01PQ1pTZd2juvYGcnX6pnFClFYke
uI7cK9uq7f4MbCjRdaukwOWLE1fN7GFLhOI2PI1UTF/nIejlCTV08YAb0mSNNQnPDSdRLvvYRi50
qRwvf8aWxiEpUHV/MBUhVDtdk8e6S9CYLpvtixcLotpw3rVeSw8GMCGTse1nQnbg5Uc8VMzrKlQ4
EsK/wqqPekt+WpGuWJGqlvVJNSSER9Bdl+u8UWibumLuAb/wCAV0xuegu59tIj8ItWjgo0wtq7Q5
Q8hCLJ2C/gh7rMkBGB0Q5xENzPjrYFrd9x5M8ANsR8GkVw4mMtq86R9xR3CejPsOmFXveg8pFN1z
9rzE2+HnxjEOIr2qI2pDbI62yFwPK0GTqchDbyN3AqFVyhQL8fc+l2WCNI5QhfRclD7h5z3pEkcj
N6zNemCaz8bisTm6OD2skNxMYF1La6aXZiroAXoOScqcS9phJ0WXYT4MqvxV+TPUFsQ/AGEVtj86
9CjFLmyA3CWpZmVwLwZF7Kzdm+Rhm8LpP2mwUXkYBOn0KHFtntmNlUECQujwzJvr3GOFCr63lVge
pKeXFaVpJuYd2cYFtRi5emD5DVnfoBaI55CNAMGAVeL5P8PLRSasshT0rc7tquuReLwfRMS0t/HU
OSIk9xA5AN/Ppu8ek+nRGmxq8gXNXRBueHREjV3ddSCQh+S+9qz6LXMbfGrtsBK5jIXmm10IKkDg
VO1dHZNCD1pNdOdthxl+Ayj5EFMtJwuOTmkUJG2lXkX2lgU2k/Ftu97mBrArqgWv/Q6ZlQCKRjLl
D+MMPTGCypG0mMR1z9opWG9rYF4vASoOjFZe5axQyMCNhIxtXdx1Ax5cdxjG23lJKd3h1rV00yE2
FZEw++XGcKdxDBec0sad7UjmyvGawm3p8BC/2dSPb31qdEhNaA0ho00UI48ZFXO9y2AW9JEzNSku
vmKa971NnPPeLUvGUt6gGMB33mKFYhRQAmIW1zdFzEuEQ0viVMohrGCGrDJj31SSvrE7DqhZknpT
LThFjeMP81TNs9XFDaL1Av1XBxdsJG6PlRpViJy6kH6rd5WrvrAO3jjPrAtUi7uOPBSCMmQ3o7Jd
t06AsQhxZ2fxAm8iw7YG0mqo8x0ij8WOJqX0FYIWWB4JMDU0DERKFxb7PyU7P40zysGMgtBzfHNB
6ueciRwJmlBiLtzN3dqdzc3EvDztrJjor9GTaFndkXQxv5oufUS6RAdyEDgVkph7JOwW2fX1KDJe
yNa+H8Z5Og8YaD2N4JI4PvCqIhjSav4Sb0Abs/aFOqyKWhFMZmseeiQZBC+nbN371rDnLb/R2xwc
hYeTwTVGnD6+JJajGWAxSOZgBEhWrEGhQZ0Aswko/7291Kx0RBjJ26RZnTfNZOnWVXGKws6qqh+B
pftvRZr48zUJse0LkoaBWtHLk/TIx9REKqqmre6GvrKeh27JvJAkVEJc/EDqOsw6COugELBWRUmD
2YKBIcFpETgsoaK4b9cnAIr2fGF2c8JHymc8qmXNtEBYdOWwIxmKiK2Fo97MK+Du+tKz431PPSzZ
76rqMPndlgE/r6g7DRyinw2QcmPEzZc3ZSeXInTGboQn0TOdbwVZKIxqXTs08zHlg9dBehn0SSMR
OkHEoJBhgQbu1tQPhZO6flSRMPiNYLbgas5rfanbZhp3SnXuGtJdKV/AFsx3xO8Yb7mvctCqhhNj
Dx2LyUPhOJooialkr9ak4vmf4pxEeOqm7RBT+DZSDEyJR1N5/Uvg1cAc0H9lJ8CD8/cACcly9Bfo
J1HvwyCN1lbSb2DukLzagyW4Yeh2QpdqyQpn5Zcb22vCq4aYZLjMFbL4o50rtEt2oettRFIAbHLy
ztX3OnD8s9RWgHHArxdfydOG/UtqJMoH6PPcsnTM4EeN9o+8W+y3PjO7Cz/z0JFTxnGum6cg+xyv
bULwe7FsdKlu1lGb1vkNgvsVkuvSl6i2VJ2eTJ3ipF3IlYQvZKgUgyZEuORlbFHpH9gWkTat2TBe
0rNw/B20CsDZg6yoImNbixN6FAfCYI908ADfoIXykfWEJrPJluSyTAVybTi3mY9DtjMuZjsDcMUp
KWfZyUbOz8iPs5Vqrv2mUZ6pyGmS6bqwivXLrLW+xEVqfFG4Q76UglE7Wt7GZINfgto6x4hA1z5g
EwVMMrWdghuI4ufAQbL9Cg0Rt5Wdl1TrA9ieL56y+ouhrRL/2pa1+FRnubfsRygXtCBAMH3Xs29v
atbtBN2Q83qPvB84RylLb9gVncwfHT3Zz0SRePMWuma/Ldm03ivbN0kYLUluDrdI081uI5ph1xCE
Q29GcSDZlbRsLgrWYORcReM/SuFUwbGwbdlEFoZmuje8BASzSy4WTjbh46fJGv3LoC44F3Rjmp6s
znQBdDLKo0KtB+vVw6LREWZo9/XJYxYwRh5Jyud9QVAui2+DYRQUoYcCIZ6FF9U6kMHBm2jHEU+T
01YucZiGQ+4OVdRVQl3Tgk8NRrHV4hyVXvvPsdd3NyqzVB+Kok2xNKL8tw+VonsDWMfEnLxQd+5W
aj9UgrMY7tD4GCmZlkXxTN+ZQ2s26cA6dbzLbDGNKWiNDPAqztO8p7KENcZxcwcH1CHVjb1mivhb
X99MeeO8ZpJmMUF5i8FeWA/5k5lqvKyM1jtUlRVxqpt0jfj1DhNIcZQ0AX/Qu/cvMTxzCOWtrl7Z
4ebLXlZuGm3tShyeYnKwsqs8diL67kTHC8etI1s32MhZlXCmZ64d36qupNBJsNmrc1or+QXniwV4
C6m2Q6h6EqsujWydrJBIVEKzMmEizc7mQpxDoBqNvXabdH2cx0AWn2Y+ZX2YBgNf2IhnqsNZy6nJ
8gdYJdaYTnt3McdXNuJBHxBdpFdzESfOqcJhVZ/yBmPjzsLR7+zTZHs8c6LibgAhzs//BYlzWdHD
M5In6qWMliUpLlo7MMY/TCQ/Nu4RTIDQZq7EUI5okJ8b96CnyBBT1MfMi1t4EsTwrRraYp3DhvYX
mCnaK3AUzvF09/vW9S8mJg4ugE2azvBACvluYqJjg2Zg6jYYWfFeBMyQLyib2OTIx/o8666IIMrV
Ow1tf5+5oBOxiFURbeXk+Pvf5MNUkrEXaje65+iLkBy9+0Xm3C+qrvIBwAdAhrt6mtnBeDvyyf+T
LP/DVJJLWdIVXIVhtSO22/G3eSHx76OpHd6zovaLM1WW8d6xxLL//Qf6eBXGEMxjbBl4mzzg3Qda
ZJrawzwRRCREdzSzKrufDZy3v7/Kx6/NZeTFsItEDQRZ77VQWk6zn6x9jW2GJXxMK+h+NvGmYqQl
//tLfRytuKbNwNj2bNNHmv5OYxHnCsgRxjAoN/S/9lNrGwed+e6+yiGqBOtAeVqSpXH1+8t+fDmY
6zJCtqXpMEzz3w3Os80jV5sgdnvPKJDHGtbFXMbQG+W0XKLMxKyLdh4445/Gab+4gVyYcbJHYgki
p3ePiSwnEfsaXD/a2PmhRHsaLZYozn7/8X51FZ+vlKGZEwg+5M8PoxPjcgRS10CSBEFaN97znBvt
H17zX15kCz7gVXdIuHm3wIy4DqUYSHLwrQI/iVQlCcmN/4cHRP7iYcTpbKP9c7fAiPeCmMGau5Gc
YgS83mBfW9NIT890g0u3VS0iZvJOg6xMj2iW0zv8kcjC+wFBqOlgBgV7VZ9VMMQu/H5jIjmj//X3
3/Q7Jj8SDH+LCnBMctUsW5jeuxsK/zYzY+prIGzMx1LPaW6GVt2709pcwInJz8se7uHqDBR23uQN
Vz7Yy730hukaaTLkQ3umNSfz6en3v9ivnnACoYg9woNBjsu76SEw2sWmn9uEVSurQ9JkdE5GvLdk
lMIlUuNbUgLqkEvw/ffX/cXtImdqkxCxvG1ag58fPWpbRpqSp6JwKWhQ2lORxPT1JlH9aZl6l6/0
13fPtTbtJ8FWNmOan69FB3E0VpUxzCuqfD+2pYjI0rP2Vcmt0As+uDHJguumr71rJ1ixIwar8Ydt
9qPEjueSMTVpEYgJSY54t4KVAcmRlDx1iDoda6JZmLhf8Sh7osefyW0/SdA75/QJ5q+toc0vVjD/
6LQrGWHTklAmNMbCR5adKuXdEs9Jz4XeRvvCGR4PeQfYwcQrlzsciTMolq4SfxKj/uJZIVfCBKDk
C7av9/esYqA/xe1AhrmbzC9Okvn3MbXYHspofU9+l/Ek6d9fGQHzwd8/Ldsd+nnGTXtZbgIY1JCO
9b5SwP+qW8HhPKwwbL5OPuwKYSbmPSWEuFdkfP7hrfjFmrXF/LClOWgIma///MTUTPZMkUK2LBET
3iPRGG6WmlCu33+qX7wDHt8ngVAOGn35fk1gd8lyGQyQlbmnn0RtqUvsqNmNX7Tyn+WV/PUOsJdY
3DyEMIiq3z1+s3ZsFpeuwjcB8UlaBE8E7TJcyNFgPKJx9+lJSBrGgIFJ7m2P3VR9lllMbugUX5ij
+sffsCdZbVAQ/iU0st/tCm2pkmIY8bjahswxOFi0z9AS/OGt+/jcUC+g2+XpYQWgVPn5PgYmWEOL
1ydMyjl7qjvOBiP+9bM6s4zrpuYo/k/vKNdzKO+QnyJCN9+tprZRCCpNrmeD+zrQ+08OhtWAMaH6
jv4Pl0LtwV5nEg36XrKb0V4r1QwtwxuG7uRstdFa+PPJIY3zD8/px7eBawR4CXkDTTbrd89OUDAt
8UqemLEE0eFUrn1MRwDnv/9Av7xXcEx4TCnwbPfdvYJuJ4p54gPFDK+4TU53QeqlH2oM0eQTF+Mf
ip+Pb9/2qf7neu92IG8mU4qeMp+qG9ZPyvUxrkvAI+lc/UmB9qtLWWxz7LGWIz333XLSBX08GZKP
lrQdzQvbkyHZ8t0FTBr7DzqsX12KPc5BZYlNU7rbt/y380Vi4kyTI8MSclPs06iLGDdSJa8bAYz7
9zfsFyUXgnikx75Dlguizq1o/9u1KshLHJKZXSNUkCQmNoi87Ny/hdhu5YeGHNZwqOzhsTBXzdDW
HD67qYrD3GlVRXB67EcaoTlnbN2qCFOF/MPb+PG53X4/nifpCRE41rs1RmjKxXZgfXVn6Nk4HeND
QqfyD2vMx2/cJyDYccn8ppZGef7zt0DvF8nh6JWhyaj/mMZVeVLKXSPIF+oPl9q+0J+3QUwvG9CH
LXhTaL57jpqMlD2zmCBO07HyIsoB82r2mWrRZBrtHasoYpfRX/558erbjH7YEvknB713182g3SOy
duj5tiW0BZI+QLl4Up+NuEf54pt77nt/zlO+Xpt0SS6WwmuOrRvHEQ1QsaFd6+Z7mQZ0Xn7/DH78
8lG9uVRWAgWuKd9/I0lAqJnQzLExYQyfDHhSV4Og0Z4mxp8Enh/XJ+Kq2K/wnLDmcqj++T6rqhAI
/bMiRF8efDHNAtwrc9A5wgHa3KolXf7wfn18fAOODDzCkjVRoJn++YJ5S5NftRvyT9n9I7kXy73f
rTApf/8Vbr/3zw8VtZyFGVt4PFzAHn6+TOvETuNDaggt2nXnuKORRw10zdAt+UBVdcsQapxgVxh0
+XZBycT197/ALz4nR3vqYpt+COfd7e//towUJF4EZoUknaI52AfNkO+LdE4+/f4qv3hSKB4JXdpO
HFBkt7//21VYFjtG3DqnbWqN9+Sj3aHkrZ6dkt3l91f61ecJ8J5IE0Mrz+W7ZXFRiZFNW4JfIQIc
im01vnoiaB9+f5VfrL6bCz8gsJcS1TO9d4/HCpp9kOWQhzOYsn1uajrwhcaK5MGnjbLNMOmCmMB6
rJlVAOvcz+70TTu9f2wRzBwwaiBFy8GFS3TR/4eHisdqO25BE/iQJoY2AtbNhPnayFJwSYhwoIzS
FeeAUDLfMRk1mi6RaK1bIuhC2vuH63+4B3wvPDWbDwj8xYd1gUWxiwe4G7s8H4vH1AiKK5j41R+u
8vFUTzVNSUTTYVMeU2P+/FAV5Dj07MEpwC2HqBJXY3POpxgJmIQHuus7UZyC3Ed3IVE87at0/WrL
dDwWDLD3RjbofYeH9jGlhx/99Xj8I+vp/y77+qZ9qz/p7u1NX31t/x8EYMvN//Mbd6n+Wi5/95b+
9fP/CcD2/0VvaAuKZEum5N4KsX97S12cpXQIWNgFkDrawLy0/yFi2N6/KB5MViZJy5aTFAsk88qN
iGE5/0JhTw2OsQDlO7XQP7GW/ry7MxzF5klO5fbOEGT54WFqGBRjFvNJgcj0hJdZfHWDCUCaNq0z
2GAkzDmAmf723dz+e5n/yV8K6pBn9H/Wf+Lv2F0wGtq4/7ANfHBPmXZVdLbUYtcCBl4f28nP61Nl
+C0Bi3EeEPs89rl72cSoM0j6QMp0s06xBFxk27W6ILAR7BSWlBLK0dj55HD0HtFVo1iz9WQj7Ni3
fLffZYKqO8rhGAEP6CgFDnnpLeLFLxthnZEvr9pz0WdVEzlW3tZ7T41zRJo8GMm2wPG6Y/7ePiVI
1r+ztlpMKXrG+AlrrCIurx+fxyJPx8PE2NEMTcQr3W2+iPYToY0FZcjUru65DFxiKYBoxtapXAP7
2TGGNTkavsvmnXP6IPFqK/KsfR9YfIY6zyR6lMJlMaewN4jEC5ZiYsktlmxhMesy72JjHyNB0NDg
CuAhHRRUHVdzdd8HGWK9JhmDYyWH4S5Ppbxh5SMARyBffoGLfGOoOUXduibTVZv19SHt3NHdudbk
PVd11cPva3q7QR7jNdWhJG3B+NRbFr0rPVlDCU86FqjPyYTMjxLD5sska/dpxqO3R4DFyN1pq/bF
b+muCZIlXoceMfLOcQo/juJs5YM2Uxa0ofQWs3oVTV8RpakoSHYlxAaUfgYYmFBjpJBnojD4885K
g2gwqtYhOECgQFqXhBl+bFqfRtyGzsHCAIJBlGSDfdLaer8OE8nQoCzRXd/C6hjHT30F2YkfqdTL
FrUUumqhL2b1FltxMnvrec40+broe7BoPnlSD54NTOFANgWsWDBv+TfBnBaNf6Yc1G5GabrH2aJQ
wWII5BKUSlUX3XEdzXJFge6vVnzT5cY4fffh5UoLyYciJA1RzSpa8tWIdD9ou+egMCji+G4r0bTk
XOT8Ky497v1oU4ExbyhNOBqjlzXNDZdeVH7o4rgu9oYXxN0tyFSruEVjqotjvJAFS94LKav5UWuL
50s6lejvZkYKCZF5mLqHKZpM05puhUIS81gh5SphfhAqm+/cYvtpBIk9qoPdf/7QJ11gPJsDMwfL
KgL+z/E6ex624MJ3mYeTaubTQpVTjFo1ygJ4Uyc8R577xQacT7pRUrn9ocXNYTx1KuVbW9ORp9nK
UJmMjO2tvYGEAdzKNPCpCb3mL5O29e/qtsaKMIy96l8WZ7YRtLl0inlTGhSMPtKCPRP6oA6ZkfLf
G0OnxbHxZlk8jmXHqyJaDHghGctl/tnTGEVuJ9duqwdNXhi5QGSk8Ej3oKz2eRBkGRCZvH/I4F5m
J3qaOUPVhWPRNzZ8gqjcGVT6sfZU/aZ7I/vBdBcjiAmd/yWtUe3nQyP1wZHyvCgkIZfJ6n+2crvA
Lu709kMCh+K6Abx3pZbyLE2qHZ0AZLMmKTqqyyNzXDbsindEBnbKGdd9GbylO0qXoPHEebQWWhFO
wq3SsO6w3iShHgfvNkgaHB3AWTn04gfZubgLLqxCxp9HNE+ozEgU8u5cs36oreoHwaCbagDjyVGU
jI+GdQRID9qPbz+zrlMWY8S5gT19qiULYZmZzXezIrJiA1nfkf51xlmkO3iJ8zTmyFzqOrUBewAv
g7VecZ+vPOILo9SWmHGn/rioNj559fBa6+rGon+wx5wDzTI2Phk5avCp95Yo2G5MsChGrkzHO6Tw
ypgfgfocWy3SQ5/CPvWzybsae9gdwzgeN+S9sWRyj/QT/tzQXIMZYWGlAG/nTc15DcL/M0FGEBzR
+JeJqfcA3OMdgPH2WSYS3W/xubaXC4II8BrI5HxY/aMrUuh7bhd1bmGflkAdyo5WJCYouifsBdaw
XuA6IXWSccpuoAt9EGomTsjSFxZxknsEdPfsYAgSG17ZxK7QX7OMYj06sFQ5T6u3PBBmheSiqsVZ
2iP2is21O9kCtpkmCiVr1ss4Hr+0K6fJrkayj0kAOBQhiTtZTLCWgq6jAW8dh4xMy8DfBB9RYlrf
mV+eDFnSYzStHT3N5SUuOp2GuArIx5oECjVB4SuNSzNPHqyATomzBU4FTH7WmcPkLiaXyo6WLE+L
cFrT4SBGy79TIoAWaGl1ZSfueQKE8noAXi9gMYcpYuxdHCDEHb07klkMOgLZJYqjs9GnDoXZdm1m
MQv3HBBFY+fHpCUCzyrM5SSd5ZkkOwTCM5xAREvzHUeENDSAHJyMNnjNmUhMOySGOf6s0QU0L1gZ
wYKu013gz1uQj4+jcSrvZEeEXpRosVGReg3JH/0AZKj1L722R0RFO49E6q5bMAUTXUU2WTkdR1k7
Z1Pt5o+LiCcG/HOCwkZ2wBR3tps8BwuAmSVjXgcMd8jaKDWH4ryL5xaThie/BqpKvgRG27qh63UB
PoOlvWTNWG46NJcRKgv/GYqPPLfXov6aotWVhypFuDpUeQGpEz34MHdJlKCgPUvcAr1Hl1ttDmPJ
9B/6diCBIM3x26PQtAkmmIJmH7NTXKUJibw85GsSCXCiL3Oq5VknUu8LHTBF4BqB1gV1IxtEMY4H
l/SPG7hBX4Wjyr2fGPaGxGlKFC4yadxXQMtaXgZ42LKdPyQJw2XKBGSr/tjSTBmH3aQHN0xWJkFK
JvOPgEZ9FDQNBk94NtmT47crtEIc5HinmgKRvXQwFBSxMrO9HVvuGPVujCLMRJI9IUYkgFvkpb6u
soRIm9pMBQgwUj7vEiR4U2SImg9tEn0XJXlPKOeauhRbNASOw4hQsh+79KYyyGKKzcl7DcRYnK1i
Euc+DEz8V6C7u17T+kMXVtKEq0hjhAiJfjrbIGLCJWqUZ/QO91WPUWZYrQhGQ6GupBlkIdAtT6Gr
6tsDcXqKALllPTP50zn0OWGdRDbDHpR9wX6fJOM3pn/L0epz+axaaf1FOSrXsLbnVJHoO6RnCfzm
535wx31RDdo8JKMRoCZSmfjsTcFRBQ6Y1krps9iGgClIT0WQabDaNH3shE4y2VcSBsZ5YlbNJ3/2
nrKyE1HPuLTcibEny72trzOG7dDj3GPPigjMlDlf1FmGfMD4b+7ZXNFkxJhtVjWTVCGldZcByTiz
WTrPNElMp8xqOJtTsrMQoqht2QgvPGV0R7RhAWVOOZ50h5nTygr3bqTKvhu6ARRlotwL7Tg/ZoTd
J9p0LL/KH2MCIgacV6SqwaWi/yav8mIQ524/rNepmZXkXQFLF/skrqpvyu970jn6sT752Amu1zk4
DE0XHz2Y7EWYrkPPq23pwrvXRkdtlbh5fJQG7V1w3MYrETYpGdk9mSEOrcITI70gPvNGScJPW/rk
FDBEWDu3uehRfm94v/SN3RTUvI8R8OhNc3e+pBwnmFcHoTVN9g7R2nTH0oNDkO3HOaaiXTYUejec
rXIsj0x2B5/RUdZF2qI3WWBwPo8xTBxINekfR8syRtIsoLKRIUvsfZLrAxh16yXgiNO82U0MmcLU
LllGo7tqkluD6XMraJcdWmCZ3a60CXTdLZi+PkEL86+sju69PZTjPWdJbI6r4U3HLZYcztecEDxV
DizTi71iwy1FPz8wVsPT5Q9++oPkBx7pvFrMLwmKibDvUNSFYgmQ89tdOx2wnmDcHCdBRl2d+MPO
nUG843Io8G+My2uLMzM/BEU6pmCEzfnGnQzfOgfJmXVnrnZQzpFx23gXuNHuSr2mDt7coAH0MHbe
ecrY78HCvR5unqfzobDmc3LQyS5ufKIWvfxbqzRk71XL8RKOmWFAOk/VHRrf6Tyn278LOlLhzUzX
u0IUiUF+1iThyvcx2aTg6aBwYTaCvLfkZP7FpPLsRwqd5Cbl9ie7qYUItgBq51hD6A8uHFVlR3Pw
CHPhyTyzPOdrj3HpPnN1WRyIb8e6QBGGhVK35dUU18ZJs1JfDumQhjBPPscYky9Y1eWFX63O9Zgx
Q+i2+VSAA/qA9CS+slnFb5yp9vamnxns/kn26EyqxohKGHyzIMobOVxD4LDsbz524yeGbf3l3JXj
nRETWFoj7MytUp3EYhWXjkOWb0dU52Ft52yPB5EkOkKwzhCMd8mBNaiNUGqqclcJZLCo96erQsPt
R9sqmn0DINhRK0/zQORzbav5nhhkF3SUoMTIGpWCcSrjfrhwOEru00WNkQUlCMElm/1xNtUIFm+0
9KVIY+Ow9TlgHbu6CHlljDOFORbzZk1aI+MoHPFLRm3YgqgCWDQ0zme39+0wrjlx5wlv7eBok018
7bfzpGTMBgj3WGiZ3Maz6x4qml9Xpaq9z0m8rD/ywPC6nSa/4KYS3Q1Hx57kV35bmH2jHYpxw8oV
pGwwnzCG4CLOqRINVzfiwvfrnA3Ht7lbeEW7rFvvdZc7JGBQ0x/LyShuXa+B3GbYCemczPtZwBJy
uaydZ8n0fCgnULydN2PzVrkmj7XMvquGePoKj8hhSTO7O0wVXOEDvkxrBJdnbg8kB8yLyZs8AzC8
bi4NXXunpa9A2rrlGEJg0DfbcOHVXQbn0zItkIZ7pMA7MfSEWWeDvezFkptAKjlaZLu0w5eyh3lY
RDNhnk9WUqgXp0zgLMIauZfWoPYONuATzFOSO1ph8UD2ZfUwTL0MQreebZLciib44bAUPQjhvVXJ
zK47JpS/qdmPRNuZXQDIkubBEwlv4E3NvLW+dYyzIguZOrU68E4Sk1J69gz42ot0NYtT3+FvRx3H
aK0o/WSvFPZYI8szxLS9hhoyb3kVmawiU+PIs7sBW50z9E9sbtWpnzrrelhnfYZ1ttl42QF8PxSE
5acgT4qrEjzUQ+UuBaQAQtTHVq98+/6Fx205j6HPH5QF/HzPnHboOfp0FAo0P/PvJZL0w1gOmfWN
GKnia1kZFTd28V4zvcznLSnixxwU5kl0BKvvPaRQEp1+kS3sxcl0p7vYQ5CDTwf78SidT4DBzfGs
NXX9pEduetiwjl1OhTBAFAxkhO5YAEFPL0qUh7XUAbnMRVYg+MdsGy66yO5yk9MQkYKm+6WUSUlA
4VxB9jfXFnjBbsl1eeaZBYlupe6916n1J3VZkBmCz2JZZwtDbFp/LetFfRVGtT6ij8Z9NDdG0PEa
UZfy7WHdufpv5s5sN24tzdKvUqjr5AE3ZzbQeRHBGBSSQrNk+YaQbZnztDfnp++P8slqK3zS6tMX
hUImjExbCjI47OH/1/rWYJVwKvssK6zzLJsGzHkeIYMO2geW8Zk+7yUrzu8szpZAJDfGt6AlWnJp
kEjUBabNKzaahXimLkVEUUsu4LmbmOFTQ6o38zdtNR144beB2KYYwoff2DxZk3rJaBschrhkIx6+
VbZsqDSS8QiAO/NCH58NGhlonokpE4W4Ix+SjIgSYivMNMYQalV7XPszNqCk7g+aNzebWOjDfdIS
ykRgmmT96Iv4qau9/JCC8BdrhBXRCz4NSgq2FsJsx++kUWWgn2/mZwss+6l3DJIO4llQV9Nal5pA
NtHlQeKmVEubyczjYCTsMA4aBnUKFDESARzfUDRHosSzteyqBYfg02xeeUVs4LiUtqgPoaJHtcZq
I7/y2yz67Z6lhsjy+hmzfnheqjoc2DqkWZ1t2LXxITVSvynQokbvt3ntWqzssU5sLFVYD55Q85qZ
iR/jnTR5eP2eBJ/ILFJCtd/+Pn2rONlL1QRprXkGTQZ8P77ilY8lLIfmbetIx7NBMluvnLBApgUf
CKf9PlfGmJHcE5FGcFVEKRcDUd+sk5s9O3Nxnvv94BqrehooOJkA5OctLuHFmgpQV107REik68kf
6+fSsrlWNTg+sN5eyJ+CLIQCnDrzzINplMrA/GaZ+QOOHG6/BGjQ7tu4YxbS0nziBMehMbNLRW+O
8LQS4eKmCJe+1Y8iDpUrLpLRphSBugIn8EUMBNQOysYNq41PHnS61weNOEHH7tLxBgZa/azZJh+A
qJLL96OqA4OZs9Kg96vtoHTugVNHfDnHHPkZv1qM4cqOhLOb7Lmh2DXgX5r3+Lb5Sq0y+fyW+0TN
ta7L6grfNvefEpsoCKtqCvVMI5q/IZ9vrh50cpjGG4bLKN0pNGyI0SzJQ0loEN+0mEYrtQknTLvs
KBh6iou+y7onFv6qfSRDNJQPQulzvR0qt1omNBCluw7tfLOWXs2nESvCicqBGIEjfW/OCjl555xR
ANQarBNErzClk2ubSsWIQqyCP557xA4AhnVMCnaIzUJrPWh12SFpr/iKY44ud4U4YsADVRM3TlYH
zgdlFRcaOQcrKUfrMRk96L7kaKFSFVvMeXNxb4X94Kz+oRtxSaHNslcVzHkXH8QUEr9LHbO+wuUq
KvIrlf38+7bB+144uiZgM5aHAwYtgMN7uLTffmqmpkNk+Hpi8tQaZnNVjmaCNazoHfrFuiuTrSm6
ov2g2Wb8clB+d+n22yCj6MecaqJZTNOVYfG0clytfqZu15MXy9PwKhfYm9Hhurcm1QB57bUS3nGH
m307UWRB2pY1N/lQ4Fz2e92mWVp2q3LUi+2EGfVzgxUXwkC8BMc0c81kP7VEHLNxaQG64Oq7I8Q7
3oI+FIe2wt0Y+GQ6fOQMeK+u5JryZnog/SDhIN2nC/T+ms6aUQumD7qI1DR5tit5FsUZwhjTHq/l
YA2XpouiPyWo5f5v3k1foE4yAQlS3lqaUO+P3PCq9QkAnRUJRSwss9w5o14cv8Y2KEfQvqQLfXAv
hfm+6cSXZdEKSB7PiWMKfYG8/vwAyTJRqP8oI0kSk46zBZgcn5p/GDGZk6Ec+t4FvlX3SrP7+lB6
EqayXEzcegdJZqu1FeTBODax7Pz+UrxXCSw3ATfUItyjFUir7ZSUVzY4GxsmdBJmDDz2RTFep7Fk
uSj1lLXB7w+23NGfOm9vB0N1QWVzgRbyPr2/CHAVnKpSAskOSZ0hXrHahI4y/k1NGH1LxAEIBEhX
4cnyuezvjzP1c5ryTlW8nIo6O3yIBO83iSPdmlIGc8Pvv9bpg8zhsNKg8aI3SgdgSRD4+d6Wk0hK
xqNqVb9NPMmY0HXAv7QMf2HGoI/UfSlCMTFQU55ZYwW/PwGcGSdXVvBM0c7FMkIzFWna8u8/jU/J
YODYoiNEhEzbdE+xymdtk1pW69B71KIr1hxWv9FUVNMniFX2jJqy0qjxNAtEyJXAPDq0RHCkaSce
VRRXuJBL16s3WKPJDzW9NEnXYUusC9bFsKfI1jJ+rAkzTdhjzMa8J0x1ALOkkYlL6bd089Wk45Pb
A5rESWd3LWP/j4aM3bdMtLQQljWohVz0yqAqLWkGWFBMCm1Unz2IE8k5FrHEILnRdupAA7Ex7WXe
6u11PkDZgNw0iuqBvQUTKj0b+oINQde0rXqdD/bw58cQwELU/KO+gKX8IeTPqsdiB54uJPsRLOBN
5E/8LaAGGzf3YGKRtBjxxG7Q7WUmTsG9rI2+4OQr2Sa71kTyQM/UjF6ieqzDLYpm71BIRSHYal08
scjTvsOjYKrkGiesAUIaDIeuRRz2VPpwEVYyjuPHWbbzjatNLZOpYXEKdh7SjzKovOcXiSREAep3
zyKkBTs072N7mrpXxDusois/7rS7MTXD9myqMH3sFJ4TihO1mQJwwaVabCvT43PMhErSxpibclpZ
Pksq8sljVlEZWne1pU4DbWFc3JeQwfjgUEUaVNNiZIIuJsTaux/rEbvJ/OQwVhbBtYnZUkpV5Tjq
ewxRenFOCFHhYJRuKF93/lQ3GwLflzVLYnGQjtYMucVqIEVijJLE39PVe7sIS0a5SwNc8tBUnOzM
Gh9MZ9HH6hpoRf0MwJT8W6MeQyrNg78Fl+Q+GabkqUmhuB0mbWiOYduWxSas0X3Woea9IFm7VLio
mVbKdDoKx2IDmauUnLAfqzQAUfibYGhYK2j9RWBR2fwuqsy4wXEoLJJ1XcsG8l7OhNI1dfnRtHei
ekD/zVDBEgoBDTJm59SD5DtZVpsC5FCC4XkkqdBzb/iOjFOehbp/LYg+ADHCBfz9IHE6+Ao0xkyz
LsdHP/2Lw8oY2B+G5O2tYGAwvkfAG+OgYnd7/fvjnK5aBPaxxe6H8J5Deu7JaEgTKsYURSGktLz0
fAmgnHl5l35vXspnjCf9n9Kfr+P/il6rv9B0LMP5z9MKKgZKaBjzICgLrEYnR6SSa4EZq+TKMjX3
MfZF8ZrqpmxIUvHtBWrgslXOZ8T55+Esqk94b8Pvv//Sp9OogOGOhgFP2WJ5Qgr3fvwl0Zmsj4xW
LCko/hWB6cRoRaP5Sk4KL/Xvj/XLA8SxbK7xYtVAOX3qL4sJ8sRt7M6rca6yL7a9hHJYcc5f+H1V
k8bkjd9+aB3+/nEd5OOOtag0EU6+/44zcfNaWcApAjgygmxjc0QBz71BC43IxLSnb0U08WT9/qi8
kCe319AXt6WLFNdkyQjS8v1xmYtKR4XQRagI5Ve6TljdZOkS8R8UgHoDvsn5lrjZ+N0GRfbNBniM
NDn11IuKzaTdaN7UfDOIWjM2iEfsc8LtaK/XoZ/fuEVvPtRA7C/8kaIjoJE+ffTpDr8UiaG3Sx6y
BwacohszIOnosGSSegiMqO9f8sRbNDSJPx5g2dtVYAz+9GLaPThXCDZNesGgSecHlfiXAdtOQ0KP
MZ4hlii961G4zCJTIqPkU+V7RdvC8mzQ3K2IMivMnfu27e2Yr5dkmJCNuN7DVTxrKVV1r77RMjqo
0Jvrw1DNCKOVU/baHgUMg2lspSS8yA4cJ73jZVtPOCl/X77VfDRiLIxLxKezd231E58Q5WRVH4nM
Dm9BKAn6qvPQ6sWhc8LU2yivrZHzwCBiK2pAlV1ZhNUazGcAYSJcLOg8PAv1yFxzpJy232XTYy3e
JrPF+FIOqXalaNjfkY68nFwk5xX0h/lb2pZL4Svx9StlFy1fBN0MpWCC/AIUhOPOzhb2nVkitCGa
8Xuem3aJTKSPmI8nT4dvTQKCfqHslEKynVmQIWTdWXtYOhOFRxAZT0lclu52Kjp/P86R+UmRlflo
e0z4gac5dn3QKtM+J/XHitZTnHrJpvQ9tZPp8mi3yOP29I89h7C6kJlpSq3WWnvj0Mtzlc2oxerB
Pv8xVNsU7SQvRqhlFz9qNamVlOq5joflVvkeU3UdJSyTfvw8DRovOtcT9LsXAE4868KlkvhptCtA
Wp4z1ntAQ6THZLnSnjXaJvcWuheKOpYezp/RqWTnpdAqMpVqjazXltUn+Dnf3g54w1qyp0e0n/rc
deEldLsw38qiVc0GWUZRwGAkZ3KdjxB1AxvFjbZGB8jD/EOPMsMyNZBXtFG9cwqPQjLWQbKOXLOO
dWKFCBKlMbbcXNBbi4vJkRVs1Wkcd79/83997zG+ofVdZKZLNsDJLq1EIIfaPW1WkU/xAy4oxLIb
6KNz+eXtQH9LOnpfFfz3VA3KFPS1qlnpRHH7z3+rLl0O9F8/pv759iHMXMFL+/Lu/5BtRY33pnuV
0+2rgubxr1iO5Sf/X//xP17fPuWDQBI8Nz9d7OXz//y940vx+r//8/jaxq9yCSVR75Sjy2/9UI66
fyCTRI7v6PgQUXDo/MsP5aj5B3fbZh/LuIyFz7eZC/9UjtrmH6QaUsNHJWz/Cbn+Uzlq63+4NnJ7
dt6eANL895SjbzaHn6Z83C0ks3nLjhVHPq2dkx2eoIMzThm7ZFU32v2kbFiJbauDPBrCRgVu1jq0
7CzVbhQj7S61CFFDtSbHlT2gUjH0sdsgcTBovIb+M1yf8qkZx3wgQkHzKKOXMdE8Ue2H9xZxUGd+
rffrcnKn7U9X/eOVy/I1bC4G61bqYKhRTyTtOhTixvSkt/JS4ttrs2fk1ikWrsyoDQPaKM1tRRtj
P6DnPtNZwXyw+/9FC/t2AmyNEJyjhtVPTXWT1bAdHogFU2GeXshUzy7bIaEd1DZtCrfVZHuooj48
ADPR9m6XTQFOk7vcidQZ6fNkLBP0YPrs/ixk75B2myvDH9VugP6G6l7JMxM4jLXBaoympKy1B183
tXWC6Pg57dRsXVpSIN+Y3Gze2syThx+Xupj7D77qImj+eZW4XGu8p9QeEP8iYj+twJSRq/duRiJZ
l2T1baZS/6hGnR3KPNe+s42reTwOoCcdFGee16/xF7fFOkNGss49P36iUJ2/uDKkRa6Ppq9oO5Et
RSHW7mwtGNKUJ+73Twdb+F/OGRs9pjZWtthFfhkCB3xWOYgrE6hrkx/pJLzS/po3CGmsjW9k/XlB
IvSh9cc7YwTT7BaDvmqj1v4ygcm86s2xzAOcSAVQvrjZEUWX10eMEt25lYnhgbWq9zVSNZm9Fcre
ic1h0TyQiMKQn/rDAV1etzWdUr8GTb1Nw9LacRsbMrRbJyhrZe5wBzVfMsgll8R2yKfMMKfvlelr
t40o8oOb+B2pVrVxrKGBrS32jxvYaUTcyUydE3jmXqGX8jbM/OUd3B//WxXOD2g750dYQuVTxfT9
qLm5g67HBCoU5c05wQ7+IkaarulJ5RMLsgq9V1aMh2JOnWM91eqymsvyStL/ok3Tm0+mNMILW8wj
Erbs1u1nxaYxGbKgIq9km8l8uEM0sUhMtfCsgXFarmY+bOX203DputoFXub2LFJzchxTddXn/naU
0O98AER+pz8bNdJScuw8ogBHbYxI9UP0Z+W+fiOSaSgJxO7R6452FBSjl15GBKgFTg8wOPQr3m2H
GWi16JdW+KCfvEnzgbP27XXjKgoVencgakXQ/iyqDzYSby7yn0dRNksQYChbWRZOI5Iz36+sofwm
Y0X3dq28fpBoL4igRH/dNzujruX3bqR8M7VCCzQ6I1eDnhE67bhPrWZooJayntrt2GiOCAQL58Ax
ozKnwZHs++XtN9xCBZPviosP3oplL3Vy1myhcXQ7SzYVDJv3Z116PRSRCkFIUWt6QO/Do7Qzjwzq
BEiPPEHgl/pXQbdgl6O33OjRpAI/T8IPegKnAwpXj7OgUsLmz8ECvaxffqq5jaYGGAnG0bof++ae
Zm4UpJBFg7ibxNaQDWs2Ctwf3bNfj8pk4cL7QJIjMI+d7DR14USG1g3QxVFy9ADIh+aT5croK11h
aL8OgaJkSkO9fcjouu/Y8RQIxkZWgs99g863jX3ruemUutBY2q4oRXjnToPzgKLZR0Y3qhmn92qJ
CWJ6g2Kg+7QzWEX8fI3kgA4x0cguT5BXre3OveLkv8RTDd45o0qw82MvEBKxMx0c1rBt75z3sRGR
yJGjyVQqEWutNF5qC1OAjf7siITT3TjSoHJl5yIAqC2/lKa2T7QqOfQ9sMDcLp9MuuFri/7FmlV4
eMe2tjhzmkLfEaz4QEF0EMHshdMOqLoIwqj27iAG+kE1ROxJxADyLqaYd2SbIQbMFSx/BeL8nU+Z
aowNRB5WQTlr8qD7NX33pAyTqHUr9q9tQetadqFOhSUktHDW5/gz+WPToXI8b5eyD8VrEYXbLMrk
vEb4aW8pYzl30FD0PeC6cIf5gw0N/KeNj4cBSHFsPVNrBfY153z4nArnE833GUZGlRIFjkHjgs6P
pa1dRx3kYMhr227UTauV/TcrImaS4Sw76jUBhEFo9fOhiLsR2UBtQMGsNAx0Y2NexrZxU6l02NWG
WX9ywqZaR7C7jjaw+mstNY1DFJZAW1n8nY0pGKexwsoMxo5GelbEB+XI+SBzp98Vph9dFXW/gOD0
qEZpPFQ6idEwYPa416wvqnHEpo0cwHY4ws2NnZp9te3MOtmR6MhG3zPBkVma2o/KmzZekiVhUJay
fkE3WqN7a9eePqdnRZR0xykZnMBLwvGCauGZ5yTo3UL7k6FjpDGb+NGJUm2FwoRtWJ9cgiHvVk1h
LFWMUh1zza4urFm1u8ye/S8Fs80OGAZy3J7EkjwYoxqyXU9sxIxp9LL15MM85eGlqlrvyuthEPZZ
mV+6oIjXIR3WnXL1a3ZUn2NkebeTBHCvpdiEV3Xfg91pcocAX6jGQhq7VMzEk6Thpygzq5thcLwr
atzNamAt9BA2k3hkGW2cVeRLnOtRdmaaCMXFFFMr8LLpvmhyDcxDXd+iK8nOyWUnejd1nko8emx/
reFaOvV03fsasRalZ+3nguUsfOddSCrSuu5aD0QqulvOrSvoLqGc5gkjTTZNyiGI1Nh+5h4Od7nd
fg7rPCFDdzSu+z6xL2ySdA9Mc+6nJrPxDhhOtXUA2QVFRB0co87rpE3aDgnAiC52NHt3lZa5AV/H
V0iRx3CNjjJZ4cl4razWKJEIusl2zOyRkxH3YTklpCzMDd5mVqdbqO7aDbkq8mYQc/alrKJLig7j
Rlqy+spaTF/iAZcnyHO8gwnb6dZCVIkRRnaPZWPcpTTgDwUykwabD+oNA2nfZoYVbdOUiUHrd/a0
z7kBR3LarRfBoP+EjKvYV4w9D17+FslhVJ9Yqsab2UxBYaGDYmWcaW66w4wE03nI8eqUKomHrU1G
Ej3YVBhylflx+Elr0ZZlaZq8SleS5QCrsrxMlAawER71GSYBY8cz1nzRRuKKm5IUXml4a80lnBcT
ubMTWTSdu1HUnid5Ml8phCDnrj3qK8+dn8zE+V7xxm9TR+2YGv1tpENyEWlKCAMen8IfQfzn9PE7
7IAvfeLQQciNtY5DeM9qJnMfXR+tEF05oISsjyiSuEbXmMHo23lgW7lotomWATMkrPTrlFXdBlEl
qhLKEBV4037edVHTr6Stwo1ft+HeT9GnLUuBIxGNNGZUNmhHSHDlXYx9jmEB/eouZ+3A+lonsnTu
KCCCgSQCtk1Ic5nGL1MXeedNXZWXaDCyeu2RtktU75h/SygEoCSdiyevjNAQSMf60oVTd0dXhIF/
sjDk0QjwezrIKQFke15ocaQY528GF3HXqrddbeGdkpp86McSdGHmUt+JSoSQ1ADHRf9LTMXi2LWq
56lBxxVMziAPgnEMqZ5laLwBy7tf17WCVJ2Me9Kri6skz4x0U9sk8myIIjJIkhlLY3xIHJvdnY5c
AoR+t7SVTF2gY5orcdWnCrrk25EQnjiXSHAiC805r8G06GyKZtLtVQcmkIwOdxqMG5ngyfjW0UpC
8+fox74KYV1XKF9IusCucMFCfcIa0/gblEZeoM82EzC+4ASNbTdeD+WkvDV1yWSXjrM40uXzglli
BEltBl8aNlBqhlGM16VbGQzEoYxtOmyRrLcKcYZJZELSDIFOM0qcw2jIeV7bgqurZ8luSMpkNxae
d8E87j9y8Ly51TOIY1/CsYzMa8tp6GJbLEYyVsFAQraJDCnnRcKD5F3FRfutr/WF+q3EsU7R+b6d
KvZu66xeWnCTMYj7Wi/k3i5zcSzwMuyFjMSRELZh5QsmYzZv0gumhdgZMstciKJUpOwu3z4ZB39T
QO27xYCC/84jMeKBME8qfsBzWAKZVT9et/bSGmtdp4cjCE0knistR/0rrJeUmLBoJUZYsyuLKqPY
pmwo1WrIhmRH2B0fpJe53KtR+qhnFUxd08yfKThzHn2GXs/VZf3sYxlDZVN59a1R+whugKG3uGz6
lAe2iq2zLun4IqqcuRuqTt02MDTXofVW1xTZ05T2LUCx8TqX7Ii6fIkFmTCB7qUy7KuKdWIJ8tWn
moo/qSILSyc/3EVy8Ihvi0s3ZimqGWmob1bl+o+EuCx5grMHSpmekP2Sh0J/En6vSNcR40hgYGX1
1yklke+zp6WXtBO9rW2Afa9q1JtdTMyUUQAeDxu57pDDX5dAxTYljdVgcK2h2mSInLc+FP+N6qdp
G+vljS5n6yXHfnlpTxKVXik2Cr7ijY9L9BBp83BE+Ey/SMEIp2DphvdmnsmR6B77axW3grhndlMH
EL3THp52duVipb3pcsO6nP2lgJ+Xi5/YlIcBnflmgPHOTk35kOlZSWzJWnC/CNWQHW3WQ7VvVF6f
i3YiGDFM8m/KZdXRGLss1v30wpxo0dl1V+yFcMvv5VSNl0XY6iR/x6BMkbOBNHdaiXGzbOrueW7z
ZalSi5ioI0GoE1IAPKRFQ3V1NstpJxtzT1XF4sFzaywEZTXnaNpjcijMzkzOkT4Pa7fF+ZHmlk/t
GzQzV1uEuB9qR4R7fSwJ5lba+EqnTQVWbogziX7sINJe3KaLEAy0/xjvK2uOLq2MN5tAxOkxNKwn
1ph3bhzdSDwRa62pKWlPutjlXXtLB6Zf2ea0pfgjv0RLlkbrVvYq5om/qnFjkqRTaDfaQKN/RIe/
m2btBp+Xv/Zj9pIU1qeNMsOOYzHRt4Y9XkUYBs+rKq2uVDGPe6oI3mczLo3rovWBhA+ZeZVGXrnB
hyI2wk4IUZhkdKnyLDwu5scbgGHpQ6+ZTzVhGntTedWR0KMXAt+qR2nXpPZoce2vUP8mAaj1ZO+H
6jGqGue5G0nHVFYkv1G6ToJ59hTPQStJmnAA5xvU3neGVm/pmgO1Tdv2po1LHZ1O5VEiREWyqzrD
4u6b35LSfvCN6XJuY4jbudz8I6miakDkba+wkB3ZvET4i618w0r0oWTZmUz6lZ71hAWM7NhMIb8o
wNheZ381MvFU9ozpjV7fgm64y7T0PoYWHmXJC76kh7dN839bifvnCvc/d6/VUkZWp9Xy/5F1cPbP
/56dcKzk8DK9L4HzCz9K4Kb4Q9i6IHebdEgqJYtA7UcJ3PqDHqhHliOsUv6FPLr/KoG7/JKLuIya
nbPkxi6/9K8SuPuHjzqIwjjdTNCg4O/+1QD4s1RM7+DfNr3f1wGoCOpgRAGusK9GkyjEyc46dISq
hraaA/S1+lcH2tY1XGXsCsjqqEG1RVtcNKM/fFBGfd+UWQ5LRjkVVICOcE4A2Lzf0M8mCAMDKA+j
jVY+sNRBa4r09uynu/AXdfG3Hvb/rfH8OAz0UBJ/fYq2AHffHwZ2uQbVPQIXj5j4SShLu7MnDQsG
qd7UmBLbuCdiySXFRW89NkRFa93lbY1bC4xx0bOMAJK0I7uP5D1TOf5iEkd6tpGdEX3V364QDIMJ
q944tsYaN1WerYoywQpZ6oW4TKYctwj5ztW8Ya+jj1t36OP7jEoFO+68jUEIGGBD1xgjCLUk687K
1i5FpnzVm5EIl0ph9w3ZUZHQGK4I9Fqa0y9pPKf35LYZ1pqtdhadD0Ra3cUyxhraxPjyWi8hH6gl
GoCIc6dS/grZccac5dhFfwjZGt6ZOXz/lQipOHOXdb+gFW/mxW72iLnbz5bQHQbiTBykcjMLQuaI
0rvoM1p1IsmjMzQtSbUR9SCPGho1tSEjlhTBImoja/2PMq9BuofSYXnXWNdg26l9FM1QnWfz2BAm
0sZcqURHDhboyIvG4Pd3fnlsT268R42e1wN9lemfCtl6fapMkWgk25iVuSFgUhAeIJugsdhhJ3ri
fvCkvRFrTg646FDpfyyPG53G909a7FVQHLLOCNjllW1QAil3L2gU9TGc6jq9UmzOmk2LEfbW71uN
biRruHjXdlix1p25KLeaBAljUBJR8Mm2u/iLOUcY83SnG4Y9IeTiezZ5bbLVcN9vJZyRfqXXvXHb
Kw9gnB+zhCLQTIGfHwcksFgXwvUgljxmLUwrXKc5gXRLZE58llNSxzvozuw4TR9xEnNKpT2qXmEe
EoUPvKRpWnnICngPxJZNxAcSfJh8nssq/ag98Re3CtI+hWOHPx39VIfiT6LyCroWQUGw4CbOLaTc
+ahtDWAV+6T2xQfolrfS5umtQmIDzop9KmC2k0FBsEuzqYCJIApN90tRUWqIYbGtNRrxR+xANGDy
KM3ocifRPfuhCEcDLTTqR379GJlZSV/QpoBjS6TnmDbws9PMHPId0QjNJzOc3XjtFwSnQ0FvNrTu
yg8ebuPX0RPoMH0cYdMfBXVhvn/YIhSVBEGS21RgsksDFankvChz1p8dgH1yY9spvM4ThOUbO9GJ
ioMQTIMkob6m2LSoYonTHYs6SEORkVjFSmRcVRVURZqVoAaBDCrsSDYVnXPyY7wBfUDY4TahB3JV
JCP2zdZTAG0R71CK+v2ruwz972/PYjyA9ou6DPDjKXHVURYqWJnbQc1Xv2xDvdxkdlfusSvqH1zI
E8LxMj+gWYYsioYOPB+qoPcXMuM0JDVMjT2RrnVBnI1zSHQYwV9rW1ExXXdAIL7ZsVl/buYEzLVj
DT5JOzC5PpgQf52HvaX/DNgVsduPPvnPFe6qnz0S6bUIfg8hpRGbL0rC2jJmsh1a9cQIrvFyfsTm
e5sA319sH4g5bWP4hHQgrJPWTVviwysAi2wQ8QAYagtradFhIjyaoSaXrK4hywKbffi6cuEmUqeM
fbyMlOsu8kZiSeyMjjgKdFKzQLUGmmgl/ap38dNH9hX5sqm3KhGyE+6olSS20QlZoueMkEV0keEE
7LFJ0tOFLH5uJlFO8HKYFRytE/1V52U9CAsixoqDJE3ryY4Zhla4D9N54+qToweGm3SLtEPTCDZC
V/0IzRpXnKVpFAbz2dWxrU1dshdFSKVvyKP6LIoEbIuCZFSqyzCY2bdM8075pUXfo/NHMoPIxao/
eKx/GebQoCzNpkVqgNzOOpkgyLGMQh/V7IYQRv81aZt038ClOR/TONzqmfVRV+6vjwesBcooHtbT
THK4Ciw7nQJshCJCEDUfPgWn8bV1b7cWBtmchJG/+eLSyVqYegICuevC8n3/MpGyGjlsh3OqemPB
6xqTUa/i6VyzsuH+94cS7xtCvLjLsVCgwt9fgGSn68dC5KrKWIdsyFIYLkbiBHedlU6I+bqufapx
q3RBotkU88uwvoO/4ClaViS+rpK+M75/cDa/jMecjWD0YLWOWIw+zvtv3sYO3WlZA6eAx9ie5ezu
jhB5qUzbfXZRR6BQKuLDvo1e164TW6oHINreZm6dJDAnEV1UMml2ZQhU94Mzey/o/3GdkNdwbqAw
GelO2nyasEOMYna2wTUWZjuVVeLGE5CB2FO2cBtIS8Fq1wzMD+uhAY68Jim6+DxrMgFQU/uzsw6n
UMiNYVOjXjeU7a/1OKm9PV2YhQCUa3l7nk+uJne/P/VfpgGhc3vRwhpIWpb90/trGo4NwH8gW0Gm
kQtXE4J2zjus3+r4bP/2NMCxyI6iE8oIwXLx5FhOq5Baj5EGbFepB02X5T61ouJlout19Ihi/xw7
s3NWF9287ZXhfUnKyvqgH/0X7+uyP+Qh4naxhjx5e8h+Hnsi8kC9MePSxNCt6r5zinRnO6AVVjOw
mPgjYcjyme9G/2XgxabN5cXdwnv7/hqjbm4yjTIgmKSYplNL2G8aECzVlCtM28UDwKX2KgpzbGI5
yLe1j0xqwU5y19ZVWYzGirBk1wmijoS6YMinZjt1ZC6vazNxH9K5m9k41DolFwS/9fb3D8iJF+rt
2V5sMiy7bcfBDXWyCqoQyS0jjkvWbIh5OJnJd1474UL1GEIn7SBm1O6wYn6xekwVCdRyXTd7wQat
cL5Sy9GKrasPplzVPt7oD07PXS7eycVlccbwxIdiSzOWB/ynvr5VRwhz696F+pbN4WGQctKCDE/t
1RAOibFCNuld21Zp10GPH/R86AhZYy1mgmAbU48A0njAh76aYh+sAjQhkssgWsiAGlGaE+0aa8Ma
0Wd9zCeVqPWQlfJVG0XLBAk8fQxaY7bp37Bz6De6r/J8pXwq9w9mJMcx6Lo4vocXVeNu5wj984CK
I75MZodNQmKn2TEEMnTfqdb4ahVe/h1FFcLNhnV8x1IEr8mqqwvT2Oa6TwKhqjVinAni9K4m4c93
Ickdr5DQEnVpU1u1gt4lnGFFSjK9ZxquDZoBaZaMN2Yir0l9C5HPuf2tSpvYWZfYrffQE9m+ziRd
Pye15nwDu6FeBT03faPrsXJX7tzlL3iUlqhLVTK1Qc5pidXCG8fD3HqTs0KQY2o7l0zYTySkWreO
1XUfcWv/4s1d1IN4t5cSj+2c3OgoMm2Laom2WM/VZRIiTLO1Ev1XTBIZDR/j/2O4YnZllewvYjvG
rvdPVlsTNZ1MYKH60JZ3dDYhmEFp2ILKMLazJAlvAQWYW7ag6quNAGEbC0zuv3/9/mLswCCGchOG
K+FPb67Tnx5vVjNWqjlSCygjWLjB0S3LsrfPDEytgSD3ZEQffSuUjShJxfEH1+CX5TLlh2WiZSHA
5Ga+QX5/OrpHO8PPDGiMciiSNd6pKghLMX9tEX9Qk5/OTFjCH4zQvBm/vtIOslPEBfyH/3EyXtpS
03xGDQ3xog+mi8xBN6vWXdnQtZAzkXUrtlYdGSJ0cfs9vnKnAB9gyfs+LRB6eCNMwd1U6oTfeSkh
qW3FEi0oHG+0NmA/rXuNFkAatPOof6myPNXRgE1K7e15KdbPlmQMwA0NtkAWmT/SN4qdPRc3Mdah
7Se3WUPWJaYF//9wdh7LkSPJFv0imAU0sIXIpC6yJFkbWClCaxn4+jmot6kUlmn9emZWPUaIBAIe
7veeWyl+WzpgMF3ymtnIlVi3ghY2g+m1idp/VtFr59CdFufDHCv9l7p1DDSBQ/kCXj977hFKCBxM
GU36gbG0um/Iz4OeNzXJ3lbW9bfJ6ln4pjkDthiV5OdY6IDR1HxJdFR2GZU0sA1ipEmR1DbZ0Fo8
YvLiu4YIo8U+ueGmA2PFNe/Z7rq6d9OczN/hOij0t0tDfI/AqYog1XJgfG1Szz9FG0F/ITXT+Qj1
chm9hZRMbqHVjB/XXoXlteg1OlcQwa6ntX0KTAz8JVvUBu3cqFvpo73MDnzBLIeraaMT+lD3Y5v5
FmCWDpsNVhVvLqqRZplEcOChFlBSvyVKBkDeFCGMsUa9eHDqrhv9nOHva4oT8DeePzBDKMysp5zc
xldzmueZDU09/BHTUhreuOnwmU2a72rukD2NJrl8Rn9hfWnG2n3ujLH91END+grPqGw8Y4gAg8Kw
g0bDl99wvFlTcA8iU4u/oanPkTlA4GJ2jcgYuzatLtqVad19A56BYzQdVIuseqZmPYTKyvmcVXD8
0fs0yqNhboQddaXqCqBxin1TZm5+Z1mkzd5kdZl9AEU6Y85IKvXWcOq6xhKx9SrjeY7HH5dXkDPr
5rYzQfxGExsr0NG6WU5FbtYpkNku75yvICzyJ4e4Bz/uUA7SxHKvlDtn3t5ti00a2dZ0pxo+XDbV
SR+ZP/XIsxDq+g5IsTuI/ACHKutaatFpY+Fvv5/CSqO3j/n+aKWAd6rktZm5ATxvWGJL4ZqP1eIo
t3Mm1dBOB+PLasQ9lKQ5ne8p/fqXOR/ba5j/M8skunBurmCSwMbs6Euh14a5GtnkMlNdUDX2nTrD
AcqVns5GMkxE7Q5jBb6ilfF05W6fOzSJHDptNrzxnMLh3XY6ACcEdEVBIvPyDmvnuOtpkN0uyDfu
1lJiq1OW/Mqm4cx2x0GDiqcNt8cWy3V4UKXrZ7MmaS7oFk2f9wmNdr4O6PLhE7cmK6bbdNaHchpd
X3WH9MoH4swDzfPMtXICnMTfz8c/HyWttlTktzXUP4SXv9JuQB7FDSbVOGPgPjZ983b5Dfo/C/pR
kcn4RrDdhi0BiODomUarWqb52kbgkq083UGSFD8ICOrRX3RrJ28mVy5OYEFaqgJ3AXeyA3dsWi8T
POIhcI2a7lYua5tA7bH+sbIvgcdmCbTDjthWuUpJ+VAQqRmT6YTlIfXjeE2e7ajLflaATKE00UcE
c8RaHqTOEL+mlMR1ODMpjb16XuxuV7ut9SpsbdPWOgufg1lkUHeJcLIeS0pZsEY4EL/V7jCD7+Gb
rzOFHTLpzQ22B7hCZXw/2bQtwg0CgTQjjYY7tdVx0/VjXLB8zRkCY0WtFxTXM82slJ7Ir6qH5x9O
qTZ/B5LpMGSKCMadufyBC0r4KLiuVv+wkZJDVdEI8Q2UvoDSg1ydb8BCZiu0K8wHNfmtziZzlyA7
kgRWnJs6EVRefcVKhQFW+Yz6qYkxJmAz8iEhRnTbx0T5wTJLuECTYEbz+mXVDK+T+Tp4jegshU5/
Mvwhotn82Olq9k61h9VubuM4/pRmYsiCOYmad2xmRLCCgxplUNT6/Mki/EUJkVLI1geOZbRemeTj
4pU4ynXUmASU+xlcqvihmYV4KSOyXAIlGvubmUYa+3n6aeyZujwpQD3b/R83VVFtiXoRJD0pW4/P
kAOMXT7Bd1FLqoenI+UkBXyNtkzXVm/ab0vRzr9YeTLDszGXgYICVXerN3zY2X0gWETZomOl1Zba
+M2qM/IsGUyv96Kuy+KDLpMJJkDTW3EQDQ1/pUyjznhgSLKqtyrUTMuHthVpMAdrKEKoRPI2FAPa
Ia7TcEy/1lKuGfDA9H0ui7JCMYl8xkuW0X5dUsVCZZMqIM5B0XCHsHIUpq+KyniZ9A7pAPy/5Wca
A53Cwqcuv0SymL/w8JdQ3wzFfaeCMW14nFAF9qkz2ulNgX6qvUvphSieVTv1u76uCyJHtugPeHmT
yUceRTncVRF61mo15Nuk9ct9Y4oK5Gm6MTfQ42TfBqcyfqlrhEg+a8G9Ea+7MAtz2xo2o5a25rBD
EGysga2gAEdRYq5xuEgidFuzk3qAUhkBIorKePCZCdYrGixV2UCb0dwHHaBPM3DzqvrMmRT4SdOk
KHxYk4t+qwq4DPcdQHBtB2M8vlaVn9kTkB8BLgN/jGrjsz1cfuMCMaEjtz6KobuMlhKb9PrJWPb1
QHK0YtLZtltreRHltGUd13SVLy+IZz7x+OFVsrbox/GlPzoBexDZoCCnDKrUrO7MqVYfY+CzyMaT
75ePdPp5Ywdi64BnKCaYXG3//p+1fmiGPrYXwyHwEZ+6NwBiCdV0jn8r5trtzQal3iRj88pH9fT6
VALvcMQzrVDxbB9dX932tSFG2w4gV623LNGSfe5Sv6wOVLPLF3j6KeVQNC5MYkiQGhzPmCTEVNFO
dFe0VdSPW3JhoG10+GHQ0UeV3FGqRGt8Jd38ylft9DPKkaEMqMY2m2HBP7y1TsrEU3UrO5ATOlk6
JhaM21o+mYnByNOd5/DylZ67qWTjAo3FD0+v5uh4ZVID91dKGjUlKGSIL+sztCT9pVfVa5lBZ54a
rIsMtmgMOZvJ//DSZIa6rMAzHKQdcfNeO0B68Rum9RjDwSXe9nGd7PMaVM9/vkSd8s+wNqaCjQv2
8LioH2M16wRPqzUjcKyR1K+J4XxdeUav7MxVg791WJKgZqITAp2B+pfu3OGxTJCMYjQGN1CGIp7e
GplCEpyGWDKjLoY/doeleZ9WtrX6HfvkgIopmkPOG9Y3VnSl80GfgdaQCcjy2zypuiv7jjO/Nz1P
MrkYoIJvOoYs2DUEHxAQUTDn2fyoqfl6UxXKEBgudNPL9/3M723gx3QIlkOzQ/7V4b1IMhNAyGpE
AXCv2dMUtKrInmuvbREyV4M2hfyLQb+ySpwuwyrOvc1Za7C7YqZ+eFRs1sUqFcMNdOZd8b50NPrZ
OOJV9tOKASvEUepbxr0qHxBtEC9we9LmypWfu8ns7Jgx8TSQ6nj0pDMsgHXTiCgQWVu+VzRT3oSU
6B42FNzLf77LDMI3HInLe8zaeHi9HW0/w8prJ0hqCWA2WdwWwhqvWbZTjaXgqhPx1Ryi9kq9f+bX
pb3M8g/Kjbf6mEPVxKbRLlJzgs7N6nCwRPYORiGu6AIBNIZpNOzTIV3/+z6WFQT019/xOJG4R+vV
YkWK1TI/pR4A7bG3JY8tZWRVh2DghitqiTOfAa6QZhvVOEnUJ+55YSt9w4sSZjTWQ2hIDtoTw3bC
iYjQ31ISlqibCHM9y+2UNLz8w555iEgRd8g73RIZ6aAc/rB2PiUqAowkjKUTf6qmfryluy8elQKt
8uVDnfkt6UBQOhiYGHVWysND5Y6To39CraOuslYfdKNRwqgABB6WNJKrsCSzBb1wH/3n90Tj8ky6
xygQBJ/bw+O2aM8dk1TZUO11+90Wbf1NOA6hxtFk3ly+xNOF+fBQR5eoz3ixAXwxEcbYoflFmSm0
dxBfXXkttr9z+AEAaaEZW0eHrjiV2OEl0aYcNZHJPMyqpHoA29d/qJh4PSjVirgNkdnu8nUdWbK3
HjA0JMR9kHcgTJAje3hAYkOyTOvyInSnFpFsnZUuXggiSYwmtFejeYrSbv7Uuom77BxYiC/Y+ptv
DNe6fcTgB5ecoirZDrqzDkVVzyrTKwkjCxpZZLe4MBjfXj5j7fRpQ27B95Euxd9k6O2n+qd6ZDeH
2tdBwp5MHdSUuouLL8mMh+hDS5+N4WwEpRsnmOEO4UxN8D7aJRhjpSvxv09uUeV7IHD2q0DAMwRD
TcqCr7W1/b0D3qXs9Ryz4lTqyXeh9e3LglYIJH9elTNZSOX0pVwhAgVlaUBm1gyz1OgfguXxGg0P
+JWP0ek7TPcLsSe/EUAHBHKHl6rCoWGblxCksGgpZs3SeSJl7kcUGdrny3f1TOWBkGfz0kI2Qs96
XLJmo7RLW8njUKdhDNS6B/mpT87z4GT6E73s9bkW7fxxpOh8MmpkLLmZRj1b10b6dq4SEZ5VJZrX
CH5scPnczvzggCbgZlG1IxE8pgasDQapBnocUvCu2ndJue7cBldfN2XrB3WgmE9NcgEuH/Sv6PDo
TTRcdZNIuJR/iCEP772TTpLYCFcJVKJ5IFLiK3pMRbG2QVPN2L4AwLcG0N5c1XdFLjX7s0lE6W9N
jK37CJp/IR/UhemKBgA5OvTg1n6FA5mW+3K0Ynd/+XRPyxbKYpaOrT8rEKxoR2drq3E81rRvMExk
oTFsqN2uXQpSQqYode7IN5s8lTiHPjQqN3ti2+v+uXwKZ5ZIToGWKVps/vv3CfvnveQT7+SOGqPZ
XJNy11XK9AcT3/rt8lHOLJA2hScxlNtOgAzRwwtt8U0ZwxpB0Y9XmNbFrCohBOo0sO1xUCgcaGRc
PuLpq7FJ3ByDViEJQjYMi8NDlrLRamLTzVCMso5pCjTFZ3O120cU0tEOB7r6TEaJuwfDD6aEXmLn
ObGJ27bP7e7TnMTiYVihgacqc6zL53bys2u8rCpbBfQeFKyafnhqbTaKqe0sMwTGQldspPZ/XSt8
G6Ho9Vbd10uLhZtCI35fsKNGgVaSTXflJE7eT04CqbDmCMoql/7B4UnImKy2sp6ASCzVjAyuXG+R
UyPWGZTIKyeZ38XZlIWXr/xvROzB+8kOm+8Ab6ZOs4Jp6uFRifOcsZtnUTj2Rk+L0DDWdkfdSsYa
TvAcWjTpPvouJnfvo5ZHyR/Ulv0vi9Sin3MfNTQSdad9l8vasrzriht5qePQy9u8xT+0WjQCbdsK
Un4h2+ndnpHIs94XnbOLs2h6mSeje6GITZGKZ5JUq6pE2exjcnf2TgrQ0SsWfflpWnD7w36I1edi
EoXtk1UTr7dEF9uab8TSBBpumQTRcZ7JM5XyZN4VNrE5V+qXM7/RFhvKwJk2LyXp8W9kKFPb6KQ7
pHbWBBVw7g8DsIgdjIN79m/JjiaFe+3BOFkRKGRoq6s6/1O3r8vhTyT7hby6uulDSMb9TU1DHNfU
YqMrufwsnE6MtopJs4hJFPyHb9jhgcbZwgWqrlwdgPnHkY+qr8D62BtZZ4StU7VB5vbY05IOQ4E5
Lj4tS/Xr5ZM4d4cpgBld8AawCB5dLBIxvQVb2YWdSkZklaYyZD2Y/UX2Or47o71BUpxcI1mebDF4
88BNo3/l/mIsPjoqDLkR0ebSh0vV67fVihmlFATYWUlUhAn2hb3s+h9d1Yu7/3q5m64MwQbdpi3w
9ujzmCgtPOtc7UPk3+6bxqDMz7FP6550s3INol7LfLzainHlu3yy/nPB2wPFgsw/7nFXoFuxqZvw
pcISgs3T4rruftJzcTtB7b+Htj3+vHydp2rJ7YDUH9xei/7PsVqiM5RoKNe0D1M3FzLosnIjk2ZR
u4kmnHc7xoWxkbltHy9ku2WUD/KpnRem86nWifHKs35qy9nOh+xXesUWKgtrew7/+czWip0sfFP6
UJHkOaZBF3UEk6JEHuNAz6DsQ/XvUNBgfTTxAyfgLnyzIlXFr8s2an2wJv296ABH3AG+IicMj0o/
e9hDI4uS2ioUj5VTbfZAeZhma8qa/FmBt1p3iL2zDzOV4nfFQOpPia0p9J4IpPK6mD5cAMSacjiv
id17IOspe1NGlBjenNrTFDgR8sBcmyUcAkNwUuRzWB+SsYg+89jor7q+5ANoMHARQsm3wK5+nVQm
H2pt+kss2tu+RmK4b+I2ecVxYT6tcylBHzKZu3FXsdGJ2g3sjyVDjwKzJbj0d0SEVBfOSHn3GmOX
iriOVWWgmeWtm37uXCzwdpGCKKnSOSFPJwVackt1HO/UtF/KW53twZdqVhltYAJa9RtcBYiDJn3Y
PKnTaN8wqxYOCpJSvkvS+VqiTFPkc5cfwu1lOvzW4fliC8ACTm8Qzc7hb97EDMrmtKnDTpHTDaIl
Gwd8tt6YDCKufFfpDZwejA4fLVa2n8z6xNGHFb8/1l7yE+AeCWd4nUgaeiucSlWZm2xaOWVW7J9s
USO8QUu6vFEd6dqnqlcKuaM0Er8ys18m9I6E7Pr1OnXvKukvSuAIZZX3YxQPX3IaqvYtiTOWdVeQ
5qA9gHspEZN3BNDjArKnz9hDa5UoRmkZQQZ2jQ/lkFefsgKusw9wjpbgsrAtDSYUeV/c3po3wx0w
t+euQfIeLqYF5SFC8NMFrdCx6Yw27p1pJFvPnwQGLB/yE6GLzC0RQBnzaMLU6JKuvWHDCz+2ytvf
RVqBrMqJ/hNegdzxRZVSAJ0sSNT1Z4iPTWC6cKBrVgIR2mBSHxjhxqj7gGy0d6Q9kUgAE6DCpctz
Z/qxWdbfc2VAZQaNmshuQJXE65mzZd+4NZS3Xb4wZGfNMWPK2kQFeYfK0PA7RslzIHFVW4FVsi/c
ReRjGOG6tjbN4WqubtISLJGP8UcFxUokz6sRT7oZLIOgLUw7WdxakzUi6lnMrMF5y5zLywlM+U05
02ghDKr4cSoG59s80Knib6qp8WQY/Lq+gQpnA1+aMnqRcduoKJRyIsmQbwxv6O+Nie67nv7pAdk7
n5Y8GpZ9IrPeQsozgyEmDo7cwZURn3kHXCZyCeXkjHZdQooXYYaQOz7zaPf5h24a5peCoLIilBH2
hmDI3JX559IYu55coSmQUIDmR1eN86+LHqfGHhVGYwYWwRWBPXegJKgBe5IGI2PqfMjpFk69wqJv
7poKfnspZE9QRwTj2o8aGVE68o+571yGCHu3ycnVoVIf86CEhf7OODVzdtgwsdST6mj+SPPFXeh8
g6lGGqmvT3Fkrx/7VojXDn1KD1YhzlJ0R276aip1Fgfm0vefc3XBXKTmIyfVR4zvfDxv8gnlTvzT
wj2xccxIcCb3b4p/xza4VqZ/yK88PNCp6xmWOtQvfVx0xYs+WqvmmdmElnrocj3Iilm+wiowP19e
dk5LGpMOhotUEPIvk7Ot+PjnUyO1YRHczDIE5pbQ/UlWf9MB3GDIR2k0LNprkWG4v3zQM8sPm0da
s+h/+MZrRwc1W4rzqV0IjHFKxGgE7IY5ssKdQw/ka9LO5v7y8c5cJMejOMV/wBrraocXOY7GMlYg
hsKqitd9Q1aKl1oSvAr5LLd2NFl0vMprWptzVQXkIOjc9HaoY44V6yTKAPsYaJsoA4iLkIJnfpdG
i3PLhtNCJPVc5XeyWWlzILseii+OnVTtDTov67XPDUhxl+/CubtO+byRDtGlstM9vAu9KK1KWmkX
2oqbfG0BQHiQBJBgpf1KbMNy7dE680Xb+iqYpxmSMkc62o/kxD0qmW2MIRG52ce2RQCB2MZ9QGGT
XvmBz1zaZtPCpIVujZ3i0Q+stx31jNaPIX3y+ePsRsmtjKrfDrbRFzph1yaiZyryrSG9DSnZoVIy
Ht7J2AT0XyT6GFaRBqSEWd3GflPanC5aPoY89e0O13JxW6G7/HD5Vzzt5jKZ2wakDBsou7FuHx48
bRJ71sdsDtm+6jcILojl5P8bRJTx4WSWQ1i0BBIOgJGYR8RFoAMW+sTyN/vsSHMdPosld62lzcTE
AqUJLHiUO6ENphNcOdXtPhzVNJvyGcEUtHjevOM9G/x60xxJxEj6vviKjw6wBflmAPvIiPdAqcxv
LRbyMFF085PLEJSsU5KRrpzFaQMFMjgdhE0GzQzs+LnHwu9alZ1OiK6KPN8T1hGXn8uYgXJYoPHs
g5ZQt0+J2o9WMJEzIXBt5+WXUV/VbzGfzc0kXTZPM4LtX1mTirs1M2YbpX9Bc6qe6+kbiujokxGp
639fnJGwsxNAyk4D6LgRRsR0CpN9hRvqLvb9iJIVNFM63ZO41oQZmv67dc3LK9Xhtp08+tFoDbMb
Yp9tMlQ6WiaUGOWnMzDMsjfaCQyv7mvdxPrVltuZh4PPjcYmj1afzu7+8DlGipKBdthUa/UIBSVb
nOqt67X4yelnA50t2eg3ZUuQSgGznegsCvSHSI2q/8c9ZhqMRIvPg8M47fA0SMgZcwKOx7B1UYsY
M6wlEmi7gA5l9lD162+VL/eVWv90uWJzx3id1hbdE7p7h8dE9+KCOOSYaZUVt2QIy58pdmVCTOsq
CYsEpN6Vd2D7i4c/KvtavjDYhukiCudo0cgKyxpLsbJALik4R0O2xj6BtjQG3NLkWQV1txl7NdSH
9WCSdABoWH1q6TR/V/JR/XPldE5/ewwabLn5+G8u5uOFgS5CCXlvmkmrThJsZCwR+gwITiHy4Mbq
wQRUlZiIFCYPE05CinnJiN8un8Spzx2nKYu4oPBhvOYei4Vcd+p6qZhzOKp6r4bNisCf4KLKvZek
h8zYoxROxMHnrLB17rqXdpWy9GrpGC92bGrS0waYzZ7ouu4tspYWII3awHlc6Fu8SSXCGG9NeXeb
w+6aobUSF8leN9GuYTxO5xissYz1SIbbBgM4qg6fJ8CoWRpP7RxiOCqZ8q/9TekwnOPLpHPvpLqw
xHbZbU7XMqyVVNWRZaLF9/BL0esU4DSaIa1v7b4p79JENKGY9Obm8v0+XYYttA7bBHJbVozj8UUz
LPA8oIiFJrU7Ix4izoeqRrWHIvgjToHleapGcVsi7Qw18FxX3vOzh6c1KAiswgz3F6H6T6FLnyxb
UNnJ0EqmYSGSTIdSLu3Rjh7IsFYcUHeMtpHvFuZMpsqC0BVlbaRc+Xz/HbYevYkU3Ez6BJWRrh7f
htV0Cpp9KFv4CjXOI+CxLHlIVchzHxDaYkOKmY49RzRz3wh0SpQnU5unmiKtdO/caqjyGyvRdZAM
9QwuMzegY4aFugJgaWW7QBdU2dWSiF25nb8wYtVu9QgBAu7DRG/xfafKj0rPaGlXoqX4hstXoiSO
ahrb6qxguiZfxfCKKeFXWEYEzLIzk3sQ3KPp5Sku8yCL2/hGW+0+2lUwzQffduPstiN7huZsIiLX
q/Nk7e+mwep/OMPSfIUPbXyMrSTPv8yRkd+2FFatZ0l2AI5WGM1eOi7RDJNVuT59bXFFi3haiKKv
wY8kKNoQSRxXTBOAOkJ5DV50S6YPlcHWrah7HnKtrnaXH/K/lebRz0vRz6BkE/XwUdm+rv88ZrML
EG0Sm2DL1Voj8YTKVjRokGyNXpQZGtnLdDfKJ5WUUDbgpMQWmB6X1f6l9l0rbitr7JPPPIqMLC6f
2pmPDjNDjFmUjbSuj9vIKD7Htu9BZpP/rkC6jaoAw0X7c576b4Bi1uDy4c7UqTZDNWOTuNG0BsBy
eCemNhKEsGw9pljHkwxCLuWBjWZhk1MVE927swtR63ckSzVl4PI96IKprAt1t8z9VIYu7pfJL6cJ
kW89W1jTm1XHKpZ3/fQ8RUv0PCFmN66c9umzQuwz7gjeTOQMrFaHZ227YG7xa+aMGSLmRWS8TLux
m+f7pk8i678fjEOxKGmoMhwKkMOD9XxbYqmtYILU1r5zV9mFDrGs9zFjtSuHOjM/4SNHEbwtgLT9
jlMu3Y5NKk6sNazNZHogLrf5ptCF3hmEDDTewGFvZsrMHR/NGMdrmnxBLOlceQZPN+I06xFLbSN3
NoXO9u//eTvsyNWYjLtraFJd/0JEYn9e3BqMR5c0dqggeJ7QtZu1feXb8/cVP3gtdTqdSG1QwWHn
xgxyeOAE2tEUtVAxugVn2d0YC/HU9WueP5rlIppd0sF+3Ce0Y96yZNLfqqnKPptqjgNJFLPzhwFv
8tzklHI7E4SxzTcePaaXjU27eEVH6qQ3gZFFiR+xkCvYuzEmt30cgQKR5AXKtTQjf6wNhPdWBJjO
UAbnte4kicyQXNv1Li3F8rFbUrCljjU26HM4sz8WnfvJIwlwnDyak+CJe5I2vlx+VU9+FW4O94Xp
Nz5sIr6OnnmEj4lBfP0abt24HNBN2dx2Q6/CkpxH1Qa6q5BAPyngRC4f+GQfzYERMGsYgNma8fgd
/iqyMiN6A4YIF41c6bsl0jq+JnhxsAmMZv6lSayMpGsaVzNi+UW+Xj78ybvO4VGWIYhkbGqyqz48
fB7jBk/ynv1eUfCdc8wFL2AGx5tMv9vLhzpzpbTYeMV4BpFRnzhjjRg9UtWtYezQ+CPunRE0FNll
DpNuth6kwWZAuvhi4BjH+8vH/msrOHr4UbtCrwOFRDfqeLSQpoJ9VNyoIcAi/JzYTWp64m7RPtSR
WjnBwtS2ChQnMm+KdCqJkJgreqZwZ7LkhvXdpH9bCrHcTlGMGU8AMQ3oq8PgTRbSgj0Qb8YnhdOH
BQt5DYKqnUW70lZrEQyihs/r1LPW+OtQNx9WTZrf0yrBH5+rbfzeRFPuEnDpxMguurK/8mz/nd0d
X7yBuIOoPO4/Lc7DH9mc1UYfI1MNXWecmztB6OTvRbeT7mlMYgYKkKjqeEfC8fpzAqUKUQm/+uwD
2V+asGulvS/7juAqTGrEr1AWRj65wPTOLv9IZ97BTbEq0HETPIBk7/A08adXkdS3Hn2f4NHH9L9u
aBrHWR7pJlnzPsaUl4DRXaP0ylt4WrPw2lsmYBruj21Y4qh7Ni92xeI4aMBiKmX1pUydL9M0yPdR
3SjKeUrr2THomaPMsZ9oF/eNb05W/gbrdPFx2aZX3pbTjxVnhD6SDhtgQp7Yo4WB2M86cwRPrM4M
72NdTfJ2ZYEGGFtl7g37tfqOaBErWKsmfyFHXQvWnuLqym9yqgpCb4pPBxni1sY0j8W9Kr5bboYU
YY62VrlrBLRDH+US+fYMsKNfjQ38wzdMFPJT1Zn5TTIg/PQEVkaA9FEyPLOkAWLQWyzbfsdY1rhy
iidFnc6WCtilruMpsE86kdpopU5Z20aogsh8qjEX+by26sexXasvRdEUPy8/pmeOB9lwi5iiOKKu
O3qb8L2PiCknQjRbI6p8MpSi+0xR8jc7nqCq2hVNpSuXeLp0opalT7T9DjpCB+3wzZhrM03iJTfC
blQjv+/dNPdEmUOV0yUeiSyTzACzaN05WAnWK52aM08iXyYwMHTNcdpYx6N4rNYL3nHHCKeE1nUX
EwcElrHp1Ps+S9Io1EtZ3QgHJ4w6G81dlo4iuTfQql75Vp258WyauQXb9Jmt43aX/qmc2nxsTCc1
jbAZcYEOmOB/9OyhSf8lrWLyl1Rb9Stv4ennESP8FjOKLwOv0UkBv7qzbrSxGS4Mve5o5Y0VpOdO
ue+s1Mh3//nBosVpbmTITfZwnCWd1xqD+aXkYM5IX7qvFaCCRfwo0/I3gpDmimz/+HaSaEPJsbkv
eKBgSR3dTteOF3VM23iXmTrESTiQxNyS8h6oc2TeJajarj3Gxwv83yOCrgPZt9UaUGkPfkDCFFjG
TaGEfDusB4z/AySCtn4REF9w3Gu13zvjNckonXb+7L+fv+2wFgN+ZiKgHBGcHx520qrIXoA+h9Az
tSeqWLfZkQiwvKojIjiP6D/9N2GHCuyqhhiJEMKfeucyBh7IKovczQyjimd4H1iwJqvXBUPtOr+t
tCx5Aci7sI2vdLPxZS/jj22iV58s9AFgOUU+/p5hIM67qI43d2yV9D+GVIzfymWAnCvM1bI9FvEx
9kFsiAIJY4ohpKYL+bQ6dftnLQu78uIxsXczGhNx12fLeKdVrQ2kYkqT70mKoIDhaTNJT/S13fiu
nOnR10pHDeP0BKs7SrNOCEJMHBiO0k8/YgT93TYwj6dgK3v4U8je//CUjJFfrhTXxFAyepc1Pj7S
Qof6T550qFYylvPW6yK5ZCGYfS6865TICNApKc9EP+RJGEk7e5DmFK8+eP7h1hX81mGWGy7cJUXP
frFBgJVR8aBF3uJa3ZeI8rMOo1YDVqqaUh09xtv07eZRzx8VkWLtwNKc4E8uNHzGaV+iJuyh8AMH
75V+fYL+k63+CMOcXYKhK50X06p86Ph3L1EZQ5J1tUmJ/YWETsrOMm0lG6xWf1lnxAm7qW6mP1bv
UBUumdG/1kyy/gxTze6FTa+Dnm2I61et7CQI1Fm29xhVoyJAqwLT28rU5J2VU60I5LIazR/HxZVI
yiNgcrI0iF0hZwcaUoaQ4Js9CjW+ySqR3USaPcPGVFGxAfROGhSkndjQc8QFIGSq66HyKTcW6TGK
Tu6YjMQktmZMRz2wLor5VTIRR+wxMZvBxkz6mufGLmPUTBuHmOxXwpsgbylg3N1qIhoF1q78vYoI
y/2MVd/wqjItHkek2iDExvU9iyLzt4NIpPCxUNBygxWwBKyMU/JAFzf/npk5b65azpb0RzbHlqfh
hfxVS/ChodQm+6Gt3ewnNw5LtamkrMuXl8fjtZjXGGruNpPZxlhMbw9fY6PH/qLBHNsJvW72Tk8H
kwQziehYLG+XD7U1HY5WjA0tykBmm1BA2zw8VBfHeREnArlo2xHGAGNgelAaq326fJgz6yHjD2ie
mHq2psBRJeHQlF6tYoh3OoNhNVTiPPrAEJmEBqtAjjDJNv3Qqda1qfyZ9RD3NUUTVTay4uM6GwSI
Qo84TXbDFFdklq3qDTQb/YmdZ/+kRYl57Zc7EfPx04Hwth0TKR/zDnO73/98uW29lVVs6ES2MCXt
f47rMryxy2/InUqVzL132ji5KfVqC7TCN/8KdgT7qVCBHvhDG0XFV7u3EE6VNImf8goL240JMqL1
Qe64JinJvdL4/aCqX4ih0Aa/Z27xK2WwW++qZmEwLRl1AslJ8Vx7UQpl1JNVrt8rUSlIMqlW+YE2
lNF5bqTp1c6RpnhI8mbayBKFQQYXnhAFfVVZ7agx1swry2iq0UqhlOE1F6rl61mhfxkVjS0CFtbx
m5XLBSJyq9hKwMyiYTAhpmFg3BDnWliAcW79TDbNp9GU67hfQBKtOxzTKtgR2ag/m9ruEqAwGqtx
JjMbKVOkp30AeY+csCyrbJacGOxFl6OZ8fI+gUnc1Fr1FKnxMgWiYoi1EfjWLKTFOss9L6b7u3Pp
wJIwRbfVX0m7/SVFUT0WjSvGm8sP94mBaUti2xz+rH5sPqnNj3701lwI9pjy3aonmulLApo/o6NW
4H+bkB0Kk2Ag4suU3ZgQPNGvo+K7Yx7NPsFRYCetbhYrNzAd/lSVLvEwNjPQazZa5ZDKT3pk2Peu
00n23qJOg0WuhPN1se4D7Kn8zjKWJ1BzlQyAXOMKqMcr1drJxInrY4jjsBL9Dfs8biaP2zw1m91y
BxZlQbcnrR5ZfTLRxUknjYgIAToCiYJpNe+QI5eEEl2Wv/CfxXZg9HP5nLakAQeyqZ2bhtgVjbQt
Z8XJPlWacmXxPF1qkNDSmtuaTNtKc7R4mnlfpnrUNDv0CKpft1gGUhTqP8Yi/TYlxisXKT5ffgD+
mkwPV1GqSvBzsGdogdP4OXwAagcwzNgQ5SOsEUSVXkf1zZK3og6brKdn2CVbcoxGC6wMDRLkkMUq
5SKDSht60++l9j/Ozqs3bmQN07+IAHO4JbvZkizJQc43hMOYObOYfv0+pV1g3exGEz4w5syFcaa6
ihW+8IZWung7xUegbxViiNNgR2/tFofLKZqJ1jjeGfBkp3A/pVAWyoM9a21D/cUG0OCCjH2XQlgZ
nowF11hlmuvu0CMztX4QNXbtb/XEWCAcmg7g9SSF8VcqM4KQapQjNGXG/8Uitr5YIAVT2MHevDzk
etH8WOmOowIdDzQMHXegz6SOCe1kN4ur51SZh58YysZsakipKKZk2vARXoqJ1xtL/MEuZPnU0zDe
u4/6yvlC7jGNDxZ4S9R/QIN8E9NIQd/JpvTJMwFZEx2U1Z8uSVT6WryPCHLHS3XoW843XdsI6zNw
jApw1TWhqeAUog6KFqxhQFAxfm0wV5oOiZGL7l7rbJFAzykQz4lbr/g0rGgRnTCng3M9aNyFh9s7
4BWccbEDKO+DcaH7RMp2vgO6cjXcYfSy0Mh09P3yWDcI9lWz9yO7Bcc4zq2DHs9Y3FkLx8nXZtv6
VINGrU56Ys9G0IK//z4U+C08jkanl8+zXA6wYkTcJEdjbT1Bz8y7gLuZsMNYUBiWHoGwGLnSRiJb
Narqt94YD084FSzTwW0wVQvKGXl0nj7F+W/oCuVd6XX2b8MukYm8vQSXby0Cn2j4EEdQQsH++HwF
ZhiWDh5ZeWjNdfWwrKisZTFV5Uq18S3tyngnYZVnarPiFIyAcUAekF6hm5AC4+BuHJs2D/UySTS0
k7Sqf/KKYj3dntdlMIaFAWkxfG8ai1TtzudlafGEXLyVhSMaTU+Z09WIfHb926XTl51ddGUoGsWG
BG/QtIG3eT4UKFNKdtZchD1ItBM6h4DPe9t9R21G2WF7XJSJudNhQMjiDn0AetOb5Yvw5XJKN01D
HDZF86YSNuZQNOK952mcaYHYhB3E+APQdzcTNglVkTZoKanWAlVytbM7jzCxeI4yd4WTaA3GOy8v
BIGKAJV2YKd0ycMwtFiGdYoW35v2aP0ZdRy6fFcTKA1R2xGfW8uUHNNypcmy0BseAtXqu09L3Rs2
fCuKoY9Rb+8aVFzuVZuD89ofBSNKL+58oVulBjTYDGWI0P1cBePkCe8lchTljVJ0JMOKO07Wzsd9
Tb7PN6zEbQBapCkHcGOLPUrLQlP7aarCTMk9TNYHSz/1WW+9KYWiPsBStu5KjJd9xMvEf6YS41PY
4QQVeEZl3XmoxfkWAptPXbXitklFlrzLKwtAypoqKl/vjXgnrrl8SW2gUiqNP6RvUHTYrBIXFZEM
aDiJxlLDVUOOse6BHVqDngcd+pW4DZrdzrG+Nij6F5BzkDKnf705bgnmH/Y6YhfPhnFO02CghjVU
h6a1aAk7XflmcJIh/Ncj7iEOIc0jNPlnGzJEjZuXvCldCA+jy3yUGK1PlYN3O27s1c6iyljwfBdA
qIR0BBLM5aXY6i6acAZRYurrV4f0I5ne0auLENK+RRZUes91rC4BVAz12z/OkT4wM8NSwdLIebaS
DovNVdnMUxt2i/uJ+kJGe8HMzXAZjfbD7aEuThdD0e21HBu1cm73zdWiuDM0sVnD/gu1w/+MsjdP
FJPKn/T+qc448bqHd9sCzIB1oZhHw0tHrcIjEjs/zibvgNv1dRMOqH++JFHZS9Q1hMCmb6dTaWlS
bScZ+HteqQd6n1WILpy7c6VeVI/5GRYBJw4aAM2ImDddnbIYG5QJki5MslT5lWmji5WbYh8XC4IX
NbLJfGPWmWLAIHQLX6jAoRa3anbumcvVp+XIuQH655KUbOFhC10n/CFXEaqFtjyJzlsPLJ57jxXi
pPIrEGf2b3/viy3NdiZZ99Cn4hlmc58vvzbCionStA8jbJvuCp3CJmSZ7FTG8/pkeSX+KgJta3qF
xY64xsWDycgaHV2gPgTdoI/PRx6FYXYr4mNhaotcgyGni4faIpol6sqinWle3ExyMNjZnB2+NGXd
88E4s8oCf7gP3d4wfgAv0O76Xq0PralPBw9G5v0MNXpn0KszBMiJih8AG8LL80G70aBXjzdW6JIx
HVQdNn7bePpd0eTDzs17bSieRI+mDeVFcLrnQ1U5spaxjpewoSa2L8T4A1XB8YvZO/G72xvmyhZl
a6K+hYImEeNWEwUAf1E2k07kmijOwzLNw3t47z+TLHEHUHpkGrfHu9ygYJPky8uNayBptrmQ4Acr
cDgH+jfYOP9yojwJnDVybd+16EH7+lwaHcy0Dh35xXJfbg9+OVmIvBDfVCItKQW4CeoSnDEHEIfE
xVrhnhKO/Wf06MsHhZviHZTI/2E4Tr0GlVYCv7bYFwoU2GxpZRGu/Wo+4cK9+HNLE82KnfzbhLbA
8fb0Lk8FZTo+IyC41zh5s2tkGInjos30eihFtrDnB7US0aEVovG1XlPeVLOxB6WSH+zsEUVrEFVb
iWIBkQAp43yrloQ8M7BD3k2x2GFczqW/TAqk2a5tAtJfi/oKvdrerItHuxnjnTlfnhSGZzPRppQq
cls/tcZZPLcx+wJ0kJ6/VRoXTRA22MGjibJzm19bXkRLyCxtamdA685nGneOPpEoF+E0a+NjlZP0
RUWJVGxSuj9RS5oAUu5qQ19gBADwgUog/KLxS2N+i9wCDeSsCibDoR1P9ftYamaf1pIuCGAo/d5a
DfwU0GOlgYGi2FNaZMJvSs/66WJzhEN4pv64vckuDzBYNqorUjwODoG0hvy7qgqcK64EyqahV6r1
u2qBfCoM8hDNLBGjcvvk6PSGcvDqzv3nTy2Le6ghwllgi3ub7Z0oFRbwWIGEapPnn8eeEoql1+I+
Td09x6ALChmCZHxk0EmACl731fksrQGPPrJYB8spx7uzEPB5pne0vpOCjHfFaBmdn9XCDafMgCRi
RTC6cq34XOCs+un2el/cWfwS9oAnJVIIarYvOvI/TlNaowNaHFBQrc8faben75c+xr+qNK2dZ/zi
83pw9SSjCywM8eIWAFJklTHFhj3jETe3H4CKPC6jZn7Np7y8Q5UgemfWovspHF25+9d5gi9GH1sn
CaRLa8kf9le1nsXGJylb1bAVtUWPn+zLRKn6rZPHP/JK30PJXi4r5B6gFIQsXF8csfPhUpRs9Tpr
tHBARc6XfvEn7DloS01UVUfRKL9uT+8yIqXLAIGYlwCld8Bgm3sy9Sp1sZVVC1WqPu9Mb8reithO
T3VCPOwvxdj6kWeTnGd5+XVJyjnoVRO1vts/44J7IW2gTLAMAElkArK9ruNGsUp8GdWwx2uw+tQj
bm0/q02mfYUWAhbOm6xkOpBxDSYa05Ub4sy0NI80Agfi5MJYP+sOh/7YRoa2+kqrTlaAa0wL4HqB
cOP3VWsPQYXuMB7r6GSkfoWFcI3TQoas/e3JXO5VGjeSycSikmls9TLRgBkKq5+0sAZfvgCfcpxP
C1izt7liR3eGUmTHFGGtQ2HPe/AUGSn8/erhLALrnBibNh0gmS3FcgAxIHCrWoN8MvQgrl37IWvG
egcssX1x5ChSPI4vBhzq4mNh/KSbXaKuQaXp66/MSb9Xs108D6mnPNEEolmbdHvaPxcPzv8dlPYC
XCh4Yltp/sk1oSCM5hrExPEt/UFQuXXktofZjPWPWodiWtHAgAxAp6Uv9QBWefWW6tms6u7UpWO7
czFcXQSCJyJv3lxUos5PqjnbOW7rqQpOouKedV79cFmvBZyEi6xEORqnFhDLzkl5LVpuPjFlcRTs
iVbJZV+lHP66kKwy6uoqGtZAwVfSj4zSOyld7n2szDr+nbVANrIGcYN+VOcTpOaKinsb3xc6+SWi
Q8sz2LM29CKQw6ZTYaoejUDEyqH4OscYaMSFm+y8jxe+U3w5YHuccK5lnuetW1hW9zMC9gAHO3Nw
Hm1c4/0YdT600pQYkondOfAvCk9FliGZws7M7QN2rs7R0TPlIyhOApoh26tuXtAR5K+S4EagfFw7
XIDn309TaopGsS7xisP0XS/6EQ+WZfQ+T2vtPtRppKgHpFe1+JAogvqlibKL4peNKu5niq20OknU
sVtSFfWtgsDg58ZOjXfUI9PRryzgHuHtW2UbUcrfy9EmyyN9JnbfXNQjUJ9qGPMFPF/av0PMPH0Q
uKMchI37+e2hLh6F17FgZMGhlmSErVPYVNhEaQXQEHT3ho+64lQfFQXwVVyM4mcbq6YPNCtjezfp
cVGcPlyFvSeIu30J5W8g0ZQwJRlibIkzdtxzcQ2o79bG+lvRUhrxHd7IQQcI+ZtV5erepGUNYnOw
ZFRF6Uu+QXACzjdER+YM5Zm701gF/bR+SQKFssIdeAScurApwheizp17jpx+KkH++vk8L63fGNH0
/vYHuDJ3qXMmSXGA7S6igNFDarKO2zUo6fYw42E9xJlZPahqvyBquRo7KcQryWw7dwTgCQU0uBDg
E87nriAiFjHeGgyIHN3rE+DuZ6ueexpsEEGF7/YRKMNC6QnwRSUyO4jB0P8QFjRC38TVCLkrI+sQ
GomU5eeYKeihVCJBXNQxVuU0c90oJwRBuu8YYJvv42Iu2TRxM9xb9mBNO1fzteUDN8jmpZDJ3bwJ
ouKl9yyUgBZamZXi95OdPy+u0/sTYPxgzSPzH6ErbFWq4CBX4DISQW1jxFYguY7o+xK0Tv5DeJMa
4mpp0XlsS8T3Ci6Jol3vb2+Ri+uA+gvhqA2agOgbfajzL9auMbgwZHrwEjTdN+NawgB08xhFGX3P
ifXipZNDyaKwRSuIfG8TArfxOq2R4jKU3iuPWJJMyJFXC8Q1y0ZkrbaPa90PO2t6dX4kU1J9UXqX
yb//65mLMI82jdyrDnSO2x9ARpJD36nI40qp89tLeRE0MT+E8iTaFLA9n/F8qC5j+8+oYx2c2q6/
ZujMBnYKKG7v5b46jslGkVUeqdp5Pk6DaRHiuXA3yyhaHyiGUHfxWNhDvqbRRyPKqwD9iOa7PZbj
20RbQK5hjxZUdomyRDQ41q+hHc0wR9NiZwUuDgwm7PChgFRTP+Cp3sQynd5OeoSuPNVDw3sh6ZuP
cG4WqJ4LUmsoHe2U4698XIDEro3XkUkzc0swGvGVstOazn1bOw6KQBrAD+yFgnj19j7utamxaV+n
xxHd3up5mi2gFDgn+HGDis/AbPZx0gRD3RenZtGUnaW8NjXyc6lzApUdlP35R9YjNS8sCBQHQS/0
JSlxraucpn0jHHev8LstcfE0WOjJMCfA/jSeN0V1F1SAaqIWc4APhRjqhHA8quOz8ZPDYjz2GMw8
o2I1KmGrWNlRzYfhcPvgbBMd+QOYJlce/UrQNJuLoR7UyIkqbNFtp52fwFspb6uubO+kaefzuszp
w4SsW0IPci7D20Nfhm9ybEJgWYbiOG0lV8hl60Gz4axO2VDXR9sU2XiCOIJZNpF3dNeq5F4PVCLo
JifoPDmnyCwnbJaB35p/8rVqQ0dDdf+pXQvzU7tQmvX7VUm+x0guomMK92fnVbpyjZ794s3nistK
iTty+wN+Of2LYy/jPSS3DNarCUIHiemX0SQ0v71O1wal0cRBI2VgU8rj8dc1ajtYeZEL14fRi9I/
S9ehvaXlSAuV/fQWnJ0IY2ASx9uDXvBk5MZgW9LL5lKFr7O5T1BzoBSolPUhaTUv+ZZ6CLIGaj9E
2RurQhMU8Bcgy0PTjeZ9kfT59361hvQIyX2e303o5SMsObR4+BlLBc7chaX2cvsnXtu6rAehDtk/
p3TzMeoiA22aEN+MU+mEOPfNR3dEb1Cj5/5nFEDj1dYsQ7cp9mx4r11IoDGkiqNUXbI2r4CWpapZ
LEWD6ZkxoF+oojLDh7A+u1TC8YJtf/zzTKWBOt/fRVnlApzS4lFWJIChD33e6ofeNTN8YuoowH5T
PZZz8rtWjewraox7DgFXJkpHA5UfyhBSZ2RzE6Kxk2YWxdhDGWMfqJlDeS+KXBx0RTFPsWbuCadf
eV5tXnIZLkAM4s/5Vp8cs43qKGZhCfj0ULhWldyjt7KrnSK/0FmwDHOT8JwEnBYVoIfNQA3yMJE7
0ZWNDAktW5fMPo0i6h+nrp/QrZmVU6s0eRAlNFT9qRLDkz0LuP9VXNo+lYrEnzQ9e3/7O1856QAi
ZIrIv9jSm/QlWzwk9YSGrCHg/2ehD3mgANu4q7qo/wCwznjssvrT7TGvLTnRAFQy2Wbhudss+ZoX
eoUXCp62fXUo4sJ+cpSk3amnXWwkUJNkoggVyAuFDPh8lKwxtalEqjQQcZY9a9ohQysqkxhAfdTE
zsVwZTDkZ9D2A6fMJ36twP91YaYZZUGFzg6ftUoDcJjYy0Y1nNhZqA8CTNTOG3ptPG4gKfePJwNV
tfPJOY3e6+rouEGNUTv47tE70Re1n1S3aoM2nXaRyBe7FzSXpAiygQG/ArI6H3ClQeHos86AugKd
RykS59e6NnN87DGTxYp46urkYK0N6s16jDxYAgtDDzSAvd6RejT1pVrvjKOCMS3QfO6y0EpFUoW4
uiZ/ZqDWHjZrcXtsDUSt/SZt8scpTZvxhDtq7/lK7DR7KhsXe585kQghCgIXQjO33QEDEf6qako3
cC0F8psORha5HiiPx2pp9JOGrGVoWLsyghexHsMS/FChoOXEBbm54QpD2K4iwHBoi9EDu5xtzKiG
ygBOoU/eTsJ3cdbkYKgHWsQf4Pi311u5qAiIWwxmSjO4Ozdz8LDoqzneU9a+NhByIBQYcWnjHd88
3o1C8t4qpReMFfhzc7CnD3VtlZ9vXx3X9j2dHGkOzT3KMp5vw8muDbVYFgD+ujN80Cas7WpR1MGK
oNr90KJ9dXu8K98KsiQMP6rH3FXbfLlLxAj7rITTVeXUG0XV148D0seaX+t19/P2YFf2I/cHa/e6
J72tjscEAyjNsOlCOlPrnzRj+bMaU+abTS7uvaooHwu27E54eWVBpRI6lqfAekjkNnfxgkAayY3l
BbU7QpibMYzPQdgGCiakP9dR34X8ywfl7Bmk3wligf4v7Q7JCj3/grOVY8hB0TdYUZAChV6W2F6Q
nLeiJMDLkcCPCxxbho6GwNw5LRTh1TvZUzfeofq4J4p+dfoEc/LncHFvUTAIGEW10JNIwjbEqRxr
SHOysFsmzldi+TS8/YUv4kcmL2M4Cj8kHxSazifv4PhRrAm3qFJFlv5AnO085940PmZwhn+u5qre
tb3h4lKiCWNn7Gu7C4KliW+uDHe2sauJYMowOnBjsgj3Zwv95cc2hYVXlV3/Isps+oBH8rzHLH9t
wW2/N4xRdhjIbTrtm9uup4OAM1oRBVUXW8sbJGly8Q2sPgLbolbmvg7gzi4IFrhe8d7twboH06gN
v5S1x1S4NxVnhlQIRfPkOghvBfocuR+iSJ+6ICX7qU5pQnvb94Z4aANMWLzywNrC8WujOdF/rqWa
fMzGoaK8DoRkDMzRRm7XRBXo2Ng1SsAAOrzqTa7MXeFnK8TCcNDdPn2P6Nl4V6VqPfldX5af7MhC
/Xsx3KjYaYxdNqkkBkA2ZoB+4Mf4ygH4K3pY1Cjt62xGtapbbMQ7UGv8Y0d1+dCCHz70+lp+R98G
TS/hNffamvV+1njTS6HQmvGLeGn2zEKuHAswA/C1CS+QNrnA+gh3yUQ/60EaVeLL2k62fBKz8U2G
sLGUWI7jndrORVWC6tb/Q04TisJsPj8ZbdW09eRlejDMvRmI1Z4DUOraaSmBWvqjMlBlzpoWjiZB
SEd9L4VXe/twXpk0KQdRMNE5rtZbQ8wcaelujFs9KFmVu8aIF4bsC9U7IkktnkW5QHe7PeTl8yKl
a7gIqaIjXrmVBajxX6G53BhBndXr42S2pY//RQFnVOxVfi9nBxqfUjOD4PV24YagJ7ogs6HRWWQT
eZVaLaEjsp+Zm6VHXcv+VQCLCxX6PXcdPqomMermmreVSTVS/gmAjSLzMI/JqXGL+vOiUfD+90WU
sen/BcfiTXi+dZZR7+K6sfUAEx0v9+c6FT+FqGwnpE0Fa+j2aJcblSQRhRUagDwXdLQ3ozlLSl6R
GASNORX0Oit+2sLDwiHPNPW0ponXH4ZcgSOs5U39Uy8mZe/Rugy1JHYexXQaCNh/bvMnrzMdEZsT
cN+mU9+sxWq8sGnEzkSvbRhpBgjsGNaIpcu//+tSmizcTJsCMmA21+hS2UtkHHID/nJF1enT6nHp
3l7ZC5iS3DNSUMGQfUqIN5sR1a5FLystoSw1nluH2qyL4yB6LKkQf38HfAGOVmHnZdCWY/slotFB
2lFF3+Ki1d/d/i3XDiaURNRa6NWRzm22b78MYztPsLwGO8GKsS6Tu3Sw1ZO0XNhZ5ytDaYhHURCA
nM2Cb1K5eTEMxYEHE0SZVrw1M/eFTDx67OP54+05XWgYsb7MhNoneSP07634B25umCtlnRk4c1d9
oNTWfIyIfxoigiVFRwko9DvACeZyzNu4n/057Ryc13u4Un5i91g0JU4ljrFoa9u3bDi3gdbC0v/3
8yyNVYkSKYjrNBfPN56rK2pfjKDZaay2WK0DUQjRnignlCP0+rCzKDLAPY9P5HYjXQCPgS3QRQHE
QhNl6IURlDiSGOhANJpYMXjS1uSDmy8mnIks7r7NhUcPADGh6b/SpSG5mvz/AtWc6njvGMgPvv1F
bASk/IC8UzLazJ/+VaeWXabimJcURwQUjN8Ck40QayTl1wAnuodgUWILARoixeuiUsNlHfqdhbkM
F1H4lVc34TqQh61sS1KtUoMyxpdjGiEIz6SR9+gkZa0fe0qaEHaMxTe6suVOB+/aLpWREKg9AKJQ
yjeRQIqypxI5pRpEVTE9qOaQvSkytftkDfHyQBUUL61yroOkXQkBCyXWv4+qWt8Vczqeqq4vXkD6
1N+nWi0erNrK/ru9X67cvVgAsDspd5AWbgGMrokAalnnamA3mEgZyJCjQdLZyY6+6yWWQqp+glIh
14X1yck7PwSLG9XtEuMs1rS6jYrfBFKiG2B1+PHctBBWzfljQ+amS30J9W22wiNEAjbeCU2vPAI0
pGCVSS1SWQ8+/xmTbY6Ok3YqwViZfNTztP1i6mn6GXa0/WYGr7qz+a/tOt4bFKh4dnhmN6+rJv2U
GxfrEQsRg7eV68RHMRXlg+5Nzf1gdOC26HPe3/6mV7cctDkOHVhNlIPkr/r7qWM2zUrGFNg8eT9k
H+yhmYrlI1Ds6lS5a5HCDY6iP7a9dF9L+gImoH5p3kJ+rj6b8Wwv/hCrJSgBd3g/lTUGS7d/4rXv
AIINjgi9ezAKclv+9QvrlXYTbwcmR4oah2JpvHfQ8hD/g9HdvnfMtdvZ59cGZPPR+QIhzt24qQuk
uScmnEy1YNTrGD/Zdknf59AEDSQr7bQN9HFEg+b2JK+dLRCIkipik3e8Nu/+mqTSO2pjtosWqIu5
vmA19xnPzOnb7UGuPLeEwP9/kM31kleJ28z0vYKlkw7xENpWRP28uCpRxhzm/2UZAchi9UanlWrj
+XeL1o5Xv8KcCuVZozySBIrpyP5fEEdsaa/1yZ7u/mWJQdZxoK3BHoCrtSUTKaupKVWTEg2nennf
CDwV57y3QoEXzz3mRr8peTQPFfjuu39fWPga0JcocICJkAv/19fzhmzNnR5lBBDBsE4NnFCHvBuf
IdD1Oxvl6hw5BzxL0kxyK/iZAZJQbG7+oPfiufumlVo0Pc4ZhtI0lisDHSxkpMLYwJAq0LU5/lc3
aQIp4gXYC0DMgHlvq5BZnRZT4pKs6qhdhfGC4EKnrtW7FrmV4+1VvWyKMhaMFCzckPXCB31zIzb0
ymosmvRgte15fmOP2TS/RbFtigNkF1hkPMoBM1dq3ilP+Wyifd71FUlssegKCH9D+RmZizacnCER
nxO1M/eEH69dFQgC07Gln07mvrkqADGlmCdHeDzF0MkaLcUrZE36RwyLfkN3W3cChGtPhKR2Ifuj
yvhoc6QGAeTEmilhIXoNz7E0Po+4uN1FoihO7tQ6B3jnw87evpaaUCOk7cGHIM/0NnOsHCs1Ro2r
qVo7UX1x8zl5MDuvnY8AUxtwnxnK6cu4KsIXaaUYD1OfT5WvJMAUfTLlpP4f9gWJKCBLMnqy3y37
C+CBVrP71CBR5lo5qbGlDSHw5jb/CqDZ8cKudfriODTGOp2SOIUAR1SfsTxjYX7NtFIfyc3BR/vq
jJ0RsHct3tu8Vy507gFeEfxZoPtseauDrpRky71KGa/FLSKNdIyx3SW8fUTkxbKJl/mvo3WKlALu
7ltnW9qqYsTGHSNPkon7uV6tz6UQ79WsVU7/OhIXKztAdv9xu9q+wp4Xdd0QNzZiBVN5SmMXzQ8K
5T+ydqxebg91ucsZip4Un1GOuH0LEwAMRm/0dlA6PPhuqqghmwkrBgX6waJoUzhby7yzklcHBRko
+3wA6LbSDe1qOpAkcZnjWRooYNgU4qkBuKGHgvVjWprzvdeqe/qol/cHgQt1DJBkvJJccecPR4E9
jaG3Dt52KfxT3mDUV2bVOiHtU56cGke820t7JbaGiEqnXwIENdnZOR8QrapJ5NR3gm5Z1k9J2dBk
B+xVvMA37o8giKMnDWW/Y9bpxlM0O8vHvl72nssL7orEDlIPl5Y8sgi4zXMSvCMntOhsIqxGc3KU
taROVZzNI6IEMLtbX9MH4yEWzvx9qBP9bbFKLS8rgkfk65nd/lFr2/1uVVkzPFnl1H5BrgFBzcSa
l9rvR2X+3bZu64VeYboPqWl1xgMUE+XT7dWUi3V++pgGFVOWE9DsRSdaSxZzMFDaChytndSTXWqp
i/+fXlOTT/DbA+k9z6HgCsuPuTDSOqipUZj3t3/F5U1DuYDeI6UNFJpRijn/pJ1u92pkwBHUsw7i
pJWl73s0RnbijsubRubDcNoleI7yxGaUFYvJRlldM1DnSas/tGNTKAdTmjc3K2n0zqNzdTSqYGRd
UorG2mxT3EtFHtueGXh4lXYPdI6m7GnVET4KHLtHj/D2El4bjiIUYgfItUqZufMlRAFQkrpwDlmH
1P1uu1l1FFGSfq31XQ+JK18LCXHpwgxVm3t0U/IaMM2ThhYOSXSX/NIQ7vvcxOlOnHDlWpE65QTd
bAz67JtrBfCxC6qSQVa1UQzcF+o8pKiXQPCZu9W+L1GT+H57Ca/dLGdjysD17xhYBwjijpWDIwcc
KlANyRFFpDkcINt/oLIZv6yL5mY4Tk7zKZsT9c3Yz9OX27/iyoc8+xGbfWNF3WqOCydyQZTymOMy
i7V606GTFe9pwl8bCuV9+qfAGchMN0OBHexLaopuAH+l05G7WaMHZW25oJR53asNyP/Y5qYB/wz8
johH5oibxW1oGjZe0YCbUMbCODVJYbwzrX41Tp5WtvnBS3UUZO0hX6c73Z4g1AKrjcp/btlQmdOA
IZMXg6cwN9tKjWKzoy/N3s17+zdEz/IHSfs8+pmhT3sZ8bU9zAEh/QazS11kM9hI276CSsFgBaI4
42pUz9pE1Jvkah/o7iJ2+LLXvicOe4xFWsqztFliM07TbNQyB2iKo2gHVA3cyddSNY2AAI71j9sb
9bWItf2iDl1GClzkq6BHzo8LIoaA8wVHlHSd/zWnSQxBO6QCjFZR6C/pmi6mz32F1Q5smuo0dgal
lwoAZjGMyXslmsbD7d90bQUwtySOhLgAz0t+kb9O8Io6Ypyg8wuJxxSfyrgbg4ZmOrRsSzvdHura
LYgcEUvNbja9LV3KxSUgLaiBBmk2dd8zquoPDbJtyc69Lhdxs8iU/WV7lSwSXO1mkSNnwaKzAhmT
WBae21gmq79R9EVoaVAMw++UUv2e4fe981ZeOa0A8IAtkKLJmtrmOTFrYykJA9xgaky3QjQiacOE
uNIMccNbY39ZbFxkdLWJPw7dXGDiPQ2OtvMjrgVZXBcejD242JKIff4523WuBVpfXtBEmYM496ho
66FzgA37jViVD4lSlmkw206MbTPIlBi9fWudDlY6pB/VaV3/W4qi/gbGlgUUtoYXtCkcJ/Zx5DX6
wFV7CGbOkjX3SptMwFaMBjverAPi+e9H0yJglRI80gpz2xVR0tTox1Yq/8yGd6D9j+lEoa6/7azV
dorPl2cAExNGArJBi5N46nzR+smY6zEakgOdgeHRSVGhQSux4ClJqp3NeXnBMZTLzQZZ3oGguNmc
2uDkzRJ3IAdH0Z5yW4o1u0Z1yhfci0Fq7IFgLs8cVVQZbFMtBRa6BeAo5FT4I2VKUHmoqMaY1fuu
yPZATpcLKL02pVcvaSIyHvJX/HWJtGtaFf0ASURBbZlScc6LT4nq2WgG75+3BUNRBYCHL1OoLUDN
m0cXG7SZxmgNoqVrhADEIhVKXKMOb99XV2clB2L5wGps4fnRaGAg7i3QnCI7CouybgMU+tSj3iBt
dnuoy22BjN5r3gvriT6Icb6AmYBWmSW5Euh6gYxf5lnLMVWiBcSS87ZUzT+3h7vQoSXtVAEKEyxS
X4datLkmVASOUS8D5rfmXCc+bRWkSYcIP1Y8BFDFRONdHWRbMIH+C3mt84Q/DJb6zUV5FZsVx1gG
3+s7q4X8lInpecItWD+hg4Ytj7/WLd43Oz/5sktIF4DEi8a87BVuC/QRgaSgIaIEc1TbL3Y3zy95
nc5+KzAk5KeNh9hz6js7Mx50RJKf4hSF0tu/4fKKlxQBNIh4v0hjt4iyZLEmk+oSasSTjTFlLRHq
SauHWVfWlMEa/d7h2j0iv509Fj1kqtvDX2nbMD6lJeZPfAQy+XyXOAlm9sBAEenPXQkBg50TZMji
/9YNBcsHRFp7v4yz+luyaN2HxFzTkLLu+BtPgQ6UuyFOVqJ5YV2MY3TMPIz0bv/Ay5eX3wfYBgU5
8saLTuZrSS5THYUenucezTzKyQu0BJeiRJwQm1gOWl92O4PKEO38uad3piEVzmfhCG07dkXad/ii
o4lMlmV9iZq65n3qxoPeOMNhUe31XqTpEmTKmOwA7q/dD1K7AnVFGlWErOefo4UMDF6zQKNW01A2
yHTn4JWR+2BY1V7x5MpQsjFNoIrultx950MpiZ5Wi8nKQnImVnOmHKjWXE/zYaq7cm+fXTlqDEaE
BgsTcx1vs89waE75h0cj1p3F/ZY29XCgTSkOqljU7FjoRfwH1RwvCicTbSoY4ZbnJ3O1J9l0bdZS
iBA2A7Pntj+ftaetORZr8EyxoUvjwNNmDTfIJHLe9K5Vnm5v3muDsXlpJSFiQ5a+GazuHS0SoowP
XiEcrPxUDHv8EX9V0HgIzu+hHq4NJ68yzrLEp25bKmOtq23dwdZovQkojFLUX0sVSC4iFcOXf58Z
dwbBPWU3YpxNkkMJV8QewJdAMclZC9Mp77I+xYJjRpH0fxiK9p/UupIIY/38i0X91KBwZURBPGce
VhOrEQd9Npb/KZm992ZeW0H6LzY8XiStkPY6HwtS+1BiChsFphmP4lBBKO9OaDlji1i65fDviRKV
WpDMCLQBQmOfnA+XGy0fbFKiQMfB7SmxpzyoC0TGiYyNeGcZr73POkBUidejRAVr6HywVEeUR/Rp
FGQmlYw3vIfD58iylRej0ao/a5S3PYo9rflMqupQKUfYFic5zW1QtFnnXwIfg4gbMJ5RTCeYwCTG
NvK3AqX537c/+NVfKrnJLkJb3Prm5tjg67YkKJDIY1M26BgULlxsJWqGY9Y65gciOKH58Zo0b5tW
TZbDggrjURHa6KdRL56tFGXLFNNnbmj8E494P653DmWMPUDBlbebY80fYHPI/mwJS3GPylm1WARz
saMcey93HuE/eIhlTMaR8qd5QEsQf+d27C2/6CGN3F6oKxEe/FuE1zjwrNSWBhCn5eSZGYC+qi9F
2AllBPnOsxjN8zO0kX/V4yLAA43KswTXD27hNs/orIW6rcfViUXxg45WVIApOCFSX0wnbf53URA5
nBwIvw7G3T7C5arq/aRigZgNQxp21M+OcB6Se2/+P5yd147cRhaGn4gAc7gl2WGyRlm6IVa2zJwz
n36/mis1m2hiBHjhBQSruooVTvgDDgW1llYFXgdG/3kZsupbaDnFXdQO5l0zLNZOfiCO4SocAFSJ
KDDlcRB/V7hqtAN6RK8lTxvU5V743aJQq7fn219zYzeR5HNvEzpzUNcaBcQ+khMGauT3+Dee0yUK
P0jJ6CBFmVdeDlDw2PGj3blDMSxW+vc6M/B1keEk4hFvFS3y1fVQaFJvazOgG61SlWOOKQeW0gqK
ck2k+0ZtyK6N5MhOWLBx38Ldot/9BlNj2pd3UqdMQtWH1LVWAusAOjT1McqzDsG4f/9tRCCIEVD5
BKPIaVmXihoucYeTGPnK0iyxB/bD/KrX43Tf6HJ0UJ10etSneHGRKaYsMKbQGrow3tN72JgxGb9J
6mwTWFICvZxx3Do1in1m6MfLqJy6koCSwkn2qydQ27vxRYa32re6UNUAwkKvX16rWcdYQFl09CM4
cVl5V9FH/tyYUncq4jQ7D3lbf8/SzhEPa4E1OQTeO72pYIpkRvC/voYSPXXQTXYSno1LC86ewDmI
n0Qx7XIBGkAOupYAoJCc+D+tBV2ihZF9MPMhOZVOO+3ckVvrTX5DZkpJFlbIKqBeah0EZKVizDIV
tH5HvEe4n2tIMBGt0b+YGyVPkFfUfWnOrAajptqiWN8zWNnKZK6T8+hkiX1XFvBrvUbrlp0Bt9I3
qiMgzA16XNxNq+0ErEbKDRQ9/FGLlNPQadbJgtXqB0ZwwnzoBQysKVw8sruQAMStcBx9aZtB8Vtk
2e4TDa3KIawQ7xv1H7evs62FJ4+BtERPk5B09YgnOKjOdqrFfimX9jFZzG8Nmmx+2wfhzicWc1xv
c/SKidawlgHALo7BH5UiqoryYhlcItSkX8yoy391OPxSUCi7R6dQzFfDgu3vWFL24d1TpIFBBQya
D199fZYDydSDIChCXyqQxZumBXuANoZ1rw1/ESmCogekQnNWkKNXqwnsyOm7qg79ciiWk4E5+4MZ
QVxK22JPPGDjtaM+BXBZYO2EW8rlcs4Bavy5mJUdKsGTFoXaU1ku0ftTI/S6hWQi5ReAsasJwQ6K
stqYQ7+IhxBTqqZ36kMyYj/fxvJel2DjzuFY8vlZQboE69BXGzpQOjGRC5Vr49HJB160uZhiN66d
ofEDSe92dv/WiMQMwqlWMOfXlOG0mHK10Ljm57oMTla11D50xv8iUwsfwA3t0T62hiPpQ1VDfDBs
iy+/WRPKy1BbRui3dS35Xa3oB+6hzo2WyP6Stnb8F19PZBGoHgjXcH2Vky2I+QRtqYe+ORLlpgEV
GHPGsR7Lr79IakFhYnoqEwiSsq82SlHjYTjowq6rrhY/DsrGs/LYeA14nN4fjbBH3jx1ubKg9F6u
orV0UK4KLUO+WF3cMOilsxzi/xDhF/T+Og/lJQYT1jVgLVZD1XHsWMWiZ/481u2LpubmPa6242Oy
SOPOG7FxEdMWMElqoQPwNq2eiLy2c7D1ceqrUYVuQNohwaTXTVG76TBMO0sofvfqLhaMC2GPC//g
CmmpDb29WDTG/NSQ66+gWuqHNtzVNxHv6NUo6FdR1UZY5YqHB6iJhlTcpH4LwfM0JzZ2GTVyVuNi
44AFq9y1GgUl1nTKP0WN9V7jQkJlyH+Cwib2vrL2S6z5nJWTjKk/m9F4ArX62gdx/hkB0O6unJJg
Z69cq3iiPkBVXbcYjoRvDYCe6EVkmlInfpo3BBdmF+jUhs1g9KfAyZ866olnqSusQ6/H9QsYwuJT
CwDvMSx0PfbKvNb+pxtj/M/t12/jU1PNw0wKoAQFvfXrpxSq02h5mfhLPMhgEiXoJVG6R2XZeNzZ
RnS3gdEjMrFu2QUzQVSPZQmfegYeCnQfO0yVpAR9iyU1T9NomQ/mSERjT1a9VwjeODvU0bgMSI2o
Bq9DCxghMxCJNPOzbE5+F5YUPoZjbd7HdrFTUNuaJy1zUFcUEpAkWV1zam8NBR8aBEbRmPfkJekd
sYB8oGavHUb0+h8Do0tOBAH6+fZ33Hg7eH/p2yiUWwCgiTX4I3zq20iujIQ50seM/+sMoz2Mszbg
MWzU7bnPxz0E2NZUqThT3mEGkOnFn/8xYBctJrwjEM5pLw9H+r6D2yYx9Lgow+k0qe3XYFgqV0Xr
+vUvpgpHTSEqBc60xryT7MQo8bDIOiIRLjLW45fWnn/O8jSd7MKx7m4Pt7V7KBvQBSa3FlyC1URn
ID96MiEPMBjF96kxQo9yM35cUaf+d3uorY8o3LoJNUSEs1YRrQrkAotFznx1LEw4ZoXyv6LL8g+D
QgdVMzNnB6V1ffipslGegVhFQZ8H7HJqcbM07ZBKeB3GS+rhrFM+t8Oyp+55vYCXo6zCDOzz0qLM
UCNo1Ez5MhQFtTWl6D5MIy2D9y4gVwzhLi8KH4p0+XJCitTMbZQtAjYaWZ9Qav0pLaV5dkCtP2TF
sIfXvX7BGE4YnpC9ARJelw710VDqVA4L3xZGGSVJauumkNSe5WlpUH7Bt9g1RpG7Tfg/8pylcbMT
F1xvGX6CQ22APj7Ayjcc3h/HsAqw/JERBPJBuNmtrxZ69dmY2v4+0BzplKFQ826BRixyhGiG6L1A
+VhHqUOh02exGVGmm3ZIq1g5LXbk0IDS96QQtnYOg2GaTOMbCIaY/B+Ta/Wqob5TFz7iMx19ZvoV
TzDvmt7NAsPZwXpsHQbUDkQyg9A2idPlYCDBOjt0RgQRdQiv9IMKF5/VeC8MEE/AZdQjZiTiOG4v
2nar05AipYh2D2pfcd3q1KbMwc3MwaQ9vah+ok3OcZ7V7FCp3Xyyo4Buf6AGv28fk+u7m1eAPh4A
BgqVV7pLspVGdmmruT+Ug+NqI5lUARTkDlP6xAv0ab5j08++POfDThF2a7sKRWyCK5IOIDyXi4xv
/GIFFXdBl9rzs5HM/2WGOuQuMqOmh/HJeLg9U5EyrVcbHQQhscPjD7jucrwkA6McyownW8u/o7Lo
vVsWY/E4RZ3lIcRcuX3URTtU0a3lFRiUN7M7aMurQUvESeqsiwvf0ekKtQHhFJIICK7kRvrU90p6
SmMn/qpIffj++q+FaIDQGUYVSpRjL+dbxFVHiwhhWKnqI0+TivZ5jvAG6lCK8rPCKD3TTOadNHmD
E8RjTKedbghbinro5ahSYVfm4CCSSXEWxaTCkTLdizNT+8kVEXaHEABJcSehHNq5jRVgJYRTdgMe
eRBiq+2o7oGbxDZafXbgIBilCYYygL/1MhAE9omMlt9iNIpbp9Zyj6w+2lVqF/x3e4dtTt7R6f0h
1ADzZg3hNqqwNXR8TfwsNUe/SvK0ciOECyqXSJYH1YiHx3KMlm8gzonCSBiH19kI+1OtJ46382M2
bhfR2+Hlc+g+YHR6+SXmtMspo6FlnVsRAordkv8YxK+YlCA+2zhIE3Xb+Z2BAolfOmp6bEx9j1Wy
cZGKDAd4MkUuETdd/galC5Asl/gNoAVGDBEGXNLb8vz+meKfxEBvxrFI112Owm2ZS0FKmh8S/MlP
dWSMT7o9O+gWNCnrTJwcla5BINo8SmYcfQ2ypBmRXtHJM2//lo0wgFaz8PNg4eFCrBZ9SqQZA/cw
9Relre77UbXPqZKP90UJREzSAu2+7IbMQ+mh/zLBVd65bq43O8hEGsI0RAgBKOdcrsQc6xhVD8hZ
LXMOFhpLQG/SpMgdeqnxb8/0+jp9I5XQecEhCuU58ed/PshZX00xtroeSD4HJq9SfR2qdPaDesrv
JFxbvumTKWfv39XUc1DAgAhNys7/vRy2KxtlwrTBwS+lU88t3B4/hZD+BHlr9DF05WpbTPUT/Irz
PNrlgzK1+c5vuPrGLKwp2mq8nIBB3sS9/pi5lLVt1mnK6M1KDKwsjQGFogdQZvClBslyFXsxPkbl
HHcU6pupOFB+ze7eufr8BtrUtC5JQ0hoVx96lIBXqGB7kCAwwvt07sqTpdfJIUok63XsM8d15l0z
1asX+21Q+rKIHwiZwVX60yptFw5VhZChVFZonUT9Oaj0/tDO+TcpDIbT7Tlel0nEeEJpB1ohqIp1
CA9De9CQdh4R1sydr2VmVveNE7X31bLMvoYa1LlzzPGegMH60PRJ8IoPqnHuO6d/LCdZ+1mH3Wzs
fPyrB13UEwHW0aIXccsaFMl1kqK22IxASyX7WJSVipV80Xl6k02u4aSjl1qIkqkDNqy3l+PqbIuR
kX94q88QrK92voHrp9ODEPC6zAkPdVM3PvT5xJutZg/DuDlJUaAVnjxizMtDltMh1jHXGzzLbKRn
5BdlFzKvcm7ypDqOjiMdG7VuXJlu705MvDkyQ4p8nih/LTzjmEshORWTtI0B2l4z1cpTAWrs16wu
5alU7OYVE8smwNxd1nai/q0FFt8WjAL9XN6Sy1mrbdU1ZsnYxC9D45Wxpv3Tzwnd61J30r1O39X9
SVLKA4FTGKQdwImrE4y0wlS0E0wKO6/y0zJEADFjjHU/jWM7nkotr1+tucck8/Yu2hyW2ITMgzb9
lZwmGvKa00zpAIU2X06BNppntZgwc02W+OC8GbXkcbOzdTe+KsKO6ACDRgCGtb4xwV+TSJqIGLZp
k2C33PQ+1vWaW0PLglUwBP9q1hjedUsyHG9Pd+ObQiNBz/ZNqQVe+OU3pUWuDDAI0LEt5OIOxn/6
Ymtj9lupFHVn627cjtRyeQ9hr4gO0erQpHOtdUS7g0cIiDbNgO0SNhtV+5j1mv5UlGHz5fbctj4l
crkUfolvBbD1cm6qGqKH09YDbpiRfgiTObvLNAc9DbloDnEToBg4xcV7mV5s2ze0AyUwboj1ncx9
bCvA+AeQWNF0DJCZux+rNnyA8R39xbejEwtLB41ZmjerCo7McpocxMFrkEE9xUkjP9ljk3ux3Qc/
bi/l21pdZAliWtDJTCq1tErXVemuNTB3sMLBkxKlf+mlNAE1y5tieJBanchFWDFujrOu9KZbS07w
wwmH9GOmO8HoJmHSw0CrU2gogabOPiKb2QdNUiXDK0Y5su67rLUcX8oC/btDSP6UFFn4s0bzHwfA
ji6DO1MGfjeYjHosQSgnDr4nD9XqOlPStpKjweEq7RP9sde69tQ6Q3poFad9ABa+17V/s6hYraGQ
VBabQpz0NdbSVOZw0WpCzgY0hY01CN7xvymaZYabZMEY3i/dmP6wWMnlPBR5nr8m9ZyNPsVTRDV7
K4g/2EOQO66hFkh7UILt5m9TNk3oWBhIGbtLvwyfskEZd6LmjZMLjkRwKDm/3MSrlaINm5lRIE0e
CRucc5zown+b3qhxpoydKHTR8oitnUThKjPi67CvqdGTKxKzi9/0RxCp4DfWjK2CZVo1V6+h4/zq
1FLd2dZbg2DlSkVeKAhQa7kcJG+XWOlalZAhyno3KnQTMkyRHm4fno17iKon+DaQDICa1kCzpars
WO4kYlFlWM580uFOXzqhHhDO5yVHwzyNHGfnSdm42DUaOJQDhVsv6cDl1BJ97px8IQ5Lm6b4b5iX
aDkGkqXRb0ABbifo25ohIDq0bdgnRL+rKo48LK2WhET8VRVjm5bPevXaITz3rUH6Ed2LpDnaTWi+
3l7XjVeTejKYdhrKKIau0V5JOypjCZ3Em0q567ywMOPXZEb+ccCcF4mzzEgfZT2Nn7JulHa+6dby
guIDvgihlwrfanuC1ouVwuHyEF3BQ9/Mcnii59EughAojTuPytY+ZYMKlj04/it6RiE7E5ilaPKs
ojB/8M1V1ZUTc6/iuDUp4TwLMwZ4L+zsyz2zOE7dGPTjPdzwZsyWq/ZhmCrtHrENJB1vf7ytsYTs
u0WPl9rmukk/8TrLcw/MuafG5RvRRLjTKnLzmKRN+xdnQajL83AR61hr6Y4CyUhwjRgQNArq4QHb
w5vp9N7PspLsnISNL0U6xqVN91ZgL1fHrh+XER1SToImI0DeVnrwkBZNtbMfNi5kCog4gsCnE7A7
8Sv+uBw1vei0fB7ZfXVEJ2OsFIvuodHlrjFEZX0/Z6a5E/xf1+5w6gMPTISKgiG18NUjQOmk5kmy
B3TWqlg6cLrl31Cm9Cd0nOb/8PIDX6EkbQXKwply2U/jMD/JtdSqsOFKxKbevX9E9gvRRNysBJaX
SxDlIUCrIuHqpoziJtNsgQ3oy9OIHsrO1De2KsgtXj6SLgrja1JyMk5qQp1jwNK3NE9G25lf+jrR
oMql2c5QG1eaQZVOp7PJYQdycTkrk7Jb3/RYEgHh149On//bKcb4LFnq9GIsqXy2a3wL0NjVPrx7
OelQC8EQLAWFnMflwHHHMgYaczSMOXoOs0ojnIjHKnPlXJt3RDa2FpR8RijK82igTHg5WG9BS+5n
pBYKq02/pAnkZ1nSjEdgusnd7XltnBSha0fQSlkGfNpqKL02zErGkACOpjQ+z62iHt/Qoy073Nea
cQ+XtvESMp4lGlYIw4IGvZxa6qitUykGGrdFPxxDKmSuNNRfTCXSzlbmTHeFvOu7JU7eKq7kWuPb
ES5hmrgGnpqSjIBpPPTebOhp7ob0CFtXnx3zOUTTo3JLbci/Zfy3phtWdflZtdNyz7dx45NSbQM6
wkmB1GmJjf3HjdQ7gQJ1j3UOjTT/J9Kl9OMsO/OTaXfxXuC+tcYUvehx0ltF/mm1xmZj2HGoR+R1
GJjf9dpkHKBIDU8Jrty+EJsD0J3t6YVvLfKfg642UqckyhKaJECVWeAYtljzXbaEsIyj1MK1PIkf
JLP4Nyf5FWpvf/GC0Qil30rnGmGaq1Q2lY02EqMj7qP75ahUR+j2Ek6xRXu8fWK2viSsD7oSZM08
Lasv2ehhSC2J1Z2iYT4rBXlXBgvF7xJT2RnqjUCz3rlCTYueNRyBq4ADz5+i6VAf9KzBbA9LUyUP
i6QmD40SpT9LC+0C10nq+mPdq56R9Oe+ys3azfUmhsOQGScRvBNBL+a/OCEsCTl3b/wv6tFUvb0m
4uOufydUPME4EnxOc/X22dOimsC40b6bC+lfa4om1cUVuP7YVtC/0R5RPt0ecOMjwJbgyuJDsDTr
MALMeNGlCccJZhpWlXbWPuXUlI9WEy7f/mIouE0CmkRLZm1goI3U+5pB7lGsbqSPWpGCg0rnnHur
HrSdRHLjeeNxAbnPKhIgrVNu2gV1Xhhz79U2+tOSRsOx5Zx/7otEQhGzqM4VYEq3mTDouz3LjbiM
kYnKhAoP9ctVXKbOLQVvY+q9TDOlM/anpudAINjZJ9dSToAiqCkIuIcjWL/i6vrjGqwrMo1FZ0NL
uZrfm036wbLq8TDaoXTQQyn4OA5O4k4yfKew0pF6tIo976bNrSM8qoS6pqigXv4EZ9b0loXgNZA5
tXpo675kk+KCG5z924u6OZSo8SOpAYF7bYXVhjI0qcRmlzqzfcZNIEXDM1WO3CrvBieIhaVND4tI
CGivkTS2HGbRQlPQcyorOMQD5aIuUsNTGHW915E/Iy1e7lFprnmZb6MCjEbcUDhMrnbNEplyHhVa
7w1oqR+X3EoPyA4uzzZqdGeax9Z8rEq9PqZ2omGvWGYlYNxgeAzkbDxqajKeBmlEmc8K++iQgePw
C9AFe8KyG++hCMxFx4l/cbAuv3jd2GESZgqnqg2Hlz6eE56J0rmHF5h8QojR8U06jefb337jPaTL
R0JFBMd5WqNFdHQSgFKxzZp+Gu7gmzQ/0mSZn+RlSU5Dn6eGqwZ98Jg0yAhIUa/u+YhvzZpTJlDr
GnXO9Ts1JR1lnYioR5Mm+5S19vTQhOR4oR73fi3htbGoUraDydm6RsQ+QKmAmhR78XKp405t1ZLy
vDcYpf0U4lfi9uG45xayda7ouVMtEjcJ9cnLUSZdrRAO57LS67o9KFVR/FPn7e8gqbudRPJaTEug
uMg26HgIhZY1AKEP2DMQ83qvagPbRVxSeqmK7rtpdsWzKoUFvUtd9eVQmtF6LcDsy2WLK3ytPxZp
Hv24vac25y0wgqJQRv9lFXqUwxgNqSqeByPojlon/UJ1dvhMA6Tc6UVsbB6eIAOlDSqtgJBXR6Zo
U5XYPOi81Cnl0G2LXror1KTVXTTMl5e4KbVXTC72wGQbExQoemqAeNwghrOa4JI4/VAude9NlOd+
KkFtu5PRmS9TPu2y37emiKY8iFXqzYgWrGKWCFn/gHuYzKeX9WNVRdMXxEwoTKij2QuSq+VbddEG
7ti1HcZXKB8e09iq78CfFydHL+fJtYsk0Q+D3jt3TkwHyg+lUjqMRj39xZYHXgdtTmDrydzFbP54
OKtMaap4dDBDjijCZk4U+1kSJI/m0Oxxo7Y+gs59QZXrrUkv/vyPoSZpLnuprliYGtJcPFXBr6iv
4gfTKq2dbbZxXYgcV0QEbOor+a0mjqU8ZDi6JqyY05r5QQk69fPtY7MRnQJ1EArDgNmB74k//2NC
9TzijNljJN3J6ozY75g7jxmw+R/V1NnPiZQ2/90ecGsFSb4Ew4ygCWbx5YD6bDTjXGqcHnThzrre
fVYkCa+buN2TYtucGhVC+DzYO1NkWY0UZVVdj4yEvhrBIeQ1Lw4D9IoyebrrkyLaedW2qlwiOhRx
MBUDnB0uB5wjPVStmrWkwxIAeJSjbxMKlveaPuDc0ACtOeDsIH+Xe0N7TPtAepZ4fc9DWvfy+ytc
xP4Eq4JeRDq2+qxtPTYDno5oG45N/ZIFuebXONlHrtkne37GW1/UBptNbA4nA0H+y2kDmtdIaVnn
Kg+j3EN7wLhvS4QTXU1Kp4+3t8/WzUSNgJo9oBXw7qsi1yQ1mbTQvPJKhKB+xGmffq8BpbyWcLY6
fzSXuXBVunA7r8vWYXQUFOBF2QAG5urT6lbL32zonZdPAT6yXRocpb6Uj7cntxEXCVM2oC9Mj+7A
6mxocW+ZccMoidONfjAmsgudDyLynBseBNP0Meiy+HEscacOjGGvDrM9PI0JsnfajOvoXwonKUDa
i7sghxldTEYF6W3WDtrSdXeL1S33naF1J2dyJPq0erBzfq4/LaBOTg2BOiC7KyGTZpzqpNOBE6TK
svyYhsw+BKj1JX45OVSG88AaJXcoLXnnCrzev2Q7/EM5mKgMPO/l/i1ssyyLKBo9THYo0cy5/KE1
m5fG4Kje/r5vEdFlLYCGIaeSBAskIZW+y6FmKZu0pKU+gmVtYxxGVCw+KDF2q240N+kPuTHVU6Ba
0s9pSYoX2pjqvRMn0YOogX+vlEF6RPrW/lTIwZ7U3tbi03pAfpR0TNTHLn8ZGJJCS62gp1QSwPZp
ZQyXGuyeSxyo2giDSNtw43bZQ3xdbzkOM6VVAbXjBlkb0HaYW1s6nl+e46R57ZaLPQNSb832B5hD
xfSQWUhO2lANP6MFrcxjqi2YUd3+KtfvBL8BuSkKZNyWVw2yJW8rCzbc4EXlUJ9aORue47Crvqo0
rj/Tp3m3jIcocvLfQc8DdwcF/3KpFysqVTumzDvmlJ0wOEr9qMHZDGSLuXOkNrY2MwLfAeqL3bZG
6PSoJVtNxt+d8Rx7dTSE4FlsE6mmYo8gszkU4mjw7sntqNBfzkpKusKsdUpBshM9l7ZwVModpXgw
1X7XjnBzLK4p8EDoERO6XI6lDlYWFhWpNZUSpXmYjLFyzmWKqb3sFPPXd28PmLmCUQoImn7t6mRE
kRPLg8NgVY0HQhDpz4m2BLEfjVbuK/OY7lGQr98a1PQoZxFk4tPJY3A5O16BWMOMmMImAI5nWI4g
vCtugtvT2jjwYsMLPQG6moAzLkfRm1Qyuol0YkYUePIjG90Lt4rq9DxPlvM5Nhv1kFRBudfu35yd
CaaB+ISY/arYH6rmjJE1F00g2aPnxGV8AsMh78Est/YIVywlOy418I7id/wR2Mo9dBwqxxR4tAYU
bQuIN0f2w4spvfm3l3JzKPG3oekp4r/VUGmVBclIV8rTKjn0iJKU+3wY/tH7wt6pgW7UCNGqo0tC
ws1JI2C/nJWEPoQoInJZ2G3tNXpb/lsWi+1ntZ7elYtkPuqd/jEcRuVXEsfLN5yR9sh4Wx+QIIUz
geoF9/NqtqhiG52DUp8XwaLyQnNZjih1JztruvEw0OKjg2ChvUZjanXEcUTLyybLQXDO0cIzMAZ3
gzHnB620+6eudlrM+jrqsKh2n2rN2XMY2vqkIEdpDYNBp7y9ive0qtEiY6BZ0y9xcpyktPbRBaC1
ak7d4f27B+AmoHkRe/AEXX7SNpokOy9KTKiLxPDaek78wcDub9Lrd1MK+duJPugDQUPnPlt9urCj
81zLgP5QXW9/yUNbfXGiJL+LgIbt7NSNBWR3QHrTsXWBrrS6XvK50wtpqeizkYX4eh7VB2myRjcf
W+f97zcqaybBOeqj3GmrrTLKwYA8CtVEeeEFiNVuQF9b6N/a1NtCr0oxkbn9yTYqX4L2g1oJgmsA
G9d4hiY3skEW72qRYGvm5tlSGh96aRyVQ9lO9T9mp8cd4PG+MKD9JdZrnVsK9Mo2sF6mFNuQQ2gW
Sv+/nZ+1cTQBq8LAcwQvnmbF5VZKJiOUTJvbISum+iiNZlof+27ElY1Lo/ptGsBJPAiIkfq1jUbz
KcWSqfeSLCqe9QSHg8fJiCyag1kuf+q0Ka12wpGNQy3qJojC0+MgHlmdKoRyJkOOE6ongKF9kwKR
hy68fnDq9CWucVnkmVLOw1z3FMA1fafBsrUlVVXHsonKrwbE9nJ1SssgIzeZcBXhPQsOXXqIQ+WX
3JvKTqV3ayRNIF2AW0EpcFbnLHGyUKpJ0th72MWXJWVPUDeRZyzTuHNPbjzjIllkWQV3F0DE5aQ0
oq0IoSeCyaieH6omnAljGxvoRayFp1qdcd6uqaLf3mnib13lMbjv6DyuPHjkDKuYyKKo2kJwG1Aj
i0dvVKfsh2mUxQ6gZWO7MIolMIFcjBA0LueGPZGSDDqAFgWDXD9fOvUhalPtf06SWEep06MjolWm
Hzuh6pZyq3+8Pck3DOB6lorDzQIaQ9ThVhsmHhw9g1Q/eN2AA/ZZDSDkeNocBDNEOyUKvKCGGHOw
+krSD0FUdpOL60T7O4HZC9+2l3/WRVSfSjyIjkMQRHcjyq9fWimNzUOYjnp71MZIldw4i1rqQyPX
6CEuW7M6zlTD4BEa2ZjdW4ZUHDItdMqd+V1no4QQAuMuyg2UU9blhhS3r84kMsLGzPkaV8PJCUzR
wBXpqCM5dKZyTKLmGTpSDhJLEVcdevnf89h8LTr074zu9faSX+1msaNQVXvj+RNMrV6NxBjSmJYh
paRwNh461KBSV65t+SGk7nS0OhsqNQHfnsaG+JAXH/ptWFpgRDMU19fSoJWFD1nGw+GFs+OQmzvt
UW8Bui7BbAEITdud9+Pqfng7OIBJGAuYxPrQ5pStKrTMKVjXlnOq6mE8Z0Gfe52tTjth/tZQ0NWE
gIhNzL0Gf5DcJgDTaVYI62a/M/SGZKKf8Z5W9lDX4vZeryJQAPp6JIACBHp5XPtCNdo4H6Br2U1Q
QtXq9P/lqRJ8g5TZ+nhloqqYJNNzPy/6TrSxOTTqpwLiAhRh3TrXjLFMZH3kAy5mhO6tqrt2lQwn
exrDx0lIV+d1k7ntVL3bj4hPCcGe/1H1Zd6rOyqVWkxOWhDECcQ5t8vUBW1wczwEWbMn7by1S1WQ
ofAzURCCe365vqnWGInhzB2ul23mUkic/clBgjM3jMxfBlPd6e9tjkdJ12Q0gvB1R41KJB+ZNoAn
y5J8yBOw7bWuY4RjY7VJk2+Pzr85HhkhawlHhPvocn5EXMk0LrGweE/Hj11fOz6syPKuMUMAJs28
5wRy3aHn22kWqByQOeQz6wVVpbKmHJ4TAXWoaxxlCVOaYyTBafK03jJe8sTMbV9zrJ53x5HCl1LW
u/GDHPUL659E4+gWrVbYrp32NhYIBVRN/lD9BP/eeHdGIn4sYvdvpr7kw6vVIfecFHQq6Jvw3B+c
yU6eg5ismcQ2+377Fr7OMhkL4BAJOureJJqrkxyOcZEvlUTnRJKl75zZ6nuqL/rZ6mflV9cUMGCV
vKHrxSXwUZfs5bciN729E69t7QeSanYD5RdEc1a5bjDDQ0iQTffkLFj8NIrnJ71TzW9yEMffK1vO
vt6e9tZ4+LOAThYeQqhoXe4/pBszyGwN5e9e61+mIO3Qul+GFtebIEn9Lq72YAhXYRTrzIUFWVCj
4kqp83LEOkwrxWpqbsy2lD5Dg1ReoyjYiaK2poWyKRhPvqhoWl8Ogl/LsoxW1XmjM5v3bZ1/Slog
aEYqkQBMg3q+vYpbD86fw4mf80fdRVHAk8p22Xko9+d+FKuOFyHr6rdtYh5uD7U5MwoeAq2k0b1c
RQt2nw9WTgPak+xmfqQmKb+WhOPfK+K50pVmrmD3/SNSDRAKFFyIwGUuJycHjhmQx3eebdfj2bG7
1qVGYbpFaJgHFVjhzhG4ps6xQxBXJPIDM0KGu5oifDbDmDTe1GiYtOhgdK32qlLTMY90uZtP0lh1
CdZp9RQfMGWe4wMRTmi5RlN0XzCtmy0X3Qkl8yIa8MYd1weM+UJVh8gts8rU3FjOlA9J1AKEMjI1
vUvwetPdQcuTf0cdD2F3QLpS3fluW1uEOhl3GHr+Qoz9chVbPoxZGqyiYy3YRlPOPXZaKp8c2s07
icrWFqFmSylHRmWRasTlUJZdVFZh0NIqpnQ+NENu/KJAlnqjaUioAKt7Ge7W1ASxh8429wgZ4OV4
kbxosRIsjKdS3CykXvM6ZEJOuh7s7cWtoRBeATyHAh4c59VQSpjpFB1p8VpZEKPPPNaPyTxDhGmL
eCef3QivKCqQS0JqBlS67qQPhmQO+hz1Xo/B+e8ANfvSrfR58ExZqu/BXuaHsZJLfzT6Otw5chvT
JGcHEK/RLeHsre7IprXTuKwKagZqXrlmbXTnFJikayljerx9ujeHEihBcOE0o9YeL5YyN1pdEGzE
cfjf0JXaUa36gXbUmOyMJL7NKlSGxYxrDZ0vZDHX5cUqjaBjyzywYSGVh0Qw/3Wj2jMF2JqPwb1B
GZXX7CrN4P51YGYzn85Au9SN6mb8XnfqOJBrVtmv9y8ezxh9W1BngKNW32l2WtnAMq730LiLPakf
2/sMf4RnxL2VL7eHEn/V1eoJdiJ3CHyENU16wjLRTDLKK4qDTaSqls5JW4b+mKaj4aE/rVCaHt9d
ZRTSxJQYiUeoSJBKXZ5sJHybpeoZFGxL8NjzDCB8O6rHOYBnOgA820nctiZJykYuw94Xec3leGoE
ycVCZsrrza4+jHo/fsQNXD+znawCHlVT3sXo7+4kUhv3pVDn5k7hgRPNyctRl0lvDQpxvDd1Yx2y
YrTvHIRnsHhGUQ8g6nC4/Sm3tiidE5pQPN+UBVe7Jk3isERWuvXKfikOqdXL51Ia/wHIvddQ2FhP
GNs0XHExoga4JryLLkPXWlLLOweqOQoq9VuqZ4i/l7IMVcCSGwnLz07Vf96e4cbdKbRvBX+I0Wm1
Xa4ol2lQNyLGmxpt8u1EMlxlysqnMtcXYR6guUlpRDRw8nonf7uWeEHtlLRUPEOUeK4cDRrMcZym
x+DUbLryYwoFuqbiMIwv3UAFGhcUzbMSOT8mfVf66tJ0r60zInaPfvQ/1Sw3h1BKyr+otXAl8bPQ
BBDPyWo9Km3SeqMkYQb+Mh4ko1bvQk0L3MLp5jszNOTT7fW/RmX9n7MrWZITZ7dPpAhmxBbIqUa7
PHujsF02EqMkBAg9/T34blxZGZXRf3vZ7lYihPTpfGfYZiHDHxRRECmcV4mhphyYM7ABnwCmL0Yy
oEBqgk7QI5kn9+Sv/RjtpzqrboDPDn65kGaui0iu+s9MZ9QOb/+gC0sevwdfNdxrtxJh+/f/FshK
0Crw8Hu4nVA+yj5G8mvwDVDF/1Afb54BaJFv4bLgHLwcKQSbG1hLDcAAphX84BRul/mahgaUzrjj
D3UWttdo7xc2EHQlARpAGI/6+Lx5nfpdLCGSGwsIZdV+npA9tG7eyx0OqifXwhjt7dm8OB7O0K0R
g2P7XPQI482kWmkwFqkdku/GWFkY0gZoeFToKdjuPzvxYzVtJoeAo2EO8oqFSw1XU2viERYvEcuj
ZfSKEFjPITDkfxkKm3mGHJZNuXB+zBGXtjxW/ghlUogWaK3EvV2z5yhbqqf/Pokoj2EYj0MOOPc2
yf8syYC5dtGIR4fJQMKP8QjjRqRRfyXJiFQpg7vA28Nd+gKwEW6adBAzweN4OZyAb+M64l5R2Cqe
cqhrsiIahMmT5So8d6HQwqvaGA4ogGAHdPYJTDqLoWfmAJRpNCLuWfhHuLvrKzvtpUW4kS3B6AJ7
CifMyweSTiATz0fHL+iD8FERxJcEIJTlqRy8HF3d/ko9fnFPQ/0ILjg4/ps29eWAmYjHuqX4yiBm
6bGHABQUg8l2RPuidM0y7VdDSQnJW795rCT5FHTjodJpdOWXXHryTZIFyzY0lcHbe/lDDNVQSwQ4
v33aN4VyyCYPZKpzi65UqRTcsd9eOpfeJ+Iv8OlhopF6dvY+BRq9Rgi8T9VW/r6p0rjQWZa8e3uU
Swt0o6MhFBCeFCj6Xj6VwN3Cp6YxhUb++Q5w2LOklXqSYHlcmb9L1cHWDEWU6BZ5eM4rBayolzBE
vZXAf7oQCLf/xhY93AHu6AA+CXebNTCTQe1QfXj7GS/OJD56bJ0ba+u8F5vYBubCBjgNnzv/Sz8I
CS4HdDBvj7K9j7NSHVfhTeKD+wesNs7qSTOD5ZRIQDRQE5Ajev/imwh7CXvIxe7CZYQjAAyfjl43
e4VvJ3Gl+Lr4Ijeu3f8Pf+4Tr+Uiki7DQ3ahTND5tvE7mDfoAjI3cXz7SS++yQStFpTqMKr6a+Dz
zx7qB5wEPsHK1Lg7lINfeQesUXhV0hrFDXNhgW6b3hvqrulwLn6DeEbU0Vuc8Pm1ldRicnh+ZIOT
qgZBbfXKiHtxwVHhFauCDP9/eNJtNPAJt/377GZSx2rTZWG8oePtQ8Y7dljnTfpJu9Y2OzZG5Kl2
k3lyPh2uHB1/KQznCwqFHAibAOxBg9re+D/TnBgD0gKtAC+i1bKeFhXOPvzqXPMZzAcvOOEGmsJw
LSD83VJPPME53Ta7duYMVhLIBEoKUysvg9ABZMicNdk45NZab8lHlQZkt0aj94XW86KRyz6H0ZW5
u7QgE2CQG28RJuLnIh6yBuFYI2C0gHv/tENF7vPceg7GZhK++P9ZrYJi5d/RznbLdaj9vg62NQn7
rb1tGw9tZtGJG+HS6BoedWkZ4voP5wlELCJa6uwQXMB7G5cMaENglCtwC+uOHvxRC9quwz4bJb+y
SV/aWvBGoYzB4Y7D8GwlVK6ru5WgaQuCNLkN4RHp5VGyrh7UnOssCwUXvKWc/Il/rtuY/rJrBE3r
25/CpU0UErsNfQZlHir7l6uxEZyTpNEAxlru3Tqp4w9J0l3Tr74mIuA94hq3EXghxoLm/eUwAd5e
zUYK0cPAXXMQyD99rvQCF3yClQ/b34R97HrkJMF7ue1K4bf8d8qoEmgWIegSCGGFNspibXdP+pCZ
Ev6585ovJHRTTnXnvstJmq6gYSfTvB4Jg6tYElueB8Tv5IMYAx9K8lb1bblQo/4zMwdrAz1UYB2A
juCTflYQpko2utuUkXbqkseZMgmprtfsjfGunLcXvj8c65tODE1bSJ62F/rP9qGcQt6OBKrSqDjK
YWgRH1FisTyowYp+e228NijYmJ5I/8Q7Ayb2SkwNN1EUMhQ3/4zVdV+kUkK962CP8l3UAXmP5mqd
5lUN+9UT9EJT/MHIIcEajquly0WcINTArbV/TwGC6bz25CTu9KiX9+OKqdzLConQV+6mF0CSrSIA
yXlru0Gn8HJ6HFjB61gD6I3AGdiLNZY7SoK+SFwwPq8DlyKX3ZDEV3bFS/UsnBGA5m09/I3+8XJc
mbaJEhxXbR220QMZl7hEf4N3+QBYBDJhmEJD2b/MTUEbSOLnlWR5oumwwyd+LRzkwhLBZTIAVAPg
bYuHfvlbwG83LnWZKmALEf4UfA52vqLgu47z2lw7Sy9MONThIOzh7IZw8ZxiRAkgB5/OOEuZ6u9o
Y8JiHudqjysfbC7boPuOLPPpylu+8IQYFBg39hNUgOeNVUQ8wdtFO1BoFwV78mkKTtHkeYj3Nv9D
q2dLUAYSgOMa4P12aPz7vcHdLRipHosxmrsdlWihzq0NdvBGvYarXJrK7asGJRkElFfkVkepjbsW
t7w5gCEEeC9tMUK0dEgkKMISXoO3acSv1V6XpnKbQtwWcH+GpPHl87mFJlWAUDL4QCq/iOra7COT
ggsgRnOlwLw4FAo8/IPT4JUetF08Ec+iHwveBfxQZX14MJlcyn7qr9H7LhEA0FWFPgVyGAgRzmnm
QngDOv+AHnqBL62BTLhA/4fvbLAixKaFr2Q8DQiYFtKWWYYOubc045Wrw19Ly7NSD6gH6Hd/zcrA
F305t1EqPTnDhLXY/NbVfsBr/QigovrktExh8N9Q7JOyIW11pOMMbaP1pJR5Z0xLsWOl1W3qW/T6
APUlp6XXKMs1vL4+vb3NXyh7kEiOQvRvLx8o68tfOXM1wBYk0AWFkzL6Odztwin8NGq/vWFZXF0B
6C+sAqjkEGgCZA81wTm1dPBWkFYS4E9g57RI9GYDVJasupPSedcOsG2Cz17AJouDEcgmA0ek/MtH
Q7E3s9ACZZDKsmQXrulUoskdwuhrVv3R9ohjz33GEGgdruRQIw+5yxMSk/1/nmLI5rYaAaoHhG6c
LQQJ/CYVFvCKN68IJEbCfckDse7ibNK3Q6+qz2+Pd3GOwZfbJDge2hJnm5b0cEGwDpfyMJsSUMoQ
AQiYw9zMgAT+cz2Cu0wWYt+CYwP2j7OiebCrH5gkRIhR1WZHhIog58vn3r5T5lrA8eun2obCIJu/
ILCas4U6Ihwe0c2JLiavt/sY6uDcm9m0b9lVLdjrbwJQO0gg6DriJAVV7eXCWVXaRGyoNjzRwck8
mvkJTXC+c0mgcrQF1OntF/YXCn25UjGBm4koiqatybM9+z/HDMxX0wEdMjwbwPyw6GcaD/uZ4Cqe
z/hGHus+Av0a8bYNCpjYRLdDE2XIDohoNcJifsHVIVyQoJGztO+aHZyiwpu6Y/NzTbtgz5gwTamt
9e8wd0gylPBjflfBwYPv3n6QCxsvUEocXuBVo7WP+/XLB2EDWROvIbpoomj5DQC/Ow3wuTv1HTRn
eUqM2TWWZAeFGN9TRpn3BXC7rq58+Zfe35YqsmmdsVTO1eMCnk6N4g02GZIEO1KlZO+NU3yYWRAg
z/5q4MKF+g82E8D1QGqE4AdF18vHzjQPQ7LtasgRj+97uwBNCE1NjrJFWGVb73kSLXcNdr7CVDYt
DdatH1+1P3pdQuBnwHgvAN0cz36un4hWpKdOBkdsWEULwmXS6WBbPsOsekTlDuTx2ET1NZj/wmSj
2gQVGwAg+ibntjASFyPbjrEuMk2h+kmH9Y6FYnxYsqaZIP2e4S789ip7DVXBrBH8Skho8cm8KlqW
1OsHtiWnqZaAC6C8tWiXALbmCn0vQUiMnLrFK9M5UB/fHnmrnc++082bBqEm6J34KAtfvmfAgVYu
EgDcym1UyH6o76m7bsRwcRhoqvAH1wqYwrwcRk1j45jNdOFFCrYSLFmHEx3XNTcsaMbcwBiN7wis
DXfVCti1FqT+uHTCL72s4e8Nndthrxnne8dDemWvuvS6ocfd4HKQTtHeefnbyAifykDg23L1EHwM
I8hf9JI2+7QCy6X0GTC+8u1Jv7SqN4cniEPguIRsxZcjKpZ4QMkwIvFMv+t4FBXc0PTRZA385wiO
7xjo2JVBLz3mv4OeXeljNbgu8Tja7VOToDlRqzIjqByihAWPM7P/2R0OM7qVYWh1buGj5xd7z1vq
pWqQLJGs2XoCuUznimmyQ0iRy6fULjuAltEB0c/XEsBfPSn6EJDfAAUCFora/OxJpUjXBA1+aGGI
SMdjFOkKJhhbBAbM/VqvOfTOVtfiW7YV/OJDwr0UBREucVBJgv51hqszx+t2RfesmKCu7g7BFI53
sWb+bZ/47Jor3KvPaRsMEpjN3QPY699C/Z/TdR0bI4NhwA24csFjN9lgn6k+/fj2Mn21K2EUiOFh
4LMh6K9bOx4UTCjoQLBZZv5eSDQIQLWUQLBTl6OOgEASCGY5Dus1SfJrogSGxj4IBA9X1BhmdC+/
kM1IchgIILJVU//HFAz8N6raZIURKqgBKMXCLXA6FM+I7naf4XlUZXllZfbAah2vO9kiLBNUcKaf
3p6SV1/u9rtwIgBcBG0Jc//yd6W08y0x8LTStcnCQknm79NlFmU1o2bTo4wBhfhISXh72AvvG97I
6GVCQ4Br4Hk1lW7M52yjmicda770PeU+sMLoKv35wuMB99iazkBOQVLbvqx/1hWqT6WxGDCO9epD
G3Ha5D61IiwWtdJPwI1xqSNkmn++/XwXVtrWEQ6gv0GeGSSFL8dtYDgImQrGdRWatP2ozZ6KIcoH
7rtd5vwMWVc0yoFJXqOYv55ZmPbi2gaUYqvAzxvFyoIChbMHTrd1Ot37jKwflDDjFXzn9Y6E4hGV
Pvg1KCheVcMTr1c8OG7vY11lRT3O0RHpeD+cM/ORW+C8b0/n69cIthgWC0hc8LkGW//ldCIhNJvC
CO18AR1zWyBYZ9w3gamOdRizJxYvwY0mtfyvF+GNowY05G8UINbp2TnayRk30xh8Lgc/tn01dLYc
ulAUorHyyvfwerPFUNiRNs4S7sHn1EYTzXEtKHg0E2y+f/LBsmdbt/5jDfj3y/8wl5v64i8EiVrp
5VwSny+YajQsY5hop5+6oKr4LqkELiu91ywpiH+tOCCPp78WaXjxIVGAbr0UuM+fd/VWEioN+Bcf
o6fYQSZRc0u7Lj2EAGevLJjX3x8uhuD74ZsHwxAF/8uHhGtaTEgAYAeqfnqQEUR/h0y7+RCGiv5O
K2+g+brG6X3U8+RKR/j1DQvrBiK1baF6aAGck6JQiSDjnuCbq7QOmryjnmnQN5oUHP4r6b6IKFm6
feVm/TGmvfuTgawCA+F2sv6Ht9/1hc0AoOgGG6J22Lbal9NAGG8Wy9BHbbqxQywOhKWF3/Y0vDLd
l8aBnwjkf9st41Use+WDSQpeNtZU1OnbKiBqvwbimvXzpU3n31G2X/HPZg4Ev54lfHNAxJoaKHaR
cEtHBjr4YKTZw+N7/v329L0W4W/MdzAX/gLL6OqEL0ccAACSHqaaBVrQwUdkYEa8ZG2QPvRosn+b
sQffALDxYZlLl/AE2xFz12aheOpY392kPISI7u1fdHEK4HaA5AZcbbAjnv0gGDmIZiNzDE07fk7I
0N6sTep/U7RLS4rI6GuQ96VvFjXQBlWB3wTnkZcDxpPptHEAxlhDxHFBN7tkcm12m63SlWvLxaE2
0BEkFexOrzpDJnVLQkERU9CF7V3atycQDUxZ+0t8fHsaL20PaHZCdghcDBj02XeRdGSqTUVHAFVp
m5YxraffhrPJwFU62uxikZbsaeHtIbaoD2+PfeEx/yo5sUfgkgbO7ssZdZuCoofHRzHDrfJ+WpX3
vlpSKEchnNm/PRS8dS98mcCtUAqg+MT17BzYjEZkYigNznyKyCZ9S2xDEZSs0LNFEkw4PGlO8JhV
wgN30P40fYQE3gLFppqYPOJpI/Y+qLQfSJOQH+tq2YdBM5bk8Cbo/HL1mFrKkSo/y5Gmua6H1Y+r
uRRtKryDnGL5rHQYyb3Wk/mV9L21uXY64fk4i/H96kGcVohERs9U2ebZN7YejsgCitpcjdK+Q6zM
NORA0rYivQ7bX6jp/c891TpBj0DSr8uYzuNhdUP9dcvRHcA2jsYEylXWPIkoRN2qA+RSIWZ+5HUO
ubB3P9ZzJo+AXCGqQskJFkbtOf08zzppH9oEQBTYpLido2pFsleGkGtW2lbo5IBcTrinhEiq3fPM
UXFkGctwt6d9Opfwtux5sQ7r2O7QR+ldSQZf2D0MQtpjJtsFsJokNMy7blXVez1Xw1fQZasfve6n
r8jijAeQNTo5QvYJ970yml18jyhaxGdC7Ts/ABvySUnYNNmCZIH1b1ndySjHJlH/6mPDyT1Nuf8E
PplC+JZI2QdfSxSaEyyW4EjJW5DPR69P66cZITD1js6g8+Vt3K9fIAPgIg8CM634K6r+7KybQ9yI
4Mwaw3cESNnMx/veEaR7OL/Hb5pin9lNXSV+Z31aIToN2v2qiGxjx0dpIAeEAxgctPYVjLOANRIR
PBBkv4gbOLz1DyJNGZ6UZ81NFZMu3ncUy7/AARV9Heaa/1gghP0KAmKGFHM4+3voB9TrocOBGu6E
H6M30NoaLnIsqnALbvsafYIecYT3kRety64aUgVzSOHbPq+4RsYqSLVrdzAyRFpXX7Evc+f8GFQD
mOOUevHraJ9OQ9ZCmNPL5h62BD5ID93Mb5TvgbiGp/D3lYl5dEMiC4gbBKGoycew4zKnM2xYjvGc
eqQ00xggVxVY0A3hjP6GRRJSriQHWoQJNdlygqykRihO5aU/oiVT8T5hkP/kLVKTaB74sMZ+mmzf
rAeRtZae+jX26xJulUN8CBnD/4wQu94skYgJDCPq4T0N1PCITGRp8tbT413NePi0LMKDv/rULd+T
BK3+IljABD4gjattQMgzSXzjU8ZCUJNwxUQ0PWj8ezdS5yOkJx7BYhMUj9mms21PXgI71VvU2n2Y
p0gQeYpJReAX6VVm2LerVjA7mRT7NSXp2hwjxcyvgQX9FxsjqgFs9yUCMIa84WG/Vqv/h9dJfbd6
VmArSria88imGnr6tIrSvFc6+zBWBMt1WBWwNMxxc7RYixBcJlP7nlUSltYWV4IbC8fg9IDEYNwk
+yHo/4w1+hugg88G/gMInG1yMqnxlKZtGOcahXe/bwFHAa/hbTcdlzZlZQZ6frRrOGXBCdyEodk+
ivkXYOJwyhfgdU8ZojVoOetuOVUxXT7pmYB1u0YN+5ZYLJWyR5KrPs2V5b9x3V6/xZFKVDl34YKT
co0tLP3xpr1S0ox0RUun7Mkk89Lvgoo31Ylwt1hYYhL4GAW9VNUupIvnl2E8eS4HHyPyjk2IJvfO
6IapfBggiy6WFdbbO+33BEmcznNID2ayouXoDb2X657XYMd7w1Q/cD7B630U0zqXa9N381Gw2rLb
rB8WfSM8qP1zniIXsaiMnefTQEmLdCgzAtFbLRwrjmS1UuUp94j9zkVl24+44UbPPl04QkYk18M9
GAwBoPTGDdq9H/Fzlh0NVwBi8J233Z2vwtQekGJe0VtMPgzqkxXMc1Jkqq3N40ptKG6ZIzPbKRjF
Dc9JOCfd14q3PfbEdVWkQg52QuH5cEhinaU/E1GN9GflryYQgF1nvcLNE/a46ZegiWGtmS+xm8gH
FcV19ntFuShL2qy9JgePM+uTPF4ZGqC59YMRKisiaSNX6Gz1snrF4DVJc4CF/sh/wCLZa3MTOuqe
iT/PKkawSSLVkVUxfLpvGc2wZxW+yIz30djJt59BS2SwDvMHf3mAb6Iwz80U8OALieqxvSU4VcIC
XowV+6NDJMpPe0k3Bs8B96O1fg/mbLDcW8vXSOFekIFonY+dT4a61EAch98ic0Hfww/dDNMHOJ2L
4baxi0rR2qMO+d26M9VXuLbFnsTy8abqoV6UjBDuV9nhrgJiD4LN1MVj+JEG8LsFEB9NM0ikSyjr
J9ImY1PthqAJa5xXyjAq4csA+ukHzJsXlqAjBeMjRf+yIrkb4W4JuxoXVdFa4HoZD/OXNoTwaVd7
PV1lYQFIW5GvFV3Y0SSN4Q+my2b5uxNuc4lcQiz9h0gta7z38W2AiOPB/xaONx4Qm/o3WiZjpcs5
RCT3ieMGXZUBS7qHObDGHDXi9Qa06qNZ3tIBDrNVnnXw6wmLRMmBPcIKUMJi0E/dGtG8l0sGK5+a
RxP6dNHQmvvIrTK7522aVvnaTSMD8SdcYRiVI600Sz52o8BLATeNLE2TG5tN8mCbrLbHppui4DjQ
eIxOzWBjKMS9Iav3MgE9Lo/arZgdSNj2heumyasQNJBV/Jmmbq4eJDiOQe7iDg50lZrXKPemCa5R
I+HoLwbhuj6Omw1H6ViLwlS24YBwqGCRSLGAQ223n+wQRoVa4HilEGJqRFYiTrBDf7wRvgeFdY98
jx7JTtsp6RgvET0GM/nYn9pHMMBh0uwmv/7MDZjfxTCbmBxCMBofsz6pwjwYSDaV8xyYL57zzZy3
0AIiq8OrlhN6dLCT7nVq0bMSSJ4pRZOEj2trx6/o5i+umCLi6xx3IWZvepklawlJywSeh1CB2MHz
AtZGSWpa8M9YgL/vLW31s4thsVLIbK764xq79g5Ro11dhlYOt4b4Hr9n0ACsOzcz/jhj38PEgVL7
Kd6odTx3QZNQHFjo/xWmVy26ESn+26KrJxQHaZ2CZTZzYKpFrWHIBwMgxFDkvTeO3nfZjB3acSbT
MkepSFWesVSGeyTpzdmBwgAjzpexl7RMzYCdWUsFH2rlTyOCB7xpNR9lZxZ1EKJzy0+UjkGUo8PX
1r85WWowRhCVsBzYCDmYfagWHjZ7V7nFkXzJ+kV9pX1rvHTvEJ8dwOuNxXqnxmRpd8qvMvLTn7X3
TWro9wOY3qv15C16oXkC/jW+K1GLdOchqZ7kK+Q8Hfo+NDC3/RjXR4/For+ZkdtGcx/uaNN731s8
D/V3vMqy8ljvdgludPp2NXa1B2tVYFDYplOHpV6bqEROHgJ0/S4DOJt01kFE488LzJJj6k7Id+Ku
zIY+9nez0KjLctymdfWAzdhvHoIl4c17YXq/f1wH+APt6nDQA/RT1H6AYR9rj2DqpSehWi4LyYR0
h0gAZLvL8B4PUetirI0IVe8OZqK2eT8kaxjuuFT0ZqyJ+51K0Byt2urSvhX9QxN3+kuLaK4xT5WH
EkVZNBxA1F26JKehABk1dWH7E1+N+RlDg+HlgXIyuZPOyGk3eF3yJ6FTNe7CZFHdTdgM6Z95jkZe
Vtg87wYNi7eyShrQtjsUuF3hx0MrSquy7sOCbeIpGpWBwBHUQZzTnejZA/IKQp2PUwOnF3gAB7yE
u0nwZKWohxzl8fDOdTjdTiMPcNLKvnbsBuewhpMh71HFGl1t7mPpih9BY67sfYaAsftGbiZSWpO5
ybGlqqHgRPUIvxDd+J3KrnmPvZw6NLn77rNtGoB6+BL4ByZj/E+nBJLMwoLRi8psJqveLbWARdhc
IWZwl5gVw49wTD5CcrCkOVrL0No1Tdb3pR4JrmPwZsuKUcUtpNCWee+5qOMaZZWPzDpDx+G2srPX
fQE8N/5gTA1gHc6+1Df4JtMDmUA9+pbwtuLod3d1nSM7hH2e53pWOUh2biyzqtVejgJPfDeJMnui
sl7mwQzG+0eX0M7djZEkogAKbMxNayf5cw4zhx8M0SBIryGny9FE2AW6esimvUr13N4kInWnRuNt
PQ2M8jt/xs64W3Xg/Bt8mqw/Ae0YujxSyBS5WyanxgON0ELYN6pH1APJRKJQOJg53JkUSfdfx2Bp
+q/+4iV9Diu2vv68dCTJCuKGqM6bulewKOnDjIHipMyPirTgd+DmU4uo6JZJpoXNUN8Bvw5Q4MJM
InD7uW4XesN12DRFJ7mnv8JUc6V5lQr2NcDeCs+Ntpo/RbXh37zGLV+oi9Rntab9w9pJ9wPtrbo9
UWwdNhczVnIZdPHcHdjA+08pNwwQqMDk9fD7MT/IlIZLHmpQvJdE0c+KJ9l8rMyY/aTMuPEQV2yO
njJdR/FOrUH0ixHfJmVW9zE9YRvHlhoLVKraNa1/F6fDcMcTFFU5DgoKlquS3tPc4cJ+hP2NHz7w
RZvxuCD+HJtMyob+vh3d1ByXSNb+p85NUr9rfNS7d3IW9lB3tpYgDMzkBm/S/oqcmuUhIsPSv+tQ
mIZ30RRNfziombrULSTBeUQ3L7KGDuNQTEONDDwTg/hyz0UL0bkPu0T/kQWUNHCYi+mz59nsY4tc
OXMCmCGCfKnb3rufEBx1WkRDWRmTiM6HeQwZSjETt4cu7JfqKAZPvCNzt9jbpA/Mchypz/YckIy5
65c6PiWzP8RFtQTOu+0wO4gb39z2YH3v9yc0X5P6VPVh+DGsVIviIjQNGPWahl98zyFQzQwAbnNi
gCRuqp8WGMEYBg1GBxE1hyobl4oBgaZfp4WpGsE0WKO19FiwU4Evn8AbDfsCZya5VVrpulzSEKEJ
kcLAOew89O+gIwxVGzMiAh+6FRNKWxN9i61tulOgJbyKWKLDG0g86rSYcfcN39lxonsdpJQdYtcF
ba61q81uRsjiks8dFlOJHRSbG+o/+8uPuOjLQc3Ey2lFxe+h1mu1m5LE3ogFPm42b/0qBHaMyFZ7
1w5s0Hk0GUBFoRAxDpSh7oe9t4JSccAlz8B5khLHlyH3eyQOIX6HDg9BTBp7RG4KkDQPdu/YTCDL
0lu2cnsbuDq+Xesu9XIPWLX/vh5G5fYAvYJ4P6O1/iW0WbAWqoZt594DUlDdBHVvXAnuLYxIWCDq
3z2DJX4Ow0DiH/BZB/5hRo3SHW0EJ9hTVLlV3Nar3RJroMeK8tbALBl3QMJpQfGO1FGFPD1MawgB
JXYdH9IKOCfF+4pNXBVg8fvuHuaas9n12RBMnw1Bnbhz+Dk71KzQr1fgUAzFLMOGA3/DRQffaFbF
MDPzgJ2MGFrlgqTph8pnfZoLXnU8r4YJSAvllYLcqOkZKQLY4D8Kggz7vIFcWz9GfE2PjdfWugRu
5b/DJt5+BcmBR3lgo/4nJ1F3Q6cAJFzSCa85yQV1Iswa4yUp68ZFTzU0U9/xa7c0iQb59IcaGMU3
WICEHzt8ffOhDZRqd/DFib/02SpUHoaLvjcRDqc/i/GiTzC49scdmPj1w1TN1OFGkgD7AYS2fofQ
J0Ji6GwDXix14Ik7ojFZOZ+H5SSHcBxgjRn476e68ciRa0Sw3cXoBkwlHJ6T2x7qk6YcepHJPfhs
4RPtiM7AOw5qnScJYRqXvr/v1i0ZeQZKJ+UHR305PqYRki13aoqqZRdFI23LSfvjhxibxG83o1It
YCrWxaewHedPnobL+U6C+Z7tKI4bH7s/ne8stIlY+fhODo3NWvJp6JvppwvSZShNy0O196Ol3eRa
kXs0So7taYbS0eQ4P8PPnR+7qqTdxNkxXCP23gWDxefkEdTIC/FUOcwcJkpwCYVKh48cqoLQ2Mrm
kzMqxGut8Nom5tJHMJqBHWL5mCBvFYgs5Qp65XGZYVaTBxJ0+Z3tPU+XUQPRCqqxqYd7QzOsP2YQ
bmVRs3ZpcpEOArBhZ/gTjOlZAxMuFNBHOBADx2nisXlvJERte6C1+qOOG1DLQEY0uoCOCf1NwTV9
xt3GnlKC+2MOLEEeOhEAe8hMO0w/TRaocT+MXihv+7jS5IdDZuCfTAvDirHl0R3TrXymAIabXb0u
0adpYuLkAla1O5QMscjjhSNnlgJC/BM2AM92fNIwv9ZqXOBO0TN043O8/WZ60kNg3d5AwDSXDjvF
KUIx3e6gLIw+ZmywaNhxMn7Owt4+2QRHT7sCJypUpf2Pw8rn6Kazsn1v14V5TwmKgmlPvAXNzRVa
AX1Ax3N8bKFOaHNsrf0jcbg87iKl+xNFEzAorEMNeR/bzh0WmADinuD8ttsFvDZfAnCfxxPsWdsH
2Y6sz9MqNvPBJ2N7pHYIxE23EUhwyYm7AWBXO6B0whkBZTRbuuf1/zg6ry05cS0MPxFrASLeApW6
Oie7fcNy22NAJJElnv58dW5nPJ6uapD2/iNgugFyHls3XWfBOL/lG3arNtjnPDNupH9ElLU2SR2F
4tkKqpJ9UEf2w0AN5XwI3Vj/ZjZtZGrPrG5ZyIzfpEQa6Z8qzv1nkg1leyrq0PsYIw+wbg0CudP9
YGJg4D6Sv5e1uv2q3d0/BJbuvm60R5mqvZMebsFlf+m8lhWODAuid3c7L9dk2ovhGYsrraXtFi68
CKoNj9Hm5dvjGgxxgZRinw+7XILpcYksJqYiGuoHxhpTZVNVuWumw2Bzkhjo/L0vKDP7rIe65Wui
Fml6s1nAvgh+jfZUCdqXH5WplnuPQBiftwFzueTIU55Iavoy/jU9NNvJmFE94hgLdtgAajWeRBXw
wAE2q0S68jZMF9vQn4pumg6McsjtXNFSfOuS3P02oyjrrn5R5eeJG+Wt3zv3vndv9WVutPQohNs4
31+suHSx5FDrlGjwTIKHbEu5D8Vi+d+Ag766sMf7D/vQB8V52wdslri/xC9k8vV3zokFio3H7d44
TdUnDFzTZyOqxoLDsbaHYOstXn2KOUgaNoMnUq+NqimL8sKWOCta3k9e1Xg7hBafBeBVh/cmKkLv
4BA2jriZ3uQnx/fBJ0y8NAM6hSmyExAnz0rcMtrf1egzWQzGoCPILQEfM1lbTri9tztp4ShVJKAe
vDxsWmCgzJyE/oaCOhbGB4iMiy+NssFQd1eeAanXN+5oy8lqg1z1EJT7Wt0HzsS9o5nbhkcQSiPv
1z5m/SF32FWX1ilKkfnSNU+53Ntfcgixyqw+Naoiogrx0ZskXxvZdJWV1mpu9gfdivbH6jOBfTZt
MP9u1sr3XxshJkoFZ39x7iMaYe+M9qr1sNEUwxuVi8oDS+2Cv00dF04CadaXD6Wyt4d5muBRpjFe
frpFFUoQSML0aIHfw2TEYHJVAXBt1ralfuxzuS5v4zpX0YEAibFLPFEomBvqaO4KXZfNR2xid7n9
WgPy+ret/xLh0JaXlU3YOggS/N8HrVeeWOp94m8xAsbRr2QXn9vWRD8wo/JDVy25gQmZgjrPll4v
fRZokavz0OpQX5uo7l4MD6i5E0rlHxE9d95717fhkJZQ0PorUHK8I3UQAcxui9ZK29HV4HPrGNMt
yZk/My/xUThRGqL4cY5Y8TkHJrbO3WQJ66Gp0CA83KDE34EUgSYiImAsWdXk7pnp7HHLttVfzcGy
pPgllnmyEseKuynJ9TpUx2GDTct2T4yfQDqxdZ5rM347HXTGoxLt+DeYbfk0N6vAuYe01U1n12Ds
rB29qTSs4uEFIh6nVliU8cWQHOa+134FmeQIIrUy4i3C+IeGRavPIMp6vY+qYHprWliz78lbFpkq
Z+456IPWZA1bgGH/YwFP1l0H/tWNeZ/OxUrl9321K18BO2IsvBgSupv3qSzHKmGIGUoInh04dWLB
i9O6XEXFtxgawOygftz8zete4m3u/9Ee7tGKhcCL07QtrPE8wxOqM22lfCDu/YmvBhmZf0Z+Epq0
H/3qbKzc67OYdKsbhZTnVygfn32g6uIHInSCCr1ZLIlCiIfhn/DYODLRTbS+BvsS7DcXSv+CEUc/
DbIZdaoIPMy5QRWtFwEUFeg3h+qSFVHvnm/KL/L/VbhUz1Cu5JVBmud/bDZ2Qjra0ILdnYNxT6PA
GR8rqjrHpHSq/Tf0LxQhxaF+npBGyqSCnpSZ9RZAee2DtRfnSdXyRxDFnByt3Is/U9vn7YGdmz+8
IewlCBdv3p6oBfT8KNso/7sH7fifVw0M21vtVMzpnf/ikfY4PA6EpizHSQnrwDhplcehGrr5xV83
dXaY73bQx8bvk7JkYzqCvfvqxGcJXaCv1ryJFaX068D+PZxWvVmfcTMbwobWIXZOZHkP6lKTET8l
tV3q5wjWRR5md+9RWle52cgq2VlZQJNmm4Izh3NwnybH/BRGD5CJcadZTqMGM4CmWlyne6jt16XU
4e9lKB2Z7v9/PjpMIE2mEVbDge+bU5NP7sY/7XEvHZiMqfnTOTlx0L3VY+0sWzs4rdEkq4y/Ur4V
gzU4b3FH0UiyuVMzHeNxEBNhQqEB4VkENEJND1twhC7zJDC/jTFiQ6a1J36fq+4O+olURLrE9HiM
VOXZWV30hXnIid182oVBisPhZP/rprC5bxB7L6fGlrTH1YEODpIj5QZFtkODZoXXvIwxW6Vq3FxJ
NpkAwlLLHN3XfqSsi1BOLw9UAnXqgdWzWBL2fRZ50QZ1Bpun1V1cR9DPLqspXHXkrv1h5RIAQC4s
gDly5X6PQtSwvlE3q0PZuQObyuKqNulWpb9IXZi497RoTsg+i53jtfWqc1wVcrrz4Df5HpzbA9so
XWRBweh18VHfVqkIN/Cxqc9JLAJHIYWATLHOI1vNDXoyMcpYJ3VfxvSpcUGhJBE7L73V4fw5NMOi
Hoe6go9EW1JGCYuJ+mJ+liZhUW+CxAkZybIOPeprV9F1e5VbyBZkTT59DkRwiyMmnHbM9i7c5L3v
D6o9xEUeAaD4urjGsVWbe4sSyPt+2nBEjbMLhefpEgf/VAxLf+aasj96t7X/811DRUV5U6iC5PQt
TeCNU/O8Wbmu0//nax2mQkzHfK277kt3DUP8Wvv24zQXLfp33WG39dzRAV+1zDQmEb5tk4TUyVxI
CoFZ8Da/8RI0m+VbXXmNc5yXHC6L8Wa5QmVv5WlyPGi73Sn408WEDueiEfFaiOu9WSU7CdAjDKdZ
XwvIqClt2mLhH+QrXLzYiUI0bSirIzPzRjauTdddwp61XWJT+2EKzVYPt8yO/XWtEfVnBY6g6NyU
ODAuFZlQnwP85N22z6ZPe7j6gpFp2ZqjUZ1lJQ3LxK3UwlEfLbjKZ7ebnQi17SZRWKOgmbO8mogg
wkUuhzsLgvptYGzyPtgGJ/XsCT2E/4G7l8gEwgrypgUQ0lmzlQ4YD1pEpt5i67/rZZwUPtsJzxp+
lvySt5LkuMnUXnURjp5Mho6TsxrWPDf/AmvnD64sQW8oNRrmdTHtIkH8Y7MaDXF8rKLSDzlPW+Oe
m0bVb7IYql/FAo9MVktfIFhw4nXH2dnJ/+A0HAiGHS6u4jjX0XQ0u5rdDKwAIQTzOLJFuKqAXM94
jq+dGSnGCykBQSHV+miK1l6pbzYFRoE9Cps/PbzZmugKFOrgtM66X01di4Oh333F6OIOmY/oXV3Y
NZbp0BQ4CzK6CIM717upD9aSszxFfmG44fxSw5Qrv7PTpvf28ak3hEOAjdEzl/SKo21o0Byc16Xn
vI7GoHtGzTN4L7bL7+lXoPZmPy+c5VEy2WsZvMlIuSFOMwmFrUlrKR/hPTjrYJYB4dzJc2OsvgSt
JQUwF29r0HTALK2zgbw14hPmiKu/nWUxfgYbx/6PxqsaVtDbnc/9Lky6xPP0jtQ/rw+3SKwy42tW
P4ZtCZeHqrNdeQFlgfVv//9RdjtqPH7BzDovRSUQG2i1yx9GmXJI6lbjuYtVIcncrSopMGHv6qI1
I89Nal1HqTvkRLtMBK/89IAyeLIQh7SppvajOzqtx1UV8i9/D5vvb6Dqkf0e9Lr6a5tSFgmiE/u7
n8KgvObjQM8c5F0wHx2j1Ps2mva/SDXjfiDVSW73ammXmF6zaCAnVJTE8u4LycB3jjMV/1prisqU
7GiCHDEz2q/sQOjPZ/Dugu+eJWt1I5RY0ndm7u+JIz3tKDrZDkTCFX8WpFHvM0r6jQ8gnSCLvAEY
cvQ8y83GuCu2Xyqc+jeq6mNESvtUNEf6qV10BWUVZG1PPD0pIsNAKJHtjOgH9iGeKc/z9rK6n5rQ
1YmsydrKRDEB3g9Ak/c7QgCURUb7/4ZwJeaX6PXhgx63kXCSMTJvbaAcJ+HuETDXNXGK97viSMzC
fQ4oKQUezh+GcQLinwZthQdFouX2a1k720tXOS72A/S7Mxy8jui2g2vlzVM0da4GqWq4xfJp2deX
YLOCIBtHsw13UluMDGM9eg9BLhZzIOpqLrNdy9g+cLwpOykjny6aAbrm0Edq3LO5ROJ2w2fNfRdN
TnBczep4WKEGZQ6dJYMAns80n9aKPBCIYOE7rzcUgC95FcYc2IsKrjlzwlsuPARfIka2uoLTYDjJ
h2A7xvEYPjGG9F8QXmJ8jKZanmfb1du5H/irCcdo6kfH61cyzAalnqyuDv8Fe8OUAOEadUd4eO9p
ZPT9gizo/QR/DAIbgsAJCh2UDqPELxFAXHIPhMkqiLT+rxblbhKJOgR2dFO6zpgykb5MOxSIaiev
OgxDt9okxpLm5duFjCA8bFamBN0NM6itkH4fKLrlvqZJZ2YSbSBrDp3fFijAoPNfB8xGfjpvYvqb
G46xq5yRZ2S50zhrpm6bJKusXBis86J6Wibdju9Vjd7v3qKB7/0mKt2TyDP7OQBVnr5YZ6dvqNpW
PM5NrtsM1UzuHywm1/u9h0dNnc3a76tJay9BDxH7SQm+v9wTDDW+lb5PlxhPMkeQmX2OPyp51WO/
B1SVor8wTbJupv0VtItf33Gf+d9bvlSPhgCd93gaAtLGjY/aHblE/UG+/5qnng3iipLJjp7B+L35
oQy4eBI1ljFZfUuw/t0rD0iehJ5iPzduWT8YW1aopODyATbGCTlENDTRHUO6KLPSgQHJTFC079tK
IfYRRfRoP8ly5eRhlxz/dkbLp3bMLR7JjtM+nfOmPjozjSwQiCCxP0zXzlOyWnQ5o4fPzWO/7dv4
x+93/bS4Yo1ODPe5c5jzeY3RMFrxr13VPgshef+gSqiKnD+hQCt4qFfRn25dGfjTWlEy+m1xXKYc
Rdt0laLQM+wBMXfpGlTiSVn+8ptrdzN0xoheH9zZ6X8Ucq/RH03ke5672NbFnaqXCcZzaONHRy2B
l5o8glomCKxxz0U8dx/s3i2UtK6KJw6BIcxKNL7fyoTyS6wFYPwNHPvhtUP5LvNehGkBZsRnJruH
h7Guo2Me0TNxCHe7+GjssictckZyhHqoyQtEcj0HaqGn4RXqI07yjeJglKSTAHyaULUyPkTlz2ap
mulQR7F6z6ucQwHFgP+MOBYhl8Pne2knP/Y5KgrZJss4eNPD0lrFFwArpbt2VfUEi8aKYzYo6ulO
eLs2qe4rUh0JzNP/geph3CSyf2/SRUJwH4hEIzzWGYJ4vO0iof1aL03vIlfTTklwutU+7nEtfi74
K9y7NXK2O5Y2lzuNW2U9ud4u9pca8Ou3jIy2UrWEbBWsmUVwrJY1/NxJjJaPutrdgg226b58Y4XL
QQd8JZyx1c5WUk29fQhNOAP8lI1cznKJeyy0hSguYNGyO3ZOIK+BQHkMJ95wpTbGgPLve+P+trQX
W6eiaQo+Tjy4DxKQ2eIp3UaV7WUk+P8Y1/1pJtEEJ3T929llCbit++PwHG2WWx4m3+fJjBBhfZES
Byy6FaJDOt6Ur9UYFkU6LIv/pw1CFEct1XwfTts5b1VtrRYquYBwny2mWjYdQkaPo9XO/le4zs2f
qnLWTzIycJ8HPV8vc5q1g2DJeE0WP9z/rUhNlpMbDBZbW7eI+wbN4M8KFd9w3KBxQtQdN9oZUm7B
y0h3tkLgzdRWdZ4yKeKsgrG4U811zsOtS8fJlR9eLhyTbqTJWKe9vVH+dP+sLy3aKLiTPGw+UfB4
PWoEhy/KrQIfypg94rny54Iq1yrefq+25LQhwSm6z20UlsfNbNGWgNUWX3m92KhoLd8hbUo0rUks
CfPO8EislCoqJQ9gpO3PFiEj0qzZaegb8noSZ6Zbrs4ZgHTilHcmF9RQFi85jzXi8soCqJjGLkLS
4gUdGdeLcM/l4tjdeXB8/RRAach0RuwTJmSnaJkQNDOOtziRcE0K30C62B7A63NY59YrcilEGcU0
y491haPrkpWt9Y6khLpDX7VViJ4xdLMyMSpCHFnKOxFl7ZlsHsN44C8skNOhf+j3pEdEPCflmKsj
4P8IYRib0mOXWIv1V0wG1R/p5eF/6IHCqxh9gGRnY65Hp1MFcRbFSzkfCqFd9xTyHbyHceV6B0Rw
y2UhLWd+pGmr/rMNVmk/Isbw17up183yVDoqeoHv7LtUraP7LDcyyO7W3ml/dYi+kVx5Nt1xrbUt
jxQYBltSL6K6R2QyDxTAt9YnDGGJ7hiheuqqgJvC3drmpVdW+L2RnBv/QWwo5qNEde7BZ27yAcE8
4KNavPhvv0bASgJl2WHEUkr1h1v3VRqts2eda7PKHf2q2bs7f861PrWT07bZiLrQu4cMyZ+XCP7/
qMdOAcOLIrePepKQ+9Yw1NQWiAo4iK31zUb/2hxZLILjaEpbH29dJDhEdhWtKNYWiMUa0q076Agp
yOs6LPqrmPr1aQmiQh2XfBkgCIJxyHES2rDpte95IAGrJUYCBF3/WmxI/xJ7invC/htOn8+t8+rx
m1h37jnTDtLKdmRt9YOITDe8+m216cRWDAsI99faSZZaL1kwsOTeCnAqJwlmGG3Sv9FdHLHXhjAx
ym8ei+jW7okozj7SluLig1hmcy26laOeRAikYWPfFn8rjNEBQzfwzJXnQhy6reMshIBVLrrjgSuc
8PfGkLrtD9+bG+E5yvtt9NIAwzqgT7QuJbfGUA8fzuwC67Cowi5uN68BUvJhbk9U1vX1Oafx+rWg
e7e+H71q6Zip5XZF46I+DSHqV9MUwgGwqjjW7AFLJJSU2bSTeWKLnIOl4tB7iJbN7k6zs2zdWfWV
bbJuZhIGaQIIThxakbiwcc+dBx8ZNwZjUSPM6p36m6XIw1w0Ott0cCq0L0jxS3pWUVqWV7+x4ITK
sJQ8CZHQD21HjtsBIVp3sKug71l3I8WP0ujxy5sMeh+1tv0ldhWsMk8EfPjGb2N6mVSBEHNsPPUQ
K26LpLBMGSQIR8f8KVqdCsFQbrz4uYypuTnUC70ED+HKLpRS3hGLy9wUbce4ETRrVuqAbbRGvHQP
3dz3JzbY5cVfPPRphYfhOnHyyB0vHFvTzKrW9/9FIcAWovt55iDf46hLfdRM+dGn0AjdSWP3zmUB
naD1IeIkWWkCex+rpv4bhvBkB8rSeHnDYVp+WsDsgtOQhS9BhVmYY4/UjEY6Jcmyqp21+XCrciuP
bS1sh5xFLteDVSofYnpYN26arqAdPpAq+txRTjCQx0EJ+iE10v4N3QD7RI8wt0KeC2SWL/D/ZWTX
mVnz1k8336xPpDwofcCdXo3pvi8GgmCdu+ahgzxSSRW7ss/qnVrYZOd717zXtdEZ5CtajNkKrNPK
qbYeJ4pyymO5ezeNgd7yR0+vCnTaUmWeDPa2/iDienzZ+nFmbaTotEoV0nsfyhKjTOK3daVTUS/t
ftl4mgFzW5P/9PlfPgsRzm/tRFfUoeOLgDEMV4TGYxOO6k6AlDyAZC1kinq3hAWXq+Np3PZaHqNS
hcT4m0pjwUH9OKaFtm2Z3Xz80Kacmt8hpgFxCNS81QQ5u5J1fNH05UQ9pbNJ5fWIZ2OPQwGR4ZCz
Yq+IogY0OAtxM618s9YqHC9L7tv3nbtEQGsOTsYJ3SPYgd+L4GqHmLDwNmzylc72CYYt7KarrteQ
lxqU6rvO7T44AkDz7/KaSzUFnJjfZuaOPBFzXD0BKPjRodK+qJ9CXy1vWyds/UOKsnAvM9WT8Xe3
BvrSTGK0IOvz0v5rYMrGx24kEitD/e4Ree/UzXzKXV2fXMT68j+Hfqrgn61s3ScIAwhIle7k0Bge
DfYzlQgAdWqf/Ld9FG37GbAmj8Cx1Xh71PfbI6NMC/RujdGJn1KYM06I5a4RbRGcA9G4iGzDvT04
IGL6gEu3beCeyGe8FNicNJ9nhG3PAe1+FkXH2WKhrP/XFZ79l8xBxEfk8wZPOR4moHZT4GCUQE3x
admAtdOFDJoZmrZZkJHb0vsBeuaMB0WcuoaGXf2/8aywkyCbRD3tIIj+mpWyf+XjGAcPY7Puy4+N
i+4n18geZ15AbF2KmqNQkDpt8I0zBph23PyxelzZWIuDdIbGpFR+WxG/lno7ewq6CEVUWQdZNwzg
Ht2k7LexhOM88cOghGRhUT8aJMFTBprrTgeXNiZ5YBFo/puwK8p/VpB3f+sOBcdJTqGYs57C4Fe/
gm2T487+L4BN/BmquTSfNo81hcEVFc5pHO/7k0Tma+54uwf1WekQEVeyrf36C5hkmE8eBLlmQfVm
qggx9swfzVK48nVWPpn6ix+grff2uP2dt55zL8YNiKgOGVyzNiIZPi820GTH2I65IkFs9lTuzfI6
hx1GD+7O7a7z1o5wfqtFIgljyLs6xh4nslgazp5xmYPnMmg0UnariB4m0c/R7YGZYXrsYJd1Wogx
Ln+20hQyYYSkjQH2xiFfqOK3QRZUca2QFI6XeQ0HtOxTwEKQRx1zKGVZI2Oyas2WWR4OlSRanNEw
sQhmC34I91nDLs2ntbL1Oy/XuJ6lnKV9Krj4zjBlCKnmYXYfiDl1zPcKfZAf+JIRinqkU6N1WhZ1
H9cEm2ROyD500VgNPRQ/1NomutcuajHp7Pvv2aOE8Mml4io/rbB03r3SbXRs5Oo6R5eo1L8bbvUH
oCbE2BoE6ODLG9PD12tDGofb/49iuZZgzf3yb7aj/aMekbImzrhUbx55V1tmN9P4ZBnP9KcuaID/
OmtrSeP1CzA6sfOi0+KNXiCji77Xae14fvfdhdMABukM+T9AlhpziTus9XGYcIykdcVDxoRTFz/L
xoZEY2bd4rTtdvAWGYI7p0WPYOVuM+BESzuB0mpH2tAMClyevVC2zVnCZYnn0dr2J0wWuMu2OTDX
hh2dK9meS27tyS7nZMdlzbTmtZgpK9DE4FGvmDxw23EgRINrvyKM0E3mcDuHD6sau+FiaLDEWubx
SB7Yr/QTM6msE1mBG7NY40YE+yXnGA1XLJYM/a3tZSS3hW5Wz8X6HklG5junLlmUxGblV8V9ebFF
sPxQUw4nJ2gdwccvWwRoc8RJccwt1/6xjYxoSSuH5c3HlfeMEx78pFvz5sua1/zdBkIGhzNz3afD
MBZ/wfbYpuqZGJIPm5ngjy1AV4HumOShXBvzPOxm5aGvMcecIruzg6zmbnoBdvGBtxfsu6coyv0P
I2RnfcRS5IzDbRj96Hu1/+yZG1FZ7BVT1+prQjvsjoBla7WRFo5OOz02PKjNISywQLKXbUF1XxST
gTPiZwKUoLD0DpTEt4/eEtnLR+O3YXGxm7m4/X7aEstIqQUDLJMdpIgvKHEewuoNMDKvzqRKlF/Y
Y2wNDteN8Ic+lqUjZ0TXPXWt7T/SnVOhHyWq8L2tO+snv5rOpMjk2o/+xummvSjC/1Zqkv/1o814
vwgl/Gzeo7H5u3Sz9G8nqLv1kMbK/hhdSvju0Dbv3Rv8u19w8swR2I0knurvyJsJU5cHA+OvLB0G
tdp2U+LIVgRZxqIxfo3q+pqHq9CvSG/F3TKS1khwHMqCc9cpazi7E0A802u0eEdQhArF+IZiCCpV
xjDSo/c926LhniEti0i3cpufCUDC5Smxpb9PlW3/EVNh7qbCqQE1G7hzJIK7fsb6q16QqxU9sAb5
Mi9e6Q0fVe9an0vbjCJdmDuenMm28rOaLOsBjWc+f7gdvruMoNL1TO89ILbVrvKVKVEM/PqK1U0w
eNvXaOhDZLkxT1Digj4RGeBr+xy2S9ifRFWY4eSZYdWHQi7IQyM1+/I5pqe0+hJ9PMZPAAN6fRhH
hstM6eAUW6R5zIv7y9ul+watY0/M3JPxT2Vuu9V5wtjQ38gu9x+lGjkYqpLzC/BYXZ4RNVZPtdnX
8hnwISqTag+2/8j353gqcatrKyGmr1qOXuWEPThdV+3plIfc0F2HOyxVXuWFJ6MBms5+64fq0Bjh
ndqZsvRjWdCn8eUSHVkSkiVHOGeJdgx8CyggW0yEyxuFAytiZra+rC+NWob/OLqL913M1npwGglV
pcSET0bSzvzPYgq/Ips327UP2XpTr9oIeVucXRw2V/l1NrSRjI47EZC4KTSIfVPzvdKYwg3s+6Zd
oXlbB6OrkzviglO9+oGGJKoxWUZwhQxA+fBuGav7xrMB/aMARgkGMIsSGEVGfJ5V3/fXphgcUppm
Cg1P24RX+5O07m2GCgPDhrvvq4Ah3vcYlBuDPKj1aE9BcDf/KUDPNSt7V6Mvx7QMPO5aiBPxGCDJ
HRyXH2XUUXWkmED5KK/XuAArs/FpMY4uPyEWm1+CS8DhAWOhRoQsi6M/EIt7UwiE79AQ5aPGlFMm
XTN4/SnyFeLbNdgF1HekvHuHyfyf24XGOe4R/EIyEBTzZ2K9Ly+Qc/V/buWjSizWdf3mEFEajT1j
6BGbXP+7cqowwufCoZPgcXPHxOwYYrOGvRAnj9/lEMteHP7CJtuSC1K1kQOT1PbfYYhnegRvDVPJ
wHfNizmiEm30xj+MAmjI+s3zY1Iuur67CJQSrx0l9byUjdY+OGXd/1sXO/ryFiwPBCNB6rqF5r2P
LY+bUU2Tik6jsZG0FkGnv6G15XBGPBc84j+vzNM+Iz05s8xDMBI6vy+4KGf7L74zwDF8CsVda+Ml
QQjpNE2qS6GdAwZWTJnhHERXB/StOTZ7jNWQBAI0fp4Tuf+p3Ql/LKNaHuFpgci7qFs/Zt7jlrc8
aK+YYRC7dQsuKdkKOAvb1NXTNgnPPpqp8DhKihGlfYm4+87yuXEy2sLGJxLC1XdUOd4/o4b6uhv8
ANBlXg+jh+nxH8Vu4l2wl8KWUntkHatwpnyrXkEZXdHtbbYu5H+jVywQ3/ADstsimdifeavHPyge
if+fOpioc+2o4MwAQJBC11u4kaypQ4dIWqTMykG4/lfMGrVksvA7N/W6uDRnMe/uetmaurvrfLsq
08LqQu8M9923aUHUIPERvb1PP33aMJwLcnJ4d9INWsRLCOYmpCA8+MkWdvqeLa+K7xxWpOlhRYL8
0muvDUgiaCvu84jZ9hDZRPIlUq7mQWw3CMaRWxxm2+R5/CVW2NW/qh0fywlgnMc8qh1rfCWTyOtT
L5fxtbSsG+CWB/LJp0/xPxsRic1/XoVXu4yKX2wC8Z6EW94EF6LauuaqGtDsV6carOrS7WO1ZzmK
fgSuXecAEWFzCaVU9fNYb9JJgGn6X20cQzt5XQeLuDk0EB7mwlnLrMZt/ogJFLsia6WHWTvY9D0e
S7j3kMHDTZTbLkhSl5BgyqluPZ25jq59Lk3KSlM1Leu9m0/VXzeavf4rLLXzW8MLdTKz2yHvDniP
yscIeKs5bb2JUfVRgBCnMwf1E2IM4f7hfWrza1v27iPnZMnh3PvbfN9zIGBobPh8zn0DtCbuaoKo
5MWHE3zaynn9HaJG+muzS77OZCt6B73L6Wc0VcV6KL252147BN9Zie0W1/5A62IXLWF8R1lmcbb7
doP1LMbyULlkBWchiuriKHIvai9grt1A63bM6cvPP2rGra3+WOLJnp+aupLXkGfHwFsNYA35Su3F
aQEEJjCqqZvUQVGPJ49A+E9nuwkfUaLHH12EjzcJtnD4Vayld+OgJaVjfUANXhrDIleJ59fF/zg7
k+W4mSxLv0pZrRPWDjjgAMq6exFzBIOTKIqSNjBJFDFPjhlP3x+yNz9DNNKUabXKLCMEBOB+/d5z
vvOjLBjJoJ6g90meBuOKDZvK+FAmiu8rTrBjrgzWNX0MkqD/6lCv3oVmVlI92Nbw7Jh6+DwmhG9Q
ZHZy52PR+p7ouMk3iMeMgyia9IenWw7kqSzaFdMsC4Y60mW5iRhi97vAjqNyQ3iz+IriqfxhOElz
xRtRsyNGifspr2IRXFkEH1yBNRnlMfSgce9QzmKJBBPUfYKGXM0bjHsYUip4IsEVpyckN27OwH81
MXhoVtpSneQcVDrfGMr50cHktWcLTN38C22kpj+HyPOynSJotAf3KIoXCndHElTgW4JdyoI6j9vB
sw+aExA2uqYusYRYY2itk2RRq5VxYuZn6HP9sEv9VjLBLbLyPmcKSWvITDxk/WPgzNdFQglNPdMp
eSxqyy+pWqw02E0OjYrt4JrWDmaXx7mYGQTiuCCv1yl2X1I703bC5TlZxnEYKFC2Q8t4aiXoj6Ao
ILAC0EQ/lJy2ICXpq7ZfBOGWxW4DSbpxkVMF2MDQZya3hMoyy5LJqEHRDD1JaTkJnTu43DN7bQb3
ZQVyTn8fhib7HDTFlJ+yqZhumzTobqiDGVZK25qQTTZ2fQ7QjWKxNoKGIlwa3a2F09/CV+X0V01R
+vMX3P/zjSvaKuLob6GcppjVNNxmDyM5n8Sn0QWEtDPUDAuYp+K5IF5YhU6Jx26/d9o8G3YGo0Y2
W4R0yRaOQX5L5i8fLVuf/Ymzsl0cggqqCQyuuviqs8C9mk2W+xWFbf6llkl+3YNdLjdhFrQ7TmEe
RjaaPEcKXRRMaVlC0ie9zNs5lOGKA26pGFu7bj0/V6WNaqKanXrTxkFwA9CkDc+0Cp0oWetc+NxW
3X8x0tA5VZi8eaqM0PZjNtn9tkFE2K1K2qU05mPXyp+tgYCBqy7B8NavjNgey6cMxMqvvJaox4zW
HC087SDvh952xlVRytLdUdJR/CRABNIVbMKacVk6oUtkQG+G27wPxFVpqsUqhNEvQVBvSGQIi+px
nY7IzvHAWTZd2hbS4EpX4+Rs3KUNQ2PGDvDP4VOfVzVKpPbGmNCK3Fapq35WbSXR6FMg6O1sj754
YoervNNI8N7M6JzFdxWNpcYeNioDPYSTzCeVMo8pVsbQt8auqqkIN62oWcELNJ1rgbc/XPvIF7EP
szeux9jrb+iX+3xYNXXdTqf4VBeC+SivkFMRLk5zoEZyGCf6OVBdGz6iHI2ancN7FKzbsoYu5DHd
wtyfdhrnLQbC6K4LrOoTMqIePyxnQW8Nq8P/ZQ+dlx7dMuqf83GKrjuvV0B9qty5NaTjWD9SOEio
oyOUKquK6Ua3WYp2DgVRivFQ95MaIAYMi4tsCtW9EkQBsKkbFY1Qq2ua+zzFPc/FCmxjnhrjZuvF
tf0pWKywVNzCzrecYW3cyQ3SDBxMUSnuEVcgjetFWN4svqPjmCP1oLWS0+HIdYS9qfbjuuHoXbjx
nrIJX4NU04Oq4KN+n0IcYH3ve/ndVNpRcYyCSBe/B4Ou/woLBcP9kjl1c0Cf616jZ2+ZjNUW3gaf
thptoMDny8+RDt4z/aew0VYH90cB5HnSLu6RlZyc6TO9cPted3r8GTMF/aaCuZI3Mk1mYDacgGnO
VEVOFeBmL2YYTr8FM5xg1c5d85DyD1q6Ikx/N2mEO5GzWCy+NqUbWHJFRIvHp5lwtz0jsyr3GZS2
pYNonzqJ8S2443UCMoOJBJ2MrRkSHhQh2m13OIfEKZyVGZd71gwdnVhKlkQ4RMxqa6EjZNcUcv6J
pqifNwQwe94pTWlBrm1bj1d1zv61Ta00rIFTWaV8UFkd6ZNXBN2PkskHXiiAKl8WR2sMSiEeb1gR
qbfcmM15p6OctrNuOK1D20BnsUVtFeXfI6Nize1Eov1j0gzmfTSBXTyYfDfhKpzS/sbo/Klb+6AX
OGQ4DZV/U+uuX3OuxzrKTGDAumkCH0brXxa/zQjk4Cr3U6fdyoKsKlDeIb4w7iSg/WWp8Nwi+vrm
MtBgKBBHkMft1o38TQgrJV4naTLelSQGPBn5NDefW8kbwlvKF48qtMq7Rw7wSffkKqTpWGDn9tEA
0/NEq2fx7tdReReEKXfDmLQ7Q+aoCdEhqqxa+UXrPMAlhEEwxMnMrsDhHj0kxgNv7SfCu/XNVmMA
H1H79swN4rI52670UGqYYXsnA1fpnQmj4okwSvWDxy2dgx3MggN7g291J3Q6qgMS2+Rkkj5armXj
mDTNaA4AhmpR+65nYuYZgHPs9a79bOQ43Jcef3ZSavKu6nIazmUY1s1piAOXCZoHJmZNE8mjNULn
AQss/w0tImb05Q4fAC6hnuypeI0FpMPFlYp52FDBgu6IJouvberDwN6kTYRAt9MhEgBaqZSsFdhk
tALw0sztiB9oj9qiVlsDKx9FAV0+scFgaeWrubAxk8vSEvd1E+DEZokst3hfI2PddWgU1nEzzxY+
Ii/Rh2FQrC9JVobJr5yzVQtzh8jZVT8N1bdomv3ygLbPVivR1uHnWPXhY48Jntml47fONowL/YNW
Fc/Li9LmW5MJwXQIU4m7wkekz4zlmQq0egLEZckx8vZ4C+tfaQemGpiHNwWrLi7wfQQ4RaddV/bD
/UzGbLASBYpdmCd5+gBVZjb34NkxpAWKn+GUBb01ZKxrYsEbQ5/L0CUZzsnDHVyd4swFQVBQzTd7
Tu3Jw9SwvK9DNGwtf4BW8tbFyj/ssgLoysqLgcFtZOQHD10uEvPWLHN1RA3QxWs4O+EOAnOaHaYi
auMrRHdsaA1KVnHygdqWKyZnLf4MH34goiS1Zxqp9dkEsGauPd2Xn5vB9j+bmKjtnebDWUzvpbHv
qrgO97yeyyrfGZpVuqvSHVPdDvXQaLlPjcqRGTajgYCpt/km/c6y90PdodfIYiv39n3ZdGozYCnd
LeNafC7YT5cOpU0rFIOjqHZjO3ifDF0i+ojtos02Plr9bxPkLneToRX+hBKdaVOA4xgpOtGNetVV
lpMDRInQMI9a4+kxmJT4iEyxZVF+xRzURgcFIfaiES7bIiaMarNOVi04tueePfVxLGdYAwiQrPp2
4Fo35ox/Ygs8wwi5btYcJixTxhUtWqnWIy70AWlu6hwDDKrdJisiGqasHIO/wr327zW49uK7PLFo
fNZMp1Yms8bgapi6Quy6zIKJAB9H2r8b1/ZuvLrVA+N46Dlo5pKmMle4l12xjgO/u+fH6zOGGUX5
0ycH+GuFoMc9uTJIxMH0xeRTNltWcZZjNyu+Nsf6jr3L/cIOn5rbDsUnp93Y9H+a2jAfgANw+m3K
gT5HjrJXY1x89utmttY5OJnuNAehGe5pYvu/K1VV0dGUIgR8ThPeWA+yq+ZtTQDReAY6IeMNBRV1
cF72+mnWgR2ttOGVGJiNyETA4jnU7CkajP5oqrzl8/GzfNzJEhPBpgrp7m+VA9UD3h7Bu0z/A8N9
gNSA+UKFqG93M61FmnrOaB9NWsAVgxgb8JoDS/HUkfjtrOGNwTkYx2Yk1E/YHksIgsX7pB4Tm3l0
R587QiZ8JT2M7fBg+UQ3CRMjwH2WMf6AsBI8SmUU8QE3mfWTYRFgTsqzAQxnZ1nbid6buVZe05TM
uRzMw2mfwpuL8Mmwl4uewCmnXxjUCIcp+Fz03sUKBHDxYmPvKk+uQ222TnK2/i1pX+5C8YvwafJd
+Rz64Y90jxRb/EolgY3zxp5cM/kmatWMiNYqgChhNOd30icScj9SBfOG0xfIP8HoLOlVzja9hJRl
4auRoTk/II9t4EnmLg1F0kcKdNiFpQK8xq7gRx9MHvVtphlNHClMSE7nNDWmJ0Q7YkmM7lPQo04W
efh6PcAJmLIZ/815zU7OYjHPV27WFXhF8jnzbrDOtsUNDWj1za0ZyX02oMB424m+HRc0kHUBtpgr
rFEyS+a9wqFKr6yLw/qnj+zxlGPems7I3MS8lwO+4X3vad3fMk8NbrtSpT9F0TbxJ0Tg6BZ5Byda
lDiNOUXUkhgT0fWO+13S8k9OOObiZNPkIRVFyg9YYvC0kILVTdkap8gKxJd0Ir7zkHZj8lmULYiD
viwHbARpiE/I8+LsigfT3/lNWcZbtp8y/5k01Dzbxojnet858XSNnhz0+GRq9TVKkReOfN98tqFu
IiSwbjjeFou6kg6U90mAp8Lua8lkV9PtHxi5MED4VIQK8QU+grQ7p74c3Z0w8mI/C05AeHRFDZKC
X+PKNKu+XsND89W2T+ze2/WwVNHrO9D6sV0kXXEcpKe/Qf+sGFFI5leHYoQMuR0aDjaHBCjEdkr8
trz1nbb46sRz+uSBDOQMZAbT52lOkvJsjcjptpQ1nrUNLfTLm3Ccw2DTehMqzAggE99GiFaLzrLJ
pIiDIPP90bOQEeaEVUfgg+arEYBQty/9MLXXPL+0x9sbjryspS4+ZUYyGI/Ii0nf9ROy2s4umZjB
FvVx5DMzExySzGEosgNnuFRfN0bd3IlRVv22b4c+RqWQRM7WBH/5NUWZFe/cxm+7PcOViHBbnwPX
WFmoPBiS5GyEs5H0286vq7OUZWXDkXHnbN8Eo8VX7KDi5dxh5N2P1h9RX1UODEAs6L63n5EzRivO
ExbnydnMJfDHtC2fRvYk5B6m0eYrDEIF0zN68iMuKzvJwV64XbVC0irHO+pBq1rDhKSR66Wlc7IS
BN7HXpdDfKz4LWgTIH2tzihBh2E7o2K6Tr0+dG6HNvXT62GMR4bRaTPukY/Gz4NhuILQroQfzbRm
60j3DNiTpYrlA28M56WI+nq8Yfbr6l2T5Y1/Gg2cgAwPBkzgjNbacGuC+wSE1djii1E6HZ2QWbVs
/+5EswduToJtVMUebgUnXzxqBtFEXlsIeIEz00g6b1Zo3jaVHw5wypTrbCs43ywJLVXXzqzoGUEs
Asw3S2N4Rq3hvKSlxn/t5Qm2Y1mW0zW+t+iZKqTKF9t7u/GHEf3fspZvOPqMTGWjMfxU6oT+LuIN
OoJCC5kwZCv0b3hl8U8OWQyQAuq9vUsPIDrjFmsI30Z91pHK0WbdQzyUnOvaSAb3aW2Wz0OL/xiS
A8bCbWo2RL9G+UxTw/RMmPAu3U4floMFZstj0WAjwt7wJcrr0jsFYdl9mYt5fgCiAX+Bavw3ZqmS
xccl3xgIQ+MfZIN6C1jPPH0Wae0sYoYJRaDi7bpvZJQciNQK7zg2MYBSLcb5U+Y0nJMW6li5Bg8G
RsHWppGsvLY33WPVpvq5qwcskpbGVg+Ptsa75NF9mA4CN0L1pcqA0O6WgLAfTjq23ang293jVg7a
q7Et0hc6io1AXEbumYNMowU/igflxe9xS9HJQ+nL9xtSePdeLustULrSX2kZ5Hs/8UNionIaIacx
STKTod9s0bd1cCqgmqnSG1hlYXYDpIaluOxTqlwlaflu6owj43KI7YOTJxgsboU1u+VWaB9mrVPg
o1vZ4GTRZ+Jub29KvrTvtvbb59otgzPgH4GqeWjRgzRVbS4ceU421PYqnbezF5n3cKCRPmk/q+5R
RzDibviZDw0oMAb4nBG/C/Tv6QYZL2BnyLHg1+egMtOtkUr1wo+lzXUBgzs62vFo0a2pwCCuAydL
nSu2ui7cwyOyoz0uSn4C/j/7g5cUGTuTI93mHCCJbhjLTwGvYFN4TxE1ij6EAoy1WRTGb0cE6XyY
iy62dmPSzeXipsnvUbzSi7UHo/0hIARJZBrt/JLnYPauwbdouYt60f4CZB/95jwz3sRIG+/tocT2
V2Rm9SX1TPnIouffxF3efvXxSXbb0PA9LPK5jVtrsJ5CCskvzjwPwyqEg9ByTJsT0s3hYB9TVE0o
4mJhs52LqW02KecMXO2eh+q/rTqwzIEdOLcZMnuDJTTpfnFeZnqZDbH5I0aj+b3vpPtNVD15EWYC
7IjDdug8ZFaHMKokw5dtKlXDFXwsJdcZjYlSfGMklgfHsgy9YZvT9rLXCeZlvaPLZTzMQTx/t4TW
ekNAtfONNjmvOaFEnJQAz+q7CY4BCAOALYy+kSPd2iGN8BVFjEWpVJjxjVGjx1z5bVgOW99QGZ0z
ZkGbRsdex0CdCQRyVWv4bU9Jdke4b4DKmS0MUlVgNwjnAhKX1447jMkZFqd4bHvqAqPPAoJk+5HW
pfCYsw2OWxjrwJe+uvFm34S62Tjim8LncI96J4rWKXJUAkgLUuRhYQXdgYkINv6iNrwnklRdc2NQ
A+5oZsIi6rIe2AghT2O0K9jx0A2gxVvjjtLJFk8YfUwnB8X2Cbm9wCsHTQT3WdUxuR6XUUTBkBer
RYa/aJgts91HyAoWIkCTceaKmQGvGofZIOQwxGMn8IXWXhLgWt82bgLwAXmOYe0zcyRfKaABKVGH
Vyr/0inQWWiaufa9Vs2Czs35F021bp/DGIAOg7vBrE7UUuU5GVoTwMY4VL8nZYizRY+GVj4D8muZ
WlW38yYfZXXKByvPtAnnZOPIymfVlezYN+aEZGI757GR76qs8544GxDLJjS4xRWDJfbSeJpB+NWJ
boHFUAEOu9ybKbsD6ZV6mS2H8cYZcDRs7MRaxryGEzxOaspe2oIq/cUxqfd2kEjN7iqvAdysgPzB
yO9rpogrO5lLtS2IjRyYMdA6WUWx7TwOUVUyb/AsevtJHWMhZx5UPU9qzkfojGkzbGLMrv0KGlnt
kENvqd85Gr8rPTXiZREWhSuz50zA6kP3YdVBF1w8R0j2QcJO/oOZh316NxheF13FTaUw8mHi53PU
mF7rskywRemw3efEvgIUtf2M86cxzz9jWjrA70pt7spQtTYtHc9GH9gCUr4Oajg6K9Lbm+wwuA4d
LfxoQq+C1nAeYnDBz62CiQzCxR9uU18H4dqRDStsEPP97pwIqcIu087krCZZlTfQdpnfG/BZ4MeO
4kk1svnZgiFHUWNRhu491YvfCWlG2Q27bXmDmYno7iYQZrc1dCAQSmcYFLmBMKH/CaX75A1t8hn8
CfMokHn6sbJrAjqxA/W/IHTV5aonoPG3tksRbMBOMMiAeObdtZmKqA5YbWHZ1Xby4vMJQv+1+oSp
kz2o80ABjEcp6txfOQjbHt4U7JxVxlHQXUFhYhEoMjEMOO41fjqfsetprik3OHqNVAawedSzapB4
N4nWwdrKAnaPUmr3GvU5BheUSP4TmvLoYOkYGo/OB6zIiQOQe8vvgSQEYHmLYGf03GXMFqG2MGWd
Frcir6xfJZqA6ugDjMxhlDfimWQPQ66nsJBYRgvVJnuBWv3G9sa83ftWMPfrTDPb3E4k6Yg9qrvp
Rnljh21lDM1xk6dO9SMLw/hbgJDx0Vb+COht1HxMz6QZinwP+6lrVioXoUBs03X3MXkRwSHRaRof
0TpQUyOya4+eXZpApJCPP41F7D15oPWpX/p+RPaS91Cmzbn/EeeSan1uG9R7mc2RE0Gk83n2bJdm
JlgubIgOUSvMYNo0ujUM03k0/AwvsJHa2ZLmSY+7g2Cg0ErkWqEnpuW0lAHkO5cPTjuzKFYVTjum
nU3f7FRfON+6sFLYy61ZflYzgkISE0KxTZhTo9SArWExe7Y5nfINRQ68UYwWG+TILqbLCn/gSjAQ
jbfm5NJmsnuQt6swZ2ndRPTAtgN8po7Vhkn9uncRfd+gA2nhlTEEgmwtMEFY8Zpr+fVWdEOafQ4h
jQRgrkeGj2gn/X4LbxffQaDSkXFc4E35gQ05Dje0Q+zsICVqum1l9fIn7F8dHyoRIcaO3Faeodn3
6aZDwc/qbpMHwctmyK+mDtXngLOtt5W5OWdIlLC3baSLlmODaocyFQdjeR6JS/mSo4f42ZXaKBj9
efZj3kw9lAy817Qnwsr8Cns+++T1euL2UXld+6AoNDnKV2k2nWqhlhAdmvAvBWvrhOKtjDxgin1F
zx0ENrkarjc+5n03fq1nxO6Gl6RIkJu5v9LxSI9Z2iKGhYu++zFDh2ddjWQQ4AujxlqwAtis9mQy
6Tuzt3hBBiR1n6dKlsQVljwlNEPYl4E0DuipYItjwVAoOY0dAiO4Ui0hiA/g50Lru6MaeuYD0V83
Eav4L9sMrWmnEuDU1wbuEnrFk+8lLK8Q3mkG5tK7s7MI+0GHgaPezlaErTKJJjltQiSYR3aULgNI
WqKcbgzb+dTlTsdOlrE5VXhIu1Vs1UZKPan0SfWx72+SInIpUiDEyK07tv332Z3kFzOaCmvTMJUl
o6uvPV7rkEC7DU96ontcYKqRyI7yq8kRUtBk8YP2WzRg3z5Tr0wn/MtWu9OSnn7IkoDFnvE9PHDs
vOUd2k+OqIxuo8eerFAU310okw3jII/GfEDPY8ORKv1qwPuo1yArJ3dXMeP9WkSNGoHPGOPpXzUH
E05DTJnczGGXESWgjl7XQMz/VUf+MNRFRhKNJ3Nx1uSI/JRmlNAFzgWzkz7AmwCau5a/whbTKTY0
5GtwCobwU+Uw0SHVJaHdV+QwGmjDiBahSwcX8Dut8c67q3VUdNeMsi1q+FKHwWezG8W8seLZPuI1
inOcNnVUrP7lD1JOBbXdBm1NcsVcwYcbzque7v5lVnQsKhqEm8gN1DOzuvaxkEm8FFDIsATO5Kd/
zTNmRtFL3L+qsQLKWoFY0UDdSi+kytXuX5gnW1+4QbYtlRXJtWDzPImUEJ5DgoZ5+iAW6o08I2vJ
VeOvuAJQxZI59I9kLFOEwF1k1a7RJE2QphxELrtxaEd5GLswO89o7L5PQTodPRoHm//+r//1f//3
r/F/wt/l3f+PBP2vosvvypjO1//577cihmxm3xTzti188yLrcKCmcVnrOPrg7kC6BJKWdp5/9f5V
3opNApVnI2pEYeJ7FxGAYTJpIoM4PRkWw1UojC9G1+obzhnj6f0rLRlar4JPWSdQndtCcvZxeKCv
H+aQRGEJU4tIWW3EV8PcWXs202FtG+RCOLn8odUA4JyAjavG6X69f/HlNi4uvvyGpmsT9aqYSr++
eB31YYoPn+yIQifHSsTkVYLq2DVhi0PQ7iMYPGm2ff+ifzxbpn5M/ricQFBn+Re/4DxVQxs5qN7m
pqu+CAkYu6hq4xYcfvy3mYrcmO/Y0pPwfcgvu/gZGZaNLfkGGMyqqtkVrl9ssKq2mzEgVelv78o2
6amYjmtDJlTiIuTLDqy+goEPbNJVD9pPsutR1i923uc3f38hzpI2KfQmj1FchLJlpnIQNkELgJPb
rEY6ArcWq+qOGTjuzPev9UcAHDdje4RA+uTseVh1X78fOGwJXMl9e+1CG4UlPVmrVJYMLFAJrwjE
6P/2416u5y8/F+uKhVfu9fWSqg0BnXE9jRp/D/PR2NrdnN//9V2R62n5DCkErQ374qfK63BmN/co
OIkjWwdl4u8wjELGbQXwEzmoD3IR/3zhQWu7eHt9y2UidPmJmwY+2FygwctE16wtRzHMrcET2YM3
f/nrW8NdaTm87y7P0L74wfqlNZDHxE3MRaYek6pj4OBW9ksLoHCPXjX623XStUk+R8tHe4APzFpu
/R9bgUEeABskKjoDGO9hDksqciRUa3bvj/IY33iKvBZE2IFosnHHXPxqMA7axbgAcAYO6IFAF74A
ujNrvGvdBwGTb18KEu3yfz5v/uu7sgKcKXiIlm/ZrleGFYtjgIBQG4n9wQL1xgcmWTNYC5Hasvpf
/F6VhchwjLgVjY4Bhy4H7CEck33kDBDX5jr5+1WK6/nCVsrxeZQXay9ZH0PW+7yKBSnI+3GQ4cYm
M2zfNsnL+2/im8/Q8iWoEU+4bNivnyEmf7JzXIzhqWYsP3dhsNUlAfXJGOr/5KYkdkrBI1SOvLhU
SElvm/HIKjVYcPIgBRydANsF4Af3g9TIP3dr8p3BejJXQ6BIpu3ru0JKjugmACkMC6dAzDxAzdmF
1OMM5IkLfRm0Rq7XWgZTkBld8mnyJQfe/+DResLzbdPzpHcZ0F5yeC/0COfBCoyaDCTc5jQr9UF4
Q/LBgvzvv/W6QsC/LAixUILpr2VelCcizNuSgZhcF3MRfTU0E5xVOxJtVKEyuxVRlt7FWttXDMea
M2F44pYtd94yaveOSHHc31Na9b+RZRce53u0WUz300MSmzR3DewvH2xYy5f53j/34vcxDGSqqfLk
OmVeERYRE9hgJPqAoIstuHaxzqc2hjUMKOT93+Tfded7V7ZevxmQUbC4DFy5Ad6I4AGyXO7dKhpn
69pU/ZW/SAJoErwEWuqziPPoUHfBB/+Ktz46Fn9+L7UsXN7yv/9jOcY8ZCcSdQ9OP9iSQQxjvEHu
fwQSXn9wqeWj+uN+ASjwhSMDVurio6PlknRY9+x10H530GjuGcoUjHXhyFZAhN5/um9dTC7Boig9
sD9YFzWPX6WtvfBvGTsWobkuTbs6G26i984wZvTibVxnH9yf+daz9OgUUJFYyrUu04x9PNZUEWRw
AnBpYPuSRYACO6iOLuX6cSLtCzGKpXbgAoe7ip2CCReZAFtaI8mjYfnqakL1XW/wz4hdTbN8//4z
WbaGix8AU7EJPsWj18cW8vq3LpbHX4LQQhWHsdKr0dvbjN6271/ljafAtuRT0LJBWUJcvNbBPDJ9
BXuwbiYBUtcGkOI61grv/bR7/0pvLK0s3yYbu8UTl+ri3c0G2aO2o/ZjOqSPc1QEx4rpzpo2yjKC
UMW+b8wIFqRvnEkO0X+/qFJQs9Ypet6sqhevWD7i/IyHyFn7Rmnct0rgrRBTVZ6xXGdf37/VN15n
h4hjm5MCL5Z5eYBGIYkHuOZaCIWXFABJTi19OtTUc42xjOizD57tG7+iYmfkJySg22Ga9/pdIUQH
mKdDSx/RWnOqhxT2X9V6Z215/geXWv7UxWvJpXzToqzh5HwZ4UxKT0MwUMBmnLmMgLIm7kCUxhEQ
cELVtoMtrGuSsYwPVog379CzPOWguXEcc/la/rHyIeLUCXQmiGiYLnb0OVGRVDDRcXWUh7/+9ZhM
wCPnG/ZccKOvL6UMWPLYSyly50A82HWVMDdAd3zAVZn66PD62vpgMXrz7nzFqZI933S9i7tzZGuy
BvLCiDBs660BVOwasomTbGKs5X9/XOEp8hMqT1mSCvj1/bUcnKDB8SghqyiURtQ5LnndW10h73z/
Ub51X6xcnm/ZxMG68uK+UjDaJfpjZ43hzCFgCPqwkZFR2yE+/OAFeWuDXr4ADg+0dPB6XtwWXn2h
uo7bIuTJDdeVV/YOMgG3PADWN2AYRyCHs8EvBs5p0/Bb67o/kuWjT3NnUpz//Z0r9jKG5yyqjnOx
3DQZqVDuACeT0F330OGA2o1+89gNmGL/gyv5Pjws9D3sFsti9I8vg9MbAaX8C6gWLQIFsIeBOrLQ
vZKI98Ezfuvbd5fzGalqzH29i82iGTUSrQY5RYXc9wiPkSkb6VUbzQznBDjaOGJN9P6Dz5HzBf5b
Vm56FPL1/YUunMcJcDaK4izEaYsMI4+U+W2y80M1+8EHJ94375HxkWtTYsGzvPjhSjwOnjXBbQri
srt3YztZk8EzHyBqpGdcgkROwCr8+2Mia7dcpFUmZZ26uMcZBB36OtDtGVpVc7uYRtEJtq5143Pt
n04cxd/ef2veuk3P9Xg3eUMVq93rpwoJzQ5GOB5rNTnN4zgDGtclctaERNIvQ+Rl524wpuf3L/rW
ckBfGaKoz3HOdi6WA6ELt7YHSAlYYcZNORnTWmUGBgGmxfu/vhR9T3oydAWXJtDFEyVle3GaMTvA
/mtuIrqVZ9rK6S6rg/6DHfGNu6JNjs1JuJwZqXFeP8oO+xKmrAZSrC/ELkVZySwkU+CvvZf3b2r5
Sxd7LzY/XkrqJ7ox4uJHG0UQNGllNmuJrORGE1o94vUsyOh8/zrLO/7HdSSHYKxyglu6WEo9ty7S
BLQtehftH/hWyr0aG0XuuAQ4NSv3UfZoFiq2Q0IQ3PTn+5dfVqzLy7tCISxhUKZoCr1+oJ4uOid0
JV+8cIYHNxDzJ1TdIEu9vtjVU2F80HF941twyTqlQ06PS3qXK2iHNtGNUkaK3hziPMpL93cpmnAd
M94HYLLEUyKB/PTXN8maDf5FSikEB4nXNwn6GGg/Wu117wOnK6FE3Cqm0zt4kDBNOFF+8Jv++6ld
PFU2Rd5PTzp8g+7F4u1nw8SYtAGs1qXpTyfK3V/LEv9TuFg68U5p+OxmNEZYmGZMH6i5ws85HUi1
ef/G/3zajqt8KgpJlUWy+MXngpkDfFNMo1Qow7onNDF7YSRBAioGhCtQCY67mjDY2Kv3L/vnS+W4
fKbcP7YQoA3LV/yPbVLBF449QpXILyRxLC0WlAkxk0f8LL95CeMP7vLNy5neMmPyTZ9N8/XlQBaa
WJcQOS0MwM/oeOyjzvDFj8aIKTsqwcz99f0tT5ScL0zwJvf4+oKeWqjE5dBg/zEYSyYybx/mzlbH
xAkGAjTL9oM7fON3JNCNa7rsI5StFxulrPs4J2UJ66efN4dYVtDriXbYGEGQHqLICI6zYVi379/l
svK8fonp6bOec8ThFMfx6vVd0qAtGSPxqZLpgbpJj4QMplQ8rllVzyqq6+ekbcgPwGT0wffz5yq/
XFlRGXAeV8ivXl/Zhiw06dphw4RfumX07B619KwznJ/yg5HhG+8OHVxT0pWjlcsi+PpSRmAlVWTb
SBwqmI16nOYt3mrEznP1UAYkeb//TN+8M35B+kqo62znYldJczcy5hjpCRbnYldSQSLzD4wd6Jzs
g4f41s9n0uDxlc/YSbgXL2lijXg88oUfM2MA7LURbm24OxC+5RcGv9YeoNESkzAaH1R1y6Ly+r2h
vuKSnk8ZyRO9eFnTYSKZKNctFhD6SwYpRbuYxscHn8SfPxznD9rHvJcsNX98g70JkwTjd7tumgSk
DqaADRCaagepE+IQyTAfPE5zeRMub8tdDmdMniyq44vPQYsKSHIrW4ZOtX2TZJwgo6Qg1MyWdUxq
S6D3omowCyiRH+o6B1Ua++227UMJ1mOorwVQtcf3X6c/f2MFv8+ilcfkmR3k4nVCeR1iweM3bvIM
OkTPIvs1TNtxDydIPbUtTsxDMuIu3KDjRmT5/tXf+Al8zplUffwH38bFMu+7asSXWzPYb+bvIfhj
Bi+ETE9YmlgCd+9f7M86iVXIZEzLd+NI63L8vITiAkQknUL8P87OZDluJFvTr1KWe9yLeTC7eRcI
xEAGKZGapQ1MUjIxzzOevj9XZbcpELBAs8xqUZJScjrc/fjxc/4BaPcJQy5Edqx5OPkZlrkU1qy7
IsgQk+zaNt4bQBFeXw+2OESMz09hIsi+OE8pJVIZgaduZyfxXzyImkcc2n2EZBP9+fZUrw8QI5GQ
QSHl7ma+lzGpq7DmSwzwNuqYwziuwvYY0e7c2NAro5CB8cAUqQE9icXqVZKDjLbs80FnB9ov5j/3
kopU6u25XAc8S5QgxWygt7BdLudSoFmLkvSIPKuQ85pCrb8zlfiLNszz8T8YySTD03jZUTVbZLI9
omWwVwaMXQEj42caWPcZ4sPofWjp3e2hVvYitXMeIQoq1XTWlwsU2tjSmEI7Bt/HBpZEZxz0UR0e
FZV6vZtpTfIhm+DtNVZffW4G8/WVZNTngAypABRMOp2Lc49AL/WdDBgV5oX5A+3weV8M6FIm8qjv
b891bQF/gRacX8u3bAiiAdN3VqcOyPFU0KQSyGRw3+Mn1A63OhPis11GWNxxmZEAssgISi92pO1j
UqVMsC0rbdbeo3dXfi4lU/2sSuB73b61HS8r8uLV1xWjglzjQalQO1suJnI945gGer8bgVKeMVYq
PWVwjP/gHGBwRx1Q4Alo5F6eg2HCGFrWkWiHcYgu6Kyh1arN9Q4vv9cXqZgK70niB41VKoKXQykq
jGVA1sCeLCxLLERa9zjhGW6gIcfy+s0haikCREAH3FicObVuMAXqtX5X+c10nB2UsUMaxYe0H3/c
HmktWtGI45oR8Cqa05eTMlstc+YUt42qLru7tuaFnNsg/W+PsrbZuVA1A24tqpjGIlqVmk/pL4Z7
WdnYhqDKjxR0bVSnuS36jcvzaigmQVbNSxiTLxAmiyxpRmepMTu8XWWjt47Yo0ynauioMcBC2t+e
1dW5EkPx5UyKpGS6+uLmkjDyhleE3FGSZ8EJ+HOABFEbPuHJ1nx1eh1KaoxjR7Exw5VhTbJc7IXo
InDNLKMkrWz2QYkXJlcAWXX7BdtE5ZhmifqC5KpdIAJlVK89ZzwYfh90sfkNpHCyIBxntOwKyGkq
BjuocrSHKRr60+3PurKCdPIcZqgBoZGvoEgRTyAVzYRdifDmPYhllDkt/NwAgOsb5+wqzxOzAjpJ
u5ZvCWDicvf7gEsibUyEMWc6Ys2GtKuuIcADfEE6lr1qfiMPS96PVrNx7K5uusXAi62Dpguwej2c
d22rDAfegagXRQZUTWWOy3vU1kMPJS8Y+JgPP9BYzjYO5Ooe4jLg4NNBoTJ9OXFE9ua2drA6kUNM
qNxIRtbSC8I0f/CRCIihaFQog0xIXGxc8esDawa6U3TRyDgvB64tBQlWnLbo8iX9J1Q/qu8qNkRH
qDCWV8nWfEwwgXz9QRU9cqqBXH8AwRZfeyglR8n9QswWEP+OklWTPXRtng8/5z6XnvqwiSUquEX9
8/ZWvoquwIp4BVO9pYCiAa+7nK1ZzHo1oYCzQ35BmmGTdKDicSy2Prx+HJJOjXTTAUy67L1xXaiV
XcOfNilDCUedqfbPYQhvZWP51iZEaKVywZHDgHExoaidLT31E1loImPeWuC/MDf9Vn92JQJYv4+y
OJZhgkY7wh/yDjmQ9miZPiruoSNUiKxXl0RYIZJ1eiSQM2nQLK4LdKSqrA9VQDdmoX4NpUl5VjuL
bhd4Iu/2Iq1sfYukFtd6U/Selzg6jHJsJ099eYfiG2p7aFaiCj5Md3Uv26cAZ123R5x9Y8FWIhz5
imnSPlAQ3zQXmYRshZaEyZaCxFxW/6Ty8h1FxPnNQEw4Q8HPPWMW3nKOhaj87emuLaIpKlxUE6j3
L7cKZndBmyXski4zpyO0dIwYY1h+Klo7G5fT2q4kawf2RmXEvALLOvR66sBAIoQCeHEs5KLyLIoK
GzFTRImLNJqtQrEQCJ8Fe9Fedg4tHcnPasbFDXj1hHqkVd0Jv9tDJewuh2pSNxpqax9QVEQEuNPi
dbyI0c6IZRw2X+quNvJsX4TddMD5azrCa9yqg64OZRFAZNJ1g+fkZZySK5hQNJvUXQUpcU+0RJgQ
gzJ0J60tiOzqV+T2o65IaZBWxeVQSQRaP7NSddfgiXkHiUG/K3FPuR9hLr4dDC043t6Ga6eOJSMy
qmRqtLcux8M5IW5bk6lpWv2SQFc8RS2suQSHXK/FMALz6rnYGHNtjjx5fpXNqaksIQMlgPcgHwn7
k9PKu1mpktibqiHL4dDjw4gIdf5we5bXnRE2p8PVBnqG4AJf9nKaRmFiCDA5BObY6SI3jX5JXo+O
ckiQT0a4DtUw4px9iEIDNTr4hsrBL2RoZrd/kLV4w7x5wgP7okmziKeJpeATFUbg32JbfZIwZJHB
aJjDkXLa8DMvWgPqErL0fVNrW3C467E5/wRYjPwo51NLuvwGpRSYYz/52HUVceV1uj4m6OS5qnOA
m9R4lR4O+zZrpP3tKV9HH4Y1FPayLjBZy4cuhH3qWuJix1td31tT7D8maN+dbo9yfUTFAKC9eUlz
U8jLySX2PGEkN4Kl9Q0CT4CZFnIvh7GsPr96JEsnCog3NTnaMpnAF50i3WipsBM1de8kc3gcbKc6
KvNgbkzq+nDSSBfAXdsEjHEFMgvMyJDyJgKa7yCrruUF6uGyhCxVbvsHALESUgPNFlDp+nTSdwYU
ynuXxyhtkMtt0lmQuTsDEB/czeikV3jb1tjMncYW5m0TgSN+7fcU5SSe87wT6TUtv2feJ0mD/xQy
WeHcwfUdayJDwcPjIQNfs7EZr8/A5WBiG/3WIiw7PxwGgSCy6hYhartBKyLoNE+ejQGrXnj7VkGI
z3D13qj3rIQgFdgXYgpgz0Wis4i0hWy0RkDvk457bD1iY9jvpFD/kksGbkUlsqcIk2IfOyJhWtU4
HhuZ2m+EweulNbkwIVQJdgkBQOy332ZfRI4dtrIyeVMtOffSMAXHKbX8U5JVMwpD01ZKd30oGY8+
NDQWBqQCczleioQjEkDOhJOO6jxScR4xQws1L9C7rWLD9cJaMkFGVVSTZzFEjMuhUJMZZ7QyBs8o
6x5Vw75pP0YOmu1K1yYdlOHR+IbxSn0OcGPf2FTXn5WxWVSQzTqVlSXFKp0U9FTHYvBsrMIfBxg0
p5yCLLpXanMMZaXbyJSvP6vIG2kEk/7YYBi1y7nimDNKZmQNGCJWBG8nHl3kNDA6lesvt8/mr5bn
ZVJnCYArVyetNdHzuhwqDWuHin0weVjHItM4ZOCJ3FrHKhWon9Z96tHMejJR2nkLKndC6z+mOeIK
gWg8CjDYdYc0Mzd6p9cXiqUSgGWSZnGVLVGAiEd1MjBiVFR8GdNB5HzCnTbk09+35y6u4sXU4XEZ
IlGhBHAVB+GJ47ql6KgrBA0KQlDd5R2gnyo6KviOgk3TADjAlLI95Dpbzc0mdPNu/wgrC03RRYxO
sQ4xCLHpfzuvuuOjHZvYbGpDTh5IEdqTXBvyPYB5beMhtDoU/TQoOMR8kL+XQzWxRhbSKIOnzlKL
F1oeKvoubBoUny1t6DYePyvBkGIxDy4NJJx47y1mFvashIxkCUpIg5TvOlWBL42mzr0GZXXXtwq8
dW2KjrCE7TfNXAdPwaxs8T3XVhgaKx0iGxg3jKDlnNEQVJVixF9IUR4mVcMnJqJyl2czeoW4waJ0
qUpemsLvJ4vpPtxe3dXhOVcED4P9vHzw6mnjhwmBw1OUxECDUqGhnPTQou3YGNFLBB8PyLpD5aHE
JlayXo23tlkDGsuCFCReh4s1aE2gHd1Yj17QZ+WPEsfCo+Z3hjt0VbdxZFciJBcPexlOKFWRJakl
UDq7VedhRCYlQUoDB+XTMALyRuomQvVGbY+3P+3abgZ4ROeWTqZC8nS5sjGmmIlusb2q3hk/mAzg
wXBsz3EZbSE51qKRKI6IdAms13Int52McWQE1jHRSrW4C3MbuSWM0DAeuD0nEWoX8YgaBfc2nFcY
tkvKq5VOfRkU3HBFpdlnzFGNvV8gQ1R07fy+NRC9Rm7L2d8edOVDcnGLeoxAVqi/0Am/RSB0Tq0h
SBDUM4NywEQMryCv1IRJUN0g/rURFn4h4pZzpMcO3AgWieAfXK7bBPA4y+UJy2bQx4OC3nnuYPg3
57J1mKtemfeDH7UFusvZ9ANRBgNteeRWEfythBzNQIV0cFs5Rg40wdXiDfjsdjrSE1WCw9AhJT+j
tfGtky0MZpFuY42wjTHnZ0kJJN816qC39yi1j+19rEbFIxMPUpSZ1VdzRtkrGvkO6ZED00FdlJ3y
sKhTy+gQ5UMV871cDPfBgNwiHlrWfapjpfDqVYQOx2sTkKxBwUSs8m+riLBf36RpqvPE7ZwvdmsF
DwUCBV81tZ830tyVDQOD3oYxCpgA+shiqGao0FkKO92rtMx+j0xMdm5lIz+ZI0KHt2e1ciBEI4uq
jElycpXNdk0In6xjKBrh45nk2vaUdg7v45QGHbxL9UHF/GhjfiuRjOSSPidfkhaavlg5bVZry0eS
zMtyM3+OrOgOGwuSsHoAGd+2WxjDtTn+PtziQOSpeFJT1/Bm/K6cU2sHCK7JM2aJrtNwVfV0SHGi
0Ut5f/vjrq0jEploBvD6pES6yDEjpFORG6TIO0yj/DWhWvOlkoPqY5pk89PtocQ9szj0dFh4IejA
qkD1LObYKKieBLTovGqa5T1FRMy8O+1vTHYw8RoldVdgAPN31dCguD3wysdlYAvoJoupQMq5PBZG
jI5W7zeKl7QWOjyDKn0ANfV30cn9m7EFV2lOSr7xXVf2j0Phh4ovfXdi3GKyg10inWwxZu/XNhcF
AiWPGSDA2G1UXJryybYOt2e5spLQxGUBGKHbQoH2cpYNsmBONyNgOqCF9FWR2+bNpMdY+NLK23hf
rn1QQeJmNQnilLkuh5JS6GEZkg/IjrYy6qBtPdjts9XmFn2QVlV3am3bT0MJW+j1c4TaqGloMJFJ
GeKr/xbgoorSj0YS6dW+j4VQi0rqhyqVauTVnKzeSGbWPiiblYKiyJaJBJeD1ZbaJhHNdS/Pffuz
VkwFxhIRphGmHU0bOeLa2TDEdQhCH7DIEnGTYN/XYgGjeJbj1w0+cEp/7lPbQK2LhyjlGBEJaHqp
e1QBug3Q/EqC6gD4IdegOszoiwSR2DrHVa1jbWCUUn83WWlwsny05nfVFIATa1NVf5f5mvkh643u
77yhPnV7XdemT6VSoOjpTPKDXH5qfEEtY2gqzTOTDJn2tDHi8agXqfE9TWr5zsB0fB+C/POaiUfa
xuBr06deA9pJMEqv8AuaOnZjYQ4aYmFhnu4nSwsqxC7V6n3iAKXVCz85YxhgejxX+z1U+C2819pG
43mLAoNQFeIyvZx9Qte9llAdAtGp5QjhtrIblY5+kpDn+A+CBAxhgZ4nP7hK0EMliUMLvXIvG0L0
HEO7O2Z4vN5lJU4nt9d0LQIyBKAnHvBklovjowa5gsxZrHn41WvBbqB88pIPQJJdvF2Gc49d8+uH
RGqB80ONEVwy2jSXHzIwihKtsHomLg39Uwdnco9vJ+Y1/O74vfTRLbs9x+tAaKNrhbqE0EkSEj+X
AyIwXpsIBc5eqqjxF/AaqFz5kuImMnZOGX6JLjLM40b0/XV3XF6kkI01ujhC7IHSyOK0jKqMB3TS
TyiABnLhjf2onAfd8L8PsMrfp/4UPrRBgyL2VObmqc3i4THB8fg49Y781+0PcL11yQJJG+jpQ3e7
6qv2qJwiEiFR+cMM4IMMjfhHDl7wscyr/PPtoa6PKVmgADNxpfIqWqYPqkZvOK7j2etQ296Pmers
Q/xq92XWGB8cv8v28hDVLrerdWqy0d/fHv56O4sklAhBh5VcaQk7D2BKm5TDUMVARDFHtSFBIi8G
1UByptbVQ9879cZCr+wuRRPICcpgoNDtxW1nw5LuMSycPEXQMvrUrPdaJzl7bFrmH3ggVcdEtZ5v
T/M6EqPgTJXe5pYl01yWjjEpU8auQqKwbqLoY5qpT41vF++IhNJJGUI0R3n8ezbJ8Ea4WNtJBD+w
wqCweYMuJhtkmHY6YSJjvYr+UTuqwVlKwfYnbRJsXOzXWHvbJnMBWoHfDztpWVht2q5OBwODCw1Q
KIDaIUZhPsFI0K794g2bZ3BTLGa9WB3GO0sJpncRedcH5FbxQm3T5FGtrOB0+8OvLTZNS6r1wLDI
ABaHGnexGDMDQkk0QzbAFNQGjI5xU7DzsbfAXAmh4bvcMdB9uz3w2oqTSlGtgS8Hglq9jGFxgZlX
PA6z15Tl8IBhkPoJt9b0zm607K9prOVDgeDBQUn0YWN/rx0pwhcIcZX3MSXuy5GVAn0sv0I3mXp/
+2ZslIK5KtJndLHa+zoM/I0IsrbFOMScKQMsLp2vy/EygLqDFWFPCX20O4yoUu9I/TCKGO1i42IQ
q7UI0cQqviYdd+LVsqJbZBjxCodMJHLH9pkGhY7gfDt8fPXSUa8RbyrqUuTDizNTIQI42U084d6Z
jdUOv0LrrsoRzFGkpDwguUkVqYla3EVheUgb+2Zlw5Kpwf4lR+ZptcQBU86t+oZqlTcHc4l7VlXd
GeWgvumwJjtTLu/cURmL10dh0gnudgFWYu8sltCg5W9EUS4UVBs8XXUdyw18oQ9yb3y0k0g93v7A
v/ACy3UErUv+guyBwa17uWU01GzVBHNHj0ZpskP8OdljVTkd5sEwn0utK74pKD97E54p+1HGFXFf
17J5xEMz+RB1Jbr1KErqO6fiUbTxo63sZtrtRFuq+LixLwuSpHL0MZt28szCUp8SR5rvrL6r3gN9
y38EuMLt5Qk51WSowy8lr8afMZY/MqKRenHA8TLaz/gHPLTEopOcxMPG7lip/FM8oW8lXsE61f9F
PIMQXs6W1o/eYBQN0jrlMKRehMzO10bWJOtgSfik3puoZPwcwP4HuyLI5Qe0mVEi2PhSK3GGE6jI
NO5oygIiulzELKY4HBbU/40el0rc9ZLg0KHwfBad9nmPmot2P2G3djLxSEbw3Ml/dtNURvsCrTKv
sqT8EVysfoysMntI6gETvi6RjI2tvZLfEAVJpNCkFM0C8ee/v237yoLvJY9e7BcjJfpZj87qVGRn
7krnG9LuyOsWqL3zKfOpdOV28j/d/lArJ1qQB2gWgLbXiMiXP4GBWB+OkTKHKzKw9guwy77H16D/
aKY2zZu+RXh7j1uf/fp7AMYVQwraIsCVxT0Qt5Xa07HHq0/qSuxGa2yiX8Jak6BQq8AfMHq3MvXu
1ZOlP67o0K1AsWnLR6/hK5hjRYPs4ThUl98CaQpPMV3P6mjjFRC5QYNb1D1ON9OrK4tUEwnbVE4I
Yhy3y68MCFHHFimnMlQnZYUPjoNTi5ZUKSxmX5pPONZrxVawEHFxEcdAmQklV3r0pD2LSx76pwpl
OkG/vjBRvVP8IcFisCvPTj/90MAgHWK5exqdpD+O6KzsaAB3729/8Ot4RXkCgh33PKgT5PAu561r
8TyEVGo9kGbqZ4pFBmw6AwGnJkfL+/ZYK9EHXItMGitQGDR3F0c+dHjvyDOHZVaHpjhnBKjc09LQ
+qp3dVM/ZvM02QdHrycdX3hIjrvGR4Mbz5qs2KJzX+cCgEGsX4Qu8lt0MS8nPkQa0iaQMbBmJ6y4
TaWExxnLnI3Tex3lLocRf/5b/GiHEm6JrXUe8DY7wJnU7s5NibMBnh7Ndyfu9cPtj7w2IAeWyhG4
ARpiiz3VxmZnjFnS40UHZdIucAzCyhQSFQ6Irg/cZiNDXvuOIObFclJQQM3ucoKYbCoAEpre0/o6
eCzmJv+gGuPWlX8dhilVoJahId1ElqgsPiOYOWfIs67HSqBqDpAxE9N1sKB5olNVP82G4z9ViaQ9
FmWQeWYv60+3v+rKMWFsshsSVEPgTS5nSWkj1IeY8cOsyT28t3Aab5vmcZqnan97qOvMn6qXBuSD
QETmtGQ/IGbdqTMkGg9bpwSLlDKWPseZat0HioK1N+14nEBy1X/hZZBsVd2uRftEzY3SEPpD9Kuu
2gGVhNVAoLZMNMLcYocjiH+2hiY553JrVggfoVj7y1LxS4hX8s7Xy+5TW3U/s7DVPjTRnO6TMhwR
GOytB3pE7bvbH2dtH0DGBTIr+KWwzS/XoQhHHUuhrKeV3ZVUtBEZeieZRXicpFLT8I22LfTu+gEJ
o1iT3yPqbmwkn2v7nTwAlVSCGM+kxU/g27nu1w4/wWDgwOqGfgZgN7abjerv2jGG4wn0H74pfPpF
eEqw1utVXOY8SZL7j1UhJzhNYsI6HZ15rg49beO72592dWIUzsxfHI3rrn3U6DgJ5BxkLubP8qj6
bzSTR8rtUdYOEgIhaDARNGD4LMIFdO68KELiYZ628r6VfMuLsh5zsEJ6PX6HogWoeComaM3xfL/c
K34UEm1DC8GM3o6PxTA4nhnK4d4PnHIjV1qbFcJB1EgoRTHoYlN0hVKkkeZ0HohSlF67rt2roYqx
eRhuVWTWNoZFXBciiyoFqOUHbNvaLg3i+4TB2VmV29jD+DvH7Dk2hcvF8GqgP1kBWC+BUwF8v7wn
aWzkZYcfkedDIkLrO6uP9VgFnoKN2+H23liJfKpMkg3GggcKSeDlggGA0mLqab3XWjaSs/7s7IJc
igGP9M1JDRweCZIOXHNI/I1DvfKiRJmIkAcWSdSfloLVoQq+iTZQ5+lS2HzMk8mKPEw5LVeJAOad
qtJRviIzjQO2jIfatAsHyqm8QvVcGKxjSsVu7nAr4wY7BSVkRO/2p1nZYAK/SoWTqq7QLbn8NMVk
lw3NtMHTcTo4zlX6tcQeCL1wcyPArkSBi4EWcafxecIPIWjKGdzA6KEigmWJ1hrNRrXv+lXDExRu
I2kDOCg6EpcT6jDgHjqJbazOs3x0+r7m5atI+1pHSdCWc/mNhJ7gxqBrtxtcSpPOAO8pKHeLHabS
Fui0BqPSLjbDYjdLE0bAGpqhO3vI1R9SmcnoWMit5sW8NAesXjT9OdfK8l1ZTShSEzm6hCzKD84x
z84jJ2b8fHul1z4MKHrRdSOi6EsBngQ7QlMvUU6JFcn8kGLKuteiTtoHiUNpJR4tDzNtcyMqrw0q
cIB0VanfXClyoqqP/6rl957NZj7FYfEtBea0b7EnvcM8DL9XH/rn7YmKmHj5+KEzwS1gEF4UQvRi
p/lxM8O2kcg0nCD/ahb9lwSBzGNUtvmD1Pb+XaRYSGVNdXFO/OTl9uAr3RqyY44j+Efhg7Ik15b2
4LeKKe5XKAWNlzV18SaarMBxp2IyjlHRprvMl4fDGCnlcKpT4EJDkwN2pYm+xXBaieniDUa/Bsir
wGReHgZ8LtOgTxXWPGvSO0Ls+GYI1O+tVU/35lg1x9uTX4uzaHNg/SIyPCBQi+ESnBOlCu+JeTba
v3H6gb/cZqWxN4YKX3YcTKNzgETcm9konY3rZG2qNnUfWto0jMhSLseeNTkusNRuPaWanKMTyjhF
G+icuI5TZ/u6GjY6J2Iuy12GFjCXibhaYP5cjpdkZag4HeORmo77NMPzWDLr4pAYVrfxRlj7rJBp
KfsCg+f/LPKNOJ+nJMNM1YssdYj2jW3gQ0cxFPuupjnxUGlfUH3GwxSYtvr59pKuHGDBYxSgXkCK
1z4talAkWcDYXS6Zh05qhQMZ9sGPNr9b7fQ8bu9Hs7L3t4ddOcOAd2h6EjxEBWGxmqFRpRztGgZs
EJn5KZHlAcsyiRpC5Evju9HShurYq5L2fgLLjq5Co2+9WFa+OmgQisCmaMoh4325wCZmfvYs+Y0n
2W1ycKb0vVX22FvPaneQS6e8Q3w/9Bou741TtLKzwEUIiCtRHo2gRdHbj6zaGdq09aQ4sr/hTasf
00ktaVLlW1KG6uokocmSAqAoDO3pcpK5PNv+LOO7M4yW8aPGwPiezpR6rPu0v5vbLvTCwAx3lhLl
nzosEU3IEMA0ZlnHAymx/T5woScMd/04al4eAEcksOaoO4M8b75UpRbimZSbbwd/jjQE1+f+Wwab
e+B7zsN9l0bVjjBh2C5FKVz3YrM6hVO05a2xOkt0E0XxDxbrEpdp2yGWts3Q4kclFR+kcbhPUWWb
oJiqtUtvfZLwrRznR2qu1cbjZyUsgV7i6UNoArq83Mgq7oZhbTWt12JX9ZXI+b7SiqAB/Ao6wQjV
j7fPzUqWRQVMcDtEvL+SHOmq2A7JI1vPbEpe0fAVO9XN8i39lLUtCoCIecFjQy1tsUWtqvH7PJRa
T646DDbyJIswkCub6b60cfe8Pae1WACkVtxiKHzSpb7co7i+xkbaz7zsJH36WNt6nT/PrQ+lvBsa
7XGgHjVhedT2eFvyut4PCRZ9t3+EFcIMuAuEFOhcIjBOUfPyZ5DwWuh7TYFfqRjViLA/yrHoRZSN
/2DOOXiXOtDqT6iE6NmjFU6qsATvAxRDWuVnUk7JixJlw8/bP9RKaCbHpR1E4g7WcRmgwsZJq1TD
xRio5fCQxdhX963RHrIgn/ZR3aihi5rOlnDZyqjwiQV6ySG3oh91+SVCNXHwnpQqry8b87MDxwzP
wcrX38ulqk8uTRPnnIRd8frJ0jcGskoBS+POXVy3tV334FbRxe5jW252CWyhh6SggbNzcELZoy0N
VIObauP4rs1WyAECe6Y8yJV0OVtNjpTQ9Gf8ynPD+WxU6shDQvdjaAF1UB7kNu8O5hiMG8P+Kjsu
sgtQJ+RQoteKTePiFSPnSp3YqgQqP+FsPWpKgyd9rznpj4ka+rvYqbXETaF5n7pJz01XSegoeP4Q
VypI9xCjWRtpXE9B9RtVRmgLaJi1WJO5cyEFL7f34Uow+PV2FM1vlmaZCSlGEg6lMyB0VecqDsR6
6kTTk6mhzJFh29jVWwFhbUDCOG1GHtaE1sXNDIKtpKiOspZslWD9SaPTc52W0X3WIoiwuz27lR3A
4aJOIbYAW36xA7rRbuyQ697z/dj43NTmx6Kcs0cbR2FvrPryEFXBVgawcmmgc0em96v6zYa/3HUT
jUo9Ka3KmwoJe5g4bSz8xOUU/VmzGj5XzvAflMGhJEMjFw8FUQq4HBF3ZH1u26ymkBUOCfyJeG5P
oT3SxE0iB720WZHCRyvQh+x+mCtdit28VtXvt7/1ysLC8kYgmz63yKkX3zqi++BndVV5SgbAeLJq
zZUCizgWYmh3uD3W2jdGjocmOPonpHiLTeSkFAQ4zpUXxnX/LlDS6WMi95nL0PYxn8two5K3so+g
TuITgeISacBShdbSKXWAQeFFmCrVM3J/OIWOchyOyFu28duq9Mnw7L7fIt+sZARCsQaiIYk0OmSL
21NLldhQG1pjEeibfYgmhKfYPI5vf82VlUNakvI1vQUNOdNFeI5kJ7KcpGy8NOkKKOb6dB/j+r4L
naR6/Yek80UTgZxKjLmY0FxMbdZrXes5uVFVbpAA7EqKwH7HF3iBU2QdYDgE+1fPz8HaEZoW/UVU
zxbzAzAtF6qNErOf1/NTP+Fyi1SoBBZQiTdi/8rGRCJEKGX9+2pfDGUnCXL+VUkK17Xh30OW1Xsl
luUHKEDWu7xQt8jAa+PRbeB5J7IIKueXR79L87pG8rr1qlG32j0Xazyf+MbOmZRKfT82nbEV364J
YTQfIJ9BPIYtRYt0MUeIkVHaTz1FOjVF7mCwEHk4DNTBs9iNeqWIvaqRtY9KZM3JndJT1D0EU9Ue
g14m0dQr2dcQ6yoM9UdtjFZ9DGQjfrF9o54OGRqW5ANDHWfPM+dRCEZo/lPQ5MFfYVu22MFJTgF+
c7Y/p4WdZTvHz9XgaKc0AjfSxqszz0ngBgdJBM6c6vMiqvJ0GzsjqpkmuJfnmCvKG7VadtNSn0+x
0f/kO3y8vVGvh4SQT1lCqLvBRVkqooQzCMgkLwyvihu7PwNK4vmmp3jXu9QI6vkgJaQ59x1Qnq3M
8CrS0D2l98LTlRuERtoiejcxLnfTFBheE6MxsQ+E033kswFeexbFOARS3gM02vHAuNywje3joVBh
Q4OyyTC5E1Liu0FKtYdptLMftz/n1eFgLBgvIBIFmddZiqug05FbHfrsXqz5/tHWSutLXWtPnRT6
+yLruAZfPZ7INMEA816UKdVezk21shpTS74hBaVM6tzK9J2/wzDqMd9O2cLvHS1H9+D2oFfPY4HB
pbVP9xmE7FWlA6PqWsEcikHlAG10OW68uYwzr66jzpuA6+wMvIbeqoG25RAjtsRFmsvIMFEEH40N
h3Lw5XQLHIa7JopNrwkr6WMfAFQ7xUhn7NSg3DSj/JWqLUdjLZEzJbVify4+bqN2qYwfPLQTB11W
t2lD/aHCoHxwyTriZ9mG5Oj6aqDyPK9UZK6NMJbeKoVhv8NMJvtbrTKkDxgx0zw4MrMAeeZdeJfE
NWmvg3XYo5yECjIVfjjedzGkKVdtZeCSlt8WsStLCPHtWL/4m1kk09fbq3hdeabhIZvAfaibCWjZ
4o2qhwYJGx5pXhlE8gNUAXVwndHICn7MOq7dYbQ7Y8/Trjx3Ro1WpjUZdexKY2S1+JJoVna6/RNd
V5fETySo8FSzeKoum+pyo4c15ckC2TA9GvYsatIcIi2YpT0qjCoNj3nmTZI3IBNc/OHTF533DvKQ
AfZ5uzmWzWZX49VeuzIY+Nw1EeUuvHmUdfkQQUNIdlETx095Jadopmvm9JV6t1G6LWr1yb7A5OTD
pFqoYKWJjjsGBs3tXTQPToTNgKFA7oGo//P2nK93NMIdSKjDX0WShUr05Y6e0grG1ZSXHuw/czcV
anqqsxa8wzxsdbquYxMMJNo5PIVo5V9xVqsaXkiAIomn2nX3Nex1EwKXqWDMg7afK/MY3IgTqzuM
LhdvBJEqIMhyOTk86YJMoGA9tY2HPTc8GNm0TvYkRnA6+7z2pMqW3TCejf0MgOOUT76/C60i+jfg
678vvOabX97zP4tyqiP03he//N+35Uv+vq1fXtrH7+X/iL/6//7Ty7/4v4/Rz7poir/b5X918Zf4
9/8Z3/vefr/4xT5vo3Z67l7q6d0LhtPtrwGCl0L8l/+/f/ivl1//yoepfPnzj59Fl7fiXwuiIv/j
nz+6++vPPxRh2fPfv//7//zhm+8Zf++xyL//LK7+wsv3pv3zD+u/2A5k+DCiUJZH5pTkYHj5508w
HaIjg+MANzRvyz/+lRd1G/75h679F/coPgS8pdHtoHv5x78axAX++SNyerGRRWZPcvjH//3Bnv4d
V/+9JnyIf379r7zLngpY/M2ff5DEXkR7EQoEeBxWDfBPccMtSkdWKBuTT9rnVuoz6NbA687Phjft
5gOSwV5/epwsr6NPGry3d/L9sM+97BgdrbczAOy42XHXnz8FvbrLit1RO7b7vnanL2Pt3neHMPPi
w/BlOhn3/b69H4KTYd7LnTfabvPmU7Onw3/KTtbePsz1A24gbqntM/OkZp/k6ZTttLJ1I5e+LeyQ
xx6xtsgFB7GbduOB1qWyHw/+4AbfDK/bPXf8FM/dzt87XnoM78x9eIy8xC3O4bM27MzpoTsL4wD3
U+eGD/Ib9Tm9k5mO4fYH9b58MI/qkZvl6xkFEv4RyZM/66f6Pt2rP6KDv+9On4ad9F5zNVeM4Lu6
9TaxXO3BP2jRPrJc+V3/VX3sdp377O+avfLWTFzD/XT//OmT4z6exS8obD9gL7v/htiXa7n1Q/0A
oeQ+SfmpzpmbuV8OHz4E7g8QuA80dvbZu4LfTD7hl+iiUtlY7lk+qqnLckTzjiuv+xQioeJZ/NuW
+y1yP/Ct3PiOoja/N3rWT8eVXHNn2e6P+qvmJe/o27j5Q+YGbyYHU7uPipq/i8xddIzb1u3QnbDy
0NWeq5/zUb4rT+1Zp6Im+lkHhUH4ew/Gc/SEFeCxOQFffQt3EITuPsz26tuIuTf3/M+03w7WU/1l
PqSe7UUPwR374NO4n1zDM7+BZabyVR6U1Gs8y9rlw1OF5stThKAG9cPn8oc+7Ard7V7KtyKOvRiH
6rk7dsfUa3+apYdY9zmPWDbNuPs25q4h7Sj/Tqx1P7rzS/+IRWFy1Ny4OSau8zkvqc/9H+bOqzlu
LE3Tf2jQAW9uDxJpyKSVSIq6QVDuwHv/6/eBamenMsVghvZqIqq71C2JAI79zGuE+mTwNQzczeBj
JNF8lYeJCkp0mEQZHe6L6PDaTIfoVw+yqxdcfclWBt21eqA3cmxe569jKyb4v5loSuHRC8G6dpCb
DlTMuKshYB9bNRiGl0X6VnbrPXB7b6qd+1LdREfMOz81x3HXP9nOvfLN+1Yu6kZ1Y2yqhOob/EK9
Sm+jjXJX8r8T5WYcA6SP0mOZgj3Z5vy3CydfNDQMJmFXu/HoHFakhuVrUWB6m7kIdO3GaA+9TR1K
wAyOBf0TDTUoa1t97t+iRFjH7q7lZ5SHcb7qewRs98YmvIruk0NytHr+UvjAj9x8Wxit+/vjFe9f
++qneqNwBJQI8lDs+aKUovpcDMIwsJT321/2V/smv6aVdAhdfOB8JTCu0q3CAmtiESuB9R3DM9aA
tttEgRP5OXCirXwA2tsNwsa5EnLKF1ZdbYn4RbtPW996xX5NhJ/U78lWdKIQw67fmze0EIaN7frW
dz6MvsY22vbb+3mve8KX6bXKvOiCTuOwkbfGXfikbNPNuoPJVeeXKN1gYNR+471CfBb96ovFueH4
w5fwIbmX19MP2w3qn8q3FelR+notWmMLv9zaFfIFRoQ+f9aNjbafb4qt6W/nYIarILrDsrmrttb1
Nwwgbtg28XXyI721rxRoPm/FBvbpz7BgSNTRd1+zb7kimr3+ei9vvDcj9htRJPf6o3Efe09Gchj0
12U+oI73YNzor+6xajohS7SBxHf1oC037l2w+M7O/RIK5SY/Dr4pqm/6/cF43Dm+dhv9Mm7d+8E3
gvmTcXVbH5J9udVqocpHJz0Q+JrPZsMHNbdVK6J9uuFYDt7egNo3vndQxadoX95fJYHhvwSViMTt
vAmsBz0KvusbfSP99gfqHhtdqBsU9N5eDQ7zUmd20IAN+s24jd7oAgmX/0fzp4C2+x6T5WA83upb
zb8tRPPcRhvzbrniEygk+PmhPPabLnDvyoPKH6n4u5UYfMjdUnj8GW+X2SK7ta7GDS/EPy9Hzc8E
AOe4Fp6BPbmf3tivKaCxq+6XZQl+mf16dXa/3+K2e541v73OdpXInp0ACVKU/fNBtMf6OG7XoBYU
lxh+JfpVCzBRYDC4+PPWFnXPv7ogP/DLo7ej6gdLk4zkSrFEeJflm0x02g7tW5B/jbCFtcusrZJt
FhcdZd9Sb8zvUm1EZW2NQN5bu1flRuMbQPJEAr22aMeq3Dg7DCk3b8bbUyKSq0/+/pdyKPqNfm1f
u9unW8RyLAycXGG9WX56aLg3nRvtFgfi+T5miPptvYHJs1v/0wXKg1P5ylfuWF7f2eW6kJ+LtzT3
W2/XHnkp90vBSI5HVdCPQC0uuvHqr3PoKz8Gc+NQzqJ6bd6FwYO3sUaur2w3x3eD3JsV95z1mvHK
SiUMWsfutlL2xrD3EH5RIeRf2d7/ZbP9VQD5ucz55zwmPIkjdz/LNe5qz//Q/8bAUf0wcPSb8q2L
304ix/Vv/BM5at5/KFABLiGAhBSKnPR/R46a8R+4K4SH/2hp/w7q/jtytP9j/dYwJRmgWEm76n8i
R/0/CBisSKC1cwZ8Vf+byPG0sEQSBcR2VdQm6yBypQl4mnb0llljDxwjq0IbAKN5pdi4BUTVfwXS
78Snv2s5/1Me+OcxdK9I3ECdgIc4q18hGWUMZWhK34m1/tHWW/W5tlUFdQazbh7rqYsfo8oubxaj
yDiUuoJAYFA9YIWJOwEhiBdHfYmQrEjFjCUa3Lu5sUth65lybRV2/jlK5yy/Ti0cOTlbVOvWG4f1
ziwyzvJqbENIhV6aIZmnZvVrHgIWwG8xeUZKdep38+jUCTSBzvuUk9O6opnpM2du4RzrVEsV6Iqp
e+f2oIX9j0fmNNH8PTCrViKNZuqJYJDO0r45TAsrK7XEX8LFbwrvFk7YJ7N4khbr7f/lMu9MwZoc
n83AyYPOZmCJYEsB1k38WvYvOLzf1pkrbAN53NEINC5hd5quuuaSt91pzXR1lPJW/WgXnMlakz5n
tsg47gejUEOgKzm8t9IbA5lkZdCHDnq8qOgJ3eqcv0um/3kqmFH0H2kLOZSJT1d1TSkn9MYpFIvR
e37pDXGQriLx4wwLv06hg4jWsdPtmOrLJqq7cjfNZrXJ2CwX6FO/S/z/GnfwImsybzDD0NTWmvXp
q7RIV4wSTSbc5kqLXncfWTcofOuTwCeE/j7k5oFLuDW9W1fK33p/WX5Tx4kVI+EPfJhGeK8ekTrp
QmGEzfwSl2P4aNZp/6D0pQcspNG00R9SWZLRKLBFdybsqGpbN3ZX+52rZIXox2zwo6a0nifFGEaM
rxK7E1oNMGlqF4duez8haGs0pj0HTZnMj9AYtMK3NStvfQfljW1ZWq0nnCFTp8Cz2uRrPafqJZui
s+3we7QwyiJZBpBi/NHrAgUsaUL1isgrt2dtLHV3M6vVq9ai+F9N+iU9q9+CVefTQ2MWFYMVVEnr
5HR68g6khUxiRfS2lvk4S7r4PLZ9dzSUKr5POrXzJ8cG/kcKfqukShXkWd08WEm57JuhLDJfGZX+
aBlRCfG1SYLSSJINTnPdpQrRe0OD9CSMUtYRJez19/9FSnOddErnEgNerH6h1iYQDP12UeJNWanV
Y2ZWCPt8fGT8Nis9GxxKCnjbIWEB3fG8V95HTVV384q1YZM9Wpnj/jQcDFzvlqTXScWqRpLUo+Bb
i1qNsn0+U+8Qo43iQhBbbf8G8ix96jLDkv6ghPOhXmLYUWORpmhmWvnwFDt6X/jU4NtLXfezi21d
SUCJVvzUqjunncOolnnoktBkYtkoj7WB8hthYMHG/3iM/jjfKAiDHF0h0QC2kEQ7nZV5KFM7AxCC
pq4533X91AXerH+qlaW7z/RWiqqaugtH+Rklk+NtRW+ipIdaDmQjJHdPH7raQCsQqlbHvFkjIAzn
JdlZXm2VfoK+5atZzcsCiCAbES0o28lD7EntuF9sI/n88fe/M8xQ61ZlL3AFgFnPXsWEgUqAUSqc
tNIQmH8tWxn3lxRjzqge/3wxFVm4W0QsK2Px9IuxB1wpILQzQTmqh8xOyyBNkaf0IyMEcB5L0/w6
YYJ9QFpLvg15s3Ag5tH3qqzi2zKDeyh6N5yEdCL9Aunr3RFYa3wYJazG4GcX61z2qREZ6IzUWdRt
rF5VDkQ78u+fAloV5CGaG7QZz6XQ6dgoZe01ipCJ1t0jypQLvdKNl49nkyD130HCurDY52jVqPSN
aXecdXEct7O1ZWKYNSPKt4rdpru60/J9iM/f7WSncm+Yve4vuRMePn7yOoFnR81a+AZZSTEVuamz
+qUeT4OVdKwjk94q+WUZpWDMMcN+SEyIsEo3lTeqbStfaGePsRgrmTx8/AZnPJPfawzRRjQxLJz4
6BOerbFW1mpvuuvdA8/Yj5Ui2zSJSVEAK+VHhRt0T0Yvd22PM6bpVM11mmj9HlNyii6Z011peInf
WJK0rHNbimofv947xz8bjAlCyQWe37ktISiCmDjdlb7iNNpdatv9g2yJKPzMW4ajm2lVs/34ie8t
Bm7E9VxbJX7OLxwsR9BQMzTpc8zmos7b5doclfJbIb3M1zSj3cQoENzMrTt/+fjJ7xyqqPeQ4gAf
gpx3rhjqyR4bkRLkp9HXRGXIFwiAaMPGkyZFqbS1w6Bq6/DCUfbOU1mAAOKhH3KoOmeLH5kkkNlT
z22n5rFQkWV9HYe81oIGNW/04jX8bPxpWPLdx19rvnOCIHmmrex68kGSwdPDjR57PvY2Vap4XkyX
RVe2+xYAlbaz7aK+kkUZWoG01UoJOqKyq6pPjOHKoEX+a+5mBYxHbi5yXw+q+gu5lETu8XN2Napq
uZ77vYXZ8iYGFP4thiqv77UQ2CNuuGieCCcz6ywgNVtGqrmu+9mV5lpjAZnX7zWzt+ZDqyMGLKYc
krjfGtAwrtt0bq3tXMb53pBEoNT+XPtJdycDI1xFd27dKOu9nRaW4Hj7AnK76Jx+NWD2soiG7ZR6
dBeAb0xBn4/tBWDIGb7z9z4mMUadhM280o7PriTDU7LeUhf2sad316GkFpto2UDZv4Fz3EOS8ZMc
dax4yMajYpnltYdg663nJeZ+Tuvy4M59dUgiw7utO1W/G4yRhPPCnP953HGGwxijmbSSovXTKUeB
CtDMEFGYVAv7R8KZ5s9KPXz9+CnvHKq/ZaGhgpIGsbRPn2LiBD8z+wRfUUXqkbu0cvTRRpMRYcR4
A9hjPiKIY8A86Fw4RKmjXkhv31vadM3gp+MKwOW4/v6/gtZuTPt4nm06GImifdH0mWKyp8sLsLX3
onhSK0Ba9N9WpMXZh5LQwQG0MsoLlWVvMW+lNOBIVaRxwUK1enq2c155B6Rf9B3EhHjr1lN8r2ON
e6jilG55PjfFcwaHElKoOfmeFplSzEmmXRiQP49xdjruadAl6GQTOZ0OCH5Kadyl3LB54XBRFEaE
k4mavFTlSNk7Qtv6wko7g9ev28EkRF3jd564EihPn1iojeeVUatQrK6tfaZL664YPGq2wIn23qLA
MokH+xeVHwwZpGyvEjUZb5uSVrRVRPUlfdI/VwSvsxoUMwqE5udYzVmbQ13NcW0zFKvBJXhs/XzW
L8Fufvc7T+MJpJFJ7BCTRBSNs/X0q6MWUo8zjuBAI70LjHRsAdUnxX0xurqgCpGJyKa6mmvFco8W
X/daqZHBZRohCgcXeEbsSy3NLa4RRYAcjEctNrHy0c/q/JvpLBSp65gGV266F/bse+MDOJ2LF2wy
Go1ngRClAWkYBvUCWaA/LuYutLkRuvzv2KP/LAty1jWxQ48XvOfpAMncLBVtZoCWMHHv+qXJYj/J
jKd6Vu2nuMwZC2u2v318IL27GEEUIreJqgNswvMYC4Met5lUFqMXPeF/V2+xZudo1tGe9zOIBlGg
5JgZKeRUqZ8uULUNsHaRn06xJ2LLri6wi9/Zj9Rmfru1gOqDw3Q6DG3iJRmMN0VUobS2RRRG9Gsz
m7S+dHuaCviSXwirfksYnC1NUAJYgq92tBzLZxvSiGwKBR4jrxeK8diP0xxTmp9qgg5PBdS7L+He
pZvKJfsOUiyztCDt5/a5onY0C8TraHu6ukn33l6i6YuXyar1MzsC6QwfzIu33ZLnsT9bdqTtP56/
P0NCgOysFtIdD7bOOVMkVyT03p5XdwZtfBiShB6VO3uC9B3IU9RGWx0DPGSAdLO9cI79eZdxaFD2
+F1DZ9zOjvhEWxqqFDQretdoVZ9q9fLcJXmX+KoyxMpD52XtsUmkZf1U8az/PA1a0mw+/vx30lBe
AiIGODeyJC6b09UyWykH9KDxEmYRfx7rxKL6IoEBTNaT2zYoiy4uCYNq0FJblOFLhfdNi03JnDzV
Yzv5ieURnYVVpF4Iet4ZnRUIS92McwNS6dmaiudKzWwp6fJJbXntRxSFtm1JSzkelHbZwSFpZDDF
9XAIvdmIDxUpRvX08ei8c3KtkHFKvhhfwLA420ozfE6vdWJJKdukYa+NxWaaLyIN159ytntgKDEB
qDsTWZyfW4U7z51bcoKMjifxGKqTyCfOdHKhlPZ04bZ+92HcoJQdkBCCNXQ630Vuex2gQIV8dMDT
uEnct67Iv4z6pD3/9eBR9Vx5KavRIUSN0yelTgpqDkcLQCJhjSVKPwQpyLsL1eh3KnrwuyDaoBlG
t4H07PQxThYPs9lz3E0ewiNNtYzPUT+0xiGOy/arnSOAcnBSHUBCBrhjkVpSCanIH/rY97Tmu+zN
7TWKaiChfsFLrDOh2oBG+GHYIg6lHvvl7KjZp78fHKoe2N2tknYgnE7fmvqi5c44+IpsAjAUdx7I
ZLUyLxxuf+Z/KHWsRUMdEgl1gHV9/ytWzfKa4ofkKUrR21gV2plYrCnyx7JPvhll5ByJZi+Zl74X
qNiUz5gLGmOIGpzd93WUKlxCSIqSDRSimmrlRdfh4hlL2+9kM9HZzcPpSJcw9WWG9kYHKQMk/2jo
ENji5dCPFggaJHf3duvKLa7NOrx8aR5KxcAAqyvaY9K1lwSV39nsYIvZ74Cb0dc6V/PUl3LSKidU
REnKRHLaxHtlVufg7yee3ikXDT0kFGDXKfvXlERdo/TcwDxlaa2rZoGj7mjNJTO693Y5yqTU1sD3
woQ8u1oWmcYmHGUwIGXobZrJrgxReXCIMy3X4v+PIwUJT/S3kWbGpexslU2LpeZNNhNwYPpyjNHZ
PiA9KpHol5ec0d+bI/Y5guqcKtwOZ5u9RQlxLGqW1mK54HC0pj1kXW4+fDxH720bPLEQSSLLXNs2
p3OU4mTXDBNHyrBinQn8m225oJVXtI/TKrs2xJfE1v78Lho2bBf3twMZxLXTJ1otKpPQM6UvSWtF
ak7VndUpl7Th/1wVSF7hfgue8nfqenboaFqhUefgOht6NduqihNGIl80J9Cc6JKl8HtfBJWFHjC8
RK6Zs0OgT7QmUkDq+uRyyGq5Ctyrul0uHHDvRJ4U83DcMuB44Lx4riGSzvD/y7BAB3tole9NZk9i
0nJ5tcB83PeJGSMtkDWPU2/K71U6a7txbH6ulmf7xFG67SohsNGa/ns6Ft6nCfTtjakvyXOrFqF3
Idx7Z/ShLdCpx3x77XSc7clswM4091hVMAkorRONh8LpUAPLYIe//u0KpmSgw5VAjZ4M+fwIRu6f
wohGmaSF9CqMgu7frNi5XxgN6bhUGvkpdsfOuvCJ70STp889+0YPs+ipLFnH2AyHgdUYb0mFaCuv
smywGoAqOapPQztZmnDmzr7zhvQtTz3KdrOSltsBM3Qxp2P59vFw/FNwPI2xeLG1x0SSAi/PPVuO
yDfQZ/YWgEpqVFcP7bwoypNaLVl21cjcSj4txaBnEEmk9stt2Y5+E4d2ssEhNqkerGooPL9pFPW2
sCuwVUnU13A7DOl+ot9nm0D+vMzZxVLqzwm8soLy4NTQwh6krRAde1bgVQneRaWKhLogNIlQCazQ
v/FdN0WoMGk9BI8HRPWsDX0t0H4QA6ZSoM6gJZtuSg0ShNFWf7ZWaT3SHgSLNeRt9VjA/NGxhLHt
tzpXzf6xCJ3yGLrLZPlRatS/1BGpGN8CG4pyEJ57v8o2tvdojtLXtONUgqBCbWsUwEXmF8NOsijw
Gs2JfRkuZcN4QQChkFjPPpwcsDTpko7fJ71mQ7slzoH8Rc86gnzpbDRUu5n4SRmzByAs4084B/gB
RMM8Lcd4TpIWmlcaOtiJh0kfqH1PiKWW7fxiETM8hhpGniiLGPXOiMwOldKlNCu/aw193ozq4D2M
moyzIKrL0vBbdD4DzR0dy3crkms0j4fF2JSFbrw6dWH+aNsq0zeTNZhXMhxKKdBvG3YFpr6bSVMr
R1AwbIhAWgfEdNh2y/fa6KsXuwOvmjQGQ1bhHNu3E2mhTvQqmtFoPV/Lob5srSKJ6FclTWeCPGhM
T2ha6D6OEd0gcqeoGndIeeBiqcRRZOyiJs4ecRKYvrSgOL5Mc/5g1H1yaGK70QIXQtHPutURfxjq
8iVErft+ydDe9+eks364I3IpPnbZSX1b0WPINytxHqibgvHMVWiQRvq5buc0z6XsPmtD73Qiw17q
ucgayfVfOKwhJ6k8BDFDlL1uunhMr0N7AKVszo0LTlWL5YgD8Dg/2FqovKmNPQPkgPr70sWz+z2p
GpP2qyujT0aRg2Kcp5aGJKwRaCRmOjpf58J1IHR45XKP3e8uzFe+TWr3E3V+L50fE6qlWRCPE1PO
FWWZQgOkcM2yl7YYLDv8NI+ZrotskNpxtO0yE8mkdrfDHGff0iQfbzP4pt/SZi6TgzPCo60zwsKl
mGwWqaa1n8okiTRck+MY3O4MtVCkBt4nGDM1TmDZPRD1yiiraGtrkwoO31OTJMDIgRZzESITJGav
jwphdrEabUYY1m/mtCiRsLyun325hHRvWIS5iBBz2k3KtGq/Oov1yRoU2UEGcJAumJ0xkxtzcpts
l/TJ8KOAcvS1rlsthSWn4uZZagVlkSntqucsT4pyk9XtUAuF/uW33kkVYOxF3PR+JU138dscDYXd
RIMoB/PlFU0w2fGcX8dqXZWi9rQl3yuDla6bcTZe0qZFnTrXZuN6Dum3r3Cy4VeqOcVnrScBFb1u
jb2PZux4hSaX4yCBHI2RSMY8/ll6GkVER1XCL3YhyyM2ZAmcsDH0vqplMXwxSzfjnFgogQtKXqMj
KLjVsKrI/yxf9fr8Tsny0sTRWu8+wwhavvRr3aJvbA18r1mU3irZmqES1C3ds1qPBkjqyGrvFs2C
5xEulv7qDFF4H3OE9xjPxv0jFYLlwcNpqmD5maRJcb0Y8w7gQi1FaMzmcFW7Zlwx5Q3Q4kgrvDs8
qLLvHe7AqKOiKx2gV27a6JYr48PSxNa3esjaO3Usm0hU5qB+G2ssF1m7I+ryiVqrCZXRqvLdJk5/
9Y2lvsyJiqxAarbyAbxXnLCrrdb22crAcO3KVVdowuyYG7PSqkcoc7gEI/QlvasanZPspoC62Wwn
PTeMwJ7xwBHU56xkT/dd2blTZ8QilE56oyXT8rXHWfkThMoVL6g0WKNaUws2uDYT4+DNBbdUUtc0
y42xdGgCOLHxRZNu9JxhzpyIsenDWxVRl8PilBZtZVmZkANoeceih1Hz0tTlpDzOSp9/8aalXo6o
ro+aPxbFj1Jf0SSjUdV14PRIs4lhnFHL6ezsyc3qJd+G7NTpHjlWq/NnYHD6nTYURbtV9FFNQMwY
ObY3hoxmP5lojQhgJvnR6MLmWLOcj6OckFdVZL2AR9RMnHKWoi9UlKGTDMxMaDvMb9nrb2WLRxA4
nFFeh03a5tAj9YYbSUFSKvFi7bbLmgKTT8totb0+2yGnhRGmd3Syw2YD2gjgmFeXZkdN3LETAEar
4lQfW84Nao/QEbpanei7KrPO4OR6G4mJttKnvK7DRzqkEMY7O6X4F7mdVgZIS0RPo7s0+i4E1tMk
YYucioww7GS7zUpDpzMNUc2jlBdXOg11RdE2JQtw3ktkwW5b28MQVvaF/a2OnBzCi6bXd1rF6wda
H0V7q4sos7nahESWOWl1J5aoWcYdkg/1Y1poLow5A1akPziYJwlkdACBD9i2f0ebPn1eyON/mIqT
qvsSHSZ6kfao33c2gtW+afalHnA91bYoaDnFfuFlIO/azlIGn+xtcXf5aLpfdGf9GsXmAhE0NZz7
SdNo0E5qCF8SQ4+INkPoqMemmkqIGKpS3snZ9GI/nqwOCtDcQKTqtcH7MuhuHx+wjZtu8IFwYRVE
WendZoWWb3IdsQBkLVYkUWsV5t00onRIZ7MCxCcBysF1qNTFFlA7exe5V8uF4eN1dbhFSCSGcxRR
CA1k62b9EfUz74fVOOMrlU2T3kISOp88d0mwicOm2xRGXedvxIVAcPPRa1nRgwn7VrNG422eoD76
EXGf4oNnVFcjlDUyTRSX0zbsPb3a2F6i39pt790pkJEeqzCKbu2llndRpDnzVdFW5mcdBZaMKECb
Hpui8aSYBtxofXcA7Ognczt/JQB0K4Fcro5KrjpyT6hanA6iqieE0QhR2gc5Z/prWqspBxUCfuYm
7W3nNmsR7vXMftxzN6mbvqq9XyipyM9D34bfHMUtawCSNcwNjXszFGohi62OccGwNYxZ21tJM3ZB
pCvAXho91rcODev60W7VCT2xTh/kI/sjqvypk5BMSiuJM5FKxX0d5zTKrqokKbLrzDSHQbhxPyfX
Th41IFgyNUNJKsqS9JDiHnTTF3kJYcKpe8tXCCZqoYM7aG6svg4hUtV5mge1tbKp674uup2uzL27
cxA8q64mN0FVOlWTRm6VEG0GdFgbEzRUP3fCU/rpCQe85FMZ6x56SrQYMko0ENBF7ubTk1oaKbHQ
Yg0aAUuKJETdYb0WTFaS0vNKluhFxRWWtVsm2rOVO/KzVWIQdqXjR3ZVTo62bKy0yrdd6s3Jpipc
/b4aXKMGmuome/Tgx+TKHfrxptBb2Np4fVAjBMvRF5txGeJODJOT9UFrt44hHLP2wNLEy7QvUpdQ
zfAm1vVsKZCx4r7Lg2wqXG2fLIaJzqS59IQskeJhgTe23qOWO6O7LYmPfwxDJ/E7hqKc+U1m6cXe
oB/SbyyrW+5i9gnvRoByk2ELcmuF+rI+HHTDJqIf+J0bc3rmD+EhboAjfyiN0aJUUuX3lRZF4aHS
w+YVXcLiDgB3Gga5ikIivngpYAY9p3nZVtow+ZKoPmh6SWu9dzXzOjIwovctbEDyY7P0igwWNdSa
oOqmau/YJVoA5kggILC402HatbPTbhs7T/WNarSRJfq6T6HPpVLrURmdyQKqsEAhbcnaVhND7UoO
62QJn203tW7UHAn6fbSgqi46r03zh3SEhB24aoZIrNSGukYFt85zAbbBhM4Jl7oW/yWXJjVkD86n
tAioBIEh/NFuUGqfLkyrX2p/rT2S0+SSCgf+nCvtAMCLc1a9SbPMQyV95A6YET8xk+5HH5nkenME
hMrVQsbBtShCj+o3uOvNVaQO7VVWTeFP254uKQe9V2agC+9g/eSsWNGz4tUM5qto8kbS7NSjXaWk
7U/k1EM/Lkz0Ci7k1X98OFm1iyILzZGVuL8OzL+KmZYRElEbHSGrnCglaehNj4jf/CoU3RL0xC8p
Pr0DaEPjc0WLAaFaYbxnI23gq5dWJlUlE7u9NeMruCiVxeuEm00/wigfP9tWwRGo5fVTqrjVHfKu
ZtBbOumbwkFDflkrvZ8p07RLF4eG98cj8mfpkBeko011F7wdemOnIwJ2Uy0RUwTSLHnLaYhITL0p
qfxlcJX7rlqQISzK+cIKXOf0dAGuEo4gvFA3o1N1rtrkSG5HdhRPNcr+Wpm00RVpl3ibpPSWbeus
ZCrX6Bcs46b0Qgnuzy9m8a8AVodAcbWMOP1iXXph6hY8u1mS+apMR3ePLLz6nNSQd6u+Me7DJl42
fzvMzgr+QZqaYia9n7NK5hQjsViOFkGMMvZXpDv5laGG2DdT/4xEMWdfaJBf0gVd5+50lAHEAsmh
VQtcFb2C0y9VGs3LFhTxhCETGKXFmhgsBD6E2dGR38h2H3/kO6udQwU1bNrTICeotJw9UI2hMFQA
JFulLLdll2SBNMPMXybiSxF6dogl8GRyS7rk4Cb5SE1KA8AzevTUutguQHevcGwErGTGHm0fVDO7
Cwv+nUHhCuT0A5VCA+Ac6Tcmg4uR2SQJQCpbjCm1crU8RomxVWvtx8cDss7q2QT8dgUBUAi6EJuk
0/GYiS2VtsL0sMqt4dornUbZI/Pr2YERIR3ld54pX/plUiQFJBWdX5SyLSX425dgQijTo5oEFh8m
zulLrILUtlxRJrEnre5Y4GojN8lUQrAmx5AILA+KuZkNnUgKwoX7A+cMr7ww6u8UWhFJB/ykItIG
rlk/O2diw1Wq3zyGIWn0oM5Ql1nQuRfVkroPeVSuonhIDcuydkVSL/Mm6416W/fhsG+SZHgdYHME
PYKkFzbmn8thfS9aTkCiVAAxZ6dBo0+eMXcshyTLs820gGtw4hmGlHSVfbbUl1CHf558oFvpM0Aj
AelKR/V0NjplUJHlkzTMgUG9zLSnRIwTWUq4sOYAciacTlLqihBmEbj5eCmsP/x0Pa6QHzgCrIO1
dXg2CXafJEYVzqBcxxk7iroa/Y6c7MKCe2dIWW+rKRaaR7b7B77OtpNFWwGHERpCn1PQ1PeNvmhb
nLHag5vZ8yVazp8RBFeI7a5uyYCVuWVPxzRFLFtRLO6wvm7knZWrLoL/BYY2HZCzj0fwnUc59Njg
fa7MNmzlTh815HqjdSZ0HOC1y2bp2gROI1XApQ6nS6fpn6cHT2CxENDSk+bDTp8lHRhoQ6RyK08R
vnl9Ub1EZo6y02IV7k00SIxdQ2Vsj7mnqHuEu3/pQ4x4TROr/hCTqKNVmO7MBmhl3StLYDthuLV7
ExkMarOIRIN+vfDO7w4PMpvgfoGb0l49fWWcCUGASnYTBarkZ0V0Tx0FDdlYXZbDxzPx54lCM5q5
RiKYEjVKe+dTAXMuhR4aERspan7X9Gnrbrqynn4kyDK16E4O2WthA0G6SiZT0kbS42h4q/Uo7YJm
aercd3OQYBuDnoX+UGGn4F0INfQ/Yo3VPoejl4Qd6ggY3NPxMDq1DTN1ifyFduD8IuNJUrmCyeH5
GXXqaaOFqFm9xV28hJ/1cjKmjd6q9kveso83AGLMbV3VJZy/qu7Rz8zKNhThFMk7lZbL4lccNJNP
nXUNZN0S4Fxr4Hl01XXSOlaDF6eBShgVIDEYDwcV8q69IYKv2tv2/3B3HktuY9u2/SJUwG+gC0eT
ZHqn7OxQZkrw3uPr76Dq3PNKOkZRvRe3o6iQSmISBDeWmXPMRR/133w5fjzPfjpfLnhM7tQL4JHq
+tfzRcqSnrSWlFa86G5WWmUBuubkbwwYDMhWROFmoeSLlQc125spaPCcxEBRrPWMr2dZT/1Wp4Y3
siKwTmluSQUH8Lw8GGm2fgiRbdBiXXOrfXvg8/aos8a3rKx1BgmTuRZhtqRJzw4xTR7++932Lycn
74zGAc4hVghT/Fo0trEsiBcxEl9RaefczhJ+063zb5SQ/1pAIRSgCwJwdvGDc6r9fL9wqZxUkwMy
0FE2p6wc3WXXVyvUh6I0u126Ocr2tHayYoidVuW+c7J+9NMRStbUsMf0EzjOCj0Nq5uAHWAmridn
ybbfaJj+9WrgeUMay3ZSJwbjV5nOhTav1IiQcCE1qt+a+bQvq9QO/+4159vN2QfTifIFRdbPF4PW
fjZHDT2Tkjpir6CGhOciWqfx//vrXC7qz3ctUhAoiFijaYW58j+/jsLv631pAxNhUBeaNjsPyTyE
2LChqndZvNhXU6cZyI8Xsz92ZFZb0X//Cf6lKIAqyfXEnY3s6UKi+vknmNVqMtqNn8DUayXqTRVX
CE6zEwPOnIUGQ4yQH22GYieN37z0vzyseWkAWBrdkIHl+Vd3wMKCfVRTheVsX8LwQBx8Ttta3nPq
aHcLNpXfXOx/c+tcek1xsU9BO/g1N1PyNa+yAgTz0OQq9CDzc8Vu/5uD6IeG7ueP9OLfpuf5weSi
9v75gkr63aFYJ9hMdmm95E6H0TxxL/P7jlIhCbOemPCgVxKMNqk6VlO44RxdG+RfMxOk9opx2XRT
p/34oZhaMXgm68IrMZr1uGd/ULwYwl7epZKMnAN1z+y81+ftHuWafl0IMYiIJBMBlmcjwwR4vyPe
lkZzlZBhEriQje8UPClNmSVOp75kpmaJeryp1wbcQoEUks1+pSgPKeo/+Y1woXbaY5ix46hkIemG
bF0lJl70weCXFKQAwWCWwxYyXi7NwM3j2Ix4ui+Dh97KftEJ7IyDrmn0O7qPuX6sGfKsV4ueb2jM
l2low6XE2s3qeik0r2qGsvKITe9fNzRYGiEZjUWSb5LUE1eU6fxuyDeXMmIz6huFLLohmNaelVTP
l+UuRl1leBi4mw8X54vcJzoumC8Ni+WDJZoh9Wj4tu7P0+JvIU/+IwnvJ+rJfyXr/X+IPrkku/8T
M3FB8v2EzNul793XYvja/ZV9cvkrf6JPFOsPwMfkwqEN48FCnh+Hz5/UvMsfXTx+Lm5/0CN/njv/
gJ8Y9h90CXhA8YHyRCdv+p/wk8sfcfrjT2WTQXXKl+tvYPMuBfpP5y88AYPtKHp2QZoU0vZfpwZy
i5PMaurvmuYlh+3QPJb32utw2QH6zuKx0gg/82N5pIg6afux9erdvMv34sq9Wr9Zp+lzODS3/XX1
WByUm+Iz+9QCPDaP2BjEx/zM3qj92kMCqw6r34buXvebA1Se0L3aDtNnwn6YVaUfH4ugvWuP9tfk
1vye7uuzddK/uklABIE2efpz9zic+iOHc+jeDEERVQGF5yF/pnA8zSEErIMR1fcka4bF7Rq2d8w1
6jFwHssw3cNccaPqpr6bn+aFp4zX320nZ7ecxufh0N4rN8aHfjT9JJp3AwC9/BpW204Gw57q7Sig
B9rfs9v6yE95bVyJvXwu7xXXcz+c75DEYge9is8eyyaZwGvBPfWBc2yPVGFMGbsbN7L26lO83LTH
xr19H8/kCPDPxtfJ7Xp0b9ZnLuGJ9/BdD6tIHjYvPdq+GlpX1Y3whNdExQOl6aHe8QP6vf9Y+iIs
w+akHo1TEky+GiXXzqM8VhFIUt8MBq/czd8qGXVjmLxa+/qoRW6EbXI/nuUdxkpPuZJvYk9n8rDR
cd9BkELXJaMf4Lpm4IAJchUq5X5Mziwu4vdCI9rcn6+sw+jbfhUtVwY/13IiHIMS/svwsBKGbPoz
GKnX7VTu07vmqt3lzNgP7R5Wnp/xvhCYcFmyQ3IQUbmvd/GVfqwe+zflmrCDW17hxY0u+6gwOair
53DZc+CMgLTujX3be9ln7PrKS3413cw75/t67lijvLj37M5ejKvhobtxSKkgCZl8CJXdl2/Dz9ur
12mkhSoMu9HXovGrc1yPQ+UHDIDKK+1GeeD+5ERNqht8nCLSvPrM3w9SH/pUZF+RWqtGgk8EaF/z
pffYvNxNt5C7ksEzrrlo4FzsYNkno9epgfa4yCipIgVcSeo3pykCQ1V65bsVLEG7SwJ8GvH5tvQ9
uIn3WbR5RST2xWc0PMaxZz/rFZOH8+xwmd7qEJmvE0p/hMGoh4DgBT9F+1aet6sqGm4QJ8UgFfkn
PjNuI1aChwV1BbRGRA55dcp9RNPdGGn26yhAzQ3f8aSiV/leyCuL1AzLX4z9YpwH7/ajjwQdblhc
mZ7w0TUFQLGMp+lufbCeWI45KLLLK37PgnDLjqLw+w9SoT2WbCEG231Xh9vir7pvcy8Wp7INKtbB
PPkqy+snb3aPheoN6179oHrzU+5dNZR0xd76tT1uLxUKCvcYh8yf/Cw7yo/6cbxdci+pQnvibRzb
QxXm4mtxTG+sxxZzr71fxYO8FpxLQ8RG9WTuhshQv1lPbaj3QX8zPjQB0wfNiPqb6UxqTe5tZ+vZ
BNCW+gX9l8f+r4pqLarQPWU88E3UIGagmLlHcqaRHNigzQNv+Gxvj2YjgmlnPHZHvsKe/aTqvjai
878DLy/g/2FQQyaTnetb85OloQ3Ms+99/dimUbIcRHEuvqYPysHeAZmvPKXdLd8V2J9qG77Ute96
ksf4nRLypT4kaIf6cDCg0CXqa98FuvliB670y29N96KElyXvjrQfD/TutjftUHfORhFW75fhor0X
NLWp9LqrhbTlL4u/eGU437e+w+KL4I0rQ8PrGLK15o4YuHwTrpyXtQTOVr+BLwZ1k89BIT9kWkRG
ZDyM275M2OlDOTyybn0GH6J9Ma+Efq6e2vJQvowv6WZ5Tew5eyZZKgjonXruoMe8CXsnUNI+54in
7OdLvpn6wvq+3iMdAiejkjJXBGoVIPgBzrbtahtC3Op+5VpD/kMttJ8f5gfxzD3lV9zd18O9ilqt
QWzgdcfhLg8exAEN0Yiey6+daJ0/E+cUu3cxzddL/6LeqRcgqqqHoxJl3rAbFX9/Ce99Um6d+37/
6QYXUYQKB69vzor5VZxVtjzja3sz5jTxkSXnsxbfV5Fxw6ZisbzqTYxPWLWRE4mdjkKknhR/+WD5
uKsueFNxSAGuEoNxPwNWtOXqizMxA9zIj/w7r3SGd4ycvRpsH4LjQEmOHePUs+6e7XcqSS+FZDi5
WDIPnBse8rDKfjGAicLHs6dQa8N69VBVOGeM7gHnW4kkiBDIZ/iC5RfXBDvi6eU5fVWrV+2mG960
+IAUfYxP/XdjWLy2+bC6J/fGyq/GY+meTHUXtOHo8aUaA/a2T1MYzh9lH9oZYDE/8+DZmC/x9jmd
L+U3lSv4xDQJm/Pk+BzuPrf9IjhYWdTGd2M0ZDoiTQRuaare8sQCpv3RO97mVM9makYEgr8oLJrP
8AHzB4keqiE8Kqx2Crl7x/EwB43fvjv3zjXZbmkwnFGJoSzS3/llOBfH9SRvLL8M2nfyFg68FB9q
49thcXKI2uw46puDzdPFfEsO4zus1PlqfDdu5715hXBwnrwFechtfXJADr7O1q22hz8Y6BHvla5O
Q+Ww4z8S01P3gFllwo1W44Tcc682yFVGT8x7ywkFLBBs8elRbsFY7wfrZdb9+HM8oCFaAFsqYVUe
pR7koKLE7pj8YMTm3nQ2S8+CA7BPg6/OnkwWrY5sJ5rtoxxu1fpYzOgpgk+181Xzz4ng3yrL/2+R
CC8bo/9cjnuYHr52P5MIL3/jz2pcd/64qP+hmlPxXuiC/yzGdf2PS7D3hd8PjcBiF/H/ENbmH4wF
dOKx2SFd/Bb8c/+LsNb+0Bkt8reoyMk/Za/4N2pxzDY/leICpfkF7E7FDyQKW7L4pW8251TOrFxm
f47jDOoC3y4LPMOGtLBWd6JlCuE3CKKdoKSa/8b8tZZ+boylRv5On73YDgaucEI4dN2Zqex9nG5Z
BWa51KSf6cP2qiGJQqrcIeom1WvSe9/htwXmYkuv/UFfOnAAhWzvwRC6buCCFSKVxmnAWKBgcu5Q
iAhQJIvOilh2cMo8BIbx6hturH22Gh9OVlrLc5as8iSbRlBeCYBZPs2vUA8CgNbq5fKbrsG2GXNi
GDyRt0nUzdXLVFI5CetGN8qbxBpelU16y+ycieU85dmC7K4PEJygKRx9q1Xg/S+h1MswaZY9E7lL
AMme/w9aNmwQZDOWekAeskGLsYzhdsF3+G7RSLi1BUk50c+Z0wV4hf1GdiHTwH2vNl/bQVwz0w8q
J7tCO/Wk5svd6oBZRM0VojqdvFHMpEY1YX/hrcIlVRdYPH3drpdfwjYWXecljsqZw14LTP0WyERh
WMkMeTReY1FHa1UeutaslqhEtoenLxicbb+kxNsVifWmt4v7pUjTKUqHDBcp8KoFjy2hPb6tOPGL
Yszxq8ZiPvUSo1C+zfpqSvK+V/jCXdkjllmyS/aTDtkVFekG4y5h7s0ZXjaCU1fNn9Ku664zR0G9
l8aGeVoTvAhD1YirIjcKnOjZeJzzqaPxspP0frCH5CltkngNcjAdttf0WE7hWRBP1mkz2cJVmcRp
kPZGek/U9IqDpNfSq4KbeSdtu6eAG8o71QY4q66GGs2rQiB5tzzMEwjGQCAL/66mbo6JcpLghKoY
Ri5jjRDzXfV9TWbozMu07Ad0RT5TaTdwrGo6DAJKTNuD9eurPvlYh8rUPMVC4jbpZX4TZ/MWxrL5
iNHDMZqWIKW7FWdga4qoJ18JTKZWrvQaS73U9Lr4+NjMtWl1sdlMLpRnWX8Oiz28JvPQvOgdBJf9
3Ml447FhuHdGkc1UR3XPB0w4Z/fZuUb3vGxu8aI2A4si1K/W7TK1OME3fGNvdVL2Lx0l1/ta8dIe
0QRryq6sr6DnZWoCqG3QsTGorXVDHtxq+Q3y5A8DmT33GGOcp9UtJ80vS4FMRBZJ/97HiB79ZI1J
7s1kp9e4HWIM8IWd0ZamBOed3BnOQ0Cc7NZ7vSmgTejN0p362STjsugx4PiTuq4luUH6lJzqwiy/
CU2fP4TRqck1QuC6Q1Gfaw3x8X0FKByRNB+p0oy7xDGLNhJdLZ29aGONqO81H6hTB1NSiPar8crd
w5vkePqxpbNasDesLihYc+jfArxQfSrKMUsP8A/s/lAPInfOaN4tv7K2XLsrxo40LpmnPUJPvgGm
l4h+Rn0/EKy6NxQcOKctc4iXn5cBRa0mO+TEyUA69PXWD7UdlB0ht+ESZ4kMZJzKIdAzvUG5HyNm
9xAJaK5fFTNg7qQ38AhU4+WoKRPyerxqmePkOtb4XgdcqlagEeiNfWZw3x1NrVHZjNdqERLtmaph
Y7qX1bHtjCwLcuF0O9MgDzYaIc5MniJHw45K/OlNmJhq04QzxqvlJUn6+YbUcFMLCX9hK8URa9eh
a3aqsXe2FAyJNg9Le4US0P3QtoHIp35syoSxKKNWaoeKBNi5gFvmZ6CsGANwf7Wn1u0dhjMjieG+
W2BAierFFa9u7brbHqmxkQbd7Mg+atti0g5weDbV02VC1aqQfoaz3LEUhDKEybpHRZUVMaBIkotQ
WmO1i8feoVUreuOa6HH29rAQhzjE7h/Xe3ue1ZlClxlr1LVDttArykYPdRJDtR0PBMR7lIqFHm5J
PDMxwq3XnJZhSL9trd31wO/7Zr1BIVjaJzHpIOI3p8kO6rQsKtKRUlgwthvHDI2J+Rr2moUiOOvy
eTjMi1V9dbtiOsl2njZPdwtq3riwCfVSjYw2NwZgEK1Tj0dgW4bpqmlqM/PRO/Od7NUhXfyhK1vr
oLjqCAYD3RemHXvBITIoufnWVZkZh1k8qTQx6trhyKsWlJvZZF+NoOMAniu5fZp7q8gCVSZyhIAu
TW4AjflzsE2LCYZP7zaw3Kjm6TQ5XHuCwvBBeUZpEO/SLmJYIsOZdeHPSec0gbmBD/Z61+jf1lGg
+nYbOUOsSjPqfCeTuQgqM9NM9nvrhjLSThOXOLCkvoRk2gs+jboVXRgXW/1Z9u30PhoL0m7Qx/YF
MCLZ97lj861v44vJAsnYigJwkmNgxm3Qa/AcGUWGiESYZCMyVx9yyxhX+ONFuR8ZmRtBZxTraYvn
+cU0Se/29AEqnEZaF6LaWX9nxKgizJZzSrU/a+kRXCts86nvi9CuZFXsyrpM051jWsrdqpdbGk1x
HX+xxLOiZ3wM04THR5M9GDxnMpcnHlCGEegxwBqWzbH7YcqLPs/ehvVmXZWh9JNxxl7HySy9IhMM
PsBixRLldWU/iMY0Pox6qJn2zNZAb6jOzYdTwbAIZdvVxq6UVkGvTRgcSAIcgoekBRTrl0s5vK6q
0ghgZbPNIHDQbLJjHOM7XaPxaYqYeTxmCONNnw0rCwfEUEQVrPZEohNhppx9qmbCYEew9j2e2bJ5
RjPpa8SqjxCNdgPigPl6YDjhWG1Veltei/u6R+bvuVvef+ApZtoo5pHPb6A9ZIhRq3xKRDfzPFJd
ShUccACtHa2m0y+Ke6ND1o4quJCdB0OxZpTZDyQ34YUmCaJdUbz4ejnXhFlUC+O2jpy349QYK/T2
qo5J/nHyOVobQcwDj2jWyrNRt3eJTBUA/2OWvPGldT+3fmN+ZW22lJ61OvgZsziZKEPsecqiRk+W
+0I1q7shNbSv0CZqvpFbxZNr27pBo2Zx5Mo0aWqPddFRfSxVoik+IJ5lIdIg67iJy2ntWLL3m4mS
uG5Nz+03/d1Jnfx94NcBz4dQhF+UHSkpMIZS888F2t9qqP5v7jl+CBT/c2d1Wxdfq8+/bjl+/IV/
NFbmH3RNbCt4vAi81ZfO5s8th8af6OzskSPZF7jlZXX/jyWHZf5x4TvRWCHOBFV1UWX+b2Pl/qFC
cUFTdOEk/YgN+huN1a+0WBUFA4LICxcGJTA7bf3nfaQqNq1TOa99ZWu2LTTI/hqiDhAGTOqYY9vT
lZiyD6mwc1vnwoKWhRdwh0Sj+91u9OdtC4Iiug2VK4V0xjIvupSff5TJbOe2Z+Xjj0W3chwLQnm6
7n51Yv03arPfvdJFHPMXsTXnvb6Oja5eTiwrxNhJ7Zx32Q0ZrWr4lx6bD36N6+qv4Uv/7gKzPocV
cCHfuFAcf34tvW6KXqk05qrbMO3yGjCzZElK/zgzoEwmgv5Mmh1bx7kDaHGJWqP4ndj7373fv/4M
v1zZzRx7qh9+hkQk6Y1htOQbValyv2i4NP/7+/1la//jQ9RYl5HVih4f0OfPb7fGzCqtmvvJVXLn
VAsDLwsGBEXnGezCRhI9ppfo778mrTK6N0SEqu788vYsZctNK+HtZXyK+PhSfdyJodZelVzVmVml
v2Ul/CLM+PEuHQReSOcJ3IRF+vO7xBmwkiaY0m/oEy7j1nAfRypCCuFptmVUG4s0UIRUOvWbQxVk
uoitDh0G4elt3VQCsKwYXjReEbtrMVpXm4kPpnII3poS+E9NlzMFUFbW2reC+FLxG63Dv7shmOdg
fDcvcNFf9dcFQaXTRfaBQXYVE14vE7ClBhSfvnisv/z3jwehNZfjL6KHy+W6xBdQGnG1CPP95QMC
XOpSoDuuXysbe6ge+bPrkaWQ3tXI5BycBCzjA+xTRcl8RxcnQeD75A0N0kkPAZotAC3Ucvabpb/M
45OhOWmKaYtgRtHQeqNVGcN+MoRRBS0+clLNtmF5XJOOzS3XvH7CWLSUT1tq8uyHIAsBLbOGyqHg
xY+1l7Jpv9P3QD0CjgQHMClzeg2tInw+ECi8ECGjEkbrhvQVkzDjncDJ2okg9DGt0tuuFua8b1pn
puHvmPX4SpVvb1W9XIgNGf4Lhv8j0wAxxMpDZ03m+1hiio+kUUEp6HNJRpfRAuRWZYMvD/Ci86HF
akUn1mpwnXunde6ZqUw7Om0axUEjt5O+t6U6s5VkGENdp7IOllHLXwe1dW9Ho5RYvjqzeSIIVhXn
mSLxDnezVe5W8I0CkN0mntwBvwlVdqHfiK5vv3CZLLYWsz5+XjwDxOCYcQqJcZMFDgERW99mM2EY
P2uTzP2pKPoP21zFS1qO9iviVAqxusnsY4O16qPXs43JjVYbr1ZebdcdJtRvxE/OWH87lttIU/O3
3HBqsLbVhpG1j9fhDoSRnsB+bKzntXdlzUbJXh+yrqpxcm+1+gBvIo5x+tfTg5M3zv0mEL7gdtdX
+qrMASPQ68W2b6yaLkang6bJUB1yeFenH4gwQqnl0saJS/zSNIkPu1pktttyJf3OWElj32Aq+Qn8
YDl4c5G7U7CtqphurLhneZWlc0MAQV3c86gUFOh4AdHT1Cgit+dFxuq0s5XFtI8JWfLmMXUmNC4e
srcp2yHGz54qZhHCB6XbMyHMGCZhpxPdUw8NEN9Z7prN/sKZsw7mWNp1JKbepp11Eva6kuCH0fCq
uk1Ihs/MPtWv56rcMLpqPeW72aGnCGnQFqQuaqUz/UkwxDccZIavQT9fghJ5/YcBP3sJN1bemdcl
KolouK6Gt2ZOxzZSFAVrzTAhfdyv/UYlnZkiI72ZsvvJ2KZ+9RGmMyrleYYWYku3nHg/W/Rfi4t1
5tSal8VCk1emN23ZXPgTAKvruEyktYddNRMWZcf2fEbh09nwFxp93pkTXoPIKRvIF60huRUGZ0Xm
wQZUuNWVNVtW9kSXpmI3VqaRWQrOUXe35ouzniXUb+Wsd+O6vizUOmxPmtZqo6YaluWb7JNsOcQz
3nwUFWK2CYDCr1i863zJTB/YZ39dm1U5PkOOTqYbfdDz5EbtZovDEMbPVScLMsFTGY/qXdMqxoul
DmQ3bfZadztFjVl2lWmF2rfmZhX+kHVA53TV7YZrbgGXgdfa2AcTAh4rTaXp2HX3qZ2EziDQH8eD
YTzQFoBtNERiPlSazrIFjdZF0dm46plBNL67JMeF4iHM7bNLm6KMezsGwRlOGqMJi9nGWrgvcrCc
555JKPHPzaRsN7JswC6x9payfattm5GnX89jXqnnRJ9a4nY1SoD0JFZjhCxpp/Yk/GkabBZ3Tdfq
jYYNlunLTZkr42oFrtrjoaRgSpGxHaRSqlOQxqn9CFN5JIh32UTG+Ndia4x8WZ/P+piXiC7MhrsQ
XgIRuQComcrN2jI8tmwhkn2ZaQig0eJOLOX4xwyCF5f8ZQXSzOx2bZzaV4bRtqPJGONdLZe8PJt9
k+v7fh36+gElN+0aqnr7GZ/v9GjDlzkpIJPOOA02Voq5JgXCdDO+qrtxiZLcTojEMtigqyxek21q
nvrakA8mg1REK+1koVLVbHKylrL6KpNCRsvcat46V+t9j0L5KRlXcszdlWit2ZmeJQZcvs88waTA
4qn3Qzgry7mgKb7OsuJrjdGI5lXaXVjNzRb0Q0c+Xl+w6k3cKTJ18A+KjHVYDgoj9Lgri8c+nSbV
s0ZNvVrJX2xzB8UN27ttzr7EGYMG0yjAo4zJgI6lHNNI6Vz3NR8p2zcR33XTQEJM2lgo8F15RjMq
Q3jtkQVHjqetal8pnYNCpN7YqeZTfrRHVDnbuj1IsidJNlp6v6KHh+oA3yNzyzw0zCmcRL9bXZGW
njlZ3BsO02gzmYgWzoskGtRmL0X70m7JJWymWZyvKDedSNSXQUg1jIec79IXd9GX/Vyb0w5dID/D
Yjk7N8bfiuxwWxkULh+VW7/kuSTBt07CFd04Y+sGBoojmasLa8nO2VKhTBBGf8U0DCpWpsk3czY1
JiVogL3REfKdeuZQGQpj80r/cGZWP75Sam9tvik+g1ce532W70ZmoCiislmF8kott8z2i+y35pF5
mPCpLZ07hTFfWEKI8Qwxfs/IogoVN7nq+/ZjESw4GdXf1ZV1cElP3jGReUHUeju72bIrSh7T+eVa
4Wwdwjg39WDrVmKHpMo2RMPocJAJiVqplRz7VHvUC/RCVc1A2a3aNpqzXuDLktZxzRnIVml7yR5g
xIWPmPGHiij8VabG0AWyi9edBrGH7UUFpqIl9SPodGAGXoctH6lH+2YCHnio9Im0PEcdWivo5OLo
IUO/W7wvdjS0kzwk4/Z42Qdez6nFI0dvKwRE2rFL3X3Z6KA8+vo9mfXrzJVHBnW0iZmGeWaot2Md
i5vUrGffHftTomN7kcJVfPhFHCszS5IsoPZF/V8l3ykVnXexbQp5zRtRxTZEHWbR21W22fBA3JE0
H3XCZYowGo8q3jBvrWceyDxPTwmubm8tTBmaXQKje9seoBDcjJn4po78naFa9T0pRERKqd/nyo6o
0oabRmFpPVXObtKN3m+U8gNXesf40Gk9Ot6bZI6n18XqlYO5JXf5Bn3Ra7Mx9hhgk+rH9PJuU3WW
g91SBfaGFKTHogeqG0M3KGLRIxuwL4II3KHLzFCfEVBIOSgPqTXrAUEjU5hW611t4s5PRPkW95MD
BEg75g4qEUUdd2VCXokrnTMDNuZTzVfTnehglP5BmYh9ZfLYx8nrYMjHdQSBNbXdFbNDWI9J/LXM
eMAxh2Dv0srrslBCO4URXPVtcoVTnSOGsmcctI++pQZv59rxRaupu4SIbt+QbJvAaqn0pSY7G5C9
gHuxSO5inFmXa5/ar9A7h4B9yHfYo2QEVDABxnLz0+69KQ1cyhKhVo9WvAZUxpdzfTPVBKmdPYab
4hKa5DAmTtb6bFIRzx6HveMVTEWfnCVFok9YQberOmNaApUhOWRNBnjUK51CQhXUCspUF3FvMFA8
vsZWbPCPmcn6ro/t1iCrWjn2WnDVvpPDmyT/YLtLbRk/rOlSvSSzjRVDWCnwramMS9fTjQSFxDTr
6jcxJNrmZfZI5qnGPdeiFrKVS0g6OntPs6BLDWxBrIACxa4OGvxwpn+KtY2vbiu2dKemVstyeBPD
dTatEj2VNOvbXO0aVNTSNfal2idHnScw3kJpXzLTsfcd1Lxw98oikhzX/phx5/QVAC0TWf17rNlF
4SO37tlesaz8zmVExpwMlQosYnU/u9VB/tnJ0Zy9vBUx0eqxOSdRPw/izR0XkzTbarUm+ASudt0z
4+Eysqp4zNSSZNsiEfq9AxGq9g1Fy67VYe3zoEOk+xU2r8aDgBmUzk0NUNEHoZ4jT0qtjGyNTm8d
WAzqMGObkZS+urUR+CpNXQOj7jbqM33vAyvV2PFdhjc/0jIYF+tVkrFejhv+ezInV/OoUZLvjdSw
gY09Pqig6bFiXpyWYH3sUUkPGpP9N5Dna4hDWX8eXEAbUTYq/csMShJpyQoH3Rd6V0n0dLnAd+TE
9ikt8DfBY5oYb89JBdRL8Ogi4Fgby2fIOOlzGl9sFaQji0fNWXiMOQMGFxA3gEaCTcrurW/6jGu1
lqgcpTK2frOK6jZZW0zw8SgTng1xvvDiYije4Ik5sLcqrdlrerGOh0E3229SF+lbOVfTHXCB+Y09
Y3soxmY1uLer1ggFy4GXobu4aoqq3XZ5r9UD1fYmLs4pRmVQ0Vwb3Sloi/cpSd0Xgus4jwr4Opy7
8Bi2wCDq8KlvFJtKnhsT1Z1RzPemaOvPHNkAx1Lc4nNmP7eexpquAL5HhwyxHsE+hXlqzIjBjNGq
6ZNX801ltP9o2GXTezUGmNpPJ6uRXu643RgAMpo5uZa1aPguVvMnzj+jAzzUJz2Qn0m7N4m6uYul
VabHnle5L2aqA3AxUpl2pjXkPC9n8OlD0uMZw3m7vUuyXO5WZAOl31px8UwsSPtBjNx2k0PahtqH
fdLiZojbxxKZBq2vnVhzAJjEBbvCWgiV1djDvF3YDfT+sG2xgTDQMt/YnDgrb1xPP5ReFTCmVFma
hNNaqOVkMqTEKC/G3Wg0dEHmIHo0FI21vTpbzZx/dqADAfaZ1mrX603xtPRSE0gBy+pTGUeWYn3c
tfdkwtChqltVk3DLUcuWr6jUz1Y2SFPkqs7C7/XYNsM5restXP6HvTNprttIs+h/qX06gMS86M0b
8EbOg0htEKRIYZ4SM359H7BcbYnlssr7jqhQhcMyH/gwZd7v3nOniSXpPA8TlDNrms4xJgeGPtYo
nrPeVfpKn0WFJyQLAoqa3bFJ/TEV0AtzHC18ye3EtsoKlCB3M4AMXLeZa/jsfXlfREMSOmtDZlAN
c+a+K8ES/yGbmJ6udCaS7NXaKmJSAluq3Ue2VtRbIVV16Lt+Cv2pDXU8Z62tH3JrCnU/jRImbbPd
Ju0OP4xHf1HWURMNtzZ5FKWX48ImIX/jsG5d3AUDhldrHhpmdHCGKWY38oJhnFLsjYRK53fY7F20
I4ZHmQSyi7h1I42eeK1xsoi3h3JS36rU8GAL6jvXjsevyQq7qG/0Oabbk2hw2uxJpjr5TguN7Ea1
jDaJ8DdasFVp1DPziSTScZ+2FOwxzud5HvAOZ8PW+3Pukf4cKtv9EsQolGun5BXlh1kgO7+h9ubl
r1WvP5HY2KWzUmLLTSzvcwi00PISyQmNeeJ+Xrk8UpjL29pOFMXwi1DRn2iuFlN0/FsAFaCHfJKz
ezuB77R81Kim2a9z+gGMpKPRurWHfV1k4fZv/2rLL4UNy2A8QZHGz+qn0zWZZlVovNKhcYkx7nji
EuCmFOJXUeN/+xYJeiA0wfX2JPMJ7dNHGcbgqCjK+KgQ96yj8YIjRwiJB8fRL6KD+jLq+EmlBCi7
VLUtbaQfav3Pv5ZdmnYVGDmJxmLUbmdQd/hoElWuO97RW778ZE/FVJ1vU5kny5Y4wUVeiXvZpPUF
bpNI/7u6Nge0AMctD4WWOf8nlTn2rCZNUwK00pie+zjp2EphTCq7MN6ydNau//q0/ttl5IEvlej2
cjH66R9pmB+mImlYK7uDibjxrDzdyGDSNz1C0d5mfgu/wfin/5JAU/he/slk5JOjjyyuwZxARy2W
JnG4j8juDx9nyiLEGGLhaZ2joHkhN6bcR2h75ZYQlpi+OoPQ05e6H7HRW639C1H684UlNYLAyF7k
RG18hZ8vrNkwiLPOSbA2qujVSqrwS4EWuIlBmqf/HIn8/1z0H3K5h/7zXPQuK/v34mfH6cd/8nv3
NTXW4El17jgqd0lmk8j8fTJq/PYxzvEkg8YFMsyl+kf3NY5DWqJN/mCPuDx8/jUZtX5jjYlB1eF/
tHvJv9V9TQj+366RBRbDHnoJooEm/zy6G/HP2RSRsaERIn1k+R1867QSJ0oy4z5gpbVQBJvawlSm
L3BB7YMzaI0Lc9D74A9GYnAQbzuwhJFrtQtrL1JXis1fu4kWhGETFtAMhQPYkD0ajENwXChB4ERq
uWNEjGtr0mMQVGbLozZfQInNgkzspLEzK7Zpu4Jb9CF0F7YieMqWqNYHc9HqY/fWsZvkTlYJYjGO
kKxcdR+sxpybHHN8kbgXQF+hOcYfZMegXiiPTWawak5Hutc26QKC7MIGTFzzwYeMbKxOq3TBRpaV
cOyN7GDGBqgJ+VFGVngazGXZxOmTL3rSuxNFRQuPUqDo4Dn94FQGH8xKGBHwKyeGCWdzgVpyo+bn
9IN0CXAMm1osC1YPgVxomMBPysYfPyiZVhhDzMxEJlx8SU7a+qMq2qcEs5tYkV6n2L72cNdu6hlG
MNCz+tYoOJWQJjQNb9yU9k+4zUDGNSxqn/LQMp8dPbQeHagVX9Paq68CO+7bjT7aQ44f2IiET4Id
emA9JpdG5bEm7pqVLMGs4haryLa1lYdM2Zbuo4dxp4wS+qvYNBd67APAWNWVuHKCp3y8VmZ2wuzF
yjDckPrdcxRFjYfEjA9NomKMbRuml36cjS9uVNxo+rlEOe3d+QsV3fZews6/nBOe0CFUQJDDrcyX
N1P+Ogv54AaxXFs5UxK9vkIVXddTd6Fb7c7O56ux6+61wDtGQn/MmvekGq7rkIxE/M70GTOK9kSD
5Dnv41Uxu1ddu3zFI2uu4AApSFsPprELouapTrMesfWyHqadMlmZQSdDBEUZ87A/5hNbqnI7OMAA
4eiGHQh5W/q5Qrtyg4hsbnWe3VztJEsUvfVqjJkeamLYynuPJccdbbnlt0RrDnRcsScbxnETOZlA
8zb0+6B3MqbIuLgHzcFkhca9rlruuZWA+YAUPokn4HKEeOvuu0zVhe0m1+BuqlPxoQUNzXDfTC5z
2dTvgu4Yhb26dMAxmiHzxb5GXzkrGW+aQd2y+EEwhaNiel88/UWbLifTXafeRjer9aB9AQqwJaj8
JUvNba44kfg2ZXA9obTNpLoMlzxRLNs7m4Js+LCsuSt4uHiO5q+22d8Ec3tnOIMvEhvgm+IKMTYi
xzuUXGZ49lyvXmtOeNWgnjkWLFxv9NO29mPXPrFmRo8G6S2SE2W6xHyET9XQ2W2SjdcQ/dQK4H1p
tzU5FrNSe4xcd514iLJvsgsIKDJ/mJ7I6UBTq785zCq0+BQHmY+HbO2N+1gPv0F65bCIqU4t4kvc
9M/gXVZ2GFDjdDd4+n09wh+ITO9VCO+FS+3U5xBqy6inckfmG5HeDJ4J/kHV9w4OyrU2jMgRubF2
3OomHx0/sAs8vfZg4KJ6stv23BMxc4EOYbdPfIq35aG1aSUs5p1JvetmjAOi8dZVF4udHQzvVsds
nAerlDexYj/ICqlel2EK75hw4JCdsz66mDUj2AU4xzZcjjmGQDI+Y9aNtyM/eqj7Z0eU+spNiMIl
9qUxp1+wb+xKBg1ICmLXpN0BoutdPqMZNYOPfYat25UWx0foZX4J67Q0uXpxS16iiL16TLIbnf0d
zSvggo06YyzJM93za8c+4smz/RnnttY8GT0ydD7unSJP7gpwkSYttmZu3FROfIVCasXaOUzdXdVn
92PpXDqFMq1Vyqi+Wle1unOS/laK4WC67VZvrgVjunUc3g52f1Z1eizal37B+XlNp+4yZ74IccQz
M32cDHUrh6M3KL9XzgOgg02VE4YL1oVsd+OQAiqvhvEUzmdnGQ0KGMR6EtPoXWMk1s5MnJhNcjcO
jT9hcqvGVWmLs5XPWy+7zOQefvt5iFxCExgWmT4ug4LQ2ThkoDTmh9vS0WZqCQbPw2HeK7QcoGwb
owJZXWQ5e2JgZ50MvjejdUjcdB8PTnAqCk+95JadbhCE905VXzk9iTtghYwE+v7BHJDzopoWbsY8
4Eop3YaIMezGRO3Y8Z7bzNxZTNV5r87tVdxa5yb4pjLtjEF/7Ral3/as6eFJWJhxVZeT5pKMg7vX
OrbO2mRf66VCLpx9E3eOhbQprddZHvDnXTnjlct0bm6uITRuBu1kuv3KpvxWr6K9V+bsPm1hRi/G
3LKsFOyQ18CArigKI62j1g4CwUtcNWc2kE8zaS0gpk95rJ+6icCYQUJiQjGc2tiHAMizdVS+kx8Y
oW670L4fzEx+cQfYnDgmKCSmorO6yrvlYcvW+wHc9vPCWeY2+1Y7YoOx63Um+TpASHlVJuKt89hr
w7DDu7Fypb5qAtfdNpPpG5n3EWF5onaEjvBYu55m8DzTfO2hDXTeqtGA5QzlRpTRutUaMiKUveYE
Lx2IQbZ6kYiBbOuvZldeyHbc1zzMdb1Eu7XJajgheUSx6cLB24eOthUECiwtflLC4Xyl55Bp243I
+PHTo6a1DQNW9myXjKvVSquxjdI2YilvzQsUNKxrcaeSwO3nbI+nngIG96Tm8WAP1sXoqO8Yss+p
PuONqCl3MOO1NQ2MOnmXEnvL3CtdfTGhnvJ+fKTF+xjiCp5prbtpg2s3dL6MYHlrz/NzuNjj+Orq
cQOrfTxBI98yjIfAHe2ABh8TL7xPOgBWkiAS6ovfmch6LPxw9RfDViXaFwpNvqmStt2k2ivVXKLF
MyLgTirbQzohRs+G5Rte9xbaGO6ppbhAtDkySb+2mabWTH+wsk/6vWXX3JvBMB2M1sSI0ljn0AgO
hsP7IF/bs9qz3IqYA12BdKERytt1eq9dh4r3vEGwUd/OyVsZZDYva5huSC1mkvPMHV9ym5A+gp05
3WUJbVGpta7Tr0bi8inFc4UPj6nnrWvXa2P6aoDLYLCIq7i/iaGN4SFaF+kz8RPWa5LKgfiydgva
Zc9Zy6vALtaau2dD+NbZ4Z6p/yHt9XNWsqDNQ76ThDcd/RMSrbYxfCtmWJlD9K5sINLjtddZ21aw
W0OHbl2b93L5aJfFKomfZ+BjSTMxw4nzq1jovKPkarBNP5wmbH1YebMJA4YoL4e8c9w1vD7JKbOP
bhSyNid0sI9lfUiktpl6ftHpBNTnSdXWHbOB4Avyo+9GyZ5VyV4xyAukTp+i2ILSJULzrTObaZMX
vV+Fb70EoELui+nrBuF+vbxcR2Mi1DMBBy+3RYD+bdtcnviXJ21+oHJyOxsQUVx1M7DuvsFqZG/6
mPHMjOqJHImvvjYumHY/9vW7MEO8O1e9dsIosfWCYkOtIZFnmkirV5ekuh2RCHhhwzx54L4b7NSC
iShMx+KdIs1Dml81VXS0WlqatSx8Yg63axi3ZBNKMF3m+ZQTkhYSX7Z5l3ksttrwYLfNjvLy7t20
XJ47Leoek0zw1ganObNWGNG3RsgOAzQgoRB6nthCPBkMzA1RXMfUHtAy1T6SHqoPZAvXHuBuxSEw
CdLwcejIkk5r3NGmx8ppU6T1fsC2n49iHdUcX5lYL0ydLbASlAUUI+aTwXlrbLWZhHZvdbzl5gVw
X0ctb3GEaem0FWBYNk6z07zGBFhGaby1XT/cFFTiwL1dLROaKQyOpvNuutPXWhHkYE1OZUHenxI3
uph0aw8X2ropxm6tzadYyPccw1IDrH1UEcMOlkKFxxaCeeC64w5Crt1LJF+H9Hqtku2y3iEhhtVt
9rtI+kOd3McjJ8oizD6+Dtm4zxLjAh7czqm8XZNZu169M9TdWrGxsYmaR8NVawx+aGAVz0ywW9ka
K+opdDIfQzmU5sLX+1vGw3l+y7F6xMKSdR5ZjzYvHfaqN9Kjz7nT6T8sLhKKbZiJw/tI/bn/bkBq
wC51rxr7og+1s8vD8tLMu51Fb1w3qGs9KddJnlCFYSTbLCJM0OhED+zoRe8oXKIIZ2MpPZVk9OIW
phruCA8+0ByIO2MJvjvWGSPZ13Hq832YOPuRDpADkKCW5jpx5TkdSx+N6EDylDm3zEUZR5FdSTHb
CcpwNCtTL2Q9VrXjXhdhvM7TI7C86yDQnG0/Q99bZQhFRzpZNm5YXBgV3v2INLpuT+zE1XeqCTFP
UipjbJCyyWem2mXA8qdA4o9Z1xNAI6d3EWIEMEZo6sTQdvAMCVhLB89RN3yNXJ7nslD7maVizrY4
1F7SlEbTxMg0PB7YQ0TH8scoGNlTUsz+Y1K6txmIw66iuD9mkl0gu5uzVNyDbYwbw+qaPZIeQzsr
uwPYDWTXFtzALpvUNRGGzUz3m68v7w3Nm96cFPZmSQTzqA9ze8JkZqyzsBTvwnPVNtbFOU3rb3UT
7AwpLE7/uPMGGqMx1Uwo8OGJGgdiFaZgClJh0WLMPZ6FSx+FyopdvyAwiGJ2o3GyZg2zmbdJG/ei
M9WXYpooiS/wy6E2MgZfOqgEnUXNSx72ZG0lmAa99kAVZhDG1xhXFd3zSXpdGwmGcZqC4sVqtc8q
+nWUvZvccxuY/crBeyVZp5qFZh/i6qZqdt1ipugZodA5bU/d9zk+LOeu88k08UNoHWMBI1UyzcyA
7fExws7ClIdZyHNc1+DgYzJc3wNpBnJPADNhkuNpKvDRU10wK+jiLkomJpaVgPTL6mv2Fob8sPQk
0LxqXnVlzl4q+2hSoByCUoWPfgWta6mh5yk2XlD2QgNDzpr1KQj0MdyH1hhoO7u0wcy1dV1d9TnR
pk05Z/o5+Oh2AC7PjHf4Z+fDUv9ACTr7AhwRfKGyzr2n4aMrQrUWvRGqdGEBMfZjIhlVmlpWfkvP
BDZZOifqyJXXxUcThfHRSjHh6SCMgCz3/wrlPxCZ/0qhvC5V24Uv2c/ZDf6T3xFVAKXQh13PRmwE
Qm4uEvzviCqDgDvFnHj6eSiaDJ3+kCjlkvhgNmKhpGtozD8QqrTfNDR90IQLUGohw/6dVPzPtmo+
Qefo4MgtVXikaD+3gTNEBlasJQ6GwtS5jJI5vukbWrOpywClVMSEwiqTBHRdpPGF1tm/Qk9+qifl
ABY4oAYpHcGVw/hs9h8ghBYR6i2gCF08iKZlKt1Jk08txgORa6yn5YRLwWyb+NLKBQV6qH4ej6Ke
YTuq6nwaLbt6zCf7OWAfxBN/NIZ7SfBk3gna4Xqfxq0txVTNL4YPn2IZy6Ez4iGiwPeGggL37+dh
T417k2QMHhrbnsZ8P2mxTilyXOGmmCbpPE217DLfGwWqYhvMMj5g6tfT0zTKJviFG19fBnR/TJ4+
DobZFqFZ1G4LbMLy738YhdTTxBo44k1fpiPJbK/vUNTMqUuRevQoecXUbPkgGhJWdSlVbn7R9MTB
lZfDTB+rPKZ9g5Hm5PMigK+SCQ2+eTaEWGTNuImbk2SfV/9i6vjz/IaDtiUqO1IuGh/1Vvanb1Ck
XpPVcoSmY5GFRejtdHtP2Rh7l6pMsaClDHiSNT1z3rBJI42x9g+36p8MkD5xdpcjYNzJbWmY3G4c
B/ftj18b7uLU1ttkWNdWBHQw6mfaK/PRA2NkZDSJreDTJtFR490jrnM0FqTavivHsF11pR3cpjIb
oAqZmWCJrGfswERSx+3j3z9MLjcwGZLBIvhFxhw/HiaAWzvWgpmVJCD1EZOP291pqkz9CkWaIjRZ
k0JWkkc+XSZCRpfVPEbJbgwrnBdSm+tx28xKZ1lY1G6LHGcM8hezT2MBUf90BZL+splVuws+le9y
Odk/XIFc5nJSJZwLr7RCdZXVrKnWSdQuXkqinPS6VFPp5z2kSlTB3IW44GZ4VwXQ2H3RVThKwiFx
j3MZdK9NNNQ+/s90OFFU85rUCcFfe0zVbWm1tbu2DQu0Q8G42NwoSJMaayc6iXHPUdV1hfM6sKjY
kXbwMHbN8OBghrNWWrc4NOwud8NfXMifBr9cRwtk1OMiXixNDn0YP//yzpzJguQwTvUwqWh5cmXY
rXJNYyE90P+F3hXUmaRWxmRhP0ntS+T2xlm1Cssv4QQaQWpi884vDosE06eT4vBkNeiDYCxLNwNP
rJ+Pq/baoXNNqFamKjOoTuVQH4Z2om8IUmZdvCYyZ1TjBHHRQWRrDwV5ePbhg4E5snWvvUILcCv2
43Bwqmxc47jwmTKox07rhvvJ8J6IshuHLKBneMXcQEfMyStn2yg1nqmGZnFVjCC8JBA4nQgZq+O2
OCo3b3eGxh6H3IZ2X/bFW0FGeW042UMWzvblpJaAKTZBhJoATdnSGKOQN98SoliXLG/vKoeNDTXH
3/saWaOriq+jpiZGzoQ+ToNQDSU6FbA6qaJsg8cgPylK8lYuxX5+UbfIflwu0VuqSBOt+prj5VJ1
0K60EVCYiGvrwpsyhJUZoDzr5u44jePtzABwFxqauZ+rsbrT7fAOm6++Crki9hko4gtzzGjBcSGm
+HlYV7tqtN0XUWdQn0IjughQ5mCYB/ZXnuXHxlDmhgmlt5+IGO+tQhbHscYjjOCZYmtuSfhTHBP2
xJlDaX2pbYI2oCHuEFNR0JK2OGT6FO70VkN8iYEo1FO29AkOw21VygcvqNMrSQ0UABN8QZPAuagY
nYi4OE+hQKFgj/xV9UsVTa4lzCNRWGftaA1s5o6enXbvY1fXbzlpb2rvtphvUvaZY3Yt3Hbc1jRl
3lVR+zWmCsoHNPtujLKGIVmPcBtpSURNnTR7vsFKn7xqSq8wtZL4ALwxBMn3pm2ctxr7yzU6v/1F
jYH7Xqm5gGC27CrAoohLM7HjXdVcsO6QbC4PtjMX+6gsAVVpxUmzGiyTOPBw4nAetqbJbm1msEvV
yhgRT6Ia72Zo2+EQzgp1q8xz8JpJqS77Hm+T7tgKM6VH2qYfyoPRIAqJqSp2srejR2PCuFrMxolc
2bD1vIHi0jQSJM1yxOCuj4pD24fZfp4qGHjCIiFW1f03cvfURWZWoV6ol1avcjAkF+hgzr7LPPLO
ajGdtRisqOdgZYNtk7ngi1dgve4i+i2hpYMFbKr2i3AcZnEij/HwEWlnliWFBk3EToZr1+swIhOd
dJlJskda2SksIu6klPq/dLQddYiaMd7RuWyuiKo9hcIy7lyMgkilU/3KgzXdD6asv0bk0q/ZBQ1r
V8NfpE9Jv+FLr5kUEyhLecDe1wmq3Tg5NoYx14w20NmRUYVM5YMVsxWKVMiz3IZOvvJIShzyukvP
U1ozNMBPSLKOZnkZxReZJUgJMfLZF5atnQzK8yir08xdPYAV0+buQZdcsauwkeNxQAT2eyZS8FjM
7Ajt5pr803Pbmb1PlF1RvuhGFoKfbW1nqQ/P5ZzGN14fBKg7qX7jEjK7xR0tDrIfCkRwTHgqd7x9
A/HhfsTQBYTESZeuYO2af4ofE9jN+9TpLQYJvXAO5EjCe3jH42uPNfKJLt1ArosGamPuVOXl1Ovz
Xk9b/hgjwvMqmNSbXqagnxx62p4BqPT7STBB40ua9oEa8bO1WYAabxQqe0jn8QbGTX41Cnt69Wao
dPXUvuam9e7RKJlSjyrAClLae5czkbnsZNJ/H+NaY+1rJOUZJc/bUVkc7Rt3Roue6VokbTS4w4YA
QrEOeM895M38puK4e2ICVt7mOog9MzPcYyzUuI6oim/wv7rRN7od54OT59E6JTHubRy2sdsxwWIY
WgEagonYvwv1iI5fEy+yLkU8rqhbG+ptU7fFo0xd4yq1kLUsJx/PRtnYe12L0iMb5xe9DfobglTJ
0WoqkO8oCb5tCShaow3VZVBYLAvVPAZFFZyzQckDVacTQbi+va6zhh5JoCGrgb8dbnvKOVMCrgik
47R1SMXswoawJCuw4UucFu1lqvLe2tlhqSw/yBbxbErj+goAEYZy+vfUKrfC8F2Lq5bKP6hwSZrH
lAqykRjs1tsK1lD8v+cjTb4Txu4vcrcotnFuq2sqZOFeEHtdNzY6ARHeRxJixcYq2X2DkrKfoKN5
PhZbfAdpvZgsAoYcMPsTMBf0kelsrPqbkNaKC3I00a0+SHVIqAEuV3qeLTK618cHdC/tcWmROQel
sM94mR3qOCNyA3y03GVx3m0htTt7nfLQb8rp32OvlAdm9+6RtfOEoN7zhxPwRKORbaCDs4gTwk6s
qBVNtduU/BCeB1feV6MuqEvtzDfRGN7ZjfIOQRup8yrupL8kXBJIRA9NXug7q9fs+6q0pN+OVXcA
nCG/Ol7uN66D9ZYWWf3dqjwu/0kW14EZMjobo/F57Kr5Eot2dxlbIVnOMG4OdkWKaVVDSYcNVMG8
jRdEuZrqPbjuJZpHLTdPAOMUYzQneVt96WfPOwojJEI7OGSnqsDUOgApmN3dOD3FGbuumeuEOtCh
OJqFAbV/7EW6DjJGb7GU75VtDmQghsw3l2eL2+fJGj3Lvbd0w6bVoc8WyJHU/dw1yzvu7Ow0kwRu
1kql4RoEEq4AKm5XtQCPMZWWeGwtyv5ikAbPo5E7e1zSerw1goBi3WA0wcSk7MRqvXexTZTqsQ41
40kMI095x0iGd52N6bWNV4LS77wLt+bYlrRLufOL7M273I1JmPASAlbj3QXpqL52fRbe9Vjvvg9z
mb4DA4tu4jhIfbsV9t6ljcMFMRspUAtEXNZYXplh2S0ppyp6a+05OqSppTjCRaaMvWpTqii9wHmC
omTSXIr7nHdVGlfxPgFyv0oTbhFj0mraHsuGnYXJ6mI0XWNHM66+JmZBAyPybXgjpSphI1tp/IZJ
Sp6kbBDUKfe2vlVaTBLA6Ftz2w7B9Dj0lWDsywJ/I4i0YuH3JtDGQwKCcsrTu96wyH+VMepak7tv
kUTx3xBC5wlg4vkGW6JN11ZZNWy188o4TqTYrgTpMQKfRYQ/lxsr20DYSWO/G6cIQ0pa3tIzq+mE
D6e3rrQKGp/zidExWQ7nWUL3claajpeXqeToPpik/TSs5V4SUFPMRxqWSlpsOPk4HnFIJ+4jeiXa
edYh8KENWNztA+40Oq4qlZt4MlIP+0VAwh9Q8EjY8qaPq2kyuEJtprp12PM6DwhH2nuiHNM1V0ca
nr0Y0BjjbNtGBNam3qI71OaBE0q33HdN6z3oUZe/SaOt9gy+u+9hbbNY7Ya8vRi7ObzOZx0HRN91
DLKITYM31ryOYJRDFeSqK4qLyOlKmn11763QWsbMoPxY8oRO/cybNzpXjq7ttZg5JIXBMem6TjOD
aaM1Le8NrPz2LhBxxVsMw+M58fRarFXSmeu0ZX2z4c1TPucw+sYtDdfBg63cpvNJTYPhB2NYDpt+
1rGyOcKupR96ffbWDob7QOO2uBwHxQ/ulrwOP7MUL9TUxRlknKCEG+xSE5qOZvCiza6DAcsQ+Y4c
IGy1jFT7wxCnQ7HDUuw8FykFxetRGG27073JU5uYZTnozzhyXmD3kEPP7lkR2l9tQnCksJ1Ww75S
Numl6CLyQJOwYCsX5Mdd32bYfjuy2GZNQiMcYTkRwdUdagzkqyqWjCUB1V72pRVl6+V1jZYNgGk4
pkHhPui1MVqYADxLP2H3r8Q67VIv+VoYXXTmVi7EUYOL2+5YHlAoA5AOwRbBAvcVjiSVnYZohmpd
D4MbrTsVaI9ukxLNIo7g0sweCq5XWcBnYO1eU5sOk5P5iVlUzIwM1i3xydBy55EcXptsxMgZ3bpV
Zw2+U7ssjouB7lgofK3Hqlxj2GNWenyJAE4e3Us4W1mmEdmuUmvCE1cXF6Ib3edIUbW+CTrX2BZ2
Yd+W83gM7ci+rrVAHgFZihcZ6UzOWrRo1PMsYfaOY14wXRmiXU/e5Y7sAa+G3NZxhijMUdWSW3JL
G1t0OU7q1HWh8TLy8L4ss6r/7qFFmtxGoiT7bbY88iIF8y/Jc/acWBUGOLl221GBHc1kWujhmSyf
Q4cGN5p9hXMQeAoNyZEFgfevdZlFhv1J8wA347CpoKDJXWzP5id7dU1ioOkDvVk5dYXRao7Y/cRM
yXl0etXOyxOyCRnJNQL3XWK/9BTNkosfgNPwipZ0ADhZG0IcD2YYerprwR03dKzKZJVogicY33bP
nRyZs4sUTqM2hXA82qgfyNZw+cPjEoTN171WZ8chy0yx49HiTezUILnC4Vy6OPF91IQblmaXdZxn
pL//+kv4Nw1t6fJxyFDaXHcW5XefuKp1ETulxh56NZdJ+I3aG8jtfdCU79NAjphDAV9tVPpNiF2V
I+AaWKX2rLfr1kr1i6Uy7UrPYobHRmyOl784uM+qFAdHU5uOmu7qnmV+PjgNoEZb1az6mrxOHsJA
Z+OnNPo9uALrvKcE3U12mUnf9LadE6vcOVndY7gza/Zmf30si5r5o0BGI62El+JhVccb7y5jhR8F
srCSDPT6PmeTNTEC79UpJ2S3DW2j9ec0sX5xcf5sPV7UzIXxxK9MaxXhB+3TaTELrxmgANKdPZkv
rRirx9bG5FW2tvfy17/Yn36S5xHmoPOGC2FJRfyg/OVhKZIyZFgqll7LePK0Y51H1O95vXn4+Ki/
NWb6L4jL/5EhtnwQuLhJxWHUNv8331qKR376ByoY4na66d7VdPvedFn7L0DW8jf/23/5e5XJ/VS9
/88/vpXk05efFsZl8eOwyPN0KAU8Of6zC/5UNmVf/ul/9DshTP+NC4sRDrMUpEjNQ3/855BJMi7S
TTzoONB5QnGn/jFkMhg/GYs66HLWbG7dP3zw+m9EG2xSDTrlUSaX698ZMuE5+fnad+A7gxshbkgx
o2T98jnKlCVBks9ASaFa1OqWsMR8FF0THjA60Pk2kxsFjxcVKIQhWpjfyyZ7dKzqLSyzr7A0j7Jr
X9ige1ucovMWHEYLcrE3VqXFqwVmhHEDwhadxQO1Qpn9SxgDBp1g8ZfcbBt3xI0m6gFqbTv7RhE8
Dri7Q+JrSOk5+pQRY66feFPVEtImbRhaqF/JbrzOtYn2qB7BiYjrhatieaeGIw1DR6yB4VGJ6GGM
23eZVDVX/9BdFpI5s4DtyEuSuKit4ysTsepWdvSBEyA0V18Wo3UenfSJ6eDRJEt8Cs3a2LQIXHqV
s8n10nMgcYZ1dnUrNZnvcMAv2ckxowkxA7xas9sT2clxoK5P8Yl6HPMijq2bbgL/MYMWwXNYrieP
oto6Ta4SQX0cnlReA2VznQtDHE2q9To17ZNeWDsSK8XOS/KtmzY7p0R1RMdjdxxi0JFUDDTaasYt
pwjfoTSJQ5DnG0sX30fDuKMR8bLGRu2Z5S2eg23dVfuYeYOa1SFmtFNUxsHVwnOvGVtK688De8WR
HtQA19Q6TxbLZHWfYWdcFzUwIXaa6zgwHifHY0kjNKySts6bVD3IkQX7FIh9O2NHmUyTRjxNbEWD
6T0w4PYM4bd0kTWcmR4HOhjSIpJgJXGHJs18KKIAIYX+p9yaIUXOxjqM0k3RGN3KMtU2iZKtkzv5
euqyDXOcg+iwmBX1vrbsizhz4VMku4JM7CY003gTpg0Ia8IKxL3WIjGgASmQsZyQJ0b2mFeLtl3C
k2vFTFA2znsMChYvdbCde3gKZY23v4sdBJzuW2/qrKYRfPUGo0kK2afKKZCpXf7e/5J3HkuSI+l2
fhfucQ2AwyEW5CICoVPrzA0sS0E6tEM9/f2QQxqri5fdNksaV9PdU5kVAnD84pzvWMXBtPt84y3J
EVpUxpN0/izM+SMYEXL5DRNqxIlLoV6MLr9Trr5tLCJmuuFpNapGa4LWVO4sKOQQQ/tdl1mHtEa3
jYAQqbjjf2sKdZj8nBSB0ja2plWW24zHBgqW6jx65jGy+odpsE/YoBjr0E9SiGyGmZVmrk3BmlZk
ey4hhjfejbkUTehr9wEAFm9kZEiVYmeFX3DMJ1Hjni1380IzzSB03krkIqqXCHbBjNdO/FgzNI+Z
Tnhz9DoiF+Wj6BHQzsToJt8d20B8UzZntG6I7Jzvi+d9tl1/ie3ku4c3fmtM8gmKdPFdu+mjZN47
edaVIKRTKGZGjBZYyXjbeW7CUaYHwKW3bVkfPBjkgSFXNV0AnXl6TprsPm7sXVqJx8aO72vLeEhL
rhZ6PXstCgIXwU6GXinKGecU88E1FzY+wHOgdoY0ETdOF30uDZf3Ipr7FuVjHfW02fVxySjZKE0Z
65pHzC1MGgN5jOrqBw5w1Mo/oL27qF6rx9Eyzt0qJ+tjh3CzVg97v+ScyKlzcbL1R+Zk5OMo57vv
tcOJ8kzt6+lFmPElimHCKnwUkqaSDsF+4l+QOWtvN5OnSJTqO5dotC1y+wbQvdplTSM3FmcOw96z
5WqQYnZx22RWeXIZormVfmqW7tke1e1gxfW2nToghFaDbrdXIaF38jAGtE5LnTz7eDjdFPJtHrym
mQh9m9Qf9q6hP6RHdRlz4oFegvI58Z+VT6oDEel7XEtzaIyCJrnn/F+GaxOVo5rsl5xGoQ+isPPn
79WMU9mJEX3PjbNPu4CBVj/ZO4viGCTaRiIWNbOp5aIv9Vak7gVc5bVC4FnpVLJbAgHDlDOkiH2W
2PBhU9EULxCLI7uG+Bf16I46cZJav6eexIe+0LaqI8OhO9vRr1p2OowYBWyjGPGcajnWlHOTzCKD
KTb8AABUH0SsxEZU2b2ehg8F2/UwdsH6/fnPQPjvA4ad/E2V3LpSfY7JSipS7T0Dvr3CtI0qnFPX
m4fXUfNv8AzwhZdVeuyN4NsoYeIjtTqPZnnHUbAus8ZXF13y4zAlL51TfoOJdQXz5fvs2HexKt44
0U/0jadiCAgzIlI0s/SL2eqjrSFKR7o9eRUruiHl485mGwnomjiwRGxXXLR1DeSErTlPZ7dJvxkw
4niGDRaaSNzmBVJJ2/9eDHBMhlEnpIaKl9JV4CVctJ1RVt9Oo8PDCYm6FQe/RgCme7jDmlPeWoc4
KYxnD7NB1cQf02i++VlxXhza+ipltdXAc4gD7/syDZdK17cpO7fVplLva4aBrBlsnv9x+VpaWbNn
y3OXivlFmcbPwUK5G4w9sCzroZ+Z2bUuoWKBdz96+TXmtjtVNJ/VwnOVYcTG94cbh6ibXqQ6JB/w
4vs0lX7uHavRQvCVstxHDXDsoTIluu63Y8rIKxP2D/wId3ydzxxcLSq6+pjT/9P2EOBZ1/rBG+th
3TYu3O4cGbOLMENPP0nIfewjlJEgyC59UN/w6CD5qYYpN7PDJgx8q/rO3TR2tU+N+b5oM+ZeoPv2
Dlpzy3fOqvbvGTlKLl2NDx983gZ/GjEqY/ytm3zUCQGRa04OOc8/J0HERKNcsmuKmpzDhnWMG3iv
oyPJqFw6BcNl3lUJvsA6rR7SWr1ZYvVyBcUR+wdJMgGBsAvUKUAhN2qtvHp9ZResaavuF23tsVpI
MUtK8UtV0w4g1GXwk+WkarYkejQPDh79UMRAGDQ60uu0fnfRVOiFLsFtwjknZkCaN3kfHJIedUnQ
IwYH4cTx0O1HNe8hDzD6DvoTrJYcdefykcL8mS18Hh4QsHW3dDt72SGol/cq4nsiEZlfXYF4Hlnm
iPyzsx22KDP28oxnhB0MD8Jm9Nxn6iBq5ijZ3HE5l+Iq7RQSSqOGmsywZjtVajigxEu3gZKfQiAs
7tPxuoDivhtcdkS56A7Kd7utM4zIRJbsGbngaW7K783gIsYI0usmnqwtOxfkrX16dEUJUbxPnDCT
+ZOBP8eWQAM5yPQuGhx/g8Wm2cXYs7eJCYS+jotsz3yExV/RcdhK56pRSm/mjlMjs84zaBLWAvHr
ODWIHedGHARskxDsJSuq3gSzIQvOxXi0Gb402xyXKu+b3UVZ3ZQe7soafWzLs2APBu2Gc+4yiOGK
k3zmSEyvPb/8xDgHPdNwzA0GPYPWjnqLaZI2IQUafW/sVb6SfbNJ7kD237qzcHaF9J97e36AhfM+
LvO1rdKrrss+Pe0R2ef1vBqZDzs4fmQc950I5wDIgtvUlAIRIWhmCQGOSICftdBEyS0GNMV8vh15
4jpNdtROc40U2CT/bLw1bJExjxP3/cTBbJXmDWsiZk+iv/gTZiFNzCihood56i/KFlgz5mqDdfNH
DdHi4k3j41L7zx2Gr9bwmao7wRb8ktwW9b6vCJxzsTctUlV7RILcWoa3KxSPcHiTAFjKHEFEhaGw
MysOnXl8h3+x1Y4XbRKSIebWjJAzc+L3NYw7d45OWRE9jPNQUCRnTIra7DOf9JVldSSVWCzuFnu8
YdQSbLssc7Yi6RZUBOWRnRzP70bfc/WRDRfZP/qmeo6i8pTNOsyU2NWD6MklWJ4I0kEHWjRPZUeM
Sj6LS2fPb4YHqc0QOZ6PaX4Ck3E1ZeJJRe6tny8PAM8vXMOKr3V8Qi7YbDNLfuuC4bo3UUbFxnQW
Gc4YOV6cRJxiF2fO0GNMIPtlN2cUVE6l74aC2W6rjJ921VwrMkuoBwpWCllwG8tesfocLmNZsQpe
uCAJVA1NDbjUKLDiAmo7Is+/s+vg1Hfxr0gkCMk9sSt4qmSGVbLWqCRDhfE192PmNbH6YKK/w8Jz
MpzSvzL9Xh3I59bnPHFvnADtGp/ehrNoH+fZdd0QE5kFO+bWbyA1OHVMFlgmgpcjed3D3gWcdWSC
564zM3lKJMd1UKX6OOueapxj9Twnvbnro2I8i7Y8L3J6jhrnMovO2TRp8DmQUr3rip4CN+hC5oXn
WqNoK4vO2KfaKChTTOaoKdZXCETtlmn+eRJmvkdNlYbmOL91BITQHcu7xNEIpnDDrCLQrZl3r6JX
V3aVvvhNic2S0WtUCW9Xu/mnqLkbnQpLigdWh3ihkZ9qKQMHCY+sbPeZgfjcyKBvNW1xNyzslNIE
qY1FEgsxntk3WJHLxdHyrKSIt0PDkTgJ4+BUrO+gekbskelIvdi8EYm6SxL52UsCcFMvu+kNthjA
/PeGbDbV+jeO8t5DbZIv/o1DFQsJhl/CYK81mp3pV2+2hakxUjFz90SgbYcARPU8f7iDYM2fPnO7
fidO+DZBmr5hkWtTlbc/gjqtYYsnj275nW3PqytatW+F2jvU1jSxzULqST5i7inUPs8X6yOxWHP4
SY2S3bJnLkRDbOe8Lq7gWH1aCbq0yOKnUDiYjF6SRyCCCWc06+sFhpmbF2bozgYNRMD6LgPR7KRh
7V7NvvGWJfeKQrAnt1OWFjuqtHxa0MfQhqQbtyXhECewZbPHS4cfPtwJ1O24jo+ROEVOf7dqRbCm
krQQO6SE5A+uuA1KcGENI5wNQqVQzd2pruezUxHYaoLtwZm8J20K6GPiXgLTGPn17VsZJwxObNxE
iGfIxDNwkfSLc9+bb6Amo5NdE5JMk7socXJLPC6O37xOAySCqFlecJNSxcA95fTGBXZTIUXaR564
tUmGqQLvEBCjNFX4XfJIbu0+vUGmckk789qUBFtSgiVuCfOyfVK1fAzy6sUarWOXJP1GWt1RsyFN
kvmJSQJK3qC78+qUdWhgUwXZLBgK+53FA6sMRIk0u/oty26IzXhulTTDOOnyo+3OP9rFOTcdralD
BRaRfcATnFzOGhivCat7Gy0uApl62hbtiN9BlOchwCu0dEGJ1yKRGxGl5x5MnBF9F/bryIE4LM09
65Z1EVG8XZQbXFe1uh4G62xOBc31EN0mLIJP0ifzlb+nVZC2pJv87LzmqsZ65JoKVTHdtCmbKw+j
p+MZG8rMt0V9NvpOrrg9Ej/7vMSHMuzZrR45ROHRdykP0lUc0990rYYjFrFa0prde7oOU6bkcRae
cTFH4njYK+f7Zhio9T3zZvacpyr3n0Vnr6mKIxVA2xLGtawl5a4Q1Q+5kGvkrXTk1Nsuth4Puq2P
TGtv6i4A2jscCX15SpOq3Zfzp1ztUI3nnfLpV1ZMJ4jKB1Wat02tlxsJaEhXxg+LV/SKMHxjmv4b
YDEWkH2O44934Q/zcDPP+MrYCG5xKI2h10i2r2lGPnAACbMOIlL/chXGc8LAbsVIga2DWKaNg8Wo
T0wlrx3U4wZdgv2rhZrIR0ah49h9dLCdKrsepG8gF/Gyi9sLazeRwEUiOPkuTmQs207Lx39/rvx/
HRr/PjP+H/+vBWwzev270fJj/Zn+ZRz99ef/NVV2/gMGL4uK/zVU/i1d2/L/g2SJAD+DZOtl8cd+
Hyt7HrJ+0wtYdDDc5v/qKqhe//2/2R4JgQ7zZmRZlimk5f5bY2V+8M+VCnGDwIPZqKybFfYdf908
1LPZsfkffmlp+QMZoOz7th3tnxlyPXU4iFiJ0/KATNtZhliuwHYtB9Dkzs8oYNbyHpUUgwe3Vfj1
K3+Z81eW4csaeE8BQx4bOlFrgGf/qdnucxwwXEM5KmYiVWXtMWwcCqldsACL3T7WK545Q19V3Rle
bIkDUGfiReEoyo7s5BV/Pi2Nuea+NWZBmIPCZB4UaxWVuYoSUeGv2tJgNndIuAMCs2wDgJLZZO2w
wVo29RtoQ5CrQcMBY3DpNbaxSiNmJCS2/RIw9MSaApE1N6mVNu++jbb90k8zOjH2tt3WHTEcYpUs
kNQOtOhoBzRgwF3aeTYhzJVBpCu/5AoQrMOtXI7zw2jWGDrFVM/vho1INZy6QSNAbWLE55kcAhdh
7EgTWeRZ+oQBomafVaTjIUHRyHjeZyqKQJtRbMi0ppk++GmDtW09DeNTEmD9v0cuWus9kQ/Ez5lJ
ZT5kqrHkNbISGkDRd8yMEP+sUnyMKe+9adlYpocOXGNCC/SDTVPkPSZlyUTVlLJejr42CV3NxmnE
SZwWxZ7RPg73eoqTBai91VB1NesYUzYW4dALBk/4lL2FrXUceoqv0vNu0Oo04sFbmiEFOJ3yLkhh
rd8rDTf9lI+Rfc9Ig617xZ7pzANhQb8zDMm0n4O5dbZIPKbmpk9EDShw7LDK+3HAghvZugnB0XWr
asN6fjl7dsMUSJmF/6Y7/D7hMMB6DoXUyWtSenCnCVCGEEL6UdmdjLibGNhkpWrex1Rlv6o6YdFb
lQ4BkZVspztApEwj9VAZABvs0vm0GgwsZza3Y7SPul75256VwbzrOp01Ycs9lexMFPvJM3Tj8Rt+
MU2HZptYYLtiMZcwzSMGHzKKtH27tHCOzrS1/DIHTdBMNgIiF+jSKArpTdGucF34AzTySzU1TJka
Z/TJgg6CCQdagwanIZXOeCyc3ndOvmFxs/WWD00WcS6/VM9WkYRWO013k23mswP7cL0Ve2LZ0Jdm
2cCvqGXZTR9TBaLxCOZrQYpXJWJCPNULUgB/OHg3lpFCW2MVIuwMbiKJthLj38uUwHgkhNxFwBQu
wVS/I6ro7dsCUSGhG1+X62I3kXzTgD7JEDByjoZ/XXTtmKhg70OtG0K7W8ryKslXobxwi5yZSed/
ek4M+ttJjYaLfojlm02F6p5KZ4ReEc+e2NYy6+75TJAxpsnsvBt9lF9JkJe3rjXiWy2yxPk2GSN2
0ZJ8xIxS9GgLO7skMUGaQ2eTEw/IaOuWdV+EsW8Px1iVv8DktOFSkhtKL6PyG6+wgbQ4ObKXPXpn
osSGqBds6E057sosMikFGcMRwWXvsiWb36fa925Aa5TPwQD8dlPGcfUxFmZwKeYUUP9slCx0da5t
tJqRCtuqKl5ImghOjRyra1gq87ihsM/uBPt2+PiZL44xTlZvVQ4nzwSGPvrJxP6lStIUFpU59P29
b49aw4obK5KnY0ZqfD6dt8pB12AUNKJ80BUkibBjILHAzolTWkfZNGFtefNDXrF/C22UUneEy1VX
ll/zHQhDP+kJ/VWHff08exMyP6IzwNH38Hdj2aYPc53Qu7ulP98upW7ARVT5zpcWzvCif869PruZ
bRjF2di+EvNVITGWEd5ol3PWOBGqGL1OeUaGdxuf+ka3V7z7Ihx8RscTaQAAQoEe5eiQt3WhqwMw
F+hZfQ3UgyQQukeHGzodGHlhKfWxV9dBTbgCBs+M1nvA57DkScFpViS/YDSrR05sRcZoxOphk9Vd
czCDmNl+7ankdgyaIN+NTdPuSZcAY1I47tIgx0Sxss0alV0tAQJ/2qFOf/eTAnn54qWYTQNQ3UxC
VzmvKu0PTVgZ0k/Da76lqYEwF6v0/NiMjQubOG6MTYHBJA/h+fQ48B1qPcbb7s1SFPnJRKnHnkro
KzXmHiJpJz7bNBzHovQW9rdo+mMGgGrf4NUVFOdZ9Y1HY4ZSsWEyRoZEf8S40YYrAREWFvhx+5yu
ZMxjoVbnD+11kmOIyIcfRjU5PxlE/4rMpb2OiyoOe0qR59kJonffzL0Pw5/GNATw/w0DCiOubE6j
LcMY3LyxNxDmy3XBX5UH3iXDrBNczGJoHhziHkOojkTc0kbXP2ewIb/8rGvuOOFXTwf33g2Exf67
ZfXeo06IXWpZ0xRYexbvSpfOUodtYReAsG3/vrZn71OhaL2nBU8R+kZY/dN4ec2tUV56H9Jj5dfR
tV/kpJyYi/WKgi9nVdj193IdAbHCDDZoHatQuXWM8p1ejfPDC8B+KJr2pwX1I6sHiPZYp7u2Hph3
Shm8449BWWXj5U92WW6R3Yv7w4d7kg3zNVh9950emZvdXoZg5YWAFjEcWso11Kb45fcjloFsrLsX
v3V59nMc+HBhAKTzPIkWoAspAGXibQac2L3Dw5ityipwckvh7cc0m6Y9T4P8FVHWABA+X4aLA9HD
C2szKA64PpCzNcjsyZZvqt68nyu/O/a9kj9VFlfnJeFw30ghJndbQLBeDgk2mIS+Zk7VjnhnzXxk
4jvwnwFAg+XwS415ZVN4FcdcnEn/zW540Yja6HRCJSfXOeLujovQ6AYEWhRBqA0cbq7Qsso6CIHJ
MrXyNFSsEdY0os9iDgZ2dHYTDsHU70cyWRZ81QOriXauObstwwsAcWhbsSbpAn1VS7ZMYR61zAbY
XrjGw+ilwKyrgZCYHQwdNGIo3grro0od60MLb57udDCTH8YmuwYuRCnEM8AksqEchyZhfz7U+s6l
UkqvrAjfKPf/bPfnmL3pxDcBDegqyILujWzi+p4nsj+cgQlWIOWoOjLSGFOeXDPR0D/03Ev2yBUY
zQMySk0izCR4fBSBJY4iG1V8yIbeJIch8OrtsGDy2IzjqqzoBDBBZM+ZS1Rs4xTQZoJhuJOjhzE3
T6z6oEUewBLRgb+zKfC6UJejiReW6CsOE7Zwc1RLE67QlB1FFGcPqCp4rjq1I39RHN24hHeA3ujs
xjtbopswo7kL/JeAscHEJZkaam9EU8bqsBIXsiBq52CCXssBGTAbuFRq4vo3yP6Aeg8dCQA3dca7
V8eoIJxlbG5ynqFyCwP03okSRWaoNgO0ZhhOoMwMgmz4yKAU25SGQ7PvsynmMUzfs1NxR7EOFjf5
bMu4h2ez8FiGsZRft5Z2f8aWx/rdADQYSaot/BKucZMXqv4IWHm18DUKfj5qtMuixqlHhblnyBC/
zavOpUOlBJd/YTC8STrJRVoSTzSQJwTUGi8d4+W9wrnZHGwvtgVLE2lcYVHxm3DR0rDOND496Deh
05dgAGzGhrr030bVgsKRztyCLU/9l0aYDE2WjrNni/KrPmVDgpymhmnHZsPj9m3Z9dFfiMp+IQS2
ZIM48fnPAnXe1iMP4codZEC2qamdZ9Hn1buDKvOQ42P6cFJBMW8V1fTD7q3m3m+qnOVBk0TOSRuu
OBEm0Y0MWs0yZ9+vzY+oI6Zjw3qTn0sKks4xCuUveON8tCnB0iz7YRkr/9gTtsGaA/CVQasSjZBs
rOiXkGN6MVNzwvXl+SfkTv1VwDoDlSzho1A2ErGIkAQThD1Ufx0WF6Bbr4nVLi/amjUaS1cvj97Q
et0uCZS4FKtk3RZMo/CNT/4daw6/ZmzrWAyDOCyk1ZIBTNJId2ztuH2k/F6TZg1Wh0h9j9gaaAiT
CoMnH3x+Hdh+deoSo93VnpecmED+kC7jPnOV4nPTjfj5/JjlUWsqvuRVtp+sAn7DR8rvAMf/2TrK
+aUHaTyoIG0/gikJHuM5YgTL8zW0PUMZpGGsngHzyz7A7fszGldPQb3aC0AVlPW2SpZEhCXxgM2h
aWfv3WorMYRuxwyabCY2nGw3+ffKb+ZbdKgsxpKq37P3BA0erIaJAvltvhWrjQIkUXkGIDYdeFhi
baen9JEX99voy43BjPLOpPI4ZEH7mpK08WwZtnuxWwwQKbDp4wKljuptvnWMxn6TX84P1YzJxaq6
RcCrZNLsrpYR2xAEmnC15/FhciZ9ghLf7RPc/89TYXkHL6aAb0yxr5QcbrvexqoSra6VpfB+VF9G
ljxKTG7RYFEXf7W89AOKexb2Os+2wWqPSavJPvH0+cnMKf7hGg0ercRCmcShCgtptdtAQ2hFCMs1
ZU0rkblv+6JPHjglC6xAWu3GOg04ImquTp71q9VHrK6fEQLgG9trVkBdnIUoXiltTeFvFY3ftsmG
9o4E3nKHSX+4Rsb1U64uo2HujVPriuLiZIZ9HCKXZGCtHAbPhvrpZ7XYpcSC3AZfVib5ZWvKvixO
yep2cqquuyebKYcBhGSkBdFX7Ig8o7LUXuJhk4pNBvN9QwpeESxw3g2UITrqCgLu/Co7m6s5C7fG
5xLX05nyoj/ms9teFRqNuy98h5EwWrxBJUOzmxDA8WzmQf86ZtN8SL7MYaiL2HDiUR/BvhGOZ3N9
nqK6TcWRQV/wzQEj8VB2Zs+XL5Aa1Hhy+4s1FpGByafB0Nav3rZidbl5FlUN52QApKut0/wwru44
D04d3CkW62fJ7vWu8wxuosReOO6NJWt/4NrFgmd+ufFUL17bfsW4tNoqD/nq4IvyEuV8RtXB3Use
p7FRBg0Kl/FCTd46MQvOKdWPjq+ME8U4tsPElCvZOSaLZqBt2tWiTJxdt/oPm8h+d5rGupQZy1qs
UcDkmjFDb24YH+ZkejhI8TZaWcbaOTLiE1Yrvcl7o95Ro/BsxU6COmD1SjZzQm9gkTZzbD1hPbO0
xPbAuSDzndvzmifXsl5rv4yQS4MlYBwV5HcxnpIPGZduQXfeVU/zFD21HULy4sv6ObYwgRjArpbQ
thyU3HhfflHM8SN0y8GIbmc5+NuhHYKX0ixY77vmeJi7OF/2Uzw65FD0JgSgKSseqAeXvfXlYvVW
Q2u+Wlv1l8u1wu8KRzRvQy2W3ZwaxWFYzbFUnvhk/QDL7DQ09a5TaPl5ADbftGXkd0B+0cVFQ0UL
xi7w2v7y5Rozki007OOpokm6V8Ow97zCX0IvnotvKOFrkmvaPCA7RV1I/Js3JE8nR2u1BeN+SY5k
RPH4o1hHY+Jq/2eLh6bbonL1Zdh7oLiwzhotjMrVkuwtg35riE84Vtru+ru5zed9tXqZXfot8o/I
VM9Vcafm5KR5twdtaG50f/VEO1/26OXLKh17fjfuAHEaH0srmzec7Tf1KmirGH5CbvPStzQuzYe2
XZWOSw7YqDPT94DIqaMRa+aF2LmrCHdTxuxhxnkIHo8xhkG1TZ/M9md01RXRdvmJdrI8iNU7jifY
CvPVT064SNhXWILD3o2QBGHpLE/MeqD8sfc96cQxHrqMJxE1j+RWEA/W6mVn6BdvEx5T+9YwnGsW
U/MV9icj2dlLj3Er6IQHS9C30I15UiOsagPrPULRcRxZ+hCqmxvVJaiGidkc3nsvEdRwuPEthey2
sYv0xS4Ecikjgs0eyOw8BUl7ncd4+21M/gsmmy3JmD+81f8vu447iJyv8rYIMKiOU/fSOyWhcoZf
9iibpHFuSr9/979oBFJgPLzLqCOmj1KSVLcdPE1YfB/pTIf0Qy7jrjGNyeOplcN7ZNRXNnfpohim
ou4fkzAxm+7JU2AHN6KlfQE9xiQoclKzOSQCvfGmQcmVoEepTGOTAkN5RnSm0ewnsDvjZHAuRmny
B2js3bvZGdUTT9yWRXKZUkuRHxZLDBox44GBZkSFVo3v8tKjKUhCMGOZtyE5CI6YnKyJHFLYa1mI
SYFjZnI8mi6+U5/hExmiwz+4Nf6ribkEBkFBaTLqX+Xgv2v14XNHoy2CnwjF57OvtCmPZKsSHzRX
OJBZ5EcVtKt2vvFyo377bbPwX9BW/oQNkV1NfLFwCSNwTc9n+v+Xv9t3h64B4fnpV115nQZCH+LZ
ItCLoWuYWo0+VqLQD0aUOwpYnWHu//6vXxOv/2rAQDsh5Np6sNX3PPOPbcHo6zZOGlaeshjUOuMy
xuXoGaUrtrpW7oEGnIllACCz3XgDtK9wcodFMyqY1x5bRwVF/aT4L3a0lsQOCLluh71+halJtg9b
RIoRtkrTU3UYqDHxH/7dt+Bj6OJDdMT67HWdP76+xJOJMa0aqsW0kmSnEMswAw3SdP6O4FcOT7Xv
rCHNmHDYNkC7+JYhJen2rceAdje2CB63tC1NFs4ynfJTpJGGX0j1ieyDTGxlhE7eNdNdtSDYW2kA
wrj6h7ewolD+YoOhdHI8yVYpkPzPGln++xVoJK7FPB7pgE1iintI2oRRPpEmhI8MaKPtXZ9byJ4p
A/mOEjJ/6T0Ka/3ojWl8cbo1DnJpjWkIra9vwWgMt/iHHIv/09MEqNUiK4TCjduE1/nXFykEzwsP
ZMvGJW1zOETCcKsL1iVeF7XHfZ+M6c8g71k3AYjjQ/66KgLiO9ud3cQ2asEsTplYET0yMwGVS/AP
97H403QDM2nNhuF2wgELS3w1Pv1muqkzuRTBqqGynYJrgJzRwv8oYI4MO2PmDv9UUEeKcDQSJ7+O
bTsmQLDCgHQTYw1ILqhrYnksipoMXnC/abFnF9bFaKM7Bxf/Sqiss3UtxEgAzgLMGPtFSgIoSeMp
XJKKCD509g0FNIGwip6DorrxD4ZfKbKHuJB+0TplD8IUDF3ThuUJ7A/f+KwTfKL3I1qGp2ASRA7h
1Kyrf7rG1tvg92vMt4iAp9mSfEqOiynprx8Oi4ukBiWRwhIrkPz961Dt7I48RbDKNRIho5Xd3k3Z
x4Re1c7uKZ46rBUBFuIJVcvco0DpppzysGhK7qVuEtxGUTNZ80WRoYjmrx9717/++7vD/qtRRrq+
5XjcALjkcMxgyvnjBl/YrSiPvRRe7GRKbozUpzvTPQnW4LmnCgKsrBxx3bU9PSEeWXu+LOiW8jNA
FP7Zoe+8ZYHRpUg4WNFu0aiQBsxzIM8upjv7zl65pjQ2bHbtLmxIIBcbX8X8qD3BamzQEZjAtvxW
Z/5n7ap8OTE4yt7YUZjz09+/2b+exzBxcAxyjDjrZWxyLP3xLSUj3hwnj1Ar+vCoaQLiLaHCxUmZ
qj67QNm3sUlwM7Lv3t7NRoCt9O9fwFdAzP++TngFfMiu5AYCfifd4Gu//NtNtCSTnMsMS+SSpF2F
kthyqINhTrPz+dpK8TF7zimInOQtNap+2hRJu56sVmx/l4nEXVrUMnVg+piQR+yCceteiVF/lBnP
cRroKDrBHIDTKYMAhrjOC6x/9OuEJMjFUOjc7cjY4UBx1eEf3tyfHy8bdlSDvmWteCof0NlfbwJJ
Ep0Zuf0PmqvmmmEReG+AdLx6hhwIXyZY/khSPHGOvDz5rM2SiajntXm0A/AVid0YlGh0KtMNbmeG
u+EwZ0SBTMQkshazkP3oGXmGLrltzEiiFmYBVbahaY4ofScI7ky1mfz7KOSBxJcgvhhHSgTVQd0+
OBH93Pbv3/EqOvjttsdlRjuNEQXLGv9MLMMfZ2JhoMaUFb5ysa4GBYsb2qCqW8d/qBKQhDE9G/Zc
Y9V1MSC3PciK0TFtBZ0ZkORk2v39C/pDn7C+IB9QoyXWeCJ8mN4fFY9ynJTnzLyeFTzOT0jZjccs
C0rCIrQVNeEk3Pl5aAZS0yRsmHQ3ytmPrgJ0MVDGdd+RO86uPduQLhL8Iuc+63eZMt0bT+TC2us6
V7/aVLJtlXWjrvVQNsWjOfoTLeK6o+Wgqd/tupNPUrNyAMeEHH3z9V+NQdbsG0xErds5Bhgdxoaf
F/uOTGZgJn2DFnLo6EBlV+VkLNTQYcJZWR3hFWziCWZdRJoSljutaW1DycCxoK9I+JWjM28Vp0gP
HQyA/ab4WqLayhHxsfR0c4RiiHUG5QK9sIywpVXketLr5BEqcrSmuKxKTwXOqZwz7hQNa+iKxEDr
uQtmhtqyon1DdYzZZzOo4LowaxTXpW0VSDx7EqUp8ICpQNBBxUf4jWZj9vXF/v9sQ4W9+dvFvdpc
/6d99ebzPzk7s125jaxLv0qj71kgGRwv+ibJzDNqlkqybwhbljnPM5++v5CN/z9kEkkcoVCAAcNn
ZwQjduxh7bVyxlc/jT/++rEGCsn/4N/xU+M/msW0qKuquFTkmAhW/pVhUv+D/BjSa6bDEKIOzeL/
4IQs9z8qTs+ypevHR+n8R//ihEzzP0LACufygDPTSrD7GpzQ2g9aEOPKRAdfyB/Dy28HoZ0O8JiW
A0Cr9ZlaeNMLcbGsyP5gNenkGzpHH+YRUnaxTG+DqhUHXmCdcv1rn9yH+2/yrMrZ3JeRGorTDaqX
CMUnPY1lAfSeeUe79Q2q06COKZmekhrVpXxIsvHghWMPX3jEf2wzaQ4tEHE/bAXyt7144HRI6Nw2
rSDKarjKuW5Ub+KhjX2n0orHF+fh/T+v5v+h9Pi+ROm4/X//d98URSqeHPqMWzk0lUELTV8KCPhH
o/bzlOmuuK5qX0Ge8mBVcsf+99n+Z1WuphE/gDDjMdqkEFqYpcyisiotjozHsTdn36iN+YA7YB1E
/msFkJrGzDL6YltCyz4Pw4TZPOjqFij6OgjhqNaq1WPfFzUgAPwKAqqEzv7tfdw1y3mVdJ+GztO9
/mQ93cMsSWp0E5SuRXDXaAoioqy8DLlALgayGg8wbH/wdu59PdcB70daLqUCN1bdbGQ2zcJq3DGD
ETL25dV9XNxX8Kk83F7gzn3Q8QQqdHwmbZptXFLEUaI5Gfs6TE3yREgajjAm9uKt3sTlc9pHjldr
yJaf0FTQP9y2vbNMbEsiZl03ifk292FQQYaECVxDDPQsD5BBuTSxteEr2Afn/hdMwYbAdSAFAfe4
/o4O2ldUpCgKwDwk7q2QxtE889yb8Ewc3IcdD6czt0jq4EgVRSH//YtbHjBk0ULwwapmpzpDLgWt
OLB9BtZdtf1shBTJmIVwARSoaaA914OaHxza3X39319gbCMvElTGqQCPAz7/njWVfRc6WfchMlP9
YK0710OXdBYEVCiWWj8z9xdrpVyj0SghJY0qXfnsBn3s0WqbH+oun76gTav6ihXmBwnl3pEVuhBQ
vGJX1Te3A1oa0IM/sfFAHE+AHyMvRyzogt6b8phWSg/i2jUvVR83f98+RbuW0e5hyThxCnfrT6u1
xFcNWuCyeVv6TC0kD5M1aX9W7WC9yfs5ZvCGKT0ovgwY0G7b3vuo3BUXf2BzUrakDbOR1L0OTs+z
+vRrpvWwGWUILMgS6+u9j4AKQaiUHQyVHV6vMo4N5OMq06Dh3JX3ti75HZmYAQxbRgfXcpMk/HTr
sD67gIdMaoG2vbmXNAztVFOxFTbUWN066xF1TxyA6si7qzO6XxDpMbdbW59EXqLRlth/KQBTD7zg
hj7839+Bk6eMQ5zzE3b98tKiIzsMS8TvALrIaQ6iLzSN3HMcSUxqVat+AmORxyzT7yA06ovSqz9u
f951qeGfH8BWWtRJbJWkf/OKdmRujEkYQCyLjlREQdpM4H0vljEVl1Q00S98ZBvgt4NADVUHZ3OJ
qgKqVcMcOcpAQy8QMAqfxnEMskBxDtzRjkM0NMth1kJuLPTx6/O0DAq1dAqiXhZkoVfaA2NNhjaP
n6yRqWcEw6176lXVD7sas3eN7JDd3tqdm2MAnIeAlVSGevPGvmVAaq/Bx+RZYQXBs26aJ5Mx2kfT
jZJfWSqc7/Buwu6Cn10vtYLGsoCXjKvjMAxbCWbJw1BClBoXDDdAbvqxaog4DzPGVRrV59srlbdl
E4oxU2hxWnGLur2NGyDsVRiqZL6qbeSRDRlpq1tAa7etrI+qraqUiUyeuJ85NHXjzSIpXI0Vk/bV
ucg0ZPH03GI4pbb9zEQmiypyekBmvv5+/9oTliUjTF3Xt7EsXC9aCL67AheQIjUJD/59GqGMldnM
8txe2vqo/jTlCLpvDEXYGiQ5coNfvGeqHkLHiNs7qxU0K4mehpdl0f9IKyO4tKCdnwy3KiEt75H7
JNo98Ibr1/Rf6zxsGqw8+AJXPj8vrCu9xgQFYOxzYELIFQlaX6lutY/0hehpZKMGcVgr3t9e8p5R
khLuJ4URHvPNkrUerkldS+hHaDAUMGeQndUWYnQXZb+/bSdJac/248EnXT+kP1fKE4YzYFqFkpUm
P/mLlQZQ0TnM6YMVqyGAAROOPlM1W55aA4c9dTYz426Ijnu4VOJgk3dOr0uywrAbIB2VCG1tug+g
moKMtDmjEwNBuqKEzwyGuSCMbI12AdI5t/d3b6m4HpNOJ08Lj/fanh2BftD1sTlrqpxkj0P70TbH
mgkIy4KyMKsZ/hdK87EC+X5wmneXihoG8z8y8JWUUi93OYuU3A4iPu1sj8mTXdTmKeq66b89P+Kc
zNPR1m6I9//5rBqlU3aVO2RvE1x10C1EfiHwqSrhXpAAA6lhRQuc7OZSfSltC7GASrdVVIgMN/pB
P8l9nwS85gIu17M2jHZ28LU3AcY/P4kkA2pAug+MR22cVapMFMKWtjnb+fiF++Vc3JB0H2gqGA4X
Zoup0a1nMG/AjlTG1ZNxFMwBR/2B09xxYjD+Uw9lUJhSirN5hOw4F8aQGe156pkf79x5eUyhu/M1
q4wPLpe8sf/7CvyzZBlM0Y2ic8FbsP7sCjoB0ThQnMxD231jjHp5NzA18u32ud47XBSXoDKjWmS4
28Ol8cpFNK/QrWtQWdJjN7swVa19UXuLVi3YyNcFwP8ui3eN2jkHjO+5XlYXRLUNJqA7T+hdXfpF
nR7JoceHUSTR3evXxivKm0OYr1s/+0Iv3BN4A2qdPR8rQ0DgXKl2cQ8V/oywMDRJ4Yxy7217e4cD
6BB5sENJjAOyXlrbzPlYCovJnWYYL71tdvcV8FAv0GkI3ja1546oDgqDVpys7G52EW5FChmMBp+7
0tL91lyKz2XrpO8yA175lFidoYcMCYJuQi3jtumff3t7MGE0we/Ck0a/S3YMXmwr7A62xXhue3Zy
y3loXQaTp5juzmwP3UVXGBWJZ6Rc5zhq76NscdX7jr7tBbZ02AwiRvbedZGKONsE0OfJypCXAJQa
BQ+G1jWeldmzc3CTdsIByqiUPmXwwZux+S4B0kC1DnQVmDrkmK4zPUMToCHEUUTvyriLPqP6AplD
3M4FRHYMRh9smPz76w2jiGs4QOqB2LP3m5ucmckM/IA2th2lzHxEfYC4GuLQgIoV5MpA1LYMGytB
6/5RNYrltz1dipODrtCdmxXNF9rS4r8Hv0k6zM1v0si5OT9gNyjFifVHNKqqHjobJprACbqLHUH8
EiV290jLLYYjuZEwQuCZHmI8zocgDd33wE+Ub7d/xfUp5g2ngkyNBTo8/r/+EYNRidEtW8orpl17
JgRXngS73OltDzypBLO8ZC0cbnNTHFzVPcuQEIGdIXLB9uY5HyHtFjA1V2fqIS1YJSDAncfA/8gU
FnqwTtwUvwd2C1O0XrvN0RW6dhQSrePQWrNMkzhxE7xEdqAtZTGXZ6FUtm9kusZF1ZJ3kLDPB3HL
rinalTRjIWIgiFhvMc2FEiJ9TKUA7f9saNGfg7Zp0SK2oT64/Tmv7xnLclBf46NS4906hinJ2zl1
o+rcpJH+FFgUHWM1hBVLQECY0pO9J4VU7lMHEQaj0A7qSfIWbU801TJNPs+8ZlvvmwRmDRFOhv5v
7xRvw2qAdWqJLP1pMdXyXmMs78AH7xgk6uWJ5mabkBVvT+88dJxpBbI3q0GstkYzEPycCbbZnhAn
DTWIJm5v8HWQDyEseSkQH4vejrs5tYGo7DEOEDgFgVwBEE3QRE1ymxpZGzwBa1ZPIFnTg6uyKarI
F9vVYSLmscEugnLyiL3w90NZJcxEppAIdlAJCOD9bybRQo0CXuuDYvb2Yw1nluaP4dD6Sdmlb9GZ
Gf+6vfSdcwywgSTDIPymlL65Mq2jw70bduW5MQYNtqoBril7yi+62TRfbpva+a44aVPI6q903BtT
oMDkMW3qM8ip8Eeru0iaBjqiop3a+GabLPXBZ93bYR5xnlPKdAQrWxBdm+lQ/TpFfab+yrCrUneM
gzpB+pkhmGA+qZkx/F4T4VTnmAIMutpWgGRrGNjZ+fbSd3aZaAnMhizKAuuTW/PiU1tMYEEeBGUW
XQaA0Znb0AqaDM0XAQTnB7H0zmkWxBFcnp8ijlf77IihZjoHkWNmqd70eS7eL9Zo3kP0/8ENKjhb
IfQ6eIuvg2qX6qvsPQluLWHoeoEmQz5jPEtOsLTW3o+DGfhEn/n329u4+0EBGlFV0YEpkLKszSy0
BGwDvsEzfA7WPQO4yx1pkSrumBmo/raVxXporTF8mlhndBaDpb/TYnU8OMg7jxw06oiVyUdO4ziv
f0UCkX5szmZ17mES9Gam2x6DFLaixSYs8wS4CBPsJVpHd4sTJQfG924RrWbOMzwR7PnmKBXCaiJz
som7RdA+51U8oDk+SEpaNHXvrKhcrINrtHOeeMlBpoE84qnbVn2SbgB1JgIKTDZj8xWgawZ07fE3
8Hh/qS3cB6dwUPTX3xjiCIJLeARgY97mGNmgLiqAdpZpM46Up67zthuX4iOzeM6326dqZ0c5SxKh
SPmTJpi8vC8up6harVJSmzBSMPpV1SnEu0GuPGmxnMJFdv0gdNh5zg3uCVed9gGIgc3x4VvZiQNP
3llPIjCZBveTpHS2vRjde8Dx5fjcMATFe9cF03mZEdS9veC9H4COqUYtjcyUPv96weZgR7yn/IB+
CYrfEaeAJ7Emn5HTqc8VmocncyJuh1ui/JY0+tfb1ve2m6NE250uFQiDzQFGKziBGKhtQW7pkBsG
To1ueEWneBjQ0uLdOQKXXdddcBayRy1hBbDq25v12rkqf07m+s4CW2acInoYTghQq8r0uUgK8TBE
/eTNiwI9t5In/517JUZVBNGZWnGGd7eXf+Upf3ouQNFgCEGabJMWNR1rCFo6F6Dp2L1pJuZ+gVEZ
l9dbAX5tAb1mvVf9ksBNizkdLcdHp3C5JB00yvXQHPWnrj4ltRqLRphLVxhu9m1xtGSN+gJe1y+7
ka6tOn0HcGjfaY05SpaL8OCRkRdxFYmiDkDbgI0Dn+OCmluf2yq0cW+8PQy9h8VvI7fjizO3Nhgv
5N9u79+OKc2E+p1CKHEDL9ralDvlHeW3GYZKxqlhdVZiaMlEEoIRRMoCrcfb5q43ks9kyikHF9Z5
7sXanNlILtfRED7o3j/BtA1nc5yrSwMdMYMho3KwkVcOQBdE2HggGiFgd3X5wL3weFo6h2KxJ92n
/hn5cQHNOzJw3Tt1NIc3CMy0j0BxgNAh0LTcD02jGHe313tdd+QXaHRr5VNOKXQ72oEonYSi9ro/
4GRbL9QCsLPZ5KgfpqZdADkZjfhqMMRMRyyvh5QxqQaxqJghVtUXUKc3B4/czgeX3TdZd7EphG6P
8ljVS6plufBh8kFWcFZalKCqtvsRTZp5cLh2tp9kinoJGCcVR7A9XP0i+qlHZZaiFtWLysizPxXw
zOrFKArrDWyOBoRtYcVkgRsHtDkGVae8dvsT7Bw5onEcMC8Ah2+rJpy3VqvAFaH6GfpVCLIIy6/V
sHtKLKFckqW1DvzezgYLnL3cY1l6dTZZHQgkPQcoqcKBMicPZc30fqXO7pmr3B0s7TpMpKKNwK/K
t9RkZiUjmhfnW9cLrQlVZ/YFrbhz4kTDGdaU4Qku9uKSI6YKPepQnJdlnP0YelAvmNv24CPv7C8v
K04EVjGDZ14eghe/YWCu2x4KMfu9rdUPZcB8g87U1rmCV+Q8InnzeheCK5ZRBQVgsp6NvSSIKV4u
fE8KUGgZqh3kmDAxfkEeavkxlhyqgwXunGJKbiYldMrNZI/yoXuxwKqyu3YpIUHMybGAJUT1G435
lsfWgaJiSot8PKe5W3wChTKNXhCEjn3wnfd+AecXRKbD63NVh5ZSGgCJIhXmi9y4qNkC1+HMxMdd
BRWFeQpMu/kEU2lwN5RwbKqpmT/cvkPST24eJNo4VIBU2fXluK23IEt0iGFyGOObKOzct3LM8VFA
w2R6DMXWjQeAxIGNZWnNBzWeDjHkO1fKUZEyosSnAyHYZkNGljTgAZvFH0d4sJIe3o1SC5kGFfAc
3l7pTgxlsD4Zs9LXliWL9VKncMhSl4Etf0L/MvTTinH4kaOPDCOizGGS2r+1hWh8h3Ha+zRzM4NY
SjORR4YndDS76GD45HrrCZ5h1GP1zBWhO7z+PTN1PQ0EuembRli9CSHJuidybU79sGSPRQHyu4+a
gcGS4mgrri827zQezP0Hub8trrow7GY5CaCv6GL+rsIJcgGXU/6mAUkUpzYt0z9v7/11xEjlDQfC
40Rbh9u9Xirk3ZPJOLXJOK4R3zM1MDwqBvTqt63sLcugaAznoQPYaLssNAxbUcWG6eNI9E8OshJ3
SS0JwAUil2kqNbpuG7w+vcAqdcI51JjAFG0dlhKhxamL0IIxD/rNIpiWsxAt8hfVUl1+wZQQFGpp
oZCyb8KrMesdxckKy+eF1zynd/ATbWR7zgThzW1Tu9tIjYeT6RIZbzW8lrCJFS0KTJ9BhOepT8JL
LDJxHkBWe1WcxAfm9q6BQYeAagT1JfVnnPXCCas6Y6GWRtqoz3X1GdxvdsFXVF7H/NjHaoFqI9dE
cIdqe3Lg/ncXKks+ggYnPmETQy60a2HcGNnTWGu8oYLzfhoj9Q147OyefsxRt2fXHvgAla3VZF6z
vgWaUwZzSJ0PfdhkZEiMOWY3NEkYM7jFrbhq/rr9Ia8fF24DdhjNYbrStTf2kjyMMy3F3mixgbqE
KUWz2TyPC29N6KYoLvSVBV2bmz50NAgOjuzecoH/W8w/u9ySba4DbXEu0ozt1asZRuHAFHczMyme
6FzjcZnCowa89N/rp4yIlJuvY5FbsgXYVfOYQgjYoMcTJM2bjCb5J6W1YPXNusAXbWdfQis8Crp3
jcK7Ss2d0jPMrOtvKuDigoG/tHyAo8ajG4rSixKCtcqZA/Soh/purCDwev2HpWOIh7NJJ6+qdxp0
8m49FqbfItjZeD2MY5cW0Itx0qLB+jtVw3zwVC1OQd/ESIsYjR19vv0T9j4u6EIdN0F6adqbx7SL
5nHpIt301aAzH8tJDOdFUwK/UpbOp0l5lG7tuFpmS/muXB8MbmsOkEpVZc4oCUwLGvPj0RyjTkUF
JrT7769eGSUBuvQcW0F7Q/6SF/4o6SCiYGweAjWw2wlULeVixuc4hlEiqaEferU1IXGLMioB9Cs2
d7RMM2VaYtWGJwtNnx7KpZPdC3g7USCGwzUaDoKOn7dufUt4PqjjgzLWGQay5Id9sbwqG5wFmjGm
WYtZ/z4ZsfOd6C7/gNy7iqSUMH7PIZyCej4JH+Kqr9O7wHaji5rH4zNRskqfoWihVQqcrwTx+hG2
/vpcEQ5R0AME4iKEt40UmhrSMEtBrmaCmvRi8557Y6IoSJehjYBG+XAQM1xHJmBbpOSe7HiTxG/2
3xWKoWuIlfmWnln3XJTK02dYUV77lSWCBoAqvUCKFttNR25wYgwDxsM4GSGobEtUx3P7c2677UOn
dAcn+Non8ZzJQgzFZyqkVz6JViORYxsgRtYOTMkqrueiYXBSw2JCpcSGFzcqjjCjOxtpcGlkT5DS
Pn3BzbnKraDSHXh5x8UZH6pWJ+Squ8W/vZE7SzMAtxAsCDyPuwU1w+8HUwJq1ucki6bHLrTtk2HV
8P5n6Bmno1o/LSVccLeNXvse6gsgd2ypqEj3a1N8TZBVp79nxSDqTGAsat574Wj3n/Ku6w461T/x
w5vryetFMgBAHwjGNu8vswzaPvjFztMwZ+j4lBO61KkOd2ZsytnZMUNffMphZIFj5oOCSsS7oEgi
H27u6mstyvkdLIUh6AEAl5PaoIKXFE3/Tlei4jfdVIQOXZegT1gr0y/sEjE76B9aSkSqm5ewq+dS
c2oDCvrENGPfYmTi3MNiqqN0YB11I/fcGG0cMNgwpwCU2MZuikM/cByL+GwXU/mjsobm3TguPUzb
NPLuamVElLg3ACZOjt58V/sCvZAiLJGTLmFR7jreKwiT+i9ogEdvJNX1QVS7Ux6U/S2KlODLDAck
yeY+GOB38qCLzr1afDJTCyHlrEFLjyHiu4X+tIdCVnenFJPwbHiWn7NCD8+gQqqDH3LlUPGhIHn4
KDruDVDs+ndIEFiBtDXjkCPERGGRtpAeGmH9PoV26KOpBvnl9m3ZM0g4JBHOdOMhG1gbDLqiRLsa
sjZq6wYa0q14rHp9gguoKB+qIUrvbtu7up3MtQHHh9qAKSWLDtjaHgTyvWHCNO9BxwkbEs7DJ05A
QpO57APvc5Wq0MkDt0HJSANCzkTd2hRBp5LApGp4w1ibaBxTl/pb05jio+rYgwlI1Xs3R5KvKFGl
ub1K+adXfkE2EW2Be+UfCKY3PkghGWrzqmaaw+76O70vtQfD6PuPt61cZQz8cbpaVPzoIfLP8tu+
CA5El8Cq1TBIoaLd6Y8Laaw2F9m5yu0FHoMReo58Lj/ClD/AsJ4fgcavL420D+hMIk4lknbzGkdK
UIvOQozJYlTHN/U+fHKXrrkIs2s/VooipnOUQzR9iRFA+YzkwPwmtav6PkyD0bu9FXsbLotb1AVl
p2br9CvgFZodMtMS6i58gjBgol5aHEma71wWijDEz5T/cGTbEqtaR4Me2KXhgdIfYM7XYE3IFfjF
xIAi4WQrv7IqUl2mLKiYg3JYf+CZsQ97AqDsCafSH8YiLJ77esgOrFy90nxG2Y6mN8DiOLZrK9pI
Cy2Dhh9SX0GDXdho1MG2+nca14niAYM33kNZax8MEO/tpZyN0eRkBWn9xvEkDMBqhmR9j7XO+iaJ
7CFPtCr1shjICp070RwVZfYt0twnpJONWbkPL65Lo9doz9lM49TQqJ4gY7W8ORoZVhQL2PMEEsHX
nkmhouksMTgUgq5mvnPdThHjxZ7e68odU3TdA81D83LbyrWXow9qUkezSX6oU2zqkjSYoQxpXXDC
0MKdDXsqHnouyNnVYN21A6p4pem0pxICrIMQYuf+Y5oBc86OYxNDbA7OHBpM7udAlE09hRi6G6W4
j6mfm9bO/RkU7inUhuayQEr30C+F42Vdo37O1ck6cLfXJ5gf4jKsp/I/7srmnkBuHkaUwhnzgqXs
HboCyVk07vx2rPoMOCrsOIggqK15AJPcM0vEAIcCj5lMStYHyg4XJrEX3EFXa6gzBE1yb8AvckbO
WH0yEVyD2g4Z29vf+/oBJbglaLepwYFq2JYWuwGkkZXg6RRtSM9BXUeeqnX2o2VCMnLb1PWFob/D
BSWHJyYhPlqvD1bkUdEDF6fad6ZvV2LyQjEwyQsfmae13Xj3C/bwCIzGkDEQlGzsZUIb+b4oTaKF
cA6VXHxkeiF77jnBXhG180E2+ROeu36mWSBpNcz0kCXgFdYGi8xUU0sNMYguTnTSIQ1l2AvtzL9G
J0CDU88zvYBqAJk334ISTD3NeVy8VacBJWsC+QmF2qpC8nAqtPBcThV6VzDAt+ht9yVf3o2ycfQc
AEVf29jS/kbAOOy8eOmCGqglgjxeOrtuBwtLvaDZqljpRyfWDNhoA6kRaCZLX5wquM5f2xo1qBQT
EIFA5QgBQ12vu7dGi9wIiojUUfuTpiaZP0cOCYCmHwEN9o4ria2suBNd0oBemwrsypgtHVOTDZNU
mcTdJdXFD6bNXl0IZ1GUgeRoF0QN9KfWlsJxRvWthhdrZHYZnvfMOkXIFkCmmvxpM0x24N1/nsbt
4cEMrEoab6axdbyuaN3KRHAQBgxIS2dhdNS+rUb9PmYa8tZ90vSfOg1g4skw06JBUE/on2tttlAa
6WLjWwm3A83TqKkhH4U/8b0Z93Vw0ikBAlFtshpNj8quHsLcrOHzBdj/nggL2bQoJ126ffP2PJlD
WP6zzkS7bXPztGo2wal1BmzQGpByJXH794J60nzi2THfKINVmKcpVadvv2IXGhvJzUBLZuNBoVSP
GqACBDiUPIigUGDP0kLxFLVpH0u7CM+B9vqJQw4KbzJdGUIPCQ1eHxQxQYpujRh1sqq+tEZXwyZb
wgkXdh2qe3CB317kzgtNx5hHgjFdk6dX/vsXcQeQn9lNyYQ8lIUiP1N7Qo6+ju80xXU/UxSpyP8L
F2aGavxw2/KOA2c0AduU6CgtbWcdO6jOy2FhiL1GUerSRtrk9X0++SW6NO/gPDsCMV1H4SSJpoRb
kw3IWtZ6pcm85GbUENMpldGfUU6OPg19EBy47R2XwhgEZrh2RD7blBUa1KrS2FDISKPcWyaFzojW
LjwTCG/f3sCde7EyJTf4xacrYAzUYCkjwjF77WnQq+zbQgnBOgl1qL/DuZ77k1kuB7dxZ4FUIAjH
ZXysM/O2toq+czFFxOsIqPXFfTMZFSBYp34OdPX77fXtfDDmtynJEDvSZ982faaiHIoQImQvajP1
06A41u+V7JDetrK7nhdWNruIKnCL0FpqeFNkF6B4J/viGnWjn3ImUH//BVsu+BAIYIkitqSFhlo6
Y6ZXBtyOYQ0ounY/9qVewG0fHI0e7S1LY4hVl9mgLDGsP1NculYaAM7zRIUkjdMwxBBbKfKciGIc
VKR3zqFOSYhGCo+1AS332tSQo8asRwGpxNwALYIe4qI4IzXUagjv0qTWPs5Tbv52eyv3DgdBLQ0c
QiOikU2UQPruRAi3UF6IB8dPkyL7ojBD/OW2ld2lkSRBSAiRC5dnvTTDCKEBirnNTm0NxckwWsn3
PfZlfFKrvvrmurFyDlCz/YVLRmcexCpeGePbp0dvekQC2dK2afTfwqb4URW6/dGq04M7tndMwHkT
RhNmcjA3xwSNJoR8KgqHVqijzLCMUnB4YuwHTTj7F24aRRCLIIgRG4K79WZWkvwBmnDhdeBJfaAX
HVPfy+cpC8SBpb3DQQgJHpcBGyhLNpYQnhih9cczavDGXhaU/u7sLjgCLspzvYmxdNntp6ZDqxjK
yPV6CPWgSFB64YmR6aik1NAERKkBEgg3e0Rkwv14+zAe2dscRqEjr5IkKN24Sfdtnvr6nKf6cjFs
YpImh2z5F8wxkOVwPvha2xCSqRX0IKUQMQlFQ/yTzPnXIZ47pMBs+03WOWV1um1x97PZkP79pBg3
twguS3Fno3LY0JjK7zNSO6SPQWYH6i8cDwqCMjqk9EoFdP3hEi1taXlw6HOrmz3dGQavCFX9IBLY
Ww1NLLwG/LS06jaHEPmGRExqx3FfJJy/zRFUadT6INLf81CkpHBdu0yHQJO+XkupoSiJrJfwQAzF
z3ZAAa7L4sYvkKdg2Nd5Gt3g79uf6dokHWaKq2BX4TEHE7I2iXjUUqBoJUhM89KvMjQMWNyfZYxY
dmyDCe+sajpoZl0j7gyMUmuXJRRQ2uom7ECIQo8iZpsYC7Gzu6hCdUmhgMQA+jl+j04BObizxPDE
DsEpR5vkVA665SEw1B9ci+uAWfbXmVag8KAxKiHWq9fUthqBjFOoc4r8vVBE/BXgcP8E72rzUA+l
847W7fSmHOej4sr1/QcXwtQG05kwP3Go1pYpeKL9gsthxmqUiT/KzWpmw/tudt8K3vbL7c+8bw6E
GJ6Yr7zNDGDl0OeglCdLW8RJuLHrBTzr/jLlI4WE6Oh52LNnabK6Qs8Xr7NZHoI9NEYX/E069MxU
gc3xrQgxGY2x/i9pnysHNd7r+0lF0ga+IJmeDACFm+3UYASCVIOeWdgi8yVy1y+UQH91cIQVaAEk
WpR3dtu7SxpY75h3BGfitvFbErjxThkTBMuXkWJLXDs+A3LFqx0cvVAcGxgEhhp4BNdLA9Podsxf
S/HPcHxC2TA6u0MrDlyP/Cvr9w8rJHAmx1J6043rMWrbyrsMK30+A7O1i+gUG1b7Dmqv9NWpDmEQ
TUfw64TqbOh6QaMd9oOVc/v1RA18gr8EVkQUZtylKj3NKHpvQmDp4DnaOZCcRzJgYiMZHG2eCbTT
Y6MqeI4io/9NS0PnkS578VVRRkjYgzw9OClyDevtJJJg+oOKJvBFUALrNdpmrmT5MsP6hUDZeyMZ
J3SEgGXCAxN6WV2NHvQB+SNayPlHB8GHgzNz/TUZaSRB5q2XgJktWiaLBjRjZxtcfh6OvztWoNY+
zN/5eSnnsD/Y2l1jcmqTDwpdxvbu5eMyqRTdGT+uYemqEUJ8bpbZuiOH1e5uu7Hr8QfQMrTFqDUw
a0E/cnPPCwUtBMSbcj8aM6S6i2E6q1yJs5v081PYTaj4TjAeTZHJFLIyPRuD07y//RuuXQ1zJdSR
YGpmf8Fsrj8tGBok9RaYb+C/nQC/a2htx0t04LB3rUCK7xKQkmBumQJohHBGMyf3R73v7hEppu1a
Utm5vZbrW8FaGF2hrStgPdtG8aJrJkTBqTmLluq3iJfhQe+G8DG2xjk/aWXXHnzAvWVJuAx3gwTF
3pLQhEYLOTHYAn+pRfOx01LrzVAhPHp7WddBDY1q1QG+JYGIlIjWnwgNHYapzajw7Vl5k1Eq+5pP
6nwfm2XCoKTze+dGR0Igezv50qT8SS/qN3liw6WLaCoAvRQpmAmKg2yBRt1Vp/zUaeHREq8uHSkR
9WASIvCIjARtLoJIlTQtuyUHM9yqd8WAmvqSoFJnaOgY3N7NPVO8MozCkO9BSrP1ZVGxtF2CfJJQ
ovgSNRUtIAHMgR/Y+bdNbZUgOBcyPtFpYUofzQdcb+OEZyxh6839thlm1zPGKfxGS3J6BxXdAEdd
nBe0GufMm/PePdeVK/5QY4S+Tk2qJs/dEulf0JqEPHROINhFBdSD2msA5msU+R+wi/D787z8Ouei
vdesZv4wBHF5p4gBxcVIjw7adrs7x2GXFWdoRrYtiaKC6nziJvlxPlnPo2r3ZxOlwYvTtsqBE746
8nLjZG7CGDC+3918pH6yxTSSlPuZNf9ujk7xB1LH812RdIhKIQibDJ6RxUcUd3tWwYOQFAHpkVWw
9ecq3GguLTHlfqlo89ldpoo5BGRNAkgLLnmnqMDlde0XzqND8RfqaAmQ3SIwljTpg9pSEM41IRwD
ToWcuDH+KcbIOnDCe9+PWJIuPo0XeqGbTR2Xdkb0lZetAxx3QmikRhllDPyI5sprPTHfD4gLzyfz
bXTxN69K5ISjATk9+mkjIt42HSZ/MDtEhNIoughkpP57+6Zdv6TSIGgaDo1UxNhOairo7wF9DXnG
phAFcM0o3QsA5+yxb5TyeQyX9kmZkhbe3bT8K3YbHenTpDx4S3fODy8o87pUUUnBtrGtm4O/Kwsn
9eFasH2kKksyEorQCMzOb93ArU9WbhQHRne+Km4MEBqHh7Vve5Jt3jGj6BiIoaAhfQ6SYPy8aHZL
6wLcxO1d3jVFvRvfSQULZfb1/agLkst5xFTYqOFd22bhBQ7c/i3K59nrfQ1EZVSpAICQVm8TeVgG
B0MUCqaG2pVi6M5FqevJK4vmqBhyFdzKuMclE5Ej8mDPNul7mCdQdIsghW+GPEsNU5NhXlf1sj7u
fzAdOJ0HDYrURsI0YI86Soj2NhVoPDcFtkmyH/nvXzy1NbGQpQYIiTdSpX7oFRhaKxWcQBX0B2Wf
q/oAKyWLlcQ+lCvAra9NLXYS1bnZo++ZDbQlJ7P1xxbN7YCixAPyt2j8Bk1xr+Uiu7t9cnYtC3o+
4FjltO/GH8Rzvgyoq2X+FAgoxfo8mz8xzWzdlUVqP6RCRBc3tbXyNBl6+ttt23u3kpbl/9jebLDo
2XwrxXYa6tVjbpv1uaz04gLJEZ1iLc/R1E6Oal+7C2YUUPokk2r55lA52jR3g76QskydeFoKBISJ
DoFQtiLymqL/I0VJ67GfrCNA395xAi0gWYUo0YMfX39jdy4KR4njzFe7JbyfyX+/JKoVerjHI5zo
rimSQskiB3Bgi7Kj5JUVUuCJoQLtw5Kr9qdysEdv6dXgoMS2Z4lBCTIHxt95ujafkE2bDMbnUh/M
Xewt7aKcxwnAZjLZzcEjuffhGFgllicDJPjYhGxcHSOnh5j6TIaEz4XRKHcOSrgXY3Cj57Ga7fZU
d3b1lgw8O+r37dumZAEJChTj29C00CstsVScHoSkxcOcJw2qqVn+sa75FaJiWtli1MFP9ar+fPuO
7L2fVJqonJIBUljfeiErHiFDHE387aJovu4m4lI3avvgzBZKcc2EwLAdO1+HOkLHW08txHwp8h3E
y3s3laPLhBlbT1VvE6DMQZzKuk3qd0biPvQ6dTwDyVavzoo/NCcU6H3pRxx20vOsShuyqiDJbYDX
s+vbUYsq1hFgrGZsxsyCTkbbf4BdyDko6O29MWQ1kilakoZscfxjMcBY1OSZbwx6U3lGF4/nqU3D
e9NMm69JVzl/OG44IU/toKTdLo6qHOztVUbHOvG91Ny4rUyWbHx/16d1BN9o6lu8d54OegpkWJ/4
o0oJJymMI9KBvStLcRH6DA6zTcNw7YeS2lHj2CUWcmZ3QWLCSi7VDDm/E2D+9uHdWxruncIQ9WB0
9za+NmmASMWlIAJCjf3klo4FmUDQ/n/Szqw3bmTJwr+IAPfllcWq0mJZtiy33X4h2re7ue9Mbr9+
vvRgLlQsogh5XvwiwFGZzIyM5cQ5d7ldzsexW8ydj3m9NNm7pu0Ex42MUOTvefNi22arLWEUoVI8
jS9R24mHXiXmzEG+vTu2w5VTCZYOATtrsrZc8nl5iJMGRVqL8wiYNWCrh1PRDubO+bjuYrBzVKFg
ZwBwBkJkFdx5XWlSES4IXpVk+lPvsqHxTbrYid924/JlZkP+7gz0ihNnWWjYW+LzUJW2r8PXcSrG
sfp6+6teOwN+D4k6SGA59rAOy3JVccx+yXCGSpK/9p5RMRekaUpgj9Ss/LCou6+RqMto5zRt2pWF
XDQlUFtZgymFHhVtPyAuCCndf9BeT47AIpwPwqIeTt6NTKGwjC+317p1opgdppT0i3Zw7fg8mmRm
0VRZYI4auofLmJ2cdFSfZgP5jN8wJfNMB9QAmP+Vj11GEfGf8plbQH8ny00Wbkxjo1vS7qk/Xd9L
BCR4rmXwBch6nS50XdxbwsTUaOqVP2RMn/eEu0ETReodEM29fsbWLrIuiRejeHBVRGoTW+hl3nBb
Sus5dtvqwINantw+Xu5vb+LWygB3MPEkMdz6WjliLhPDVUZWltvJD0YMytpfmiLypyTpvvT5WO7g
Tq8fKUl5Ck8uvK7E7es6o6nPkeIgmBrYWtOcBkfpnhu31T+/f1WUvAnRiVklo9alX5t4ObQIaZgg
sUh2fAWJt0/WMIU/W29cCALEXtdwa1lcMcmRCCAUoZFLg2Vi9mXc11Qxq0x7zvowPcPcPexc6K1j
8dbKalnMqoNp1bAyGa3xMWZq+xCWSXvoJhRp3r2DUlGEZByfxbDL2lRXop09GElAG+3vMCz1U8EQ
HJIXTKPNobrX793YP4JvKnKUHJBeXzM1hRBAoXpuJkzlNx0wRXv6BLGldXz3orAi58FIk+lW6Jdf
CcWXwowbrIiiHlowrmF1aNo6/TGhGv4RZs+9lsTGB8NdkFFI0kyZmV8ahGjPxaKRBqKb2gMDYcS9
cez4c7pLArJlChvMYkntr+vob2qzKOv5YHlYtAEaD91pLsdMwmb2mlhbDyxYMI3OPHEKLIfyt7wJ
G5YOdVov8pIAsiVGXpVMfKW6bZZ+mEiuk1wKw6BFEMSTp56jsdAP8JHk51KU5YHwXPx7+7NuLR0n
CWpBFlkpP1z+HJPR9tFS2gQKdiV51pY8fEK/CooiNdqDjG08qQx9yStBrxKnuYoFO3Su7GKpE8Z3
7VxKZjSnwlL0nlZ9SzpTa2i1Zt5y994F0iv5BZCTqm5XxfdYp4/nqhmTWG3iHfVJtH424d2sNEl3
8lO5V5dJBFGahI/BhEr4tCZT4IVwajVLkqCYxhwa/WY4EhQjzVJBIuBpMPneXtr1xWfiFhASlUZK
cYQpl9+O2WlgZD30+cvSxt/gJC+OjBIq59tWrk8I4814MU+6ZgmzurQissnOkTSNg6kfjaBoUipF
sD8fPbRedur9WwvSJG6CFUk/s/IxYwnVXKkpUUC0roCKY3Z7pNgf7CzoOsH+RbkmZ2EA4F0VaOsM
kUZ4rpRDnKsV8tU6ks5/jtBvoi8a54X7Mepci5cvt7o+UHIFr2oVIg2RBzC09JSPPaPWipH1n714
jF6zIbFD2DSr+CkqEpgsxBCHf2a2snw0RAEoM/Zq72tT6wnldsDEEZU21/mULmX8uoil1n0VfgS0
plIrfnZCV3wYXUWNgqoCo+s3qIIvQZYbDoiaqumqI5wAFkF5qLjlYVSEhZpnzom+G7q8nQ9TPUIX
QtMurf2oakX0UGS5QHqpQpXy4OWTmvvzEjbeY5UsUUoOmKRMRSiNKx4Hop34e1vRhzp6eh/px6b1
6gmKbTX8ZEyZVt/NjgC2VWp56zyrse3+WBAm3BsO2fhAwAzIUQkYJdXv6hwQK9C5HeIpKOEM+6y2
XnqyLYjB2nmKzxmi2L4TKeXnrpnd919hPgE1F0nHLdm7Lg87Q/bO5JWI1DOLj7ZO74lTZ3TzP+WS
It9RZvOOd9pwGZQ50MZCqRhkw9ploIIVdlaPvbAtZpBwVY66tYjuPb2Zz3bODPbOFbt2wpKCjTk/
hlWY2Vr3mfK6h4+pIH/p0iY81wxZwza76Icwaa0Hmormg5GIdCek3DKKD+Z1pQ8EY+fqew6ZQd40
TVMA20N51DPhHJ0O0THNFsoHW4+qzwlCc4eda37tjX8J3f6f0dWnVPUWGAsYFZrjdniomsV9pFk4
Hto+j15um9pcH3ADWZNEF2s9yd1neTsONecVzeD5p6aNyJi4iVKeEn1WgB5ylMrKefe8H6UqGAdo
KtM0oHe4yuFMSJiqKc6nILOYu6M7OgcTHPUM/qQe5VfLff9DgD2UAABVMFZxpQYoFg8Vs3IKUmdu
DgSj/dGEIfQwOqlzur2hGw7A5piiv8zyaOmtQoUwVLoBQfsp6GiyPS5whBzb0GDKJ01TTbuDrEg5
wyxbPlUGSvS3bW88QpIxCMw+DogBp1UFJNOnVDTeMhKRjF86pK2ep8ZMX28b2XhUiQHRXEXMgfLy
ejiAuFYrkbMdAxEbkn1SJGcCsDrIkrnZyRo3DqckCST4cSQ/+/qzeUmWzZWH93TLynxos2GhaKuW
D4VFYzav0+4PpRjyHaMb63PBBoCFw49KurtLPzqrykK/JRkD25s8Py5zNYD0vrtLnbHb8WjXLpTi
G9p3DIqDMKbxemnKtrpQ80Y4GjiRyQ8FrOLBZObzhRprEaQEUDt1v017vyAjNAEYzJT7/SaAnwHh
1GNLxGrOlvtQ5FPyFOdRzXTmFBU/G08UOwavDyQLBJ7JWZRVsDVAs3PjZpw0SJa1FtWaCL2ix6Sb
+p2XaMMKU5gMTWFDpuErdxnHS2bojSICDmx+J+EqDwhGlTtOeWPzCFpMiCIJWKUWw+XmLYPRCY1X
NRhiYzTIecbhHI5R9k1pRfK4aG24U6O5Pv1UMWHqprpAQs4E7cqgq2eNZy8i6K0u+RS1ffigtDPZ
lzVqlOGF8wmSmHZnL7dWSUMMkkXQCFRQVqc/SRRBJGEJAGGF+xPG5PwQpdN0F8+wkqfDtMe/s/Ht
mC/9r7114bCyRmK5iaKsV5nquXYG5RjvE0Bc32lAyFxowiLQMVflp85r7DiviwFdrmI6Ik7fPLQm
B4ba+h5N5saCaEGR+VNUkwwJq682i9QDnlVy5AGBPTSpoZ2zmKTxvU6Y4JJWAbhLKhpcrtXZsFKl
dTUWNIV5/klP2/6YmhUE3/Ee++2vSZvL1JDESY5J4e+hfFsPjkBRNiQIC06BSOJqgCO9lMMPSwLH
Mgwh5KQLrMx3AjLz4Uy2rseHck4sqLfKVC0PRTGLzLc7gcBFvyhWd8i8vvo6jvP8H8Xtktem1Lsf
/eQZja810NXdzRTlDT8fdWOPlOz6FJDD0/KQqrmI36yzeFqTsdOnFWGVq7bPZqdar15RLLqfjI0X
73yh69tLF5IaEB10SkHOumE2DMWYGVHSB0lESc2Pp6L6mlG1jJh9dOFZb1vm97xx5/peM3MQk5NX
Q7BEImDxjl0eDA+X2xVx3QcDs4HfpnBRGr8crEU71kLM/TkRo30ypeLxqR0Zmbfn0PhXcdra9pcs
Nr0dH3btTrjc1BT4NZQySFkvf84UR3k30gCCf75LHjuKGcc5yvODMWT9Y5Y40c6Ds2UPhC6tUADB
PKurF9VMIdPU0p7oq7D0QwGZ8NFrGMSPwbf6Ap24nUfh+rbThWBmhA+Ms76iXu8Gul55RWCZOEkT
LEbLFSyzvXB5ywoPAXxt1GQBW6/ebSRZNc0BvRoMZeqdK0SJT3QM2+C9PgUwPvEOjSNmKkhfL7/V
sLRaFSH4G0S6m0AJF4aPdZe1UEqW8Q6OZ+szMZhOc4oXVQaSl6bSmYGD3GuI/9GbQwO8GH9QRmiP
jaNMB4Iv+90M0CyMVid8vtKTXZGd1WphMJNGZFybk3toIa5Pfb2sYN0z7Pw/799HghEZhhuSzWS1
uE6pBW1l6MXmzowfCY/CIwXC7GlQ5nJPd2zDy0iUDBVZHBqlu5Wtlg4AL1FE+qYK9U6ZPMcP9bjy
a3gJ7pvZmg46ifrx9gJlpHP5ItCjktsJmRK525pGIdSayetV+SJMjQBWyrB/kY3ikEN+/WWG4+2+
Dgfn1M2D9v225a2L4PENKQNIxZS1d5uoPi/Ugsg9GqHW/ijpYnhuRvfnbTvXLwX3gNNJNxMsPvCg
y/Pp5o4jkhE7cLCmQUGf189rt0bCt552NnPTFB0rOXwDNn7ds8qnUYWtNcGDeNH3Pk+dl3xxwlNr
CH1vBHTr1tGM4HpLDnTc5OWqaI7NozKH8N5x0f0UysFTneZEDm77aGfj8OftTdw4JhA1ANSVASyA
Xfn3N9nGMmUJSsEyEy4tDZVYcLsi8erGH5ZFu5tlJRJuE88fjGWPhW9jU12GTzUWi3dhgP7StJFH
M4ob1BcMGKlQq8znRy2KpkPtiXdLlsEJ99bUKvn4FdwWbUZQES1g/hcjh88nASJi6L3yncZ06U9O
PZ1v7+3GvceqB/IHMKJsflwuECSo0qgzDnRSo+Q0mfYMtKiigCJ47+tOHR/dTNsVO9n6ohJ9Q/YP
p/RViRHdmHDpq3YK7M4tnq04F/dDFJrgr5PqozZNyt/93PaB3jndA9zW1YsxZv1y4NpmL8mwxJ/1
0P47is3wwPPf/YsGKTXR3JoR8IuEunOxNn8scDtiZJlbr5PrMBqXKq95zvSYsYw5geA8b8GmVqCj
glaS0UaiXI5gIZSd123DSyGhSuOBCJ2mytopO2E1wfekQaWZqbCcR230MRyXdgcHcX0E+O8pv0io
n6yIrs74aPcQjTnOGHRjE35l4Gph8LFUm9HnhU8+acvsaveCaaxoZ3nXbgTgkOS1Qf6FEGsNxBrs
cDCjhMJvDfmZb1iD6+um6O5J73PfK8q9uu+mPSDxRCZw93HaL8+63auhPU34kXRWSiZmnaEOlHa0
ny2FpoKfdYa9c7uu3YekdQOBIakUoD1cba2qNC38TYJXtbfGABSYfSoQOvETvdXubl/k61OKKcYv
PdJt5jzXiGYjMprG9nD/SLUNB00vkqeq4LmZlyZMfUNMz2Hm5XdGO3/7/xleRXtVKPTULLkeRe+Y
p15fsn8ypXSf0WzujvXAJKjVMyWsqtkeK/7m93SQbaaMAlZzjSwmhG1mL5Exs+s0jw7jln5epdWh
aCf9FCfLu7V7yF8lzS2ZES6LbOzy/ESmJsywxlcWCNQ/JK0xPngatFwzOlwBnFD5lwrMzbka6sU3
l/av2/ssPfFlsMQjaLFYkgQeQXv1PkR63gjat+SBtgkEIEoYGvKNwq0+zmo43in52N5Rny+fVGA4
R4TZ9nh+r70RP4BCO4A4WdRcKw6bY6Noxej0AV6d6UzHnZ/1uNzzeRtXRmac1CQptF8jOYxxtOx6
aETQ2EAewjkMj3Mo6kOYeu+WAyGLl3KGNA4kcmmN9E34Y62ZQgRqhsBtqJmZX45wXNZzoR5iZZfb
amtp1NOBh1PBhL14FWMPZTvVVq2KwMqi8s5V8HJxXy1PNSjXnXTy15TP+rSQueJZWZ4kEL48q6Yh
u8itLsBLMvNNDAEGwM9mxflJw8lbfJSbrRMa2XN5nnXYEo4x/E3Proitgj6YgDkKtIkmjhTBqi/Z
HNofnCpJY4gdrHmPSHzrYHmAJiWLAWnuuuVNV4zCUN4LGKMBrOoLWtlpbjQ7z9xGRYNIByAN4BbS
Ukxdbsk0uJHXaGyJWtXdqe0qNPwUiq11m9Y0eeMvaarPZ96N6ZDFqov8/NI/MPTW7nybjWPAiBZt
HcpHckhrdQyamRlmAYcb8JYlT/x84dxVlpgBB0bOu/MPzPDgoRnCSA9TNZdrjvVkqIs0GoMpTsS9
4w4UEYeBspsV7jENbzxAcnSPC0WoKklUL03ZeTpVsN+gQ2jn1pclLdIAqZQ+YCQzCco0S+/JYtWg
U5e987O1oRD/QUfBKwDFymqRwmb6OKlcuh9JpD64ufGzQDzoj6HdvVYbJ5WMB8goo6zAg9ctq8as
61JNQriwS0ZyRZ/Vr8AIkh0ehc31ANqU6SncN+uKn9XkZkymOATwgS0P6TKOxzgHYFAVSr1zFjc/
GmB4BiG5GVfno3G8ssAND4Flx8VXsXTlQx56xouGBIE/1EhrlYk2+UVvvr9IBMjFIS6ixUkPZP14
W1E4NY3LRwMo1gWMRY2B1VTpUQxos91+OTdvPjx/sjdG6Z5M/PJowhEtut6iE9f2AK5UrYjORZlW
xymLv/SVlX0aLL3/oCd9EQz2kvnCc6uzIJ/e2e2NSBuSCg4os6Boaa5jNHPW7XxJ6Xh6TZ/QDh8M
VK5s59Gd0eyZkDM7KCF8WLdXv3Vmmedgzo0OEBPlq5dgZiBS6JZg8aQxfm5PyosxV+mn21a2zizz
KuQoqJBQOJZ/f5OjO6mRWGaLhp/RR9YxDIfKX+as+Tjp1d5E/rYpYiHAbAyVrUvB6L1RLVI5Lw4d
wD/ypaOJpmr59C2F5NfcOTtbn0w2jsFISb7vdQQvomoKqX0PQZnrTeTrHkNeiRiq4+xOIFYmQ3+i
QrLHi721RBOwiKQ1IUFeZypmoVnCrqoxgMZk4jyKrkIvyNY/oq/xO95TcsOwRtA+vOeXX27MqJBV
fQ/6sDXdx7xpqxMap+6pYYD6/P5D8tbU6pAIYOlJ6wgcW+el53roxAng1HhUdMXaSYe2dlAOjsmG
sWQglI7vzXk0JhgEMp0ONegIouHZ8h7KmZpNNcd74P49UyvvMithMoi5GgKFmO8booCIg4sQ9lIE
0ZOdtsTWcZSAdNIPKCIYdL5cFpMDQw9j5BDEajrEMHb3SfLSQBZufTUmnYg1qhiLQzwi3sMlbq6S
5gQdZJUkZF1ejHqjgXaTDrxRF9bXXvTJIR4K9Qh36vtnHIG8UBam7UXcQqZ+ucjZzUw9hbOaeFBz
DgSp9Z3VZikTcLqzc0y2nCMZDR0XTj8ttpUpXhy3tPRhCJgzM7VjyakZAoY03s3HInWgeM0l9YWU
Dlg54ThLqHSbLrGnaSefTYWBybmz0ofaMaMOxuDfioko53NOSKKg6pMH6c35d524g9Qn4lbbRndS
bWGemhIBuXAS+s4ebp0M3hcKVQib0QyVf39jysrzVJQja2PQN03vtTwyH9zIFDZ89ksTvN+FAKCj
aAR8gnu9WhdN46jUl1AElTqXxwwN11dOoSDxt9KddW2dDUnsied34SVaw8LbECGhCOLSwAuH7r4k
V/yiKO+XlJAnA1wGH4soiFb/5e71RmW4qQOEIFq6/Myol/tYRGUFG6sp/JTeyen2Bm6uSlI6yUoC
tlcbmKd134gUb0U5ofqn0FqG26LeDXeijs1DQSpHWg1Ujpb/5bJaIE9VNNfE5ANof9+orfhh7luF
BEuLBmPnld6yBn6fjyX78kR5l9bgnVtALcd4e8aCzqldIOpmD6Lyk6rOfiPSeWtrtTINfi91yNJf
EJDqox2OCKpMxkOU71Kbba/KkMRYFHxoQlyuKtRSR2P0iANY5VGgLmF7j4rK13iolB3Ir/zNq2oB
0RSIBpkKkOGuc7elae0y4WvVKGp9UyboF5xKzyQDfXIc+l71y0nJD8uUf7t9GrfqFGQ6DCVRJKVW
Ya3WGNmekhUjGdWQjPmjmsYIa1pzdU7FAL25UKxzXpjTp6Yeku/QS4WPrZ4mywHW/OxYxVV3ttPI
+KGGorA/5HZc/iOMYf739o+UzvlqdyBzpOgnKXjXMWAjyjrVPN4jUtnwbJcqoyGV8dXNlehvb0j3
RF+2zGEJWmg55c9M0+Vnt0rGdhuHN6k3q/5Ymr24t7sZRnsd6AFKcHtz31vHjI422icOL8UV60df
agm8qMQURjZDuFba6TdT6hFUvfs7SR9CrbIlygw2yfrl0qIKhGY7awPOTi/vKttt7kpGAiB9gqbh
9kfbXBWiERTEebpRUb40hVeKaRSyi3aTRuKIQlf7DUrowT4kNbo2v+HueJFwPQSbLG7lgFQ16UTY
qVwgM54X3+mL6PMAFuaPWXXqr7dXtnU+PIAwgDgAB1DSulzZMDgxtEgUggfZqo90BMX5qjXwBw9i
wMwb8h+3DW5tJWUdcN1E0+Sva4Nm07tGkgrI5EzlPsp1aMPLIV5wCn244123nic59CBlFaQ3Wp0Q
JpKKARljAcFh11WnZR7CRxskcn13e00bdtAXgNuQTgnQ0rVKnqIwp+4oMSDMSUPzrI/FT80Zq51K
zp4VubNvQiO4BZxqNtm5ajCHlyyzeyVgNmFw3n/8aPrI5E0HRsRxv7RDdQgUImFYsOixx+yNmT/M
3fSXTSPmdHvfNg4fTN0cBRJTEsM1EHe0RxBTJpK/kevmSJcl8xfDroY7s0pLONfnvcmrrR0EJc3T
LlGXxpqMPwtL06tbvlND1FL4xBuabwyOk+xEEPKCrny8BPbDRU6Uzuj56ozrXVOkQ632Qd+2jMjp
oN0JlNSgqgvtvLQloMNKac+3N3PjYskKMBQDcBp6eMXLz7ZAubkYPZupQvdxN6ZT9tJhzwcXb/7G
eWdv8E6U+eitrIrOIqeGgVp2H9R6ZqEKXmTfDNqhO3HE1tfiOaduQRVI1kgvF1Qr+qArUUmPqlGV
78A3x9QfKUAHt/dtq6BHGw4fDkEDBb21mIHl9ZnZ6W4PgXYi1MDxKvExqmLmKPvC04dDZE6zete0
XTQ+jW3Zf0Hlff6Z2raiQaSYoWRy+wdtrVuiYWhD0sO4Qu9pU1stYVyKIDTT2V8iTb/rhK6+P/mH
GIEqJpLyEry38iYtIO4IpkT8sDk1QY0e7HMcTZPvsqBjEhsxAjBL+PP20rYuvKTaJJBnv3H/l590
ZqCu09DDDWJLjRmb63OErFC9eta8yD4wtT7v7OXWTZRnlHcbSTjwPpcGsynK8s5QukDrFEd70iPH
yXx1SJXqYEI1lL14qeLm/mjo085St64j8a/UheZSkpVdWo4txTUVZeBhzfXMVxzFgfsZaYIa9amd
E7xtimeHD2pqvD+XpnIkr81stPqg6s3+3hlz+xBa8QDdWt/toCw2TYF1o8NGxEBP8NJUS8WXkBIn
Y3a8pXGlGOhIedqDEWt73YSts8LsBKNRVDiYx109QwOMt/0AlQHTzZ11FsOcHuLaSU5OF/Z/KNjf
efY2uJrgnZFjL2TPwEjWLT1CoRHGV4YMCjzeoRiE6/n9ND3WU7lE/lh009dyMef/GErjRD490fjF
NrKy3Hk8trb47c9YHVnqYp0ZUWMPBrYFZn8mFuEytg65FUe/8WQQrJMyESLxAq88bBwbQ2MPDI9A
5iYOiVlqgBfT7tS0k3m8ffN/FW7WbyL7C8KCCjY9xNUhHVyz7SZlwqu1lWMf01GbT0biNgE4dOaT
bXf8YBlp9SEuQSd1jTXj+kIx9aeW6UaQ/MQRZ1K+6rUMLeu+J5l8f7DI3CjFE7BDzBOs+ymaOqaw
y5Egx7OSHTJdHz/wmdTvt/fhF8BrvQ8S5QgfLwV5tHIvbxCcWcmgVYXg7TTi+cHOq0nzqzon8xua
PPuu9kn11zgzaHxnVLlG9VfE0EuZwGb/QnFVN47qbHX3mhopMYSRDs6lRc+i9yFT73+0JVQ+vmrE
yZc+ocsQhHVJiygVKXOpSZIgeglV+/wX2ENj8IewNJaDndpd7yf53HxzO/LWY1tly2s75224Ezf8
crdXiycep3ElgcFrymUdassS9jXBGFnb/1MtqfNkqvM8nUtc17muu0IJiszphnNv5clrpifdPXIg
M0GGaWQn1JPTv5La0IqDlkyusXNGt24eORe5KwMlEBusrkNZw0GgUX4HGto6yaEZQ/euRSH1R8ds
7c4td/nMVzvBRDR0A2D0qZNcHoOScClM3ZkgOwkBjk1FdMzc0T4sSYtIgJbDUEe35sNUjnsNzI1V
8kxIbgoKdjr6xJeWna4iGMgZ0vFiawpyN0tP9G1LamvuHlXEhgu/MCV/ypuMZbTNkloN5cHSHB2/
HVPjcdTd5jR6TXXnDvMeb7i8O6tNhWgLbCUFCFr366WVOPXZ0BqucGkkd4YzNQjnoAfdzL1+jBjd
f4wUPJsyJoASjfk30hnMgz+HLhe14PXU2BBmjhf3tEyE8LRT7Nl/TbaRH5FUKSCD2p3T3Iht4BLn
tBJkMILhySP2ZnddxhVo6kBwX+td+31SoRSzm7D+orZe+TBOife5S4ts7wrLS3C1x2+srvyX46YN
DSW+6bBoyrNVRtYLw17ugzemzp0at5m/LLMTFND6+44xO0c3DfeeSHlE178Bfw+WgKQbTOTqonah
FytFATpk6IbRh4dEfwwZMNpZ6tb+AvZlCpZEh1u6Or1GJaqmmbEixlT5xpuYP0tU92tj9s7HZZxp
VwkmOnccw9b1hEyW08NJJnBcvZOM0MUNuAHujFXXp3EqQgjMQb6MxbgHYtpc4BtTq2DONqCirFO5
QJMIOdJDGaeCxhNz2wQxWchdMdvvnxqiuUPXiniDuiQ1k8tTm2vREqkWbduFslaAXPF8YPD5N8qQ
sniGxiQRB0D41bdz7QqCT8EuempVPqgzTNy9hbgaug/xTty4+cEA8fxvS/+KU31gn6DekUiwoY2q
Y99MRItWapheoBmTm+2Y2/KpFBX+a251PrQFMEjf00iyYRUJSqS2NX9xBQSNkhc8Krvuy+2IZXN9
tP3g4SENJz65/GB16NUL3UXcTFSNp2kUhk/u6H6qI/U3KroMJTIeKOGaaAisniZtXlxllk0yrUO3
MJ7nKmjc1D06lbE3N721KmChAAikXu61zF8L4b6mSOcJB8wfolmiH4ieWB/GUgtfb2/glreiDiSr
nVIfe93SdKeod8Qou1dq6r4yJ53/AdNMtXMuNhcEYI7ZAgB6V5onvaowfNHz9vEFlRP6J40/Zm19
NxJq7LiorSOoS6oMmXLKmZ3LExGh4zJpLhFEnYvoBCe9cpe3afa6GKI9wWMW7oAtN5dGBk8lnGlD
7vOlvWZUJzVcIibpUTL+c9DAu6LSk01+2EHzdftjbcRlFNA4FkwHQSe2tkUinTVZTXiuunExnZI4
UT7mlaPUvj3GHvgBq3ianNLoQHRqXnDb+NZC3xpf+UY7Vep6QrkmiIrMfTU6MaJYL+rHcITt/rap
rW+IC6IuzpuFmLJxuadLnaJ0pFBkkqJKT6S6z7nVqoGqz8tTosd7GKStOyCVzXnTJFnvWiVet5oY
ptwRmKqpMkYG6uqkdOoerGTTipxXozAJ5+r67ezDgRh6VPpARLF2D60Taj/ZLt3V1rPJTAR5Auh5
yhOrZzMOYU5CFY2seQFni6TFfExzCtZ9a+knIzPQPInh6779vTaXRpAn63WSeGF1BzK90FNYtPqA
1Co71z0iHYxD7DngLStUWiW+V3LjqisrIbQbhp3kNEymon50FIR35j4sjrfXsnXMma9FvoU6Naxk
q7M3Lcy9WgN3LIW39FuSlhOk+fUc+U5m78lOba5IirHJMWVZfbg85/hJJxc21RSndq1TalUFUyXu
3lTX1m2iigI8wYA8jorKpRUIt7Q0FipTOUrfP4jJlOGGVZzrIivuHaeKgts7uFWzZnQY5AqlTbmu
1RaCqFJBXDDft1Q24M9k8c65ktgfTGWJj2MIPN9YauvULKni95ldouNnhudFn/eYxba+JWUQSucI
ysAssArFvTxy+1au3DDz9JD1WX8/L9X4qRhm8f32ojdN0dwAX0zdhUTrcpPVuQ7Dwh7GwMwr5Yl+
ZXYIGzd5cVPQ/rdNbZ0aeoYEkORWUkDm0lSZhLPrjQyTxVPrnSKvy76OtKHPt61sLQggADVOitMc
EfkWvUngtDyPDW1i5KgOdcWHoc3yFahuD4ri/cbsGH0oYBFMG4GDW3ekqnaMQdpBqJXafeinFur2
jMkNr/k8zjttmw33yAQVlO8814ih2iv32GWd7E9J7q7Ysk9G2pX+nNfjCVqyNqiE4x7ysNljbtx4
tpFEZRpDp4sNwcnqAg6hSHJX60fIDpT0h566xl3VDuJgdG3272xA+Kd3yWcvFMZOU3bjG0q9K3hI
wLtLVfvLb1iDdxhHlXm8QUn0E+3zv7uhte7UNPp5+7BcHUlSJiSbwKAyLO2wvZeGbLTX6ySJkWmO
8+4wd3TrK0qAL7etXDmyX1ZwLTxsTF2s58LirCktp8yxMojxwQZO87FEROUEkfZLPCjvpnyX5hAJ
MCRmn7O5Smai3BjboU7qoIpd96yoog2UwUwRtdXeDReWQD85zggORhKRrUzps+Fw6vs6aLxJPJhe
sQTdnBaP0FvtheJXZShJyiepD+jdSYKMlU9U+6hwiqhu6KCRLAHnHRFzLNNTwjTQOQTg6zMZ19zX
FN390ZveTZ4nzSMKy1AdfRPu4eVJKeDTqpLOq4MChqEjfffmpS7kSCVRWNCWDa2vlp90++Bc3QNp
lL4IeYEEOa5HxGq1RW+tiJpAKkEdOqaNT5WC3qmRhNHpN0xJfkcQRpINQZ7hN27TXnClnWXUgbM4
y7lLdXyLTahct8688w5sruqNqZVbiWZH8cxQqwNAsfXLZCjzP2JR8k+NaUNNc3tZV35T7qBHTsX1
ZoplPVfCPHgjaYDqoB5C+HiQTur+ZCRSoD4/T8mnSUu7z8k85HuV6A3H4lHhYpiDf4EGrt66Bl/e
jhFrnLQKVoKZBzaJqv43PhrssFRkYAbgAVrt5GhNEZk1h7Ic+vJsQFMcuImr+f0YecfbG7n10WBD
dhlepr59xXM99gi/xblZQ6uVFEe3Sf+dhBcHxeDtNbW2LPHiSCSJ5G9adwzhX/YU1Mgq+OMX986d
ktRvUk/9MKRW/d53htMBp4NDUYRqxdX0fsTHU0aHgohVJyNK16N6dheoceEpz+9v79/WQaQFxiMu
mcIBsVzeLz5NQil7KoOoskXjd3Oupk+6M473UWSju1vPOaxF8CX88367PAIMcbE80FryoL6511Me
qsgmI2ZqCc08VHWvHNJJn+9dERqQJMTxuW6yd3P+sK9vjcpP/MYoyn1GwtYiS9uNyZGBVNNPu2nx
Na3Xz6Xr7gEStt4G2AmY+SZckVnJpb2Sh9vq1KYMdKUsj9TnEUSjmvI4Ta4tKcoLf8xVh5DTjQ7G
ZOvH9+4xsBIiaAJbyJqhv7o07yRWa9ftyDWE6es+jxYjGHsGW4Yo77+o2djcOzqX5rZRuYcX5XpJ
VyCfXLhPACCvs0pPH02aMvAj8K9Be4Ax74ks19eXvnm3m8EKo4AEYjCH40ov1ycq9Nk41XSV88n6
oxum2Z+ssPhStE69c01+JQGrZVGqJCOn4fMrrr60lVp2riysDJTk0icIcXRu6pdKlf2ZT2XFBCBa
yoemK6L+ICate0JxgLc3Y7pN5+mKkj/tMIsL3zWBxu68Jdc+nSYrvQM5W88+rD8zmvRNkZk226AY
6ZeU6txBRYjm6+3vKh/a9Qbgy+mYE8JRIF6dZcsWfR67xDkphRI/SxTLj5zBexVZ/V0fe3cHe7K1
KFbDII/NVPBVzrvMdms2lDgD1+7NU8uQdwNjtmvvcQte5RJy4hBfK4myKAyvSwZ1V8VNGM4NE0Me
pZ2OrqXXFj/zVhMPdmwmL3rZTf6c9NXOPfmFwV9vKPAD5kqZRQRguwocYTxSKcJxet00ju6naKo+
eiSJr73C/A0il7X56syhAt/54HRPofAErOheF0DGUX1LS9d+7PrIfVSHkvzO8Jrxvm5iE33jNHrJ
ay0JtKJBsv32KdjaLkhQ/oey61qSU9eiX0QVSYRX6DA5J/tFNU4KCFBABH39XX2erseuM3WePW6a
Rkh7r73C6TcDlQxBiL+/BiWF5V2WCwvZ7TSUTVR38b0JqbrIEFJ6U5dTfDWQLXvbkqj+pNX82wKE
SRXYa2DfJjggf7/0BvOrtZozA51o/suvrL6pg4GQx/YvtujoZ7TOv13uhLVgrIoiBubUv18uG0RN
YyvcbkOM048hIuuZR0wIzB6yqvF9/hnK85d9Ez0EzgrgEKfK8MNmJgbMz6c5srt1TucbPtmkAYya
n+vq01nyX24NmAr8oWv0AxiIfOgu45xPcYckoZ0jdg6HynjklevBFpdAbrMnx4T4BNT/8yBE5YR7
g6ASokqg+7//mIOjqnJjanfx4v2b9DmMxKt+vbLJwg8Sc60vvFxHdRjTRTxsQ+cP/3nZnqpeXBxg
54mo+/v1axco8ATndpZt3ZtGGkhTcsHPYfbHWkKG6SkSAZyUsfwMev/LY8U46HQAnzzGcTL+fmVo
90gyrd7tdBWVO1Ms7C6NGb8EfUDd//tN/okTwiEEJkzg9p/o9uiYfr+WHZGAbDtILwIoinDjkg5h
fAldLEwxGH3usJC/Dkuct3Kh1CCHtXbrJcm2Sjc2Z+o/W8ifvs6pegXqC6w0+/B1kDYWY6Axuh1q
gPisDyxvPBiFbS/AQ/r3W//bik5xMEFHAYwZeP3vdz76BPp8+G3sfIzwnmOAN9OE05mA/5lMW793
Kf+sB/7skh+2o0pmyK2C2+bOyjIDsbWiYm0YKaJWhGi7mh1ZPyHx/m0p/f9Nnr7R/1Wvpiw2GUXU
gkAfwo4VFmOpaQtXpMs+4yX89eZQOZ60GxAGfIRqlsglguYdPFO7OXsVtVdXvICVLkg2em0jVRd3
//0BAr4AxI2W8ZTi+/u9aV7oOAj4iU6lQW5GrxEEVlGYqG4pzr1qVP9ZdoPFCUbJCYuFfgm4ze8X
nB0XuENrdyDWWIz3uqVde/ilFUZ/NpX4y3MDCRLhmJihgnb+sdffTO+zAh3xjsX6fRxUuAYllULI
tE37f/8V/3Yl5I6ilPlHP/kRLHFOj4HN6G8KqkMLI0ezWxaENsB+9rPR6V92dFiRo2PE/WDC99FK
Id+S1IFD2e9slnnXArAwl9ZDCwgPoMhdVHCyeuHzMlwM+dBdSQ/y27/f6z/A2of6CRzok7k7Hh9k
th+eYKjKuRwMXj18OGATvvyYZ6B7Jhrzo81i5JfzosK5liBwZSrqI8r2/JPv8JfXBPgikBxklQPL
+TgcZDLe1kkg6z7vF3UoZL7cLqYGXXrdix6Waf9+x6dN7OMN4wTFOBAesthaP9ww3M/dSjvcMIwy
+KUaC/48eyc+ucrpKP7zKjixMFfFePGjZabyCRyqYba9yxG1/GWOu6Kps95c16XWlx0SCB5wvmvU
f+GzTedvS+rklVj/E8gETfjvr+S2VhtfbIzunCXkLK8mswcHYIBfmVzOnHARxmxJultDNh7KalUv
//7z/u1hwmcVo0qM9WAj8KHBSWWnqM6BSMgkCxelK98MfrgDDGV/xREM4v79an97VU9ja5yMgKn/
qEjA6cn5ILApBCybtRnd4C7SoRM3AeECnyzTPx8pBvGQNp/MysAX+ai8GqvaytmUblcvdLvnBaFt
j0yLBnxCcoTxuN4xQSHJovgi/36Xf4p0UT6fAM4SU0N4JHyUZBjKnOdMu10J25656TgR+9RH1rYx
tVo18ZbmZ2VYyF5Vtqr2iIZWB4eWpjt0I8+beDJWNtPkkYMxwDj/EPluO8z5Mr1/8k1Pb8/v6x6n
Adrof7RByR9C8KpgchQLrEPtyrbLNOAsAosBGXPTOsD5qpquQvGAUf+uZvnCm3gtyJnI7Gdctj/x
OHyNE8vztARh/fgBOo2RdjWCcAnzK9hd7Xyg8jLx/X16WoqShqJhuvvPVNaTXPKkXgHieNrGPmws
UNSOglGkdQnkw8h9FNY5aRRMLeMjiPswhqwnu8njv//gf74ApzUBoiWIUjAH+XijazeXmfJovD3y
QFpMJlm7wtfz1klFPsES/hGP/f5sQaGDiwZ+V3CmgEr/vrP47ST27WFERaMpR66QoX1oHIWor0k0
Xy4mGCOSI1I0DTrpBRyZdh6K9Vuw0Zzt60xm4MoEUl1X3tq+jUo/f1lSizSKqNqqF/gn6+3ApohN
jRtidzvOqvqsPfxzd8KzOW36p/c3gQD191sA/XakSmJReolCPV+KsoWeK/oF7ZpqvZ77p//8eBA7
i60JqgVsGx99hBA1jY8vO7srZc4KmFLq+j4sOXmyZMHP9u8X+/Pm4NuIdYeFgGEk8J7fbw5kxpSn
BXBSVoq6YUgpb8nMenjy1vVebbz8z3US5sYnEcxJJxaD6vj79ZCNUSQOrGLQUhV/c7nR+0lP8m5Y
YCH+X28N1cFJAQGHOaAXH1XJMHxnBrpGs0sX0x9plfDLckvA7Cm77RKig8/6zX+8RX5f65DawW0K
sR+nacXHKiGbtgyEG7BFN0oQLbqlNrym0gt/7PAfroYso98c3F7ZDjUSZXdqG/O+HQEChLYsaE2f
R/hTPeMwEGPTwSCQXqJMTn6M2ljTQORiXj2i5e/EOqJv5IKF6gYOv+hrzcyW8z6SMNVCMZ+ure0K
EzdTKmoOw7SavJQuY28EgddPJrEDbUjRE73vmVpZE7wkL5b3fmxBx9DfB8SHPsZyiL5MM14L2Bcs
1Qt3cOhorGDuvCKZCjsxeHvPZBT/BI0artC6phIi+m1ASYhxdPKa+ty/wMasuFCuS39uM8IpdkUe
xDdUEFbvkxXZIY1WSM+9DbzqAcRLU97zWbkXZN4EQLYRdX2rHSQ2l32XVM8BkjJ2Mzgek6bHOtWP
wfOF35U0yyfo250MapeyeCB3tIctdVvjYEdU4JLxC1XV60s2cTK1UWbmt8j2wkH7ZMUG8KOATxiD
dwzaduRGdjsPBlOPppl29wrORmOTJ9TfLHAEihs/wIutSWbgcYcRre+TjyS6pAFublNb0HyTjQdH
+TJ4qBHu/BqiPWMYgHyyvj9u46fZDfr7E0J2AlA/Kr0WCJHAPAXTaC2svkA4kbqCNkCWrd3wD59c
7GMFfLoYBJZQ5uCCGAafvsz/dcDTxBDx4kmCNNJYtavy5aGi/jN6yR84CkB0HIZAx+Ax/Q+P8ffL
YBibG6jD4jaRA4/2Q8VWHMIj3ROGpMjGpvX6SBnxl8VsHJxYVZUvjariSLbJkJjP6JSnWRGu+P8v
Nb4Rbh2wDnrxE9PmQ20KP7xUrFuJoIEBz+Cp9CqaMTYitYUjdSHI68IQOJu7/CSxSwzkZGwhQziD
AFLOZ2Yw64TCIY0QvK4nq19WZLDD4FktHON7Nix8l9a2KxunvZVnFKb5AE70FKctoNWJ3msiu2w/
urTnDV0FTfZdXyBewYHWv0849Xd2dgx/rfhpy6mVa6qlGtkB7Lgwt0gO3IbGk7n8tcTCDMc6m4Xa
y6hO7rFTlMNeIX7n1qZu/dpTlofGCErE0YxseiNC67sKoXLvcx7hFefU4UdfWOHWlhdj/g6HFzAJ
hXH+hiqIyBvmssQ/2RnCNprq6Es3suKmhH1V3BTesqVNCIMfJlCG7iqqa9i6dWpIin1u0vFScr7O
V3nsq7fRmnxr4t725/BfmFk78mHdDrGt1i+YMU3nC1X012Y0uxvRuVRNBBHJDR5k3u0iISPUB2Sw
vKntlKi999WYtSwt5TVkyFhdmNtsT52W5QX86FE7wKwYeH0PW+wKta6SI3YBNux1zUx32KCvuJ6G
KmwtU/0AvjDiL7CzVNvVKuWEC8Zkg9e6Jwwy0h4pM1pFoPAblm8ecoFVPhaQYiS7uSMGpT+XmPba
0nZ6R+ee3zFU1/MDtYP7Ouc0KHCRs/gZE6WhalaaLl+GmiGNcUjX4Uccu1CcjTDEDW0X9dXbKpiN
ENTqWNdi8E7eAAhuj7OaqhteIfez3aKp/h7UFh5XqxEqAS1i8WUaE9m3cZTXz/EKEfzeFRzyuG0I
8G7LLU1hAysyDaf8hdGp3UrKbn0y8LRdJ6hkGkwEmQQlJFtF0xdb7V7GvnI/5kjF2x7Hvr4BvQko
dyYSctUHk3a72ps+a6wxFogBieJoV7tRHmwfwaPIQmOWHTDLKn8Mk9p+Augv8dEm9dl0rioCTXJQ
if+FsnWwe16t4XmU8L/C+VMY3tYDJjetGOwSXS2bJaYteSUl7InK4h6OJOLR+y0ll6TDr9cAnz+p
p6wTcNYcCtEf8TKxB5vNFVHNYMMkcTBO8xXJfV9fEJaPSzuLtVj3J8kVb5ZJqmE/GGC+LR+2OTvH
oGp4Q/wp5lWmLKMjlxMM44fe8W9iHejNuFRGIelGx29kSKey6bOM3fslBAsjgDTf4a3wiOxdiLvL
I6JSJIZv2c/ZqnJqcl8JeAhBunqT8gqLuu9m9cig802PdQwDpm6mFbkqEwpeHttyHZ8jfSEnrZSd
ILJhQzmkLUGk6NVpVvW1j9YUL+3ayYeBnlCctQvrE0U6F20EKk7d9LRb5rZeQfuBVyYyOzpMhRCH
MkIzdVOg5GZndBb6FmL04l0PS2mR7oWYi/YUTmQPSJXyc5NZLKqLXGbdHYtyhhCszOvy1XUsPfaL
QJlOWJ+1oeqdv+2GlCAgAoGupnXSjgpuq8C3GxTfSbWLpnl9QEtvqx3kuNUEl1K9PpYAtxGZiCJh
3ol4679VhcixE9iBA2evKA+XLl+suuhDLr9HFKSccyXZuO2R68JjeGUuircJk2W9o/itQlOtK0Mo
0BYtDwi6PImMctHdwOYaPImUIzXrYih1ocVRUj3yZmSh7q9nVrBfgMHLcg/u+JYdIsQhkGOptvh9
XTBAbGDhsZCdTbrsB5o5VELjJrNj8BgmtCjMiztYcPS0NZpOoIGUSwlWcSoVkKycTPFFFI01wzsY
sqWVAYKQ69NgVONfq/pB87S8naHR+noKZRBnQeuluFvmyquDGWveHwZl4vutI+HkVZ0Ot+XC8TAA
JnMkbwgVsJ5Tpc9lSvr3+OSn0iKK0t/nc1/xI2JLh/Vim9fBN9HYJy+htxM25nTlFzOsJAnA8HR8
AyaUz3AWGpaXboNXdrOEcpoQ9oVE4MVmeE9GyB4Qm553FSyWEuQvrclUkh0IrKHaKw/aSaMEWXFx
N1S/7OqJxZDbDC94H+O5QYhIpM6XlMbfZR6Mvgi+T+4RYpB5TI7H4qKDnZs+aqVchR9ptA+0KFA7
xjYtwv1iJbuMUKCirqB4LMzBpPm8ZFph+BTFDseh69/FOo9pw6N8+2UpFvVuWWE5cwHjHzeCYZ4T
cSC8rs+KdQ6w7kAWqW0cSCT00KnN1y066m3nB+gUdhOZCnfoYklzSNTK/lvP1Rj2ZMns3HAm5SEN
XlRNnUzTaz5u063iyYYz0too2XWexvpiTDROSqRBJO+JrSn8zZN6HFtB0sCurAvxe47EZ42iIIku
UJ0SmIpguQd1RMbaiNQ9I3wOF7ptJDCOlzpHyO+UvVhrsPsJXP4HmLYsbSKTK3ZuvNjSZsxmNdxR
4yg/H8Ocmmtopyf1HFBxi6vRdwVvXAYWPKINB3miV/DktgtJXzdF1lO/36DUhJPLnKgMDcFUQTWq
wmabYt7ET6TPpSN8Y0Vw6KCd285Ozit8p8qxf4mVlLTpzKhvXdSV7z7v8WeyYASi9NVut1qCid8i
7ipOz5jndm5FJPW9xnBr2sNjtVwP8Opc0kMAOR4eFkpv/liyQrwYPYEcPRZLKltkhtuD0mxDWDpL
edzM1YplYR1ZrnViwgyeyJosVxqRGA/IaXC89SPzaTN0ASYcCdP0IYoSj2zDeBq/QmCdd/vZxBTO
4jrOkSsRW3uTmDEuj4uwwl5o0qfFKzwBUMCV0pNXJ+NoahGVWL5VIDlGu5QouCSVKZw3m0Eodi0D
JPEN0Em/XBOe+7IJ+FTQ0UYErddTGqlmHdMMCe1MYLnu/Fhh0ljpWKJnR6ghTk4bb7Rlfbreln6T
yFqicXGHrbI6d6lfonbA1X4gn5LtlWGwonCZytQhlyleQSMQ8nvscNfiEAOSrRuqLf0OXiuUpKjc
Yv5Ydtple11k+lUmpeobmc/JVV3MoW7SPsleOHAFkDeiLjrDGCGqdj6d8+yI3dtclSchZ2O2JP4J
zQVBAOHqcfgvFd2ZVaFQijPK6dlaLSJupSHctposRO7gWJD8QL8fPSAkmyHK3iRZt+toVvkDzEuG
h2wkDJGUW7pp8DKECU0KkfZXmPbhpOhcDjpuomClj+NhGHk7Mlktlxl2JnlZzbDCx/vsBtnAOK28
CD3UH822GIsX3FNr2r6YwnU+uJTuKs/U1ggA+ThJy9wCz4CYFPzj2Wt+9JD3ehD/DSawmAQjKZb5
aj4TaZSUh2Qc0lcyOM2OGF3hJTBrHN8DlRTdvkyGqr7iHUL3mpiq5VplpOvOVYJTqtGZgFkmBRz/
GDubTHvusQkgfcrGB8pSa49SLea1jFfMKNA6sDuyoH9qDYcPRkNq2LGhQtmARU8xknTAMawuUFBn
Y5MCfuuPao2jYme63sZwHM/w7g4cB81BFnPEm+JkU4HkFqDB6JXGAtl5BqLsHK0Gpjxw2Meom0D1
0CKiwT3RmuD3cWWWvTkGKxssTr5Vbex5hRJyIF87l06mVYh/wWaEZT02qBrIlcWUE1tM7JABmGIK
EgGcKM3WdOnkrodVdXNj+jKABVY4pdvKYt22RVAkO+QMwEFDSQ2KMp49pDK4MpsbvWj/zUlRDNh6
+vpFFr5KGDqDHMQVBMcX8kiLBZQy5OzpCoUXAhebDnzk52xEOCk6uCg01iHau0kRDeQOVWS0fKqG
tQZIDtevsiFkXmfoxLQ6YCss0XCUWef2I3hrpEFCqD7t42gvUafXCLCwIerdUQmRX4RslbgBwNLJ
sSddn7fZCBflJmTYb1ro39akzQY/35HAF3AWMb//aUAPVaj+RXllR5Mj4mqohhKnHqye7ig28C+e
TDg6JFZkaLpQhCvsCSihs9GiGkHkafpz6Di9t/1g3lzoo/4q6+YtgoMaWfcLz+AGAzVBRltZl91z
PG+ITZ/pkhYYVFT1pWQbucezSLLWouQ/gN6flnsxzOsLkxt4HB3oUElb4kEtDU97sKlSnNFI07bp
FYx88gQ4UjUIKKYAHe/oUuQK9ZWOdtJGfmtrZ4tfBQmkviR64i8cIgA8dz+vb72EvWgTJjbecFmM
v8a8BpiVzHl5noz5nLYVgtfv1izZBuB8Rl2tXezAFuy4fspHhrpyZhJPeZkQitMWBiHjjc3SfmqH
VdPL1MBxrV2gZcx2YuW9amdm+OMMY1wDQqUFj0LUwvNLzf1Cd6kolhEVQz892nElYY/Zdj5ewGCe
/OSlQC8qJlhit0WysPJsS1B87pwopqWxXR09hyG1Y0sAE47HtNf+UKS+rxoyFFBs4i+AhfUxSn83
96NvQjmvEm9drcUOqzP/huOPvvNIwiTJrtpHe3zmgvg5kk8QxpvJp9dlH5TbZ/VU/FyBvCMZMmiF
BhoVaeM6KeRuqSWAtg7pMhrHdo8/CRnin34kUUi/e8OwmGMpT9r3klQOqLvYfm5U8Asmp0LDlwIW
J+0MKOzVRrnqUNaFHi9aPETYGJ3Pn+GRU/0qk42IhidTxXdyXl15tfT5dD/4gn+BP1gBe/45dl0D
vNaFi4Dctp/pNE/nFaquGsmSsfqexF284PwVgBK8rfxjqhfBzqYYxL2zimYLXsN4HX71S7rIfYfi
rAP+OWRv66Dmd1/KMWphdBFrYC99DewF0Uvr2UlcpRuiQ24aMuezaX3ly/vIEiDv8EDOCRYpetPG
GZzLCnUVNpfRpkeMV0AVHAzLygb+cuKXLmb3jfdEMZjs6OnHhGycb1463qFv6hBAACaO79C/SBxF
MLVAvti6nFocKcoFsyVWetRpYTZFs+aTvbEsTfFIEHfWNYwLdMNZj/iCQ2xm8hbrOdFnRS3hR5SJ
sUT2DracYW/XmPwyRYFuYhanWRq0/Wi3pQB7FqsMX74f3PICBQITLdOifoxWDbCE0zU6MxklVQOl
lcUJPXvZRB2mi01GFwSXOhT4L6Y3GXLA19n/iAZmbpQR7HvfjfR13YT46lE2A6eG4fCzSUQeWjqw
8LzZKkFZnUeQTqq82poMzhSsTRUSo0t0ZqJJBEuv7YYOB27x4CDutzVhxxnJug92G6eHrRIAg5x2
skMPbXA2WoDPfhdxHBMtDKv1U1Ui3LLJEfxwD/NJ/FhyjZZ3HeXjL6OXUUMkI0rbzojtGZoAd7x7
mGRlj9TT7hy9gP9FwpQ9cLxHP1c9gqOmgJiM6PRjwLY1zwrblCYulobCPrVqYrSesBTKt+rZoC9E
TQ+U4T1JQGndAYMq5d7oAjU4GOoOUxUS7B3gm02hwJ7k3IJpOdh7ggZUXGR1AAVdpn32xfJiuPNp
Or/Xne7mK7OpasHMaylJE5uC6StheTXs0XXDZ3itl3EnnKnH8w5jgx8CMP+lX+CodMZ6VDANDMBO
fmqYM+kWtk+V26OK6W/Cqud72s3yG3TNyyWs3ihv84lnz2Lq6q0ZhgHosceQ8Lp0YWTnAcnZKKS8
6Fzj/EBe+x6GLNhIC+w8y1bMt1utAP0neTTYM+zI+jDlPY+aIqXY2Fecbbph8RjFbQ/HnvuQ4PCG
lnYCMAkwmJxyEZIRKKlkw0NSWL9dANXIHwNqZgcJBvrmPbh0RjQM+HsA3KjW87kHYNoqETu8GHUq
7z0IyhkCxw00PdJuQ9LyKqrVfpuytW+tVzC+SsHiulU2M9sZq+uuusl7sf5SSCR9HuGE5vFenopq
vnXVOaP9IlG9xWa5xzsBZAjxL/7GMTlYuBEXS9+qGo5hbdfZ7BnuS5hfTMglOE1goiG5Ap1zuuBA
MWiDZ1Llx82yYPZUDKVCW52sSxMtQX9fIDp6HuJ+NDt40DG5o5zAA91Zn6NSwJj2F11gULWZOfxQ
HbbX63hMFrynkBxPR1TF8wUJKFTONqOis2KLmcdoqPD00C91PRwdSpn3el1FCj/3kB40zUy/63Mj
75FPGd3mpc4fHeuFaLwpynuoZfsvRiyR2A9dSXTjohQfuW7IoG4LMg/oEpecAg5YN5wiFi0kQaD3
6rodn+iJ2eomsO2HYZu+or6Vr9xXOCRLGmmGXaDCJEtY6c+AjwQPfWWG16TrJBqvcos1rAcRl14s
nZEIDiXiO81m4poJtnbx3swrU5jJpA6esnUyrg1kAekz6pXiIVfIxG69qtYLNuqkbnRJonM1b1N+
uRRgaM++9+JMbSl/ZqijB7zcgAxeMZfxFgeDJl8Cuhe+JwC5cUZI4FRnU1nRuu2GmGdHMG8U0kgS
oE96TOoj2Nj+CzFreW3XqMMorUvjc/DF5Yg5ksWK7/q6u0owtZqadO7EXZQmOMutn53cD9NA31la
4M/MbLEFIi0XcqMKsWJ9E6OGeqTbnKB2VEM37YuZutegBhAprcb+0MBK0D5r2F5+l3jI3ycMx3mL
yQR9y7tU3roJFUMbFpNlQB8oPfpgAeJxoQe/n0k8xW1KXHexbL4aDh3adAVkI02XXYqRTn9PofLF
F8tXLU9jieg2LCAjHajb4rndOh7Rpt+Yu8dKMv8cTsl5yhGOhhFlZo6qq03dCG84QNvJIHB7W8Az
3verzN76WXbmQLO4+nqaNoH0l+jqZimLOTuAqmxfqtQIFK1IVOAtw+T/ZxCg2kNfLLoJwwPboQpX
hN5Hw+pNO8K65gn25EByVxXF6bmnmOYcYbZkvpVWA2YqbVJeZ4g5i8+TyOMYQe0cTLukyZA3rM4d
f6g8dmL8IRmuF9DDbduNRN96wC0aPk2zFJdAV4YnUNDdtuMBEyg9bqjQCCR8oO7kkL+18yTF0wk3
QWpfRbAG6i1expsuBrSK3geJQMcOw/tv2K62Fzgrwt2ygw/UDuHPMagLTp0IN3pJ82aDh9oN74rq
PS4BZZ7RBaOJg8oDgOdAgUzWXQE0A2LC7D5sxG5t3m3AXHpEHl3JSZEJ3WpRj4DTJtguY4g80zbe
uhGNcnlqB+Ol6m9BhAECPwOuFOd5Jmrgyx1ddBs2P8+Xq8+wz5KuXG7tJO1LTYJ8TXkBkC4sWfYD
domLQvpYb2/SJRhxhOfl9qSR2hg3rOfJt9SPYB3ipNQ3IOpx1sL4l4gdQ4EqLgawjQ6l2PJ4p2ZI
GvZ1MXwJsuofAHpbAAMurt+gJ0cZx7CY+iZiYmA3dYfAUszJ4xpjpiKS205QSctGizXB0mM+2bCZ
5cE3boIV/q7uRpPsim1Dct40dlBDIjEkMXuOjQGLOV3c1K6SQErRGV6/p/EwLQcY26f1cYgqup4z
4Yr7zbt6fMSEezPnUbbMd0ZaiOwplCvAhABaa3TGFMVulHaONPCuqXkT5TxAkDzNod+jPB/I3iSK
kp0IHWh0+7jydWyaHnAVOXQ9d9FN1XM/WszeMF75idBQwW/wVzM9U8Yli2jsUJd4PDZfRLqf5ph3
2cGhflyhyY1kyDCaQtaPf0Z10YcjyhPNUA5NVWRvT/6UGUaTdIkeIz3RSu8XrTDewaMqsMuhWfVc
Piw+SWfaxPCNVPCG3Ez2lCM4dbhBQ94jrFsNy5SfVT0++eake8PWNcRR9BrzfunP5boY+NjjaDHj
JbBPMj0SPGYUUiO10fgzRUOIwgUDPVxj0jUo+Y0fI4JbA5gaJ2fA1f12Pcb9xu8ZRp7DrxpssHhs
MShGs4UfPMT0l/Vw4muBGjp1WQeVJ69w8hmnH1WCM/GmjLISLSo+dX3BDMXGT/1coNBpaV30yZcx
0qB9HZTC9O+MJvOMcbHLQhV+FH2Gsdu8TDN/R5UZdceAUxlzQlCiOTz6c8Zr+YYbKlLUkAyDLIAg
Ag4yUVPZ3MGkaAT1ACCLSgEq71QIZXzmMTQmZzMJPnrsSTqigsghJy1fKdrIrdrn05SmWJoC2ppv
ucE0/FuermkxHQe3LRyrCL7R2qHoGUP/piucLD9qtKd0v1ZrJi6pgZfpLdkMLJfbiSvYV+M7VeXl
il9pPYpsnvurGK14fqyQnbDsNzTTARsnHEPHJq4wBgDRG0lzP5hgq3rCfKlev1bEwdHKxnjNzjoJ
OL31YYqq4zYgS+M8mWYciKBscNfA52K1F1EtV5j9u7Kbz1y/IJBiGpRYjiT1Tt7kPmPm4DADHS94
uc1yn7Ncqq94u6lBL+squwewmcdnFq8YAng518ku9aQsMacAqtJuJB+qNxivlA+DKe165TaCXiXE
OFP30zpBag/v4u2LZyv/2aMEtOf4SqrbrXlHv0AlqPImHyv1CAdFlh7WuEYY+dhnvoFIWpU7ueR5
vk9h9jN+Za7DfiJ9Vq9nTOOP2g3mb/ScpZjc4JCQyGwAT3Y7QqaYPENJAxiJ4JiokT0IqK2BGiO6
w3iUIdChkuHrZsrxASLX5GmrWFyiHXJi7wwXQ6v/x9x5NcltZGn7r2zoeqGFS5gvVnMBFMp0tTdk
kzcImia8T9hf/z2gZnfVxY6u1VytYsQYqk0WgETmyXPe9zktsZ8XN3g2Pcoj8VXJ8frWgQiBCNbs
CuHBLY0/yy7qNH8QrRy8oq7n50JfZnIq86CqG63Xm28zVO/nsc+mC4VIPqcsXVmHvoPezhHMChSD
94LOiNnBSNMGNYBcLinxDHlQRYN5rGiAM3qL3lOaqeew3fdmMmaXuU1nxZEzAYdEo64Lb4j1GuB9
VKC2qMn2fGVFmB7rqrbJkNr5UG6aHGn0Zokp596ncas9qkrbkXaGT7n4PM949u3BQF6QaxZyjpi7
+5g0AsFtVg3tM4oi5z7MCi3bRmVo2/cVXZs/NjReRIpjTuK7Ww3ZTMJFsAeHsyhKn7c8C9rInTia
GZkN2xgGVe6PE11TLzupjfswzJviMKhjvB8RwlZXAg8Mx4VEFB35v5J0BW90Bh+9bcjvjLoaX+JE
Frlf92EakV7u2GvCxSmpZjahbXqNsNvPTZS3eTDNBUqNdNDzlvjVpV0qilHOFWVoJIECjKL0oc1m
k49aSikCYSZFHiTh0j8tKAC6gKPi/LWwtPgbkHTHYecQ05F1qB62c9Mkn1s5onV14ji9lbVJTISq
ripBrC6ScorU2yNHIo6oENtcukdbWuRrzH+CJMum4ELdlEKuHEpg/u1i67QDxaXf819yU/GacJEP
adKF2n7JBvkU57P1Dfz+dCtTY6i5LZNQvdiJOPhFrZ23PupI5FTR0LGkuy6o8J1G/vIjFXskDQP+
JjJ4y0x+Ol2S+hhNxB7BgP9j8ESytvATS9J8yhrDfFTdKcyRZ4zMHb0j2rlU6rZNPJWCz3MUgefh
/NahBq66NnW2IeL0eKv1/NGrtdL7NjUqbZtrbncnumhZlX1Cv6qi1roF2VKlCKw5dXvKkjlzECfz
fJug6nwwkqYpjq1rVXEQmkMa+Q1qAhmEIowcSjqzkm6dlnL3miQgez+IPqqP+qSJZktj9rTY9rXp
/mCvL1mhSjkNFPy0/nPZJ6Xp57TkohRij+WyaVSUbaTXYjsKEBUnUL9toztSMJmrZy1dnCRYTMX5
YledY/hNU05DwAuOLT4tyqL2lqlzzUOjVvJqmGiZ5EPYIZnuFEV5oVcKmepY45S2bdtY/9CIoX1h
HaWGlULVbjyzE5rJ0XLSHL9NaSD8lKbtsk/RSOTkshRiYsQ/2VMbt+JRm0zTPWqlmt0thWal51p8
/aIaQ2iMJ05g9lHRAZ+iXctczv3oZORb67TdFlMsDkN6dpRfJFrrKMBt+P0o+pHEvRaNJZbdWMUC
cruujdS3c56+qAg38oyYeZqNyE8gTZ8Rzv6ivlsH/Sn2XBu4uKdwtT7SWnY+B7mMdJsjBODqoQKZ
vyso0f/9oSCzalDcNJSldDQ9ub4w0vI5q22/1tANGE4id5GV9btYa8oz+ItTOTBuAWj3KmpgnEW8
Fida53isS167waFze116WQj9P7OLZDenqeXVPeqZ9zW6b0wQ5MAuLcTAZnE8XD/PX2SF2VwvIdoQ
F33ArB9If04Hh8X0zChvXdXKcMO6g4Gem/h6FGzRhZ1Nqesj0Fs29bj2Vg+1jOOHMH2RtuKMWPKN
uaGtECSCeSJhrCavx9Mrsu4dZnHftZqvialmm2h0Sj/pq3Ocibfu39rqEAAvwDHTPHleWKyaulES
xAdF3z5Q97evckLfM/fvp//nlQiSaeEi+sRGzGtmqSePqRatyOucx6RIcvVVVutXqDK0Tesoxs3Q
OIOvtcL2m1Bt/LhB1oJ1hJix79S1nkhDerM/h8v99aVfey/ySFdV/uqheH2PrclpFThB3GMxiG1N
TyO/6U17W7g1nPfImn1aRmvb96frr/pUoJc6CC2AD0TvvJCvR61hdFmy1F0/VI1+15Bo8dykVS6A
v+q+YY/htaKX6WGhX48vlIo7lHUzRIGy2rz/SX598LygkMNWhDU2n9MXtcewFRlp7vrN0kxIb5Ie
vVuV9+LH++O8dZsN2odxDl8BpqdQ3TTttDB0GIfTjHNV2+WXurYUylWsqhhmzE0WDeMZ08ipaeon
uJTJzPuDaZ1b/fomo/aYzCaj8CNbTq4LrRYIMmlZM9EIzpNm1gS61qQbNEnnOr7++uJyVx14Las1
gY7xJ5NKibWOelXHPI+z6StFKyrKM6yDZ3wGiTzzVr01GO5X2LCgWlZ32OvLLM2GZjzFxFwyluJD
rhTl/WzkZFPHaSxu3n+Mb00XOhHQ5Ys/WWdPxkqMLq2HxmWsMnJ26jg3O22hoPD+KG9dEdpwViIX
1By8xddX1DRQwBvTdn1L6R1MPaaFdGxxdnWmD2du3lvzEr8gVkUstxoIttdDLZnbNTa9CXwX0db1
JOfw2kQO9ElbGz4FS2mGo+dadiqC9y/xrRsJg5Mti545rAQnC4CSqt1g9xyCl1EvPud6JIpN7kpj
PPN+nzoy13cAOxovAfeTMuDJA+sUDe7+bHErQ8M6RIR6GxAxiMjHNEOvmhIsjr343iKCvB4NJz5z
mb/umMho8GzZ1DExmtjrk/7LvtwPOsVaas1+CCHZN6GDeyl9TzZyTN19qMq/C4BbL5fetlRbVa71
F7wpCeclmRsuN7IqDImFlvpNmoWboqnNw/tP8K1J+tehTp5gDOMinTFm+k6vDls6jpDH7rVNmVjO
mTn65kjYgOD8rlau0zZ4irOEURuarm8qiflVB25NKXhpvtdJbJ3ZmN56XpjB/3uokzeP/2711Jpc
f4hXlo6eRfSsIVVES2mBLjM85y49XaJ1tIE4lFkn2QTJuZ4ulCXxKn7QPhiVUdthQZoQas3ulqR2
fDCMadja0ZIGxpx3Z1ay05v6c+TVPcaJAtSGcTJySnJoZUX3gdNlzo+iqtxDRhkYErt2bo99ayg4
cHCC6I3Fv+tN/8tLYEF6z2ep9tgyB+cHknrTxxvxKIdWOXeaOH1+61UJ5DW8BnjiGOz1UHnet3oS
IWZVjOlK5e3/0BZI+nI1su5zJz9njTtdPRmOxjv4XCE+rEihk5uoSco8qeMONIJPkE1azk5kUXWT
O9i8/biq+BwU8M48udMlbR2UVkSE34TgbLEn15iIoZF2hVjToc55qSsi2w/gLp5a3Khbogyy5MIg
T9g3zpd4nsaH99/7N6YsaiKWFk5RRDSnJvMhosbWzoUMirmVO5ltq+reKKL+togdEVBtrRCQVOcu
+o05tFpGuYXEarZ6ik4aemJ+BpHAktLxObR0ZfFbu7R+RG2CqOD9S3zrsRK2kAlafWHE6q9nUdOj
zCEmk7iljMR3C2u8rtq4uw21Od7KBgGaUlfqmcf6xtTlwjCac3KE0XYaxkxsHvTsTdH+qtjfGuks
FKcMsW9zpdu3lsi/vX+RvxxG1nmE2J+Ovev+xMivrxL9ZWa189QHMSYsrH+T/STdfngYq964TnSy
r3oUJo8uRbWrvJnKI/06k80EeeeYJXm3H+xqdLf/yocCgmMSPnLUPHXbt+Qe9RhWdpDVVnG00tnd
LIvVecMQDoEzk1AyqW/7VSfFFfbyOhB5hYoacFHQ9BC26etZnYnG3poNzupFXSmnHA1PQgiE81FY
6ZR8lzEujsi25baWznCjxOJrVkc29Z+pOTMZ3hqTic6EBwxKKHiSioGpqC7KGMkAK07qmxQm1zKR
tO/S2Rkyb0wFp/wiNO0z4ZL21izE3qSCIMLaDir69aTIEztSo6yWuCJa/VofBGprZJXyay4rd98M
4/hox0t2kcpOv2u0NPkgKMYFTWYpVOLcWN2EbpGQQ8UzFIRViNSbrurnuP9v3h6LgA7EB4qF0yVQ
oy34EqsDDcIrA+NcKMsVZdrTIJOCTIynVlGBcmX0kHt/er45LoB1KMmrr/z0XFPJeEp6WFuBqufG
3k4zy0J8LNNjqDrmZqhmjboKJrMz69G6ov81bbC+qTCg6YAG2sA1TtljIyLgXjcwggBuHJ6SZOqo
7Vji6f2Le2NfYTFAGcb6Q27TXi/+L9s0ulOK3u7SBVZbpYEL9OaAeQDtRRf9wNM8+B1lNZ+QwQD8
2Rtnwsk3bi0nHTY019QocJ+erKDTzG2mxcz4PLWOqYW23qE50I5wsgtIFUSbqunO8VremO0MCnCL
aGFtXH6ylbLDgT112cv6Hm2OPWfs2jM5+cwOExoPjsPfX0pAigLFZTpAYD8li0oMDgLxuwwUqoG7
udKKvRS1GuCFdW515OU4+Nr57v3n+tadZR1hp4aOgSH4ZP2qiy5Rc8HWaWVxdUQUmXutI5RvUV1P
O7XUqfdy5Wem7JuD2gxpiZ/JwnU//8tkcjqyEgBCZGDms3LsrK69i9E7V1sVi2jiq7mMtrNrz2cg
XG+ECYQHa8cufjtprZN1cw5T28rNUAZVWHTkyI3+Qc4OZlvDbfGnvn9j34iE6LfAVFU549EV++SF
Gag7Dz3VbvYljMcG7rILMS7Gg0Ip1JNYu33DKNStzJb2+f2Rf2lMyYrAwPyzcpsgcp08U7Vc9MiY
XWRIZBAob8zNdUMd8wc2jXkb1wY9SY26Fd+cOqwxtk8hZjNd0dWLnEbYTxRzECzqYxlvEEPhKnj/
0731VsGYxuhuoDsE2vP62Quq8worN3u4g47NoXe4pxuRdUVxXfXCaPi7VLmfN4PhOI06wDBOI6c5
djS7aTjKxD0pbyFBG+it3e8SXep/fwNY2/iZHLF/tk08eeSUmowuHpMhCJGi7wiFP5Sqre9Y2DjT
uK24cfUiC/7+7Vw7HwkHrtRK8H19O+NWVhZS7z4QRUUOQSv7mzEp58ANV20Kyq3798d769WliyCt
ZlD98SoZr8dzSnWphrkcAlzU6n6Kew2DfSefMEdqMJCL8NqqquzcIf+tSWORvcOHxzmKbMnrUYck
dscI60FQ9sLwLbexUe0lygbloLLyCowzT/KNlQIVCws/z5NmDtbJeDUdZRUq12Mg5ii7qkXSfmx1
c971ZZF9ev+GvjkUdFyEeOyvLImvL02zw8a1I4aym2I+RLOFzErpEYYnVVN+fn+s9XedhAomjE7i
IotXkDXw9VglNrrFwk4RZE0UbktrfCnMRN/TIqz2TQTcZ+bmG5e2xgtAFn8mEc2TuUIBHldfq45B
x3oVhLPMdqgiTJTn1jl+9U+G0+mluetuLdhX0Lqvn+UvW4oVo6azkmkKZBrPe2F0lJ4Tpb+jWTD6
tFF2nEjV8jahWnLR1dhwROcuN+rYR58TYMxfMXqbkA+Mdj+sLUJsQ4QPUdj21ySy7QumQrovsbns
oyiT55hYPzMBv3x4qj+s25R/folYFw3XgRVyhhFtV+1jO8SpJfRJHGnNVn6s0IEQwM5T9OwSARyq
JoFHki+V8iKNKsE1AiOgOxPrv7F9sTVj1aDutaYKT6YlQFUgMIMYVze+dkQMPgBqUbSPtWZm+0Vx
O/JRuvqhT5P4XxiZm0o5hEgPKdVJ2OWIns7ocTQFqWp/p/uBSay+yGu85iLQpJ5/tDrEhmPn9meC
zDemKxw5JtBPnjwoy9dTKMIkVspamwK43PFusa3MozeeEYhmKIP3X8Q3VlGLVKxLA7R1Jzwt2RuS
28tOOIFxCNH4ReZY7ND5TFR/pzZQ56Xd240+nLnAN15/Fpm1AuxwgGMReH2Bsyb6NquwvNcz5BMV
nxAK7qZK98s4lawAID/O9b3/5Z5aKrElrzdVfDJ8p12EEQ1U2uT0c1BijMJQjTe0j6z+orbOorvf
GopGxT93eWj5p/0r6hSda2qDxhgizb3Aopd4YO1QKZF5PhPDvDWUANLjqiSBCNRPNvpSq+fUsZQ5
wCtM0r5ozd4XyF1iRE5jfmaurPP91eLAyU5YRKxA1E04cicBk4OFRrKnzkHSFPG1jkrYwiVXpePf
v6h17Vk7VnDAZ3d4PTu0CBxC1BhzkA8QEkxMYXhjaKAbuVXz5W9Ofy6JaQ/ejGIElbmT+5cN2jzE
CTl0U2/lXvZdHXSYMDeyV+YtqYf5YxUmy/b9Qd94aIKWgyowVd65X/b0GCwmblYNuRLyMVAaenJf
zqTxbIm09l8ZSlAxp7OiIF55fSstjHEamsdVGSXplCo69E66m9A327X/1JL8x7fp/0Uv1e2fE6H7
x3/y929VPYP+iuXJX/9xlXxrq676If9z/bH//rbXP/SPm/qlfJDty4u8+lKffuerH+T3/3P8zRf5
5dVfME1gGbrrX9r5/qXDz/NzED7p+p3/2y/+28vP3/I41y9//Pat6ku5/rYoqcrf/vmlw/c/fuPw
9Je7vv7+f37x+kvBzz2MiVxe2vxL+f2Xn3r50sk/ftPU39EOALAlU7UuQOt6N76sXxG/U+/G1EhP
MGYihzO+UlatjP/4zbR/d8htUfRHKgNQfZ2bXdX//JL4nTib3OuaczMINvTf/uvqXz2n/3lu/wZU
6LZKStn98Zvzk3j/1xcbDRAJZD4Foi3ehFNFlZF0EfJRnCa6ucTPmelm8ApSLJGamRIAqI3a+S7H
Q+YOXtMhhnasjYp9WzR5eKDBkhrUMaA0U4u6a7eT9QMenc81MddBhr12U0yVe8yUPLp0idevaG2I
MVdHQX1VJnSATRbLvBrcNqB7hH6oI9eCizB0w8WULA76oIhUjwLswNMHbYSirvS7PrTI7bVSbvHg
LZ8mm9BqGnCsHioIGMdoMMRRS6eH0q2Sq4mf3hl2i4qbvINBG9G8eZYANPAwy26LXfsuh0zvuVMJ
hBFegOMrRRzt8BimQd6tmlWTPnheO+OLbeNE7Brd6CEhJfl0l0KB8AjgKWW64ESkif7aMNP6wpZy
3OVRaWxxSw/fxhzoQWuYL3CIsARUoA4qPNe+nrnphZUXszcqOQkXox2uyGQNF1pOw1wPMYR9GAfd
LjBqg3qGJEvfkynv4me1nJWv1BfkRqvdzBsKykZCS+aLqcNs69napHxaWg3xbk8LeSkNfEcVFuhP
kSazCzB49UOHXnszm0O+H7os/zFFerTPymE7haT2u7if9wPmyENchaG9KUtjJ1u1xBRQ108jSBK/
xzd7FRmLfexigbwejvmwrzBH4h9McnHEqar5fd0uB4wdyrWRqEAnraLauZWabuYqXV3DRlHCJKTL
ptfkK2VnhmHbC/GjihrrOLQ9guWwWu6WwRR3OoYNz6oL50Dy3905jdLuXLfrjsOSCK83MusCBwAo
YQg2e3vEXR3xUJ/0XBkhKaA2pqqh7xpoDP4UOelGEMptGkPRHkE75NTcwTbp5IU9SyyhV082Nj6s
7dgGKLsX9a6Tmf11tG2+iw2XW5erG3uyP3KcbrYjmyPyubDD0tXYF1CAzCtMTsKHQAXuxk6KjR3m
oHmBAxwKZykOcdHIfe0CbbJGd1cMg/qBTIrzaFqh3I6oIRTfVcF15VbuBLK3BoTUqfmM7ifet1BQ
MTFHenkM3TJOPbXD0cjRe6ERXZdqz3EeLwj5huEb0u/ZD9lVG1hxur7p6kk7OJg2GvwfSbxD4Bzy
h5DBWNpQg8E+52AugBe7M/QvAz180Fc9/3fmWQ7ezAEZMf5o9Z7Ip88Y2lUfF+D0tdRj8YjB43Om
aC0i2dy4Rih7zHGa4yXUtJ2hCO3GhTgWdJxrd6NVDEFVA2cqC26RHCztqmloXFAijN1bk4stgokm
Jq8TcYz3Z877D83oLpkX0oACMW//rJCofNKHdqWrmeO2oxOtOk3VvoSsv9GVVsWOnz1XTqcGo2mH
H3lV+8s0dfK7Ip4+2KFr73uhGIGlr7MR3pFxM5npfZ4gF5/llGyVJMtuwx4LrJlJBzjWOPXXKPnN
PnCrlCpHWTXZB8xt0x6IRn8jjcF+aaZYO84OiiV0tp2B4VcmPqLyEQLVpMrLwlQnJRgjRb/Se1kg
94/Grtlgni1xg8EnifGWY8/J2l1lhq0X9stXZWznqxjw/HeMBsSUJii2XV2DrJlMa9p2joJhfsnd
Fy2EMuPy+3ZKNsuLMi/Go55JEzH+vK3z7ClTTAFYfExbXPRKX4wXTp8M7k1SzTSMUJo++9jwql9X
dJ5OfRzsy12llFdO1Jobw4n0A1tZHHo6kAEU+Ejbg9w2y8epssz6oKpRuYvDrKs3qT4F7DexlxTK
BV6ZcYNxXHo0+569vAFcDwdAzwMnUT6gzbaOS1akj3pvoeobnctoBHVnt5W+IYPJfa/idDdZ4YZy
TdRtBsWNDoYZ95fRoK6wZtPc4VoAgZQN34xGsmP1aXEwemQKFDNXSyszKJ5E5qMYdn2R01gXayp9
uSE3BgNcuIoU9JaCwjcraz/lHcgod3i28/zaBIFjIbuEaRClcBtKy0o8tHo97qCp3sus/jKAEblS
5iq6RB3Nh8Wwt1cpPwa9IQ2M/VOk7WuMQsd06a7JiBrPSqhFON7M4gKTN27dKawfs8SePxNdOwGw
SVAuWZ8jcxw6qHBL9Qmj2LM7zNdYC28cyQLVDu13CeCJ3ssUnlkYA1aLkVOqPV0vpHf9iMd6yEV3
lLYe+7Pp3Bm5hnhCGb+WoxJ+lF0db4ysxKtXLgvbtlv6NGxLN4njQl/KYtrihJjmPMUAPhaFeoRo
wDA3PR3B7/IcpFXXZ5d9FuWNL9iAKxiuY7E3E1d9qAc7+1JwPEg9IM22Twve8ECfgmbXQf5itevz
jzMN8S4ABiw7xwI6gl0ypKWyXT33uPJN+PCQmGobi4um18ZXDqj1VrNK3KrY9216jHbiO1Rm/cbN
C/WurWMbigEf9caMshnOSnehO+l8MdpR+KEaJpEeSWXlt1gnv2njmF+0IZuYBUQgIr34oKDs3Y3T
Um1JIwrIfrV9cLMEEJ4U8admTgRmxdqAcqlE9aEU4VQGoGcPdsPuwrrs8IcQOyamukkr7B0kTqyb
bFY5aka5Vt9F02J/KfX8dkBDMIB2UNGOx0VXXvGIMUhJaLq3I57MD0amfuwq3qjJIX2UwEZw8Ang
dIdDtK3aGhQorS6e9FCp9lEziNgvCT2xNppqs2nIHcHBQc2yQcZrPdcJfpOoNlrKf014ZYF/u47h
1N+3UTcdtC5rNrHSLP5cODPoAANvP9xV5RufETeVpnJq9ovBsa+jJtSOET77rRvN2FhNibG41QMj
KsLLJbaMXZzjQPIAzGWTh5UTmBbWk63bxzulq8t9NRRXoHc0j5Y8VCHAuFS+MoADAMKH1jzrgWvZ
Ep8NHqEspOF2b36WjnAyT3eUyStTLfOphEGN1FeYR+nO11UIgGmhT8vF1GrtYwoJjy1EA242aM7k
j5ra3A4NRsh9Tg1oM/Gyiz0sGaPxkzzUPiOuyGARONro6wA2d/DZo60dOspDFk8sXFVo0ep7tOoP
S5s2n9q1weMlnIbwJTeaXnuIIUQA+qntZVuRSgn9JbE/t8mAwRAXnqlvS5hdNG4FxSqs1Hkyq+4H
hLwflbSMh9ENnY2DLROLh+EAbZJ18cU1agkFPU8bONLSvW5NuycCKZwPoH2UdMNXlQtSePhbacDD
vls9mGbX7myODNsGFOu9SJkqtPBe+OCDn/ay3aozCm1iLYpLVaHTckIA/ZE88BuhWB9NYsktFiAg
ApEdB8s0pS9OsdibVZF16Gd2UnJQ2R6eUx3wJJo9TLzlqZwoEQ7F58bUBY5/6KM2iTJCiOyydInE
igVXP40PtOKTTcMFz06SS1MsD1Fr4aqXyvAlleI6zWR72+VZdCBOuWvNZptb9TVulxe9cqlZlfeN
6r7QzOU+mczVR71ToK3tsUnql0gDHkdnPOS5fRtypMampR3gTHfkywCpdA2wEzO2Dm1ksfdMpPJY
CDO/FcT0I35kMwYSkS9fpzRcC/EjMG/blfD6wtjq7uep0ZA/JtUIL7GvCuWusqUAF5Ml32wi2Dud
hMgj9QbSOrG04A7pc3QH0wYgqZqPfmXr+WaZjOIhLIzUw0pOnwEUMxdZl0fBuIzLjSvmlQPotgNh
bhJaR2exFItdL1p5mcp4N4IZnbdujn0bQ3Z6H/V8yyp2bbX5Sh1rZd+5abJ36oXTQowJ3CvoOnbA
TKrc2nSxd3yOlMu1mQ/JC7y6iCPXT6pgC1GJGhci9kTckvxoA7tO4DhAnKAFKufFXU+UMyUTFJcO
h42NvIfCFYkfbwA/ENCXnlW4qON9NoZ4b8KUVGjJAxYJ6w97r9EcU6kDYMOEflVIEyxA8gxEmBvR
lZNyKOecCKKwdm3YT77RY9nghJVqtzWYZdSnzn2+yHJT9s8lqA02k/6hSBY1sPul2FtG2G4dB/ZC
JOyLspDjRQyNewf+c7iLG/0yN5tbC6UFpNuo+Yg50bhvMDl7ICS7TQkV4spqoD+YY0OrpTQvdvSW
ig5CV8JdpbpLMBOC39iJo1/F2qRvm8Iyd6gbGkgRdnOXFkzvBYTdar0ciSymq0Ekd7BNtEtTjsph
rJf8il6H0B3U0k0DnO5FtpXJUNwvcvrep5W2H3uYZbOmABvHsxQTcfdKeSl47cDOdJ3wE1QcT7Y+
8spGkXuvzWP2sYfDhSM8HCIzoEF699g6LpoSq3DN9RcU9mWUmPyRJdFdEurl5E8WMAZ89ssm1lgR
lEWz/CguWj82y+cIrNG1Bq41gu+igMAtE6fbRLXy3FYOWNwi52mFuXqB4xpQ07BwYEVRkjl1eQvJ
wuYYmUa34AtdikZlcS/EIrdxqy5+Y2FgKtbeDu2gLZtUKkw7iB/IYema/VFIkY+enFiHwB2BW68S
AH2jCI0PU+Nouyq1soehmdUNNByxlUubH+DTZldJaj4yGQh+ejmrF4vSNUXQ1itYf1KaA02Kk4DU
a8X+nPJ846brPc4f5noteKzDabopZuk8tEC6e06pnfO8ut+P3ehI8h11fdWjg/UN+ESPziJqOBuT
8jVc5tmncUzyQ5OW80zCNT1AGpse/70SRbNIyqJeIjR8vQnAtxjoyh4An+YntvpFc9Lx+O8QqZaU
RAdoH8Md9mpDV5gZN+t1nVrXadKHPoXjiGghuePYmV5rk/ZP0cHfStA9VgX/O825vcrV/e9yeLuX
as1+dae/6v9g+o6853vpu6sq/14N5I3/zAWuCb+fP/Fn6s5Qfyc7hpJz7UaLwYBM4J+ZO9363UJn
R62bRlHkwtdS2n9l7pw13UdOWcNTQiHAIVH+P5k7BPYk2RAzr5UBquR/I3NHyfk0J49FB/MekClV
Q8OguycJ3snNjZZmpMlGtYYj+tpiDOCWyDtUZcrgjYPWKDsDbLqCOZe8hK0FSdaDpBoteUO0WKT7
KrHUbtvCpyXgd2Kp78UcTvelNV8YVp5uFWf4brQCL7FMm60K4cyjTOxsCB7FB7yvLYZVnLNUMp8j
8DS7mcYQ98tA+G6XJh7sFQRGDu9C7Zzeg//9A5LbdKVZ84PV1d9D3YQFk6hTDX/SxQTtaV0/aF7Y
NIt5QdML7K+mjosa4NK1KUL6G0XGqN6KBMrahsJgktEnN9QdmmuOivxWDYkaP8KozeMtKBVrnzVz
5gugUI9LMX7Wq9qZPEBxEvIdySA6nzThDKVzcNU9nQcmUm4zrmOMHhUR4oLhrLWq+WrQmw+0NyTd
pOtzeF9XWJEDThRh78cKTvESYtthJc6EcFytLhDUtW/STj7B8dc/OlFvXk6Ii0qPrA5fjGagJkbp
EiR27EC90cdAC+m/NA5f8myF57WVOgR9U9o3OZk9PO9TaAVZNtG2B5P9VyeDD1uYhe5NtWWizlLC
G3KN8XCBRV48iQJN4l6hkK8AQAmnR1fRxB09zVdTMArSb6ooU2ApPBzPxPd+EUpykWULTijIVXew
vb4f+y+isGlH2CmCUD3CR06OD5G6a8I7c+rhWyzabA2MwP+0bfk5A8bpOVEGbkK0kDkKSxHHQWbi
GAN6vOGUbPUHQt7hSGZOkGo1zCeahVJ1sSxfRl0LygVLc9Dibrif3Vv4jdEMoG5wN5kUKXkmUh35
mPprf5GrDDURUWfdUFdL3YSItM18lI6jP0N9w403JRuzLMgMOJG1H3gdPR19GbiZDCVml7hb2U4A
TUHXbLuiP9Jk5WNkyWqTg7EG6wuhTJTjFoJNvxXkPaJmvrKy2YAIaVpBZcNSrEexc5UwBEkLVkZi
Dgb25bVWukXuEsOmJPxpFAvAkn5nTZF9yfTaGK1u0PIJZly2UDGvVtqAoi7hhi4Snzgh6pukYjbE
7Di7mormpjGH7WK5I8ld3doO4QJ8dhHmZqrVhGx5ejnK8MLN7sacs+gcrjGHhIpjdEJsylDKC6cx
o8AyeuWCeAz8auY+CMg7O2qknDl70p65O8m9mPIPAD8wOOuLh6oeZgQ5FRwfYIDI38zeQLYgIkUF
BgPoBQAvLoKHPB8Vp7rp5uRmnsJLkjMOxzfYOpS/AAi0vqhMj7Pok0uu8WkkcXUYTdi+g/aEnM+6
HBqr9EqwspAHsI3lNg1bYiP5wW6JzNAZvy61DcVlIItLMttrG/sOd+Bz5A75VdVIZkix1PQGJSvt
9dN0F9dLfFs2MwqWAhYjWPZtQpHxqxzSZRcZBYgHOEuJBwdx3yiO+sEuDN7AshRPJCLIxEUELnra
JH7H6/aDfo5q5AFuILDuh0nfF1Bqxo2VpWAdRT5sAU0UmzGkndzCq+7z8oaZF6eTGXN2GfKnealh
3oJHqYXnDJm8oW/MRmpQN6ohvLTmkWZtXSGCyPz/1J3JkuNImqRfZV4ALdiXKwmC4OL7EuFxgbjH
gn0xwAAz4OnnY3WLdFV2S9X0zGkumZISnkEnCcDMflX9tIG+32INn22G3cb2ZGxGuC9V/ntWQ39u
Ck+lBpCPYwPHzdyttj+k2LrXe6ts1CcBZ/8iIN0Q3C32djCEh9nu5/6uxOpn7ti6RO/eADo3roym
fpFBqcUOqlbj8OBx8qRqAwH1wrUOtldzslE15RGbtD9cc2XazsV9gPnjPrXTVPKtyyE8S1p93gej
oeC2LLDvJx5P0fDQDpWEXtEInHw3cIwOGovZ6zjqo9qahiEu6YS+L6xT45bzXsKP5HKn+5lQeM8E
SU7+Z54XWQK7FFRL0XlpANl+l4UbBQFBT8Gma7Q2JRaeNZv7pu27ncTNfTSXYUQy1hmL34xMVQf2
/SCi4Wq0mk0Z/sbnfDHcK+677BCZPOSGReXXvqYtmcnmzOzDNZznsgjIhmgFjT+WS1D+8NcteBB6
jhLTa+u73KvZrHH6mbkN76Z6/K7WE55knnr+mILSZkjvl3eD7z/2s+gPFOhAbYc6iARmNw+hgkRm
jBnFfE6vCaXXG10AvksZ4+zbZBmAKicd16p0AUAJaXzrMNCdC3PqH5vc8hKrWrPHbeJ5VoIAJUwY
M0F2d47fXyGscK223UO76OYwui1cs0Ek9WLEzqKYKdx6FgwjxgubH6B3OIdV1Pqa2aJKIGzabBA4
uxqWPINbzmHqs+4E3gsVVl9luDoMohbOm0E0Hj2cfgybPbw4HNrgLlJM8Bg5XHprMdxjjnpE2BzO
TuPKExto96VqxJ+ptv4sltVfB2Ppf8ID7OLAEu1+ru6DUBeU0NR+6nHlPQuDN81oenvpFg7Xm5bF
Ne86Iwkm204jv2qvgdObj53fVufQ0zMTAD54ojfioUI7eKSZhN99aq0vprH+ru8y5m19vxNR5d6V
QfQadSsDVUsUqT+5XI+z/T4aNyQRNMF+V1YMkCbX45aATD7TI8KzZRBPglKbFyg1+fuqpz8zyF/K
phSCXE8UvBxg3RWRDTqyRbWSvv+8aODOLs/zlBak8ujL1jmEELe+FgchaNDGeBZSmXvhTvCuveLq
tCrcF+aw7p2igPY7Di+muVQvda2Gi2/1VAnZ3XaCHcd2CWX/zvHm9sDn4aEX+R9NyX3Al5TRjrJa
PLK1HV4zdxigVOozY5Pqapos5CXBnpNft8upX7fm53Qj0fVMKnf4Rd+GPniHzZlAzlTnxRot7rSo
ewyWDMWUSNdBFl3wplSkHqh9CR+KpnuzQgRSeqviwqWt1GBZfzZIJx3MfOlTTtT9ZeSx8hIyDLhs
1GUfyj7X/d4OBbhH2iPKD+G4dCFI7g6aMlegMkaU4SKQBgY56iwA8OMjvAxW2faxhBZ34UZqhtj3
++az9syijPsx+tzGCOgK1Ud3ob0xGKJ1bkFUbbZPtTiYQat1mn+0U+49+3rj5pO6f29bz32k0QEE
f+FNZ1Tot1UaXuqwml+skOfiqAvzKWKqyNhqKorXmTT+h/KL5U+tb71BctpiuosscZu61veUVYh0
A9b2Z7C65XmxuuCCplMeMwOnScEf/2qDWZxNxyr+bLn/u2o5/3Xoaek4t36Sr7W8mrnyn6WDKEem
U+3hdvZrvChISDYovXzf9Iadot3Ozo7CRAPXst8bsd94wWvV3L5wAsM5h82G8YLbefEyRRHMRdvx
DhICPs9To6pOmRfqi5b0XgRTcU9qZEz9kCcjWUigGb3ckmGpnfttFPbP2h88fiNOmJ3cpj/cI91N
lyDCUooAx5HENXT2R/1N9+DJx6r+LWmg2/WN479LpgUXrr/hkXP2VxUs+YlpHATDgPOyYft9LIyb
fF5789sQ0cDphuUHphZN9j+ak3BZYgbPb/lCeZtrMqgxz56PUB/2QXYs7IkuEDXH3VZfWzBZfIKM
Rro5fxGyZ8Bf3LHe7ZjrPZroFQBxkK6RYUK66OhnksGRrqgImbnwj7qbHrvQnFMRbJ99aNyj4YzU
Gvdw0Mi9srNtEQLZU+6VaZZ7gRJquBP7a5DoDMTjrh2PbEFKOoKWu7GipKSaFmwJhVufuY7bh045
ioCSUe4tfv5iMMVg5wPiyFitLp5JwT4VkOAOK4bihAlqcdcXbbZby2hK1q2L0tJf0GfwIew8bfGQ
Q8X0FJgmtjo5WMflaoRs6YrN+lnT+bPLFvtpRcI5tGKdD1o7MWrywdHqILA3JSa7DXhA84E695rB
ZPbHwrwgijw6ZRwi9sbK+BKLR3ZalUVBVZSP4AKX5ixrAN6Syc95HlSeQBc34r5AD9ygEe61nWWI
gjTUeNSVGACE906dDenibd0176kOcz0P2Iw5flnFispQadhqznQAy7nE9gaVTMzOspcjVRkr9zMA
uhXQyCrVJ0bR6g7wmPPAk/hbJ8X40lVedrSRCdFs6+YcrG6KMU3H/BALeiMFd07TXQeOersxku05
p8UgNBuAtoF+nKcwSqHcvjaFbXFFR+kYBXHvAAgO9anMRBFn0H8SUUfvkudJ5Bj+1RpXLCAuiApG
uPw9eT4fBq9wTqOjp0RtBg/QfsZiUBgbGn/3ZQifQFZglDgGuvBq2W72AH7sA5Bxm5o8noNMxcXo
HFjyjaK489ZxSsvJwQmAYQBKhNMfM9ffb74DttawtmRE7Uk1W/4Y4/mYNuvw5jpQdlsEqRQfThIi
oL81Rt38iPK7MpRcLgPdB7wS1M+uXlUMu9EG/gNHrImyZ9Z4cGSuuFqKv3gakPrtLI1yvhJr6XdL
YBwoZeEr7d7A47HE5SWdAEKkfcBWDQtzoscoUT4/x9H62Dj1moy1807Xi8Xtp+pTLtR8oftKceJE
VvSZ5vuSHUYwlhTeTGdGX4kNx+kQbFWXwCNj2x01r11uHAyTbX7WZrADaa4iPFPF0MnkgY6WM1L2
RJ1W2MQ0hdSxWO0mMQxkp62at512+eV55p9sRFAHGO8ZddXbLWbppVs3iZ2uAJKBiH1cm2FMazoo
0qKVfQoWOEsxQ0qe3MZ4sNee/WbAXpm5ct6tYDBrn4qZUt66aX7pwnnEut1OfvWYe2aVKqblaT3J
7+OAk4Oy0B+C9xY3Vu3HikcDPQ0P8/JbcVZFYPUUn7Z1iiogOlbG6jt8r32QiH77o66GPqU7OFWN
YpJDZ5PZ+b962f4wAry5UcVJ2G7nNxCo9r7nDFFPbrx6d2qO7svQ/+aAnMzyqDysoGfjxvMvsgau
TgXKnWLWA/Hc0hRy1FBNK48TN4YdZ+CuNMB4MSfeorgoTH2BYi2TpRFYqOxw2K9RyxFinunnyt2F
G7pf9ytGjP02YzLhXNteCtOkrsaTT3CE5n0ll3trkx+BvRJXFupFA28/sHgtnCpdxkpMsjsA3Ej9
5bT3lvCJb4deJX/JwbJYh7kAX9qE22nzvQMuNTcNLHlzbVLWAmeR0q6wsFLy7LfqnVVyivWX79wR
9yUc6V7PqbQxNis7onBDD85+YJ/KuIb282zpEMra6dLI9zCq63hZJvWIjMkTNdrG2LX6C0RXQEeQ
QWMTKt9pRQ/aCbvtLxZQF+D0BtuZaeSg4gOTjjtgw08QMGNqis+WEBRuV3T8MqN+XIrpoR3UQ97M
nPpYN0NY533Yqj02K3XmeZPHgdJ/G9ddFibwbTT7hzLn8YvD8LV0ECWY1+BRKoDiM/PbQatdYYJa
4cFa+xu1lbm1jdbQtS6h04r2AyKC7qDq1PKyB3h+CI5TOHwNdjXuAACW97Cfi9Qwqj9lwCF2hgJ5
EltdxKCAmVFQSbZHHgx3AB7yXUcsd9fq7sdSKI4aFR9dKV3jbBmmf26dCW7iZFDggNCwuT0dsX0B
sWi4CRSE44894iy1VpuzK3yLLi6H3q65lPoh28wI2wpWDw4d9R3b+NuJFGp/Hj2Ft8qfOpN3lAkZ
jD5yok2G4KPR1bCH4fQaDNmdanyyvN7PTExHrzKeW07kKRj3Z0+hAnAOex4L6VyoIjitbf4EX9Hc
WW17XhFIcy9/t33zl9mCCrCa3rkVKEAKb2lCa+0xioXN49CeQWv62ROMxJZdKgJx1lIZTkkhWzt5
9CJh8xWbx6Kg7Av2Pweq8M6dm4Mqkbe2oXuG/P+K/gk2PuRXUb1Vxg1nBKTvY7Tob0skTKz3PgF2
1NU9FZqgqgUCfdA8REXpx4ugA6x0QSwO2n1wigqjYf4WqOW4Gf2y87v8sSkceXI330Qrj/50uY6X
gtIq+uzYXiwfTGvTMVMPEL2eqdcLYni9das+iW6tTKcABZs5FWwUJD2HZfECwPDLnQLz2PZrgPvH
WdOStEQyL/nnrUNK3WRy2xXncXQgcaOuLu5iM78DJFMUVEW1Zv4EzpvlMzQ+lrD5gQPrkeG0G/Mp
luhOc9JaRgwzFXJ6Qel3JZ8MubwzllBUdQzjTncok66fc1dTt7uzYWYTOqmzY712D3Lx9jjw1r6n
xk3wLAIvscuK9hHMNDxTO2gewRgYiYOh8li4TFvIJFIVSZOTSYS2R/VM/CmPqDG0OGOwwytGsOHG
eDFLeUc5KIUVtfitbfme0wakK/sTLW/a2VnIccm1GROWQToyjYkdBmEUCrUinpqWZvM1fGhK/QMR
4KvodbvD1VEyh6h+LsEQcOluQ6zyhe5SGnAYfDG/zMS60NUlE7DlIVpjeFI6WFjy56cmp4ytMEV+
6B0ufGDALw2jFsowKVlbV7x4hqy4Qk0x77XFYDhzKms/4hCBWC3eDGX+qF02U5TKOq+NM7xzbIti
LjUioXV1L3rjpd+wW8juZ9DpmOSC2PuA/nfWWuJZZCCzHwJ73C1O8AuZH3o9ZoVbu2kygq/yqY2L
Ne1rMSPrcl9a3ZPB/wjPF5ldjfYpM7tz5y2MSH1MJgsvh8mvwvXqarCZ62odnBGIGi0aiG+bAVuW
GpDdhGCXCGH8crMefCgkV2qX9Q0KCtDf76tpv9AvtCts+Y1aTbYCDgfzjLaRgWmDz6sZJata04Sk
pUZ/Z0C63edqfWrGyOY3NWkQdF+ybsRVQUdxUlS0n07VWoFlj0SMuv4nqJaTIerf4aBZTqzHTNMg
EsyfeYirB6fkexnYGC6d4mGtKCoxinTW8kJysN1tinr7RvI5Mtym87Lvs5TwJEj2rjIT/E+YDVo4
Z4UZRqQko5a2O5eCGIvFNNA1bZ3Lzrx56wwrrdbRf6+K5rIO5hena3Uszeuil2MBE6PM3Tddr+5l
WfLb+Dg7azbYU/N7tcqf1lCdC2/5DgJmZ4nP0o6+he38g9Ck/97KsY+DYAvOFigLYo3ZSd44/u5k
diTM5/pYm1SrCc914inoUiukIVT67+S1vqS03mv6blI0pphPKySLxXag/x2yzxqQs3MHLLM9rj8k
zaC7trK/c5Sk907bXozdiObdihO4zOnX4NKPle+cJ3/4SQKQSVVQz+fGCfgFCNidXKHsHUcNL/Ut
9aAY9H1Wt6GvaMendTaYzzevoXKeIO+DFg5oy6iN/mCbNLuKge0QsvSvwpTiLlsMvof5R9jDCQiX
2YTDkEGZx65IQsIr+AJXP9FbiFPWcMcL4/WLbqKL60TXjpJzBN3to98wWto9kaU+YHVsg5aSmdYQ
vwPSSys9LEUy+h5wevsmntdPepZoM4RSrTl/7TP3sZ3dR41uzkZQH5bJ3Huh2tKu9R5k7+B9x0Kx
m8wBzOzi0zqnZJuGbDl2RkX7SVSyV/OU9bQA0eLFi52jiiqeyyn2MrZN+A3WXYUjPC7oY9tpn9IC
M5yi54J5BXNuBfdHTF9/U0z/R9Ly/5lu/P9d9sP9p+LxG701v3/9rwuNBL/69u81ZG5V/vPf4x//
hnYPRJLgN2dTKHYEgv5dRDbCf/NBvpkkL0jhQQK4ESb/Q0X2zX8LfURdgNFA7zwyPP+pIkf8EaI0
7BnA7A64tv+BiEy49x9yXR6wIhuMRhiQc/Gh95p/yVtttWRaMFvF3qD5RtHENGTfNx5ZOvH7MQgT
tTaAL7uBodCR43V0GfE49XGNNf7dakWZhAbYtsbMAlQQlYd/srq3/uip68/Y+vPT2qCw6jYoX8Nc
DQc99c34sm2bPgadGB5J4fsXf7Xd7x3ti8cepBHFT3LIsn3vreaPUkuG8FbFusITmdOMbDoqGd3O
NrEga7FAI69Zs0UZLs7RV0ybqXSbo4c66voqllslKYEKoAvEOZtdzks0IVhJW1fhdzZ0Rhf30l7G
w3yrqEn8rI1+D9j+VCrZFPYHmgBd50DBh6WPIx2vAS02tNrvR2tS1EIvEFmTXLTaOyEEL+GzHRXc
phm3qT65WRsEjM2ntj5z9KerFWWChaV19LFj1Bu9UTnGncsKnacy8ldeItLtRwFS9kHkpBl5FkeW
n3QhaP6NDvIsHkIqVcHDr8tdS36h2quN3gx0ECpxjq3jZofMHgscoZTQXaserziMcEo79zpbfDvx
Fneq91Hjrr/kZuIxxyK6esdh6YPxsVCZJU9rZVIt7XYM+nelsTYvAJT8B/rJdHnQXV/f2SvrMhul
RluJLSKMBlQxdx+kbsrhPEboooiwm0Vr/ep8WZI50lMTqRWfMitstfemCeAGTH87qRpTId/Q1/dA
OVg3vzK16ZlgREMnDlHQRtNJDtL8Mq0ZDn9WINx5a0VJF2t2oC5jNYYfVLrTy1RluaIJA65N6jim
A3Z9LAVnul4+LWpwRlpTfShRMhitXWAb3U81eOrXUvjie8+A6c5lM5qinwSX2ag52s35EtAJHC34
MgvT305RMxivcCjb50gvYo7VWrIfbgtxcWe6rHYlm4uXoWlHyivsdTtImnhZAFRev/fWKB7H3ml8
agjUlIbYVE0mEhW09m5bMoT2Uv/shUGbcRRO23HuezPbkVlqIaxrsMIHMjw0nwt6PWi8WDuM1VWd
+pXhvAuLOoK4YR37PWbe5O4H4CJUlBHWpuhWBZ95QYcwh6SsfypHbzhCVbHFwSooXcCFZFPvXJtb
tVvKW1HEbFKRdOjaRuUcA7PqMzQwz9NwzjxrVFrdEVx2HmufhSRRXqHBzVsl0QAkArVrmK6zAzfz
wTsBdmzuDLYlhDu4bb/YXnOaRnKw/lWy9y8WGNBTPANv+eVbXBQT71/C/ZQISNOVPp0lY9ybZuqP
efp3hqD/SMz9fULuv30FnL1QETwINX812UxYpEfKkC16dm90/ZRWv//HV7hFRv8OGhANs3LagVdo
EVN5D4Gc/m9ewTXRmeBTAlL7S9IV/CtzKcOzdjMnPs9NKbb5F69g36g1/xkjDG0IySZgJO/mayKY
+Lc//7s3kQ9mIZwKcyoQLlffFfNgvmxTG35jg2pYF3MUeMA5rmIbr8PurnPL7GAPQXNneTnFHiHU
Wj9BaG2/Ybx1g/2Ukz//PlqL2aaA3UbrmHk4ha6mYVZtbDVwqff//Iu+rXT/8A64eiwC4gCsCP5H
Aavx338NCJBa+CKwdtFmXU2KZqL67PbmgeHwv3ilf8wA81nxSjcQsAPN+oaQ+8sXbrjWVJjs7DnN
Dq9ZOFYXTI1PHd078T9/S//9CzlguVzyv3zx//iW6BHz27IrbJwuftyWqM6qf6c7/vs/f5n/+snd
eGORC5yX7/6/3ITaJ6KA4oiEDDHcWWjyabrwQ2PAMlT9L17rdqn+47cUOLByzNs/ALE4f7nhGaVI
1yw7Zzcznu+qRFDAhdDK+O1SBMk/f19/wwv+5cV4U5gyAWLxb+svm6Pa7yYXcdrdaQpiGv/ddGLW
iIhjNdzKYCFEcQ4p1KWj61+8MJH6//o+IWF5mPtsnyvkr1ejcgdcqt3oMGb05tfAWsjb4+Rtgn1P
ITVKUqQdOtGa4BcBx+acy257prMKgXbSwo1dNKI+ZaEvH6oexvEeAa8r4H1mxOp8bza+D6ptjos3
mC28NKNjwDsPb2tkc7V4cyVfs7W0PrJtin7Qs8YgZApbMexsT2RlbDHR5bzXzgigpeOrFVVsGI19
BUn2SqexPGFt4qeFr5avZlCdDyPWVm8+BrwA0cDyDwSTwmf0azU955IA2T4X7qbPrQlt/ZIPyvyS
w1A+NvQScPhxMiYbyje2szkEDBkd8ljPzpz/Zn3ABaTNbqZ7U9M1tSOdQrYMGJb1oia/tC9zONj+
OdK5eBGbGvuTHrwxWQdj+lWuuXz0uqI/4Snp0jbIm4Mrb1puQVk9Bb7DYo/HZYZf5biKggTB5sTc
F0HYmwzJesNFRAkCE1y5NXyhgpHM22Y07lgi9+mHYRNTPGCxaO/acV0+s3DuLwK8QVwIgapMmcej
Ndp93BMbv+LtZxu+sJ2izf3GeAcH1z/Y1OG0ybIAp32huwktsxJispFPpl7fTcaUq0vuT4sB0DCb
tL/HeUhhxERNn7dr6yBgsFf16mXogrzYT2VYf0RbdK543qVer7OkCKmXY2MYvQDbEs7RAsrTtEWw
N6lf5rJzgnfDt7KrMUZC7ltqA69DWXfqzJdpJ5MIaLcNs+UMZWfFfzYSd9u5Q9W9Ku6aA/MT8om0
p0U3802NGIMQE3hXmavmuIGveB/sjWxzNM/TYfErUpP9SvvcI5sHWgamSoSJX/nUE8qyH+9mitYO
E8Nq9EfmlUwboNQ83+zgA8llsnWXlo+ScWkoTgwNWDyA26r1Ffbj5hwVfx1t44XV1uxVGuGF0at0
S0q87Xy7jLLzY5QvBbln6rmWd6Xdh+jJPeE/dogETKUZNGehFtKI8FgU7Qt9SS3Eg8LkymgP0rx1
yCCZ4ZTZGtN9pjFv/DP1Bh4IMn7Bqem2jr4qRG7kzDbyXv26G8urdDpsR1G5tmj1tpf/ckQuiWa5
NNLRvsqqfnSDVei9pPWP6ZI1BoQoRtOf45795beupuI8Ke1JxQ7x7aRz1+ilAIyYeLgEph1QZ/lp
k3hJXGNWqbGq8VFje2b77A5/bEu5aWW2dlJWRphW4zh/hgJgkkctHjeXbkI0QLeJxrgsBe4WHOs0
gK2h8TZlFeSATrUmZVr5XPzqsVI8wxAi92RQkPNtdByFOYRmqM+oqJiWeQwDE0bW3nmyBzprNU/d
BFFPfkfaDD9XOs465kSzczR8KR/pJub3MDzGHfYo2nPpj5bxiV/BsehOK43DnNNwE8OA10082Bqt
ELs07ZkFD7nlWNPOcXU3SB7dUHxi0+iuFqOnn1TEZ+FRtbRDHziFo6DQYmuqo0YEK2jezMq3tRxz
Z9dO2H69NjPGmF4aF1NLY7Z/lBRhXA+Oip5pFx39I34nIu/m3Gn7gTbwyTpYzlCuce2NtHBRCGXa
OwqvocLSpBaJ1CjJTe988mNPnDCVuButinhzO3sEamJhEmEpY+ri3BjjJB5MRDUjQaplgFhqW7/y
e3cxLQ4I4lQ0Dx+S0xK9IC6PDnhaIMdxPMI0dCps2GlhsBnDfV0tx05wxrczZYljcCuZI5ND3VBQ
2eO5FaMBFmc1tgMBvdJFIp2M58IM2jwxI+ybW9Z6b92sPdSsbjhHg1UAvJyJj4hQru/h4NA+b02l
SRR20/OrGM0asafsukdpVMVxxsr+pWbcQnSoYRlL/HobnANTztB5A0dd0stODVMz5mOQ9pKJ24nM
oRoPNT6lyAcVsQ7qhbNftZ0bsyz7JACf4j4GkhI1mA5CicQt7bl8ohahPZjtbJ5JAffWDyLz2CvC
0hPuo2L/eKWicXniBLa5qcV4MUtxdxRxvtj5veV2/nM3zLbL5H1ArQotWjXhoBG57w7gr/z802da
Pd4HLsVfOwYHOkxQmq08xSS52u+y7gcOWr7Sl2Bc8rSfBhT4dYHecDuGj6fVNvqXdljoHKVosWwu
uTfTjByafYTLD4nyoO21Hc6rbhvqNIOImbQl8xmpLBsnMeHeIfZFGbbfJLQjYnZjsrPVF8PbyK0j
F2fPS8Tdki61b/t43JYRgy9W1XsMUtBKzdz71ubILbuKoQMFl9YigS9Z7TdCZ9v3jQdAkORu2SWT
Ea4VRgrm4KLxLe4S35uKXW0X1jE3x/lRbuUSXEmCaWvvLmtuJfWkRwHIIXKeXbl1fLJaHQeixp+5
LEdUE5xhL049mRwJMpL3lZ0dtjkkFL6yqzgGbYW1AkcI25Hd6JEG8xhgE0HbrP5YbFupKU4PMFqY
mAmvdXRjqu0sfKHPbo9N6kC+wXxpC8+gDTnie2eWip/j3nPW/JnkLs8e4lnu21YUzzymrYo+6mUW
qcj0XH2v6zxS961BODyYOkEdpuGG1zJnIo7BrBnnSw/KnLEHnjuCoR28NA6848piaoaMuYfK2Gdr
pc9U6Db7fmNrpWvZoNTrpuG+W0JF6euk6ubQOSVIBWbA7sERoGm+DENYh1ZtUDFzZzBTl8QZhqYM
jPJNczPq2Bori3ZlJkNwU4xIrIxsLG8iMJYRLCbf1liuqt6VxCcc67GJwnvf2iqK0HRItBsTPK5e
VPf8VGUmf8W4bN73LTKZQyC/9cfFMu2aZy2I2zSfutI75dtcd2es0FUcCiUJ/rWUiD5bNNst+C/6
WuwhWeAJoiE+AWSzsYMaiE4RllpewEnt6Y3DopmLMabnMkfwclKMR8U9toL6mKmoSHJJehz7ck4X
oEalEDNIlYYQaqpNJm9N6I1b3Od+eK2txpz+oB2iBS3gEpQAxjI1htGlK/ZCoCfZ1C5PS6tEjaYP
WyWli1DeF1FnfrRCDzUPknm4Af7XC43i2kXFIjm3Z9aqV4wrJCS+013GUF0Qk6X//IZKtuU0sust
3eVqrrK376impccRQ3DzVbG4sjG4sQi6GlM4LkrlX/Si/McKp/6jXoM+/FT1kufvGOAHsDdbVLGk
+cFHBtUvKWjpPjS9okJTGOaHoQFt42Og7U47dlfj5p38i91aIUOHsOoPUaRag7KMIrSTMDMcZJpi
06dhYbuIq3rQ3dndjOyrpROChkC7Mz44Rs3b3i1J6LwEXYHnodtwURJFKdZPWWX1+ssOukx8WSNy
dDIHLWX3ZlOO7YuHaJwuUgw9rBf055PNGJdCKIzyMbO+6GA7NP/upkUDobAnB2dkyzmhHcz1vDIk
PGFY79td6GZGeGXFWPZNERHpCVwh/nRuzQ6aySb+m/q01vVlnkmgrh0dweSHiylet9E4kc6rEzwE
OaV2VfagoQS/DlMi2cpPTIbwsuLV2Jnake3D5kkm1Ra99hs2DAzasQMVneNGvQVPyq6wriis0/eh
qLoDpwzvfjbxNfduO/9pSq9545YLj8FQh5cpGmyyT5Pxx8q5s/Y8mteTMqNMnb2sEOblZiFh17h2
+U+wF7RDbdtgvMGgcfSu6kMKovrK6vA9OaOZWPSdaNKelbe8D6ClOYVFBLJrLfFpe8aET2+bSDHI
ur5OzY1twsCeUnspevuYjTrbTiX8w/zUGIS9sA62CPKqE8teNYuqToavYCeNlci7a9j4+IQ9Ltrv
5Rh0DTXppKsOhEL67lrPm7r0he2sJx6LxYlDFZ49KEdmecBPvP5kNSDaUG+tQ015YdrnXNzOXSUu
DWvqZJH4zRKkVS7JN5uDP6VDlRfqOdRuwHAMisrjitf7SwT4H5HivGMW1BHMjmjWO1vUYO9no1Tf
oaIvmBc7rWY77mZf8tjMpQ6IRZN8v/ZM0YOzzGgffZVdyHiSfPUcHIQz1N8dDsX1nr3I8qyXxnky
dDb9CCdIBYdC+xuIAlNeFq9xP3Vr5+M+d1uzu9uUMglilHIsnv3MtH2WSbfsdwRjiLAs+YojEirL
fR3ILp3cZVS3swkgg/zWpFAOy/hzoHfrASdYN52YOtZfhKJwHCxZjJctGhL4lFl954li+/As9uex
LUfizk5pcCRcp+pbJS2qux2W3Wa/MKPHKU4HPccY1h9JKMnGR+SPY+zDaWIJmILh6lRK+acqusWH
J489QzQ38drU/GcULUlZLzJZ4UU+D9ZNSDdFAHEkdAiadWaIpaTIf1RM116HdcCr32UwEYRsyqd+
nMz30eLI2m1m/eAxizo0RNSoAUVA/rDHIWBAZ4lLaJfjfbH1vCy2GzGQqVXLt8gfyj9N3yj25DrS
x8gt1nt/WTmXSyzAR8jE4xp3fikfcCTZkAzw+rz1rreeiwmv9v/m7DyW3EbWNn1DgwgkbGJLzyqW
yqpK0gZRcvAu4XH180BnYo6K5E+G/k13L9RKJtJ95jUTHnfThiNng2TGumSZ9c4PsIgavK4KyVlY
NvkjIWnxFTKgVRN64badTTUBkGX6ELTyMcCpuWtsMk2aQsbetAGOg5erD0mUpAd2tFj1hRVv+OnV
o2kU4qW3Upr9hAk21Q3siCMd1S4rFfVq0KvpNxeNuIm93rM2vhP2+5H4HVPEKc/fatUiM8HfZn1K
QjMpQXvDiSeTNX9IetWwW6pi308uKhJ4OPfoWShyESxkva8SDt4O4hc1Km2oWwCItcaTkZr+NKxd
KwSqLZqiXsFMkK+alngbuDfBFwc7rWJv1FpF0RyK1E1klHLlpT6O6V3gJI9aJIevmgqwUa8wg7W1
YLhNadYceuUXbDrhik+FdLJdN5rJk/Ibd61XEmklNy3uG+hAOyfx4OxLkvdFTb6XrZzG6b+1LRZX
qCTUzg4Sk01ZR1R2uwEAmLjrUofNidI4Ttj9wA9YRlXuf65w59vCpgR+rnxB9w8Ss1MZiBhF9bQL
aBLs1eC1/qIAE7XK+66+ydBzfEH8IH7E3JQOS2/P/MYoyoD7ZPA+Vh11+Oc27Z3t1NVDDo29A/qO
3myyK8AWb8LCqjAgbIEWFK3oN+jR8fC4I3KN2N22XbLKQiCHltJHsLOjF5Om1380ClIxPGogBUmT
K3Ww2q5ZyZL2oR+O0dbuuddsMZbmgvIt/1PtZZi1jeCatihGJONC2GmwAR3prXo+hIS2bXQHTLYV
WJRG2b9wlS6QhSnzb61dL5tIxk9+LczurpxaezUHz59nHfZnrArw5xWF2yY/JumVb6PSYPppE7Dk
Bz4Hx2coO/DKYijKZdPKlH9OmXYvJseh6TfXBokDBqlvLaNwQWXFjT4ecihC70VkAfVV1EVXCoKI
vYkiDb4o8SvSc2Myw+wEkP1lqPxkU4UdzxEA/R+d76BpZTkPlkB/c1mXZFILoYEdbDuOjquh1dpx
ph7q3Ja/HDiS92Nm9OayMcLpi5f71hcfXdUnimDkkh6g81vJ6RKUK+sWvEeVkEKHrUEzbqJhAyhu
ip59bwJCZGLD4YncjzYlLfF4gWwISaiin2QuMLWqbJA8wj0AINLSpTRV8OioEXWakj450S87b0Ei
NnTP/gTG+VU70MiLoYSJUt/XBS34TQJIo60PkLGitZdpP7Gq9Sdg26P+y28dDRi/n4kl/e9wY/tq
uu2VOxPLhNSBuOSqfnetzNrqbmGtwEBH425sBEP3NTa/EDg7hRpIKe6HlIXzktkZxssAsmQRnveZ
aPCrKyJcp6vKMnRAGjXcsTKqX4qyfXclon+TNMYnq/OiwzRaE7csSsvqxt6Gjwnbbzf6TdoslUU8
vnWV3X6Zotx1b/QmG7hti6q4oyaP2LpXkDQNRhDuhSSPJX+qnFdyw/4GS9J+baBe1u0C5DR/lgSV
gNc8ma26kq2xEGiNANud8tXkC7R9QqT0Xhvi4O9p4bAOyiF1XCeNGaarUBYe4bZOTnYHeRNaglKo
GCCEM7SImRl5dRf2ktuXkA1mcTyN+WcPjTexiij13w9h5xUL1QJM3lZWA/kz9qrO/WRCV4Hs0biQ
AWtyC0AHdv/daPso2iJD0u6NMK29rU+s/560sQPVokveNcwHSiCzhrjxp3jQNyQPIwipyrvnWD4m
IZWDEKULkHowtveeai1749VRCvGUONnbgHk178qkMSCh+qW3istAIZvUWUtV1zTBUy/z3xQpj7c0
WtkPAH+kenUowqL+PsW1+WRiQo0AXWztnYzfv9Fh4vsrNHcIm8zOwMU8Cv2+xm7BojBo9o6684NR
/qSg+QtQ7KMfJggY1oM07mF/F2Iz0YpP1wGCgc9mY2ESoIzoN4gq4Fg+OsKIpmmAe3O3oOM8o9Wy
A/hiwNu+FgYTAFw7p08Bc/09KGWmL0l7hlfLB28BjzKJb4WZd5SU2lSYe2MqdSQ1Jw1dANnXKltb
mQNNprXaJlmnQabiTayFI/broGVBs+la57+gQYlptxsFU7ehweyPCxqCPhpxHkjXGi4c9iR5ah60
qDHMhZcFoweonvr+pxChdhCWyh6AOckRiBrFcbggWhYdYiuv7BUewaO7M8cx1rYAapx3IA6iX5RE
Ts7KAze9RR5sSh4DUcmX0sl0gE3s7EOLVSOlrDLQk73XJ5q2VDZFFjiRYQko3/Bc4K7U7MESc4Fn
CNHUVf+ehfDfsAevqncMgqPpZ0OihUgXce8+5w4cdjmAAfSuSsN4FEHhJCs/ycWLNke7u8AyRb3z
CqSfwE7ma0vTsnvlO/VzKxKbunmli19TZIabIUeSc+HZObpY9WCW7VJ3wviQ8t03g6kcKtBC3xCb
RHdW1/jTNtUC9VgHRovYkQ10UyqE4htfj4CQB/0nJNm7cOkKNAvGWnf5U87g/8zHVleAaGHTLOnV
BvVCwY7BQaXIeuvWtPNZSKj2XxEM01cZ2Ed5ADZTYDjeUIV/gjTsQWdgE7/isU3IGEyhRmggguxV
tWMyotjfpmhEdVrPBgqony5aLYhfI0U5gLvZ0XIAl/4KrZP6EDQ+F7ObVMUiTyUdoGJ4ZzC0vQD9
VM8wnNVnUKw4KaS8WL+sDIpWilUdNCp4WdvOkRLxS6chD5boHtwWlAtxSpmsHv5bYhqHyG4xaW/I
XBc4tiA0EyKd029NfRqR8nMDC/mIqZSwuhsv3Q05pKVlMbjhHvsEeJAq74ptEiTV18yGL+G3GvqF
qFA86ybChxVC3mCJf2ExrD1mWq02sfczcuEi2EoguJFSORgIQFGay3XcQ5xE6L9q0YP47IZYIumQ
+7F5m4RZ+IbAFOzkqAVZTn+E/UxP2ftMVfC+C9MXX9hJsTKdEBW4PkAWA3YqCJIGYmsGgPMWmGiz
qwvHBaaCzOftmFMIOeiYTQYbyxsrdVM2fVPu2xhGzMpiqT9ZTYU3Rt5Ce194ftJBnTfA1d7qgJSK
dZZPzcHyfQp8rDjsKrrpSXqvQ32D/0FjaAWmJfT5kWFAgX6kawWiRJU7mKfZUzU/ukEj2XmOVyZq
KTnd32j04eNZo82GfIU3WetIIYFGhj8ZLzU0gfvOxStZJdQd+VRkb7CFuiDZxm7Ku5BXkvSsx7Mv
vhGic7+IxIhuUROsx3tVNK1Y2IMJvSUPxU3gxX20ynroLouEfsT3BGv0aKPUlPZvZUnPAqJvH0Zb
VZo8tiqCtAoptqdVR9XmsewhY0PkGJLHnPYcM5NNkD6IxpaPEW4s+U2KZai2ynJX+zzVpX6vB8FU
LfSMshHKHpm+xnxEJ6kzHINAx3NQuCon981ErAsnTq1xEMXLU+fAXvI3xFH6xhubNr8ZGmF9J+Lk
C6HCAdeIXtfnokbSigUwG3dRZ7U7bY1MymYVB0FsvFSEYmJpmPCmKSxOLeO12rCkcRQ4dAkcid+0
xJtzkTqd9lr4iLPFLk/qLE88fmfhBHznOk6+JUwbllBkaM80RVOaK1AC4K1qrvncN1Kbi47Iq8DC
oiCAS3ofz72nbt8gmYDRQlCWahvU9vQS21EHi6gfhs/NiNVeOQbmYaRc/UgXPf42E/J2KGxnau+i
E5DsQpWDAhtsYw12kBplBgtPYbhUx8+5GCu56MukQBlt6r3nTCccuEsbrU+fmsJ3g2Um0QGDxSjR
LgXCUCLuq2qPQmIepDrRiOv8hnupp/umLxuaNRn349L00noftsQQ30uaOONnzclF+FRjb9uzZYEm
L8fRoqRvS9V/7ro4i1YA4/PPdT94xMi1pIpOd13TZmWXuthMnaeFj43fIFMTRUn91QyCbF/qU7iz
wsJEwCpOp1fYeha4xyF5Du2SuhKuxL7G2jmIc1LnQG4DXQkEcyjHlPqh6QMRfUpsLdSfQtDWZI3s
LWQtebL3WQZ4+yamy0xOGvL1F6M02newnM0nkfTINZq15zxGBvfwsq+a7AGNzfrZJO2HGaTB6YFh
56A5GYihPfSGAR0xKYKvDoEQNoWDT60x1iF71F49vlcoernLNqijbon5cDCLIULJudWmAIkGYQVY
uUGgih7MIDVRc7b9qnirprj/lKIeRDYeJOkbQhkALXVRNy8NUggvo+NCp7CcUqPYHxU3kkZouJqg
ymaQY9rEXowTOQR0xQShFALh7EBBL33kt8MEx+GwsX4kY6tuu9xWD8IhMIFnMr2W1QgpFu+VlUnL
fYXkbXfjUDZBIdymcwAhExR3sIXiV6GxZaYS2Z0qjd3hKY4bOp+urozHOG+Nn5ZeeuEqjGA9Jimg
zq8RMSC1zxFcxILWo7urOS97ZcftgZ6b+02UrbzFEtKmrK6Q2vTyyk+2vdIjwPtOZG4MK9Yfsaju
tkbkICaNTz0iN3XKDdu1XEhuUyEG0JIT07XMarEzWoskK0L6qFqDnfXWNs2J3zxZcOGBuMuVb8fp
e90qdQe0MHxAMgJUIdtqJkBQ/ytWuQYSEtB4U7ZPlVEZD3XURpsICYhPs23EF6EacXAGgfshzhTv
Fd17yOZRbWf4ONBCTI2+3Ix1MbJLEMxZYIuF0LTZabG8ofUzvFEpyjdEzjpw87FsbpUZBneuXbqv
euvgy66M9lMJ1XAXITs3rlJ60OQrIqCAT2MsJyal8f+Ts+Svu7L2HmLVUqmCTreuAsfcBJnQ782o
BUJZpo1cZVwnb61OcK+zNddgGmfFJj80st9+QOx3iHqwjjeBNGp4uSn38Y4gHQRs2Mf6Pu397DkW
df/NzKMA4Vqnr4nqA0+ZD2Hkl/UOHB8E0MZydgOWqX8krAt2tK5lTyP4BtqZcRX/0g1/+mrUNp0R
nU6b2lGuHD9Xk97odyEdQL4F8hr+vjfRfFr3XmT+MjmGW19HrnkF9Us1ixzm7VMQSKosAFnEU08N
k0iKqtsCBaMu34QabU8va1JYKZEpP2condtrp2vdao3nNyC3LsvaVRajP773vUALV1nrltqGiKJE
YJse4S5Pgyl9GaNpWHSofx0M4joPFjS33KbgSbsF99eKbTpl+YMtCXJGH61RKq+ozJPe6D5xy7xw
G78mqL6nzimDb91UGRwUZc/NLboIqyDrgjs4BoClTWj/3atTEGYhA1sPSHVp9rBvjcmi6iwppHHE
K5JIpAYR6wpoV9S1YyxCWrpT2nRrCEBb7gtEtQc3iW4SYA5PIQI8B0oriOba7oR+FRLPnyJd+DH1
QzPY0f8MXkot4lz1yIUEwqFIDVAvAFFCnB5v3FwjhSWp51xMfLB2qRE9rwZIKcMCop76obqkR4a8
aLpvdmxzacHrzh7qovGGVUJ/CyXrOC/Wkq5E/tQy6pM15tmtzzX2iRTGuW+bQT0isA9L1dBxnRy7
rN54vka+IpsEllZbenNMn+ITVNSWuw4NO9u1knt4KV1df6JxRuEX8wAH4Uobss3IY9PdIBSCVRoC
CawS2pnBRtkySxYDlYVsgSZoYoC8aIsHM7aMuyHXQvMWbF0x7E0nosQllV48aE2e0NzpOCp0+iNy
jUrdB8qyORt9vo2Jb26FH07vvkr6Z4X7AR34ye4PykMJYV1mAR73KM1Vxqb0AHmihJh2eyrXxivG
luEbkPORCr1t0nawKvHeFj4Ktxw7v3gYyiFZWzYWN4Roo3XTY7zsvaWDrg65PQ2oIbEsJmz1DK0X
1WjQOt02puulp8l93PGBNoQJQlJbymuHnql08ke6EOH4DJIgVV8IexSiIhliLbYKk9+1rkttm3lm
Fz6Qystu2xLPrMw6dbKl3uFgvlAWhNr13MZF8QsZCar0uo16qqcSkEt6wfsxlqh+onD02RXtQLew
L9Z8cf0r0D6Ibeh5NgPKWKlPwM/L3ZPETjblCHqmKddy1sU+/aGani5mBnJtDo0GPbghAIA/bh/i
yLAOsAUqxJIAxn1Gg896tUzdXSWuEf6UBj9lp6yhrGlAoLVJtiioTPGLhxDh+Hp4Q+U+cjYotSh9
zY2LvVzHYxi8eVLJn8E4GckeMg9lJNCJKl8TwA8wncpC3I2eIrQRsh+/NLkVf4+G3HyvZFdrgMFy
+S0E2dQsTahREFydQP4MaV94XPH0Xyih9i4aQGCqubo0RZsojLP7uBmhQghwGUjPumM57WBPeI+U
MIGBGIGMnrtM6eWnxNdRpmnG2CZgsfqyu8+scLoJRTf80HlXf5lFFY7LDuN4jXIwLoQ0/+TwxcDN
63msNJHSZUcofDeHZy7dQkpLG+rZ8KB6A8GbA1g0xNL9TAp9BZet+aLIJm/jIUywI6s7fCpaLmoY
UB3NZIgWxnxTBx3Vg6wJEOYurSpAtMcy7QRDMZ/adxJo9avZDtb3MCfAXyJi5POY8LQ2cLExNdzT
Ox8em0Rri+3/aYYpb3OFQiGcVrOAf211v2Vbm80ipAL9lLS53AqnjQ/jEPTvBuxyarC6/k9efTN8
GAFJF9yHcIiidOsIqFz0opv9OcyFUT+NkXGXcXA9d7riHnQGaEsvUpc0QlHZtqwjm1K9jH1tbGK6
8Qgn6NpTBLvdKz7Ryy2tK46oZ7CuHp6DHhh720Y+4GhC4LNKFPep6GKYvNR1/yUp/MfLiNpTJLSL
u6FDlcdkPhCdPiKhbbNEhyRhCLN8LN2XHJVf7wrY+hQFLZG1003wZdDhLeMImYxxLViYsLJoSvco
2iAWmGx1YLJTaF6BB8sTbLDUbQse6SwlKuyZUvY3Uj2vXNNDmRosSekvYsp6fYQmnMQ040cmbyLU
ZS9/PHEC7kfYHFoTnkMSFDkmph8HLBCYVuBsLXilUJspHuriJlfbyLuLo7sgWHe0e50r4OvTFZth
z2DYDFsiiX+MXTcCmpoe2DgEBZ8Qs9t1ebMx2/XlmZ3uPByPBOk2KGvXsY63BQ6bbaQcQmjh3Q/t
ayOvmCkfGdhzVlkgdhzMApDIDkf245erqZ+6g3KchVW3y0roy654i9GSUCMaPoY10+40VBjejfq1
JjGmtriP4v/nzoVy7/9g8nS8X2AZQMngssDOWOB3+/FHiCID1u1NFK9M+74Iy1WrN09j7NTLXhMP
CMCtaCV8uvxl/2DjP2Dn50GxHXaEbv+xqP44qJN6YC9DQZE8Rse+eit7ooHa6h9rrTiMubFue+dT
TouINgUSm7B4HgZpLmsTAflq2tVBcFcGw9OVXzUfwtNfBeseBsHMVDg6pKoe6VpB40Ea4zsSl7c6
MZgdW9WiK+6k0+LVIVFGbD+j5HavIVKTZ+Z3wxJXSAwnB3j+Np5Owu5xvxryaEFcg25dMICZrTIg
lzaGLajB9kh/UOnYJZRgQP/8uDzzk+v8aMj5J/3Fz4GLTQMfI+CF8jelTcUDZ5aeZlurelybrpzd
k2N1NJj3cbDBDkA49wzWgY7hwaaR6ZJOXJ7RyQXBIJws10a92EQW9ugWBBA5xm1uugt9tNc0DbZl
AsiWWPDyMCfXOr5gLup1NhcEss7O0QkOXK1ptMb0idrlw5jrvx1pUxvJ6s84uhSvlwc7nZOHmLMu
udkdy+E5/PjhysystMZ2/YUW6VvEsZaB2b2yi688uKf7j2GwO9ON2QNbHLv9Fk1gdM3k+QtXvDbx
JqNXjp1JBTq5/eKW9vLypE63HoGEgEQzU3Zg7xxNqsflAyEEjKBzRl2g+7nvMJlNhuwxQW2/y6cr
451ZMR5Hiy0hdP59fLqiSFLqEwY6UcV3XKU+pUPzhOPAwsqD28szOxmJC549waQ8PqLnHB0qbe5S
5TEqGtDtH/mTGLJ0ig5cbMpViJHH5dHmU/Ph7uIJNkx3DjBghUNR+7g5dDWoFiQeRxhPEOtZ2L97
eCC5TvfPXWfdl7zr15dHPNmO84iWyxbBv92yj49YW2VZEuiMiMPNEvvpdWv/8hHV+OdRCC+hopsc
ZbhqR/OizDQaXo4sjhrQIvpqK0SVk/8YVP6PT+CZlWIMyVphU06cdnTv08gqJVRhgjLtIEniLXXj
pm+47VyeypGHMtuBcMVy6BAB7/njyvpxjbrGHKVIUdQE6SMOcJGbVeVWwz4dzPh2bO3fvomnQxVQ
ayq7fJeM0K0U3Zu1EfvDld15cu4kobRDrRSbLY6DM9/Sf135fV2h7ewKG0MNNENcYMBbmVnmi4np
335q8J4IrDa/EvGcfmjT0lEnsDE5JU05JuRaLdUcOh003Rtvkagfhj5t/OTgOy+Xv/Tp5EzLdNgy
ZEMgCY85lMFoV5NqAPIVfOyu7KAH2bcZeIsyWpbe78uDnZsUe9PSHcu1GPdo92Rm10fCoxiQpOUD
3M09lEdwf/2hM7Td5aFOrmaSIG4SQ2diDmTaed5/LVoSmHE3BUiKZyioFP5rPQtA1RTKjXqdNz9o
Cl4e7/SImzYvFtRphzYS++XjeKFIzNKMQ3cxdWie6H6WrugaFqjIYM93eajT+4uhPA/D4pkkSvzz
cagIOxbLrhOYQh1KWoL63yLqcN0ZRlQ6FzQknJvAHbtbOuOvLo3xK9fMvN0/Xp84Msg/NGW0dE52
zNCNCSCFFsmjDiNKDapadXN5gqd5EuTnv4c4+pilkK0rFAj1DBEkHK+0cWWPRbtXgL6WyDsVaySi
fyZaVy0RsL03W73617dv/gUeLG/yNR4/4+gXZKnvh1bHLxCUiZcQ7g8FxpRWPn5JMW69PN0zpwKC
nD3bx3JzG8cUVVDCI6U8ory0CVcofereXYZWV37NBP7aOMbHfaM0vOUGwTh0vVa9uPPpauPdsqzS
K4/EuR3ioSlkesTmc+3j40AYGiZBK+jEYhf+WJXBj9jVrnyzM8cNsh3PnCAbFNyPH4fowwScW0pW
9EcZvEbl1DZwIgjt6spuP+UuSxbmr5GOdsIArVWGqO4uWgvWTfQwsfHCX42G3ipKWpqiTtG+12BP
8Ti7vC/EmTuMofFbdylO8R9Hk8SobmyA1ZBvipcowFnyxtJ3Vf3QG1ud5poVHYruRh+2JTw19RSq
A81+FNZtVPKK9yu/5fwH/+9vOfoMVtxEyLHwGfgtY7ENmk+F/s1Hp8C0D5AQHQSnh+fUv8XDiibp
2kk243jlSTyzrYgIHAOUmcPmOn4SReeYhaP4HKXC7c5sSx4sMBSXJ3rmkDi4TItZNohqw3GO3wIS
hQ9NDRf+y2+jsDfgd39BnFtXSMf981Cz+JDJNYN6Hpnsxz1cBXgBlImJpJqr3rpofCxr+xa81w8/
Kf/N436Op4gM0SiiAGlTejqudWooQlboerCLTW2LkuYPMzFgGntf/3VKDEMihC879xiwso9Twgd+
KkebYdymO4QDHnn4fES43ZN9XimM/HnBP75D89UyewXSpnb/w/z/64X3LK2uyg6RSC3uEXzGRGHY
B4ap9W9pUyLGb8b0UNZUx+WbZTZDTMNv4rXCirYfl1Thoj1ETec1hZjt3vmq7H+hvuRNB6gH4OFd
mnPZqshsgtxmoqGwoZuW/h59qE0rB6fkVwOi5IOuUsSbJZ0L4tC+eylDBY1lMLE3hbydp1u82lAt
FGGkPrvOFLzUURN/pZnR7ON8aH/5btzs4SwM8ZUL8vTu+FPYRNKF0I5X+ui82mU6mlUEMCSrvkce
BrTyZ4Wy2VR9QrHcNa7c+KdR5JwpSsqLhste/vOg/7UWBLAmmImGtZAT0kH+I707pNq6O4uXzMSc
4Z+3GdIVBgVHKciJ5XxT/DWc7kAHFjVi82GN+We7ts1+407w9vMrA51eOfztpkdvHV+oOfz/OJBh
q66248TDn/irad3GzpVVOvf3k/VSRuMAEM0dBcSlB9cwKCAxjVPxvaHHPfXu679/q7+HOPpWWqx1
EBwYQodjQ29ywWlZuu2qATl/eaQzkwFCRR3OnB9k0zh6riYQ6zG2H5I7BptDA5UU89oQp7cz/YC/
hjja1c3U9T2ULQnTEmfWDOeAZVzo/W6CqL+uC314uTylPy2Ao0uG6o4g3mYDuPQjPm4AnNunpJW5
twCgtnDM8qZMcFbFlxL3DYJfcQuC5QU5gycrHpYyhAVS5LcFJGgXfoEw4sfLv+f0nDm0dqBsu1Bi
PNc+KqJ5aorTyNX8hcitJ8sK4IMqmN/1Lp7CL3ISV5Ka0xVl3tApaB+42ICeJIe4TWlGq6PR7ET4
DNTu737CCPPynE4ji1kahtSTasJc5z7K1OhH+EUANGxhde9RoQM1dzeaWVxZydMvxyjIjMPO5bWg
jPZxIZMSpvAQhbhg1uJHU+ZbH4btoGFZAEkth5Ynt/8+LZOnkFKJrs/hxMcBMWYZOw25rqVbvOQl
/NnIRUPu2gV1eiA8+hEWYlTAeE3rpLsjkfPGrYz+h9thxd3m0TYXJWIMQfLk2r24EoKdpp7zcJKL
ykH45SSrTn3NRWkbeZVQIq3mfwF0uU5qzl+LcTvXpGOnYuGE9urytzxdvI/DHp1CcFdoawC9WMbt
cAMUbQNF70Yi9zAgps6FcKXgc7ojufFNQ5gUukjnjaPhEC3IISmG0RKk601d6RDYxv62NLQr5eMz
4/BUEv+hT0Qf2jzaIhZKc5VQNK9iiVjjLK+nH5L0y+VvN//YjzfY/B7/d5CjJwwy2DimBK/LIeqT
JUL/+K2mS1R4lhOhYOr/Dgf1fHnIMzmTR2OdO4OdaWHgeHTYugiZ9LEdIpKy6DHsjY0FUWpQ+g8h
gkfsNUAF62+AcSngVavZAOjy+CfbxSNl19EI5TwIg/f749FrIZWn3UzxReUWd7be/eHlrv1ema1Y
CrpRq7TKx8+XxzxZy3lMQASkaRbqZ/JoykMP0SN2imipYoQBHRtVIO7laB30HIvLQxknbWTGIqRj
NOlwL5vzb/kr/AljaQNdEChDBxv0MhZhDph6esUfa1cnrzCVgT0fYHndhun8qZcZ2LZhi83Tpkz0
vdZ+Uv4v193b/ZXnwjh5L+YfJi1k0hzd5r+PPsKksNetLCdaTjkFXgpgMRGZl9dge0GbZXfJiFHm
EpwpcPdIc9pmVxSG/RCmhrbWI9X6uyySQXijuITGBXGkuQKaaDz24CC7leoQbt4IbdBuJdJl1lIk
gJyX8P6J16usMr+0bgRijzZk3F65gU7uWQ8jIT44WrH0sE46jalvdGjSq3hZUq45kEBNq7L38ZCY
OjwvI9wRL6/x2fEotHNwqfLRFvm4xImaOlE7AJ+8ML0xmq9BZKDssNGtK4H7mW1LS53OBCEuB+Y4
3Y1SSA2oEzGvsfrEyfyB/ss20OSV1/fcdOYiOq+hwQFxj04k6z2FvEbYTsbfhP2z6zaO+bMMr1x1
50exBXuQtFoed/2iSBdhGxnxMtD3zfQTjyi0zB6i7ufltTn3zTDGcOn8EbNweX9cmzhteAZ9L1rG
vBJbDUF1RH+saJaVjosrwZExL/SH65uNN6cHvESkOydnHVeSqsAMPl4aYa+/ohzhoSIcxuJxGHVg
miMoUfQCNUP/Xue9u8mBCX5OIZQdMpC87gMU6jJbdhORz5YOH+h5V6/9nzVyCC8THkk/XLfGG1Dm
AFnHTrpfrbgQ7//+vahy6FzJOk67zlG9umo5j73uR8vWGld+CJzdK3Zotf8vjujfwxwdmdzwE2q6
DAPgDTr/LmgQBceGZPJfL8/n3DZzLErfDt12OrLz8/PX9etZFYpbFuZTbebS/c8Hy3oTMqmeSHTN
H5MTcgFeHvHMg8Y4hFzUcNjbf8Sn/xoRd3qThRziJdkIfCS90+5YvO/4bDXwHfR83VNLuhLqnZnl
f5Jekh9ynz9v/F9jar7UKlJ+oJc9WoRVv8zIA0aZ7fw+uxIHXRvqKESREzWSKqFIkRSvJZQv0LZg
jL+E1pUdcubgfpjS0fOEJmxjYxgcz5LYq6Cu124T7drpn2VJqXqjfEpQ7nkG8cfR/tAjXVkK1DVf
Tq5aoT75kM+RH9tc3hTW6c1geaSdDqhCNNPco2HMThVx3M5cvPitdxQB5PPlAc58rrnHJAlMqbPR
j/m4z0u/TPDDaxPsOPrfUZNtCoQ4QOxeeYLObO651YuyE7cbWe3RudURsAw1B0ApogoHCmv0JBAc
y3/S4oImNF45SqexKXC4uW0gdBTj58j446wUwnlYniSIXcMcQ98CyfbJ2ePV0E0b10A0rkVEUa3D
/N83H+NaFDyJICzkUD+OO1Vh7mslFAtI9UszsVdFraGCKtaXF+3cgwH4U1CDoW6B+/bRqjn14NmZ
yrGQwbUwKEMKno+e/Gyh/4YYAL2BJlpX/o0ZbLviFSGAQT4rpDi797K8tWbo/npo76ncXv5ZZzYr
xTodJA7RMViZo68OC76yIzhqHHEM2Dx48vWVhT23jdhFLCmEQUQjji4Rb6qGKi0YQfLsj9C16vuG
ljaqIPU1EMS5gyFnz3pu4vlZPopmAtdxAnQIkM8Jyh0k41WQ2HukTK/M6Pwwc8FnTi3s49gMQ7Da
lFyMy6CYlg59XDtxFtK8v7wy50bhnuJxATlM3nI0GcPH/aRvgL339cGeNbqmBJ2IK1M5s/x0VYib
BX0sxL+PNn+VVKVu5uSfbtvubBiBrN+ViPnMPJiCQ85OJcnhMvl4vtopaM1UMY/J715RWtnUQJb0
1P3X2gBA1xktwfpj9uAcV+CqocnbGFMV1D68lWhvpoZegRyvHJczL+KHUY4284h09tTFjNKNaJBQ
IWjRLB014H/6lWTy3GdDGBl8Cy0ogJxHy49ssRhlGaVQ75K9Bo3HQkrEb6Lt5V12UoWYPxsHnwNK
5HQSwWDY7ltNE6ZL31LwJRGBoBN+M3rIDdt8yLJqVm37+38zJgBVgNZUcY5v3MZX/hi4jIkg7Drq
iIj3pXhUBZWr7AHZtMujnbl/ELefKy308ucG5cf9R+XbdgoTvUITJw7cAPZZ566clocTUKzbXXn8
zy0b9T4KHJISLa4oH0erfAktw4YJFUzyZnagENJeG/WV7OPcNpwLOMiri7lAdTSnFh/p2cQW85vC
2c61tzgrFz1aDwhuXokCzk7or6Hmn/JXuBlZMGlxG+PzKe8F30YMyEp7GlfKGdW3yyt17jKiD8pd
R7DBih3NKuqKiEkzFGqBezm694hUXdkM14Y4ms1oh11Q+gyhysF7mgIVU0IMgqfLEzm/PP+dyLwl
//pm4QhKffIYRfb4F5ITWHTBnkztf/G00p6eMZrAm2iOH90RqPjoUw63BKUq63kGxXSej5VmiIxr
codh27X63bnL4q/x3KOEcZSo4wR+wcEtoUbWKiyWRRe4i8Covvo+StJRsA2LZHP5a54ddXYQorZN
oec4ROnTwK6DqMJ8t0hv6C2W6S8DmyhYOpkplq28MtwpyIkrkbbA/x9v3kN/rZ7R5y7KZIyHXu5y
RDxLQ55NWDqCtM+9fZ9RYbcRI4rXl6d5Cq08Gvdo+1sCaRdMJlLapdMWSRWrevy/pJ3XjtzI0q2f
iAC9uS2WaW/U6pa6bwiNDL33fPrzUQf/VlUWdxGaPYAGwjSmg5kZmRkZsWKtUYPX7dAwWqAdeT26
ECPt2/oaFu7LxhcPyaMxC/vC9Gau+xTbVE3wHDgB5UFCMdZHvqKnNzD9++DmZI6FHaIPMH0G+TxW
9c5XoEWt4V6kHfnyqBb34dGoZs86Wkl46v0WoRz4EBw4h43mo69b2m38CBDlmhTFbyChkBAybTLr
dPIQUYMRPTWWNInf1Top/MaAfDZooeoqre+IzdC/7H2OrvJ2o0NhBjuGJl/LcF9F3zzTdDv/a5ev
nD+zp5x9iu3oM8AAzKP4QOxUMF5t0fCGCOufqQ3VQkufeGL7K3fD4vwe2RG8RoNej5w+Q5ZU+Agn
1ZUaOEymDzgh/0WciuuRDSXJC8ZSCCL9kpQH7Fv4pzQ6Gy2HbAyK8BUjS9NGBAQWHIjqAo5Jk4cU
anU4RaEysv3izki8u7ax3/7eKwl8HEo/gBhssY/OKjopAIKRuHFkZp9NeUyuK1gf7wLV0d6MNP5y
2dzSw9pETIsQn+AY3xRuiaCbiQfDESJUSJa75po8bN69m4R8400rQdNp3Sf9tvb2l+3Ov1Z0Qt5i
c+zFmtGYeLofckQxutaXuZyk8A7+Jf0Q18jBy7lRP9nNTZC8DW0OS+oqIm7+xaeGAYcqJBFUcprE
fYLh0pnGJtQQh/ChuYXCrLHupGD4KtUaJC2UNDZpa3+B8nv6AqvKuG2iUXfrOPzka9pHr/hvml3F
D5I5Toe4g3bDp0Nm5a1yHoXwfcwMLdFcp7L4gEwkuZbm9qlNqX1uii999vXy1J/fmKe/Xzj3srRG
GyFQeGQrh1h6s1QIzZ4R9TXsbeG3f71rTo0J7qVHmQ7HGoPxEChHxjahyV+HOujykBZuRxyY04yX
EGqDuohGUOumo7JI4gAY+0a33oz4Q9NepWzYlMZdrL6W/W3d7SFpU+O1Wr6ysF5zkQl4HvKGcz3m
1JUzq8sRBm/QIVfelXibeDO3LfymvyzDBeVU1dBqGv3O6V+9uN57zv1qMkA/303zPgK3MPd4UOgX
nFqCNdceOpya/vQdxDAxZFpleNPoAHpoCJAe0Q9HzIRtbLoITLlZvh/U3dRCB77t9Se1cFEzLQl5
Rw96+x6hjUNHm/Dw0kPoIc8N0LFbGsG+t3V39GAzjV706mpEkm6wq01Wf6O5aBtL903xkeo/6+rF
sR915xCN8sEHSkGFI0lfWusmy9aynQvx2OnQBW8OQ8ubsoSh09wOvRuM2uQiEcUJdFpat8BNt2P0
yYD35bLHLWyikxkXFj0aBklKesx2477tqZIzjy+81HE2/46H+EqssrLAmhBbQ+Ac27WPuRyuz4Ym
fzm5iQfIYTpXVZA0Gn/I8EBeHuL5hXcysyLOISyaDka7zoDawnR9lLpVcJghoiWXzajq+Yk8XwK8
UEj/zE0fp/vHG0eIPlrsjNPgwjdJj+ZLlvx0jBulfbYsaQOJNnK5xfilRywX+UpV+0H+ftMbJqRe
/UYiMVlo9/1wqKFRk6RiJfr9feUKV8bJBwohv5fSuAG3KBMBq05j30QQrWZ6ijn2PMwu7c9kVDYz
w6zlP03hR16AB043DboJ2eC4Ywg1lPMMvI6ei0cbTsbKelBr89vleTwHvcEgwEPDAC6sWaQfhUOA
bAVi0jXz6E/qVrJcJ34Ng2ukE1UwRhG8Ybr1ySZFTinPKb+QL2+HH3CFrMzWotccfYWwH1W0JKzY
4ytkOgl070cJ1jODu3plsItOc2RG2H+yDVdR4vXGpq8c7VM2KfKM9jFuB2Oq6ICCobVFSNSNPVTZ
LWgnd23rtZto1tOptdBeebAshPfMvanQ5AiwmS4pce5lB4V7iN42SfmMklBQXWt6Ap84os/OtnW+
Wvm7zPrzMubPN2OAJ9l57ytwQ58vT8zvo/7MWY++RJh/+l00Tav5krqb4Fy7aoH0ZvFMZn7jQMwP
DbECBZykPsr1J1ne+9PDML7qEgKx0VVL1jpCmVxtbyrKHbW9S43GjaBKG/SGlqyvEH3x1iwOl795
IQadZ2/u+DXR0z7Dn8MV1VuIpBoAg796Kto875KGIHWtHwbwIl43uQ04ElDwSrNy+Cx6K0s2k2PA
JSFenBBUmXkXTgZCNoiLtA3avqnU/YCpNlnx2PPX0DzGP5aEdfFtDzbgCksgIHin0IMS7BvIo8zW
XBnTmiVha6gpi+bFWPI1eetxc08ZudPkSW9XYvjfiLpzX/vPmMRbCcJa2xoDTsGwnFWJIYXkr8lN
0cKtGD63UrRTOSp9xZ2kB0U+qNqNH97qDlHRW+J81Yo3C5n4oP3ox3vK4TT2PmZIwUflLkdHCFpw
53nF0RaXe84g0ghHCfb3Nj568pta4oGc4INNyXsYAkh8KwsqXRSCm0Hbx6q+H+SJTI61hdryI/a+
V+g9u+hhHSanQyt5rSdw2fOPPkg4N6ZALwe62YxNZk77fCxcRYZNx7mrA9VF6IaMzm0tP/WNubHC
v7/eKVHNfSXMB5T4gpukair1IdrNG5QtyFdJKMQnuyYpVgAJS0PEjkWdYi4jnUF4pToGqWxxIQyG
FLkSihkb1AXRERjhtoV2U9rz/3oHj95LCBi5YdN4BCzT2cnKgJcC9ZnrZM6+kH+3xT5WdAfGKEg5
ZiI4zQdf2+aO8qY15lYdctfJjRd0lK+hYr1zYFWGvOnZ7JXHUNf3RhevpOiXZ+XoW4SYoo0dePcM
Zr+dkyLGAWEs2bzPoeaAF1fr3UpOb9AJbNOVLbCwA07mYP750Q7wSroIM+BJyEpE14nV78Mp2+XN
3xeObYPWCAbIkUfpWPDrBAiCEs7Di6MbCJRdp1mpBixP4JEF4TxVOsQ95YyBpM6Db30ZtOs6vYr7
L9rwnOY3oBZ19a7P11xojrOFE+9kXMKmAavkB2iiEgpar8r0xZO8QyLfSNlThSZIA6oMrN9admtx
ybQZhmXSU07d6HTJjIZHtDkyUt1kX3j6VQojd545K2/oecLOhnZkRpjQCkmc0ZrNIETlFv0hQEcq
g9ztU06vG8TLK0fxHNVfMifMJEG/Ch8et1ScPynpXoruAYiH/k9Ukkh8wNLMzejm2Q9FRxm6X4k4
Lk8pBISnU5pEaaI0CceuVgcwWMqPMHPfd4n9bzbbf6bUkpVTM+jRkXJLGGNhfKqbx8j8OnmfLs/j
fE7892mku+rURB7KgdwOrFo8SRu5h35bWrGwNlfC8yzOGxlOCiy0QXDQBt66g38zyyFcHsjsxeJA
wNiAA6ExcMagnw7EL2m5t2WWpK402FlRhbLvlbIBB3MrmWsYjaUomRhgLo+Ss9FgrRCsoZpg1BEr
g+5NN/4yAvUqa67KfHDNCN5051GeIKwaiEmshEbPg2zVB3t4cVpU1X44+oOs/citH5KGCuWT02Tb
Os+3en8rWd9ss3LjRl2J6ZaOu5MPnoO+o3N71tNKkBHl7orV+lGNRhIyefNdc+g55QcxoPw0fIM2
O7sNxil0pV5+tIM2WfmOhVU6+QxhlUh08cqEeXETlCQiVLOReWO03XUM0xdcLCjZ+k201gE/HwWC
a5wYFU4mP1Vt9Ccxmk67jERWn42bKsx2wETdFoo+WXu1rVXWt3lznlklRPydU1Ph7jmdcT0ftMwc
cEijrzb1TZTA0ikB7N7aD4n1mI3VL91MP1WmdH15IyzlMjnm/2PYFg4nv9OShFme35Kf2/5dUX/9
Zm+0P+fVdRMB85ng8LstERVrjZU74DfU/3zQhIVzLkY+yyFYba546K8Ym2Yo0l1gO+UWzRr5TvHg
qOggttokWd+7uhO9BEkKp2w/BS76HSqRHAAuxVo73xZOHybjzwcJax+obU1ik8kwadtPu/cenFOX
rRxxC+g7+8SKuNamWXbeiJWIu65DvyMc3+ge59rbava3Ck7YINuQO7VyqI1ld4oh885QPBxfiqjZ
wiCcN19Vhwxqspmmryv+sOyIc2V9bpt2xDxcnWVFWoysSd6+DuNtol1ryb6j72hAYWoEFH6b6i7M
eZfNLqXlmJM/ZtVT/48nGo0clKs3vUOScZaPDHjchbsGHFhVb21Ya3PvWxdB1FXRW0mVyHKBtW/g
H0+kTxAnq5YLl1tEerKxb+u175sX/sxT6fMiJpLne0M8iUBzlYHErJh6v51VU+OmQ0b7CZnpOn4f
pxUXOWd1oDdq7iv7P3uCI0q5nyAWwXRE4XBFMkUJ+02g7IsCXcKbsHjt7BfDuIdkPRhaUpL3SH+g
Cf0zGrah8mwWqwQX8/RfGr/gsuZkpkoXzctjfM3a6bpKpj0aqZs2fFUlN27fRl0lq/G5HPmilbt6
Kel+PBki1APyMWNQaCUm29oQ3NwlXrE3vXuPgljKc6n44QSwh6ykG/6LVUcmyTZjp37fkUd3oMT1
XFmNZmym5N1J5I2RfYVMe2OVr6Z9XQ61a1kvki6tDFZ0NBoKoeuhb4BQQSU4EeKfTu5pWZRscCzy
NST7bg8mwbjTlLeq+5TnKwewmLvBwG/mEPDbqgzPmRCXaBXS3h26g27XAiFs4f5VnXbjxMZOS9Zw
SOJdPg9mNkMZFozvGVGcASd4Rl4ASuBM9io3H+McIn7kkWoiH5iCDpM1hdd+lSUrYfHCIE3aC2G1
oNkHckFhkGi3lrOOTewOcARs2HLtlmTtV2RoohsE4ZXN5ZNs0RykUnBoABDTfx/+R25TtTlC1JBx
c31/6CXIarRbIf9T1jLfv7NHx1uSCaW3hKrtfHE6pBNPT0wfHtpZ2pB2zQpIkIkwEyqBWbCZqAhp
MN5/9b3XOoOg/ItqHaipjOoL0pO2ebg83rM8h/gd84QcDbiJB0duPb7DjLyNrXr7BJ2v9IlzUi/u
4ZbwsjsrdFNlh0zOxg7vHGklu3G2ZYSJEM7megIxP6p8gI5Iutvb/gasNDoNSI5mcryDcX1XqcbK
Pl1w55PZFw5oD1UpI4JllVResIuKmwoCjyTYS92VNLxfnuFFU9yNFJPp7Tpj+Kk9p1VLh50DYToZ
rUOh7pIq3Krd1vNWDoTZZ858iiYssG1AYU3Ree04t3S/oogxOI9TAzr1y7SWSlk2AdwWZkWAB+Ir
NZL1Litn/HiA1u9vqd5fif/18oydBbW/fRIk8f8ZEaKJoAqQJzR5tcg1rWwUhuR6J2l++zXtnGRn
2pF+5ceT/JINSbRPiqK/awBIdXQ1SOF1jFrqWv5BfDiLHyQc62WA9luoy4xa3VqyWwVAFOyt4d1a
KCkGz054XcIL3zpblKdCw62UtQ8QEyD//wMsrkmqdQD4heSA2sT6ZKV8gBUhlqm4qbTT0NCT79HO
zNEoQIXJqaidU7D/rhsr0d3ZXSpaF9ZDGvXRQPSVNiT5EDQPE6SravgPiPi+/yLb+6Ta19XKiJf9
7M+AhRlHla7ssooBa95HEn8ai/tU/3XZzRY3pvPHhJBVzUt5QloKE1Rh5eo72LbUfuwmwAxruPG1
wcw/Pzpj9RTlgyRn/rRofMjbD8mR9+pq99HiQXo0HuEkd2JNiyHcx0rDyxMVVP3Qo7vKUwi2bMtZ
ObbnkPH8rPkze8KxnTtZbBjz7A3TE1IGuvNgmndDdggBlDQ3lHEuL9bSFNKKS7sTPHozI+/pFJpa
maDX68RuUTyH/Tc/ogqxljdZsfF7GxwtE9KIStp32EB+m4o0IthoBZLxvjySpQjjaCRiYKpSx+vN
Eitpon1We23XNlu56+ONoq3soSWHIKEIwkdHhJeOqdM5AwChI0ZPTQ+MgV/tU+oT49cW9dHWuO29
w+VhLU7ekTFhNymJYQ6dgrHe63em/xzRCFx1/1w2sjh3R0bmjzhaIY+DiOAMIxa3j9rdp+YeVWwk
DddOvMXRUFyG18KYG/kEd7ObzEeJnJu0ADeSfx+6fjOi92wou6pUd3bwklAuVdBjnTK3rbaj9hgM
36o1wtHF4f75it8kEUfDBUTVhVLBV2QRnS3fBuNGQ5l7jWdxyQpMyYT1UC7wgBHcxHG4Ss0YKD60
P3q8dewHadjaa1nUpRklyp1f39TtDUeYURMatxqRwsStfRSYnPcauGgfrUArfqdixVMJ9h/YB3g0
zGoCpw4ywj8gO7MVRaZ+2CblLGOR5PZVDJUb2pfo1VEOmZJq58d2e2/bU7GTo37M7wfTqqGzshO7
/NlLdOsBgct9R3WnKEDu10/Un3KdoCkGwBY4XG5kcrmHIj9H6d1Om+au67RBPiSpMRAgVHqhb3Ut
89eIrRenEYJEmgVnwKfYmF4GiFiPNXhsqXQe+lB1FVq3Gz/e/f1GI4H0HzNCfJzUCCk1JvM4elq3
0XqEFK18A/PGY9QmV/+bLcEz9JiUu9Rhq8ve7eQ2i++T4qFdA7IuBjFETvBDkRzTzlK0PhJztcYS
uqYR/WyhwyjldoOkJg9nHeHb6glaxm0Ok161Bvpc2mCQpc1U5BbeL3JWJJmqSG3ImpWKus28XaoA
kYFC7W/JM+cwjaQTg6R5kUeScCUXhQIlvsUIy8pv90Vk/UoKQ195IC+FwrCC26RUsASI/nSHea0e
SGDReS/m9W0ISNfPgpV7a3G+UHuYOcNgXxBzmGYXtOU00a+IJHK8HYaPSqk25kBD/1CudWEuDQeh
LkAedPSRrxHmDBmmvBxHbpQYETE7f+6Sp8vevWhgZovWoZuC10GI3G2nM6QkYTDGDPptr6Pm+78x
QP0clULOb7EF0vGjwXd0WiDhFfxBpguhs2BNP+KsojS7FqIEJPpZe8jthVXPKzUtqwjtt6H2Dkq4
c1SSAekWMVTNePOjWcTnbtbEheLt34zuj2EhrOgKn/bYhJZLq8y+0Zfm6r66AjpZcrfjsQl3hlIn
KH8HjM1X3+Hp2WrDTrKN/WisREjzOSbeTaDNKSNCZ8wbXfAESiWWHU0AVypL8RDO+j5U5Dv6L1UX
PTmDb0I9ndzJsAZcnsHF4QFgghoPQilH7GZOTUdvvA6zYwdDmFJq2ziykKrX3jLpx2VTy27C3U4n
qkmHnViXhRI9zcy5F6srNNf07qz8cTShxbtWtZ95eWUYz5L62epWLpB5j55N7MwsQdoVMmoRl6dD
PksgxwhNhD9V0DnZjxJ8rx0f9H5/eYSLuxkpMY4KkoOgVU5Pv1zvAqtUMVU2vLJqpbry/Gitbrpm
RHhuw+mTccljBDa3t96TP1swQV8ex+KUce5BtTnHl6KMmDRaDpKPnEqj1P4s/fC6gDAXbPSV3X+U
1Von89JDBIrE/1gTBqTJvLX7nB2G8jiBtNzuyHxukH2DFeSL1zkPivHl8vgW05o0eQEUBwZDV8k8
AUehMxKNUhpKmETD6bmfUhfVwFdUgt8yGYk8+kuMDOXYrEByR/uqOeNWbfVtaxc7C4n0y9+yPNd/
PkWIpbwuGpOk5AhzjN4tJaKoB0RsW6PZJcOKqYWJBjhCq94MVuClLLhnjXQ5urV4DtpM26JGMnwb
GFemlW59+wMB5MsDW7MmLGvY2k2HXCr7jveyOb2W/tfBVylA8GRybszs6rK5hYOMjkiTgUFWxCUk
xIl1URmT2tO4Bx7kQPqtlX4YzSfUklcOzIVzGlEOmguIf2mIF9lj9KGSwiqdm+oollWfzR42i5tM
v1IS9LdUXs/FStp2aR4VUrbq3IsEAa0wMDttQYR7nJrJ9DSUbpANt+oOjfpd19QrbZYLvggxKolo
tIUgBBHZ+2TJrHx5buesEWgeuKM2SP3hI6m/8WLryfxrPBqBAwZnLSMNjAC8Caf7cPLzwYuR/3Qj
GO1byd40VBZ69tnf+8aRGVEvo6rVwmhmMx4hdlTfF7XrFSp9Syvn/9INhwyMQzWM/nHgZMIOKx2j
bYqJxs6pqEDdQlEM206mlrdjoj9LQx0+2+GoffdKs9mPGQ3sQWS2wUYPEKFe2X5LfsrMUpRjKdkT
wqcgxKwgQqpyTQwfofwBBWcyzbjoG4P+cqfehGs5uEU/PTIo7Pep9sowNzGYQ1PSJgibv6I/vFHz
yO3TDyVY2e9LLzawxn8GKASdUmCraYNEEE/wu8KuwdY0ML/McS68kXtJ5sCmbOOU3y770tow5+v5
6OoAB5UOXcAwadt6LnMOmsB8ywP7IDnTU4kOXJ+tQkXnoQghzMlQhRjU8AZPqzMtcQv151DsBvSb
9WvfubOca0t/dJrXNt2XRoJw+3XvrTy3Fs8EG+oWICOzrqhwVbZ9M+V+zjQ3sg9BwVVjafvOdmV6
j/o1tpEzzNDv84D3KepAdLjTXHs6ubE/eJ0UMrmaWcikqMN61/cjQJFUT2nZ8L7rflTQW9urNzAN
vkiIcG97C2VoEsAOl3iQXl9e7aXRUz1HIInaMs804YByenQEjExn5j0bCQMIsqJDVO9tKT6U6XS4
bOwMJzMP/8iamNHLI81vitAgP5U9tgqy62VVgup+5vByg1zf9mm0zSr1vgz2hbJVXevaDD8X0R2H
NLrriC5ET8NW2irRyocthJx811yOngUkIKE8XRYJCS5SaszCQHkyLotHroaViV66vsFq0lfLW9WG
ZeTUhBN7QSU1826OQyvejl0MFGi0+ms0JssQVWWnebk824sHyLHJ+ZOOdrLeNrFK6EncORMClt+6
9tWcdr1Cef3LgBgwooHS+2WbixPJHmKy8CddJA6FQNGPo4pRJr2DmmN913truLvFiUR/lXwSr3FH
BDMpnhJPQDHQYa/v5OTWGj5J6sHpny8PZHFf8OY3KCMrSPYJy2XnWlWa+bwv/Owp1qSbMihfRhu2
47Z9CJCMv2xucd5Q+DDhB9J4WQnm5MbvmxT8s6u1ZX1bm7lzZ05rdAnzLxFPWTzwP0YEfygiEoNB
hxHDGLZOXCIrEm9LdeX+WHY7mCGpjrPbcYRTt0uIu7IohhWh09Pnqlfopyyuwz64kmATnmL9qi2c
2974aTlrIcF/Mc27hwCFhJPYHmuiZITcsUOM3GrbJnxXJNTlKnXfBZ47tOkhNT76fDj4ylr5Z8kp
Z2YscG9wVRligborKRLbGRC+Kayix9avyW/KU3xfdgoCqn5Tr7x0lpaSJC74J2BB9AIKBxY5W0MC
aUUyBYpFr72euB2Cn5d9cjHYOzYyO+3x+TFMtdwHGOkkx9kMBQTnvrRLDKY2msWWh8NEBiyLnOfB
chD2CH/8jx8g7Iqc6p6UpHyAL6V7PTtY07vvPejjoan9XVs9q/JnW/tFNfmy3aXNeDxuYZ/UVaPZ
qcZiGlGOTsPBNoftZQtLMdZM5cERCSSTl8/pzFa+4mt1PbLd4YHVlJ3SvUbSQZeuWmiQE3pIL5tb
8k6SQ4jSzlhAcjen5ozJg+Y24MhUlDvF6d2ogacj+silcHfZ0NLMHRsSQuS6MDIfzArk+0X20k7Z
Zy2bVsay5PlUJGcMMnf1Gc1eqHuJZndEUEHz1SafXD5l/+Zhf2xiHuWR3xtyk5Tp75dF/8ptadGT
zpvSbX23KZ/KNe7oxcU5GpDg5E7syGXosThjfKNUHTIXENDZ0WZYC3LWDAluPUiR2nYxMxd5N4r9
2iX3Vf3JClbinKX1IU1MDYTGlHPypiGa7Mn0bPZsYuebTnovivKq97OV+3nJ00zgmIjpqvwRH6Je
IBuTbnE02HGENrentHRTKNHrZX9eyqP9FqieudYhEBULqnITWVmLACO6I9JHW2oHVdJos5HdEZrZ
fgjgYP1HgwO5HKu90/o7ny1lF76btPaK3y+exggPwJYPy7yBHvOpV2qF2VPcSznyp4Y29bAbNvFA
PVbPwdbn6LM7bh6WtMyHG7p13Hxa65WeDyUxfDj+AGFbmE6ZpFY257sIG7J2H1u3GUp4IAT8VN61
ec57yb08/0sue2xS2BuG10d+4VObd6phHzb/1OEh77Xt1Pxz2c4S5I51/jO5wt4wMmcMrZkwcTSG
EL7zbFP0cFta1Y3fQHJGa9TWav7RpvjQ99kuUkPIef66i2Z+HR1/hBA46QgV2P08wXXqbRKV9D0a
mfbPyfhemv+MwT1aLW6sH+r2XyTgkOn7rQc6F2mFWba1MYgp1nOkKtGVb6EElXt3avTS2NvI/Cfq
tpcneym0PjYnzHWZE5VJFHtcP5i+ZGO563STPniyi3MeTvlbRd7fszorAnJM6ATywr4JmzBy7Bpq
R1SutmO5zYuHSYZuZ40CZnFYPOw0as+zQopgJwinvNVD7JTpy7wpuvIwKP7WLu/ttTTCoilI6Way
aTBh4n1eVGlgVlHJUSAr6PxdadI2RRDA+xb+rfz7PHlzOYtGXpPss1gfDkd7aEDXEzk0u8aAUOa5
ix9ls3ct5a5uVnb70tVxbGyOmo7uXSWMCz+wMJZ1dXboIkVGbE+HZq1FG/uyD66ZEgKwOJ5KPVUw
pfUP1vg9kZ6I1ldsLB1eMKcR4akQQwNWEYZTU1fNIxyiaMtN3OYueJMNEksb51+N5siSEHbRZeNM
To4lv6EJVKO3zHvouvfLU7Z0/B8PR/DvqOx0Oc8wYughXcef6jLcKMZBUT6nY7mph8ey3F22uDiB
iB+itkOu+Yypi8vGR2KMbP0QPOj5vpCvw+QznHv/mxXB60ZA1e1QYqXIEMFTfOljSqabUFEfk8Bb
u8TnlRDu0Jm0nhcb4+FAEo7aAIyEEtnkzyEJ3VW0xfUQ65llsmmhQEukax3RUq4f48anUdRTFdew
q5VvWHh78AmwTMBnQRpL3NJDAeCjmD8B1jXV2nXVtjCuO/gDZet7t4quWziq5vIj0H8Sa9AbCxtN
rYe8nuYXQWp0sDtJe+TrPuvmcEU7wG3qm2sNLHMQIk4wE0u3zFxxBfl5uukmpRpaTWM1AfXtetPe
kaG/7C8LR8cMsZsFyqHGh0X31EJW18lYadTHAumj8B/ScdhEyUpOes2G4JN6EspWWmJj6qHPsj9i
S7pT7GF/eSQL++tkJMLa9GFsaH6BJ1RRTne/m5TXofaiwEX1v9iBu/50xibYfxXI3uHY1rtNLj8C
iGijwl0HSc+LKy4+OQGy6/xrZvo/NaRSZSy1imf1VAGs2rTVWMSQ2ynOVpLSmiR6nhnqLm1LZ+eR
E78O+qG/RizUuRvsgu9LEN3eTnbZH6YgiPbYaH/ShCOHmyooM7g2HQ8xwCoi7RgOE3TN6RgD923Y
a9ZVS/0C9FFea7s4KdSNIU3DF6+f5PfIr/07JyzGj8FPLO85blXtXW9hzskDiSxwL1v+wU4U84cX
xtOTlah0hEp2lx2Kosh6sF9+H7nTgHrYofIaq7tzqlgq91odK8FB8f3gS2V0/RepKjUNvsI8eC9G
Wwk3ku+hjWY3andFOTDb91EVOSu33NJxAiAKgB/vcVBewi03FVx+qUKi1MuabWMcKoLWQr8ayrtC
36X2p8uutLQxjq2ppyvsR204RirWrLKnEk2DWhNsbFIal80s7YxjM4Ij1fGE04yYUaDPS59j71PX
fi9Xy17z3Ij+CqEPuDgiU8g4hdug8ozA0eBhdOvye6Ft1fSg6Y9xgHhKcStFB+BDTvlkmitP56WX
JG3if8zOoz+Ks/oGVSxeAeT1tB8dZEN5+ilBicbsdobRbWT9sZZ2DbQIa3juM9Y9osmZrlfl0KTg
BFjz1LBdTo0EHCt1UbH7rucfUzfsAUX53Wsb1zemP+5sngGz1MhAm01sPHOBXk9BfjNq1uHyCi/c
SyefIsxBU9kJ1Rg+Re8VExpkYysZBZDlxnfbPL5W8zWWn4XwiYFzL83AUdkSKRI808tCPe1TN8nN
lzxBhsYuYtdIvYdWyn9RVbiqx/ql0O0flwe6hAk/NixSJBipEveS0iGRlk/XnpwQ4tip5TaS3tzL
ZgdJSZHF0W001VZ+EweSdytbSUhXbVEHv7xRkyW3iU2FlHraPcnqGF1FqY2wpQ4VnUrXv9e8B7Ex
vHU+1fhNpAflTdB3xs0oy8mTHHENZ36+gipdcmFiUco8wLcMJDAFT4r8qW6CbgDXJHWd64Fll+3a
4FTQ39FmiXdVFX8mD/NkJIepjLWNMqxJbyycRCBIwNzNiCOQHcIRAZpxkrRQTgkD0i+aFhyc2noz
lTWk2sJJhHjqnPIhx0AgLB6vfTSYRsnqjf20Malk0PHWBocUUMVlPzlr2p83JyUMRQWFI8/QsdPN
WSs9dTB7TN1SfR94VuqwqW8rZZtON538CiEenJBBcKWVwyahh0HWHpPwOvCvZM1V+W+Xv+Z8duc0
NW92CLi4W0whAJKTaJLwnxmtnoJhu2rHzE2Gvz7loSI2kDgCK443icQ2bdBZ2gCsAIURMrzhdjA+
VPVtWOsZPQ9JT80IRw2hilbWOWZS2A56/WF04pXZOj/MZgvE2CYEPdAaCyGpkYyhkhpYyLV2N8qv
2bQFzX9IJlipri8vzNJgtFkvXIdJAiF0IWY0zcljZeAoRcyueWqykBJvk6YrA1pwRuqgGjg0jIB2
E6WOLN+wUPnCjDm+GkiiBkr65vQZTSnJi1ODuqdBJ5E6RK0r+EZmBUx/0xjhS6O+6G107ymfB6tw
JW21F/T8yp6bokyKN0j8wDovHDzU+DS9ksvU9TMHSVYNRrrQmh5J126gfdkVEyQ/4z9Dl+6TGhiU
8XJ5+hcqnKf2BWeKfMnozKZKKUU4+67sNuUooSOrBA+T96uqw/0o6bRlEdQPa4m0JS+jiMTtNStC
sm9OD4g8B4wyZTVrwrs17O7VdDvHKt5wO8VrVZ7zY49h/rElAkXCnj7gIMSWNjXAZqFPGW618NZe
w3QtjokmNyoWMx25mByEeo8Es0kYQAvTRpFzOmL27fiQNB+ZdFhZukXXObI1b62jsGvo9LqNLWzx
giRE/ikrhMhXppe7uvXPRJY51Pc52KPh82XDC2PkPQSOjPMBshGxhqE6dlhbep6BUvvlZ9JGzbgo
6RqMbqxV6ZVFW7z1cQ/yhvxzOkapr9IsagskkdWaotlBVQ9yAbV73W6av69qgm4GyYkVA+yoGE0W
zViq/lhiqz6Yyv2ECnU9KJupXZm/hSLQqSFhzxXaWJnJgKE2vY2D+6k4DNoP1d4NZCqtdtNltxQ+
ZPUtz6/tetfGz5fX7zxyxLxOQY3bGVpDMWGTGU7iExtmrmf0wKBogEdhup+LktZLVhcuFN/xWrPG
wv47sSncvxrHvJrq2Jz0ZO9EeyX1riztxmjWylprgxMOFVTRjKgY6DnTUN6E0JFBjZs2/q4Y3rbR
OzeU96H9fnlCz5+sJxOqC/kIYo4RMREGl1kkvm6aejvpH1Ot8+Z2h6i6/ntrXGSophHG0L09b5mj
bT8OckeLi8I7PA93Go27cXUnkW6Ly2Fftj24inbl9lzahMcWhcUzjDZEKBm9T0kpDvXwTUppS7bN
fRikG2k1ilq0pvKgpOYxE7EJWx6sWxTEFeNrhnw7ZhYkNYD8x3yr+rTYrL2Zz9YO8gfNsDVwRQTD
BIens+n1at+1rSJR83RRAZu5xgJTdSP53o6eeUBdXruzaGe2hiAYKBvC0LPrIQiNrE48rEnOtzql
XUn/uGzgzP0xAHQZJhFEHQmr1NPhdHltoaoEb38G+JSsZdc81PlbNCKmhmJBWl8V/Robw5pJYQaT
tOd5prJG/viRUO+DTDqHjzABcfmtsw3XWesmP4vlhTEK957aTk2XkcHcDMODre41NSfYPlyex7Pz
SrAhhGXe5E+pFWAj4Fz0/L3TQyw2bEt9ZTMvOQQvMbIXJP9wCWEzg22FbTrETlV8TrTUrYoVh1ie
rD8GhL1rxs04pflsYHjhla4oz6uMZGtjmB3k6EBqjFGL4gYTduDvUfvYTPqaj62YEPsRciUi0zFP
Ux2YG91/k52VdVieJjDU6vwGoaXwdAzeoJod2seMIao3/4+0K1uSU1e2X0QEgxDwSs3V8+C22y9E
23sbIWYxCPj6u/CNc1yl4pbCfSP20+5wJZJSUioz11pgZhbi2abP133qsilgdiofpTv0hQM9qC42
acFdiC6kWcEqXcc1iG3Eegpu+m7FiRdS74EZIqw70Ok1a7PWePTiFAK6hY4tUDCAxe18hFac0hSM
60boRXd1/uA3mhLD4o45+X3F0eK+7znU3XG0jYBeOv1m9ENzust0+EvdOBRvq6kTu+O8+0uRhbm1
j0xd2fjyTYR1mlshvRl1iZ5gZfMDVTpMcsA6DaB2pS6QX2HM74WzcsZD5a55dF//dUljNoliHUHr
EQ4DR/E/2tRt3ZsYVQo0mxmO1itBQ1Dt7q+74NLknZpRnCBPQLef2DBj2u8eOFJo/+91AwtegC5q
1EUgro4Xgqqwbg8VgwgI8Cx188VCTrJej+QwBG/XrSzsVliBF8+FQPBfKCGCw+fWZjEZYUY2BZKE
TKQozrDVdSsLk4XXAAX3N/IgqLEqngZePs/pCgjO8eBL4D2ZTEP5czEKpDzAhY+OcBc8t8jGne9I
NhProhWMrYhxn8qblG6c6G/XGyYwPzPHD+DswW/tqpOjuY/Riy5kwVbAPJjZM3E0vz/7y1nBYf59
pC6gHORSDwXM8yEYvRknuSzZqnV+WeJFtkfJtoVcs0Rj6MKvFEPKXMVBBJ+DNPvKLifgTY+J951k
G1P87ZJDngCsSGi5QScMQk9lfzh5YUIIXgLXbf9qk3XX68rJC+M4M+CfT1jecouO6F1fud7DFG0B
v6nQPqQrNy0sC7LIWG4XeTU0/yuem0a5FbntbKW+yyJID9v7ti9XUHUYdMfxghOfmqLq22cISsca
YAq8VaTcdc2x9zU3y9JoEDU7eLDOAFL1OM5KRmTXOlgU8pNUoV/cRA2wBkjWpRovu9jxWP5TS/Pq
nWyXwqYTisGwVEJbjBcoPujoPhamC89uLAr6JFC4UlPErZR9ShqXrXI8N9IvhG640NQyFlwMJtDK
DHbEmRhI8WE0OUd+G4GbIHP+9UkYVyBa588lZEavH4+LdgB7nUtwuLU8Ze/7vgxKrwrYyjDW3Fnx
eE39h0kHTFhYEuSf0a0DgUHbQYf7+ZJ0iWMndOqSFcSQLOM1yb9cH4Xu95Ul7+2uYLmF36/SbZM/
ttWv679/OUuzXjZSnL/fYxcncMJk4DQiRgsBt9t9ELX3PpmaQ1uiK6IemK4quGhurpqjOQbgbnXx
cVQPU8BBRFCPG9qUoKrbJtj1saE5KC/3JPLpAONgaNiQthrKNtkESa8uSgGWfbBYg4LzVlaPnd1s
K/lxfQbnw+r8joEpCAZRVMfQF6Cm7tPaRQ2QwBRkx4KntDCHJ5k1N9OYin3ZN8nKHuUPpxmHmzQZ
fl63fekdUHIHVQvw8R7ov9X2Khk7gyF8TCdIZ1aRV2waXbf+fOCroyO4uxAKoIUKNYpz/455TbOC
zsQKbrfxDDcMvPYmrZKvrTeueiSrPQg9fmJQeGsiPY0DAkM7N8mdLmHArKMHvX7kfhW2ulr40orh
9pwVwYHsNlUDvWfn/Hfzs1tDOIVDN2A9BI+oxpscOk4yjHQ9I5enKnI4cyMATiEA+IgSD/Y5F4Ff
o5UwKh4n1Krqp073Ar18vM3ZfJx1APUSMCKo76fKLrvKH2Ow/yVfvWhlgqO03w8xlFtj0IU+9oCU
1iCop9DCa3bXF+xyU5+bVoKGqh0syObCtO0Nh8EC4pIC0vw8/XXb5/kQPSV5ZGWtHFqLgcHTz0Ka
fmVFtW11ZYtL5zgbjHptiCiRvJEYzGShMxHtGeAaeG6CIYTWyVtsQepOyLCRgebAunQRmJ1DIrAu
oZFPvUcq2aTmRDC2KAPEnu9E+Rb9dZJ7nj9kD3DngtDmsjexjnujn23UAe330g3+BbL0oTXGao+4
Y3vdKRYH9MeYSgPfB06KWAXGmPOva24mHBMx0Tje5Uv4fERqDd9jLp7IDowQ4zYi657ecvACF7mz
FfaxsTZT9dM2vl0f2KK3nwxM8ULGp2C0ItgMErtYi4zfuf1I8DAujQ0QfDr0gG4elQM4N6Ni8EpI
e5jOE4se6x79Oho8hM7EfMuchJUs4Gzy4gRL5f9ARIaiZ+jFmtD1kgB9XqqZRBqdFnNj4vwRJ0aA
XnKJdDEON7gzoPpX35UkbLtwcPZRdnCTVw9qerEZQgO6dh9IBihGaLeaJ+1lH43yFfPinnxFUDgV
MOj4igGaak5osyG0wZabfrDhIYeKq4zWFIp3ve54XnSak9ErQS8TEHWpGtgd+YtNIZmxB8P0GmD/
6765uCFgBmLtqNUDNqXMcjN1YDeIYMcgyNMRjMOiIK2KUJ2I0LjL5nYX01pD0fwICsTrxi9jLrTk
oxsDXSy+j2tIedUB1OeOlg3bae0fgVVbZ0h9ycH5TkvvEHc6h5ovzfPI5NQcUbtsB8+vy9GGzE+G
+M77txqsdRyFpHmuACYUhVizcpsX8iDZ+vo4l9byzzgx2+c+RBOzGe0YhguoGdUOPcSJ2Ho2eiZB
j3jd1OKtTiAtgdcl4suLWz3rmqErEtjyUY4Je2cK/W4CW362HiH45lbDZv7/onHuUyvb41vRzqvh
EFrcM6ffoFzvqNm1RSbxDYbHo1ekaOVNTgs8qqayXxUmiCukEU87cFCNxyqxxUM+iF2L95eGuO//
mAz0of9vkUp9nFpQFUJiBB9iUrRhtOu+23Pvp9FuU3cbQ7IesGWJSUKybdAdX5eBNpzNQcYVjHpz
n46y5rXDE/AdlTgi4/HeMWq0POtUwxfdCs3iLt6TZKZdPHcrewyCHEzRmObkO7jsUuefYAaffyLO
AA4Cuh5ohUcJU7lOuDE4RlmJOc5wjx0t96wDKGP8ofHbpfkC2AKHkIcC/oVugJdVieXzOSTsccQO
kf9WeFAId1uwwERdZn+JQOnD2zxCL6P8MVTlt6bxnmoSgfQld75ELXE0p9Pi0QjyQyBAkDdD9kE5
gvvMwMUkUBpOm3wTOdEz+pj27VRDDg0yTVHyRLp84w75Js40EcPvtJx6VOGRhoTwLE2D1jVlaVPw
jDugjlql1aOgwy4R5Ec2pmHePk9Wu7Zi9i/EHOY8bo86Xl+9txy3kBT2oXFTBGp2SIP36ys0b1r1
k7AuPvK6FP+pbeyj19R1O8KhkwHCKv1T7ow7MB2EUTTcl4C5RqmOrGLJv08tKnFTBS2HcZxgseJT
DUkwsm7M7D1B3sTVVs3nCb02OsXLLaOdBlvCVopoOpBJ6FVvldTcQEv33emA5j1wEksI12CNFcDI
iCOY8zpMYnBGHSOGx8/m+motPUpOTSkOVGZtx8BsmK4a9N81xQZaYl7yPUrjtQ0pqTHuwqrTHPvL
JsEkjy5ZnEaOcptzWSUpBLBx2EY1LPGVSO3DGJhhR4P7iIKeK39IjUnD6L10bsz69IBfgqIBxHXn
c2rkwh2ZhUPQIWi59fz7JNbFSEvLNo8HEIQ5B6V2VJSVmYDLuMX1Tb2xeszHXqKxDweGu06yCmQR
cQtFzgbCQJrLfMkpIQsD4nVk8PFSVw4gUeW4Sc0eSgDjQ+psW6j/yM9cIuD0whUSEILSkLJqZjvI
InEltA+7D2O6j9mXJPhC/e11d1wcCdhmbFQFfVyLym04ecOY4SaBb/jJS9f1b1wAlSInjdcvXvjo
RPHA+oJc9EWLNuBHUWwOI0K84M5lG5reyGI7ip3oHk13U1obB28Eemv1r58Y34ld5ahig9Uxyab5
+Ci2QcoPTv1c5oZmFpeO4NPRKb7O42SK81mUiHmkWgnH+3c2ug8SUqzsqvC2SdVZ67ooNC0Xy3bR
5IPiHogk1J3tyqJ2GtT6wd2Tr5Lcv+k9uh4n4yEyirCwjC2lv67P59Kuxmb+j0W1AS1q86R3ACwD
IC1e+fw+6HS9kYu3+6kJxSXxuCE1jWHC9yMAkLGzNix+jOXXiq5QXrIhXBa1mg29dET+bqa3UE4G
OF3ZbJFbuc3EXbhJj1Ky+w6iwNWQyrWDrqZEDMeW5LemHA/XJ1NjVZ1MdGkMKVBMGOnwMFUg6H+0
2ZswHhuyF/Wq1nVsLe31k0GqucvACboUfeXoqOOA8dwwBzhD9omdcGpD2W+Q7itpbMMGSRvoI4Yu
YaGNjLYY12ML2TmNOd2QlI035n461ibMeewjQ293MWy0Wh6/rxElBKFw+Ln6P/frqGUBJ43busEd
uupAB5xsLbuP3yHwR38maNzdBqVVvAyln957Qyum1Shi4wHVXZTFZBrLW1Zn2U3r+qBpvu49C2Of
aW5taPqB0xTZ4vML1i+Ay2zxekUC5hDFx8YbQr/Xwr7nqqo6+Pl1jgcrbvJAbZ2H3qQonR45Milr
99bwa/sxzt2bbJB4solgN/a2XCN8uRvAlhwyXk6aYS6cODMxBYBgAJgD+6ocB7TE0wc8yBimA8wW
SKdwWVyfyKUTByYgWwZwuYvmOOU6j6c6at0YMVlJb4J2PzQbv1xl3jthJlA8u0HiMaypNC8tHmqM
YBucyYMvWPMy6uQtKeeI07jN6M5A3AkQ6vVxLRwv9NQGPXcQYZnoWGoLnNX1GoQUQ7ye8rso+QIy
SkD1u0+EEqByRwkS0JI50lRmsWnGmHYO3qOJdSTsWA3f/UQTUy7OGrpa8fSD5wNWdj6ivCYJYxNM
+BZc/qfM78ZW87gEDdOCx89x8kx9jDqwSn7R8kGMKRjIgdJJ6i+zDOQP10z7N4jFVCAAjOzvWVME
hyjhxr1X8PbIcyvfcIBC9lFpskPMRftOhsj8qHkZ7U0rnrbccGO8Kmjp7Mo+jrZg2+6OJp16Ek5e
Mb2nI3jNaDxkSdgPxKxAL+qLdT7y7q5NMnM9NrRaJU1n3zWjZzyIOhpaaOKM06626vjD5lZ2R/Ou
eoqqZrglPGkfM0N0eG2yCvx2aR6AhKhr4nVs2j/8KQVFdUGayIYaXNW+dl2SbEjbJ/euJ9xmnbgJ
aJgqVEgB4WceGAEnSNe8tRQUPpg4+dxXU3yw3NraBBECnbDrfLJn1VBWSDnX4jZxnPnLIn7ood6x
tuuugGIwYaBIDUq5rakrtmYhg3zXxXW3R5ZRHmiUJ/HKnJjzJc4m/yhpM4DZYSicZBORbKxCkpvk
1q7MaB/LAPxRVWM2TdhhErcSklxrF31awP/R3Nj3XZYAquv2wZbTPtnlU0C/5S3Lj8g+Gq88zfvv
U+RHD00lycawmNOhX584WZigGkrWkGEl6Cs0U+urM9kBytoDvcnyzvroMmH/S8rEfJRexjelsBIE
zIAcZGujKLOveUplDRbnMvuniNzhyEFn/8atvj+UhTWthBzzO/zz7o75PhrPM8+5i4zRQmHFYQd/
sPmdnbj1WpRTUoU10r1fg9qmT7KIAw7hY+FUAOD4mdxGeRxnOwDJ7UNpN+1Typ16C1Ra0K6444xH
NHzJ717PTNR6BZLFPrSNdxLgOBES8Ng++oBm3GdRzStwvs9nOJQsXuI0L57LYqLlmlesOnRlXb/H
hLIgrC0hP0jP0TiaWePkHm2Wtd84+iO3fMqqY9SZzmvRVU50gOhrAj5Ae3qCxlGxzdPRXRmR4T25
Xh0dWqtxzV1PIife1F0dWSEtkHddEZ6O/S5rmuEpq/qxD4csiG6la+RAGhndPkoqwwq9oS5/AKjD
Xh3MCwtrcNO+xJbbFOvC67PXkpPhxQah2vegAndsnAVmG/KKF6+F09cfboaMAnBEFHAQlrL6aymz
4CkK4oaGReU4YDon+Y0vh3gzdcB4Z2UjX+16tEUYG6L8NfRy2FgoKL7aNAGgJfNRLApzuwT3c54E
7MVJI0h+JS6TYYzg/NUebWNbRp3DQrM0M/T8R4N8c0QsD1GWiyAsJKU3srKj+9hpsYFL0x2wi9DM
yPKqv5EyNd9HdD6FdloTfLrrRzk4eEvvPhd4YIMwxx0OdZQYODqoSEfo+E3iSISRPo586soQEjP1
ofZpui3cFvkyd2IC2Qd3AJaDp/+gr0t+qbygO+R+FqCwjSTgQ4E3WgGEEltXohQfsR+xe5yG3doQ
+fjDy+16OxFwNzl9MbCw8SrQcEzjGN8kfYLQNRhptKsJz18GHNdbkzd2H8JQfCiDqt6i0SO9I1XJ
n41oZHvKHBfbIQUngk9Zu4kd8Ohn49RvwQSXvudBY4RkZN0GnBXeHpQT4I+jsduvhRg9JP0sGz0h
oE2Nt2T0IARJarlJeEE2ZZ+6cldRKoKVnxN3CgEjboJQgm2uXdusyRgeZQLVYbcCMWvYg0psA4B/
66y82Es31EqzVx9i8ehrawYDQvHEFeMKeJupWgVmk/4COTywlENZt291GUSb0RHVu0eidt+zLN2C
h6F5d2Kj3ddQSF4Jo2s3whPV2pknnRXG9JVYnflLktQPPS8tn9AY4N3GbdDcQBxjOlhwRDCIG0wn
bbFUCgAz4J9bTokeWWKMkO+KOJgUnqdka6IWYXnvdvDVRD15oiujCtNxS3SCIovR3NwuOFMJIJms
mBXogSqtuZZsNLsaHPCZ0DVWLkY9JxbmLzjJ5cVdZcegpkBRtxu/V9Y/M7V+YELmwkFCKPkZZNkj
aXWg78UQkpgAYgfIlaOBbH6pn1itG493g4GgIZ1bH5OD22+7PAmhRpSw/ZB8jcg/vNa8xZcCFWT1
PHQqIqeCkOvcZtIwEBbP5esyuk+SUNJtW+1kcxfpHnVLYdepIWVKoeM0Bv1cVTbEaye+OfGh04kM
LvnFqYn5E07mj9eRYMm8apN3GHIXPMfO35fGKRJceMmhx2smOz63UKKRjdhz/S2QN3LcecEmcDU1
6TmgVt9KYMYHiBSkB/Sijdtq8sa0+rlkO/m30s+ObZJCazKBeqy9vh7bLy3JiSm1J0N4XlPlGUYT
+S8+eYROoqVr7b1EsoM39NSG8vJyEOUVAYMN8BCuwDuHEBFEmZO59iIBlhXj1kZnIesp9CoADXSC
FaKq0CysMOXDfoQm34AXW2t+99AkcH30molW24d8L62jZu6kEPEmcN5kh8zCMdY1Qy35JIQFANdD
K7B1of9N+6wB0QNenrb4lYpXJr58YhRz5hUkASCeV9WvEAU10djgNZMHm7oOW6BMQPLoF7oOykVf
wRGB7n8fgGNVFkfaHMmLFM9bJzraxr91D8YmTYlBZ0I5IUyITEOUHSY6/yXoE0Ak1qZOJFFnY/77
yRFRpqL3iY8ns1/+qtNNWj4M1fNnVuTPTF28mEHiU0kMo0K4Vrtf/fJ7lK+k0NUPFj3rZEWUp3Ji
2SymLuwU0HxxvvBekxfWTZVyGxk1HkgRwVTV+aaGwGDjvll/Tck/nw4nY1DOU57aYJKrMIa2OfLu
qwhe0ujp+nJopun3pXuy4kFUoBtcwIRNvrEMchviE3fCLPWAzlTk6xCCnbvUaHbpaOaoUeXWMYF4
IG5s869FWuZ5QtgGGB5YXAO1TG/6hl0HLXb5mKOZRT76xlPn3sVoYKeaU3EpHji1pGzCGnEzKwBQ
Wo3mjrB9LPyQ0CcQ/5Z/3wU7j4lCsW9mckXK53zebKuK6oLDUm+tfXI/kW0vP7P2wEShDx+5V/SZ
n5sQA+SKrAiF9ra6c4MybPPP7PU/BlxlDFnRltRn8+nefynklrKbMtpRHWxpcSeigwoAafReY7rO
h+GZSVE33ZyD83Yy3hp1GnLdRb10G4JnFDgMlIHAravEgWU1AQ4rUVtjgJTn8TalYwiWLotvrm/H
pSIePTWkOBiEmQXJ29lQ01a3SCqlxwJJjY3XNs0jEJ/RSvQgjO0p/T6YVrOmk7vNaOKswC6si7iX
nB338m8/RPXYVoKTrHWmcrKxdb10a9oD4PTPsXnTQkhssDRZx6Vj6NSUUtMoKrtGXgWm5obexHmS
kOS4PrPLFkBeNaPBgHBTziEnAz05n1OnbbOrynun12ymRQ9BBv8/v6/cB0EBli4x4Pfr4h/e8XVc
IFsSeBsn0VFJ/6a3UWNgPO0AOkLoiJ5/xRnhiKhpgcNs5fcU8nQuHj/G1o3BrIicVTt5aPXyQjuG
Gk1a3qJh+X5E7m9qOmTG+pCDANgBD1Eig31n3XdRgMSXZi6W3oenH6g4MdBp3dTNc9EZX336yOgx
ZxtWQhf0WFd7R9d8sTj1J/OhHADIOboB6IBQWURBrEnakFYjoIX7GAmi6060dNScDkwJXoqAAzoy
YmAcDZPOl9a4N03NCbDopzPZOvoSULdQ/VQahQtGCDRccPuWpRbCb131d3Fb/7Ggwu+TIgtK9HSg
TwBKBVnz2njbIvuWNbdGrmvH1gwmULZ1FFAhaxuDYUm1L3lyCxWt/WeW5L/zpb7QG8ceBx5hNAHt
dqUjkVcrwszLNMuimzTFpes+FcSKsPIjIMQgxfAKkGula9K/SJ6t/39DUvx5rMCjCBovXJstWdPy
S06B7fY187a8R//Mm3IeRqaVeEGDeYv53kQTqGjuRnlXUwRQUO2xdoGzvT6q5astAJgcpOdgX1C7
rSs+ppKQDtdJcpvkx2h4yNB7bFtfISLagciHhMRaoRIc4qX4mX07d2Yh9+4AvqfMaDFMKfLTMM2a
Y9GxlYlEP9MpqMw/cnEsnxhRZrQnxWjQeecG/o57O5E3aMnXlM4WN9SJDeWWqYtkcicXNgbwzRQz
qUGncT6dBSUojGVVJYYBC5jLMDLKVa9rql30PBT+AO/yfosunMdrJXRhaJmj66rw+SvHkRrmOdTa
wORKVx4okMB0Mz6jcvKB7q/DJ3xw1pIEmhai7cDTntuuU9lwvx1QQHXjp9x3AO55lU2NXHZ12zfe
qhjMJzH8mNo39MVviPHXhJ14qYBaF4HqjBr2LvIEBpSDhIWx59xKwSHtjeae9IYLbfoqvfX90vpy
fcRLTomphnQuAA4m+rHPBzwk0pqpUOGULLRSsMkXD1M8arbX0uF4akS5FmF7SCoCI8z5mXgo6Owz
t8JT8rXp3q4PZ/4ldY+dWlL22DDUY9x3CI+rAcx/oHwEwGhlo0jktO/XLekmTtlpuElohkIM4sXg
I473XvrieZvrJpY2woyAB1ckOELwgjlfG9uu6yaRaC0rog8vgWIO6s8VKpJmKIMPx9jW8Y/rBpfH
9F+DajOUn3XoJm5g0C6dDR3QrwAh3hxF0Otmlhfpjxn7fFxV6VrCLuZFSre02BCyLrIXh3zioDqZ
PfXR70IGHlztsOKIbznf9ZUm07x0EJ7+/vz3k8yIB6D6AOkiPEkGSKJB7pXrbqXF9Z9vQ3BTAPKq
Po973mSghLPQp+y9iHZc8eFNmATFRNRBD8mIMpEOLLy4UdHvCkgDIPhA2J6PKW5LDzkrWAys2yQC
HoVvi1iGsrMQN2+ve8Hi/J3YUrzABoW26wrMHwME1KDomdecBZfMi/NhemJBeQcV/lgQMcBCjY5M
fqzESxk/C7Iq6l2HAjFiZ3604i34rYHrWhWF5kW5GNB47m+qdPSwXAQ0kcyp1UXwQINZkoe5149f
SGKg4Cy4XwIcHRUo/Q31c+bR/IECBFWu5h6EOwv4PjDTklho5nxxgwOuAaQCiG4uiK89O5Z1Ezn4
ov6F25tGHttAc2jpTMyb/2RbOHkw1klG0M3Mvfu0A59awe8LoeP4XdwbJyNRDnqcvr2fTDDT9Fl7
43qyRDBiHfmQ0HXj8qMfZBAO5/ENqUvdK29xl5zYVs5l2XaJ21ezbacEt9JWpC8l24EXB/CXT+yR
P5ZUIlvOm96PBSyx1g0FMcNWp8muWS51x3tO6XmihIWMIByttjYafkiuKU0sbvWTYShbPRisCu0r
cLveevN82Hi5Pk2LC+I7YG0CPgrdg/MgT3yu4ByiNzVqUQmyQ6YLquw1z+6M6BFFsOuWfhfH1QAD
kS3eCThYADtQhpJmFs+cGcgBeoAwcm76/lcWgQLx3oAcVFtupLP38vcxuqvcR5TkrltfGidiQyCf
CMRwALc4H2dEjYJDBhfzyJsPwdBbPnxHc9nD4L46aaPZyEs7DOhTYJqATSAXum5liWeSPzf62cQE
389Nzn8Mjh+65YoVN326btp/r49u0SCoXwDoAD+nqzL/GJD/tKuoRZrGL2/G5r0BW4U/3DNfQrg+
fp3ycQ15aM2ULvk/LlEfYuqz7rRakvbw7PMKCzCSlIDBDtIN/c2o5YFaNALqL7RboIcZtMPn6xb4
Q4fUIt7SgjTbJpoONTN3TUw1K7bYUALyZIggAZSHPKZyfQtpz7R/8+shye5G8TCBL5aJ5h6sahv0
um5ZzR4hXfo88mYVZB/Xl29pkwOuDP4pgIF8JIXPB0mDqaB1gCC/hv6hMdz25T/XDSzOIhhwUYxA
JRh51HMDqU3qwXRwnXrRtJsrd5VhbuPY13jEfEFd7PATM8oFZjpQHvXmuATau2Fno0s333b8hXwC
+DwrkP93OMpmtkoLXLToA11FiOkS9OGk+UdtAb+nq0kt7qsTQ8pLJfEj2lUg0FmVNujlgw+CNs7s
pSUPnbcuymTf+J8o6flo46I4PFBWV6n0KtkFpqiRrI/T4zh9M+neEp+orkKLGCV7BFiurV5bhgMm
HW4gYRNwvvIGkFTgitQlQpc8+tSIctbTdAIXUQEjOfUfTdo9BcXzdZfWWVAOBscp8hISctgzkM6x
hgc30yzFYgyK2p07I9ggR6/W8FJzTGIpsCsb/6tZAit0M9ovRveFsyeQLrM74w7JtOkzL7wTq+rL
hSH2zNz5wS/TCe0xb63wwspfa1nxZ9dV9+qpHeXAi4UpB1BEpSurpsUuscenfvgqpuCRTj9z4PlC
L/1xfcWWDqFTi6pPFKlTpiU2U+oCmDBLDHTP6V9LF+LhcmpEcYvcbuxYRBhWH+zAIhtCjBccpI6O
knLppDs1M3vnSdhUeo10Bg9mKrzAsmEMc/qjlfvK1AAtFjvzTg0pJzcZrcyzZ2weJFpX8fgxRViw
u6h6htweBJtAQu/aCKg+UdIDzBcEfEgqAymuZgACHvPGnq/DrDePbeHd91py/3m5FQeEiWAm3AQV
1YV2SuSWckD/PUx49X09P5OrKUxYF+bcAVKmRrLm6DnFWrrfhvibXemYFBaWEBVF6lMgWABRVUkc
aN9ZeWLjEjHBCCTLHUeXhvnd1RFkL3j9mRnlTgT4NyapBzNtiybwdnhoSf2rLcz19c21sJ3PzChX
YttNdZ/MWMqs4XdQYgEsO0yfBi+4E2UUohdFc9Uv3Iwe3sGoogF5e1lL45Zh1rzBVc9p/UbscsO6
XywC7ly+wKXQU/wjSOTuE2M8sancxgYxpFu39nxkrcX0ItKnMHSgus1bTcl8cc3wTkBcS8FKqJID
Vo3I42Q2JEcwdfps20/5sZ5iDY+IzowyHmcQsSdNmBnaXU0febPN2P76lM3LfrHJoG+Hpw+kHhEx
nZ9TbVRDYwzN86teolc/2QQCWRyAdPKw/USNBvJV6BEBLfPMRKlcKAHIgRGUwdTA5Lqjewei2Zku
f7A4ZWgUwa9B3hcUTufjaXIHMAnXRxYGUDqwd4zo0XRjzc2/tJcsE622CMUxbSo0MY4H24g7AyhQ
bu0ihlQ4JyCtI+M66AOAXgYkEpNSs1JLI7MAEQR5IkK/C0gdl5QBMwP+S9ZCYikQeb32gl5uE2fS
DG/p4Du1pJxI0+RRABMwPBYQIJTJbdEHhxjcg7hpDtfdb2lQNurtaNwE28jFQxhUJ1EWpEiKVgNE
YU2wyXG6GUWgyScveblN8Q6ddavwilO8vPa6ICsTZGKCtIACxg76kcy/oV448u31AS3N3akl5d6H
5NwEhDcGVBhbMHuE1PvRB5veebluZiG4BWfonwHN83oSXliGbcb4K8y404Mng11ZVpoDfHkkM1nn
LGZ+wbGf5RnkvxwklvLi1wiIePDV6zZSJ9u16ACgi/qPFeWIS1LLqdmcNe2qx7I7jKAkGTS3wpIJ
MNkgsQN080xzfj5XSZ4HnZzB7+14P7hvBihqzUYzWTobyrEjBilw18GGT7Yk/iYtMJjptOSWTh3U
TgMQ6kNjCzj+83EMmZ2CSgy3AdCLP6qc3fYOVI8cvs3AQOrWfuiDPza87mdLt/iMJ5jzYmgGV2Mg
txRctjHGlfQVQLb3HAd2nZchiHhXtNoAgQn92+sml/bqqUllufrKzuLKxF6tc+8efR8rW+Y/+8ra
5IG/7b1cc6zqRqisHBHoTIsoZnUsq3LVkuEjqozmkPXNt7I3380gLjdREtzn6AfTTO7ygv6ZXMX3
IdaXDlmFyZ08a4AaFxJXoGTp19B++BjK6N0srTuIAGjaGJb2NXKOoDVGHhA3pXINQ47FHitjPgvl
DZ4NzpCGU7IS0a/ry7iUMEMfFSR0AEsBEFzt+yAAMg5At+P8sOmdmdLVmNE1FDV3tcFv8vS99fOD
CxyiG4/72O1+Xje/6EVzIgsZVFAaqGzAtO97ASpkBO/lzzbN4TjJ1o57XGkfucE1C7k4pSfGlEPf
cc0kAisYkjLg1qvoWzqlh6CBhIvxmagaP/ffYSlngAskHqcCwxoZANWmf+MVHuJCaFwP5QNvzbVg
behP2tZY3Qjnv5/cNwU+CTR5sMt4tbczseJuF7pAdYAr624YxxXa5R7jHnQw3NxHXfuSV/TBS2QL
GehsV6ddaGmZKheXmJogD5pR7KBiOv8moGkzIbt5+yBznbFtAN50sgbVQagjiVvcqCeWlNFLT4AF
g2H0ZPhOnDDP9hmKIRZfR3EB5Q+N6y7eJSfWlBOpHMFA4MzjSsBgYo7fIuRJLYgQXt8gOivK4cNk
6hpuNnuSi37UDZCfIaIxjZHFw/VkKPPfT9zGad2OWeO8RF37zQnaW9bRdR+9AQ23ITTZJOyjQK/u
9ZEt1aZntZH/OIaqpMB7xutqtjq42dZJkgMYK1dWX2x6r90jekZ5ha9BivHc986WGdXGjz9MI37M
2OH6l2jmWJUIbmuDRkD7zWloe02YDW7MZFcZOpmdpWAQqg54GIAwEIzJyonuZU3lBinePLHnQkme
7gFY331mJH9M2OcLiY7nBNT3OOGaPj5yj6GZlL1F06Qxs3jMnIzEOTdTOm3ptyNGQsb4IJrqzuqf
rcJHGwjVeOZSsRE9cJDfJIBgoAtImTQStI3hsABRITjpoOg2uZBaD13nzSPfhmnbRQ+uDAvSg/xh
0+gQp1rrynwyhKoNERiojdxSSZ4oOzJ/JasbcPxm3Q8gsrEfQcPe22izkpvri7l4nJ0MXZnlxpN1
J+Y3cpmAoYyvJrqLk24d51+KAOLhq+vWljKUZzOt3I5xzCqW45W3YtO9228qtLm6/W5KBOKqZ8d4
/h/OrqtHbp1Z/iIBEqn4KmnS5miv/SI4rXKgsvTrb9EX37GGSwxhAwfnxcD2kGo2m93VVQUJ50zR
FZc6Ekc48gNBP8w2al4x6V4Nm02UnKp2BAl7t6tc7TBgiZfXJ72GOKEXBvxNVCsFRxoXq1wigtey
lUAUE3mqNpiHAi+M1XzDtaUIKbKFcXy6B3kd8PmIbciljk1LM2sk/NTp/DYvfvbMGwMS26m/Euv1
8tpkLQ70PHWMVkDLnUBW4fxAxrXndroFc0CqmYcub276jtWh1cfzCYRI9mGw6Y8+ZZ0/u0Md0hkc
/k20Ppd2o+KElwVTBHXAA0z8mg98sKTs6YwsqwiywrsyBxaYzLktlK8sibui88Wfo5Am4Hrawp3V
Z/FIXDqiiJg+udW3Znyswda7QCTHRnd+12mQ5HIUPvTxq8ImSmOAx1JItIjtV80lSVpHsJmVgdE9
p24LjuBTPanorlR2+L9v7mOHDBlUJVFSX5ygH56Xag+F7Nb8fNlrVFb4idlYabIJdPouVmMVo5+4
GNoynk0dnfGXy3Y+egTfNbgnQK6654jOydIESgc9X03xPI2PlX7PVLz9Hw/3uQkhdiVWs3oeNzE7
32PnZLRhXAPO8L6qugAf73DMnOgEWm+/lcxE+EkPwhJt4VjhuXmMW+9JdwdFzVpqAQozJupsXB9F
8GtqZEmURijID23QZ59N+tchl7N5Qg4R/HhcDEX46kPSLN38u/juvHZ0T6Paz6P7CiNBl7+6zLu2
doTElcwVMHgTSl92GcZF4ccOCJXQDDIV65HtF1pPaP6gcATWNCGuDz0St8ZGZar17kn9q5iI6mKU
OJeFuIp03kFlxRHlv1tMQlRLhfRwsBoIZL/oUPxMnJKTv/htfet576adPfZ02OfZoz52RzQ4XgZC
Q91owaZVI0Yw1bNA+ptsEKVSxHwuEnZ+dtsBKmcY5UfKahfX0Tpct6lxoMzaL/D9ZVV1L2XmoCUC
10cNEG7Dj/gmVNQ1OB4mBx+z7dbmy+JEIIopV4iLBnVRQIw9WwwTvCYD9BsriCXHvmmOjr/OznQV
QyRk5w1r4fqYCK0rSDS4nFErG7vXCEWkB6seTZVIm+z3ok9iQ2TWBDRCRMNF6xihjoztWfCe8KNc
D7V1vnLT+mbW+p9VOqh8hI/pnvdnKKTnoEBMTLgiGq7nG7RAOneOXZ4oai1kEjo9nOhwg9mu0FmX
sGUeyjgl5m6nA6CMqq/D//gH4/AFE5wfnKFQMI7JnU4bVqQ28+iF7aQfNd3bOzqQtJa11wb6uqYT
Uh7AacnL2MSKQpXkAHL1eIiVcUVPwJLOl14h1qxlhBzOir9PiesTcFj9dSgBkOt34wE0GBgSPbdQ
jPHM6BihahvtzOTEjOsZBEnV22UrkmvqzIpwpOYqMUC/iF0cnVM7Y8SW3Xvu7rINyYOCwginysE5
QrlL2KyuXdO17dAdqqx5n2PYwI9jzwic3lgOvZfnUGKY8rCoQcQ9Z/18B6QZijfGZF115fA49uui
+EWykwLXtcALyAvWYo+MptFkAgAIalTyjk6CX7p3ka49DN6EXsUcKpYv81S4KHg88aIjcJnzL0nH
Dm1t/qRpjAhiKWV344Hoa5ewmn0ZUzvbI1O47+PVuQPh9W3mag5EIXKFw/7eZPG84ANA5tTAeQVG
6/xXRJabzGMEQoq5saceI8Il1YPYLs0XzQNFTp8PLUje57xKroHhgtOlWY42pYEh85PjZO3LTHMQ
VfWaY35zx5iG4LNdB1xtZX6ls6VKdvmKv+R3vd291F5qhE3UcLazql928WqXr8TuLc5jY7zovam9
s6pjBy/TyCcritix6JcyzBJzvUlSs0QnJIoSPwYv2sMQt7MKqPTxmYlvj8QM6TryGluUMchnPLzJ
WBWBSzDvRZyHyvrRo42QGy3YOel+VoEYJSVnWARBAL9MeF9e2P9stM1pcPBaGZad5z7SOKyGz5Xz
kozfIHiXogZj35pK+UbZ+cZlgM4sKNpBlykcvakgiwUZiSKYEpCrGlzZJb+3W1MBBpDkPbhzIIeF
ejYOuoimnQrw5aUzkNDF4IHK7ZQ2XzP3zXb2l4+S7NwC7AJda5tHFLFmNdUtHTDbUwSmO+3IXJxs
Lw+TzvQL+iWeTcX9Jt27jTVyfmLWkYxZ1sJav4JAnJBd4TywWbFzciOgxQcYmeNRhA9EknyOHQ/a
g3M5/Zhme35wnfG1zvpa0WaWOyCkM9CeQ3cWo0Xny8kA4Wkn/jqvowmY0+/dAmTN9er58YzO4I44
VyMmUxsVTTRP3cW4Y3oUhw1aRpjgFFJ71+ydyC6xi3b/ug7Pc3MVZyAf8HPtVW+PhuqtIqkKYBIA
MH0ufYDhG3FOfoCAXwkUHXykf8Xc+kwDPQ+jdNfnvpO90SKIYdW+c5vDZd+UZQRbu0LqnxFQCk4u
1ul2/SF15uO0qObCZO7P30jYTPStPtRS237qSQGiUz6a3XQnNh0XVnLccG2viuxD5pZbU4Lv53UM
1Bsy4MCNoT4V20fXKny9LP7hQG/NCFdjnC1sbROYiTBU3MwPc/7mlXUQLT8TsGde/kCykA8sEUR7
PMR8U8Sp82p/V009ThpGNbwnL/N8z3pso+cBAtO2qtBPZP5gI9hD7YiCxkyM9wbTRtZSnvQAx9kb
vtc8kxVfbqexxy76hFlwzbwd4m9LHZTukebvXXOXOA06Nwd3vNbNn63G/LJ5LtZjZYdppeLgkTnT
9vcJ/mqzjuZWjHwAlNGZ7o/LvnUeafe9TxWZx29MthgBcOOBvQavVdxCQuChrdsZiYWdaEkCGNeh
WNDN4OSxfp8/MnsJE4P6eV/tihqXb/G1oaADCgr2w6JX+fypckE5Oge6/TjHiggvzUy3P01w84E0
FG1ebAIrr8FGhc3foTTUZiH1XrJyb2fhmB9raLDFZVj9/QgWxbwlzAMvBa4l8Q3BGIoeqERBNBhc
56id+pEZTCrJPFn43RrhN/fmEZt3jVdhwBAJgPGl732rPzjlniYvk3Uso3uiAkjIEoGtOe51G3OM
LVacLjBnW1ng2r5J72YMy3mq15HMe/HU16EMgMovOrzndoZFs2yjRrSl+YiJw1O7PiUgpjONb4WK
dUMSN3Bd/sYRA92Gmt65KQzGZmVqwlSaPdtxi3FO8BHX9zG4FmmAgbDLUUryvc6sCd9rykhcaDOs
QS9lZeB8xHx+mpi+TfzS/AqeXUBeFIFREuvPTArfLMMgcmWNMElautP7IZzqW13lGJIPdmZECDfr
lGVRy5OpeCp9Vlyh4Yht9cG0PjJFSkWkXwznCTOzKPWhyXL+xcoqMwtz4XtYPKfzaUrv+opiSC+0
4p1ZvaSZGSTjz676mdo30Xp0aBtOpu1Tfe+Cijw99fG+jYrQGHaYrArmYgDT5h4ZRQ51vOR+8v7+
EkS35M/PFbYG8XGoSIq/3wKj4AG8ZLQHh32fNHfn/LzsXRJeUa608MeWkI21LmZ0Vp6lROx7bYWd
9jlFOdTr/Tw56cuuTfcNvfGMHakferAzLVXAyJNnvRVlcmhUV5As/G5+DUSkzz8UlMuiSdfxazxs
MxqrMURgAyvX/W48gZjcj6a3oZ0PlvVQleE0/0PHAeYxNmdTvMww935uHuTVtJt5ahqxh9l7ISsg
IvXVnCguQOn5+mNGHObV1kjzuhRmqu4tbacwbo4Vq/7lEG+MCAHRMrVkBqwJW6l97cCLPaQ7W0UU
LItNHJfF5yocMFAJ58oY5qnIeVs6sb8X0WktIBR5ah2QzebXdf15/nTZWWX7hrleyP2haAQos/B5
9F4HvjdecO6WneYeLfd5/YcrmI8O/8+E+GkaMkGuvYGJlt0W8Rdm77RKcbrlq4BqOeZbUWwSa02g
j197qk24PtbjYn7Ws5tWNU0mNYHOia2jTIhJU+G7JCMx2tXBKsb5GSjoJb9B1/Xyt5B1HsHD98eG
EKQWC1oXkBmBf7Vv61cTNfcu0KxfJP06jI8FrkVrKBU25cvCOwczUXhBimVD1vSDWQNIFVjtKY7f
UxSP6LfLy5LdFGg3/WdCuG0jQ3dLlOLB0hrtJu2IJNwKs+pu9XakU7y/VasRPpK3xEViDjDlQXY9
No5T+hXw6MvL4X9DyLTxkf4sR/hI+bBMnaHDBksXPy180/m0uKXvGddU1SDiO3PJlHA4DYe1kdHA
1FT/MLSrontvZjwUD5cXJHvNo15mEI6PRpIsPtrWbIISCrSfggXZHTCTkGwx/GgYrx1mBxFp8ZJr
7hyXHhYruk2c+DFhiolTWdDb/gLBRRqgYEHGgF9A3dO4/LLHF0LRor4CCU/t7lNdtWIeqIWNxWSZ
RUBKhnFusJeeX0qjtybzZFioE7aQUUn8In116l0RXc3m6s/eZ4oSco+349/fH5g/AGoeM/hQ+BEH
a/O2ZxFoRH+HKdcNy/4wzrvLH1Oykxis4TpSULTyQKJwvrKmdJqZpRAks1ka9O7e1g8J9dF98600
RKKVqUpeEh/dGvwd0zaPEZtAX6KZI3w6M/OLrAGW+LQONxlV9KIkR/vMjnD3jjqG0c3SQ7EE4uuu
gwL27Hf/cMGfGRGeqk4zWFWFtDRIMAzlRQH1Pk8qTmZJ/AB9AMqQHF4CT+D/vtmw3NbWkuZ2EaAt
etPVA9Srsut+Snc1n98cM8W+SaLvmTkhXIERB/ocOnyuID9zlvopMfxC20H33MVeqqZCVdYE92ut
AZlABWvEDtvsG5CYvtke5zy0yGM+vF/29Y8uYaJ5h8CD1BKPEFtYmq5HdjU40KRwOobqBUQMR7+q
95eNfPRvGEEfHCLU6ImD++H8c1lriQ7oHKP/im60OYRMS/E6fXK002U7Hw8u7FDAyNDsRbokvqey
Na71JoUdw3jPwVwLMTP2mUDybwR7kzMFiaXImD/64blB4VMV+lQbkAPGwqJdWx1H76rrv0DMSinT
JklrtpbAFH6+hcCLNFPVw9Jq2hRZcxSle6eP4luDZtk+9SCH0ZRt/dNM7PgpMdzkYA9e/nJ5f6XL
hY4ul65ARUNs0kSt19JSTwH3ZLcdIMcFeXSdL7MVslZx4qRfcmOJe9TmgJdWpreVA0v51IQeMjhm
Q+ZrBsrzmEyfR/PR7BVpj9RHNxaFkOKaEabAKSyChLueditxAGi9j5p/6LLiS6K/ht4mXnO4OM+X
Zs5JBT1dGNKdILUDy+j8cQQ7m+63w3tkPunpy+zdARf/L9/uP7Om4EBQ1s1iu+LrM8A9BIYv7cH2
dpW30ydFWUMaUv4sUAQ8GHEL2oEaljRzZxW30/pgLG+XFyM/DhsbwiVjaFrjDEkCKDXnpah3JTpC
/dpBai4FLvZ1zHxtOY0qngDVyoSUR08dfVwMrGwka6gBWDjPX6NVxXGnssIL9hvfj7yqtBruICm9
TrLnAXrmuUoXVOrtCJMgaXJRlzQFb2/aso5WDzaY5Vdr5ruAnIIcIEG16/KXkoaMjSHhfsm9qo8M
fpBn1NRN7UfMbj26W1ufqVSjJCHDNkC1Qh1iANgqgq60aCi81YmRGE47q7of07B3nsf6DriFvA6d
8u+9HOo9gNBa6BigYSDsYJbQeHTzFMWS7MYxHgrrrfz7LAftmI0JYe9ScG5m04Kif1499OShHV9Z
HazLPRn+/hpD3wcBCTc02tbicCcb0PdwRsBM3Oih0J8zFrhuYOKayZbjZXeQHdwzU8K2AXjmOo2N
bXOL9157syGCHdTN4nfDrcE+GdltHA2KF4PE189MCttYaKYJol6sDhXqyXhb9UPr3VSq9jH/K+fP
Id47+7OHQlgfl7xbFxcL84yfy/gNuneR98SSpyI9RkThe9IVgfqMl2p4W0aMQ8PUJdD8Q+sYtccR
WIy0g4jhDR0UX0sSiSA08MeOEInyaSQ072EnXu+JFUbNy6jCXPE/IW4bNg1nCH0QgI8Ef6h6N6lJ
BEB6RADF1N+pqnImNwBiM/C2oT4nPuaoi3exs2K4F2phkJQnz6tVK0b9pSZQMOPNbkAaRXhhnhjW
hEXzc/qzbp5szMJcPjWy780rcv8zINx2SW+Qea1KFJjKRx2RmuT3TvGUqLSAZZ97a0ZwqzZjI+5t
rCPpTmv1yWF+Fik8SnIdcIWp/1YieFQSd3Ey51iJW3/S0i8ehNQhtZkvuV+ouAilXwVy3K5LufSH
qMjt5uZkdDpa9lZ6Y/ZN0JVM8VlUFoTF5Ejd6poDVaBuRFEBaVRacdIPslkC//dNJtD2DdoCHsBf
WvKami90AZHvpPgiUhvA9PARLvQRxMJVHK0Vy2cAr+r5XtNCt76h5ftl95XdzGgd/2eCu/dmGUUb
d7nZwESz3EFSdfBCE7DJ5pZpkEpmkGRVTRPJYjFxgbVFOxR1cbEgC0wbtIIoegzJsmd2FxJoDhdL
qNk3iM8MTLeX1yd16o05YX09xDvAMANzbnszGcfU+eTQcGmPjQpLLP9Wf9YlBMtpdEE/tMLQMH+1
swNDZdZUPIOka0Gvnw9icfCJcI25zCsxKoIeH21epuY1TU5mDMTrc5b9Q85B/hgSxQnZMA1lyRD4
9eU4li/I4YsmGIHAtBUjCNJN2xgSig8xcYHfBbQ1sJPPWlH7mMKEHqDCBaQR2kP5HxwsmD0RPU4H
VD4DuwNcnPomulqtG+oDJnQV2bQ04mzMCJ5m9FlmJDHMEP1R096YFl72ZGl6BuAzPjFnP0dqe35U
68zOqohjj9gKVTgtuXazPKQpORrJdK1Pd3NVAZ5GKuZXXqdoCsj2kCIJ4Ayk/D/Bdg9mZrpWcL3Z
va/zwrey46QB93q6vEaZPwDoxO8gVAddkXAw6Ue6di78oTYOJPo1LveLo6qBSjCMKMP8MSLyC4J3
fwDzBowMTQCMWkjc28j5YjoHzwoMACaqp8w7dCqFRZl7bK2Krr5QoCK41a66TqHD2fz9UBqW5cAt
4OkglBNrFy0Z12Zt4B79rNlDYDpZd6AY3GQBc3Ib1KCD7pUKn5R+rz82xcIFABJd7nKbrP5WOhCp
/jIM+8suIXf7jQ1h49g0gsJrhQ3DPiWd4U+tBXDVQ9E/rKhYdlFYazud7C5blV2LFK9vEP9hCgNI
4fOzNtPVQP8BRqMeyis+oMLZCHo+jUFfpncP1kRI2HRNeqv1EQqLS2kcLv8AWazn6g2c0gdPCRFb
XhSaS4cCP8BEYlHQHcOhi7zC14pPpFKkGdLDzTtFKDOj1Kzzr7zJAfSSDqPnDXidt2m4ZtUOgtfM
hzgxsiZLNQkqdZmNMSFMrnVVRDNDz09vHhYz7KfX3FW4jHTvPK47CMAw5xM7X48WJ05RFRM8hlWg
5tB8x/2GZyZArpjYSyzF9SJ1lT/WRMUrZrMeIDMsaEnN58T9srZvsbc+lpV+rVcubk6MppgqFK80
mmyMkvMlFjHTSGxgiSWQoTyFGv+hJokpOQxFY7QFuZpYKSzLBrrpCZZlZu901fx18qnle9WrpRqj
kH+uP5aEtaB9Mycd94hBx6xO59teQNPHcUR/78s/HCoMsKPRYeESFd+bkHKLaW/PqAMAHuT0d1C6
H90XIMjHSKUQK3Pz3/hxtNINzsh2/oHs3F1SWuIDrWAEyJtpxwa8DcmnywuSnVzQ/3D9YYxloLx2
bqXWrQr0mgveUc63jL7PwAGz6L6zFY9o2RfCmBoGDDDoBFJAIQQP3TDFbYJ9i7WbIT7p5K6Yrkn9
ONiKPrn0bt5aEnxBB5BiSHr+hYzmsLbeddYDV0YrCmKlZgiNEWMaNTsQjGzMXfezsd7+YUOxQqBs
UJX4IOk8tO669h7fULDaepoZxmzXI3LE75ftSN1jY4e/kjYh19W0Av1kHTvqXmfWtZnttU5xN8vi
kvnHBBWaCvlsQwQ5xVLm8fPioag7HzPQ9Mb0fUF/iix3ukorVeqNgNhYwA/ZaPMJbuK4C5mMCIsq
0esyl8A23hPQ7pNUkWlL3RGFXRfATKAcLMFOuaQDySw4Sb4e0YRt0hdt2nXNvaWqG0oXxB+pWA+S
KjEGFkPc1XFG4I2FdrLbd9cbf3gF2PVapjhhKkuC37dFlC5RC0sTeQQLnFl+plwwLM53l/3uN95N
rOlB8/e/JQmJDV7CQLxGBpbE3Nt1rH1qt8FYZa9NZz61+XCT6g34S19I86lKkwfMv/lauu4m94uJ
99nStLvVTgOHZSdzVLEJqTaBX3qbQzEUFrNNht8GdtvO2zXmrZ6ErfZ0eQtkBQiUgyHVh8wON4Hg
PTHzJmKMwMa489dieB/HYM1OOrtammD6edmU7JYGQRxo4JFaWa7Y9jCXzJhcUOAF+XxfG/egQPAv
G5Du2MaAsGM51ZolZzDA7CLM6M3ShwWj+/Ffqo/bhQi3mUPqsbQH2LHSr2m5+pbxaOTfL69Feqo3
a+Fr3Xx9jP4DpsltLEPpZ/nb3MRBbiSYjX9yVS1s6b5hmNGEqoYLEWzh3pziES/ABbbaBjSWb3Pn
65ApUbUkpZ62sSIEeYhnTCh6IwInODp2tusjHyisQX9wo73pvlzePmm43xjj/77ZPj0uJmpwkFuq
30YAfXfAne894yWJg649slSRSil2UHxEV44GUPTy+6J8G+rD3ACG9RKrOL2l1yTyNQ7a+02Lc74o
o6khAlWveDRr7mE1QEFs97dR75wu7530nG7MCCHBStGHiMApFiRQv04hwk0+XzYgfcSCRv6/hQjx
nVFa5iaoHIKVvJuD7rP2OHmfTPOJsM8JEEtQn3JrVayXnqiNUSHWz8kITfscRq0GsR11IeSHYZ4m
PpLjkDo/oUS1T6qnwUaG6n2Z0yTQhs+1Xr2MGJVmWQ3S5+n18kZI3Wbzk4SApQ16bDUxftKYTXiW
PTcNZiKeWu1w2Yzsg2JiDvgzzn4AZolzvymbvhzr3kYthIQpmI3KdVXkILKFbCxYwgf14txuy9SF
hfHzrIez82g4byBUu7wOlRXhC0YZNosyBzGx+DWDICLO/X7+2nvvl83Ijhl6YxYf6sBwr1hYtqe6
y2aGxZSob6AVY5n7FRIEl43wPRczj40RsajskkZPSAsjDCM7ZfzssdDLHkEE1WXXXZ2FzajiLJbF
361F4VjrJPYwuw6LNgNncTAQnADiL9XN9DOvVC0txR46gkO43jCSZYIxrX7Jh3AeX6ki5BpSb/A4
vAsNDeA4BW/oe81slwE1IavtXhwMXx7nhewdtr6BvTP388mdDnPXLmEKhq8r1y7eppqh/JftvPQH
uCVurHLa03ntFYAwWZzhGhLQkuBaGY6wzx4ZzETnAHh31FDrSMEIEaFQ9S2z/V4layrb5q0tYZtb
oAi1ErJ9QcMmHz3/YG1/mCqUlGyjt0aEjca1HbsLh9lXC2AJsRHWxXhXauAR/qcWOKrRBI0wPK5B
fnAeqZCauEkXz7gYjNACU3FSfbt87KQfZ2OAr3WbF2Ru7DklDMQGBgEBO6dD6kfjp9rcGZVKWFEW
d0FQ4kD9ABxvVKR5G1xz0dPZ5A3Lr830g037y4uRff3t3xcWw5LBdOKI4vWyJkFMuzBxXvpZNTMi
27KtFf7vmy2r0ISJSoz/BXV2Gq1DpGMkdAwKF6+h539YD+g8MHSAuwpl+3NLxVTWkGXGPbWYWcC6
PR2iPXEUcUP6Uf4Y+Z2bbJdjRSPpdBiJMDDmOodkVM1lys6LA8wpJXBl4P+FZVRQUqrnDNcUZccV
6nCVX81P2b+gRTZWXKGgUTkWKp4E6yDxvjTeZ1C7XP4aEl5dPHK4BJ2L9yFQ5cI6hsFCfFlgwUZn
oTJPeIfaw306H0CD5Uanpv2ME5r3hyaGXg7OK15Cl3+BfCP/+wEfiH01LWsBoeblryRoXT+yX+vu
bR5Pl81Ij9GfdYoUKLGeQkCuwzoNI/Fd3A3Fs6dKXaSHyOM07JzLEwIs564dLbQD9Qke8xW4edpn
Kz3p1anudpkKpSS75cG+/p8hMSaQeomzBKUTVJzIdDtNr4t2NPu3tjyaqk6J9ChtbAkvuqnOqmJx
YCtDK2YFyUSTKu5SxWrET1OT2ewWF9tGysTvcrQvbtzhhvWhmX8tbEWfX2YMoouQW0GtE1Uh4Z5b
Y88sBh4Z5rzep4QEg2OdhrU9doYHSofZ79tG0UiWnjGutgoACB/JEkcZaR+laVQgT6rTIKK6j/YI
pSkooe4jdrJcP41+IXHzM3aXkxsnD3uVWob0Lbb9Bfwjb+Kh5rajkY74BXF9R+ZwjUNr2jfFbRLf
tuwQZ08R3iaXD5zcJgoNvHoOrQCxEgQUSt+n0GgJSgwjTCbaNg9p86C114ndgYkQ0+x17mNqW2GW
f0Ax5/7NHgrwA6eJEG6ywnWrsrJh1quo9rPJ1w41YMgiDLNWnqqOg0mBvzswDFUFTpZRZMdkWt91
d9Xxy9DoHIfpX4AyYNxDOQwkNBhrEYIsQ42i8lY+waXXftW/Mfe9UbI8yg7qxoh4582oe5uTh0En
txsgnKqji6XYW1l84w0RcPNjzskTn5hWDoKduE9LPM0Sv45/DGBayb2fVfOgHLiQheuNKbHWYpiL
O6VpXAZzXITQRrlJ5yQk86SoQavMCGn8kK113hKYidqnjn4uWorDqCLQkd1w27UI+Tup1qUvo6QM
TG3nJle2e4+kKpsUH0f6+f98HBGuUiyrM2o6loLXiO8w6jsqsKRqHUIQiXSj1CsDFqz8cSpR/4IN
0/OTf2nDeqD8Azk1j5hiSpK7es2aFqzJWtx+yhzvoTU0SPLO15hoPXSkP16OGNKN+2NOTEDyMs2s
NYJXj9ZwmI35ccWNcNmE1M04UwJXYwOLkuBmthFZY1zCRNf8oBhBzZPdFH/5axsOlzWE7gFwk3iP
nIf4we5ii2lNCR2kJTL9JdL1BwxaZE5oVlWR7i5bkwwYA1tmcV1tFPg4o+e5Oaj+RnQ0QaNllpmf
aYil1k2ExvzgoPUbNGvuu0NyNIoH2vZ7iJgobhfJNX5mXjhT+kgySDe32FFzr6G0DCq2MfQA2qX6
va4pEhTZVXZmjd85m+uzw/xQnqewRulTj6fY2u/Ay+k7yaeB4p5BceIm6v/hQJ8ZFY6btYBityfY
4aS5b+IJuZcq9SZ8l4S78swE99vNumLq1qVWYF2a9hhZ+87d0SQOTf3Wit5ybZdWmt/+pKW2z5Jd
kn5OsoFDIvHiDRzg4dLryf6hx18W9uKOkcrB+NPmw2+zLajA/NYKFckZMPpWMlAjloCsfSpBMDB+
s9b91LiHsn0x1xDOB3CwahpOclDx1gDeEIztKAyKZR19MSNmcJXaaPYz+smub7N+f/nkSC7R30P5
gAKj/OGIc+qFptOZOiB96Ag9OPMPUuyXuAvm6jCrxBklAfvMlOBBDHAm165hKjHCQgMC9OhVh0VF
LimJn2dWBCfCbHrvsQ5W3Pwwk/sO3PCXd0z6UZCr/2/H+DI3XgqZt5o0KQxkBAzZr+m4T1IFzFgG
wgCGEB1vgE3Jx7mPJGlBxTxi1sBJ9R2GZ6C7tivz73kUpsYNxUxQvi9SCKPpqhKxLLacWRbitkYL
cKlRPuXAHqHgWpehnn1HIQFM0GkTgltW+RSWmsRsGpge0Q1GIUZIkQ0viwo6oqjaD34B0llM7Q4g
luz9fhn8rBwwrIgsIvzrrwjU8x+j4jp1N1tyjpus1ofaftCNd3v+cdnE7zl7IWZsbYj19m7srcnQ
YYM204s1sKssWvwMAPsOI115T8OevrfFm208Iw9n9k05JzvDRXvX9fUcU4dWckpHe7+UkASwX0mk
Q+fsR4rRW+BW/NGqHubJus8wLX75d0vO6dnPFu/SdEwMq8PPHvEKJPV+Mj55aahVipAquTNxVwO+
qCMHQUVdOKixmURNtwCOu9ir+Sn1vPJrDO8AM5tJk2ucCiQPfWW3NTYjASPx5UV+DBPgxQf9LBIU
MMN/II2aClZiYDwFMKB4rvXrqlCs7mOU+H/efW7CwiiasLpybNI2yvD3O/RaPBYHmZ7vPf3t8iok
YBKYAVYKpTKU2mHrPBjxjqYFATxwL6RPLSg+871ODzNUyuIYwNx7aw3Z6DveTR+wF8v0+yCAVm2z
X1URS7Zc6NQCMw5NLDBPCD7TJ42RLQTLZfWvOrdv+kU7LANRgNN+j+6dnyhQE0NjGkwMQB+hBXO+
3FXXB63REZ0m214TXwO65N1ISvt6qcmY+3rRA1LYsxUqOTXtoKpSYARwLY2Whkaa1g8GntX3aNR3
KcYqvc4O6RSR3dS14wz19KGsfA3SkLXfszx5iZyhe5nWGjtI9dw9kihTXVb883xYD0Bu4GNALcYR
Qx8bysI2sxYtKzPG86WB/GnhFeBU11zXZ6S8WdoC+VyBSbNM+wfsCnYTuTLYVAExBWbsfDc1Y/Yg
EIETWBfvsX0dpYcx+myVh8s+KnWNjRXBNaBwMWYWnzBxu6c8D40WJBfG62UbH7MYAKowxWbaUBHl
kO3zlQwdoPYNHTkYt3kgg3WbePRgRyuuj9p3tUhxeciCBx8vhaI1lJldsQ3YMarFxoAltcA0ey3x
SfLt8oKkFlCqQgbAhSA+hI+oBtNowq8nx957ZgQOCcXgj3TLNhaENGZh6JQ2OSzM9eMIAunpWc+u
vbzzPZWQ8MdAj4/jcWIT8GIb+J/wcaIRapIEQNxsvQMEUmfHKNlVk2+5kHTcXd43CRfhmbEPWPA2
ituKw7JbFpbkdloOJdu5+c6Ij7a5n2lYd/dlGtbR0aUq9VyZp28W6vH3zSYzhPYIoAJ8oTq7aVEK
946xStVNFjC2JoSnX5N4UWSsMDEU4TCfwBqAEA8dgMzba27QqQTBJbVivp24WfCYx9cT39Vzledm
BXBOEDf7rn/Q1zeSHd3ufkmg+/DLpafC/NpoE1r6kHrTv3WWoiImOweITrhCAd9Ddsi3fLOlEbPj
bKBYbwmaE8zu+CNRhCepBYfDmwhIcQBmPbegr02TE5sjj2jnG+Wtnqo4uSTFCYQK7CIIuTh/ungA
WqbpDDouuLUs9JOuy+XJ8I5afhv3u9oOYy/3WQeEBP5TlPplJ29jWDwMuTPG/TjCMFDpnnYw6Pes
vzOW1665Mv4eoHi2SFGjLltw9hu+yCau993yrVnJlZak4eXzrVqReMRYVdgLR20nIFCz1/uiukb+
G9nf9f4I/JjCmuxAb/dPOG0D8B5drvM1oWnvfO36q2z6cnlBsjCMUTGdz2E7gNgJwbFpLNDp9pj8
cSMTvc42/ZWORPOnGmopyRyvO9DFqFhHZJuIOhlnbAemz3UFl5+1hKYeR3CU+XPfg7c80PTX2vAX
72pSkSJJttDgPO2/Rz8xcCysD1SJRq3ZsNV7qIoR035penvdFw6oDS/vpCQ0GuAXQGmbiwlihPn8
IMc6ZHkn8BkEKfQujSW9i+sHIKbvNKO5auhdotO9ayEdvGxVQsWLxOmP2Q+tgXlAimAhfqSzd8Ro
FcRXnDBOP9GFHLX/I+1Md+Q2lm39RAQ4D39Zc4/qltRq6Q8hyRbneebTny9177Gq2EQRrbO9DRsw
oKhMRkZGRqxYSzJv6uJT5Qe3XVBvucchctCdzYjWRTQhJ2V91qPgqLf6RldWXp/awlfmh+FWzPiT
QcyRIJUfdbmV4bx2zmSD1PrxTWDksrpJnDB64TU5fbWdxDmFWtsfI32Mt1Xb9L1bqA0yr83kueUU
B1+yqpA/ZJ4aeVu5b4zk6NVxC4NyPzQ32aANaIuOpra11KD4p406v9+qUjr8k8De/G/gwURc68M4
uH1oqj+srjJOWT/Gt6Nvt8OGu3p6bp1KwSnk+KtXl+GJMZd6D0CtTu+krHXuY7nLV5qubx+4fDKG
0sBJ8GRCGO3SU5KoUfSgoMev1Dc8FSTtnzG/T7y1qarf2gCz7J5JcfprYtiJQepZ5svDt2vKQKf3
11WZvAmCoLtnT/tfYSvVR1lvIasw42L4YWd6+5ANPS0MuYuLXTzE9U1vDdVzEudUdhsI/T5XoR5/
KBOp/VE40rSyJUvOAi+QAVJecALPncVvZR3ZEPrQ1iiFB8mc1J1ZOqeiqKqTplEFGm3bc8dc795/
wSOOBR5V3I/I8s6+BY9Xqvm/+6P1EzSFrmXurh/QpY99bmAWwxvdb2wJR99AcELZJJcK1wvlTfT+
ghKDvyTrgnSRf5kHcqnsyjYU7SjbLHdtGz9kWuu2XbVypS+kKxA0EOV4LQoCh9lLJ0u7Murjnjq0
3W9DiUM7bK5v2MKNxIMQikAm2nSkpma3Qx8gh9dVLEQdNxUU4mhatypEmJ1bKdqKrYWPQxfaMIH6
CEWbeZewk/Ui6Tw60UHudtm3anhs8l20Jpq1sGdYoTLBpgmFnpmPxYYTqvYorGRfTfs+WmtcrP35
s6dUMHZTl4jusD1krizt/CFb2ac1C7OvHsmR2aQqK8jU+GR20TEvjte/+vKX+LNHIkCcJdplESTl
NLKGMvP3jgYhzPDFpAT7/oEuxFtsym5CzFhw3VzaMTqlCLoUO6nyNBmD69vfG+3BiYKVHVvIOy7s
iB09Ww+KUvUIhCtlYPLD2N3X/Rep/Xp9yxaq9JdrmZ2U2PTUeuiwMfnPkQcwPN1lVuT6/bGZ7tXq
KcxOsvN9/IuIdrG0mbuZ0IhKoS3cWUfWs960pbwp8ltt7VOtbeHc6YJ8bJyW5Xn2R6N4rPzB1eLt
9T1cszFzuzGfvFRtsFH5z5N9zPsNSOa1FG3x9FAsZFqRRyxcO5e+0Npq6Os1G1Y6YNCNrQPp2OiK
ypolfx7hFghfquRj7aG2CUK3TT4xdXp9mQs9DlxF5NyowFPQmXOS5XUJZDrH7dtyr1lPXboHurAf
yo2XOq4M9E8e7pL3E8saSGqK7JsDR6l9lhFbZjyNlWKRmqZHRvngW7HrbdXtrq9tIXU4tzIHLFRO
akPBhRWjes2KrT7d213hxjURZO+lr9eNLfmLQN6LsTFBYTvzyalQ4tyWQRUl1baqkB6yqJU+/4UN
SBgUbiZdvNov3aUny3FKB3cJs1+Zf9dAtLJ2iy8uQ+PCQ7iS7HwO1837KurDAXcQcIVAoP8o16+R
/S+5vfPHyBytO9iBFU0TRprik0fvPPybgpdxbmG+U6QoY5RyeqWycOlMmu2Nt8b3vJSOAC0A2AyD
vGjVXH6NdLQ40z3wm0a5k4dt233trL0Wn8b+5S8+u84jnFIQkLLfSmBnNwaUtimctHx2Uz5O3tav
Tp76+bqJpRtDcImAuvyt+T0/kW3edHIzgbxRkq+FdMP7Z5t3u9F89qy97Rxi9Zcl73NrpdS7cLdj
FZUqdlFBA362hUbQeiYtXQI5ghIqatmhdyx5iOVrwBTxvWcPHgwxEQ7vGs21+clRkjap1TQGTGC2
u1wrXc9mmo0ZmAH4l7IDlgGiVgI11aOrPcU/ru/ugr9fWJ+leV0cy5INTgNc6+Bm9oNSrqxvcR8Z
sGGWg7aJOW9yJVZXN1TNWR4BO5Z+DcOzFNwHa5fFQnDAwB8zs3U0gdaElYMZzb9DZLELjoa3/4ut
OjMxy8ImVbJLP07BM0LV29dggP1P1y2sLUJ8rLPTJFXwHGtiryhBuLnzK+hQLStW+oFL1X4Gd3hw
8eSiTDx/tsJUFUuQi4HFQHetCHnaBYwNaG6WPfDgxh7s2/AeF/nnof3sraG+FipOF9aFv5ytEeXc
LpJkHC7tokPtWB/lrrwVdFm+ZoLIYh58SHHE+nB9axci4oXZ2R0YJpHPY4pFT9pz7d0lxv2gfNWq
b9rahOXbb8g70IJDRUcYnN7aLH9I6x56QNmKaKbKgRu35UNqSm4iByvx6e0+iuYClHqIFfAGfPMm
aNqyyUYzpntXu3p7Xwwf+3Lc9NpJRr8CUd/342wF0gRbKAdzCuYF+aFIzaQorHhDJ1lSPsfBs1R/
vf6RlvbuzMS89G60ZuZ4OSYKYJyV/qq15rYet9eNvI14vxEzXFY21zCSH5cOOELz3fcDktSl1e/M
qN72aznE25CHBZuRQt7O9DnnpbJUl8xMDpEvtzq3kE6Guus0aLi6l+sLWTCD/LoomzAWIJz7ciF4
Wdo5LfCBtP1sOLfagAT8p1ZZeRMuWQHzDrcdjSzqG+KbnZ1XQxpNJfZ8rCQewyOl95zI7UM/SfVJ
kT3peH1Nb4+pzYvjjzXxa86sxZYRTZKGJnsWlrGrF9+HLPmk+l/tST2Oza/rxhbcDRZXiBQ4R7Bu
a7OAHkVF4JUl7uzkPjQK3wegU2bx8bqRBXezxSdiyBRUL3RRlysCjNzklmApG8BdGC6pjPXETWn/
c93MQjj4zbNtC5FtYImzsDMGTqqUAg9meft4eg3gAYpCRr+2ubIH/EuhaG1okiYcP/0yc7Hxcipe
AEtU6MpnmWwwSakT+HDJaoVdT66seyODIrL3AXAkX88KeHK7AVP8G8vu2q3TB71bKjZZNW9k5g4k
qjP1Ru+lHrrpqe5PfS/pL6lXk4qEclcco0KLp22nEU3l1GyCQ9snaA10RNa7uurbOyrI1UOpjH57
W1ih/sGcTM7bNE57tRmDW1NN5W/qmNu3Q2jXpxb3ChkeSwnM+qQrNA/jWIJiyHfMX6mcD/tJt8cf
oTQaT3ntpR8DOllfithub3UnHvYGNp4KG9RHkWVqsE0Hp7vRE9N87coAdqd4DBR3aPtm3Cq+lD3k
IYDmSU5qfzNWcvddMHrWewjQ8lNrToTtqrfSD31WNdMtXdbe++CALH1k1MXuNj1UiY07ZEF+soxg
fCnaKthbYQcTaK7AD0BB0zwEoYZWgGdDd77125EBoEkNpMdEzeTXuJy8p7ypQ/onllGe0k6Ktgi+
oZzT6Vm9oW4VZLdZEec3fEbN32lOPP6rlmqewpoWp5+gKyp4Z0MYvs/qOvxVN2Wi7iWryngTW1Yb
8y7321dV75uv+eSjKdMFdvQDsQZtV/mtjrRGlmh3elBTfmtMT3Kvu/zbNzQ1MVkw5VnAJAB8XJ6s
kIsqkEq4ktV02uhwP6hSc5gi+RBCzex16b+RtNa4WjrMlCSE1rUDIdu8KGJ4vqVnKadMi/cm4KN2
eD/EjkWdWZgF9SJLrLwRbKk+0rFSMrp9drq+bWtrENt6FmKbUWn18XekwL/q8GFQn64bWEgwoSjS
uC3Qu6JFMY9FDXjVPGtGihu5Kn2zOsv6mgV+X21KO6M86kCAuU89x+cUpmY3uU3gheq2idX0n8rX
Ir5fWN8WYd+V2+u/bGnpkI2Sn0FvR6l+FvAT3xt6XwcY0befJaVzzWCl0bBwWbLyPwbEDzjbW7tq
4lz9TWzUqy+xCo0jCAxjLG4ydcXS2lJmzm+EdhpZQlqxop0B+qJY1Yxauh0t3qQ8vKHwpgtwuZbQ
CYnPAptApNqq1osDx2FgrHyRRSM0FsknsUW/+9KIbiVh0aOvvpHsp67eJ+3W0FZMLH0TeFj/MzF7
GTpAVk0voktXD99iw9xGLZDsrKeDucZuubaYmXvJeZsXvcRi6vGoVDc1GfkaCmEhP7Kp6JAhgXsA
4TPbr7Ab1Y64J1AI2R7WwX16MD8GECvr3vupXKFDODM127chl9N4lChRekV4ROw0S/y90Wwb+T4I
3p/1XZiabdygWH4Xe4y25oO3bcxwC8Nqkr/oMkzukrm5HgSWrg1YNCE1RqgGNPvMWOnnXVs7bGFf
bMI6dIsAjbwjMlSugV5ytOYUi+53Zm4WEmol1sdMwtyYem7YbUf5l9e5XfJyfVVLvkeeSYFF1dW3
nVRYzlojMYCMBIgfAEiwAW0o0xo304qVuWbsmPmyGY4ksxFsU3bwwdSfzTXm5KUNO1vJfNAunaqp
jH9LnxaGeei1uKLsr9xPUOLRLPKij9c3bs3czM3DEXnzOmHjNO1nYv1kzm5TMDkURF+u21noZsDc
R85Az57+MBD+y1BXcZwqr2VEvuPeTY2NYzy36kdlpPIRboN834zrjcMlXxeQDXDuKNjBhHpp0wng
WPdzwBRanomJPu02b9uPbV+kO6V66OjhSM4KKGIpQjmw8LNE2bFoUl+aJH/sNauHa0Dq9XYnaR+M
uPVga8jkU2GXr/BwrLWqFi3+5gKAF0wIWl9aNNtGr8uYsJuPiUW7TUFtOO5D5Zsae1KwKfXSSw7p
0KYrhbSFKxjQlGZaNsUQOIdnTy4+cRabPW2VLDBOeXtveeXhus8sHLf/R8JogsyiIzVbmZSgg663
VL7lOE53xgSvpFnVA1gM69+/sMQ7mFkER4yCztYyFY5JIZgoFeUURNSn1joUarm7bmRpw5g8F5wx
zKS8Kakrkx1UcSWI3czRHRjD0taURxZcwTm3MHM+a0IKRtZGsiJ68tGHSN4r2jFN7/LxL/J0geyl
Pwo0AlIr8enOMr04G7LRHgWmUmGItHU2RfDz+m4tBCb6j7SiAK0DL5qjiOM+sgqt0CAIUW7U/ibT
d6P9KzfWnvELA1eivQr2BtZ4i79mn95I0nYMRUrRRGG+d1q/O2adU02ulRmmv7WcwL4P5TR48J2g
zbdVnpYPfZ8kH8NJC2+SVE3zg8d4d+SWZavvVNNLPopS+Z0aDRD3qiizgyI3oOCs+7723Chn+mpn
huGoUjgIjY+JA33MhiaIeYrquqx49ihStpIFilVc1ipYH3hoOJIpetvzXrI3xr5X0SDg5WbIu7HP
vI1e19Kpb4TBshl3qtrrB2Ns+0PVlfbm+sd8e5Ixz8wKzMY0Sd/IiKIU2odxQVsRupJy31ix/2qP
AEYyr3q/6DqmBJoT8A4A9Hk4HJxIibKI/mLSdqNrKVl4CgrTdhnXWeMHWVoVX06wfTmayov48hBQ
npHyPmHUNhiL+ja3zeJJjRr7h11olHCu7+Db4yCmpAiqhg38FoL8S1vkNo5Zd0yQFsVjqdFKQte4
Gw96Ia18qkVDFmgu9P5MTZ0TffiqWVpZ3NFmBtw4hgrv1fABNZ5drZfP19f0NiCypj+m5rNEXqHn
8tRgajTh+Kuzx7Etvl43sfiJ4G6hkWlrzpvAXuopZ67ARN/529TTPsRo8AXxuHJTLbz5WQqQbPp8
4GZZ1eXnaUOHKl4y0l/p9+30HCa3UvTiqyeDEe8Q6czydkIjPXooEuCYn66vcWkbYTEQytpcLRRZ
L23LkmR1YWzQIEaqOW2zTRrur1tY2kVbAL9JoQArvqn7tEbumcTeTVi8oPU2qU9/c5ZElLchNhJk
hPN+zujHeTVVjG/28VFOES6YjiFZ1PV1LOwUaSANHL6SzpWiXe6UbeRlWNgK9B+jsmnjHfMjKxYW
Tg8YeaoFAmEg8/9LC2nJ2GDgBdkmy+694CEs7y3nV6+uPBgX1iEmvBAJYAKQGc5ZMEAkM2viLM42
PQKP+qu5pnqz8L0JnAhMc7vT9JjH0Kxum5EZnmxTwKzbx1s1e9TaFcXFhRvJBFzApxDVKHz3cqfU
xNNNSlzZplQOSvqptw+59UU3T7Lx7BkopjDUe/3jLy4KlIYQCADkrorHwlnKosQg1f0eg110Zxgv
gfU1ZqDs/2Zjtqgxlv02t7ExZY9e+0jJOgo/Xjex+O3/LGMuEFANUw20GxP6NO4VJTmOTAm83wQj
EZwQ/maWaxZQrF7PSlgkso3E8GpoWtTo479YxbmJWbysQyugvIOJZKpch3HnbuV18vbpR4pNKQAf
c0jr5iHLNDqou8oq25h56OrZp+iVxioljq1Jp2b4cX3DlnyZZBWSMAEBQ03s0rVwOSdpqyZDAOtx
7JBPZppapqdmwj94GD3zIK/Jli05MwtEaogZASjqZ5GsjYLcKfKOOGOGrOcmjb63a0S8S7Hs3Ibw
xLMDU2mVxKsMG1Lmhr+6+ovsb6NgxREWts6i+in0z6lG0c+/NBL0qjdUUs+lZdxKZuSmwUeTOcjA
cRXzFs2oclqJO8KzZpkwkE4yAbiZaFGrsyPa1yoCk+PIt3I+TtKtjn6AudEaQBfjGtnYwkdiXoMn
sqNzHbwR47H1LiMXl7NN1Y5QiPO61D+Vw1pT5o0VQRpgMisruBS5OmdHSZaZyiFHA3rYxMwwbQsl
c63wcN3D14zMgmdZKE7jDRgxPADe8Itp2V+IrQleAsFAi0MDH5nnuLLSD+YwQEwQqdTatW3vF5vr
y3jj0r8tYIOerRj9nl2cTVsUjMrR8h5KZ5uVW9t5VhJnI6/Eg4XdIsFg1BuZblHXF//97OR4eVWQ
RhdUwssGGVYmmcYv/ruTMgbxkfmlQsJXJ/2brUWq88CohIJVFmhPWtttjQz5PX8lji4t5dyKermU
Mem9NvKEFfCTpiwflLB91Kw1fNKiGY394smv80qcncpu4M1oTgzidYlx1wzavQV4RE3b97sxqshk
aAI5JCbwZquZJNWsDNGioN5tATQrNZcG0nUne3P18GHgpSGnoWSlkD9dGlHzMuPBaQIKNYx974Q7
5jIPvQ+WJ4meB6nfBsEaBc+bKDozOYsBkV2U1tDQrEhDnZnqXVh8971mGzNppyd7vTrAdHV9keJP
vAij5AW8r0XpD1QHTBCXi7Sm3CyMhkatbdfk7BYcNcUO3oaDOdnPnZcer5t7i4IV9kQfQYGtmMLT
zNsDD5LlVihz9ZQZ22RXmLTtD3m0ya3PcfyiKE9B8Or4N9fNLq2SUUgdFSFSCBCDl6skR+7DtKJo
rVU3fkB/RrSMb+vBcfNuhb9pITRRfKLRSAODSSpn7jVZnExljilTlU+p5t21SQyNUfmrdZqn66ta
MiWaJDLoLK6M+WNVz/K6Nzq8xTA72a2Vor23g7G5K+pScht//ItIxdCkQ+2JjpOozFzuYq/ateIJ
CuhKNXf0W6Gzplr2btA3HgJOWmDjSVnfvCAd4Bt4DyUuWPWtbWz5ljsl2VOoJEyeZvl+zLLX6/u4
5B1gpMXaxO0+fyaVVtUllRBgsDvj32QcDioqzJNf1W5kx/vaXGMRW7M3y5XqoQZLFWCvSMNfctAg
SjrcDFTga6l8Mqt3py+/N/TP8mZHfMxyq0xiNtTOYNqVPiHTu8/XWBgXAr8FcJlkn64JefIskc3y
0YEDjzUMsXoqtaemM3Yg7t5/719Yme2cn7ZVHIn6/hCoe7nyXtumvNemn35YrfR/ltZDLVDABUlm
KA1e+ro2jVE0RSORuHtOeodRMskN1oLvwg1DcY6yO/+joDu/+nUmrysP1iEIopRtIH+Rwy9eHbmZ
Vz+VIZKuK/Fi0ZyFkwN1A6k/1yschwB0gZh9rqfixorvEu2fqi935r8FffFujfpFfIv5zQKvAUkA
iQ27OIu5sNK3ct2RccSO81NKIHTMwhXw8FIAJD3TeDyRpsGDdfmROERot9fEWqpEJ7nNtm0/fuMl
wlSVsXJPLvkD+ZPFI01UpOdPw1ABnpdZNEoi6wiWECT0sVaTlbLDW8oVjuq5ldnlYephmjlCg61J
9PQfaTLMG2/Qqg8wXI2fFWmymBw3iwNNlYTapFXfRgXVEDerIudRdfruo5nu1H6NsP5tz3f2s2aH
wQlHwwtMFi/B35P0ByY8zGnjGwG6Wtu81DZ6cKjX7oElb6VpxFUD25eu/s4kzpJvBcpda4KOcFNU
zSk0tdMUtndeMhxHjqJXtTexXr0/4xN9qv9MzpLkLjdHL/MxCS+H2+imO9g/G28L4GpHJzELV87j
0gkRqF2K9DpMAfPZnDYppiwRHAGK433QYCQfys/Xb7bFA8LYM/qk4u06B4movpE5YyUsgEMObzo5
VaLDoCll4EaF4X1vgq74mz2k3ATtBy8/Ks2XZ7Ibx073BXqoycJDa8mvmVzc5AUlB0u9b0bIBNM1
VZrFVYo6J3xcMGfOI01QToMRMRWxsWgK6JMMa2J2q+cO8xfGStVhMX/lY4mghsE32DvVimJEUrm7
vSZhJLZ3de48y99H8c/BciXtofQ+Wupet1ZCw2L84RhwEHSB2Zxta0Bfe4p10UatLRfpmA9g9PYe
YjLXHWYpNaFe+L9m5siY2h59tRWHTq78nd+8SDQLynwfjBMaxyshdemzUb7le1E2grlltiTfkBTU
PUWiNwAlqj37H6fsrY3UDAF0NPHh+soWgxiDcDqPHNoGvD0uHdN3OpsmH1/LbLWHsHrObQtB6rw/
JIa/V6fk6zAZyFY8RubajMviQs8sz8KK16BoUxv4TJikr738ZYq1p4Li7IaG1v76KpfchFoiDQ8S
Z+pjszTMKrvM8yNMxaURu4Wh/3Ka9IbG2prg1lLsomVKSLGowStz9sKw0VAGHJiYpO3+NS+dwNVW
6XwX9w2CCB5RXLl8u8svFrVD2mcNNjILADGC6HkEgl5XoWtceR8uOgdvfUo8RCwxBXppCpqcceon
us1m09jKTeNofnJPslkMro6UARD1Lqpt1+zV+EFvjOBZDdT21gbM/v46DZVGqPJ4lTPkPD8URli0
tiPxQ+Kq+Uw+zVibGm0zWGRX4vTikoFTiQqaaDrOuwORoQSJXRI1SYNvNDvy3Ri5Za8Ovnld/8/k
qC9Bqm3UPPug8By67qZvvyyPVkI1+02h6A3ljKH1Rl+Q62zovu16E4r4fOvDcZllz9cNvY1nGAKv
RtdTvCbnGaLW9UarOfQnvPouM78Nqe8m2ZEHOZ2RlTW9PXqXpsSaz/IV6L0KbdAxpYyo6jk7JydZ
XLvQ14zMMrHOMOpSES0dlEz8+ocjdW78bokAUMb0PrhmqAoxKzeLIUx7VPLgU8qPmbsxk+6YWsle
k9ZKQQtLAW9EisBMFgFr3jgcFZLKQqGqntXWd7ryB8sjIPuFv3LNrNiZMzEj0psjzjrha+noBoW0
r6Vh5xlrOONFM7A9iduZPGQOAZecbpTq0mTXRq/byHZuu46Zw/PVeu8PVgpdFqasKSFBIjB/x/ll
RaRKIPsPzcJN7Z1tbeLo3s7DrV19M4tgbzMTNL17TkUEJRAY1F4UUG/2zPXMsA4iL8SqnSSf4IZ6
UQvSHllCoY0ZIINht9R3dteP70KcECNnpmChhF5p7iOd5kdJO4U5oz/yvtN+JGN/mMjIRzSDrlt6
W3nFEf9YmnuJF+Z+PQxYauzPDLaQk+wkz9hNwzdDJdfblWu9+TWDs3QkaXIPKBcGg7p0rZ6M8SHq
mXH7Elr2rpZerTXA+OJewnnGfJ7AgMxvltbSW2Oo43yjAFscg6dBHbey53bWSor89t3GTv5nh1bC
ZRys8kIuPJOFRYpG5fqL7kwbL9pIxmvqfLGlNUmbt4mIwpIgFcIpWZc220drCvrArwgjpXmrjoWr
wX593TUWTjYUUoLCli6ASKsuFzSUCYUGZno3ha3K7ij30S5uoG5Bt2mNF31pMdSOTSDH4pzNX4R0
1BIpUS3a6X7hGsaH1ZTqdwJ/WZVBWE/MPRNBQBDOE522AoNbeZziwagzt/CMWys1mr00Ro+BLD2m
tW7ceGp/p0jSjW1XJ0nNP5fldF+ovg8PPKewDj7QQ9JJm7ubHAkcTyIj82WtWzmRb6lTua4BfYv+
P3kKe3K5733VAWGKg5zZIHNfKOlRDgRhvLwtOvTRBiDRkbeRh5/+ZGwjxRdMeyvlxoUvD7kAE9bU
yiiYzdsGdeHRgRwlgQe48TvL9atniK0O73YvjDA0i1QOAJr5uUyTtEyL0ScQkId5tXwwod5f1c5b
SPdoe/A45mlnAZuZJ9NtVGaKFmMmH+Jd1n62RoGNbYbjVAo6nXY7IjylFMgeGvVarrm4jzwrhXVy
ivmII2lgqYUGtvUITqyh2QyFcpsEa5CAhdMjEOb/mRER8DwDyypYmFrMhDn9ncR8aII14fWFqC1a
gjqISnJX+E4uTdglckKpRHAzq2fde+iyV4h1muHZrl91/dh6K7nLQrkBEaUzeyLYni2pGRvbG8Mo
30zlNq8e4tENKX4r23660aVvjuY2/WepO77fIyniazxDgFiRzlwaZRY3TwuAfPQn5MdRy28G33gM
pdf3W6F3xfCXjO+r86oNFJOALRNUHI1k3FXNeCqregvMd+U6WnIKDU1RoFZg7N6UofvIDkryIZyC
ERWt/pfc//3r0AkQqgo+iE7cLF1WIwYCOrPGueVPinGjoSmQrKxh6fwAsROjXkCEcL7LD+IxkZ3T
OMXrkAPJKlOQjLird8OSb9OzBykI+JTbbnaT+qadO9RD2CnztmXUBBITpX+Kg23m/Vv12zRfyWOF
G82uIvAhYnYN9gdq5mLVZ76ddFXFPDpDzhqcnFY7uGr/1OQfQjt0kyh0yzXtrIVdZOBQNGVlIGsk
0Jf2pLEzSl42+SbOxLSu/bPzuVw0dQ08uOBxom8JakRc5NTqLu1kmlJ4QSiLVLKSbqZehWa5M9ao
Opes0ISlBsn+cUXOds+OS3YvGXNERm4HBKXXRjQXvIEBYJ4Y0OUCH5+Xy9TWgm0t4M+Xql0hU0qN
6YZ+Uuo7ePtV/zCuodQW7YkmJfkpTA7zhhv4FKNvZHbNyoeb1hkOVOJd0/mlWT/IWWDnsw70jd87
fkyEMxH2g4nNkbnfZ5vYd1nZx6Q4XEzN0fJ7ZMbXGJ1+/xlzN2dZimCOong7TyL0VgtyqG7zjU/x
AWKIJDyF8n1DRow2ZvdZHV17+oCwjx9+T9pDNz0Ga/F8yVXOf4F66ZCxMXRDmen5RvUm6QbFL/VR
L42f7w6DglL5v2XOYlSlxQobyTKjWN5J/BMJpJMF4dh1MwuvmN8tOMD5gFYYwLpcy+jII2Tb4nCR
RjSFvVEGdEXCxzJfY1BcChei2ff/Lf1OqM7Ck1FNYRikSr5JtOmY6vCRONFu6s3n9y+IWTXaTnRM
qHPO9i2JlTJqqX9tfGrPluP/GKrwXibjhS1pLZtY2DwapdCqCL55/H62eWAb00TzsaVGxW3b+h+m
0TxYVYoch72P4+Yoax8U4LVJqUJl/qAqH02zuvNrwy21H1Ucryx9Kbs5/z3zLW5Knt11y++ZDO9L
3ik7vVJujCK7ieLgQ01lIwEHaZGv0m0KIBFZcdmFCwhOQaSL4FcB4TUPOX2njnHfAE7MasdNldOg
bJAVTNRwk0pkdV+vf+gFf7KJ1wIAB0CIEdpLz51MvxpTeMpQHUPa2TiMyfepW4lnazZmJ93w8jhx
vKDYVGHmTt4hG/1tuTo0uOhGZyuZuaxfFoOs1KxEjw9281VirijZBtHu+n6tWRFR7ez8BYXDRGzL
Wkwk4HzACieefar96bqV5R0zBZEGosgQ8F9asZUpsnDDYpMgxq4wQJ+ENJ/2140sL+U/I3OdgAAy
HXmqxKeX7jP9MbWO0bgZ2hU0xKI7UzdgcInpvDc6XGVmedFgsWFSrZF2NKdCK+9aWLYZ01c3veId
1H6t2LO0faLwwogJuQ5A7MvtSyIrhgSWoWzbjqh8Ondymh2cRvl8fQMXbjBYWKgAEvIxNEcNlnEZ
KWNR4gumeo+88CH3fly3IB5us1sa4jwhLAYztWCBulxI0NetWmkkh5YdpnCpQQwQBz3z5XX2rR+j
lrjopyvx761NCHqZ84UEHxE8bV5on1LJaBydFKsJt53zVdd2XnvT699aefPexWEIamgxo0PAm8f9
0FO0ts5Jc4r2dTC/etXJb18q9WZaG9p8+50uDM0Dep1DTZX03JlK9WrFhOw1+XhxHC8/E5LfJu1i
3nIwws4LZLXeTXnTmGQZw+3UfDCzgxR8qfxj2d8W6q1fr4A5l77QuTlxsM9iUO5nUVu1mEuKcTPK
JziVD174TRqOTbQG/lm0xeQfKESgTPSqLm11ExrynDQuQ/mlsaOjbkxPuVbtpKp16Syt5AJvD66Y
YBdAPVjj+OfM3w2pifxc3BR9n7qWte/tz16xu+52b8OesAHxLGwGiLPNmQXyqLPHvEeDuc3/Ncbn
MroLRmAgK4/jJZ8Doc2cK4khTZHZvikKao6aJawoT6YXUhF5ur6Mt3EVAXCCKs+D35FhtlWtXBZZ
UUbFJs+2ZoEW509ff9SiU4o2a7wG1lzygnNj4seceVxa5kHbwia0sSfdDeOTYT0ZRuFa8qlee3Et
uQBoSjBt4PNAeM2uPuhs+8wI2LgS7Y2kOggBOCNYYxhYtCLkJLiTBH/gbPeCKjcoGycFIlRPowO7
mfMsWWtsrEuexhX+n5HZrtllLxFpMTJxOPNTHf6clBtZWRN5W/w49BjIF6nFoM57+XGyoqitOMSM
HRu3KQO7R56m0Jb6wzerNe9V30tXjtCiRcSfaZPSSQF7fWkxMILMkD3uVy/9R1yxtbUppZPUF9sm
P1x388U9/M8UkIBLU5DpNXWU57jDeITqruwL1zFI61bMLPrDmZnZcTU9o2zbHjNesjO7r23wXIQv
11eyuGkm8iWUF1FHnUPQEJTQK6A2xUZVn7po3xg3suMBHtmYawi+xcUQfGQgz0SHeREmYLa+11IW
09fhvhi1TQTCZ0CU/PqCFj/NmRnx38+CQpL2tomaZbGJ25Ta2GYId6Niuk3+F6FUTLv873LExp7Z
YUQ0USHZ5/mA/LDW2i/Z5P/N5z8zMTup1MZ8xHEw0fnPRvgYOo/TsFJXXP78f1YxOzO17rSlIRwZ
0qp94N+28aGEsiLQ0ZlZfVILd50nJGdbNk/toeLo61LHWJsFzKX2YmZgOkjGN7O1t42V7rpJ35Zm
G0FJ0x3jyfm/7ec8azAthrrgAvsdXlv1U6cfvHqtoLni5XMNHTWBlsAusJFUztYKHuXGca01+MyK
j8+hqqWZ94jJYUTxt06z6+y9od5Ya0WdRd9gAAncE1UQpHcvPVyTxyBQBqz0xU80P8px1yVPiedv
rHgtn1vcNeDEkHwwpkZad2kq0K0a4uaCQCd/0spdkv5rrcXSxczkzIRIjc7Oa+QnjWZ7rMbMXuzs
x6B8j51NZ3+0e9UFUHM9CC1v3Z/1zIKQ1UlJ3uu8wSoJyqOw3QbDwESs2xs/cuPluq21hc2iRO37
nVzm7F1QGUd6N93wxQD6oWhf1eK+U/8iF2ZQ4b8vNQsYdMrjytexpmb6j8QaQ5eO5R75lNP1VS3U
u8gk/xiaz/wDTy7ovbOFjb+rvE9GtrVoH07RcWi3uXnMQ6J7cPTkNfCwWMCbIHVmd3bnTsoAfTGD
rBuvil86Jzo5w/+QdmW9cePM9hcJoHbpVVJ3u9tLvMR2khchcTLad1Gi9OvvYT7cRE0TTYwHM4N5
MNClIovFYi3nfLZjLhOTaX4e6shGd/1HwuaNUCEX1cTrkCYFhNK531fGQ9vNYHI9GMPXGcTM1fx2
eXEVx00sw6E7uisIP241RfswZkL7sX0sNVehlWophSMHbF57nSqIIc2bnYfteHKBC7f4V+kcLn4w
qCJblVr875sjnpRtqjET8uLl1h3vmuaz0T1dXjnZA2prlcLBnrqy7XwuYp2f2PLDXBT3saT14Nzs
BafLvDhx8gkCPDa+rIv2qPt50OrpA5B2QIBiX2f1p7bEhEDlqE4cD1ovWb7gSHrP6EieQbRjNS9m
RW/yMrl23eVUWtmp90m4tjWAqJ2dzYjCX8p9GOJPcKJg4Oq3M9jsXI0xV2qOcM65ZoUleSN5ekir
da+DYKbq81tM3iqyFVJbwdWGflc85951uJsYEGBlzk+cDUqAbt7VugXYF1XzrvQi2IgRDjaoK3s/
X7CmYzbtK88L+zn7NAH6uDJ/pb5qoly6jJgFRWoWHRcoRZ4fAKcfzQkzkogLRg6cWYQ+PYzAbyNr
YDSvxRRcPgxy5f6KE25tC8D9A+Dccd6aFw29MN7r0ETrsDdV72KVXoIjQe4vTtgAQbR4IjUGqU4j
ux6tTxo5Wdav/6aU4EQwLqY1Fa+0L/S7ax1qoNexGz279fPosiCVUoIr4X2p1GogaARKl3eXx89+
DLisx6a+YcZH3ArqN7wHFoGUbfGP2Rwwn8RWVWBGP0wz79ikr8S0w7xaQsdNgXSEAgt7I0n5FPuq
ki7XQnQqPA+NkUPggwI75Vyw7Qw2XWcIzjJyZJp/Dff5kPfO7ZSmqsMmu2+2sgQlgSBYN6SGF2FG
cUiTaG4e6HqFjM3O14IktYC35n3gCGxF8k/arKtVJW1XZlBvKP+pvGuN/sNG8KTEwORVgVrL7IU/
nAFAiR4g1MXORfV0GlkJMI9wLfZujAHbb4Z3Ey/N3jAiL1GhdEsvoq04wZdUjWu2dIC4DjGlax3L
1AiA2O0lKJb5N16za6tf1HEUh0JqLhslRZeSlqPbmnwLtVuPHaYGaUN0NDgqNDGZ+99qJ3gUs8Fs
2ogcVdjM3woSkvS+WBSRMv+Jd5aP3Dt4FFEsA6rY+X6hNEITp8MN03jN3dTGj4i4FFe2SoTgQmqQ
9HrN2CPAauMbnP5dN6gegdKF4gMhIH3gA+uCgSNh1GWgZkLjEWak9PTrQFiQqxDkpAf3j5B3bdBI
coGrg8EVusvybR0/Z356zJDMZT8G7SnP9AcPuG+Xva906dAlhlImR2cWe3trNBJ44NFGmmj51vv3
lmq0U2rIm98XtoaRepk0HmJnjnPl+dmntECdPGm0Xbx8JK8BBEEPlXm0UZmmsEdOOmXAPoYuqHeW
QeJqVZDR8dSlqtqY3Bj+CLKEtCd1WWkUNgSRFo+y9vV/YzsKlypfub9CBD9HEHm6WQkhdolJxzLw
MORPn7NUcTyl7tRGHhxkQC6mVAX/VmvDuHgmxCy8jzcp0zCtQIxmsyxcfRa0RXk148l32eokERPQ
izAnBERTNFi+a2Cp7TxFP3uDuZAdgOGtCVAdQd9Emv9yWZDs+cyRxTA5BrQtjN4K3qcA8odTOT66
tWy6s5bqoJXrPgZ9ZtmvV6P1C9XoOxv5qXxxbnJbVV6X6Yk+HXQq8olV/P/c9zkrmes5R7OKRTsa
mSCn2elz4Qe0aEYQyRh1RFJARF3WWXKk0YCO9lKUvjF9IDaoGTWtl1hH7amMaQkI1x/zglHLyzIk
qAMG2lZ50vc31q6YxZ5We3AqikKQs1j31YR+IEgbrz1wHJ20BWxSGtPukWxyr3WEAKGx5t8xuIvO
IWcqgiwBlnP+7wF7+Ceh5xVT6xgTFOu87WKQipnQe7Lf7O6pSIoIuMNY9SWIHV/hNyUu4EyY4Nco
qqykdSCMJQw9M5q9hAbgpQItXX5cXmrJpQBJKFTieYYXlHhW6g4ZF39AaNUvExjo0mQKyizTIn3R
jt2S2fu+9PUAADG/RtZ8vixb4oPOZHNT24R1YNmjwD1C8UpbnRDzMq4RtaO5s1TkCrJzstVROKVL
jvzg0KL6kizDnYtgp6sPZtuDGgWgsM3VZaVkCwoOAsyyAEQNjRSCsHRce6NkUIoO4NDtTANAWcRh
LyDusZECrX9mJUCCm37Kn0lPK8WDW7akaD3zABmJwSMgEQpLygDgSpmG3r217YN87cd7exy6KLNB
TLWujCrkyZYWY0E2h3MwOU7wuTxMvk2JVUDbDqOME33xhxONr/TkNhsVR0IWKmNe5I8ocR5ubSrL
ziz4BIvZcaDbU7g06Rd7dMLCiF8L2h/Ro/i2tMZxIR94Gp/JFm7LerCR/kXmC6+5/H4CLXdi65+0
pg+LqQza1XWDydbuLxuSbCs58icQJHRkUMSXiJd3XjvzMjXFvw4JtfhZz4poSRQeQHJFo735rxzj
fAtR/Rym3IQcL56j2zpqagwudfdasfeM3WWVpKJMk/eVAvoMrbnnolyNFtS04WwaIBgmWXUAklYH
5ptev7Kta081pCAVx6ExsIZwcWKTUWy3lf27tEJJkl11q6MDLgZdMkvVLHd+5etRmcW3bQmWvMt6
8lMmPEoAWYXMEFCzgSchdhiYnYE5ygVRT1t94tA8wNIlKgoLqXIbGfzvG+eZF7UZkxkyWO7+GKfi
Os6yENH2EyKjo5v2gam50WW1ZCJdQNFy4irwt4vdYVM1d97K+x9n/bOmhX7y1V2Pw/y5QnFH+RCX
+dGtMOFyaKgRgzEcbScuOlrS6aeVA8IVHZHE/F5qaRDP15n9r3tVQVqJFxiq9Ei3YZDhfEnbNJtI
zkVq+rpn+nhax2xPZ2d/eRklY4SQY/B5D4KFBGbouZyVdsvQ8dvdmMGLaT4lGUpkQDRBg3VkJG8o
wODVr3mRXalGNGSLCjRX3nCH42CLeHk5ydFc3uKsE1TKQE+9q7Jn4r5Q55S4j7WZoSXhA3f8bygV
DIRwGHbhgsDwW5IPGtZUT40niqlFWhm7FLMnPdgqFesqSa3jqOP1/D9ZYuXbYylaRgqsq1X8TIHD
W8VxHaKL6rlPsl1WN0djZF1AWv+TR5KXy8JlFyFHPERrGXA539VWUeKZBkpwO/nlBE/66OPeR5NR
4GtJWLeKrgiVMOFsrCuGd3IdwibzzU8OxlhGZf7adTsGlvPLevGfEl3ZVi8hoOjXAdO5vJdt0l+M
8jvwOD7w+yh0ooMS2XRMG5yfhYSMidf6+P3Br570dPphVFr0ERE+2i/AZQA0RUFES3rTb1BSApho
VAI6kYCY7LIEmb/nvZCctcbFHLN4oONxmnMkukKXjKFdB8sADGDVzIzM+26FCPc0ECFNr+c5XtN/
7txjVUbG6mFYzAwr9ql6u6yRdNs3Gpnn2wL8o6WzawgzmBbowA2xdMXGS9fMxXQxoG3Q4yz2aSOL
nLlGj9TNkqBxCIPTWZiUz3o+fEgOZiFxKgHMJ+4NWDpwWnh7j+el84EgDt4V6KWOdH1Q5R2kO+QD
uhaeDlGbGAxrJC/KwYb/8Um/G51TnkX2+Mtui4DUn8348d9vEQdOQJ82+gHeTWn7K8B+axevmnZ5
HZHB0VTpBdkO/RWAyaZzG1i61atKDwKc+bsLJTr3lKp8tkqGcHJSFEGHOoeMxdn7+YNp3yHSvbxO
sjh6q4ZwblpCCVLsEDFPN2kOtLJjSyNrUPhJlSLCgbGBx25QE1J6c9hXXbEHE3NQjb3CmmWeHyAM
iKHR74lnJv+MTdTnaoY/ztwJcLIjL0j95wJdkYXzVvv/XF42qUIbSXxZN5Jyny6IbSGpBS67A0zd
yjmUgyLikiZ6tvpwfTdSOsw7Le2MZZuy9cH2tGDucG+meuRYxfOkj1Hqj9i4BYUtJ7LWcQrqJtuX
ZX7Xd0z1MbL4YfsxwkWxWPZgLDlUZp7/MmP4LVubfQloI7dJT8yyAriQA6Zno7T6QN8UB9f4/331
hLOW4qlHLd5rlmS3jP3ogIE17wAosYDnWn/6TzsrTlXXaeyNmDNG6tdNj3UCCMsarVNUBYOiMCBP
OHeOXi9r42I1McjaG1Vg0SQAVfFlXWQud7tuQiRUT07nZLzZ0V7udSM0podxeDSKm2q5qlQ3lkqW
cPbKqdNXNvA9YvNNTZ2gz0GyPg27KU/v88kHsd+kUE+a9ODIRoBEwxsWXv78fPTd2Cwd76fDrE58
LBez2mMdv7hVcsxBhxyAHcQOCzt/anz/RLql3f/r9cVzD+89BDWoaotP6MmLU7NB31KYNCnc2dvc
eDiOoT0frOmUq24DmboQZzkoYiO7jLT6ubplN+e+Ax7h0Eu1O0tHJG+PSCVl4QimkAIgcEvq7BYy
BGQpry5rKjHXM9GCvyutfhz6EppW+m3e7srupY4VIiTOGyLQfWn+5loTs9q108YZ450cefeQ00iz
drm/j6fr0VQ0Ikh1AV0XpiiQBATn6/kyTkuh25mLZZycK2M5pc1LPn++vFxSXTYihINXak5SxBlE
1Nkup7cdAPkAYrayK1+F9csXXniBYITrrzKCTaz97LOixcYAXrTKTkv7jSVoov9xWR9JwIv8PopF
nMEFLRTCQXOLuk9XFxbn26C/QwVnVFFoyjblr4R35dfCyHymU0gg2v3EbrzhWMXRv1cCuCVAlMAh
4hgM5/sO7BRjWnm1LakIQ/MakEwR/1aKUEe2IRspYiLWbalJ2hmRO7W+jFZYGdd1/jquh8u6SLwt
+Dn/6CKmP624olqaQZfcB0AigPbZdZnvtfzVN+/q9eGyMNne8Il35Jc58Ks4n+FRjJwDvgKNO0tv
INvkDMG8tunOxQicYvVkhgZfjko/JKERT4h4NYqnDtw6L+3M0bCO1wtRVaplS4eCDl7ULrD/YNPn
ZmB76VQZAOoMUwBhg3MZ/L3NwUAyKW/8Byv94ZnV8fL6ybwB4Mh4CztGbgGfeS5xROg7g58MZQAG
fMGpCwzt0S6TwF60ILMVU8UqYUJg0ZnoZCh1HgPXO7Auhws7DWu+X3RAYiuuP75Sou/Z6iU4Ut75
4RV82GlidwRQbqB4CuJ8V1XREI9oBb/XEIRfXkqZKW5FCo61n4tpmUZExGizOhW1/2XEgLFppaoa
q8xIYCPIiwMJH72ggpFMKx4niYZTzNDFaBQvnfviozfTPerZVZwqQmv5Ov4RJoI4N2O1NK4BYW2S
Xs1ljbFLegXep2Nm1YHmrr8Mh9HA04hqUETmqzZaimPaKclnJ+ct343tBbR7ZokRrNktIIkV26Yr
1tMQrJLGmL+duIqz0X5PdasPyGCHTbHcuC3bVcSMcpJ+Yt5X4sRR4z1rpD3kgxGMzvzJaD8nzEKV
B4xroFv6gEFxKEmAZyEz8a4Hx9RKs3VxNpmTXA0DHHY2/tOtvcJfS08lUp+/QXQ5edS5C9AHtMSa
GlyoQz4P8dNofurrw/ozWV4/oI4BUDudQ0a+G66d/W7SuhX+s8itcMGD0HcxhKgqi0u1QRQA2mYO
TCiWAsBcX6WdBSnEKR7wLWEBhqUYwC5V2ZxGXXUpyBpJ0MH2V55gPWuzrnBlCKfwrDWCnvxc028N
Az85tfYoxNyu+vI5Js/u0IdOqULOlh6SjXDByxVMm8oimeBQSXnt2U8ViZ+KdN27WNkPbN5GkuDc
WlNfQRyEZW2KK7RrLPk3qhqHkCrj8yFLwDKYmE8/t8OWzZM11FAmS3/2ZuTV+2zASL4K9Ufqpv+K
EcOTtsgquy8ghgyYl2mbkPFZko8c3Y0QwSr80Z+MrOdB9vzUzVfl8Jgnxw/syEaEsPdaUyagEYYe
ug0FwGVkpGhXVjhH2WIBLxlvOvhi0IQLe5JUBY3NBkKa7gZcC313k6oYF6RPRxR+4IA4hB/w9c73
PWtJWbiMIOjx3ujyOUndABwMmLG8o/ATLA+M/MmrPlAeATr7X6ncj2zyV3i4LD44X3CxgTRgJKGD
HujLGySxZyiEpz+aQEHHKPaTdCik42zCr1rMeC5MvE4yM/lBmY3ujlGVs5G4PfR0WTqy8jpibzGO
mxdndcYB51PTf2KSOXKW4qjVS+TZQ2Dmb5c1k1jFmTDBul2W6EY6Q1hVnijrEXsE86yolElXb6OQ
YN7gM1lNfcKTe0VPzGo8G+VjgWnUVPt5WRdJgHOmi+DY5kEjQ4t/QUPPnjHsu3dHZKD8Luo9/3ah
5jPQy3dOrjI/1RLyv2/Mz1kNf5orvl8oNzpobagawGMqXAT/diEIPtNNOFmeRxOgsEK3BEAGlQfe
5lHVRqTSQzhGFCk8VibQI2fmNTrwMUPgQxEVS7ckRjvThP99s1wpqGcasBnCGtyDM9544571Bj9P
gT1WYaOwCfm6AbIQ+JV4Fok30Vjple0P8N7t0kTmcN1lKkIiWdgAhf6IEG8he+g93mONrEUa0Dnw
9RtmhwBscQGkzIqA6iHKg45KrNxL/JUqHNzUn7RRbyC17OxgMB+q6mvLbqaUBQlTnF/FGrrC+TVZ
Vgwdz2Q5AJafl4OnqS5y+cn9qwz/go1NNNrUtIPPJeBt580BS3ZzfqgKDvwPEOfDXF9ddhWq1RPO
bIZSGlsrCASALgbv1vU+m4uQZtFsfrssSX6q/qomHNy59qu+IpAECOeFIuOkB7WuaPCW3btnJigc
3c6qh5FmPBBa0McZOdlrX38bMeY3kW91Hi1GMKkgl1RGIRxjzEGhP9mCXqb+QuNvyjSaat2EcEXv
JqCUM/z+6KfftWW+AoTY69ja+8vbo1o6segzghhhWrlxt4mFqZ89IJaGBOCOwDZNb506qo2TrcLD
kl6IQFAFwq2N9tD3eU5c/rEBF+jNSZRV5GgiReNqby5a8y+rJ92lP5Le5Tt7PSMVpZC09Bgt6pug
HT5i3xsJwpOzcV1KCXfnPaBg3ekNrEmJCpJIemVsZIi+zuuGvDexR3b51QGvd3KHMjUrR8zJo+dU
sWRS18AByV30RQNpXnANuja7HaZkcZaMB1MvA92L2HBDs0+tdri8OVIT30gSXAPxc0oLi5/a4ZHY
kU12fqvyDHID+KuN4BnMxMiadYY2s4aYYdpp5rirjZ3ejkGnh00/gykEuNHofXspqq/NFM5UccJU
XyA4CuDzIbwcoeXQ/HTMN5Q5L6+i9O7YrKLgKNbSX+OKcQ3rl2R+9HXQZNzH9DOzo2oAJ0OraoJW
GIgvlInttY6tGgx5YQI0NpeE8RrOCcC/0nBSlStUooTD5cy9sVKd2yJSZhrfry/Z8mUqTrYKhlQl
SThiJqZVZnfgkmYNXavXmZaG+hA47I15igMm9X5ABEbzKgAikfo8v+y7dQHCK8Y7Q+K9aiNIIpwf
o30/qHpzpadrI0Y8XUZWDgnPUa3ud8yGTPONEysyqlLT3ogQDtfoTTp1+eNp9p7S8Z/FOl42bZUK
wtGx884BLi9WyqjzgBRJROjBjP/5b0KE87NYnTdPfJ2MyQGjWIX5/YOZfPlPQsRbtur7fMRTGU8z
3EO5sVs1O3AzFRCbYr3El3M/mbk18ASe7j6n1rcsOZQfQJHChv8xXk+IhTsPnZgeD3sw4B3a00s2
dWHf3BTZjY5RusuLJvVsG1nc/DZRsZYZaeF2kJW032PQ8qxd+UJyE3S2ZDf6ftR11d52qq+XpUov
241U4dyMo+6UK38xJfM3q33WAHM99c6+1HVUlRwvqItCRS+p8Agi6mSTTvHs8ft9bIHvnwZ+vAO2
VKCpOjlU9iGcJ9epe51x1Yzl6LGoml+VuO4qEcJpGvvVIrjuYB/+3mWPdflD2WKtECEm+bva0xaa
/F6tzyW994dHK1M4NrkItIrzYiLiVNGxlebcEX6QlpUGaX5VxM9oHrpsZ9Ibx/wrQ9gM6hgx0z3I
yMrlOavGIGPWvmBx0LbN19pSNSBLzRr1eKBuATEY6YDzw9T1NvqfTFxwLuYXACsW+HQ/9VnUtac0
PxJV1lhq0qguW+gKxbCHJdynfbwW/uJCXEa+WsvJ645pE1be8fIaSvdpI0XwEHZRIgFfLzg45g36
ZQh7TTWFCG6w7xJPmKMBGyv0QEft+brNfWk4VYLkaompMnKlF7sBaIMGi4bkYLksWIvXD+i0ESj4
n54aWmFq0Kn0FuPGQVwSxtRGnYIsKlQX6fJtRAlmvnptkbN1RROFXzysdRpmiXtdMsV4ntQUNlIE
Qzdg00NCIcUpD54JJOf7itzZqs50CaEEbxD7u1Gi53GA8s58iJnXJMKgYUn6wEnvunbHmpcJc9jZ
NQZNsvh6Gh6XHCAHe/9DDxqXTyUBAYWjbAq2YgFic3Z4Ih4ZcpPd2Ms3R+U2pPa4kSGspolKuWUj
F8ofTakZVdUPd/w+rjs9/tlZu041SSrdvI04YVUHLRlJH0Mly/piL2+68dnxr5VZCGkg6QLBHBCY
SP2L+IPeUtpNzfduWFg4dT/SWGGDUkvfCBBWbbZSK2tdCOjHQ1GdAMkEcJPL51bmYPFGB3oi9+ko
DJ9vPoZGtdRL4PHMpakf23Q8+TbaQVaa26cRgyV3CQExgGENKsZQ2RahbcxD7xB6d9+RuRqsZrZf
MzgM59F1H9CdxIzrQvWMla2gCZRxE5PnBuaLBEMAXY/WdqnJj5cRxUD4SewVzHfm4fIqSiyBM/wB
MwFzvB5KTeerOABjWMs88KQTzIMCrCUmAXDYVFBF/CAKTv1MinBvTH7nMupACoba79sWKKhduQfE
/dOAvLWDxPVlpSRrB44bE+gTHCMGwNLnSqVjWVoe40zsNN01/fBmjix0NKLIU0vFmMg6gucaZJxi
+O8CLhnwAGC5nvL2Sz2hj13v730VmoasXR65TQ4rDmODzfHP2ITlbuZUtpWCfzr2anvndUX+SJz0
y1ok+S4z6U0Vt3dF7rw2aAIMptW5jZPKDMi4dgGLO/9YDLYKVUa2nwaIk3njFyhERACBaTIwP9yB
Hpo3Ts5+swb16OiBi3g3BIFSGuSOCoBNKpLj/WDEHust4tilzE1AHVhVIWN7n55iu8d/3xbQoraq
vnxZjhZ0d39lCcGUlTlT7liQtQCStUqv6ikPhiwk6924Rqb5sABOoNd2l43WkPiVM6mC1TpgTG8G
VgKeoCo4Pgtz81tDb4Zvcewtt96YmZ/02LF/xTPz2n0yUjBnlg6JjwnRp4d5KWvUFQy9Q6GTkaOv
T/0UDv2A2l1rUh1knpqvv6VD4uzmLIFjGdF3zYLSMNuruMiS57S2ljLqtDHdZ/FkK/K2EneNWSyc
SLQKYsxWbCA19WbWNA6AvNogVTOfqH8EIGFqHWb3tp4U3YKyk7kVJgTfcwLL1SiEYSLWMIJZ68kv
HYPMj1TLyq+X900lS9i2JdOKpisgy0weR+vY6oe4CD8igvepolPZckXbN1oT4xAUx620/2H1PSjf
lYRWUi0QznEedkxgi9Pr1G/ybO7hZIi9HIqZBCglIJep6jqSjUGjsQqc3mAzRXuamM8wSloY9Pdq
ZU2wLNaPpH6raHljYDCPLuXPXndD3cpDuyquVnDGJEV2f3kxdb4h4mVkco5T3Ay2Y4v+tCjJqPcm
3zBwD+zAHPNKfG3e2z5mHLoyB5O0bT2R3isDQrJrZmfaVzcvHyudOjsgpGiKzZU5tu3ncLewce+V
3erZyn3pZKbBDOKDYr2zx1AvTpX/+bLqMg8DvXXMkeFyAhXBuagaY+7pUORViMEjDDzQJA7jGu8d
fSlivHoGbVQVWqUSAVIENlS0CeI6PpdIvHouTC4xN3+N+m5G1b1brxxVDUUlRnDYMWhlZ72FmKK5
i/OojW9pDvNSYQXIrReUbygFOriFfL6Xm72ic1lkQ1dUYVK4+X5qmyD385t8WT779DWty9u+pGFH
slfqaPu6XI+28eXyFkqtBZ27HE3D5c1u518wJUM1WTauptECE8MLbDlgzaHPflaqLhqpw95IEmI2
EFKCW4tfgv1oR37xJU1pUDASpHjzZHQ+tvGsyALJYlFYJ/h0AP2PG0LQTUuWqTf5BYiAmAVVwZao
p5aqkUHm6SwetqBdDNhH70xyySwQPNZYwS7Ki2eGKVqyRpd3SRpBWBbhkz9gFiVi/y16VV2r0xDo
kgRoQye2vFBv3683HjD+wAChu5GrGg2WNSOD3uavTMGRJFkMjhMfMg1QHjWgI4Qna79P5p0Z7zsj
Wp1PaRcucHTal84IS8BQNCQaq6PTHP1GFYJLGL4xrIpyFIaiOQyTeFT8euCPdnzN3FwnfmBbv2L2
0OaBFgez8eTEwZrsdDDZ9J/s4tpsohiDrd2J0l07fy2zXZPvL2+JzLjQ1fs/2hSQ7AnvKT2utN7U
hyqkE5sCwgPUsW0GxRCWzBFZ6HgEFTxsC9ha58fTZw2C9JJWoU1+rcOX1nEBgudhkP4D3ZW4rAE6
61vILSLpdy6IFsPAbGuu0Hl99LHfa3bvqYaoZScFzg5tgSANBXSP4LyHzGsohnGqsF7sK9fubt1G
v9L0QRGs8ZUX72OgruK1BGAUDsFyrspclE1S+ujFmofaz4J11smnCRh3p550VWT2I3mYqEFP1TIS
J1yqtH69bBpSPU2+WygPmvjn/APA25StDsUHaN0xmb6S+FCptkvmTDGZ90cE//vm4uhac8HLDiK6
KsURuFmdXbZGyUTQ/OYBpnD3AY0AS4JnPVYV/5yLM7vCHLyei5uM0Kr825TZuyVbHy+LkWq1ESNc
u7RD48LYwdoBxQd8arfvg1p7dYbPvnZslc2+/Nfe2clGmmAnRpIZqzVDGh72Y/llBY5UWj3j7k3b
19HbNQ0JvF+kOwJ/Mbis5+/o95Jo4S4k6xD3zYL1bNODQU5Tv0v921oLq+6QlJHXlYeenJy2Dwbr
LfZ2qfU17Y8xvc9UOPwy/4J3N0dzd23M5goba3fobLU9rIGW8+7tq7aJsuTFXxWPNdmJQMAGuEiQ
y+PdIZwIfy67RQcPBJi+9UPP9L03pLslNhVmKr0mQf+GKWMDzFKokpzbaWI70zD3/JJYAKGzq+bU
/kebeloES2zk8d7PaLwDluz4WCJkdcOpRq0Ub4IqHRU3tkxjsLcBI58DLCC3d/4lej5SNy4mmPK8
981vdRUQTdVoLTsuWxmCARfoyuvSlV8OSbS6QWFcGSVAK5s90AacDzTwYqAa2S9wqvFNFJaWAiIU
lyEU6ldcD9TIg5zmH3CcWxlixFFpDMEoZMQeRovA/agfjSH94VbDR7I/W0mCQaLU4GpJjeuu/Dw0
d874ia23JP+UPV0+6NId2iya4KYrb+7Q0Y0diounZLCCEvzRVgSCtdU6IOpWuBWpzeFFjwcZ4vl3
fJi9PTpjqfOBH/vayw+l8eCooBJk/gJoqv8v4vcB3Nw7xmL23dzxdZtf1/mnMUR6H1aqMTBZbLWV
InglIzMKk85QZAQjtkGHAAgWlzdGtlTo8MSQM9hXCcAEz4+nXbRIOdo6QhHzxsa4aYWmU1UqXBaH
/M6EE3hXJKmE4+kzTJ8NKD6iKIK84mHFOGaFN4/RJgFrD2NdRPm8u6yW1AFuZQoXi1MXugMvCH+e
rIFV34xJj1Haa1Lt5yUckjtgZ6Bl7rJQvlbCZeZxklximwR0fuIdoo1J3qMrHu8END9PHK6s+pUv
qKz2P0wV+sHvlMK5MBvYuTzfh2ou5gQFN2QnJa3dCbOY1EZtGlOQjjcFS7GbXAeMeD89APzN9pdW
XwI/SREn74ulCgr/HzNfbyukiOhwZbEb330aydHxHhNag4m0jFzg7ai6Pt+vC/9UH+zY2H8bROjn
NkYyf2nXCp9aDrtsftSrr3i8TQRvFPbr8g68Oy8A3uWMpPDLBLAX4hN08IF9O6ROCUZS8MV3qzUG
RbmqeE/fnRkuxbd5yhUe5t0+Y+C9deoM5QnMua+noRmemW+AFK52nv+9OqCiNIBkb6KCJOb0JnOM
C39FtEDS5HuFdNlqJOFlEe8cM3ThOF7I+6NKpYsNIvWomSWyHkjotl8X82lcAXXNAj1Jgjp7sZ3d
ZWmylUNGFc84THEYrogMYNbtUqx2jzJV1r/YenLjpf2Ln6gQ/SRmgACdT+cSzF75YhVWB7NYViUN
oh9ivrrL8DAgsr2siUyEYeuYw+NO890zkbCZMh9HKkxb6oTAKB3haVQwWO8ODgb8LBxtvEcBkv8u
Pd1nGDQGRkAV6iVC8PmzWY9hYj9qlhmupqKw/O5CgywbpgBsEIvTnwqHNIuryV9KC2vmIYnwj6ZH
1XpP2cvlZZNJcYB+A/AMG6lLnxvI5tpc7BnJr8bm6Rv2kJs/MKl029YeGBRXhTN+n42GQkAWRz6K
H1GkJ85FdVbiVLULUT0Qmxk9TSaqMVd+c6VZ17odsnXnIFmSz19z9xpNS/9eTzzsUcKzUZQBaMy5
cJ8Cp7SdqhpA3E2YugfXO+I9GaCkoRAks0OwJ8EA0TmN2WUhQvBM0NX6CwShwSsEj/kdS6yHy7rI
RSDcRT3SAMqpoIvRkD61AF8I4tjk2A4zZian9u2yDJld8C5ivL3wTsAE7fl6JSnYNEC2WqOI9cND
Osv92oO0mPxrEjnYBLaEwPJg6XjsCWJoXsy+02O1rOum828ry40wa6/YE4mXO5MiBLsod8ymnkFK
32JoP+tBVmD9rOpKUW+RrhneIRzXH7lQcfhkzOzcbyaISZwvGdghyzjohkg5vP9+LI4v2h85uIzO
F611xsbOZ8gp6yHSusPKvpnNaU2NIHVAierfNchOdGGpgiqSXE1ncgXTNjq/TKaYy7XGHUbVwnry
g7z0dhOzAst8JMgT/GsrBIiwbqPHAeA+yJqda1qzOBvZCN4W+C7gkjVBNs5BbL7EqkE8ydadCeJH
buMGHTTl6+YCQYNZVk9uZhpHlHeb66VvvxWAm1boJVlJH2UptFLYLgbHxa4CqmFkXDfhJIa2eAGu
WTQmlAaYwwpyUt+aSMrFlqGQKVMRpEh4HyO28N4lVApXByJyTuvQZA5AzqZgSiO/Br1Dp8gMS04b
PPxv7Gd+rYhZzmya+85z4TqQoz95VZ0Gjo5agOmqMF5kGiF4dUF6D7Y65G7PN81fSDvNBTRa8O7P
wMXrP5igROlNxcpJFdrIEYwjJZrlTNkEXxi7h0xPQsOtomJY95eNXXZB+lt9hLuYxSkyVRX0idc6
KooVIIn7wd05S9g6J3CrMyD7dlo0YHiTrteZ+W+bfPhbCcOOsBAE0rZYN6iBIsynyevQxxiBrhU7
Y7F2utE8XlZTEkNtxYgDC7FF9VIrISZJ8QyKv81m92SRJhoN/appVcYolcYvYp5CRBFRKIZkrGPa
7K1QCmZB2uaaWD+y7FcyDVGK189l1SQXM1CeUQVCPci2LNEgdW0g6BaCamZW32uVeeN23y9LkJri
RoJgih1Z+qTyIcHNp7BOpmDVx0cwVChMUaqIbQMjAew7CNyFVRuzeqkm0O+Ew/+RdiVNcurM9hcR
gQRCaMtQQ3dXz+1pQ9huGzGDmPn17+D3vu9W0UQR129hL7xwlkQqlco8eY4dPul8eDGirfG5+XBe
PJf/vMyh0GThBSogE3B5eIsI/5wVDM4+BM/BjKsqXjmKHWbp2C957oPrkpsn/ksHIX+eNfvr+7gW
OqDAA1rhOcWhS4763KyrgI0gUY/thxi1qLz/GbV+oE8boWMt0BuzchuWaYMWf3GkFct6QiNAkmKD
n4CK9obCcoIxcYRI951NnCjbusrI6tpQgBD4gIJDZuhyZ1MoJea9aeZglzQ+m+FwtKAi942nxm3Z
sFPe1pY7mfLVUvw56ofeYYkkR2X2+k2QVUdmKmNXNlXmhMR4u77rH7sL+OhAoyAtnjtQoCu//Gno
f6HuCIkMt6pqh0nD6S3TsTp0U/ohPtIi2LEe1FJa1TosTlwCxAzLTwkmPjrA1ruqdyr2m1VbA20f
6mH4WbjO8fxlOLR0WbqB/wd9LJFQ5w330CvF0n8nZb0vyFs+uVpxKjPv+k6snWPOgNvE5S+gjb7w
/pJrDTrnae6SKosPlZ6abmLI4VQYqfU3prBAZE8CvInLs2zaUR3kAosr1HQSI5rSg/5q8f7l+oo+
gjdhg8MKkLzocHwAG6HhaWX6nJVOkALliXzrmuhUd7/G4N3o+6MtG+mwVnfRy30h0eAz0KN7GtWh
LdOSjYR/7YOCoRz7ij44Y0vEtCoZ6aMxwFOzJ45RuyA8DKsdZCcCQPJG8drKjYC5dubAwA5VVFyd
IGNfvmPAUxtZKoQH0dAJ2h+c7/JycqMtfNzqws7sLF4ydsWlZhcayvbdWzM8dvlRZxi3QntMnEi5
K/u/yOVA5AjmrjlMo79yeWAjREkt6CUOrA1ucVTXNa13akU2wuTacTg3M2/vWfptNk1cE6iCgmDo
seeF02DQwt7ChK3FYoQefKY5MNJl8xvnIMtEG+HMDfeBPGUKjNf8IPRdk/tyS4N7dUVnxhYfSuqq
qLM0xvVm6k5V3dJoX4Oy8vqZW0tuzle0iPRJHdZAsmFFo9ppvHVzDBLK4q6J3mj3Nw7+z3qWqo0d
hu/6NISpkHwt7cOQPCn6Wm1pka4eozMri/vBEn0y1AxWhH0U5eexfADWvOs3Lv/VQ4SSBvwAbzCM
Xi28LUy7OMrw2AuN0BPtL51GqLZ+5jVIHLRoRwzdtcetRHTNIWYqLQFhGjyLlhE/iguaKQ6HQBbv
i7RyYhX69hY93J8R+WVadW5mkSA2BHw5moAZDeXytzZhHTDPddTEfsf4+GJiMjDYgZw6Zw4gIm3m
lUR033El994oSIghPrtLNRcpASmebao1n4aWRDOYqRYckGkFVxslkE5CFfxHNk7iubNUWqLgQOyX
OIjF02CBlafLgvprhf8F3VggN76kFZR4G1mEyS7UzK5Bswn8GY5s0O96Uj0Kah7uphokrnEFEm5q
6Mmul4OR+33fm/WO16kF0trJ8GrFy8cyqCYIlMapSp22bLjLB1buKuAWsrDBnGttFnnqDLIthTOi
L3gvVEMmx7KG/F2DNOiXUU+ayIk4IIwO+EnwqhrMCSl1XYWta8YltW6Sjhse5aH+0lfdEJ9ac7Qe
iczE4IN0oQ99PtD0AcTHrQfccmg50sQcmpkCw4RZWz34JEsx8JPM8Fx0497gD0Rl6ihDxXdD3CFo
j2YZ63szF1B5E2PM3/q4Chunbbt0T1RT7DLTLvNdLJoa3cbI7G+Bihy+B7qMW7cftBJSQ7RMNxKG
tUN47kKLmK+mfoJ8H45Hhq5ZHdy3wTNHbclOXq9Hr48tQWQMaELNpMQoE0Ca6vIc1rFuSjLXMcfh
IS8OIM2L9d1YvYGU1inj24AfDe1w3ebqKTwzubhoBrurea6h8KIAQy5pJVEFKZ/Ccvp63c7qHqLv
iH40YGs485dLE3U1dXkKO82gDj2w/0UVv8WG9Vy2/cbnWt/Gf2wtO9/DmEO4d644T9aB2D/08akx
I3e0v5ulP01+nUAqfUsLZuWRMcOq0TeyUE/H/MgiUgPhESoAhFELFKeweiz6kxp+hvL7WLgx2404
sNErzrmDqVZaNk5BvSj50qQ/rm/zx0h++Svo5TZjCskOGolf0SVAOgYvaky8XB/cQHp9+VlGblRv
vFs/OhAsGmxGJc/Ewst15wxzrZFscqgSMLestJ0Z2cc+2DKzUuOFHTxI0E220NVcNuaCvrPKdCpw
E/bWiymg8dtJdWikuLEMNIszmvSuNPDIayJ1jAqIY4GT2/73rjX/CmtmUMZjDSOIl/sbEGCUSYKc
Pqs+ReJXIkfHUNhV7auWfe/Ge4wRj9NWq2Z1i8+MmpdG9SxIQ2Xiow5sOsTE+tLIdlcocyMLWDk3
WNzcdUA5HTNnywqEjh5hUIBMFRTsYBbM7pV4zXDzZw82dC+Un9WnLNgCC3+MC7NNdA7nLcU9uDg2
UM5pRavgPnX2S9UJKMvvg2AElvDX9YOxuodndhYHIxCiGFOOtan6pkh/NJlP+qfrJubPcJlpXC5l
4RsKEjqAqWApjXqa9MIZQCB+3cLWZi0cwaY1ZzLHIhKgqRG1j0lkP3Fw+GKuZsPUaiA52695P88e
IFlpx+iqYDG5/aDxd622nGkAeVjgBOSuJ4FTg07n368OJ2pG50MKBLoMlyaFUbVDb6PaSxsTkjsP
Y3Sfd9HO2OJVWXOFMzvLcbRe1saoS9iRJL+FbI3fWKk3peFGrNgys/TsIe3MVoeZFuQiAuNGMlNe
mW3Bzj8O40NgBJGIW9CMnQl3F3YA8Soj3UYFtIz6yYuHrnotO5C85eAo7b2qC1PjyFqbgEZBxZGP
GSyUs+xKu4/0qPMNNebf7D7rbmk9C0L2CnCg6991dSPOfiC9/K7cUCbyavxAO+heioC819z0ePFy
3cqaw55vw+L0kbyeyjHAdvP+s2hKiNhhHrV6AgpB6hNytS9op1+3uLouGw9nVMjmbGNhMSyjpJQU
NeEosoNdXOnspjC6BD3HdIsvfC20YIhqhtgASons8HILIffWhMVsqm2NOxUUj1FuuddXsxr90aWa
nQmar1A+v7QhgyRuJh2NgQrU/KHCbP2B6oem24HGjYhHakmnaTfGftYCGrYP2HiUQZEzLWxqmoDK
woBqMBtCh5PGTafxmJmmb+XNxtf6WOwAHwvq2jPyDdaWEC+eiEpNEc3R6cucSfOmLnSI9VXRU97f
5Ort+m6uLuzM2qLawbO+mbIM1iTKXzbkx/UGhYjaKbbocz7OpeH449pE6omKLYLAImpqk0rrfF7X
yHTwNjc7Q2ReBCBmU2tuzInXj58B6nbHajgFKd8F8bjhOWtrxQ9AOQwordl7Lh0ny4oSClm4lSSe
pUH2s7WllwGMr4to4xt+LO8gbqOciu4m9HQ/wPQmOxFlNPfbo7o+oWIu90Fmt14zgiVWTCN67kzS
1+tfcu2UAxNIcC3BIpLcy9WVnShFpAMNHFrQ31JZWrth1Qd+W5Jf1y2tRbAZrQfiglkfc0lWp+UQ
JhBaVqDdaHRf9HHqFWSPCYf6VW3a3wtrrB9YFPbAcaFbidch0tSNDV7NsrmFDdZBrDJLaV+ulkWd
FQ4JR208DxzD6NHdfamEM+Tf2PgQJQ+l+WBZ+6lqdtfXvrrLFopA0IVFOWkJWSc2b82wt5A7ad81
EwpDeNTn4cZTZaUiT5BYAEmMUjjHDOci3FgqyCgDtNTlVDpq3BfF4xA/WRlKQXtpHfT6jtLdFJlu
j7SDfM30jZRg7QvbABuY8Ccg5pbhDqNGdg6Q5IxTeujsfjcDcJtHZt8Z8bEfIodztXH3rkU9NNtA
DmXi6GDdl9/TxtckdYoVD/b3ieCd8pgB216Dl4oPXlhvccCuHFAEArwC54CEZukiFNCqKDGqVc1I
cLu6rUbThmickmBZNpF6GKg57ZvGroONVa4ABXD1o5UDIBtIbgHPulxmEdM2zTLYzcfdYD70zOlE
i3HjDu9gSKycBHNb+7eNthr6FR5h/5qXfZ62AmQU46sYNMTxvbQfgJxF6xswH2X0po9+mtWTDN+v
n5C1QH9mw1iCnEbOAmYp2KiF+URp62QQOhj0nzFL7gBQOKDF/q0Jx68odzq0Jccy2WIjXXGmi1+w
CA6o6iBTtvELCggEC9Cn1fU9yHdurWbwGEB3YxRvxaP5RC7eVOid/dGSwHzgB7xTlRpJOxGzcLUy
nKy9xnr1pZ3CYFYE7JtniWruU6VrLNtRBtVXJ2A8DO9IaCYHXhadsWtTU7+Jhd1vTQ2tpGQg7TXQ
I2WAc+O1fPnJraErhmKuN7CY7bXJ3pXRFihq1QTOEuYRwJ7xQcmns7Jk5COCMWi2jhVFERggjete
tXJ3E8xdz3qT8wPiw5O/HSsxtQyPhyw70CqEqN+diqgjZLDxKdcsofA3U9QhNnzAm1pFnCY0RISP
4h7F39ArxA0rnkL6N3aQ44HJwiBzB/byu9ipbda4A/BdMv2W6D/1qjrUAyJtzLZoW1aPpIkWOfqP
YBdE0eTSFtWM0pQ8mdn27oP+DeUZR5cHkiZQVnnQijervW3ZTda9SWsDC712FM8tL/LLLqcqkgpZ
iT6eeHUi+ZESzWXGPZdvZDpcd5K1rAC4+xk0xPHU+aDBFJsyzEa9KNxSmHdmQZ/H7lV0pR+Gxa6M
G6cx+pOuJ3e2Zt/UJPh63fzaWgHqhaICn6vHf77CWSkiahvWQmduvrXFp5FJhxYGxKNt6LHpX+Cs
t024RVq1vmJkItZchsfw0eJ0a8NoyCDEioeEvQ6Y+9RG4g2kSdzECu8s0mOQBQKspeGy4D0zt6YQ
1jIVqFDhWYnWOQA5ywvFCCThXYPTUtR3dolc/mj3NXrOI+DgB1v4ttiLYJeClC5GVXCXbHHRrb0G
iQVh1pm8A4nvclJIiSioW6inu318JOhLNcAJmNpvidhgaYd0PJrBCRJI//5LA8cLdoY/OIUlwh9A
5LCS8wWDkfT4LmlUBk2fpjyJDEzsbXTP4+B7l4hmo6e/FpowLAPKAkwyoIi/vNcMlacRbQrXrAzI
FucOt5DsAgikY/7j+gpXEiQQQ6DTClpfwKKXU69BaSqdFxiV69hPaIXsQXHnNXgXikYdOTjzr1tb
+4p4TwDnAlOo6P5pWpwdnTYNQPsu8KRA6vPyR9GaQvdET3xiV/u+fuyE7nZtsAvRlbxuemVPLywv
QqNWQPymnx8zdfDYB7Hb5EAxpeHO4Fv0p2tRGKZwec3il3DXRY6rjROmYDLEh2Yybky0ZnHz30kt
9IxS+UlmOlkpd4X9PFnyduqtfa1vFUtXF8spwhNqlzi0i2iRT1FFZY7FTto3IMpqrXbK5rlG0/n6
pq5EQkyKoPUAUkAD3ejFSlsbPWScSaS5pL1RducjVLtWRX5qeXPQsuGYBlvaGysItVkZChcqWlt4
PC3fLGbJOViAYTOJjgz0L+yGhHuVHvD2zO2DnLyMf2baXS52NH6DdpQDIV3GH9p/TaqLvBoPCnCq
4PY2IXR6ede2hhikNuJ3xKguJHvTeOXsZKsAnflbkW5pdax+0X+sscVEQTeMVYS+O3YaOgWN/hm1
Bm8YTKfcCnlrAQHFDOwvKm4zpeTlsoKUjn3bTnj0640LsAV6L+1zTspbaSTPg1BP1z1o9bAg+FBM
hmGsDn2XS3u1PugR3oqFS8QIVF8JlY5d0uqOWZ7AiwNi3yB6DvJPkQ3Ou+j1uvGVfBaVqn9s00vb
0PMmukIPHTDGENDx+I7ILRjrfAIW7wWgKAEhRO0D5KbL+gWUv0ppB2CWTDXbtwEKYPqILDA6Xl/J
2v0M8NcM7cNk6wxhuVwKazH7bjbo7dZKFPsolKYzmVn4lNmh8Do2pHvZFqeYWzAOTE09mrEjwxGJ
YcjewLbeHLsiGzeS+T8X1XL1gJH+0XrB2N8SP5CNSBriFh9XoZLfpcTpIWxdsXeMad6a+jzajgBs
fheR5ZRM7c1WuaBaP0TZo7KtQ8IaJ0ArNbai28C29pJqQNhvNfzWt44ZHHQeqFCZyxGWrm7jcBTw
gryDtnx80yZf4sABsgTUxW+xWR7N6AupDYda/SvN0l0cK0fpW8Mfa44C9wBpNp4jSG4XoRQfhEQJ
unRuZGBuJzLJcAA2GUD1Wm2k6uuW8O6x/0wv/kk1z+5g1O+qtJ2fsLFJDzaRh7pLfSvl++suuRax
0LhFI56hEowp9kuPHHRDizG3CqEfQFPK+hAl7xEmjM0t5oLVCDJjqfEcAJXShzJlPmKqq4kxK11U
QUB9CdmfHdNVg0RC6946e+SfSUvIIZO8vKt5Te5sS5FbMy/BsUdEuBXR5lC8dHoxl1+Aa8Vg6LJA
C81marBZuaJWThfdBcV7q/2mjc/Bokz3Vb5Pt87Z2lafW1zkNqMsVS1mDc04/1rpbkpRFx4femOr
7792N5zbWTzygizQi7qFHY2mO60CCE0MrjbURyhvQzhFboSPtezi3NzCg3pDRkPUYyPT5sukQApQ
vvTRs655RVA4hdhd91fC5nD/4cOhaYC2/0xktcwspjiLeW7gjkUJBFjNTA2D2tdVbdc+jox1oxpa
GX4IjPVuhHj1J71U9FFjYjRuGp516FWWZNhZiQGdjxaFknBnTuP4RMdC564xGUb6iOhT7cs+N/kh
CpLhe0IwbuCyMTR8OYUIg6EdJrd1JZreo5ghVaDr7wrpD0xTN6leaH40u62R0wCMP61O3kWj1wda
98no6ZnQIq+Tcc7degjse6ZVMVCExC4fjdDUXytK0i9Mz8DOpRF7QpZf66HumhEJMJlYNPGxzXoD
eesoQNmGoTr8Bru973hgMCfVtfA7UVHpoeqpXozK6EtvbKveb+NG/4ZRBpx1U48sDAplobR2TFb0
JuyhIuw0Zd+kblb3TO7rDDgBYBpnkgmSmvOYln4QFQXPZ5O2dHJEOQDuEQ95hdAE4vubPpECVIZh
bL8XEOhwx5aL30lYkmNmiGiPKsHoiRSzWTfA2IP6qQF3n1MV2GQnrOMx9iDg17qAE0KIsNXN7FdV
ju3JmkRRg9oyDlpwzLZg14BQC/udiaD5TqJmtN0krNXPtib5SwEhqcBh1Wh7ja2J3ynD9j7zgof3
UNXQYzcc0wKzEuZ0Z4Lr2O9UAl0Fgms/74W97/KADhh7b45Z08Y3U9/nRxS66FFvUAavhrKPHJpL
qN+qGh6mKaAqbxgbjeyUs8L2qdZFoQc+xxzsdF1w0mmpqcOYEx56CdW1U9bCd52xoMUXqkZgYgLA
B01XjVNVeT1U2IqncojlraVGw3SrcqowzTNU1axaVtTMHxIZ7mLZ1/cam8iLqYZoAiYaGu0ONQpK
HkvW5aXf9qQNT1qjjLuhp7VvIAn+gRn4ag++DeBVS3hGtvHEWA3v8+AH+myIqMZyAFmpBt6TQeA4
BuNaQPeyOtH+axLdG4mTxwej+K0mbzTuLHtzHn4lIOBVgxoPpkBnWvdFXC26RlR1gswAg8N3GBu7
Z+F7AjEQUMDsKcyNfbdDF/y2yiKnTgGKN4uNoLQSAkGiBWg/AGYg9172EXJNnzJptQUwG8Sh7p7d
tb2JU6mDDmJLmW8luiMVRj8TfyEVX4a/tKzNbOTIC4qkBkEDStYByCYSTDoKmqISy5WR3GLYIC43
4vyaYQxBYagR82zsA2cH0VJWk0ZDbasF/ve+zCz0Uw9j8BoY0YY3re0nqiogK6SQ80CUv0xKyrFH
vK4Aog5qE3W0yixuiD60qQPaW3AqIXy13hSSJHem1uq32G5WMi90Mm3gYlDbAVn7wnpjjHU09bBu
Qhi61ltcZMExjbYkMVfSATAHYmjfxJMAYIalGZQi7VKWSAdI4yt2gDIFbuxXvvVUXEvvAZVAvoqd
RAVg6Z2jNZRGGUYY/8NefanQp0UxbsR0kdsAog69VCvEr5BxMgLY3ZuB5Yy45L4FXdtVThqGyV0e
En4r604cZGhJPwjK8FZGveYTM+1QtKitJPCSpkdfNLXAHk5VJ7cmdtaKUtgtoP7pjAQGHPjSKUQX
5UxvoXBdWqgWyMmRae6n0zdp5A6R3zBTQ1MvM8mG2695w7nZxWdK6jyjKobZlvV+mb0a47hPtxQC
59++yGlAt2JawGHNUJplMtqkRj12OpLjDnXq0JAPSdhukCpsmZjd8fw9USgc7BAmsizBFw7kE22i
f/9mmXvUaAqBznSuQF/aUJXOu7SGtJStl88Akn0Pg3QHsYGN3H3OKD/s1pmZRUGgjVJlNTbMQE29
TB8KTCvI6BQLJxW+0X3OrP31nHMl8mFZWBKGXC3Q/y5cIKtQPcxYDf77UXpF0TzEE/ebwbyhTeDx
bNy4TVbNgfdinnWdu2sLc/FkVVZLkL8HqLaSKfVZZWEyAjRfhjyVW+pJK7HWRA/6v9YWfoGJjEGL
R1hT2sPU1w6l73VyathOokOTbwWjtU+HuQ1MFOIEg/hp4SFmAkZO2c8qL9Yvk/uC74f+dxq/ij7w
qvZ9MLda7GubCW4IAJwEkHAoUV26pGkMqJuHSQW0HUYli6B0ptQcnDaJ3VHy0W2t9sd1b1kJGKgO
IIfFrPycDy0+XyaHQhQzbUNRACo2WA9hyPYU2bFz3c7aypAeGni3gxb5A+OQPY48wlkD1Lb2u+kW
fKMOJmqkQnK4NQa6bgq9NERfcEQsIbZGALKDKQWAiqsvha4DjvY2AtdXBodxq1675iAWZsr+z9QS
ZWtFCfIoAtA6prqouu+tyqOT5XKcvtT+ntVes8XGspa64oP9Y3LhIlGbg9hmgEkOxb2qfBPI2/Qh
800teQQK1SnmiVt0u2blC32fCuH2Ad3AGK0kAzNsCjT7AkkHWkqXbopWZafiCTucQj01Apu10NSp
0fSjDQT1db/ZMjUHhLOLINU6amgzVVA1VAe7Yp6GxLUZEkzxbVw5a6EFCH3MXkCYDV90cRKMYRTK
HgE/jbvcDyBb4FGteNGG3o955tup5g9DsXEFrV1z5zYX4YyHsSW7GDZTCN3nykCF8OX6/q2dbw4K
AhN1SKArlochAK7PrEfgFksWgIAxBcU9AHf2Bp/u6t79Y2V5DnJMpnVTD1zy1AoUK7RPUSLuZ/iu
xqGDFJr7LtzSRls7emcLW9b4i6Yk1pQAcG3Jz1b6aAe/6XCMan9KH2X2YnW/ru/jqh+erXBxi8dN
RPVoNieDkz2Av8yf1KdN7v5VfzizYlx6e8TQTTTmfVQcnYs+RkE9kcbG6V2Lj+c7N/+IsyNVoO9D
egEjGMB26HAg7bsyn1j002L+X2zaTGUHsJyNuL9YThu3DScFNq1DUyDWG8+IDpBREsGn63ZW3e/M
zmJFcS1aNKOxImN2tzb5aZe625N4l6TiKwvMmzJJ/iZanJlcRAue9yyeJpjMGhRGA0/K53oEnSZa
iOyn7Laa3Kvuh8llTN4BqIGu1uU3G8PaTimfg1OoOWl3XwKJ1kVPLNlqGaw6B6AQ84QfuMyWx2oK
upHqGQzV6WeWnbR0h/FlNxd+hXrSX3y1M1OLI5WjJMcHA6ZG7U5PqEOz1k/TmxC1kSS5Y1t95dWz
dWZu4YxGZEhdqHkL9WqXyOA27LfkxT9KVIB4AgWH/+7ewhGzSGSR2c67N37LrecRCuNycOzxpgHb
/7TD9B64DtPy0MQHKMW5VvTWi2ereRzB4FZrr9f3dzVVOP81Cx8FXhSc8SZ+DYSyWnWLbp7DgRjt
6tAprVuBFIzqu6q+lbm/SY3xp+OzfPYAAgIZQdBjYJxxkadoFjSj7HoEFYJNvyZgNadVf6+1yE1I
sh9F4Uy58gb1LRcpZrGDLRHDdfsoyoAGBHkKgO2XJ6ZDT7SPNEx6tMQ6GkYHQbPUyds33eocMzNA
P4kp4Cz4blrqi6lvRIe1/h8wspj4Rx9/5rBbrL4w2g4oUqy+6z/3ueUFVHmjPTOjV58CQY8o8/rl
kMA1Bj9kyRdUb/3Aau5UtqlUshY6zn/K4pgBUAvNmQYbkQvMvEtfF7/wMtOr8LDhbvOall/83NBi
xxs70+fpLKRqHOlv8smwoSVQOnXxanUtpB33FaovMdoGcquHtFZtmbVP5nlVTGeAuPLyYwNWkHSV
wHaHRuEYJSAj74b+lBE/hi5EEj/I8T77Cwzmhc35Ujq7RicTJ6utYLNCIb/yaTQaqWfFWQ/gSDR8
xUhF/3x9h9euufNVzinRmUU5RWXWEVgEj2Ws3SYl+BkKRw6uoZ/idKtSPUeHj5/zP3uKYYlLawGp
xpiW+Jw8L26ioj6UgLRz8ev6mtbum3/W9BHLMCmAl+c1jUPrFkGFbAR6edFLJrDMaaupuRoSocqG
QTYUsGyxBNiklFhFC3Ukl0no8Uyurj8xM3VK/mpbP4DZTYvRicwvRfDQ5hvnY/0c/tf0Em1TDxpL
7BGmm2rY9XSXta2XQS8s+guGhVlj6g+WCdHnQ3eDqwEDUxSWsuKTDHZqdGl4onrvEOMmjT0+udOm
WvLq4T+zuTgNfJrSnBSwaaF0kPBdqqM+jFp/vNPYrQW20sC3NC8i36+7z9pQxMVaF2ci6mytTQns
5lnnKnFUzT2zENyh/ngHRKeuNR6qerLYtdQJrK0zsvpNASgHpmnWgDIWNyxBJxDIQ+Dj00K9tX38
FPW928tPqbZFNbV6Gs8szb/k7Ow3Q5eC7BqWiiD1Sik9A1PDpZb71/dzbUGoH8N7DMBPQWp7aaYg
3QDgDmYVUw3jDzyOMdgXIo7mpvktIe3G83fVGpCbkIbAH3PZhrMrlRFNx6iQRjH3HxhAiEo306on
0EW61xe2tn+YHfyvqYV/GiVNwfsDU1LDhHJiNGg+Y/rbKy22v27pT4F1GTjPTS32kLNcdl0GU0V+
W9NvVDxa5X1b3cnyZwJ51embTj6R4EC7z0XyDFYqsaXvuhZTz37AH+myM19BE9aq0VJG6lO8Z9mN
bt/NipM2fcyire7T2pV0bmqR53RVYNYCCHm3nvjvRH5K8sgprM4rNTgOEKmdmW5s7+qHRKES8Ehg
vz6QsWuxpSV1F+BD5uwIdPFbW0oMgP/FJAeQtv+YWWRNhi3RQzNhBlnkbVOYuwkmooEdgO3b0Adb
2UPMVYMa0QIQGnORiz2EYuv/fS4u+tpPA1N4vZ5BGCPkjzGqah5TA0bZulpt5BMrLyJwu2FM0EaH
FkXFeavP/QSU+TLLZOGyItKejTbjbgYiqI0PNrv74jigaYhO7CyTB46pxXGYKiMoMgMPY7CJWK2n
RyAPAcHQNxsVjhT6QERtzFvTtXWBqB+Ve6hYQgV1sa6q6FAxrGbYG6YKDIxAp20H7lxI1bUMJAXs
AJkIP6KmkzDtaICGkPPQZ020b6bYUWGPylXvBVbvTxZ/1Qvi2HaKSmoCSqbEK3PhJjTxrgeNlUjI
oJ+GIDjzy6BicvkpxgGKVEMJUGNe15D3RDYSO2n8njVP1+2s+RrD6Cv+YNblg2oh73INVSz044dm
zyBCGchjCAQieHTM5sBxjv9/5hZRtyBq0vk0mwvfCiEdIu7j7kEGb3nfOZts/2vPADBdAxYI9Vtg
x5cDtllZRUOtWxhj7r0UsnOiceKEeDUF1Nep2XEqTsXWWObal5vZvAHqQEj60EUMacsGmfYYdlBe
Y6Runv7Kx9de35qTWwnqf1jD/2NnEZDA/4vuAsExYvahAx+Q5TDNdMjkpuUm+nF+qS2PLCLrrKlh
ULwAlt4YDkqZEWxx8jiYj9oAZrbOAV9e23Rgmt9h4L4od2BhAsHt3t4qta5+Rg7U2jzoOrcx5604
i0uZxWMrG4c/TtroP5PqG2c72oHtEkpS4DVo9+mwcS7WQsa5yYWjyiYY8trCV7Rq5U6TeMkMbSPa
rn7As1Ut4qC0jLFnHUxolbyrGLgbQU7aqejEkvRzt0lFuVYAwRH/7y7+4Qw820VqpXVpN9hFXvXv
Sj5wiJekMnxADeymNNoXLbR3AoXKxvxS/xXM6cL64lIThWjGUmC1sj4mlV/FA5CMz1r7HoSfbHlX
lC/E9pXxWpobOeXai+DC8uKgRBql+WjDMqQrPE2B0qeRd8yKH5RVvNVluhv7Zwy+7bWw85L4ZTQ+
kW6LTG9z8xe1kMSwxqIvsflJ9Z4GT0A0eo1ws/ih+6PQkE94i32ut6R/V2MRKI2heAJgPFleteMY
6kNuwqokXt688Pox6HdxvuHIa3cI+G7/Y2VJCjqDGwuNwQozcae3uF13EzlQ9o3Wjupfr98gK9kD
igI6xoMxkgk9nMWpifiYY+gfoUjYGLxJ9lb5aRTai9JzB+NXkPSgTsrkRodkw+jyqW5i4uh/J927
wiu6NxbcxnhQSoZ66R0PI8fKN67/OaAuAu4Mx8NYAyg/kAkuTgsI50QIAB5yJPJUgnOKquPYbbXg
V7zjwsjiYLDMyoLGgJFpeGzwSk8FKBqQg7GNS39rMQvfjzSbAFEw27F/SNWjFh449r/XZAKAEQC/
+Y36Z5ry8o7IKwhqQtwCTpi6ZvoJ/Th78kcG3tFy6+Os7hsGl3C9o5jygdBCUKCqCx2myuBh6n5V
/QsPX1jz718BWNA/VuYb6ixcTwk6SqkGKxpHoTR1Ktu3Ar9qv4ZGhRb+hsOt3bHgdiYY67dwR+jL
c4VOd1jT2RzPHlT4ozcqyFZ/stgTnw6k9/sWNAQbfrFyAaJAyzmG44GnQcXkcoUAHdtmOieDKWug
6go2G+4XADvbd5UZbaxv7QRzREEAbJGSAUp4aQtyrgUN7Bl3Cj3iIjkK8iaLL/YwOKz5ORm+QgS+
HqjWvATuAdoqJEyA7ywC1VhZaRj3sMgAWNSawNVMcDRMgUcxovT/MrV836PnkLAqmU1pvZsMyUGj
nw2M5U+FvdXHWF8VnlACkvXoCS5SsTqkQTmErHDHRqXvOabFf9gl0b4AqV2+1JwGkF0u0vAWIPz0
Lp0mfmeNFLoNhAh5hEA83nfUnAoCzvKMtNCEllXn6UbWbeRvK3cS4A2UiBnq+z+knUdv3Eqzhn8R
Aeaw5XCScrAlyxvClm3mnPnr70MD9/MMRQxhn7M4GwGu6cDu6qo30G6azX6u9X0FPQJMM+1Yiqt6
9aBlrR1DDVMyH8G3t8tLsLSXJysumLDk/Ko1O0s9vcnbvCKeXxd2lKH68taTjuvigxn8A2UFxBT8
ESxvECGdNzcEtcwaZRrbWJTSay/7w1Y28tsS/VoHcNod/grBgcGvYDqWntEGuhmTMgdPxQ/fqx8r
0ENDkMVaqbsvZioOT0A5pOcx6GVpo7Rx/dbpSnSQ1UT7VWiN9Q32arut2kYJ7Z6ez1FNK+0LX7w3
2HqdmE9mGGnRXsjUrnP0ovX9bdnq0avmC6jZ60rloKMj/fJGhXqHJHnS2sNm4WbCDoZ6Mf1IahJz
e7PW83GvH3CWRjz2LvOymzhVAMMYf3/QoTYC+JK+HxpBc9A7pEUT2ekopxZux3A8RPmZ2rcVfVe6
lW2/cMxxmnJ+G5NghfyBZpimfqYGEx+usCG05gNmbdVV2VNE7fdJ5h9Zj8sbfymzJSSUOOj28Njn
gCJTKMu8wNoR0ukvMdpz0tpSE9hxsmn7aBdZb1n24ikvYboiKrDE0T4NPMcY9XkTibVCYBWpyQJI
fSU4ofWgud/kuLWLDsLNlVXsUY8NLFyNH0rjS+C9jdldtcYtWOrunv2U2e3S1/jkNDo/RRDKjYbM
VifR304cTfwWGtVGKQ9ycuONDkRxD8ESsLHpP+hNop6NtyaQf1Bdc0q1obiwrxQA0i5CGaF27/u6
LWYrp9xSlsAtyicDjXVS3pwdq7JRy4mrT0hvimTdLpa/ucnenDZyuQuHqxI7It1YVZmeOouzbHiS
gMSaEhoZuNTpMz5Jhdycn9JFE2I6e5PVW9mKHU1/zOVHWe4dv7+q1C3Agcv7euECOYs5XYQnMVUD
9XPVBLcpwLkZYxj/w7epU6DFMRQyIPyAbi5HXNxFp8Oc3a390Hm9oU4hy62Y7TJ1n4z7CSkhGYdc
qu0gP1reLdXgusBW5DG3Xi7/gOUhTyIL7CCezLPF5YGRx20MFVIUb/PMqeons6Z7Pm5BjKQc2Zej
Lb3LmeH/hZs/qqKgiHJXYlVD0d8o8iGz7ob22BQbIcEoGEKfq7/k4oGGc6L/6Et1Lf7yrvoTf/bR
ZuguQFxnuN54xGVIDV5zOHbiZgg++8qhx6TZC1diLt03p0OeZQldwN0gTzMsy49++1Mc79Tm1+Vp
XboBTkPMkuq8beOxF5lVH3Z+BopKlHYaIAgrOWCrVU4ru3IDLKQ+OBRDjoYEhJLjHCEmdJLVjQqg
+NG6grsotqZtld8Dd2+srtlSKGqrKBQBMlY+GJJZZaK6g9flm174mqWONoKlirYKbLl+XAO+LWS6
0NcncWt4OyhwzLaHWmsm0tM9tImEvnx6w3t8G4bvbXG4vGBLZyrC49RPONt4nMyTEKkVdRfZAu6x
RsMPOTVUqGJqrCJeX9U4og2VyI3SW2J6owsmnN0kbLrYKbw+WWmULE7vyS+ZDoiTMw+9XVVsFRHf
cr9/rMb3LPhSgwwYInqj49qluTi/Fgpi6LCpaNzP5tfUFK9EtgFk0IjjimsIqoMs9ZfMMr4IMYCh
y7O8EI20COUPKHnIAs2lrcQAIRszCwskIZNXM6/bgxyYJXzoPHps3aE8Xg638KGDhDegAHKYah+M
oHyvDczCgrchhqNpN0UEmkuS8W6s1TX1yaWR0azDcl5DBgEn0fNFCzBjtfAZKjaSku/9Mt2mbXvs
A+NQN9VKyjWVHGb3MJAGyAa82rHNm7dTmq6j6VgRygzrQ2L0e99Yk+ZbmjgoITQ++fCkD0otri+I
ha5gWxvWPJPxOfmB1RXOKqPx8/IKLX12KEZgg8qBAnVhnsoUFN3yvOwKsC8gn8XmGkDF1mrdYy4a
e7Eu7yK5wG4z30mu+WMl9rS35xNpIDVL4o/nMXWX8zWja9OEvjEWG9kdtrU7brM6RnCs3elFedvp
Pvd8ZScCQmeJtk8HP1yphix86NMiUrwCDoqK3+ymL5u0hlovFpu80+GF9APSAV17R5vH36qhkNii
0Ujby4NeWtmTmPPrHpkMNmUrFVxMuC0ZX0UeQ2mMUPTlMEufw6RyK09qHbCLZmdYAoVPMFx5YkxZ
e7Hr3wtJO2hjedAVaXc51NLTB+MaLiOT84tMZv7plVasjhrluKyTNylwSrVVHQ90J9R+JxKBtjaF
k7QvEVlF23r7/xh+NlSzBy3mFYSvmt7YokgNoSPodl2ugi0JhGHDYX7fe8JgF6H33dDCG9csv6/8
iIUsCl6hgssk6Agq87NjHDLjCExBKzZwPh50DKmprfQ7yy2+SYN8FbrKvgG83fiWZ3N8rCTpS4sN
kWASQAHDB7v2/DtKzXIwS8soNryLbruqf0Iv9UnwxC/FaL1dHujS9j0J9fs4ObkbhyE3wbKYhKpz
ONVDmtyHre5v9FJdq8UuHbMmbU4AAMwr2mfno5KH2lTA93N5UBDlSffWqdr75dH8LgTMTyALPIQB
ZHVy+Z0tW4Ky4ThEcj5ZrBWqIxbX4/CjiQ5xrOCh8MWv9Wvd+zzkR7d/LqQfoZVvivhWyHfJeDDS
vToAxtzm3h67rU5ZuTw/rio+3zzpKJmYqI/PZSCrXvPUrIXxLcGew66rSbzNIL+H1tPlSViMg0Ul
pvCT6OTchaW3WqWlJ4imDxbtGk2JsKN5hZreqs3AYiSGBJfstyHw7Lz3hbx0uwDjP3jruBo+odIz
uPd98u3ygD5uHKhCvyvcE/AAAaDzjWP1mGqaLnWmuot1PKLxE3Ndd43KvjQYvgSK6b9Fbef5atUI
WlX6vDDavI+vSUuF26yU4fiCc/SGrlrpg3z88KYqLi02SKJTdXW2UyUX/ZLRpeRQGi75U7PXGmOj
Z2tKUktzh4r2pPupwEud05bRTVGiOOXx3RuHxP0hx18ur810GJ9/cAwDYjljga1Ddnu+NjihtoOe
QFRONCQabTdBCMK/RtbMDtWj2vy8HG15NH+iTX8/Oa0kyQ2UOCJa0GnbUUS8NTacyyGms/XDgJC3
sCRVo68y/0oLSxm8MeN9JDbKnRCbWyl7s/onQ36Rxwb5koYnYLGmo3Y56AcMuhKbha7VPAA74VA1
O1/bD8gM9ck+0AGjUHbM11hCC9tvcszlbkMxmnr79ItOZtLs/dBqe4XaU1Vgt7ATRtGJVk2oFqIA
9oIeoqsTa8GabXK377LBa0h7Yy1x9KyHzCtQlwg38hC+DqH+qc1eNCF2IvcRhss7lvfXkEVKS3EK
dLguL6wkf1zZsx8z/f1kyFVHVdydcnDLehSwjstrNI8DJ+IKtGvzNW2y6xYIhzUK27i77fth5Rhb
mAwehNSTufxgCs6ZOnKP9HKY9QWygeYn3m0ewvpttYmqeC2D+5gHyyq9Ttq4CGcjzz2b9iyXgoC2
XLnJBrzyWkxU7XwUHwrDe9f05j4qImMFSbDwYQKxRDkAiDP9m3krQKvx2JTLumQDjzcg167rtNhe
Xr+F6UOfALA2PCu+y/nDpgu0wAxlGZXD7FM+PMXpfvh7XMkkt8hXgWQRyqzzb3/UzKhwI63cIEbg
9AiYILCLNLL393azxKELPmHc0Jycz1bQxK3XxcQpUBNHzdxVDkVwNIXd5RlbuNGmZ6DO9TJJCc67
JmXKgxSaY7nxhBs9fZKLw4hz4hrfY2ld+LKxSRRJulDMPf+sLBT0+sJQS77tBoKfeWhqaxd06l9X
OpgztvIEloMeaswumshTEzqCzFkyYq/xaLiFDY/XpEb2D5N2Emd2xQwJutyZTxw3UXb+5EJg6J+R
CEvtbFipOyyc+mdDmmb25EAKIk0JzYZQA7ICOs61nWY5WYFittS+lPp7XOJ5vSZwtFCfPp/Iadec
RBXqVBnbkqgjqB/U9iz55yAhWMZBlNmGekQxj0dyXcsg6Y8IlV2e3oWDAuAAnnCAPKf22uxoKq2q
TMPULemnhBtwOiCk/34BIWIa9CO5c6QP/scJdQ29nxpWKcYoA7A44y2Mn4NxJU9YGggpD3wYxeSx
PNeGaOWoybM0qDZBUUME2nSkcZenauHDInH7E2H2DsYfYkQMkAi5ddSq2BYqwG7/MgqOVI6iyfBU
nG2GQsmVDqXUahO3eA/T5pLWXDYX7iLO6z8RZseD0DdiX+RE6KyHIN4KKap4oJVdO1VWGk1LkWC+
UKBE/h0E3bRiJxtb6Xu2NSKbmyG5LmvqTyQRP7LAqd3D5YVZCzRbmLpJ/KDMCGSxwzoJd02es/SV
QCmstT8XSDawrGWDEoQ63X3aLBYNfESJu6LCb6/DyO1Lkd3pAmqF79rgoPFcd++q+j5Wd7zWFa20
gYA35so+XNrpJz9Bn0olJ/NaJGUjDgM/YQRn3uqParZSn1+4p9BMoLevkzpMaOjzAIKYpRHe0dWm
lmS7I20pXVuWShs2/uWFWzhwTwPNW+umMFRNZDIScQDyjZr9tRpcTa9jXsaaulP8lXLEWjz5fGBZ
JkitpxOvCQ9p7pQqKdgu0TaSYOfJL2NtsywdGCfzOL8iTQ28lFYzjyMWDyKk8+9e/XB5BtdCTH8/
2QtVrVQqLuwsFWrc/Usi3cVryIvl3TABuqluSbzBzkN0RRgFacAoJqxBcdN4W1/Z92tmRIubWqUP
BlEHKNXcTIEOlCGMDQPpQxHkdGJba43YhQhohaFhQVYMcmWOXoui0o0LeSg2Ogm4DUjHQUq8WsmK
ps9/9lqltQbZFj0fLr35m0I1orEOLbXAxq50BH1fRl9oK4y4IubNvb+GEF0aElUlHhUm3YUPuKIi
VvWx9Kng6bE4Put18XnwrfLvCyOUYf4EmZ14UC9SLKkofnZBaeOecFXrKheGfri8kxdmboJcSFNH
ZmqVzA6dInSlMMV1egPRzd8VrQHYBkdCO02z+6K0zCdXLYpPQVxoK4EXDgWKcvjf8DjjhabNPqG6
9d3GBHKxCcSjZ24b66HU91J4W0RfqxpFkMfL41y4rM7CzW541WP4hjrR7AZ924jbSMi3YVGS7Tn4
hqxsx4UNgmsHZDQd+CuFhdnYPNXKm8RqyS2LY5tEmxhUyeXhLJwOZxFmwzHiWMOlrGc4OQCSNNpU
4ZOa3GZV71wOtDRvp0OZ/n5y0vkdAqi4oZOoio9Vl9mph998cS1lKDKD9rwcbG1Usz2f6xj1ZmJX
bppRKO4TP+q3jVB4j/loPYppLa+MbeEU5wObukgYnk0n4PnYBszm8kEjXGs9psmxDH5Y7cpOWJq+
SXBPpV2MCMEczNkWUZ8M8lhuKvxtNbtrDl0E1ui5/XuWBgyNk0CzsbiyC6gzIpAZHrCHCcUHo3XU
xhn8J79dSVSWtvefWGTM5/NmNm0IEJFYdf8cdFfmP5Q4aDghI8WtN7H7ZvnC4Pl9rzcKR4NX0qt8
DeHAi8JKqWahvQfHBIcdPlFqNR+k0rraL0ZSdj4hz3F7J64Sx9PtSnyR6y91vDX7G1BYo/Xr8hZf
2nMnUee5V4KGmVxNYzOzH3msvcqlvDWr9Mt/izJ7XnZZbOVJx9hII/cRFIkkzq4Uc00PcenygE48
NZpoM9FtP98IrpUiLqQyGEP8lcWHLnkas8huS3vsmMjvl8f0OxeZXfLAXv9Em515sq/iVRYQjfaw
/tUM++ioW6MqUXN3R3D4ioII+Vg+1JKnbbS0ym4MoJtHAADVVhTiYIN7eXX0w0R3urI2t3WU/7j8
ExcXF9jk73Ly5ERzPh9KEKt1Z+n8wuShi+5i6MTi0z+EQN4Ifw+NItM8RGvGnhklTII2YkzcRvDv
q9xOXHcl/fidl81ne5Jxw/yT/IDq3PlYgkxJh0QfuMMiedvWrw3vg8aXnTC0dl3xLhuWXbTNps+B
pojtba0Mqt0V465q3kbzIfbLoyCpVxQf7jXRdXJrzQV26RA6/X3K+e/rfEMu3BDebRa91uptsgbc
Wtrbp//+FP/k4svUUI1UlUNO5hBSkuNYt47hX4Xhg9sCt1upgS3tnNNosy8JQwYhlMExQNH6OpRT
ceBFWwOALt2upzFm34/emGNX5MwYKm9h9EnhpRc58rCyQReQNzKNUODpk/wkDejZwngo7fdJzFBG
+aXzDHiZxxJ4a2Yc0d7QqyuVmmix9iBbGttp0NlqVZZSmK7Gbu3az3H0SYt5Ld3+A2+PoZGyTjrS
pP1zUFtgNG2CaD9R8mgbFAk8t/ZlTP/eCPM8zOz+MxPTFaOChcJKaswca8AEZhzR2RpsHCltVVm5
z5eX7GRcsyWDNVt14u+dMdS4Q4J0AU3Cq+AmUUKnm6xHYmS/M6DSVrGmF7G080/ndLZysg+yXRGZ
U1d8DJq3qNmX/dXlM3MpCTsNMfu4BNnIRjGSyCf6+Kk1ZXvAvb4yyk8lfAk6AysFuKWTCejz1O1D
4OMDjq4YBS2oXMLpsfBzCLvvKRYll0e0OGkK7zUENmD/zrENnee2uKxwvweF+Rqgpidl+q3payth
lorkUPf+xJntRAkSX1HGxPGT4HNVfA4a66gPMRILw0YZXvtR2Mtt81wF3dbrJoPAYGMO8efLg116
KZ7+iNnuVI1ECjpxuvIG5b5xfZytqm0YqzeC7l3RJNlq+FlkhL8cdm2OZxuzjWQNxW/CRqViU/Gx
cwkYln68HGVtcLO9qQRZDcKTKGW8MRlG/1nBp10BQPItjq5d2sCX4y0elCcrOrsExEyPCt+Y4qlb
33WAOKXWK1Svf4gC5YqtOUnNzC2Y09gX8Uzn1ZgqN2K/1zyna24VaSXLXUzh4ZeCs6StR9V0lm8F
ngEncRpMkL2UqmwHV+UvQ3cM+R6hAyN2+vbbsOYiu3iYnMSc8oaTvMCrK8UYcmLi0xSFv3qtsbvh
1Qrv6lWdw6UUBLdnUMZwDsFizIaHtLdBOZivTzNvy/S28W9L9b7OX5TxESTi36/YaazZsBpZGIcm
I5Ya+7avb3PXUXHkErqV/b42pul7OJk+RJaCTMeUauM38TbrTUyWfgS6jGxBDc9e2ZClbP/TyObI
VMxSmqL0plnM7zPvp9F+DtD9scSVCVzaF1PfHxwYsvpcpucDw25X7ASDfqJmoPMZ3+nd1YgCq1tf
y/n+8oiWTqbTULO16tW4zxqdUDhEudk30Thq3s//FmK2TGkGypTXM5mOhBpM8CDk70X/92DeCZTx
vymbv4WtSo0SV5r2XNCo21BEIVaq8AcIaF3eS5Yrbi4PanHvATSgcgaZlwrG+RLpdW6CZJueZ738
MsJ13Yx675TdcC3GKUQM5RWO50rMpfMWdQ7SRVpxU4X9PKal+pJXdjR6kwwduulEr/F2cGL1+fLY
luMA31fo/YFFm43NQ3tJhSBRbqy0O2LWHuLjaQneJh9WNt/0D83fhYA3yYAh6kzosPMBgWgIq2pk
Eov2W5UDEFSgXO/7aIsgkpJupTWz3sXv6iTe7MJK8tTr5J548njIOluRHa9+M6TbNP9rtDHdCQnB
h8m61sBv5nxgciJIcR2E1SaTSA63XX3rYgomH/92nYiCboBMakh1eI5JStRIk4cxxvc8hIR2Awq3
7B1h7an3cdLAPVHSn8ztKevPbT5k1Qrh36v0s0sHO2OMv5IcVcyHfI1H+fEoOg80W53O9HwQMQr9
I+UdqfKEN3L1/fKMLYUAJq1SoaW++YG3KJlA7YXWrNjSN5X0S2/fszX9npUQc3ZtbzVRLY+EkIdj
qB0VcY/T7uVRTNni+WczLcSEoqeYAiJ7WrGTey8XikGsJZNSWYBNR01r3stWSjZLozgNMbsWPCUU
+xHEPOAzxLNy74A0y7Zo0r9+TTESRRQpDCGAIX2AuipxXWc1J1rWad8iPyE5hix0C1joqetqc5dq
8soO+HjkEFFVAD3TSFSh0p3PnTqgKY7yJDkDQIPYuxstfd+2sLuOvq/YdWkna92ij6fpWURlVuF2
C+TEm3a6YWG3Z8W2L4KvODDejHq7RvD6eCkRChVA5DYoHFKkPx+c3JhR4E6XEuIt15FXP+kJRT2h
0D/1nfvUiK2T6cPny5txgVx/HnS2VSqxQItV5LYwvPGhzZFnSMx3Mxw3lvF1MAxsK4PdUJoxYC/h
Uc+qOwxU9qLxWYxdx1Lbq1QzdnnkrbwaFjfwyVTM1rkARuS6Cb9Kqsed25R3PVDgzC9WRr8445yN
lJIVbuU5pU41g6Yxe76TpP+q16qtYuSA/yZiHmN/qAzBvjzZS2cxj5SpPA7D/YPkdS0iihiajCpO
3mol3ZlS8ZiMv9JWuYb5vpJuLI7tJJh8vpsKS/cMmrhUUypMbNLoEFVH0cI05bqqj5K5plWyuGIn
4ZTzcKVXBlpZMpWj69pdi3eOJm76YK1Xszaq2VO8EXRRaF2+kb62bEH55geOIH6TwtfWvDaEH5fX
a/HbPxnTNOaTk7rFoN4KqA7BG5HtPpCdov7h9ekxpt733yLNLs9KSMtAnFIpPf2VRbQ6ZTuqPqXm
3wNi+No5WQCnwoTBlet8RJAjVSOULFI2RbWp3d7VfWz7VXS4PJzFK+4kzGyVIHaSVeVcDHkdiY6b
BdIBzQNleznK8l74M5jZ8qSBKlZmw2D06gbi3k4xvrTdMa/3urApzLfLwZb3AoL1gIZwbBZn2bvW
p6PlCuxv9JU3QkN2o1e2Uhi2n/69LDCLhHaVOTVcptzwfJEKvZcUV2f25ABVWv1JKV6NXkDk6SlK
pY2Ur+y9pVOJ9z7MRjg3wOrm06iMdPV8st201OyovCux6sjyx6H9Uq5JNC5NIohoBQoftKIPLu6p
2gxmmJLyZh5kzbb05HtZDoN9mmsPiGjVny6v2dI2nBqSiFih+w9+/XwiJ9iMmtTepMsSbhPZuxu8
fnc5xMLkgWdiMECIsdqar1WmeaU5hkBSLeExaG9DBQ2P3NGpXpjBynZfqHFNHHMeDXBH6FXP31tl
xk2W5SyUH6K/Or5bueDgv2jnwbALqGIYCorFYjdQAxufUm0NIMbbhPmaZa5QL6FnwdpASXje9Agz
Mxm0KAJ6KdPs18LQfzO8IdpKdSeOuM5F0afUFbqtqHjZUQiU5L3OTH3TogP93Oam/8mtSSK8gS5s
lAr1zgwDjaePKdx0StneNbXUQTHQMnZErkTFOxT+6ksU98pGq6T8C5h+09/0Ui6gfZP130VB0J6q
wjTuythyUaRM/APwwv5n0OiJcte7KhrHxpSnxaOo/9L7OqscJfblYz72wrbzxvg4ir6RoNAZIfWo
Rn54o+XUpGz6Vppoa20tD87QD7oB6kBNOzvSM0veo4uuwuwaE9XfhlKOsWslGhUw287vtjE+M1vD
ddtfbdNble0boR9srLCxlI2LScpxkJT+OpSE5KaKk+6TGY35SyUUn+FvPxCqPfRZagDUFsextWvD
QhvSl5PJa0pWdkHbxV8bozY3o5THTw3F7oNXWRI0BhndyLSn/A+gICjzrapHXQv0V9T3qhYrWz0U
w6MUp/I2lnjV6lhOXvHRCOgIlNVRKNviSmtb8zgAw2ipW/X+tm6Fpn6P3EbyrlDwi8FpJrmJdb0e
ZNtCLQ3lqvN7GQYCU27zJSB+16QihJ64xKSETnD+rJZBSPIacVFjqv6S5CWaOoJl7frWBSJQGHpj
m2olfu2HEEWhBiMO3VEtD2SgFLrhDg44zM0ib73nZqxq8zmO+2bYtNBrXtOuTg65in72Rh+TaIca
0/BDNDyANSWk/20iRO1nLIcs2ZFSV8/2Y6ESUy41/xXbxMK8Ur3C+kTmnRwGZBRk104KV7kdURGz
bNTEIG+kUlPf9HJupFe0clQVNx9Z3KaF6Gd2ZtFqtJUUj3g7Sy0DCmuQ53yIXdbumjRVX4LEi1ws
tdL0SkhE8VAwXbuaXPtHGecqD6ZINlI78txPWqtITouiy22j1P2OprZ8VflpcXCF2rpRujiQiepF
2HiItXeo4y58Qoh5PIJXp+A99oG0zVy0zNV+9Owyt1o0qDSt85w8NtojJvL4AvRBLznFqEi/lKBF
9aZqA3KoVu5dW/d690YRhPhZNLLupzU2wXawxuhx6LL6AA5b+olaW97ZfWiO11Eauk7iacpjUUnC
JkjQk7AVRrvTijYCQCp45VekqwPZNpLce5PDkEpoHuRm9+CmaXIFFlSgOirW8aPaVdZzLRfeQwLS
4K0bqsHYiZFi7cdOdtPDaAjVjS/FBre8FnjbpI70xzaPsbzuTCGWbmoxzp80eBzXsqCHvzKNDNHu
RosisqpW3db00say9chsu+e6S+NNGBb1lT4ag6MlSbiN4AoNa6f1wl2HDRTaC5NUGnbJs1Srs4xE
M6uEU4EvwhFGRK37ZDMYlgOUA9Og8LNW/FRxK7V9zs3Gjq6+D17mpNmtJvbfL99SC0w/3ucnP2aW
kFWimFdeNF28sYd4wackTZzQ+Nr3ijM23q+seC887cZ3yTlr9Keqtaft4t11+gNmSUaMLbuZ9lOx
qwuvwrRxmiJ10koGbKpiZiQdVLXe6rHvJDQDEOp5XZmApauL8VOnmNSL0VI8TwUEoQjBqXB16eX3
yFcdv/J3Slp9beLXDHsVu2yzba1nnhPnvm3l/UomsrgZKFcY5L08/uZVOEBnWHEZgKuBCN9rbvOd
T+WqTa9S+h0rI50KEvNLGgjW/0JNP+Xk0ZIJ+B3UDWhxIS+cwNqKYbHNoOLgFju0L3qw7/2rRl5J
+BdScTiz0xMa7R08H2bTG4mx6lIMJofkBtTG7gWrvMM4iihEpcYmL6MnYY08upR5QWxBWgUSN2J4
s+TO9wRhjBtCBlWw6TBk9mQfWb6jG2/qNV+VhURSwjWK2qPE00WZ69K3qV+puTKQeSnvtdfZxhrr
aGl/nAaY5vdk0TgG5SIzCdDURQA7UU3u0s79EmN2z5MwLpzLm2T62uZ7RIFph3Tk7/r2bLnAdHB5
AxvbpO1z2b344aunr9QGF6fsT4g5R8YfhCEXOkL0Su/ofeVU5f4/DWKe3afuqHa6TISm/G62h8b4
/A8dDtwkJnsOugE0Oea6Lwr4jSGKJB4QgQ/EBzORrKhsQZK+pHJ+0/r14+jjL110a/2wpe9JmXTH
cBGEuzWn9kZKDPNblKtNW0lICHwXky3ZmuCP2yr+1IsrANil3QfTzcIwDGkydvj57sPMrqmU6aqK
pE9Fto3H74JxTZ5yeb2WomB3I6HLxfdKoeE8SuPzyhQV1itM7ysonm5vFwpX+t/jGhQAw3/izL4l
LbfqLohERoMCtJgZh2qMbzJSxjgVVxpFS5scj3iT7Gf6kuZtxF4oMYP1WSau/5vYHG9QWjlcnrWl
TxWNRu6N6Y3OK/Z81oZWVLm66d8IjeFBNksNp+gDd5PKtI3+IdS01SlCo7MzP8Q7q4zi2LCmJKGy
g/4qTX9iW3U5xuKMQVWfHPggr2vT308OukGKm8IKBYbTP0SiZrvyCoJtcb5OAszmy/O9oK0Ht9p4
9JBhU9lq0dnxmjnBgoQnHwskUQDG/I/G9fk49CAo/CzSJyKbWByqNKJco9XD4Ah+KBz9rKtvwrGg
FJorWiJtPFMNn8dCrD5nHR4qbiL1h0wZ09u8RC9/+/dzfPrbZh9APZol2oJsmTJtwaz2x0zoVr7l
BZzgNH48libZInr3sxukEMNA6Uwkb6NR5WmoPEvFWyf7hwgzvjyl6ZT8zHPxsdX8lVR2aQOdBJ6b
mwCENqtgYOLdUNp1hr9LpTWjsem3z2/H0xDy+drWY+ZLua7BGkzFlzqXD55b7UfD3+SG6tlR4SG6
rD9Uufp2ed2Wtu5p3NmLIVZKPNVEhpYID0X8vRCujPzz5RBLZzCY1cmXFsNWfLnOh4Z5Qm8aLssG
/cngkand60BGxC+Xoyyu0UmU2QZskNqIsoEoXfDDzI/NGupl8d/nVubonZCVvx8bJ4fIqKeclBnf
eCu/CN1NJK7s7sWF0NEDpV8OqWleJS8B7xi9TBO4KfG3E3p7KB7bUVypuy5HMQzkZ7l2eX2cr0XX
+ZwPHaMYqqes2xbDQxmtXOyLISgUcnWQ7KHafR7Ck8y6rTtO22L4nb7cAZNH/Kr6l111Ema23uaY
8O8ajKQIj5oawUE4qPqLmKx0tRc370mY2YRZsUg1I/FAzQyHJL+JjGMjYOSzubx5px/74ev/E0Wd
NXw7K0jH2COKbGzG8EYsv6KoZElHs99Ka9LIiyMC0Md/eNkAojlfH8Qo9V6pgnoTSjfBCFUljI5h
+QNG4goQebEAgAff/0eaj0qjUGRyaDOqYdPkO1O/1vJXaXj102OUZqRJxzp8TPBs9tYag4vzeRJ5
dpq2lBq8Oo0gcvrgBJ6S+kZpXvrmLglv+uLvoXdcSwhvTYKfQO/mX24MtVNPQUsCZb0vMUoWH8rO
FnDhXrtjF7+sKY+dlAgoJ0x/PzmCSCrCJHRZuQCN8kqV7M763vrHy1tx8Zw7CTJtn5MgkV7WjRWy
aILm2lL/RM3ocoDp+5/v9anRhIaMOMHgZm/oKG8TlLFZm5G3cz34m9GLb7Pe2nh5tU+NcuVNuLTd
T8PNtoJXK8DucsI1oWvHqrdryt9Kg2uY47VhzRZHNMsaT0viWOa3xL+CfDXElGMPTbi7PH9Lu+B0
QLMFsppO6+qaQBq9YTTQMn8vd2ta4guKFwpyQhMFfKo4f8Q2V0mDGvR0vKZbT8gozV978WupHlEz
bMJr0X8SVBt9tkC9CeVPUbpx/ZWkemlCT3/B7IAXXThWXc0vqJP7eHimsmlTXacYZFth8A/XIh0G
PizImNRcZlmQIUbJaPacv8FwLws/imSnrJVzlpbtNMT03Z18V0JZtbIwhRgy6TENsebV3V2NiN7l
3bFY9DyNM9uHEdY3eZMSp7b2VvytEbZQPL3sl6JBkksdf9gk1n2/5si9cOCyTRQZWzHkNT8YRIw4
ipIQEFUqC1uSvrcNEsOIEErPvUtvsFn5BhY+6rNws4+6zYI4pptFjcQrH4o0ddQ63LVAQMmgViZ0
4Tw8CzXbGiMpmdnpUzrTJtuyjq68St9eXrO10cy2RtkKhjLUhGiT+1F6HaRnc3xO/yEvYyAoeZsY
eLBUs3u/6FRLz0auqb57pjmgBce0XlmWpRfaaYw5cE3CiSqtc26owYwd8L+O5WHJZElvtZHZslds
axSgcPRBaG14vDyJS6/js9ize2XArsPSOmKL6pcw33bRVZwfsuBlLLaV/9nTDrXyPBTHLndU8VHR
V06QhdPqLPpsR0aKr6pFz+wmnrrxxR8l/rOR79luJr5k+Zo6y1q0+aa0Yj+OphwO3QpJ+am2GG6n
rS0m1/SYV+Z1+uWz+5rnNknMRKhUAQ2fH1xKmMut6TIybSjutEK4ESlxdbX3f6Rd2XbbuLL9Iq7F
mcQrOEiyJM9T8sLVTmLO88yvvxvuezoSxCOszklsJ+mkXRgKVYVC1d73dRIh3RV8Kws8gXfK45gG
d7YegzTh/foQVkzn2Qg4T1DmtkSUFLNNJryY2Pao4OGtUQAeVItazlYX9mSy3CEBrk/eywUm28fG
PpJCv9KNG40MNFUzdKH9/JOJISkODwvIez5ylMMlygrAeTtGvQPW4VLiMXVzXcT6hH6L4GxLFoM0
XZogQsFL9WTRKl2QYjikwyZJX6+LWvUBrFAD3doMi51TShkP4XFjQNScbUHEKGt78NLpqhcXj5VZ
C87b+nEH5BuKYBjBHw9qCiWoR1XOYM5ATtyi9q802Yv9QpN5OGZGSw3Ujapm6Jlx6GSKSkvQaPfG
D5TUCCLm1SU+GQl39KNImdplYBEmCjpHUOgUaKVDO1HjjpHAwIpEcbspqyPpzAiTliwQGpoozOpS
t2l6mgy/gJUiWuOVZz0VJAL/rDEXS1QJMMmNCuJm6W0CIWmPXmoGYBwCEeiZmPdoV6CxCH5j1Rva
gGsCnzryLHzFkbSoZl82EBr0KZ2Rp7DN6gHNA0opwvtdtSsnkthITkIyw6jR3aZDUoj8V4wOhUGi
siW4f6wLAcILSLtt1C9xFiW22y415Lxzxg7hiV35SWv7kSyitlhftX/E8J43bSdpSS2ImdBdL7lF
cA9ooZEIcjsiKZyPtdGSGk1ZgRVLt8b82ZH7pHBD8u/ZLRFJMlScv9dM406UjbqXWUE7jAPX0+3k
Nv4hDUX9VqTJL2XQIu+63RJNirNbedbZJA2wdEH6ac4eiZ8BE5CF/nUp7GheuFGCBy/WvI+aAO4s
GVZrk2jGvToLI83TKzN09Tn+o1DyRAqb64lKxxOJUKQCWxSDLAlXuI0KgqsArHAoVLo+n1VrT3Tc
4tlLOFpKziWVWR5rCrN6pgVyIRVPRcBq/auDapA7CRXS/5s0LgRY9D5CpgkaMTXdXguGltZVCzzl
QUFFnyaD8XE0Y5oTUgps4KpynEyTO759qqO6g2UrmvmpytEciKKeYtlkquZcnyH7Rrx+AMsIzAzw
nOjE4NZTt4a+K2IcrcJGXVQHstoyprMqeSkygPLSurlNnFHLttfFrm0j4PfQx4/6SsAgc8pfx3oI
aAIofzfdktyJmqdQ2YX5R1TNtElEXJWrF4RTcZwDK4GiNcgDxFkRQNCMW6tIaClvA+3eGF/i2M97
p0j/QHdOZXInb6iAeJllkBl2ICDWd0WT0cm4RWggWw+2qEJg7QKuMhB+i0EOmjBi5wdjmtCQbhsl
EkHxC9oRtG7TSsh3hjTRDgzKGhCHk+1aoej5/ot19lKDfgvmz/5YB6ZUQfAQFCyFnNh/ldVLjXul
BIZBu8b50KTd3KW0NyvUkzZuafSbIdc24C+mhPR+UCWuXGi+KYlwo9mkr42N0+6ubsNCk6DdC3Kj
avBYmO/JJDhBa8ERSiZAHYXyCbzzcjKaBsSxzQwZUoSmrJkUEm2jccD7ddZ7KIi7BfXsKADOUVbP
z4lQzjANubXIU1ghRLLKl2QaN1bUuxWqduO49NGb6Aw66qbrb5Uc7xPjU0uXo668ZLJENSCkFcCP
1bXl0ATF5vq5XlfDk4Fxhks2w34agFrnaBMAaaU3td8Owyabf+hGTAsAZlRHC+Vg/e663NWNBoMX
Qw4F/xpfcFEkuASjPBnrMRVbw+q2qh3iqVr0GrduSPCeCJuFsouLjB0qRXNU3uFQD83sgOHOQbe7
16F3zECPDvAqn/WodAcLlaRLJFjaNU/OnjL/I5qzYfqI/BdhNqw3h5u4rncg/RCo8voq/hbB2ZBi
ZLjWKTaPoCoX7JQwISmtkPH/k836LYY7MVWBurIMGRsnTie3JYmXma03Arj5uphV13ayYNwZwSNd
b7XMtdnxzlh8u3wkMP7pIelBGbntRd2TosXjNb8Dnkk5Y38yxW3Ho2kezOnn9RkJVIAvNEuSYCQV
C1Cl8nnS7oRh3Or3Byikgd5pFGPx6KSA90W4uLApFHdd81ST7fXxr1otsN4AHwiNMYAgPPdRoIop
razFKe3k9DCmJtWU5Mmonk292jZmth8mURs1+44XDuBEIqcDdW7KNVEh0Zx3JgjeUW0gbY3yJwAq
rk9tdfdPBHG7PxI5RB0ABEX2Xd8a4L1EWZEInGd1NqioRVMRe6vnXU06LlICPmSYgBEOJs+mnTwD
niqS32VADXeLLNivtShUsVHzAyIy1Ajw7VJ6XwZBmTdsUttWf7MV1yR4PBDY7lWtAMAhgk/wo6Aq
71wrpDIAJ4qJpQvNzG26kSZZDe+JnohwW0QNlUrBHWJ1GX8L5Otqoq6s4nyEwLrc2Opt03hd+Uu2
nxURzJFIEHdvDSUbhKY1m5kEworOBaRZmn6oikMWwavV2snVLIBmg7mPwUawvz+5gIVtRmrLHlAq
pKK1d/BUInq/X5OAh3vUPDOkaZzfcwkVoCQJKdCpgicQZ6nQWPAHRZMoQcH40dwEHlyTCyT1VtEW
JYAEkg5OOKKqzY0QyUqjwP2sOnGUtQBrHuAg9kUjW9INSVCPgG8gyquVIXH8y7QOQ/qcqq+J4Ubp
zSBKaTEV5syQgWABiE24tMKBc4oQNG0eTTUo7CfzpQRESX5X6Rtcsmw7QnbrzhYZihVrhKs+3k8B
DA7SOT5LqarAejMVAD3LdT5sJgLMYhStD/BLmehdeEUvAFCgIdWLmwfqh9kZONG8LK7iAc2p6OAk
sm9X81+LLguUe3U2JyI4I17EAyyfARFKW1OwB7vdeDeIEF5WbJ0NDCNwh8DYoTmY2yKz7hMtriBk
0XA3DNGYjOmkPh4arjuKNe2DINwUgJCNPAbvZEMl11q0mjGQoZsJjBh4sRn0jRZQIIkUqL3JjlX0
dF3m2h4h4Qh1R0M+ip65uQEjo0rSoQces537RVDtMqsR2NS1wB/T+i2DS54tRoTi/RQy0goYA2Cd
1dBLXrDGOL/p3AUNWosbdX4U/vtEJyqKgF1DUFUE/8HbJVJUMbHHBsh8t0HwK56eShH9+KpqoLIM
pdY4VBfJCnkCM+aMZ16nq55rotBQ+2FlCczs6/VtWtNzsM79I4cz4lERo0Wrg5yyclINNOq3SieI
8NeKo1DCrZrIE6CaF1XJ58dVsuJsAvsgtC8vH5YkqLYB0D6aRQOlg6yHW/DfLZtGropDqUQ7kLF9
IyOgD4slzB+vz1ZfXVa0ZTA2TDzc8DkgRS+0QEknAJFnU5jRlljt61hG4b2VTdWPWS/QbZmMlQV6
BtNI3aEt7NsojUxH69HPCG6upNjim5ebIrXQ2l/DOR0mux0tcMiZYUnjZbkPGelwLFXTBpCD9aGK
wu7FAHplgzrpapSpHBrxPXoa2odIMtMnmyzgjplVZH/BH/wak1Gp3AhAXQ9xkCrQ4oZOoHIDRKma
3JU9u0YE1WyDqmKI/TKdy88xkuaQottB9kJAY90rRY1oplZ69UYFAMcfVJBgO4FJxmg4CYh2zrcT
AEJlKNtQGTzBHzKl2chScQjC8A8sMN7vgd4EjkwMmzPyxhTmZpUsDL/OuquAzjLjKZgaIHu8rhNr
xhG0UMhe4THUBvoNN5+lVsbBytlRI2AsIH2GTNFs1m5tDfVTE7YzXcJSddRMGakJBHFPRdHJ8/VB
rERtBLlyRp8NF4o3xfM1jYKpygAqBLDIEkG29pRUKQX88zC+TOEsMJsrZ+BMFmc19SAa9HmGLInc
kGZjRN0RxJaZJQli7FU5yIsg3kGQfUE4mgx49VpCrGscqfbDrOKh0JCAK0VMICAsplG8XF/DFY8D
lDQkxaDpOE88F0QxpTGalDEvAp7bUUMt5Ci63q9YyzMRbMongcfQAatvBkqwM4I0LQERNlFmtxtE
/PDrYpBZQjAFB8rHBWFsK+XMVF9vPpocbcXBUyL9ur5aK4izDFTutxBODfIwMtqEqUFtfWUr0Cg0
pe+FvFOUFy3bGABHqQY85d32qK4S6cbK/QvCEZoCLgWlaHx34RJJWZF+QVebLTjgtmObA0H/NjVv
zMht0Wl/fbIrsTABjLuMtkjwi2NVz/ctH8DhOzdM5atxFyT6Rpmm73gL2JfhcND1wpEXfWdo4+t1
sV+IDVwMDrmsOhdxP5o5OLmj1DGYMOhLAcwUu3yBRwIUZ+4vZNm2tkK1GR3+SfwRGp9y3T3Zs0oj
NXmD6XVzA8gxKD8pmu8pyN31dtxWwMvL1EGQ111TNmTxEX8yvDz0K56vTYZiX7k2sDZqF+9HvKyX
5XQzWW/Xl2JtB06lcCcnXuyiR+M1Dmdbjbc6cEkBfmqnWktlM152ctGmj6lMNqEV5E41jffXxa/Z
BpCE6mieBU4JjPz5JKsglNBNhBOVTO2mU8tbzfiDGwOau36L4CKpbEhyzWSH1pDjh0HOH5NodFgR
2PWZrG0Xzg1rLkUAY/BAOfrcpovVF7iYNARlNIuvVsuO5LNAjLV2QhmHMy5z6F3U+BWrrWBoVL0E
Q0yk1CXNCI4OMDKM0ZXztDH8ITJM3x7q6cnuq+G2yrLUzQAeh38kYZA0luNuppYctSpNpg5IPkAp
Ll3ZaKTZaaIkvQcPr3YEgkSLjkggt1btGAL1Q5anQzBYy42eBDlwr9UkpDUJ6rcuIADaipS8o53Z
xYexbZYHoo/Vc5uQ5WbAa7mbGejPBlhrXr6V4KkKqVZVSeIgvEZJLQBwhh+akYWDV6pluZUKhbjh
FAX39qjWcPCqNfogYi2AX6sPG62eSELV1m6QEYrumwFw0bJSBzupCHZpKak7SzI8pVo0v6is2V/G
iuCdm8x3wBleNroh6Qejxu2ERllfgrGvSFGMN6F+HnBouradl3Z5nRtTyeloJdW9tiDBTgEL0gV0
BoqPh37O4XnKJmXT13n6TQpjBWAHsYlHSwnEwgITuRoG2WChVuBxwHbLX9hUIrVFZuEihfI46wDO
6eq2B3vHTkcK6BVv4wHAkop+citpsm8Vu08KQFXM/57xRsOz8O9RcF4pQw6yGg2MYiTLYUotYDL1
m+snaM0U2SZgQdFfCMJ6nqF8RDTd6kMDo2wrYK6LcPWuQhijypey8qOUS/S+2bvKFGU212I8Gyit
YPxVUT3MvxcRArRIrUWCpFAOauyUUog60QKZx20li/JNa7HXqSwufZH3yZRbA5axsmqAvvRZ7gPa
7bnL6uaxJdIf8Bpg207mxjm6GMdc6kvIi5ZsonHWoW5ylg52HP9Ko+w4W1HlAsWj8OQCiCm1NTaf
1zd1zSziGwA3BrWFBlJD5wa+nAEhk3UYgFIPuAtppPSCefwIpFZUkLpmGIHmhcwaEsesm/dckj7V
ZYI4EJ5MD96KbBgcUqMIt9Pw2G2AM0JGWXhjAPvk+gTXtOdULLejSVmVgcbSa3VjsWxrbLl6ihCh
QBJHRBfNXBUftpzK4nazaJrWSCQsJtD5aFZgQ6vt9dmsb9c/i8hzFaItV2oTyHFi+9YEnPs47pv0
47qMtTNwMgseTsvuZbIEHVYsLD7jRqK4hqAAI7zr6kHQ/iWSxBktIBsAUputV4f+v3IeHH180mxv
bgVRjEAHeH5tWH1tnnLMyG5Cz1r8kqTusrj1+ARgKYE/EM2J6cjJVadAbdXQpdghOY9pTyYaVcDV
9OpWcP1elQPYM1Rco99U528CfUg6TWVWUesityzcxjhWuk0tRaBx63KQB0eaFbcAXhvqYQYoUcWS
UEiGD/1nA6Aq3fCm4PMPtI49mP+/HE4XmhJNKZqFdVPUzCdmfZCN4DXJ7Bs4NBHsj2hOXFQb5vXc
ZhbyxwYJPkzkfmiIcpC2yWw6ltbj/zYxTiFmNFHV7YiJSdC6PKSNmXqV+hxEIt+15p/BFvjPCvKm
XJ3TrNchKJ0KavWTB5RVKpPXRZudNk7v86YChHwtyOmKpLK1PtF33EIiA/3hsK/JzZjJbmUeQAxL
ZwUIKzniSD/qcv/6iq4e55OJcp5EjkZLBlEarvmD6uJyR2Olf0qLGkGy5HSlqO9epC2cB4n7ZkAT
HMRlxky1YGcOABcDu4yIIHFVDsDdwUiFKuALMo1xLgtlnpGVN0m5jwLUqaCdSEJCyyxE9J+rK3gi
iptSbqZkAIoge6VBNPeXOW1R3gHSgcJpzD8oSCdIROKlE3DvgKzhnGKv2mOVFzBUhgbG67n8y4qy
m1pVgakF99jok8Bgrb1unArk65wNC1h/gwyvgnv1Tq70GzNu920o74r+HZSKd6ZhUiWCmuYyjkm2
u66cqx4at2AFbL8KwTPH+Xmop6wEnTB2MZMqN6k14DF+BEYgiGpWdeVECreBZa6WfZdAisyQhvth
J0eJ36e4bxql4ICvXnBQAgJMK9xpkXLi7IqNxEMT5pAldZ46ZG6qxgi+XRUIfo1O7dCdQo3qf9DJ
TJArxw0aqJUskX2+jmpv1nk24q2ongN/MseKKqD6MqVOkMZZtV+/5fDkK3MkjUEusYeclIBE7Dvy
1GPR08HeJMHgGM0Pg+jedRVhm3MRJp6I5JLWk60WhqRBZIYNI5GL6HfInbb+nigF0jqC/RNJ4xzr
YlcM9BYLqbOyyqdQejTJMdKfInTt6gIoBNFico51NAtTL2TIMofaWyR3LvxuQWj/CsSXGhCPqbAL
WSSR865pJbGqMkhU5sTvjMFNSOiNi+KGONnBlL9k8XRn9iIeTfZtr20hdyYUtGQNdgmxIVix8jrD
w5MhCCTX6kYJYjsAA6IFHs8r3GKqhQXrEiMJGkuHaHht6veu3Wuhq6jbpEROASy6/rJkNEgebDmi
JnDNjb3V77QKhLGxc11nV83ayWC4dW7ivB3mDBMezMe8n70q3SNFLRCyuqonQrhVzbQxMcYaM07T
G62ZgD3yB4B2eMBU0TOko2L/gvnOwlZl3YBko4QlVIafrR5QuaAAzhHs3up6nQhiBvwkLEp1DZXS
NQShdomWaL4MtVfFFNiuSyE6EDxl5J9V5MrBDXMupEHPGoCxmCHRR0ca4k3Z67jcKP96W87FcBYE
79ChlmrYe1tVB6+w5cCb4y5zr2vYpUs7l8Kpu4QiIKDCYDL2orp58tpkMa2Dj9H4/idygL7N6o/x
jMPJsafKSDITsY/egc7d1rcNsSqqjd0GsH0idu1L84RJAe8D1SPAaAS7wvkOqQxFedKRvu+hBtH8
pKEL13IjACMABxs3eZxageJdnqFzidxm5ZFmpmEmw5+Zyy3uOLQj4cP1FVxVuy9APhOkNwbhdHuw
ptICDzoOkZZ9FMWov6EFJtgEKRGB3lzGqSCm0lHTyOq38RLEBVNZJS2TMut4fkjLG8B4DR1KLZAY
r7/haef6pC7dJESBMso2gD9lqipn4Ba5bvt+MmBtlZumeVPMZyXZgSV51mCNBAu4ElKdC+MMXSyr
YSktEKZmrqIfNQMAGjGVbX9o0GHx1ATeIiKPWl3Kk/lxmzaPoESPYxNheDZQrY/pAqxtxB9DsBXC
hq6tpWaiw4XgHcQ0ebYiVDkEQylZ2LaSTpJGJ4LU/FADxmVw+2afv13fupWIn9VS/pbH6XwRW3qV
WJBXpC+dTjP5Nq++44bhkPIozXSafLt3WiIwWGtnG9lbFO8hOsVDJaecUzVJUZoBYA8RRpAAWJ6A
+sdTIkLTaqvKL7a+uz7PtXMH+DJAJgOHBLVvbEAnPgWcH0s61xDYoVG7+W6Vr1Pw87qIlddtXT6R
wScYa0Ot1K6R2BN687QUi9v3f4HD+7vOMhezcq9U+r4ywHZvj5sa/VHp8oZaQ4HDWal8Oh8FZzaT
LI4wDMx0HCunMj7qoHjIp9JXgsKJwYw3hgiXD5IUb5qhB8Z4JqihWTssp6vAKVRaKkaO5iAWxxKv
riq66G+LcjCSe2sS5CbXtOhUFOeOSiQMa6vFVGXkp5uqoaHlav1PrfUR0KXt1hr+xPicSuQsXWlo
idUukJjOz0m9Afp3WOZUAj9EN7y0VuhFstPI/z43fr6lnMmbGji9hUmdrJcSGTdd5NdFC8kZODtX
jLZl5C5tsUQU0KSgBh1oW8SHQSs9TQteC1RwLoXxeP3IrBm70+XkzIDUBlWFsl6YAW2gxvSkpx21
OqBLR7+SZBf/+5s/W0fcwy0FBcOoEjo3AktXJy16w3DzyD/HbsCFnxbEzZWX67NatzW/xXBKggfp
QbHYCeiWZBu081HvdE9Wa0EEuxb0nc6G0wpAQYRyq0GM3D4WI3NK7FXYsRJze30+/8Wk/J4Qpx5a
HcwJsLlRKYaE/JR1nhG/mYurWhttRGeYz66JhrNELh55BaHFqn8CHjjaM1ChxlhmzvfMnlqlXPQQ
wJOZMf7KU33amOmS7PD+beOVMQ+GR6nS27dl0Gt3aPryRsdrrtckueRfX4ZVw4ZHZwB3AQYLvL3n
I5GiKk3tFCOR5F9gjBobv5L2JRJhsiieEkniFIjVZyVRDkk2CZ3S8orquZTfwzryyioV+IvVo38y
K06LQiQB9L6KkMvMfPRCoZSh1mfUDlU0N2K0nb8p8ev1dVyN4FB2+M9CcuoE7yxZiwl1MqwNCBml
3pNBGJCYTtC4Q/9AZtzRe5Eesd05zzrg7J8I5UwNqYO4B0kHMK2qBwvFgLKxz9q3bFG8Vgn9ounQ
oIC0ywOqXBtyk4oKIEVbyizhSfyhZWYfWw2WOQe5c5Q8M6AYXGN03bNiwcvgVwv0talysU4wGUOc
tpiq1fRuPC6QCWFL8lKnptOQb7kGkoxq3HdGuqlV85sFfgQZ4NrDNB7k4VNC8Txs5y6TfxAlcvAG
s9EmaZPEwWPdJPuuLZ2MiJhTvzKhl4NmmIUIzsD6w+lhrc3AsO3AumQoBzg8ZzR7qkfbJbnFMQez
qY0C52F6BGGxOT6P5MaU36xeBEew6o/A4vefQXBKotTL0GCjgHCPKmmqjt9xOY1BBjO7vVwDB7V1
p96wBKq56i5OhHLbFat5WmYRhKYN1WrMHG+SlYglDqZy9QD8Mzf+Ot2D5N4eDIip+tQCh1Gkp+BW
iFsUxkcK2Lua6QVErMqjEo3F6Fhj1N20fRy1NMnj/peuJLpO02AmHzL4Z/cAsSdHucvtjoYF0eeH
ZQq6b+WQ1gdlaAM0tllG+whwod6fQUQW+eqYErckuDl18ST1tKsq0mMUdQD2Fzurb8LE6LYoINH2
pVUjs1RLysMENNWnsuljJJzAnrUNosp+y9sxuEmbEPXn5Rj07txXyNpp43JbWCTbJNJENm3Rll4b
GKmDDHlwzJPWcpEga9wZbX4v4CMabwKT4JKjBuPnjIKuG1K1xT0o0q2/AP9nH/N+qXraWraauEuU
I7PdoazlrQVUh5eBPNsvUPEJAkG08o9Vq32Lu7S/L1slzl2ChnU8pS2Fu3R59Cwlg0mzKLfvu2yY
LarpDdD7zGVRtqCsNgrUQM7mDxnrt4/qkLXxWr2MYmJSgXy5JtG0tQlezlC5ZgH3lLHc9IQ0r/Yy
zM+gG6jv7WmK7lr0Zd7YQ6rsajTkeNk4yJ9xrQ4PZdnI30B6RXagvMB3DOwm96vZqmdnmZVu1yCf
fhOmAG0DJGSouUiw2y8AkeiOUT2bFTAw5eJnAL4eH1RPfeCEKLDYKnZe5fB7WaPf9MmsmFSNOlL4
qT2jIbQJAgO4dEHaTxQZbXWmdqIqj/PUhg96oEas8SMLbltwbt3jHgiWV7O28+9WEwYtLZOwirHw
jWQDl9siW1kv9Hs5SLsbsNFKR2J2DLlGthMPgATzp9maulMuYJjfXHdTq44RlJ66CbRodG1w7n7O
oNZA7wBtcFfqtJvro6kvthf04195Yv9Im/5gFRi1Uc6765LXYx6CbMpXVRrgLM6dRVxrIFiacvQg
Kq0faG3qlDYBG2+t+402hGgglWCX8SZO5Qy4E5KCi3pZFoKLHHPDFxb5ZBS8m+6a0paRu3aQV74F
ytlGl3ZLvqmT0b0+31XfeCKIs7oDgH8lJMiBzV33PS36dKBVEhwMWfrWxzYdFhE94moEgspsjRVu
2TbSi+cLLGUpAdZSAvDTca8pX2g+jfWkwDZ1IUJHd5iOieX9+1kyXglG9YdPvt1CR7tNn82QKTcf
jAxuNN5MsDPa/Zsheg1fnx8yHWCLtwEgxF90wgh8YijJADeR/BxOwKjYG9kRVte1Ub5l6X4MGiFF
EUxwzY8BphnlyKBPUC5IsAcSh9XQFeCaWApqAMU26mKvwvXn+jquikH1LFAmZAjiC5LCfs7rIUB0
Uy7bJgUHmHRUu8/rMliAzau+cSKDC8Bxt9CIpkJGaFW1rzToBa9B6CZYsLUDdiqFzfQkJgzmWetr
BVKGsQFyYA2O3dQZVbeZQkGQv64QGi69ePZC+p5vh4vNokokCaKMsfGW0aAjjKhdL07dljuj7kxa
II8RNbYLUiTRcfvakt/LiRc4G48FQM5B6g3t9RfI2sCSL8HLnOeOnzzlx4reOtv9w979JO5WVMjz
ZZZ/y7JVBRBgEIKiewSmYNzmoqnJksqxjuEqK3d0Wg9c4u7kSlSiKHXxSidywXHtmPjEbdHpvMkZ
XcUJaEJlWjmSO9LAs1zD7QU78AWqdjEu1cAzDzr/lYvXDCkL5VGyyUhrj41rcAcX5d9Oi3Et9Pe4
LCd2EGU6sz+6f48qdQsndAPHcm2nEljeC1Aj3KlltEuhsxlwSpd1M8oIR4zsz0TteRdnVAndhlDY
KPOp9ZXbYCvle5P2WKGXiD79FC2Kyp8AXjx3KxrkZChB+jFRKaLgDlIfbMspdt/vSgdhpQbQVRrv
Ar/a/hicjBYUmjPTTwAnOKLHEkDEcUceQNysQFtF+IKkK27Y54exzpd20OrEpK7r7l336O6P+J3P
Pnyf+rsdpfjl6Ps+fkd3dNPR3WZDHzf48p8fuDQXH/SRbvDXO/z6iH+Hf+uxv8cXh304+OGyL45D
Xefhwd3iY7+FLJd9waeDD/ZP2D9lf3B/7l8fXvc/95Vb4U/7PT5+7tn/gnHuBRrx1eJ4pqdoMpZl
FBxBGzRVIfyWGFEhT1luU4OW9Pvfyqndda5FZy+m8WbwUbfu5s6v0a8dW/OCp+Um24z7kfb0tXJl
+vnTdkLfcucbSTA25UJdcHIY1Qno/mQAw5mcwczUqclLKYuc/XtOUxqypf7x5njOg6BA9AL+FGcU
eAk61MFEtzdknWtDBOCGwChwQVA3jYtN32wOrZtR7Md1R/MFx3++3OeCOE8zauqUznEAqF+af5ks
wJpCu01Pw580TJJ95vi5f393j8Q73vl0N7GJb+5/6PSg09o1vMozvB/0HmEqxRMOfdt4T8724efP
vYiI68KRsLs5oMY1VDSB9BlLdL4w/YTGcLVFFqr6kegOuthwNRtu5vfxY/qWCTz9xS5A/aCLBJUc
2HRsBLffgKFRhkUqI+fd//B3v+5/eLdPodA0XxaLsCIesH3hGQpszNbFk5tUaX205LHzalDsNaUH
rC51vK1Aq74ed083m80H8RG4v0C0zKB8zxdPDdSsVHG9cWBejv778e8fPqzKEcaFffxtKJixYBZj
w+zHDv+dfX798DzqFfRwcGA2HrafD1t3/wDj8PN1e10vLxwDhgpCdJNxF7FeWplzo3ndGXpQ9qBh
dFoHRi/+sljOVtQl+fUoxq0JIMbQFgqwJCQneH8tj2We5jMWn1kz2FpM2qOCU7a2w8CtU5ABBMMQ
YgLuhtFoJM/rGDSMKd3vX/fu8bu/ecPxefMEW6ywm8PFdE4kceZTLkIlIBEk7Y9HbBts0x9sDPqN
FUT2oEkGFfq5DsUlKZM2XpgA130/+r/oBurgbAW29gsHmJ/IqRxuIsqQl1FaQs7x+/eP5+fnEGHK
MwwPC1YW/B5/gmjv4Dnbp8/Kefp8Gin7+TnTmUbsF8Hb21ex6+WIgCiCZi008PLIjw3aE0HaqUBT
2HHZ3cElw0fCUW63cJTXl/kyhwr9RzHDP8KYKzqJzUcLXtComTC4fzj+R3h5THXLHPR1URcugB01
4HnbwH7/cjbcZVRGWmTuCBhPWdTBoo0dO/bs/LMQ4CscEMlcX8sTmer59EKSTn1bd5CJOnOKL8C/
w9dXzDZFBPpr87a5P9wfDp5gEy/TvNxkOcfa14MaySkEwwKW1PefN9+cW5FRWT3vp0vKGVorVNSq
idn03KNFCazn/Qaa+iJSk8uXMW46nIcy46xR0HQKQe+uv9vgZiPQjov7zJd2mAjRUaSBQh6+g09L
ykJK5793am/Rd5CQe64P5195P75MpbNlZ0BQ+Lp+/E/Ecsc/1YI8XxSIZfqR0vfeeX8FeCHcwex0
Lru/ICL0Hyk8JYs6OkQddPMG5NevO1VGcaHET6y/wDF9gZZdWIGTgXGOyQYb8QJYh79PC5TIPX59
wcFhh4d5VLhKdljZF3zFjwN+/TpMX8E3VgvHWHCG2Xm5Miq+Elqqg7qXz0bFRoYB/e292SjYWNgl
wPvypKIRaEyl+REAZwBlWEC9QBzDrUtZkszQG/R4MsFf9xR2VWG3kDfM/ta5YWbSffBFQc1X3upM
MPpKDUBtENxtUU+pcZaySwopiWwNDqmkdyENae7kzkB/4XcLnfA1ZNGUhzFQDGVzuHced4+bnedh
SJ+fDz8Rce182B5ccva4Cz28vu4ftj39DHEX/ymMXy9yjSriAMDwAIwW4T1KkM4NXy2ZRtJLcgo2
Mbq8B58t1bbLR/YR7spd8ljRZpM+z+74IWK+uHQo6JggIApH6QFa6ZEAPBcsZeiXn9CpyrzXHfzp
8zNzKViDp5kiqtqK9uUysEJMhVAT4oBPAnQSTmAQ6R26RlWJmpvlR7zNdv6y/aVtpJvqNXY+QLnh
mFRGbgFYVaK4nRnxM5Vg4RycNKItACoiSDmf62hGpmQOFkS/qJv3wU1fs904bpRNuis27bYW2ISL
e6HKyeNUsC6MXlYryBt85Ul5H95V5zF1gtZV7w/jQT1YrryxBEf+vwhFgTxaLVgGhbE7nEQIjd5L
yRhCaJY5Vuh+jx+Ww7D90YLI5LPYwwL6eGd5qUUBJn8H/nuuv8Vy0UIckBh0UBBLVGd+fMg/ZQfI
004s78dvb7Ob715Q0SKsp2fW42JHsalIXAGzAx3I55PtZZyZhU12IbS+MX6om3ljH+vPzn2+TzI6
30VYYySPaPIi703vunW9uHR+zflEOhet1KRdah3o23Q26IIiiFc4HCBUBZ60Ud9E+MNfXUaXc8Xz
AO66KvLYnPaWeYyKE0AT0eRQf9avKsxZtjd3ymZ6LN+nG0BqOTVoCKnIRKwKRmCLg4MLBLLPnOA2
DYa+kiA4zz3URHhopak3xd54zOh4mH3bJw/j/3H2HbvNM02zV0SAOWyHSaSoZDlvCEfmnHn1p8bA
j8eiBPO838YbA2rOTE9Ph+rqzWjH5mr2i+rqcsm/JS+sIqP4Pu+L9HixNsK7pSUeW0ICrwkMmajk
odnk9klwpOPa2f702l6IBtMHRm1LmO2IpBM4ty41q8eQIfCjZ8jpjEhwBhvtIBD0Dxm+BQ5EK9om
ZrvNTqIeIFULfvPH42CDXB7WKyfZsTlAB7a+Ke73s53rhcOTwHhIV2Iuni5/+Y0/txxxKqDvV1Dq
uWlSoegwT9GQH0eimJhUagr71xI+EBCAdutFbq9nTkjivXRK7zQnM2AGbOa+MCVn5TJcuRqYJADD
DlQ3heAjCrzcMA09BGxRiqE+WgpPoobwpm+UZhPYE08Y7OH8uSLxypwvJC60I9CAwUoxmkSvGSt6
ZIA/1Cs93wZehesgfkj/H3lp+jgtdvxikQtvpsWYGuCxIbJzc2ZXZhD4pemjzj5HGSZlES4z0CFl
/73Q66hIxIBgPM6agK2VcOKXWysw8tznoxzqvVHtA6IQ1VUO2R24CPTBir9lA4gDZKYTL99/C+ZA
9qnOEnWfkbeBBO9/f8x1BmbxMYtHDWX6RmoLjKiekA+UaK+bOBEwTHoYgPbemr4FLpRKL1AZ4Ilc
EP8/o4gW8henjq4BvmpmbMaEXGRGmn1t8WZ6DyaZu3bDbWb7AZwDVkowbcVo9+DrcrtNrmsrIMdr
o4jPUME6hGo4ch5XvQV1AKczapGIaj8aifTAiTvRNjBVJ3yf9+xBsgM9C01Tc7i1i0ZPe6GDF5Kv
tAH4iaqH5MYsUtI/i9+dPR+AnOF0ace8Vl4T4ZavGcRrvw3uGseBjgZJboy2XSohO/VyzGBymR57
ghE7mTmYmomjZ+BIC3b8Hdwru17VwXNkjB+d3rXkb8W7cQsuP2CheJEmZ4KPRmMa+lnMZo4I56nf
rff8qVqTOxrBdtyK37wpEuCv8m1yL4JtSWfdfYtyok/A2r32RVfPE7aEOrHo5sO9VNjFF6XpXCZd
Dz8rFPTBRGs8k8IUD28zUY0WYyPJZMXkMbmHJxLonywGp658wZX7Qz+AcuaCuw4q+BMt//L1RHVk
EkXCB/QRriC1AeIhOA5k1fe4tnuXghYrrcQ4TXlM39Slc+opGLtAqpSU28jJ9Cf+g7dUjfgrr9t1
SmaxuMWDkmQ5SIdlyEQB4p51WV186bCfX+oh0mtk9LL3fE3krf0EmQ3aW+DlUCfr0tAqbcWUPQtX
WX4dD2h0qVBWwnvfbwJb0VD/nE1zMCZoVWasKdMNu8oJEqITNEbRw5QXT4sq1yMXqW2qJ5u4I+M5
tzQdoDuzAdupzqAsrH3Nsj7vAmucSbNdq3ne3O5f8pdxAxtHpSCOkI+JTifFkWs8p6ox64U9mM5M
0X+cfv77St8wohdrXmJPorGPu1CkoUlBgKsnias8Y+rwe6JXHyMWb4TmaPpP5W7Ns7zuicGdBWsR
nBW0oEkwZ5cn3UY8+k7mAPUiT/isrfk5c0VH2NV40kzgUHLSbf5e6w37eSFxub9x2+ASAQ2ns5Mu
vhab0YgP0y646zcpyXajDuut5yfWih4w+UlxV0enXGUYLle83Os85nw2kiE/dJiDdg4Q+1aPsZF4
6v0UmPNGSUiuV/f8fmZWrNR1SLoQTa3LLzM1cmGS+AJdut17bLxBrKZHX5NGOrSvHwZjdPktoghD
uP97z39oIS6fSjDZIjBUUD7H2IvlfU79Tmb4tE500Y6eRLxNWKNX7ASESlvGxAQZR/NGQ4TRBvzD
mIl//wxiY2d0o3v/ufoUV3Tgxh3D91CmYDp0Gj77wqSBD2eWpBS4Of8k3nFW4QZmrwFVwVvwF6zE
KAeir0UJ19VKkYdXjqIo8mGoG/wkpX/tfg1yQq7X8kQXziDPnmwJ0A7xpbC1PVjB48fGA1XfipN2
neimMnkQGSEhACjHz/X7JTP2Q4VrxiqBMekN9mGMSE9EAFtUAgX31AMLK8psWwsV+jVlu44KIBps
dnREBx1zsvAPizwRwUmMPUZuhUSbwORffK+zNBvt9HfotF/p9brCiqDqj8leIG9FlRanqvKXyi2I
6VgPCUN9YdgSq35unQPmLKm6bMdH2VD0EGHyc+vKRLPL71wvde0BI32AMIrWkG7XCQl8C1pvkPek
nL9XfGxN3AgNF/98C6+jJ1QKSL4BTh0TMA7R+9+X67rGsBC2MKFFDU77IoOwEFD0Tf2ZuYmu6OIH
a8TmaK8xGt9UKfjccDyR+kCFcXF3RLaqAp+BEeFPNTzQ1HmP9GCHvqwMYRB/9K3GAZ2kug8Oaw02
114B3dV/khcapdVzGPhymOh1aoG7/zvw2I/6MbaVlZjip7d/Ya4uBC12NNeSyK9DCALxhHYuHq3Z
Rg4N/rVI5M9sJ90httDrPYgS5X39sDby/MZrjHUCCkZb0DCCc8l62ShMzYslDnRX3LUH9SiWyHhU
uuDrmh7o8WtxnLaDIyOP97SiSnQHrxb+S/LiDklaWGghVaX2WZXIgZkJZ8uGoJDiAxM6JqsmkdFs
o/fY7nN9NaCiv/6XdGpRfhmriMGIuhDVAr16BOAx2Bw4MP09DkbpMnZkrTpatwwU8ASIF+BiIvG+
UKdeSMF11cI2yqfsDfH8ft4wQP51FlobO718W+PavPkA/Ba4UKskldSAzyBw0DmMsTzOm2O/RdPE
UbCRlGW9VRN8HRdhXeBuFxEVofLCLgTGaSbJfYZn1z/FB6D+YYZ6F+PGeFP49O9WdIeGHsvTk8HO
S1EHGGWwtPeTXIgjH8Peg+y2wrBuvdvnFigBzcqQD52Dobjf0X13VteeuOuQiMfz9k/uYpH9rIRM
GUFuDvjZvj2iojG6MflkPR45IA52frVIdOua/BK5bJXxB79NQg37mjqzJ2wFo9K1vaaXZuQ0H+wH
TxRv2ki4tXfzyit3y3P5vdolP0TcDGKDsQ2JnjxqnngaDc3y4S8PL+3Wt1K3v5vImky6gdcHi0EE
GgVU8UuDz3VyNEppl+jz87Cv9MRLjrMr6NGa8aEPx5Uc6igAh0Mney1i2z5WEimMIadBdns+I5Vv
RW75lJdmgLa07eRU5/gBU5DgsTl/6+4CgAx1xRP6g+5SBIAsrmi4Ml/j57wd4avogx3dpYZkgVFh
Iz9aGFKk9zv5ObJCKJVqNd7DRJqN/vcH3PLMLz5gsfZRitRCDvABo7EDAPkj2tbOV+LJTrwXkLSV
c+KukYCtylzYP4GPxlauBti/XdgTlKi0Q2zJdnTKn6Qd8oqMjVZyzoyA1VxZLa0GLU9aoZzDmItA
B+4urqwoB1LD0NVWCs1XmrKRecyX5A733XY1ZXLrVUEaHIYXlOGI6xelqWREiDlVM/wVt+51EHMb
/Get6j083qAlXGzU1srybllCRcGcJ3ijmOG1dPSHuuQmXhES/S7ViHRA/v2lIW2+YbfCKTNqk7+D
8M3aNb3pNgDfDugXOHEwimqxq7mYhHNU0OflpFmiXdzNG8on6rSmNxkKvGLigSsH7clr7tKN9SoC
oHm0oivDJ1xka8qxzxI2Ri9dhncz/Sy96G5y7xlUxcaNZNXITikuwtsDT/J9YDHbE4061nyXHymX
SoVUEQrKGNIHnwk9b1C6X96DDJIFduxlmkmAGjuvPBL0RmX6r409mWhGI4873hUsyYS9nMlTBjXo
3cBoUb5iYgLytDffDPRwN9lrJJc3wgHQP1Ntx8wzGXwmC7cKw0UYsAowMC+PJW8GD8I7+zIZvLwT
A8SBK9p3ba4BUFdRqMBgVqQil8V1JWOm2i9kmq5rHrs3kLy/C0b4WaAPEWj5GrDoz5AUT+1O3a7N
xrtRCMNoLcoeCmpBfIVMTfyvM0AKVKvQIpXoWxwCcnYoB9iTWzsN8vGazjxEOvKiHvjF98xrTQqz
tGMPOXI0UprBipG5aqjA2oHQA7UiGiowS2+J5OAammnx8S3C4TXShefGPCO1ZXfm/QeFdkR3H1lj
InlPc7YgkBKNyCtJ6hbnwJpNwVSOua2aK2dzfVN+fxNQmpf7w05cMAw09zNgqA4ZTDSYmu17ypLj
ZJRAakfYiS2zWTO4/LWPhHQm5T0FARNgxcvRkmOFHrdCi1K9fk7eRL3OAcfqH9FEagWesCfVoIsk
fHM77FXjYu7b9zf7upr/oGbg8oLiIxQMFIJ6gnhyaSYmNP6oYxenOochI2jetlWXfUP6Onks7HSb
h/rsjt9jY/FkZdevHX20Z9LqMYwyctlLSGycC5GitihdF3tum9mYpmWwDCBpEvrW0c4zx2RcaY28
kWS8FLl8WzmlA5cIRPJ27kR397kToJPniXYVld84azvccyfuVUBHUY3mo8+/V3xbvEY7nCg32tXc
wzpXKzGdB9QHDmyoB3eUIhIbvdfMeR/pkRPcazYIsQaDZnb9feH8D1l0bMCvL1hYY4VhM2aMMRh6
tDhLOof3YYiOJtGt7HJbxUBp6IqrBy/sc0209Rf4+s0HqyOCOryyApBGCr2Hv+xQFIKCkK+xfmbj
74o3piHjnVibGLZrSOiHJtlqHvvaeYVEYKlYDPOBov0UzX5JzLhpHhoOB86e5BPnwKHiT81XBozC
Rj63isE8+MC76SCUNVatyq2LhasFp5nO9AF07XK1YUZ3QJRSOM75MxTuEPYWuEGMoDVw0AYbY3iE
XryvBtA316xhFg+iTMokt3A4xHIS5lCga862itU/Y9QbYTG5IibTMSfNUbLlc2e8ob17zV2+db7o
jJTpG4f1LuGUuRQFahGi/oXxTOZIhID4yNfPdmcln8hMJKvHuyZwYbhlTJcL2BwCY6/7zh3f7bdt
QDDaff5mMTGDrKW6+FsCFXSZIWkOx/UKxi8WWldrFY86Jji4LOWskQgTWIgckqNHnp5mnQBab8pk
s96Neeux+C16caxxNoDndYRo4dBlRnPH6MwedS872NFYvnJK3SSjGZwHI38QvQCIkr+t1w1HFm7k
v7Uvx3vnKoiyZ4ZLdfWVOwf74pEz8EDH5y/mtTlyJxdzy0m9Wyus30hsQoXp0FMBeBZazL28RkUw
+EHuo3SMPGqFlqpv5hChlF1a+ZZHuOsp5gDpsynvQ3cVtUN/fPk4gokZo/ZAGYIQeLHp3FA0atUE
mY5upl4jWLOX7DBEIXESI7a7gPy9x7deCPii6DaSQVWOaWcLTy2T07pHJhcTzvTZQiZBD9zgq96E
T8GpfIdqC3dqSfhPHrYDdgvQqdxJnv7+hhu5DIQMIrop0euEcZ9LBgUhksBrouIbJpf9El8qWuBF
t5qe3Et6twVThYnJlGtN1be0C04h0guY8kZ7GRfRShgzbc7wgAyN1mTyb/4rb87wCLPCCr7yPVCZ
Bw25Vic+rRmR66yRqKH0hVcJVhrDJRZHXPvBLFS0sIuaBDuRWiGyE3igbVdXDvfGEiXUzmUZjhYq
TkjaXGpym+ZclbYVHJ6JSPco9hnsY+b6nrIDLSYy9bvsM9ezbequOprXagzJcDooYg8x9zLjyPmY
ySXWKCTHDv/qv6FJ0QNO8qyhmOcbxXOPi7sZBiD/3ewg7sOvVbt5vckYToskEjjiNSQYrlJzTIYI
TMTLX+2bE4vG4QcNAKXB/kx3krHDCKDQUOwnbkMCB6znaIYsUY3MdRUFfvS3r2YKr59m+J0Kkhxw
PeF4LlmESwxn1cQCT3PcQQJMyabwwFNbbv1NwKMQhSRhbsPIrV2ta5cXnj7K6hqtcqIsttCAKCuB
lAHbjc6fukcotylgip/BOrNbWJjmyd43m5XLfO0M0AnbmHEJADtAkEs4eT8MFUZv+ak+2Shqp4TX
iztlmx78I6BZ33lAkojwgI0wxhrk+cZbSUVTrg40NoAZarFYUUhaP0lguLmzdBZd0WTM+F08vUv7
HglvPXHQJ95tpozA8xV0sIfZw5o9/QE4X9rvy29Y+LsxG4E7ScM3SB8CMEA+nmtaaY14woZm9y6v
Zb1v6PnFmukj/svfDKM07OMQ70XodLsC3TSG72HAG5wFNyfcibGnpw74mEfhvn1ZOelr/+ByqQsD
ymBEXiryWGr9DJo9J1KN/gltxqBgogett3eJtaZcN64RgOUsHd+Bkipq95erbTFUu54iqHMNsgbf
Kd9ndKRVBEMFSHCQ9HLH3o0MOtRWVnrjFl2IpYfwa5NjRojRA6sChmTDv92MVkBIvR317rk6V9vV
suO1zwdYwL9VLs02x1TjXPFwMhsS2MDRYX0o2+xxb2KS2T7e42fMhTDCu7Pg1noaG5QyPl57PG5p
1u+voF/5a9HF2JWtH2KvZ+RNSLLDVFA9PGvmF++AbAgNMGVFuu12XFOr25sNCJ1MgyhtWY7DXAE1
qTFPGQ0nvSFtun2mM28ZIjaf0HTpqgt088rSEcD/J3DxHndoGOUbjtpIm0st3x7vgxMA/LPOofHl
f4HR4XRBc0KjJRYtEgsd7sAMG0w+DGSnjx8tzjEjigUlJvw5Aq6rPI362hyrGxXHS5kLBVZz0L7L
Aa7qaInfyXYwASSzCy/dVw6gCJbkrD14dM+WZvD3Ihd7mkptLSs9BLJ2cJc9RF7ijGaps3d/38yb
OvpvL3+82186KpVRKA81xPSWYnUxaSwJy+lXVHJNyuJdifNw4oSK7t7HbAQn3+MLPF+C8/daVrbs
53X7tRaUhP02HSAl9nwbRC9PjYFJetaadbmRhL7QhZ8a2C85HSe2QTxCjnjiYMzabW2COfwZyJ/T
3wu6oXU/Di7A2MjCA0K5eCB8TmvLsFdRMOQQRamlnn1rAKk2Au3KUV6ZnXxOjGLzt9QbXgCkUkI0
uAEqkgKL06J55zCqfBSVzPweqWc9s2Ik3zQvdRoZuPx8I+SPil3qp4FoyE5r3moQd32U6LnHkjUJ
A+cVtONemk624TUM1sngBJDsLnnkehKYMafDESCRG9k+GEIEADh2vRlY2RmTXP/eghsB1aV8+n2/
jrjCzNpGE4DU7dzZ4ozUEl+4/WTxJH1Qd5+K/fa5IvDaZl8IXN7Djp1rcN1BoP8qcWQAqfZjv+WI
Zkq7Dom/b9RV1tZ47WfSye0IlVkUGig65nKNMTsxtTTimGuDOcfHat+fY8WQPXDr9GS2tVdOT4zK
1wVp1ercSKODYwTHiyHoSG0in34pu8+qKgzaDmnFcw/H3XsudGUGaFQE/cG+30agRZKQkKqM7pi9
h6YKFURuSFjbgusqAj6DhjfgPca8T3WR3RQGfyzUFoGk5ltSR/jdpL9nOuJJ/qjlhnCqnMhDWtVZ
s7o3MiTIMOL5ggumgfZwWd7pNakOhxJJ3Q4VemWjnb/QePOBLajhjgF8ZrObYattyudBM9ZellvK
DaodMC2CLAwzwZf2K64ylWM0bH70pt1jCoFMZk82EGoGyMzAS+rRaaNaa+i6675cmpNBUzByjTRm
X4qVuzEArySSnGpvTKa4Cw3eEYx8O1mpQWHZqhECOEqKHEMcjdw23lxdNVe67W9g0i8/YuHtR0op
1SI70eAKgSRu1ru29Y1mF6ErWduppPpMvjyeJIfSUFee2p8FXj7pl7KX2lbVKmhfIRsKB3ZA8fUV
5dWXD8lVD3ANiXxCd9trdiru2/38Lkdgh9c5039bsTTXQcflVyxMK6au5ILM4ysACXupMLdvJOV7
9uD1j8y3uhHv2gQVu79l8jdMDVp30S+P6wY/8QdA8cucClGECaozizQKJokcKhJldguqOOVwHyvk
gyXht3z/VBNG02sTvJcGCqxAyXXQQXnfbeM1+PYNWCIywdB84NU4IC+VhXmXW0lJQl/MENQPIPQk
o6c6ZmInNnqOwKqC9k8G+jCQuSMPjL3aB3J9BBCPFCkuBKY7wfxcWj8x6ic542RceWmbDAYQbFZP
xlO0m09tSirGeuNXW7dvoHpp9hulDSRFb2Ah51IqWqmSwBlAGtK5qOK2McH0IgS6HSCZB7DkAUBd
bgSQ0dUTysyZDvQrBqvDH1ztI792CC8/hr/cgWTGmM+0wcfA6gLBF/eIEgJYuvYYWzh/9lm5AxYW
tHyRvl95am+4N5eyF+9ep+YRl+SQ3T8n35NrcIFZEfHYvXyon7M9IkhrN4MnKyQ+KXZBg/HVcPg6
Cr/8hIUV6tB9VNb0LApTOwvPPboHhJ1ko7lcH01md+JP5RpTwDWCETksICYwqw1pamT2Lne8A4Bo
COoCqZ3WnmirYbOD6T00jZkcxzVhN9YHmAamv0DD8c4vn3ffB31QXigYF7hv7PBJBNejx3eEPR+T
59AM4g1852btMb+hUxdCF+aVZ8IsVzMIBZGWHWw4omJQ6KZ5KZ+UHb/hDxJG3IOBIdtyNGX7t4W7
8a6g3gB7otJ+Jx5grMvtVbR5LP1MzdB44dvVLnZUN8DI8Hf+GOjjKX+MDMmJXpKn6Bzba3mkWxqN
Bi9MWEO5lANYfhEQj+jaHJqywsOp5/fagXbiSJzRpUidNTGaaGkPa+IFtgoCu9SEmX/K7VVf6tqD
xaOOkguwjYACo5/ycgf6tk7zlsFHVGYamvExe1A91uExa8ilnQocxtP8Dy7spczlW4baRMFIkFl7
yhkUgrTDS7oT0UmfgdUT4Z+uHhQ319n/njS8FLw4bjCER9oY1kh3n9Jjb9AK24u05ZGhVR3FRPuT
pT1yj/3O1yVjRdNuXGSFhQ1XkS8DiHTZiIJWZUpBgiG4/gPrlmeZiuOtSkUH0LSm1Tdl4Z0CnS0K
XEDSX55plPUT6EUmpCIxdw41aeZN6w2AjpDnX13XDZuBBPs/WQv9YeYkBmE5ZAF9nO2znfoZWhRD
zlv8QUe1Yce+sytD9m7E1zSp/0/m4uJwRTXxAweZhRmiulPgZQwNSssl7MJ9S1x1Nbu9tsqFxjIs
RzsEUQZU8O5+sI9JgDLS5AAJa2hg+OT01O2ctWLSjd7Ai3Uuhw0XWS/J7Yh1YrZQY6JkhokVunjO
t7FxVE4NqB7/VtLrNjUJDCa08wIt/rBJy/imScU55rWogIctWcz+fTSyt4bUqHBXDbGnj/rpjt7N
fOslB9B8PJ6Z+9AtX8Flav/9JddHjC8BgBQEc0BM0YLKpQonfalVZZ0CfbxhWls9saAm5l9aiciG
CA6X3k4+VhyM6zYiiETWBKunvJ3Ac16KbLUhGdURg+jnQ+iNVu9g4ITOvRae+AHy4zVTRF2li6hi
IW1xb0Aw60ODIa214FNvADu2uW29nfdoZx7h3a3s55UCU3GaTD1J0KQBGnS5OAUBVMdmVaELHAgC
WhAAzeQHAyZjcK7Xu7P+hsByreJ7HTBDLNJReN4QqeN1WRyjL9W8X48Dkk9OfFB39/In76Ddz2WR
AEMPXmPouFNMtKLH18juH7EAJKEaRyNm8XK1Ux4oYV320J4DKsC9EVBeCvUevkxiK7vCqx/lTbXV
nDUmkGtqgIXghQ5JJTPkZdZBV+3XEYLnQ+4NUF9LOBck+Sq9CpYKRbkWjk1MqifGNTtAht8mAIIl
Z9Vfp+/ZUsnobIb/24eFksmYGRSwMj6nbUxpo5yB9dzK4ELhz2VhNNZoouNyU3nRIXnSMVlsRedu
SAdtNgrwKMGDO1ZceOxxqARyhsnzuvygvioepUhudP+oRQQvBIpIxuzyHGF2qoVGshXZN/T9QvZC
A6q4nqqugmwwiH9nj7WXHoUt0Ggqlq2V+qwLFSkf2KcVsfRnFxsObiIZmBIoHnKgi2uGAVhI/ZYQ
y2xlsN5wnrKdt5rJfDXGhIkChN2u1p2vVwqoDkWUgpAJkAN58TSF3BCNSl+UtIpjdW60L/bFA852
g7QUXNkE7VXdRrlfWSiNdS8XSqWCZ5pjeeSEli6GH7Ypl2J4oV4i0kKB7iXfIrW9Q5+agWlIn39L
uw78kYD6LW1hRpJ2bECCVKGOMm0yE4Rej5TvSNn3br1JHO0BZF9mb7ZokxPs+i4yytXMMr0pV+ul
7Qx0XDxavBaxvxwXRSRmbYlEL6jYab5HdqpdvQmAc3Qg1o1Hwr3EzurxXl8ihCXI8uKAUf3FVG58
2K8cTJ+iyNDDmOnTSQIH/AmcJoUrx8D7ZU7+hDKpm9uTkTg+oNtr9uMaJEWx43Aj0XSKdDOwQpfC
85LN2DTJMDPvUEToKxidxJ6O1bNoyWeZvJXfSHSZmCNkqjb6ktYKQz8VwcWmowSJxYOFArOAlxXR
lE2bXBSg2p1LmQKmE1x2kogYdQTkCOv4m8nIzfhBffrvCDws/JdkdWG65kSbg4BKlg7ZPj20FuCH
5jG3xpbMaKugl6p573d1RaS1iOzGgSMg5YEeRts6QCyLA08zpm94THbGPD8MEUcJPH8TzA7JzdV8
FjVGi+2Fu6OicQVoPzAB0C/5pVpJJMtpEXKlLu4mN7ib9hFcPMYJnAzSurWg5No0YrLDP2lLZ1Yp
MK8pZNhST70QXQ+lF1rRDrGmFdizLdn1anx9w6GDRDAHo+8JJVk0ol+uT2VmZcCkSXp1ZmPap+hW
/qzNyfKfwlfGWiXfpz+33E4VVApYJIZFAHt2KS5o45Qf0q7EtByTQ+MnYvjogT1KPg3evXKNI+Y6
Ly0B3w7kIB5XgEL4pTzMr25yjKyBjlrCBrSzpqhjnNSWeQDr0/CCvgadv8fAtF1p+2ZSk+Q9+05W
dejGqf7+iCucVS2PWSfDLo4Bco+RyQJUtsnR8QRGDZHXqwNzP4JOpDVWXoQbukv9CszLZFWaoF48
tGjBqdJkhlwF1bbNkKHN7JU/wsc8cvvKiJ9YB+MIaFML+hXR5ZZXpNquYu3WPmLh7YV+kXNxhxNo
Lc7jLD8BUpk3h+9Mxwgo2aFIAx9V5vyRtU7Be+M+rmwCffYWGvd7E36ogH9d4ElQSgyMg/zYw7Qf
m7uL0FIzHtWE1KjXIzOZIwn6xFv+XfwkP7Fk2PD7TteMB8HOjGxVF25cAHh6SFMDbg9Q/LLRMJPz
JhuzCeXuu+axwTwSDI7yqiODYvBR3DerQfmNN/lC3sJI49XM1aGAPGajniaT3UWuUBjpU4nWKs6J
7dhNjpK+hp8VbjhcqIVh8AVo8MC4sYSxzlPcS0IH5BnIv0Qwt3Dgu4KjZX5wBrJmVncKTMFVQCuC
BI9KYjd24Omb2QbjdJ1xO5m5jbGs5pn3qnOOzq+/deJG4Ixv+vd1yuJilNmsyFmFr5NPdWhyWx6Q
l17HSPbCmqx875us8f23yFtewoVIaiN+qaEoFXLZDBCpnJ8jc3bAZ/vK6+HB43Ta4u+TLCSiF1kC
qv5/i15d7eIGSrNWNxUP0d23cj8/94d3uGE2ZrO4x8we9WSN5+xGQIvtxZQyysyFHr+rpjqOYg7F
BGsNjPAeEPE4JOn3ZFbmAX33T4MRnDnkaRxME8QYnpUE/U8H+OLCo30SZX88aii/L62tovlBWMsd
EvRmCgAJyITMH5yD1/OAjkvW80A4SzlERNszpLG7HkDjQn8JTQEcrSoZt5wJhuG9agwF2bTPEw6l
f5xtn5xKw9+F5oqBuk6vA+xNp+SoHO3KRWrlUjOSOIgAucH3Jo9II81G/Y7+CQRfX52dgIvTCT3p
CJiA2W3k/X/PgkI4MO6gi6XdoPAfL4ULSczUmQScO3qgXjFQc3wfZUOqLTz9ORGOf2vidTIf0tD9
C4JvSguDEv2lNEWW8zAOetSCatx2haIzFdK/PBc25U2RPwtbUdCDBlYlxpt1V/qcNmtd/Dc8R1nB
6BnqOQJpt6RGEPsx54MeI9fr5wzpjhBRWez6dxOag8yV1dK9WyiiCjQASAdBaAWOloXrGKVJ0EW1
j84FXdT78yCCkpdMGND2GG1bR7AyJJTyOw109yiMHjVHs7scfW4ywUTfBgCgvz/nlhn4/TnLhhm5
8JO8ZrRMzz3VllFNCcxk52+QWwi3ghudV4EgN9yeC4EL1zIYpqosYqw/Avsv+OLQa3ZqNwpEjY8+
WDFK+3NliVd1Ggm+878dlxd2fR4yX+gTSBz0FhMtCZgS3Ng6olMXhRLeToy/5d0y6hfyFo9r2A2D
mlWQ1xqtJ3hzr2skQc09P4g6+1aA/RXTGY09jjhEWge69j+Y9osPWFyoPKwLuSl+PqDZNbwFHZOt
j8B9wqPqK4TFPGowd/3XVcOZ1GCsqLlAWLSk4IjiruiVBB7VpHNG/YTSyd07bjKa9xEQhbCmRxc9
G8cOw+bWapHXFoQOAcRdUtATpMFmLewVp6FrdVDaGkrMv1Lmzsj8eInRnx+Z4MqzQJtAcljKhwGT
x07/fSIIpINSFa0rSPvjzyLFIqpMKPFDV+sNni+QD+1BzwOxKD0Gu14XHgXcZTTtZvebZLXZ7zpS
Q+0LeSR0QaERi7bsXBrPYJBHRiiaWud3oC4Dq7DqJPpT8Vw4ibVmu24LoygS0NChFXsJaBoFvxOj
FvvMIB86bzSdegqZM5uoJ21WTdNVjECX9kvaQo3DVAlmWcPSKlN2A5ch4SE1oojIhxdxm8cr1/Ya
5LoQt1AidLxUHIeiLmLe2iiBUMCECSVFyw8yRvrfl+W6PLWQJV+emszFACp2kDW4nfk+bhMbfQHP
FDvOWONhNRt09eYsxC00lBM7cFjRpbXPnTm9KdseZE6AnYkg9gjOrV0/nFbv5FUldSFzkVxF9kkd
uAIy1VO2CQ1aC5v00MPAHCEDXUELis7Rhn/FWrm95jxdWXwqWwTFMa1/YRjHwgIP6CRrphqyuQ/t
M3mz/B2PomNnjUhfu4WzepxX0eRC3kJTpahjk5Iep7hjACwa4KpQHrQK/O3IeVF6zFZPd6qe23/r
0ZXbspC7UNl2mLSMqSAXnGOWGpP3O8lm/z/6D26vjzrv6JLChIaF/qQYeRRyWg8L5/J295XtwAoC
NFsGgqPa7N8i5y10uy26pP5e3rVz8rO+f3IXOqTlghCLMVpVKPeETKcy+l79XpscQEN5Sh5Oa33p
wk2bg1oAJ4OyCuqzOMl+BoY1j2DLqXemeY154JxJP9w9+5gaQPtqlD3v7KKHL5lML2BAIIFlh9sI
7Jva/cNqLpWagQtfEevHqGWKJwKySFoOpWSKmCuSXKxBQ45G12gzwy8ViXRCK3cxoARYeSyIauZj
x64ZqFu3F90t6BMDMwASgQvNCkWUgJqJrVHO7tVNeYRXqJvyAUUKdsVbubnGX5Lo/3+FwBGLmRjZ
CEmV2WPaOmKtXFtZzbVHRvcRLhGA9ZTw7Qcp+EtGomZi4ysy7N/HiBmYCDFsBeAO2VE9MHvOKH+E
ZD+QAowPisOvuNi3pcNBkGCT0J29TN9i1lVWdSNOcXL5zOgFvUQAp3M2NPhusMGrIZGQMSHeDCnb
uYbWYmO1N+u6EET3ANBrADB5NIotOY66PAq5pEATr7xr3tS7IAPwPUKGY/pQLDRvvwkzEV5rM7hn
gVUrPyJL61eO4darhwmYmI1OlYrO+bw86pIPkJfsokbPkJ+3ygMaey1px362qECVoE/itf/hTb+Q
uFAuhZ86rckh8SfqB8XocNSABW1Bw1avVR+um8LohN9fy1tEdlk5yiBeCDGF3ZZPodGZscGkIBs/
T7byuWIZb9xPsGVxwPIik40dXbxwc9b8P9Kuq7dundn+IgHq5VV1F+/mbr8IsZ2o965ffxdzcU60
aWETXw4CJEEMZERyOCRn1qyV8jXUGnHCYTwQV8lM+PKIFjv1ML8xjK0ERTxVAR+GKZTxaHjHGKlV
GYDzGI8l48Q7M+gCwVgIQZ4fsRl72LoMeySsU2Hvyh513CS+nM+SmAGyA2D0RfYIs7iLHgWkp+zO
MFtHupCDpzSLu+iX8siwTkL8LevUoTMGQ6XOOax3VkEeEMeP3uVRfNdt/qH4qq3wJ8PgyimOjCgY
b8A3BcABrcogcmI1c2IBZewDgN/DTvUU53Q+oR5QbiBy5qXmDq3AHVIRf9HISGSIF7apDTLXtSa2
BmwXl95EPcDyT4nXO786zWSVRNdWdWmKWlWI3IvpEJYNmNPzu/DUbrgDd2EVfdfCHAYEYVkeGUa0
/FJWWq0VAXauiJUZTDYtaGVQywfTy7bevIVu8WocxMfwftrHuMwkH8nEcN7vPGa/Z/TPB1BRoM7m
bjR48gHAxE4XFdgk3Rsh8sR/AXxl1k7oAvoOfKqwAyWuq0FbKPTGk2E+g7DfYbgWGS3ty0gwaygp
gEQAabbriJvUUTVHfA3wCi4viLvIqHXHEIE3IFwG8iayO5AJ8h5rrddeiqAR/GOY2kQ5B/GrZoRh
dL/MWx6HOw/YFOGwwgaOyr9QtyDT/scgzcDSB00MwXcYfA92TWX+zE0R6z4DRznZPPIdYG5izO1a
CF5aJHFkcalQxirrFAEW4zve6n76j+meewfNzlFi1Su/g7KowVG7NFXRf6m0ZDbdcAvU7y63M88A
FgqDS9BaDSmNjfgi398e4e/n/HfvQccU+PBQK6VL+QrqhK2qwZWNB3Wn7aUXsEGgwfyMHkTMLe+W
1gtc2UpxH+c3vC28scqEqzcGuC7SG8iXAqVDHXOhMaZ8p2PgqockgBV/hcBVH6MzZ6cOuk+3LBjn
6hm+NEgtahfr4L1HZYS0YSItO5gvb6LZPEybAmTvfzO9i8FR16GmwpW19mGrcHjfUdEXl5g8CtGg
3XwhfE2k+HP2z5/lfeC0eKknqEvz/3spEIBV3AoBuIKIBrCG1E4d/VCABs6M26nne9mv2W33HzPu
p5oDXPlDcC49OcC14vbYv3fkwaqikCUF8ycQFHTaKtdmX0ikGojRApQ2TnYYvBEOrZg5BNjQuc8j
5409yyL8+A6MIYbBqoIiEPh6v2G+pCoZmz7HU0ATrXFf7YR7zoocdQsSz/nSbftdBkGD8U34Yole
rW1ioEh1A7yaPI8SGLllLeLFWBeE/mQiF/DRjaE1F2xSbGO5tfyN/ABI0i6UcZ3qmK9o4kfUNgYY
2gC/CgClmG/Kz2S8r6JpFvCKtjXQV9qnxos0xxQlpzz4jo6wTIiRmdfhlXsUkNDIiILGFrlJ+tGl
q2Or+ynMSg8g70td7VUybP+hcWdr2uLm5jaTzfCqleMOCg5gLYQwKNF8p+JkMQt8YnC4kPJec094
edBRjJM3N+WNf4dSrs3b/B4vPEagXPVm3FiBJwOrHOBHVNSYZlT1s3Yk+Z/5FTh36SNGJu8Y7doX
ddteyns1MIWfTNjMysUR7U3ATGqiQjpRqNMdiryDNpUasogH4ziAVf8l2ZSb6FDv0ifBaqDqtQ3O
vuP/NLpN8sEMzt9AC9hKS/NU5JCasOENYr53iyN6b8DNmH/gEASQsdmEBetiRWL9tRtL0APBtQ4v
aMI+Rl2spkGYx6yXGjyjOdzLRfze4HIlHcWd4eKeV3iNhEMpBk54p22RkmksJGZYAeR34fXbZwCm
ZACmyiMHTk262vN6yyX4z3l0r1YWcgiu5PX4FHAVbTpAskKQuSdejoDNQUVD2fLggpUPf+FzwNkD
J0voyPAttHi3PM3+wI96YwXP9afqCOiuOKkeyi4/NSffxODhFnYTg6555Ty+NkoteaQYoMQmRtvP
CU2Cmjlv6rsIJ1bjgpX3OG0YG/p76LqyR5M1dqVIhAJh77nc6pBbzy6cKSDBefdioGDYHoTD5bbF
71vq2iAVpKesgF5pCoPag/TSomUCxMePOVsm5Pvl8doOdbEZ+bmNuwl24m0NGPBdj34JF6QLj/Ai
p9hOLqpVupP/fv35kcvKLK68Uq7tUxErUANfbshCDo6PrLx8bN34LXMQsfYj5KzIdUODF/PbaHv8
NZ7FkwjhtOjDxxKzcq4r+bHrb6HOp4LPY8lv8S3Bc+cgswwObnREQTsNpKvxR/NaPnNefHwID4MV
eyzuj5ULwbV16swwlElRErIS0051fE9PTQNIIwHdlKQtXv9M3riLvmFmpogjUWEE7aK4DODdj4Sk
QUUzLhsnTmwRRtT33G5Bs3GqX4Rj6WTb4qvCvZ5Vnv0erMFmi3uWgHMKRUr6mjcZYsUpmUEum+Or
Bh2lzNm3uFTL1gyaSkI/4bvgQnhCODWnwqx3OSMNujbRiy9ADfH6/mMMlTQmM76A2wBkXjmHzGk/
0NXgpaBcLz79x+Y8vNTvzEaalXMDdlGUloBMRhKWCtiKJnd1zmGBUZt9h0YatIbeobMZbB8q8K9u
ssRinozf7yFksv+YpMKkFMzzkPgYKm/1W2ETdLZ67lsg7QWLe1NBORDvxCN35jdMPl/irbRbgcoG
v0hLKjp0rydZVMoplFof2QdvvBOfgCOMbbDHbHAceUgug4jgofaG/fP/HDUx3j9WqR086/04xQHX
oCs1D81+H/9C/y+aRUzh67ahlbwCmdk/lqjdmudqk0QyxpcBlntsX3PksDmnQNMdRGJbj8kzSuLg
rfmkVrLW/VITetiDvNxRwfOscl57KAJs/Qfe/dFsmEomKwfD1QCpuCCrY9T3GgxKn2AKyA4zb4mD
2b02j8HMFNdbqXmD9xDPL/Qp4Br5raAP/CEq0RUWbkrt9rXxxDdcHw76SQHKirFya56poUcSF1WC
VaBrWdA1q4w5C1qwDgb30kNvA1Te3sWvUNu9l2Wng3pg+wPUSqwrBMsu5TFRrkpJkMCu8Jk44XNu
R9BcFkHqrQHSZolH+R1JV94jbfJ/M2Kg2cEAQljpDOqNG6pip0+phjN2V94JXw2kMRGC+CfAy4Kf
d9xh/pGCAVpicX2sXdKAc8SyonsQdRYaZZvH1cCD5BoudBrd0KoApzvyZ0gpfVause02TAnblTot
3Aj4OTRoQ98a5K3XUYdLlV4eKmicdj/0zql6Z9yBN1Py0l0EynLUskCAA25t6Y0xw2uhfWmXWlsh
r2NBrYnd3eBpJ+4ex9uh6Kz20Dqt1b6xBEBX3vAYKOETAVQbuEwapy3VwqDxXdRaxuckm8ZL+CDc
Z4eESPSN1gC+UA5lLH5f2LxmMsa6chUmbPxoxgCnDLpRqTnm47AZ6gqmGw3sPfzOzwFjm53pDF6y
jf6QHqTSzE7MZ8bavQGkZAClI62OtgkqHklFXiXKjCluQdWJPLLpPwTbt/BgsEVoSCylY+3ClExd
EOJBNwJ/xghLoFSQ8DsqH8nP4jCdwJU+ubKrnBOXfw/eQjaKatWR/ozy27pOg1R0ZJSkTQpZTohK
aMd88/bkW8WevZarMWlhjnplCP3cplAkxKSiO0qAlJsVHSCjZEn3RGVau0sP2V9Q7hP9eWRxUQJH
uyOyFNebVKxHYIrFuEVJHxTVEEbeKOZoj/tBADEpXvHKewf9EBAsX8Yzw3fX7kNL09RroxyNNIeo
RYtbifIpOnmBLFRCpMdP6M4zLpB69wKgyHwnZwbDlQMc0ZdIeCD5hQQCtW0EMRzEUYDpaYcrg38Q
3AZECzjpzii/Kzt5k15i7/ZwfwOWKUeGTXROQa4WuA0ak2cIYyL0EWy2j6QIXKBnucTNL4DIJe6f
DmkhGZ3MRRVkpx7xg7vQHPbSmd3mQTbnrQ+h/KxKAMEaUnyIckqt52SfhmamWmJr69CrAVJz8wN6
tZXJPeZP0jZkMY+tRKyraaBWvRjrxBgKMg0uhHlBdPDajFa/iW3jXrhvndDUkHK2bs/9d9y8Dngi
wAVAO4AoHXTe114e6WUCCa0UrrbL7w44b/tzfIaQxiN8HNRfJtj43e6Lsy8xnnt/YVvAHoOIEYjp
dYU6jgY158V4ylqrqiHlnmzQRvArgjBkdldv8k2uW2fxQSfZVrDgbab729Z/l/zpxSZVkt8XOfTZ
UpE606YgmMIW76vcDC1+p+5UbHV1goAuIZROtsphcI/x7u0MlTjwED9AgNxO94pXuTm4FsEsziQJ
WgHmAp/w55vokF7yQ11LaoPC1emVc4KdBO7Q4pK+oLUOfA3xC9hrnUvCm8q52gc24PboeLs9LWt3
k998i0S+DY309GZM6jKXMgPaZeCAkncSyJFDwrbWI88CpqCzZIq4+922uZbRuLJJ7bsp9fta1WHz
IwAl8N34wp+nM/9a2W+gQQEMEhHXDnfyHrO+YTKJrhwuV8apHTAYUmwYeU8SGqTPpXD8yUo8DoJN
A2RVBDMCh6/OzCitbjzCa/nPPFO7PQCLhV8mMMttZminKWaxSxJUfJvPu+pRPkEpzVYPGjLwIrPa
vBpwl7apIN9OuPFOEuZbOgnujEo6Lr4f9yoQn6ot7PgzfzIsyZPBFJG8PECk1fwLug7EneUnUHu/
z9t6UH18gniQBLhY69zP5uhy1u+tl7vZa+lpOwm0Ebd9bX3eIU4F4UsVMt30i3/s5akJesw76Nvg
Wg3iamf2rxK4UTTkdcp9DJECvPxBKOpbf3fEQBgLJQiYJojB63gr5OkQR/z4O7si2NVmQuj7wKzv
P/Pn0vyJCsTjZIJo3kqfdWbtcu18gyYYmg4g2GQAoHRtXO3rOqlmGJcIt5Bhomx7yn5AL8BSLjjd
a/Aa9VbxVkO9m4imbxlTv3bALc1TLj9UUZSpIxk7KEg+x9fkEKNruLQCqCRAuCj5QUTqs9PXbbOr
QVWDIAThBSFgRionoUXSAAJ/FEJqcKxfemQqtVMOWtFym2wG0PxIKJErCSIcuqjRVBM74AgJn2Qm
Scn3QANmAzDJQjVBAoEmXcPtmkIEshKlVBER7dXlH0YIVxXwONU2EkC8h9fA6j5Ag3Z7/L8PsuuD
7touFV2FJkr0ScXqauajvkvv5nPjzKfevYBLCv/WQRajwz9rIME3HxUHd46XxuMAdVSc2mk38bNg
AWmPM7C4K7BPhxcm6Qb5gltfSPmlXhR1V0rkC0+hFz6Cjw9yfTr4rvAF+xKQQHAh7HRTvIeYSQhi
up516v2uQtFfgJQOLvoQMiEkfdc7Q06mrhxEAB+100l9A/Deq21QbJg10FBWuy8VEyX2bWF94hJq
/oKOHO8mNuemiE8s+OCKv8oo3P35Fspf0yAAKFLAt6D+jLQ+IBw/3w1IE/hfCJOITbj94k/VrAnx
prLl2AmKFVj31SfQ7d6F2ldxquATUBjO0AkkQpRd3X7UdvahmNLXBEqU8sXnSOcQ6vDgQwGsZXiT
7j/Rh+0W29Qa7MRmNRz/3iA3FsmgHFmesbESHl8lHqJ7dDa/g5ws2fn2Z25GnngqUMR8GVCvnlw8
eVnbaOWScj0nlJNmYVMYPVkW3fvo4IOb8AE15PkC5NTbjM7S+IKUjXannfyjRhaJxcr8PXgDGSCB
aA/1eg2pDcpFZ8FIumoIQRXG3cntZEtT8op+oKeYS98FHxOfoj2lZZYDvidYYRYvM0KpQUIXdU1W
ko6vShXI2bLe+JKZCF4PyVuQeomWOgNwgmgK5M/tkPX9oIBNUqLnUaxFqKRKEHI3cblIkMGGdK+I
dp1NiNKM02jVBmHPQBoXv3hqOcesmo2ixLhSNdhXoif25aYsf94eyAo+CiNZWKGOvLjV67QdYCUi
xKoT+hCK5L7yx1Mj65bg1z0S87UtE3nIWnlEXx4L9PA9lXD9AWQaFigav0SKucjgtW0yvapo6Bnn
6JOTyg3fVWbdFoyVWzvjluOlnFTJhH7ofYw3D722f47GlzZ67pl5xe+pLzIqIj1loH8RdUFqVFmY
CUWX4J3UJV8zr39l4uSAstmUmuCulz97vCijDhilTop2sgiwdwbS9LxqoEeghjF4775KXThE6I6T
25yhSMr4OJ3Ky+Wa2kaBjykfZrOK9rPugRbNUFC75qGAzQI7rvsx0KqICBrEJyk/Fo228QMyFbk+
mWWOXlKu2Mp5zoAyrEYf3Fr/MUM58igLA6BSMBP3L2156mZcnmVXT3VrQivjbGlx49zeO6yBUZ47
tYJfhT0s8tlstTp0rvRJsIp2rBg+yzJE+WwQqqUsNGQGtadEOQLQbpYxC961On+oGuFZJ5BsIuWx
spaUkdAAJe+DUbtJXob4GEyx3fg/5shTUMFuVBaJ9OpeRBePDtkC8FrRpERp2XWqT3DykeLqle4N
DVTmD1MnuH+xUDrKNmgDA6+xRi1U0k7iXCSwozSTNcvbcBacjkuc21ZWA9nCCrVKmS7XWow+DlCi
l3d5M6Vu0HJvWgs8nih2lyKIWfkplkXqFCokX+zHMgfkoPPdonurFGDgeVx4umAnxsn29vhWo8Zi
fNStDz3TsdpVsNZXW054iuudMoSXuR7sAiqvkh55t+2xRkc5ZJ7NfRzVsJc2o5tp0rlUG1PWUydq
4+NYiCljl617479eQkdFvRVTTYvgJb0ABOf4WDe/Ku1r5O5vD2v9xP0zjzRxCTCUUVzmsNMa4nuT
gDSljnNuDzXwOzHL0LQxjqqTg33V4ssMkAqx/8W1JYvUgDVa8fqAaiLEKoGMtuZcUbdLoGe7FDIC
GiufsbqMaJbDvgMyGBxN14YMUc1EY8IyhuUhq9wxuQgl8rb1S+hvbs/sqoMuLFEnwMBpRj6PsGSI
zy2PeXRzZBHy2uwS3QRNxd/4C+kpJRwnaOekoorMDWkb9WQdK1iKBDuDsGE7iwc1HRiV59XFWpii
QktcJyVfghTAAnbhQReHt1iZrHxQt7ViMEa1etYsTFExpYm5HEJhmEQ5QB3HUNE0333IOlON7HsZ
EhekhR0qmsQy5HV/Nw/loIia7RwvFTEs7Ry+UaWPLeRy2vOsW0pr33YS1lRSUSXRwrErakxlJclm
KxqFmdagwoVey5ArrJCygiMmo0TzMWmzJn+9dv4qK0oIc8KaEo8/U9SMeDE46WOwbbPo1c8z9JI3
3a8YekmJgR4qHToicWPHlW9DlPdFRirm9uiJPfqBuvgemhym57S8HDq0bOVIIQnAVesyqLhC1VEK
l1Pt1HDAXvUXMw7CQQV0gID5yhLlUVyRKtKY17DJo8cZwtmOXEz2XIJKW5QZifoV/IvML41RbpX2
XAHsEjpcsmov9XteteTobsjsQnsCPU2KAn/EusWsJGyvbVKLjHdaC4l70iAm7PLolLWYyNJu44dE
MtXOlotDwG+S2EHtym8Pk74Rhl3Y3muRU6v7KGDlAdZ28GIK6BINx01SKKX4nEYJ3oek+VLFxCtH
n1ENJNGUdiWkgMDnAY1GMLRQ4U8og0KKCpiJtc4b1fxN0OfLbW9dOzqWJqiwZwQSEvDAC1ty3JiN
vG9w+M/cWUieff7HfzNFOalqtLrWCtgYdSOYYXZpuMottb3C5VZTMGZufYH+zBzlo20T+lkKgW8L
gcjiwUHAAaEpM55D60aIRA/El9FSQA0oGQ09ajjsuqRBt2QcWlng70spZyzR2pmrgiLoHzPUWOoo
LfxqJvXA/DDWjyrXvDb5sUhbV4XgcghyH8b5tHp9WlqkdtssyTkft7DY5aMVFhvjJwYnHafS3EWc
NU9W1+fuXzgHOjKAwPz/5uzrKN7iHtp2pPeRDwBwQ88upw1O2h4N4bGVWGT4q/tqYYz8fJEPKdMg
D5DYxKOolJxxiOCNnAX+f8sv3T4QTKF3ZOG5MC5VjRTJcwcOe9Z7aX2OF99A7e0gn9PRqDFgVTUN
/32U78MEB7IjczjBSscfalOXT432dnuemXapDV9qWqgNDezWc2JCSZDvLwUo5ES3hMoXl2ZmqaLQ
K9sCbga3Ta9ul8WIqe2SZz0X5xMsl52T8tAAUEevZ71o1peW6Cbh4gRdcnInWiwtN8x8wQWkpDjz
dtNCzUdqu9fbA1kBC+I0glzEP0aoi/1g1K1mjEANCMYJMsGt+GIYXs3dZfKxjyBt82KIXtMe9eKz
ZdFyrAaDhWnqqs9Vicz1SPdYEuAancKbc/TIhYCx1bylQgqQ0xRGNFi7zyB1ABw44JHaN4iEUuYx
H8wEIlE+Tv2hNUwtcv0SgAwJwsTtRi8cxvSuZZsXFunTtdfFtJlyWOw1rxUdtThPyWz6PfT+wtaU
8NpoSpNPWTjwVf8Ewy/A7aR1l35sSIKBerwCswb/nEe1E/FAvgT9hjG6VQ9dmKE24NgayaAWqD3r
3GfbmZV2hxBu6n5lceDfBr93rT2A6o6PHTF8D6rRVAqNcToSE9/uFYtPoHbiKIVpGoek/F1lNh8q
biLfT/J4rjvG0bU+pQY0WmUQu39LeMW1Dgm1ETW9grtrxkviH/Jge3s+16fzXxM0LXXQ5VXRdTBR
5aiZa6U9pH+TG4SayT+joNvkM8GHXDAZhYIOxTop7GDah0xGi1Wvh8IBWGZAjq7L1M7mAyGNOB1W
0iR8w989odY3tVY6sT8fckXyBvWSQ0QHb4mCcSCuBpWFaeo8hKhsNkc9XkKp8FyOoWmkvTlE3bbz
36Thvalmxh5YDSkLe8RtFkG6CgUlHnoyocbsSfPoiQPvlIVoZkZ/CirVI3WJKBXs267CGia187Kx
HyWemBUN7pnzP/q0Cs1WmtxCehf6zBnEkpFUWH2cQg4FtLSoMaGqTC1qF8qZ0c6Y2UiELrA4Pglz
eYiE0tN1QLmEp0iYNmOAz9AmEDz40FQ2De4FDbmm3kCdWh3c21OwulugsMADfQCFHLqDSh6jqYsV
HS3k1eilYnc/hqyaGgke34LLvybAUHu9uH2JN/4cwgTwJYNyxHswTjxddqXxb6LYwhB91HeKlhkj
QLi+6luRDxWjNjTLZN7kISvvvBrHFqaoA1/U0yLiyTL27aZXL/rw0gqsc3b9Xb0wQvlKrrYzP7UY
j5YFSJBK5gDkUYJ2AL+14txpNUckGYWGVa5jGqa2f+6D1T8USE8yDw1APzBndLnLmx74p3o0J3Uj
VcdK+5ujYTFaKgbofZHoMQejuWhrnGz6gac1PePusrpuv+UekRQFTJ4yIuVpNupk3fJE34wRaBkm
1dEEybq9q1ZdfmGGCiyVqE56rMIMpCHMrvyoC9DuEYqG2PX9kWFs9fBeGKMOb4i9a0U9wVg15eaU
HkswwE3Bj6aYGeGSZYiE00WUVgOhxrMThqL8HA8eWPVMDZW+iFEpZa0ROSwWZpQSB0ASwxF4dP1k
QfYQ8pObVc3D7TVaNwPKTtCDo0BKQ1rBnxxm6IoGvaUE2QJpQmngYRSFv3K4P1aoQJEnZR2gLgEK
wFbZCEb4OFWRF+cGI/OwepKB2vCfwVChoou0NOh0AzEWqZQ59GQ/d5Ro0+KFXgX2zEoIsOaOChB6
7Q9yV8BcUBxDEVR8PSR3WdAW1piovYr8V2ioI6YuQ7LXrgH9ABRvzn5EqQ6yQT5BfqrKBsmR0rl7
vO0b649iHFXo6oMgIShFrn1Q7riwHQYfbB+to0AVr3PaEBin4lgWO6O1IT/dAUwQjKwxk4n7dlb+
sfsbbrTw/TyYq6lPMOZZQDczoAr+yLqBrF4rFyaoU3LquTZNBZiAoLHNYRSltlERaMXYSsbEmgD3
hbR6wFKwYo2M2ghaDjGntIfLKJy2Hcvuea5T7/aqrXrlYmTUJlDUqGv4BotmFIc6y4GuedTgnbeN
rF5VF0Yo1wedhc5NE8aBrL4pc9sGUbAWJbPBgqkjZNB3M7e5bZI1ddRGSAc+yzsRJnPfR1I93UH3
5f22idXQvhgVdWCpko8yrI6YWwHmm9eH3C+8Tj1E0O34G0MSaMZFSZHQXXm9sWI1HHxZ4kDyog1n
IYsDS8zR3DhCJ0KXX27bWj2FwSPzjy1qqeqqSVvVgD9kyh5pg1Gobam1JbR1gE/ntql1r/hjilqi
JgUMJi9hSpC6OymYrFi+HzMQMPBd8NHX6Rbd7M5Q+iJjOtdd/o9dat1kPoEubILpFBHjOxD0qcFT
MA6MCs9qJF5MJHXDkNCB5EtkdLpst+l9KUdArUHUUXHL2nCC0L09mevO+GdQ5HMWQXDu+s4QMgwq
DZweFbK+9KTmXVZZ0FGWHSrIC+nQ6xWPYYlA2ozk7VdFqMolD10Rs6IuiarfA/s/YwID6PWYcp3L
/EiHLSN8ioYtyDilBJyFnTUPUM5LHmbj18g/FnLLiB0rhBFITf67dmi3vTY8cmqqzhkMRw24N+Nf
jW8Erj7yZosLSZVwXlY+9P1kGj1UWfDkLHvfFXsoKkrQVOi1+1GuzlPGs0ret10KbLrXn5W3mtz0
Kda4jZ/afq/ol7YId3H6rKrvSa0ytsn69gRvmAChOajPUlFHEqYSYr448+qUB3Gi1RdoX5caKERt
x/zHBPCVETIiwqpzaehg0wRkcPDUuB7gmPiiGNUI2shcmlroNO1bI/2sVMabdz31vLBDvmOxWbhu
iuPGx9C0alvm2ywCZdVnWm+y/jIJniDirP2qu6cqvUyyb9/eqKuLuLBNxQVZr8RWJWe6VG1SFVh0
yOygqN/pbhfYfDf8xyml4gJEnoRYaGEuyH5W0VEurQpa0ApjUKun7WJQVFRojFhNSwlW+mTeKkr3
JXQi47Z+2zdQyb1es5SPjTKPYCKq0MKGuMYhycud08q9vT6rpwO4C8BZzUPTQ6R8UDd6sY2zALWP
sThwsnRQM/5ZrbX722bWb8sLO5QPtmGZdL6EGCMNL6gOCpITQ21LABFh4PC1zUFeyTfDjmfs6nXf
X9il/E+cuKbpZtitgVKr+2rnz5KJx6Pt51AiTMASa/xo8vCzjEHFVKFtomvuNA1469vjX13OxWdQ
fin5cy4NLYllabcr5XLfACeXjWjk4WaGqdUrzcIU5ZyZoZQDXl/QKsi+FDhOHeNxV7rN8AK6xs1/
GhbNuJ40iZ9L5E0Z1G4QRhZsGZPFy4yr52oQgUaWCslitP/p1CLK8qjG2gAnrSZPbn4C/FQWmR3x
ttI+1XzD2N2rJ8HCGrVWRqclrTZirfjhXayf1H4vGs+DHwLmu89Ld2o7xh5kGaRWLGl8Ti4KMrw8
NgNoQ3EHoRbNujhmkqOojsRKB63Grz8jpLt0lDAE2FhEmwRKCuaETMMct4+3PWMdfbOwQV0q/AYI
qnzEoPiUvxjRgKbBtOjNIhNB/ZCOx2qIT3zbfNbSABC4PD81/rzlSEmrjk5RLYRWXaexU6SSb+U9
ql1Q6c7M2PA5xpGxHgH/dS66OcgHY6sSVvjQmJ93HKoYaSkfgwqSSrdnhGWHumCA1SUuYw1uhZzi
RvILp9IaE4IQDDPre0UjWVKUX0GfSB0cqlwAt4bhaOpTr85mk9ldC84LUK2NF15lqpiv3lrBAADO
BzABgDPy2l4waKOfyPClNLFSbTKL7i5DkXcMH0cQyeUbAyBkDu0iOav1btWJF4bJzxe3miAyuLQg
rWaTVnncOHgDqwVmNWgvLFBnYxpmCg52TOUIsrp8dkvVtxNtU8gszpnVkP27yRQTqOPRez0ULY6N
sRjgGnl4r1ROBEQFjzuS7EQ96yBa9cKFKWrW/FHs+TwnpqoLWjNMteHNLIgZEY1lhZq5LAjBEUDe
nFx0Z6DyHwHOmbOavVbDJtDLYCoFC/w3oG84AAyGth0gKgSkzqO7KbYK0DZLzclInTgBT6rEOIdW
aIlkUJGin41InIBtl9pcZdonWaLBZJubyUG5n87qY3MUz74LwttXsOfgirENfuGKcTt2rG3qhV36
nBXrJI+F3ymReauDMBrI2PgsBvtOsKf4ctvWarfk0hgVuUHklfS4lpEeTsOEhH0AOSCwF5rqOdtl
Xrk3ZhNCvelT5QZ2Av1iH8Qqtz9hbT8sv0C83g8oaUqRKsN95tHt4v00IUfyqNe2Kvy4bWi1jLW0
RO08EDXm4hDAkhjvEZK7qbMlfq8ogI5Im1p1K9C4VKzkxXeFVpyLS6vUJtT1PhB7DjPcmMVhxqXz
gY/NMTCRig9f2if/ft+SjvbI/uE7AavWKrGcidqc4pxEfA+WK6glhq7/qJ7jl8bWnAgUlZMXYEEv
sa3bslVvlfvK5t7RMrz1wA4K7y6tZoNDHIzh4FPdSG+1y1+4fcS6ta+Fdg0dnKD2gTq6TFPupuo0
J3GGZkBtPPrRaE3MY2stQGlQ2SL9D4oA5aVrD6vzrE35CYdH7pvKBBBb5vnMToTVx8fSCrXONTqh
0XsMK2h05UGyrqUHaL3K4ZfUobKfcq4hOBX/NPPeYLjKxDsM7yb7hM4oLe1TK536XMtnGuynEjCg
TeDxAIApaVFuxJgHFDvZhX3ryWVilXhlcvGwBdLob8pby48gp+zinJZR6QQ+Eh8hFJeBA5EzUIpZ
zio8rj4wl2boN0KbcVKWwKvxJK91t2nu5uFZ5VS0N7828RNfbJRqW833t6d47YqwtEq9FbhyBKyc
dMnKFbdLZm0/pL84IX1pJu7rtiWWx1JHT93zRZ7rGJ82nRXhaeofWv/XfzJBPwviLu1yLcBgxGS2
xEi0fGl25zS3b5thLRXN1zjrRqh0A5k02eXwIsd1p9O3tXjqFWcQvmJhXwg2r2bb23YZM0hf9INw
7AU+hNlAea1RN+uFiyK+3LaxHlv/jSv0bVjR46bMSqxSNACz2ldId3Cvuj7sa0X8iPWHRo82ty2u
x8o/FqkYMxlJnco+LNbVwedx0QZRCOumtWoD4EbwMYIC/RsiKW/0Bl28xDG68FgYA9Ijhlx0n7dH
sjp3wm81IeC8FHrueCCAhpRQaYiVak+cOfEHP51skZPsSj0FqNb9N3vUzGXBPCUxabFPqvtaPvmJ
m0x3sf6W+ZdRrRk3uFXnWwyOCsUaH8UJT9gQpn4G/n5bJ40ZJgxM3mo0WhihQm0S9ANK3jDiD5WD
rm+Ljwy8v/UTgB4Mt2MtFhVu1SCPxYSHqQIofwOQFaedP6bxQRL3XMuoLa3OnUh43jRQrHxLzWtt
M5Wpj+sSBO2VadgJYA+pWPzk69fehRXKHXJZLDnAKIGxPYSnejNvUL3aZocSNB2xicItNMpsaZtb
3CFz+cyEzKgjMtZvRQgIF8PFN1Be0nYyJ9cJtkD/eZJw734Gpu/r9VFUQGpT2b2leBqk6acXyNFb
0m5WwPgnM75hFX64/AbKiZAbHbMmwDx04LOys8FS7sd944FP8KP6DC+Sk5SgvqoE5/ZuXL8UL8ZO
eVSai5PaVLALykydg4z3uG834pf/Bc4U1JZ4VzSrD1RJTyA1lzTnL1iEr+eeePzinuLLcpIYEewr
Dwcjw0XcvxuAp45heTL1+27v34tHfzaDj9sDX920/0fale3WjSvbLxIgUaIovWrYg2fHjoe8CLGT
aJ5nff1dMu5pa9M8m+gc9EOANrCXSBaLxWLVWptxcwd7YrYVNVfpxAR0acjSQNpE8VvZI5AE5eMi
tBkdS9H2gBpuHEzNWxJc0sxNk8FZaskNef3YLxHn52A+jv4NDKFtAFa8dRLD3M0i9lvHTcbWIkfV
/yyRisuVirytrGRW6Iw2qGscvEGFimETDTNQ++qXEhhelh4C6I3O1qOJvGHc7s6vmJBoabNFPuL+
DV5Y5bbSr/nT2a1dxnA7Zi/4B32y7Ia20E18Vd86V/2mXBX77ruRuNm9cjXvz3+FxCt+8DFuPqID
TR48Fuym1rBXRm1XGi6kmP7m3NpMLeeRShBfD9FqN3VTOIFZuxRyHaksJJQtIOdzsqZYyxSAoibv
rea3vVdH7zT157R2EqkAuShluV0+ztNQZWpytnpZZWidmaGZ+U5lXjz0Xt96ERJvtNqx7gktoBIf
J1syzsWQvlahDYFhdv0eCYcp+41SasmCyaaScycoTS8hgwsMmzjj8jLmx3zZW6j1gwDlbjElmRrJ
fueL0ejcxP2wLlxu+Urvx1B+KrAFk+NCBne2LydFYvWyY/rj7xuzryzYfNxg8bIjyrfJBSRuq6vu
0vYzJ75ud4nT6u63efc92w8Xo0Mh23x+2wlj4c8N8eEbNvjoPgjwlokRK2nnh4whFShxL6v5ffWh
lNgg7wfxIE/MM/QK1Q2C0Moqn/royOzLrn6KMp/pkqHIgLiIh05KXeYr51I17+oIdEgXaN3MRq//
qzIaEDL8MyTOi5jDmEcTuoVdtXxHszki0wxvraWsg1e8NhbDCyF4idF4dnoOzImuapm5cg2hxDW3
UhQjHc+vvnh3fSJwO3hWI7JYJqxv0RJnjmucLqUbMONqKBUnC6nXjkxypH5k/7/awycmt6Ot9bmu
Xtnr4qJ+TgnDFS8r8EpgGdEuU6cucOwwJxRcq+n8GvdGjt5itNmbGVNAMh4r+hvpl/a9n9BQ1RjW
dKWOU/XD6KLsG7orDZBZgX7IQSVAfMiXFpWrFVrJ6r6z/qCsMHjqZ3V+g3Yl5LbqCdSuqa7Y7tyh
HiE1w/AQdizY5R3VEbVVdnrNhnC4ZvMcHtELB1LMrrtuu5iuYjfG5NW2Hr8P1gyVqdSmh4W1xu9I
rRNob6Q5ckMK9RN9elArlu/Tmj7ok2IfjJKAz1GJ70o7ViQLKk5GwGD+32Z4epk5WBhKAzC7ILxQ
UOw/LU6e9DjmXmpIIypXS/kdb2f2ICPQFp8Fn7hclr2YI42giGzNQC7gRFGcIDPd9O+O708ULjJS
WFaAYgk7ogbNGe3dYNhFwe/ze0I8hTrY21TIJawMOqfbLqxtIy1mgPTJQ7js1fH7Qvcpgj70Z+Tx
TmnfmrWi7W8Oug0qFzMYq5JzMwE1aH/G9VOsJaDDu1SGo54+pFSWAhEu1waNcy0Ziyk4r4GmKK+x
/m6g22ph/v84kbx3mcokDGyAJNV90N8S+2ZSS6cvL+bIa5GZL0p3xJtLJXsCFx4Eur1yGoIOBDRj
pwtYRXaWLR0oslgT7JdpcvM4uunH8KZh80/W5n9zwG3guJUDRSNregIum1B7NWpnVmKH6Y6RXk3S
GRVVsqP9+J+RcctmNqNtKQpGZifkaCqJE1mHyn5VEJNr7DKN0BNs+Nh45xdSFBUhgbUKoIIuWv0Q
hdvECDUIBJVi5bybp9xp2mw3F6k7lj14gYp9FCaHOW/RaK4+n4cVLaO1anKjoBCkTnwJYwE9I0jd
QT4+aHHAsvuBJimccosLn32t4pH0PJxoS2zhuPAhiBhV1AlwqXo/Zq3fWt+TTuYmRQfuFoQzTdZY
9lIOAAnL35CziFNvyECxAHaF8pIEpiQi0lZ/yJ+1aPXB466prcoCHFycLWM12eAbMdPIyYKfo+Wg
ftnTA1ARPfY481qoi6Fp2J47J9De/mJCQa69ooMngE+AZopRJVaJZnJGfsHPuvHy3Mku6ML53GBw
i1bnVG/SlTMjjQhaZfZjiFa6BFH7K+l/GTI6KaGJWKCXRE2DYaLE9dSxWHpahnTETi90JHEiUAy9
TbSU3EFEUR8S0/8B4U/wdAT9rrLSCNZl+xQVdFeg4vxvVuYTgjuszWpRil7BONoq9iNkp+q5c83h
13kU4f61VaJBUQ6kiLzx2Xpnx3GCtRm0py51iZnABPAWCxJpNmQSUxcawgaMc8LIyyykTAFmDw+B
eadZ6IKnb2ha9Sg7Rt1fNOzBC9uoModkCARyTg0h6IuKBdoqHECqfcgaJ5moX6SSDbR+M797tyjr
7t74XdCk0pK22EClfROgNMFk+5TcJZkERuTetzDc43E/TstsrOwW4VIcss7YtwPKLHVrV6XE6cHh
XEy3qiZjSBPtpS0qt3PtNAjtsV9Ryavd/yHdBbEfzxugbP547weVl5ZogOi7CekzG+88lUVepwIc
T9q381jC4azttYa18heo3MlcsCzvBgN8EiMsQdWsi9Ggrw14dc/DCIeEp44P9wOeQw6m6spk1nrA
UFzdUMhl3/WV8UcPyz2qb/fnsQT7FzymZLVxxILQiT41vyaJjRolxehfsw63BIpL43CjxzLyunWd
OSM/QeE2bjEbJbgQWrS+NIdq6ZxGdkQIzBsAkD9TQRhOoLBzOozZnOM5DQBA09bL0ce4aAZoTB+X
BrqMgfIetbnTWoHkkUfgj8BxS2wUhoHQSeWJsewgMvWw6dBexuDB1cCZTOOeVZGTFFfdVUVlZU4C
wzjBW79n4yvmEGUhqI9AidqwA+tA0paHLD8ubSoZ10ce9st6bQbGnYFFZJpZGwFIQ/eFcaTE7cx9
2vqp/cTGHakL9PYcpmRPl97pegsBqawiXLDVtkPl6U4QpNGxIviCeb7OUExFrENaHM7bvqiS6gSE
8/D52lu8rOuXKrMfTChzSWwnntqr1kZCgiWorYqcSBsfSoRfkk3+X8DR4wtKNUJR/H66mCi8WOaR
9OguwGWaot1SsXZZ/FwYD61SOgE7QkvKgfzk+TELNwoKNv+DyvkWpcrIqLIBfTX9Tgu9grgIVHdq
vQ9Lp8rxnCzj1Bcv5CcgZ7PosCtyZcEwm/YafS325NaTJJgSTiVqrkCMaULX9kvt1WywoAqrEeaq
xt3NZEeTp9YzxO01HWpqNjpawbvfoxkKL2PUWEzwfpUybgTROLVVgp6CFNNEOHS6nLnZzUo6Lmgr
QKgdhAStizdR+fP86om89RaEsxklQ3nYMsxrJWzoTulLRvYqBLuYOzaSc0HUYKdtoThD6VSQtgUZ
xmNOPur7p+o+ps9R9TB1exv94WPlZ+l1lL3p6n7pD2PmooA0jj0iI3IT+bztd3D208WWakEPET4P
bCGV/lSos4ecA6rqJ8nWEK4gVDVWLWjUy/JXmRTPRiiqJxixTkH0vpuJ4lbl7vwKispxUZXyicKF
RJFdRZmRASWhuae13jS/WerFoF5G9T6glwODFBO5itNrjblT/0rTP8Hy1srKOddZ4x389is4a50r
VR27Hv3Ceuwz1BKOpdvX1OkiBjpl5C07SXZBOLfQ9wXrANRe0F5zujtMiwWZwoC3LHblZS3F+w4j
P2lHZdlDXRRrQGuWrlqzq8otB5UldZRWESaYQkiy9iePOngxc1NIQqcOHnmgLj5Cy75PnOxPc5h3
8VXy/Bva6rfkJva0PQ6z5wyq9+pBRu4qnoN/PowviEZep+6nER9WWw9pEDn6ckx1yZ1F5CDQCwoF
ZZWttzFuXRd9nLOs0NEb3jzVKnxEArKMC7r4GpH1hojmeQvF+aJ4hpTlomM4XeureLdIwRZwfq/I
EDgXlNddNqYLEEpoorRa7aSy1yThybEdBOddkmnKY2MARJwcQYgRGf6Y/4zUQwLRaeUiaK80GZuT
yAqgT/Ah+mxayNqc7gTIzedzoq1WYOxUy6/RbCCD+HjB5Hc3ARHBKlCAkJhvkAyMCDeHBFYAIdeL
dtfubdtr3+P98+z1OygBe4EbgILDyZmD2mhfVgovctlbeM4ylDKn2bwOMQbVqAo/jciYGRfxIjn3
hTiI9SH7oFk67P10Ki1zRDFXjGHO021sekbyZpa3lDyct0Lhgm1QOIetEmVcuVzhsMGKZyoHM0RF
uaydTlR2jZAM1BEM6kMUonmnYxlJ1rOhRM7QtvIbRd036LO0noLwqV8cnZaXqX2XA9+wdmgUsWU7
TQRPIC1jIY+HKxSYaU/hs9kMI62cUce4qvWM3sTuWfRMp3dSPCq1Ey0eqnssbAr9lsh4uQTbfE0f
WahqRy5fo9yOaBnun1DnRDWoqvyyqtoLWyojyBJhrKTpUMbDXRcXttPx9enQdrNtIt9WDZWjzXQH
AZ3784YiOFMJWTN6CB2QCbW5caijZqbNAOFmGlmgK/UXcFc01p8+9luIVMfW7jycwPpP4DjXZUag
L4hXnWhlBP2WYl3ryoRWHsT0dDqch/o4mjiHAgFLBJemDq1kpD5Opy8CtXsT2CjEHy9KNGCMLghb
HArZL6+/KPdDgk6b0n9DvZ9Dvw0uWP4gLxh677mXXumu6jA0XZz/ItFcbz6IP0sVOzPGxcAHLT2q
vn/PLPLgsiOwvAzhddXMf3EhxgQYKAdAeyl0wbjtOYQUHXQF8LRVAhyqvYaHUb+3L9HBTp3XMXdK
5qSze36UHxqVX+f9E5bzPaQZkJ4E3Yv7lPvgtghBRLuHvJITHI27+Go52LvhMnMmx/btH3i6zJ2f
9vFnewC1ne6Eu/btBmRp3W52A//8h4miWMwHA/UErq46dMNPDSLsYhBnB/iw4Luyq65Cr3sHlaXl
BVehr4F7ae0qc/PjX7AtncCSU9ggzBRtWRmBwxZClvrgWM/nByaqZj1B4BZaV0c61AwI0/vg6Qe0
M96UN8lL+z12gweKHLATPhgvFcJJlCN4F5GfOn/+x0/gFj2vUhpmIZSiIdjqgKHrTbsyvPL7XX79
/lpd0/34HLhYacWzHOrNlzL6alG10skUcDGkTcIQ7zyYAuVwPd3mfywXfSjmwTq+v5R7NH0FhaP8
MB6sB3vP7mfn1/nhiy6eJ/Cr39skuaYGdURGjOHT21vLNffDm+ZNKK0N7yG4WEGZWXfB1igjshGc
8pD7Qm8VqkJwGvEezoZiVZUvKbimA7+tdpTEyI5n7mR6eKRRu2slvEBJhZq4Fookf8SRP8keAoRn
sM4MvKMR6E7gIfZ04HPFKpNBCMZdOlyu9c5JVcOBU0afzl7Xj6V9a7VOCJL2vLhZrJtKdv8VHSio
qDUwfqqjlY3b08oEZSujB/5IL63EC5NjYYfIBz+dX2AZDLeHRxNN2a2K9Q3QaLvU5RU6wt+VJvqm
dTJdCZHSKdEtwzLBkMNQhc8NKQKPtkZXWwJ/udt50T64t/zsOD1aj9pePwyX0zfluvjzQH8h6tjh
KNm10IGe3PZZtqvEHnPzKdywm6QFG4SC2U2hB+wNuAPjaprscrdGG6U7oZvTGfbqbrlgx/PzLbrj
rDGPhkIykAQheXFqV9OMDiLNSDAJHSTL2LRXiO12EFQdpxx9HfF8iwTrT/Sv+qSVcduI4i6kxg3Y
FW7iX54ywISk1/WMbUVCdPr8HoJv5wcn2rYmxBHBPGWquEzxMddMbXBsYFZJNM+TE1YlC3eTFmZQ
L8vD2j+Ptv4afxxv0biQKwnrdq4noGVddyzQatu1uj9bg5vG4KSIXs+jCecOQ0NVoAoGEf61qWWQ
8erHsoPLiVHC1l5Naia5QYkS/dCIBmUsKqA+MqinthEm5Qy10Kpzy3J2oEDlLJA9tRvLT4PyciiK
i2CERIURH1hjOEvbu6UGvdtGdwmlF+eHS0SOATWQoN6HCwLhIHf0kiEP9aFvOnCJWH41da5hB5f5
nO2nYDpoGdkVRbZj44NWmm6u6vusn48gCndqC6oANLmCZJ8bQQ+yB0NTH/xIip8pHrVoX4EVN7ue
Y2sEqUOGB1YmCdOEOwzsFYiPdWrgBOF2WGqQSAlVfLlWv7DxSrMd0r1WkMKM7mjlTMWlqUoFtld/
wdviFnOdzc0xaQa0UdUWmGGbOjFepwtdccPRz3Vlp5a3k32tZZlj96io2fV/kT4kW3Bu20VZQKZk
Bng/Kt+7NrkwrcdW6/wEbZFTUDvG/HbeOIRRwRaR33qFRdupW4cLVS8LuaCoeE2RuDQNzwxNZ6w9
HRomoPfUwZ/Vdk6m7iHhUmS/x/mS2b8lX7Oa4rnJ5+5DeD/JQnXC10AJ1LOnq4/KUuqRyV+C1GfB
XV28qEoOsqbnOvutWA8SfEGJGGFI8plw6AYebbmtQlOtqSPSY/7JY4NoyIiecEsn5EihlM12dor6
GNkbrujKtcXkwlIj1rRqMobObbOHaNhZ8cWsQNJF30E30ilDiWcSuFrbYrhK44FOw+sat6UoU6OC
qShHy9vM6RT7oW4saHtCFzX+MVSyB891vbj1PEHjNlMTaI0ZxmvJXRHCaK5zkK0HzCvNb+nYOml7
beiSU1mMiBw3hMzWKlRufCjVMoq0RWzJ4gxqXkjJGc8JWu77XH8Y+z9oHQRRm6x+QeTubVzZcI1H
XQvK/Di7SYxk6EyKmiDIUrb0hoB4nZDCMRpfHY8k85Ulcw0FdZs/aV9CAuJY64fzpis41E6+gLOi
aB51JbQx0zorX4q2qo52RxrJUSI0ns0wuck14lEJy7WEKx7CYxjGrknvGzN28ZK064y/KOrFkPDs
hzZjHFwG7wySjuXTgqW0Y9VnZHGt+FmL48eutHZzAqvVKonxrN//xVw/ESlHtIewTUuGfq0eQ21h
RbJD0IZuKtUDEa8V6nfQ34yr0YdP3hwximlYY5mgsFDBlcyplOWHKtNKEzgVzN0nBOfWA6JXI1nr
4NSkOCAxCq7h3Vp2UITeBG42orycNz+hZdgECj82aKbgOk9PTX2KUUC2Ks0phTMo+q4Nbpt4b2Wu
XszeeSjxZttgcaY+FDZEoEZgsaVU7+auurZj875f7H01oFJTJ8oDMWLwaSGj7ExtNt9BIl33axpd
9Fme3HZWnn+XfNM6vi+Ws/kmbmfYQzUOdoxvCvLkCSqgP3K1usmy9D0Yn3I8AKagYh6VYE/TxFkM
ULsF4TsxIUd9/jsEoZ5tbT6D87dlSfvEWktWIfA22PRCg7BcMD0xmXa6GIeiNAfKPMzi25KWtijx
TgWcOHQtdc/C9Fii70paHS4KTzCgTyBurQ06TLHeY14H612N+r05d0iJBux7GBUHPXs1bUg1gk1F
nzsvb59bMtz11H6G5pSjFelNMqPF1JaRRwg31+ajuMUu8YA/qRE+SqUOYVcG4sTW2ucMfQfoVJlm
yaIKvdIGjltURVF6pSGY7H5G7rvzpsErUU/zN5aD1Vy1wSABykWeowr5zylBuV9duVBB2oEz3KEo
vko1yRkinrxPIM4zlYkZDHMC7by0+GXQ5Y7F9yCApYXXz+96MEo8uthQP9G4M6QZozZGqSk2hK7j
5uqodrtXtObGViVeaf2hrw7gHyD+6ChzUPDRHCW0UfzaImueqV7e5eC8fq4jj1npJUjpzq+YqDkf
RyPiVQuhBwTHuCVLA1QufhQiL/l0mCD0paGcoQAnc2aUNymIIhWz2ln0V9//ocVvgvZZ3AQh7mp7
Zp9LPkZko9tv4VZ1oaROixznTTsmhdOgfsAbaz3yjDhKD+fHLVrSLRS3pBUtMysxAJWO4TEbNNC9
9UeIuoMgTEbeLxkV39E699VEJrQWuVRTrssaGX+dHEwmed8SHmibEfFtrLCarGQBYAIl2/ex8ayU
qPimna+EoP7qiJtqqGQbzf0qVjQPic9ivBsahhOPMg070e6EV4dWHxg2kCrlEnuWOvZKTWHGbTi6
GYQdzY65rU2vxu4t1qaHEbKTEs+zmim/c0CsiMoKC5m0L8IqI6KUJlqlVvVZ/243kBBoyyQDaFF7
tU5mLwxlQl7idf2EJKfRSlAF6K1a5XeZVTM3VBbLb+IRWqgDlT1wrRP2ZXSaifctho2q8idlro1K
zHRMKLihruPwlw3OX6L2exUaU0n6h9EEUSAkEUl/LNVB4v3W0/ELONK+pomi5zX5fDpOS0t0fawB
Xs3JLk7ot3RYJAl+4VRuILiNT5IpUcsFDrY30x3K+g9qlnllJOuWF6WCwCf6ORRu1+sFVilbHXmS
XenR9zGKUBR83xIvrS/MCKwK6ouCrri/cDU6cvYEGmzrNeR0/orazu22xaFo9rjr5MGuSPo9g86c
YkWSAiOhV9tAcSbZUxNtsgagIsv0J8QQyTzi1dm+hWT33flRCfc43mR0nPMoUedbNFPoxuLdFVOp
ZC6iVfSsF+A+QEzV5G/UCv9qDj/RuOilCdPWyNbAItCuTQtPmMnRjmInlaU5hW5kMyrO1iGJqLJs
xqjmMN9PEfhTqj+22l5M0fMASdzzUyherc9BcVZfRmVNsrU7S+nA0Gpfp+ytC8bbVmb2oqjC3gyK
s3pSxF1KIFPjDnNse3UYpHiM7u47Nr6EZLzp5zF2Q/SfXGZmYshWTgiO2g48ndnG2g16av0DSpFU
LQc4BZWDUnnT9K60RzuPnbJ9yKo/UqZY4ax+AvLK91Woo+GuBmCp7cf6Z995dvqcq7JeRREdtW1v
cLhtjVfYOlBbkLJ1HrZA6MeHwOtRiusYDt3/VK5nr71d/NwLH5Qr0z9vOUJ/ucHm9vlgD8nMyhUb
iu80S3aM2Mdclx2q4uBwg8NdyBcKQcqiB0760/DNC+Iblk+/Vf68K77VoBbFYbcHuakkCha9xp1M
LXdfC0dc5qxqhX0q/SzylEPgG9fjk/E73xeHOYNelNv8gRQXlTg14bx+KGUaKAP+UmiFZrO4DAIA
W+Ta1tCQWXsza2TDW1fny4G6QeFWTyFdrGur5STNnra3FMo9OYrEl9aDbkEVln4472vczXAg2cPj
ecsR7o4NNreiRc6GuFKAHXbG5ZwBRK2vQICyb2LzcB5K6Es3UNwqglIC/OQhoApl3CvgjCFzAvE0
FCyYGSoO6ffzcLK1W/++yYdNVVD1WQE4zX6ttPtyrZuWOTPZ7K1/32DQDEkjJEkxe02Mo+E+7w4h
u7D+or0GBWp4+FN11HPhyesUpu30LrJSFadQcZkpXlO9R1JSNsEjBRpNKN7DUNCI/ziMuhuq3CKI
6mj3rFn9xThWjTcur4vSXqMR3R+W6qXQHtOifDi/TsLAYQPMnXpxW+A318AhRoLPrt1ygSMB5ciI
uigzgdCwSf/itWI7VO4IyqkVz6a1hioqGl8nwnbgZJyC4V6r11oxVcJ3t9r1l+39OUD+AIoKNYqG
NVZJOrQo9OHPYUYj1vlJlGFwh08BJQMbdMYgPMWq4WYQOOqsylJGQmvfDITzU3PWUaNvAdL3Fcis
VOoGxPIXpiH8KmXBkKjABga5dl2jig/Frtz+rdtam8mMaauTQ7ns4/IuCV5R422Ej52OBOT8TOix
T+6q6NjKHvNFhCMn4NzGHseuLOK1FdbI/JReGuQ6NJ8paBUmJ8ODWn2lUccaJKeNMDQCH7VmEJUg
suRGvNQVa8sYoIWSP08RuhuS2BsJ8StqOG1rQiQxcdVc2Z23HfFgN7jcYKc2siZzjTsXlPjMMZ5p
zdAJrNmfyidwc7ja/FRAJKy0nmgqy3BJwTm/07eZzsAJhNAlHVC7cF0WN4y+Q0/Ki9lFz/Z14IXN
IZClR4S2vBkz53WUcAltUFPDBxC/Taz7ujcdGtQ7jT2dn13hMbQB4pyNStWx6SIARSw6zrhMWkqx
W8ldzsNIxvNx092cRElHk6miK8xkB049Ts+RvjgKXve1vpfcU2Rr9vH3DViUGnjXrwGWkD9a5U+6
G4THAM/59UrcNO7Ufje1YD+WKY+IA0F0dFP0DZsgauXcXJnnIIMKEct3zeiEYExKpxCdBMre0nNH
b8oDyWb8/+ZoqIlvYKKVhT1kaIDL7KdZ/13l/fH8tP+Xqfj8Is4nVg3aJecG3d9DdQ/2iXG4HTL0
+0UXFFT7TN8reCsxO98OJcGUqMgbUh6fwFzg1kJDhhYWpmKpX5tQ33cmcabJvDVnAx04zK+U0NGS
+y6fLwZrwoudeqRRftTVBz2LLmwaPNbm22i9Fi1x1Z7ATKKLgeEhaSTRviu1323W+GGYOnWpqc7Q
4u1jZQwZa5lwlzAs3AyECwuJaad0phhINtwN3TFM3muUCRmqF06zZLXEDvZzzjgH2wTVYAfr3bMm
0OJ8aINpr1b3Wndr4E6hMDy7PJ43D/Hm/wTkPGvYqJlpjLCOyghAP2QfWlVDi+bkn4eRWiHvRAt0
yA7Dui/yW6h31BbIbHInVFH8dUxTN+97D6TQoyZ9LVit7DS2odAnpiDlQhsbcrvcjFY2qvmIigC4
iq/aIN4HxoUJi8f1pU/eUqS1psQdiqsp95p+cPBsKRn41wkGvra2KqJcUmX8A5NiDnqLR2kE4DVo
c1rkt3apemnExAtqy8vp7LLyrlEhuVi4S/uNguk7i27V+d8zKp5+B3ecELT591GN74i6pdohuTKC
fwRstEbR3AZlEjtgpJp35wcvHDvEtpGrUymCBs4DjAtJw5TqCMfsm8w4hPVjKqOsXj/7y/KiDNai
Bm7YKi+LNiwtnkFnNOIEZoU3Asg7UEiYWAaaciLi2cFVi74WyUkmGhbKT/VVRRzpe76WSCEMBmVg
WNN8Y4ISNp934fT7/NR9DZdxgmwwuH05mXaIunkDF6rItRSYjbT+SjYKbkfGc50F07o4eeQOyNHP
N3X2cn4Q60fyi7MdBGdzPTIDtqIAghW3CutBJuWb4VXX/usc8ulccQHMiPXQ1m3mTvW1Pv0q0dCQ
31u65ElDvCIoMkCWBdQAJoeSz+YYzhlWpCej04W7tJMsuXi2/gHgKSqCeLZmNQVANT80zfquHgUP
ZAgk1vv1iMFsQa4dBGkW2L34mq2QQVbIXmcrGEIQVqLcHY53qQL6y0z64jmkSvoLYond4xIkEHNv
szSQ3CKEA/3oftJUHV1X3EwWiTGqpYGBkjBCm/gxV52WpU4uIyoVWjgFAMSxkDJgXCw2sTqfW9Br
ooHuhzWguScAoY95f97GvwYHmM4NCBdemRFT6m4FMbK9Fd8t40M2POHQcfq+layc0AI3UJw7LcNA
yxYDUFZwZaJts+hz9/xghLaxQVi/YBM2owrXrJQBCKPxkseHCSqE841WfW/Ng5G8lKPkEU3kvDV0
FMN/Y0d9YUjopraBUJ+NwKp8LHQwlqDlu4l+RdW7wX7ExfH84ITTt0HjB4eGwxHhP1615kOdvSmV
JGkjnDx0860sqoDh81OpnoZjOCgwt+G5C6909SatEFrbr8x4ScCSPr6fH4/QvFeZZmTcQJfHX8aL
QZ1zawk7NxkMCClqTlslKNeWBQ4yGO4kalhu52MFmIweDRudgDqcguxIJcLF2QyGO42WxCTWvA6m
2ZU3YK44hj9o6LQUTX9+9kTdwjVvLpdf+gPzxhcL7YCJ21yBMfb8lApKErCbbcNaWUARMvJ9iHqt
L6iei9ErkHnkYvLiH+YrWtwPgZNfpRBw9O1HpZKAiof+icl5EEsZjKi20XiLCNUcHsm/r+Y4HRPn
NppOSbQkwO9H+lVTHUz7uy2jkxfbyOcQuK2Vx/aoGBYgTOtGocfQSh0pj6Lw1LAtHOamvuaAuVNj
sOIF4jHAyOuVFOcnMk4rb0v77/ugKRrm4JZA/2Wu5+SpD1TTfsLBt3buDSZc+pIOD1lgRegBsXry
NqVR+e8b1k8ROQNYaj1UwhwNVcX4PFQXqv39vFWLZm47Is4AllSr8oHg97X2UA1/Rh067vN+yGUp
XtFRSHDNARZ4Wb5UR86alqCrCg5QnTxtjBxKDoN6tMYWgd/h/JBEBreF4gxOiQoIPtVwF5WONM6S
enr0XFux97+hrF+xOQ6VwezCpAMKGHVybXDxLGuCS+tvQMCtYq4kPqiXOQVZemKbnb0OBUIvkNIw
QI4WyRqdhSaAVr3/gHCReBOiGCeMABKjY2nRY89EQ2qaapAbfzw/HCESQ7sV+rxUE3ynp8MhFbJ6
iYbtw4xVF/M2mQ6B6g8y4SpBYQxCV8SvK9EvhE8/kvObtZnSOSYx8rLuwAy3puwpgSStoS+Ngw53
B4pt7pyjtzkId2Yrq/perYu/12yxOeuz5k4vRzylu6RY3J42d4utSW4bomACzA8WjkTkEhlPcBRG
S1TAXtayjhDnbV8MntGCpzbpbVROleAn7Zog9YjVgOFt7CUPQqLthSMQBgPSFwMO93QRB0YCtsQI
lRgEcqwQlNuVdRVY3V9cBHTcpNb+PHAg8NS4fabYBkJORGSBT9BdFg6l14GVy653541SOJ5PIJ4e
t57LMapMAOlqC8FfrQm6hyKvRhWXOahgSna02DY3cNwRglRkOeclwmgznhwojTpZoh6sCRFuxiDm
EhduZ6M6drrtq0V2SRDF1Ei4oH0ECReQb3NLpxdaoE2xhesd8k2G/a2qInA71ldRSjxD+9WBpuf8
3Iq8PmoP0AGk4jqn8r1jzO4noytWr0/HxlG7KIS4YFwcSA3a2QGvRPXL/wbI7z7LTPWuAaCdlUgK
/wlN1UlKBIlscKgxPZ9HE+11dGBCiRW6a6CT4cIOFOfVo97jsmpM4Eu1TLwbyPTDhTMIHhDUpDHE
nvxeZ4ua6PlqnRqZvML0Z5o6DdryQbHfPZwfzUeUxLsu9ADj6Q5xOngFOdNUcUfIsrZDMHi0D90L
udbBfudML+NN6oJDjLxbx3G33JjO9+LavJ3v5ttX1N4e7AMDBQjaev3z3yOa3e3ncKFPPS7qElX4
nHURp6DEo/DTeQQB/QRF+enniLkNEZe5TqCm3Ln6jt4E16CcuOs8dmA3+UX/qnjDRXVtOlDKwSjz
q8LvZKGK6EDc4nPm2pG2RkEZ8A1wcmbZlRXfBKXilXiqOD9SAXH7OlILmi94jl7X99RrJxlKOdsR
HZXYpi8KTsB0LjxzAlOWGeyzHHf4voOMH7rK0ESKmhBPLXtZ6ajQ9zEU5YM1F8x8eHA5/Ygs0Jba
aHGDStL+IqDxMTctJ2n6XU/AhJCFzjDfJRGoCqNf54cv8vFbYC7EwWN8jfscgKewcPr4UKCDtZuO
50FEi8ngXDUT6V88K3BTrFZ2k5omQmmF7f+PtCtbbhzHsr/SUe/s4QqCE13zQFKUZNmSdzv9wnA6
bZIAF3An8fVzmFlTJdMacbomOqKinbJ1sVxcXNzlHBkCvWRNyXdLLli4E5UF050PqAlE6EABPYfu
4G1vmi0QcTwtuiYgokVXvZfwdNNp9bbjzSaxxjsivqFt15NRjjZx7ULP44WOlZNzdeCVoloWGF7z
gKei6LqC4mPgdzSph+pcVkRuVq1APXh+TU/dWPZfcuZxzyFXa4oKG2hMzm6NhK1KTbzIUPU7PXJF
+WNMlsr1TjlXFIdANdFGggLnmU03ZYb+iQEoBWFigDHFkNmmKhAcZEN4bRjF1dB3sacXSujpmr5E
0HTK2qMgfiLFmAKH8wsadBg1q0bAMBjWd9Zfd9m77L2hDoZ/v490ai0wQKFlowrYmIdZ0bagRFyH
4SH0SdRbxr7VyRsX31r1bQk240R6D7JMYN1YKA7GE2VmZFmftyOuf6woQsptF4zIafWBFh80K6Ba
QHUwJ+lP+lK88mS85ljuzLgOHExMKrDYPNUMfgzejbKpq4C+3CqPtFol9ap6XLAyJ3fPAr7F1O+J
/83MG5EpsjFTpzxN0ZhrXZqqa2ivKnuIl1AXTx0/eiRpZs9Sqy9oMknC+8cFkZ1QX3vumUuY4ydt
zbGc2WGIBtsY6CQnb1Apq206N3XzC+OmQfjNL6/L0LPuzx/4hZn9vEKOnm5hz/5Yw2TqxUfHbPFU
cBBNZbfn5ZzoooRWIhQBNh9gzOnzaJ6s7QLIzAOu3jXxtI12HxSeabj0oL1Ed9Jj6/IaYB69K7+d
F3zqKjqWO/Nqmol0vqA9tLL+HnVbQMhFTnBehD59x9yRO5YxO3GdmhoFVyCjC1Ld1R/BIe4PW7qt
/fCuuNd6P/cMQOVZfvSaejv0H3h/J9xzPILZ2UuZrRhKitWVun7NpRoA8MojKOiQ9Lorq+3ChJcW
dXb1jpbdjGTAhO07si5W2psCumrQjkZ7tFWMva/5qZ+sEW9qXTm65nO0lhdonn2LH2mwFBj6X1Z/
ctgBsYlO/dnqN4kdERnDiKtrKyjW4XqbeURz7UDbl14NULeV6deXxru2Ra9zvmZr8kD+xhsdQFR/
DmG2/IMMQTxp4dps2QWqX3WypUug3ScPKniUYNZVEzSMM2OX1aZWqsU0S/GjrT4cswNdzh3pPs5v
7UmbeiRmZun4UArUdEMMirvr7jugI8LiqtAHsJ8vuqenZQEV1EH/NlCBZlrEJR9kHEJWBLqBtEWm
k6DQ5rWJLI/0KBogvYdABd6V/L0hiW+P3ZVj1b6szCuF0UBJr4eIL9jDkz4zNOnPQU37cGQQzToL
w04tcamA1LkFL4KSec64HUG2TZ5luaHq3liK003q8cV+AArKQC0nFmNevKpWzlgYOm7OjKo3PCN3
OM9/w7FDi+6fImbTMmKuDGMJp0DPjVXFvF5bqxwdNdF2VC7ifMkenTQQR+Jm2lq3TqPEE4KRgYhL
36GfO0UgEORqf0Nbj8TMtLUnQhvaEAtHuLaJ6qBgqo/oiKcMvlhqZDw5JQRxYGXgaTo/8TyPFCOC
H8o6AcXQakChlsQ1m9XfIYgDywEi8wAFM3X4xbOFI3mVNvBKkXvTPmLDrxGJM8wgCT0FuLkZ82IC
VJfN+VU8pX6ONqVz0I+nfamTtOVASmphs0QGDMbK2Kd9tWAgT1mvYxGzW1gpAa5bJpiWkiBkGh9S
5uaAdjLEw/mpnDIpx3Jmd0FSAq8LDHNwoFDEQOtDXq/kkLtxsWqWmDqXRM1sfqkXGq9NiOJ67gMV
WFQ62ni9qrlMk7fzszqZkT2e1sxSVjknQATG80HZtKPb6C69arbmyvH0g9iBHtFPXe5pK7m+oIf4
9oF5D5G/9FCbztLcSB2PYWZBsqrtW7WZNLPNV1m+6mUR9K3jWtpOiVAQ+eP8nE8dt2Nxs4NQAnRj
LCjEAW39XpmQd4AcCmSIfslUnVRNAIMiLqThEMyDJFpfSkNp4XObZSCNS2Fe0ehVLmnLydU7kjKz
VI6TpJneIh6UZOuedhtFAUFuuBvqbCXodbSIOT69FL7s1pG82UsiL9EeEHaYFbD/6IeNaMGz4as3
xhOYSKPOFZGnPI6+utH3ZdAE4VV09ze2D2EveyorAsbQTGM7A6zm8Yj5KshacMA0JaZHluj8Thqu
IyEzlYxGEis/FzUsEl/VnxLgFJ+fxsk4HghuiI3u06l0bWZQJAc/yRBOLzLlUBbXeYTyadSpviXm
j6o7EKDjiatIWXP1/rzgk+p/JHdmXUJdkzyeTnwtI1CJIIFrwyNaepWd1JIjKbNdUqou6yQCsl6Z
783i3Rwv9TZzwYcUiRzQaOmqIC/n53XytB1JnG3ZUIjSycWkF/WFw74l3VVUf7OW7uoTUoAairoE
lLoC8X6eB+lUocpGhxQRKh6zjSDtC5fTQ6clC0+hE02uEHEkarZREQfpkp3jKTQAPfxO61y5Sa7k
Wrkyr6vKzbaRN+6cb9pCtu6EOZkIV9Dnh9z+hE322UsVtdIaUY+gJJCnKNJIYMiWbeya2sTIuwJD
7/ldO6GNn8TNJtkYfWr3HOKEfpkptxrbaMrteRHa0pRmuohqt56WU5y1sm57dNpUftZdtakPpFLE
Blda99GYQUV3Kr2pup2VX9fJoY78FoYtXljdU09KzBftZEiHorlxHlrWatVSZI/EufCjvXEAvdRd
8Wp6t8lld9ls4ts2yECQveGXObIzF/FDvcSsdcK5+DSA2THJQ5B5WRwDGMIgHAIR+7HzrXP2Il7K
VCzOdXbRVqWapIkFUUbko3kOeFKRa/6Ig3d++cYC9lRofrKNrkHdftm6yb1Yvy4FR5cmO7sbKS1Q
Hupg59vM703fjGq3ylZJ9GKwx/NKtiRpdiumdjE2OcFczdHrwl2ZXozpbT3ehcnSxTGdiNn9e7yB
8zZOFBIYJqsgqdJBcv/S8AWH+lSUVwObs4mngkXhu8+mUptCD82JJQEEKVZ4QDfDkAalEch8Nw4+
JocaE0+a1sKFaJ44psBQx6EAkq+Gct5Z0jKO6lqkyDIDcdrwK9g30HMj9cIaAOP2q5SGLuNe5JBN
JnZRd6XEO6BCjdaOGPveeib9TZInrj4CoTpa89BnRbdC3r1Xd1wGfeHbEi8fwx3NLaPhrg2BXEyH
VYfiQ+S1vXp47IDr0jSvejtl0Twb7EGC78bqYDdqMMTIQ6N0AUzCSxbwhObowE7XgGwHV0Cf3ygI
yBSFIi34AbCAEdh3ALjBPQfpO2upw//UCh+LmhnbogeXa6pPopJLUN/UsWf0zE3ACRD5RCxY9pPC
0D1KNPSQ6mgR+3yRRLIHHqEBYWnnuACfDFQAvzbas9JfFu2eiSY4fwJP3MyToD/lzQxbW495gjco
Xk3Ko2oD2Ve/j2oSyHZ1Xs7SvGZWDVyahqjJNC8L9aIABaT6W2GtDRmvhU23dBFC6oRAQ0PbPSCW
8Gz5gj6p6DENAcfdehoAVyOxTeTLCGqBvDwk2mqJhfzEKqI6jVIkrSwgdc6v/yy3S+lEDkDtrdAb
xcMYSkQGgj5f0I4T9/4nOTNVFJoRm7Vqt17uHAZ+lWr3yRJlwAlD+UnETAENaTiJUWLdmtD0dKP3
yN9oPTDgAwJ+CpFTJItnqqBLg0R5jMUy4/apyaXfifg2Zws+w8l5HEmZ9OMoPNRpVCGJCikc9s1o
QBqz1F51cjOOJMwsPlNiRxcSEsrsXZQrA7iSGsKk58/NgpA5+Y5pFUaEA9J6AwpfGmvbUxOWd6E6
f2Gt5oxUNCs72ywwE7W1DnGn++AA8M/P41S+6XjXDf3zflQVWo6R0WuBgiGvEnJpjdzrASjZjIYv
kvxyKjXL4x6PcdVFzwgS3bmHLno/7gA62avrsL9r+FKeYNqimVfwaVAztz3vWN44ClY3ax9ocVeO
+yjapfUOWSmNr7r25vwinDQTf2nMTzrFI51kodrlTJ90MunXXQJyo+QJtKIhX2j6WtrP2RluO4fW
wpnOMGfXbVXusvz+/EyWJMyujaKMHDqokIBmmDBf6422oPen4v6ftmZmJUiSSnCVYa1SS72njDGX
yp66rTNeD52ycjgNhqRwm/rWQZvz+dktCp8ZjziSmkX7EAdCvc/CCpXAXtkeMnkNZraBOV6v7HJF
X5B6UhkR9cLVj5zDl6xDXVESmUrceRksVpivEhPt3Ch6HtAc+Epu1b/RU2eAtxPA7ygw1b+wI9LB
rAX4ezt0oHYfWVXcD4iFtVruqyjGXFhQ/cRBO5Y1W9C+oXpW8qTztMsa3cSRyy/Fq30V3j3ot9Vb
sdA7dQJpACVeR1ObmWYaAl5OyyGue1P3yaN9x/fje+m4YmePnrHyre2jdRMtmTj1/CSt6fOj4y1s
PQU/CqTidbrqP7rMta7MbZy6MSBWFoSdMiVHM/wCyqmJQs0HyEKi089Z6UmUtLFbaq7P79yp++dY
zrSxR3OKLZbyhkFOZjhbkpq7GPBy/bgUIFoSMzPErRZXRtZMYizVo/0FQ3RtKWp/qprjWCusyagd
zQUtpPbYTkKUDZIR6+qZ3eeXmp/vimfzjhE3WTDDJ++848Wb2WF0Uqkdnzapzh+jV9D9vjR+7Sqr
BBWVjeUq72Kn33eoyr9JH/9/2zazz7CbaZVUkGwYbz191I3aLdWH8zIWpzcz0d3INUWddINcGahu
etHcZpdcTLDNPaZUPMuL4Zr7YGXR13Tpub1gUKyZQcGtTeKhhGzkxcvM1Q4mEvEumdgxVt9UlBXY
Cz7SiXKqqS4NFHxoKAQB6ryzPRzRySUaDcXOIsHb/pClF5yBO8zXs9pP2N1YXuXhpm3X5egr5Z7x
hZN4IsIwDQCwi+g6QGJ6XlchB4DepDmqrR3UkvMu9TMB7mzUWIFyOQRj6naMCThRVtkS4qRmT6v5
2U/6LHp2cgoaodzKRl80J7vIRk4yA0zuhvdbcGcrziErLqvyuTDWlf3oWG6H/hmlWBnqu6a9ErxR
LFcd+A3KQ10nUlcG8DH7K1qGG9lxzxb3iJKAfCArKt9BAWUtOrepXoC/4DXNIZKgzBAbQ4+RoNx2
Zh2AgmWsL2vJkah5oVJZKY0JtIFA0zdMrkS2tcqLQslXZb/NlXXItiSXbpNtJQVS/Lrq7vhwFRrA
6cvdiEV+lv+Ikl0EBEsCryIrfEdep+yQ62gDCsD+LsRmyA8M/IpjoDbwV/NHgN6p4YbZG+o8FuIG
8G6gNNil4w3ga2yN+7Ta2OUdbYKMG67oLi1ywaIbUlwq3UNsPzlI+MtLXu0KkN6VfGsXtxlf5/Vr
2N8jb5I7d3a3KYhrj2twVuc4P2oHMLXkrTYBUHHoZYAelFUCSJLsWa2/FXYCmOsQFAsrTq5iUNhp
Dzm7U4pXYwRhTggsC1CQkQjLNSKnZl7Uiu8kb3pheWb0TR33oD9QROK1SKToHdtkNID6eax4CMsN
8G1l89GUHnMu1fCAMFZXP1D+vQeCD3C0unJakB04r3Nn8HgXROaqVuutgqaKBriHln5Ijd5VC7qm
/BnVQkGWrICfu3Tff3WdppbUidrFVJEWmrf7ZlYUVlbcTsU4nra1t1XQ+O0qcdPL2m1UV702rgBl
u4KG3akRGmQXDOEJ8QSxKNNxNNDqggn988VSplbRVlOZILtEa6zXe9zLD5Xqhu7THQFhZ37xhsTR
U70qFyZ+gkITWYcjybODSYqR2BUutZ/lQWgUuihd+QTq0gyuq3drr+wrsaovx028tX3hszVoawHN
4y/dBCfsw6dhzC66uKuLJuoxDN0D0hhEhz5Zwxj3QfH8AOx31/HtS+4+Oz/Or/xXL+jz9GfXHMiJ
AAthI18GIKk4exFAAxPCbY2l+U3jn9m/T/Ob3XQqz4CcZCF/lbnZ3vSMXRxwzLP0u3WzCnf1pvWW
QkonElmf5za74bLY0J2GYk2zRzBwbfOgBMXxCvFH/7W52qdry1uCHFia5cxrTg3g7Pys37WdC8Na
h8PeUDbnN+zULXq0ko4685HjUaBFqZqOCom+q9ZGqvlWAPu17l+RcfKddHhtet21eQxYY4r2GrSk
9Ul3M/Vjnh/KCQ684wX+guTtOKkunCklD2fwxgFJTJBvmc/3of+drwdf3uJWc5FmceuAup3XB6j2
9y8s5t6dH8gXJXYMVIejGNdANwGK32eHp1fiMVX1EG7UWAU6Lb0SxrW2r/Tx9rygL/sLQWgMRWkF
AaQdGuA+myknlakgIGxC4A1w5SQHzdDK0IPzQr7u8EzK7EzqnSHToYYUgKoC21vCP3MLBqRf1N5u
DS8HvyySV9mCJVya2+yE5qLP7KhkPfo/bxp2L6ygX8K0nL7ikxGYTWx2IBGxVGq1xcQUpqrblJfZ
k64YhAFocSyu7JalH0rLhoU45intQOuSjXZ7wG3T+UOPM5TJdDLtkQ5cqzWawPTHvtrpxvPCti3J
mRzuo8eRNHVACY9YQAd+na8NAVlHF/o3QAJGl/QuvxU764pvLa9eqoT8+iyb1lUHRxqyONYEefJZ
cmRLp3cSDm6JLU7d1lbdp8rtVsYafRmrqV/JW5jqdB1/2cgjgbONbKOyTaoWAslVc5kgMrx2POvG
fumDYR1f0P1iOOJLYGA2w5lhVawx7+0YAksrGPzC61xdA129ZwY5SDUW7NrXxP1naT+DW0c72eZp
0QEsCY0zvnag6+6tSN16XOne9D6Ta3Ko4RjFXvMKbRo3S/fWyYOItwAgX1E4+aULbNSKItdl1qOw
CiWt3aafolgWWZrkSXU1wAJqTq2h5jyJQBpqCwfLCmer/QB1hkdWymV5Ib6H1/aqQjhkn11HQbPE
sXtaWcGIhNTF5OrN6R9aKtuIUMhFYunNvEFhfRD66Xf9XnqWVx7a7wu6Oh27L7p6JG/6/GgzLUVP
mzgues/WUcnSgGzTNbxkjf5Ev1fdFq+/hZX9Wn8wqc+RxJkza7dhSjIFM6Qv0eiWiFMHQOLsXBYQ
Xxvd+jD69lrZokFk8zF49ou4UC7ZQof/5LZ+mTWwsjUAzmCl5zWAVSpqWhiTMUovTe2Dtu/nl/X0
JI8EzEwAKst6gJHCljcDQZV34ZYm85hKb/MW5amtcFDvglR+hb630UQIOgZlGpLcfbyJBPMAPuDq
JHQdWR560W85NVytr+6o1SHUpyRLD4yvbv60J0fDnRmQjlNeqvp0u5EteelfwXdGgvhObG6FW2/o
WxbI3mcXxsXgacQfvNG/+7crYD4PwZk5boZiDlVqYcUyuS3VF6W9oYnn0KccHTbnN+fk5iPAAlJJ
nOsvXMyss8qE1bBfErmuXIr9MKjr8yK+Boin2QA5AjBvaMS16EzJh9zG83SyyMDyttBOvm/3gbUD
DO34rXGje+uiAYS+lwRVcF7wSbN1JHf2XmNhxQ3wd0CxE31rCnmJLDXQPsdVHL+dl3R6Ff+a4czZ
A6WEJZsIkqjzlCSPZrI6//3TCZkfUVS5oOQFxQNwWmd1J3YtYkB6lVDJyFrXCHqE185w2+drLU/3
2VK5x6nZHEubmcGMCBnXKaSNzlMbBUWzVPO0JGCmEMROrEGbBBB6N0FBdJvzy3XKeZyQs5DdsVCo
M4fz0PQRaH9d1QOS5Xtt+UWzrpMA3SxO5J0XdNL/PpJEZwe1GNBWa3NISgy18/I4RsSZs6ss+gGq
mCDSDRSXpo2fd85Tn+Tog8ubR7VDN4NFi32Y1gsa/7ViF0cNIKcm2IVRZ/oFLwUMRqXR5RgP/9Bc
zfEbFBXVbnG5R5ESAiKNuvASOHXEHIoCIDBDOaigmbmTZmIAbausey8KW/B9XAojQ3fNqqj9nwv9
H2/Df0bvxfUvXa//61/4+a0QSKNEwPn+/ON/HcR7/o/r9PXtvf7X9Id//uLs99bvxf41+/pLn/4G
X/6HcLzgXz/9sMqbpBlv2vdqvH2v27T5+f0Y5vSb/9cP//H+81vuR/H++29vBX7I8S+//fHP2x+/
/6b9AuX+j+Nv/+Pjafi//7Zqq0Lgrv31TUd/8v5aN7//Rsg/jWmnUQEDnCuAD+Ge6t+nTxTd/CcA
NVQHEJ7IcCJKhxOcF8BO//03W/unZlt0ip79wvOBKamBroCPDPOfqO9COR3+ADV1QDb77X/G9mmD
/tqwfwDY8bpI8qbGdOzJ6P1ltCzYKjS8mlPdCfBYTBBlfPam0igs9CLVbL/RCrvS9kOlikgc0ras
itHXrLZVtQAoZkxBKBEurjoCnzyUKmq/DK0DrUVr69wxtnZUOd2tmuYlyILqHgirt+pIM/nYmD2T
j8XYp+xDjWQiH62CV8IAY/zPvy9YYXe3Wl3lZD92fdpzYODgQnhNkk4rEbcjFT5PWJziW9JaHXd1
mqn4oOpUfLFVVfq4GxVZ8lc71FFFvWtqQxt2wHQqUJc35ENF9mGddRD56wc7IywaVxqX0zCYGeI7
W5GMdbJuhSHx1fjbaRptQTj7CMtBG3dgXhH47Z4rEJRprRw3RtmiuXGUfRaCZWZsx2KrNdKqYVHC
BNPQ2Tjiyxp9zJCwTlSjCTnCzkTvbvOfk0LdZAoxsiVYFWCuO0O3xuSIudEKJeWvY5IV7KOtKWYg
a4Vj0Cq2srsNW0uQfQqKj1r30jIpsEel0gr2wbJoWjSdFvi1Wo+x6IjC1g42z2rDOF+ZERnwR4xZ
8VAAVHqam9NaGftQRIv/WiTCDGTbkDpgpVFhh800xZc5YYcdYEDR4a9WDPj0D9NhHDoCJjH8bp7b
Kb5QKG0s0SItwmlteyUr8QV6kgldBXq8BCWjmzNjGjZyOgM+K3UUVf+QRmOEdKWGDAv+S0ta044m
Xfg1SRZGTeusIpQ9CH2bR6qSHiK1weBHwlXnvmjaVKDeMsHo4OAgKZKaJMf/jzU26bFDMGDA900b
YvFO6bA9YS0wgFp1htZXQ8tB9abNcZbRoozkAIjl0LqhYqS/vk8rsw7cEa0TJXHhZ+j6JPs/fiHv
jWnuqOVJ0fTJFUWtUcHzS0vNmPQ4VlrUFPiVXzvKBlXwwRVACkIsqBpybFz8U8GbjMWYtAFcTvZh
I5iLIu5UlJI/loiuRFdZGo5hFwiBPp3/2ZgqaltmXDCjTJXCj8F1gTMA8gKGfSj0cdqO/OfpM/U0
MYCMGUYO0x5xCantj6xVMA/BBRSlL9VpxX9N7demq2qoYCGMTpZk/8fyKVqbC90vUxPgq/nP02vT
CJ8LW6niwq2VKLGQnrE6MUIvZR3HsB2YOSo5XaGZfSmCRsRMXYoLze555B+Ra0DUEPCIOEQ26JA/
2zLWS4AFxI7mxaIPrWesVB8GtOaNfhikNdjAm8JghgdocjdqeMdwSi4MvRf4RDE5TJZWOZV+aMuw
wue//glV3x1Kbc67JJ99n18jNaezOuHRTc/mzyMtcsHDrATh3q8xlqJUqpWWGKAJccsY9TXA3EHT
0qZo22nVzgv/7A5AOAQCAg9cqriVANgyM/n5IIWUeaZ5OVKq5EKCHAazrTtTSUAHrUfDw2iFJl94
wM4vGkhFmhjXGcDdQVb9M0Zz9GzvkjgMLaNAIgSaCRj0P3aEliUYyEBAPo74x/MTnb1pIBEvRAqI
I3iZgOAARs7nZeac0DSfKGPVJDbQs0z6pNTXWqThwDkArQt3gHtp2nrVdaadPxldQpsRodkyHbNL
IKJk6XUkGgpLqiWOua1qBh1BUHUaatUrBIQEemYKGi8NXMfAjm9lvL/Qx2ui2ZXCZQNU/eeBy4QA
1EdFrtXpuGI98yIjKDWPI4yYiqrWD3aLaB6ATTMmeECLEKSgfmQBwGVLi17k9xZSvAWw8SSj1vP5
VZ1FCibtmXq0HeiQiT5j1El9HlwHyvSesLzAu7dMoZ0ZR9wgdm0gu2mJH3FkTA4msD27W4CSJKnp
9iiYUe4SK6PmVsPjyNxkxIaaSdx13W1kM9x4TizUeq+0BBMVYhjrfWnLSU8co8ApRX9pCOaiOrf6
Zp3IeMAnNoJdYXB+cpPuf1p4AihmoODYOJ1AV3NmZyPpYi1CE3XuJWwY+VMdaSy5UWHfl3DVZ7UL
0yoilENByqQBuQmYTbMtTpUmy9CZhRulo1iFNNVYqaFTNwGRuYd6BL38HtEGqzTYg9M/jKIn+ICa
dc+fHM7j5KYcWDX8W81v06jwKAEgGM7o9Iqdn5iknoCkrDT1jEbLtQdgKyrNR4wcVLgVSReJK1tG
BlmqCpqCNZ9WfTJHeAWiGxQFQM7cHFqF7CO7UpgHT4eme11xVLnpixGeyNAbjN8JlUhrzc0M/27E
LKqvIzUvVPCxjhUxVqk90nDFEmqOHzKhYFQsOUFtvd8N+nQNArcpUe7CmI7pnlsJ7Z/BppwvkdN+
ncUUrwfGBhYOrMl0OtRHFo7zFPLlkHpI6aXyvhriogLlXKYIuXE6syuJR7uoVvc903vrW2f3EWIt
ZaPZxkIk4otyERTc62h/AecEbkPELj8PZeJ4DbNEpl6VoU8DdVxmBR3rB9IqdwSIqziUThLCNACK
CTfP2BoxedYLFfqk6Jltbkdh8tg/f7bm9840KGJMCo9H71ejhpgObQu7TL2BJiSWbtjpEhePFsas
R0qsGqHZlW5UsCXnBePRNlMwVCBMhUI6oNjQj/RlPVoOcH+77ME2VhZmZB3QsFiqfFMYhBeKx9sC
1DmoS+mGptwofdY7jq9XOQsvKgOpWBSeJprgpttZFZzQzK47kWIBWcNQJ82tVhnRLKK38lpLGbwJ
j4jO0O41My9btL1TJ1Zv+sTujftEiXXZAQNqLMa1cGJufeO6dETmZ3gm0rWljoJs+lxk+oNthZQB
7SBTVdQZ2vqQfW9TcySHsdQjExx1ST7moWtY3E5A0VpmGrqKgKfHU0BDqjFjxTYeTBNGI+JkUC/D
Mqw1CYYQ1SpXrTpEDfUBLaigkpcmCnWyi6JAn3m1pg1Dw7nr9EZfXVGAaIeBTcoc8DkqI2FyX0kg
Z7zronAsx8/UuDWdFWsKbu8q/IJKfAIwvW4HL42XH1P6XLM2UQtv3JfDUOlvhMfE+W4PKZdXnFal
ieKxKBLyrTLHieAL1xllGyOsmOJSZudcurzQ2ubFMLskehZhkxsHxek7lEInsEY96nmyLgx1T695
F/7IeTY21MXTtbHWwNxt4tTXwhqb5oITslbXokFVU7JmRh2Te9pWGTJecqhV+qMYdNoC0qqZ7lq3
qlrFfqoVESvbbMwqaxe2qSoHT6I6KP/uoKvW/NZ2vGSI9+lxCAJBK1ZUqwLHVI1Hj0tQoaYWvjJK
MtyXkWVBA5WcmAYI7AdTjAiu6r2eWMBkaqwQ6IC1SbPMA9y4sRRmNWYEWyC0ALAVXi9AJUXNHvzO
mU3AAsXROJR4BYctfAqhmHi3DjEj/KpOAPixZsBdg7EsQZ8aBgxdvbjNUWpOSgBg2gK9bkLqA3/i
PMrErRIy4Wxkn1KURo+Nyo0btCBXQAlXG6Wy40ATYRsNflXlhtzofU6LB17gff6GosGsmZhERFSv
rIYNeQ1gFGMct6E24t534McMDxwUfjVFIwye17uOgcVybdsyxRcrrRIPths68N06t5UGXq29DtZG
YKGPQ8RckqV9PqxZocJzs/SmG26NERtWBQyhkrxeZyl4K1KvUFMEFVwLVQBkP5hjD+dbn45jgZR8
o2nXsAoFqm6LpBVIeYyxnpu7loRj+yFlwdBQ3ZpoDrwCkiTc6HqMBmM7NEk0omosLewxvCjrGI5P
yzK8n+PRRt9Qlmvt9A4pGanXucWRQ3CzfIiSyCtNLXQAwKWloruwBmwXDr+aJIJ6HY54+CgMhmCq
W7ICAT2/FjXstIjaHi2/Thc6wjVCosEvyix78iE61Z5WEHVYFjzFcFCa4SXrNKxwKo1i2NUt3mWt
B1cvx66zpjW724ZWWLMwibtp69I0tp5bwvBcXydxBQ9YjLQcXpyfTyplyGIsi2jYmGZ+YTkNGOLM
KBxouhGGgyUpYmOAE1rpUQoDH2oRWoUHWdcw8KkW5zxwwqjDattlzfFNJGsQ6dER+Cq/AwUVyKOB
EQ0cd1UC29gYsAIyVkw3J6IX6T3sYmU/JI2Jk+c6nQ4yyU06IMgPfFYaOdZzOsYl+5BKPt2AMMj1
8MJGOuCHFhWVw4tdllWZvCMIkyY3usgLxIJjgSGA1QHPnxp0u1C3BP59Vx1++aeRLHBJNYzXCqpb
9RpZryFJQrB+x9I0N50CoO+AAIYnucnICIc2SjoCPBmHIZqKRJhjN/ypjElEbQ9pYWiuVEKbAPnU
gYooZiXrfdg5eLCGCP1ZpSvSOhRbsK1i2zoeY8f7ODbK78SyMQTplCPWr7QJfFVe06HeWym02s9j
qZXffz3m9EEmyc0vz7qsBLxvPYGN2AxZrqQ/YrUYlLtIlXgSRQjh4Mxn/QiPu9NbFfsK3HJ8wpta
I2vq9DkHA9lgh3huWCJRcWLsXGCtLSStED/Js+G/KTvTJjtxbGv/IiKYh69nysFO2+nZ/kKUa0Ag
BAgQCH79fXRO9r1t9xvueKOjK6syzwBCw95rrb02uSv5mItl5+sM3Uc2049pMA/541azNyDI3dFw
HNOkHaLHSBh2lvW6RFRbLfJLHk0920jqTy5ICKKZrclrKRB5qMhFlvf92MruoxC1ml/ZDDfQ6sDJ
prcOKG8mw8Dt2qXRt9Ro7jYuv5sq7ogzivxpWjVRztj13JDhJKPXyrCFTEaVrERHcuAEuyOIdNeg
NoTP/okMMeJSoj1mUIewZ6J4PO74fgP11T/KqQemi/x69D60fTPxRg9zDLbNLo74SNQ//N3qmIfb
94LvrbuECVYtIbdbu0bIb7a+3YOT2VrgCbGGCdOv3bja0TRBrY5b1I/N0z6CYz2OhpZM5Evlrn/E
WbqwnSCB9nR/znQn1F9qCjv1HNDpvtXHJQya7eE2yeIt8obwbm9kmN6Fqx/3b6gjngNJZa0Kh5NK
zdTdZwQ68qm/ng6Sk8h8j3zA4GdyTJYGNavsaKvd2+VbHepIfmiTZI7wShrGxXvfbbIr/INc6zBE
+miSioVPRuHTCjXs3NKcUjCu14CMffAeFkQFn+tcb7rksK1HcaoXT+fvSD2nWoLGbk3wIfYXLe+i
bbXZHS1yQMjoAxkoeZn6RLJwSwbzngjSBbVhVTPI+0g7qXvT0cv6PFbltr7JTCj0l1hL5CY9grv4
oRYNXcoPsJ69wTE3xP1xPISjpPnJoep8O36txrZgG33BRWbE7s/NFDC9F3o4eR+KqLA2PmllV12d
VZwPEU2Epy1NH4dpZYlGnvXWT+MmihIwOq3Sr3TuUOIUVtNo/pD4Oqh3ItVpNR5iDF7DtyHbW0p4
U7vMntzByC9b2vOFiYjc0BnXIe8p6ha2jXIHJ/wy0DXT5E9NhntyQzfd3pQXTUV60B08T5N2H+Ym
dOtyTirCYzZQI4qLIOgY5DkQnszeJSPrLYf0d1lTw78zDMrLBIM5rDi1U/eOK+3D7wPyX8NxwhCa
7xHR8j/6/f2KICQZEUQO53soCg/A9gVBFhGA7Q1B//3X/UfiUWQEm7gfEv7TJSH6JdUGnx7avsKb
afcsq8/aqWRM+uvh7Ae7gyjSumYV/v5rfwX5cHz2oWj4VsfugD/9nIRVY7N7RJAcTquoSDPmfHVP
NpkCHtNiE9ZyXFUlZ3QdbIaD8vdf7+K5f0+qaR559SwEyIB4yn+tk5WNLbwimi1CUsfG3DgDkKQS
7Pv33/Tr+OLwQj5HdEllD6TVr9lmbeG+MgJyShzKgPtQwnPrHtTE3a9W4dJ/m9NhCN/9/nuD+Np+
7t9ukoppMChyyoKwtogoQfx5jPt1CYLaDv+EUUtgcQRf3BPyfT0NBG7CRmbzLmbspn2nu4G3R+LJ
2+eNfqJJLqm9P7WRr+bpaeqCvf8WNZGXfxnLdEoETQiXJWxfTdGK4vjkt+1MF5w8LodoeczWBMYm
tlu4FMdFYx6pKfusWvuc+jn/lOR9xFTeTLjk7N3GJsaipO6neDmVWeQ9tXuyZOWl6EoH78o80TSn
irqgj4sLzVeCPT8KYM29+pTZPQtpWiNrndQUVRQjNJVv4sT0pE10fAblqEpFSvPkWnKOyWmMI8vN
t2UD3ErHZGnI8IqSptDrBT3jQOghg32czCkrIlluR1K32iRnP22JEd+KVDCYR5UJtf2RLdscfMj5
+7Seb0tzhGIR4ujtQFrZd0+Cp33ZjRV1fPZVzs77Kl9SvKQfQXybssBq2Yp5PEB4meWfhl41dAms
kjKI+1e7b7t+PvRiS+b9Hu50Sj/MYb1yS1vF3vZ26GWIgn2vAsCh0zapolDHIS/0mh12kKyUXgQc
gXtw9pJaFd4x3teEwlsbxlbW6Dw2wbfRxy1ZtwuTsSyejV9lvT6SjmosP3YGkik6x3nNC1Md5Lq5
DFXSzvK+MeMej8dQJpzxxeaPKY2QmybqvHOIafz0scALoApOVadHpNhZD0CWH2pVyqq5lIuIu+Zk
67DVzWkdwnYAU5x8n2S2ik280VtwCziJjyOJ8fxO740QH20XFf1XHBliTKHiJfVWgpol6YR/FulY
qu7QmmzukNpjrkqPKY6IhJoCbxhkO182mjdv+pyXm5t8wpgMCACMf2Pn9zz6oKfYhHKAxfxy44Si
iLx1tx3FnmUyRZXU8/tgIZuF1CvrlJUcpO2UTY+JbnwOS5XzQDEWkaoIfrBlrfYrQEejIduqfDLx
mQSt298uxJXJ9ozvt53tfb+tYi9PYzmFPrFq0CW9n97n4VgV30EDllYccqM4yO6ZmVMb3Nll3WRz
7EW3edvdBiYR6XthpqZB5NtHs6kvkTLC38FcAA+a9xxwM++Tq55DSZFTg71v3egMB5eSkC59NHB8
FBcWk6fS6mhllHVvtNjWQP4gPLdMt9tD3thQ54exarBSOYiaPOQ7oyzmv1aY4rqnuQ7H5HK0Rcy8
OZq9N47mGm3NcE8T+5M4TDTpZoFmu+evD31TeO2P0nTw1KkYev4QT6ZcOWihozx1jrkICMal2mAD
HkaSSj4pRYKif9BA2luHb2s8BkP0PqlFxqfLKm7ZfpLcDoMaD+xqK/OVg6C3+x2WH3rx34iuzOkB
pLMh5R1Zq+jsciqqxb1/J7hlXWR9lnMRC8vLihMZDxOcBkVuKxrzXfEN9Ty7C5sIwNjTpEuHAvra
80k2FR0vCILdfeDtWi3nn2N0TboacuekM+vXWZfcRWt9t0h3HhGvLu2S8yNJZMVQ7NpzYW5k+uWT
33tV8S5QhPbyPoHS3T8v44Z6oO6EW6B7a6R97pN9KZ9mv8KN/0yua6b5nc3QggNWhYUjKkXqwS+A
qQqfrx1Ji+zzbfx7K+iRe1+0BfHgoTaF2oGb93Qf8UO7frqPIYu71pjf9oAIypsf2H9i9x/XR9J4
ubvnkqJ7/4s3etX93HU1I7j2ZSSfMhj1BMn26uO+c1dD/HLhdGqJ9Y+xy91GtHlLr/aTNcgMqLwm
sGXqeU0X8hXZ3vHCW+R4i4cosHHbloxyYHBv8XlIWZ7W43yqpsqt8C6f3RMZB9C5+dSUCBo+k1FI
/nQb23qJuP+lDR3fDmbtHoVk74p5BleaH4h/YBc0+eL+pBFJ8d4tTnYmycvr59jW9nkaqWB4BoxD
AqBvN5OJlGkNneMxlQgbNfciSypgeasCTvI599qIST7eNtepyMv5oRDafdBtY9ZN6xbDPIzuXZEo
3Xjcbl4aikPE4WXggnyD0U9k4qaHJaCUT7c73FJKmNdDZUmfPrde7cb6tooyfGn4bDw03Pd5oztU
5tvixAo9cbd7vade+ZZRrgmm5FPueRgd33H0uVMqbQvF8GGb3ainVpc6zg+Upaze37gR0/Thtamj
gBv0oxwZ7Ol2PGKUcGXwp9yf2eor0yTLfRpV6Sye0rir9KegUcGgDoQSi9pOTGPRvgc/s7vEOzSG
Krsk26TBhQimJtMf+iKcTIhPj+Hsf0j8aW6/RDKfiApus0ItDcBKkREBPzYY5RLBl61PsmayspiX
y9QNjgucU4/D985XmlBnBQ1ePwEEFMKj8x4qgG+hZ3PC4qHdyFa3YsnHv9QedNVfSzmwUHH682Xz
QFkbBZTHaWYSf/d94Y1fqqJSzJsbDDbIgFSG3Zm0e151MUu6eG8OP8t39EP2UKWL31FhAELGt7FX
5IP/XnpV2w7HxYKR3Yd9Y0h3Qq0d8Z7Ei1vZSzu7TUP2CEbPtt0dQf8CTk4b10plxDQAay6WxJ1O
DvtSE3J3OuJ3L0S+TXhraICtTn01jHb8Ix6TzuvvAgymUKkUqfsipQPHCfgdne7vhxkBM7jMjDxi
2Eci9rZY3FVNcRMNX5ONXjkfZBoafsXxD0+3Usrl5j4xOfcwyEWAmKAYyV3GFZUe92y1XXgeMtzQ
Fpxboi28f6/b5VoYVrkXI9L5GqNYDJvHndPM3eoaVMU3W5gsuk9pfts9lznIjDznokOxoPdlA/m7
wT5kJE5WVCZYj6HU3ueaH0FPF+Xq2DJnQddINXk54Ie7Op21Yf0PPLPvv63yfe7r15DxGbvXnEt3
Ig2B9OE9fG938CIVrkv4NhB1yNfHYcrj3oRqGbNoCtOh+aONbewFh6VQ0BNBWDutRXEdfJMF6DLs
VkXiz7nTbQWmoTxfvUqRqfHRFUg5I7nLyeFTpdirhXYBVMcOx94Gax6dogr50ERvZruV+XFP2q2t
j82kgd3MFrl9MMeFV//IvbmI/5J+1Q3Ex2bbCRzHpPFdNfVIXPVp2+CoxmOGnifKz8WWNfW7W6LU
1/5SXuq5aKuUKmrsQAVF2vtI6V3PwmUiXNN4O61MkBs60Cce3zkBS8rvROvG3w86nSq2agJdxrsz
PPnsMVSdm6ijird6faV03wpUl9Gc9NsxTMXcgRhpr8ge62YvR/G+TEJ3Ju+7Z4r6blYmLS6tXKMB
kL1Tpk4e9BQum+6PgxdUVXvviciPlstSQ0xkZ5RYbdoiAtg2dCR/9F4QuR8LWX7VIgOKyzxqzzV7
MZKBY6SLYsBmBd2UqNfpovnvtfgTskhGVCPOSz70+Z8tvQT3DEQ23eut/CdestktmgbrGyupuNZZ
B9FyMVNAycT4ZGQxtOLHHuW4gf5wqqoUAZa3jcoliOjnd8v+s9qAPYEK/jYVwTAdtR/EdgLvNWgr
AScIZRpiRBT+dRFWlO2ugVgVXqI2VmlAEW+4LHv1Zp+Nn61/Yds0N9lDNai8WAK4tnwYgj+6aY5T
Wx+yuqsI6w85B67IWKH1IJvw2E1jFvwdECaXxQNCJirM3gbgR1xlIk3Gj2VPmpEJM1qCqQe/6tVG
tE/bxYY9UywpDVB8PSsx3NeQ/umrQG5wbCfSt7mcz4FSlFGoo5TjHERHu8g4XnBgy6O6fchd8hwf
FWFm5r2lLHKf5kd4JjkJmEfkyuK8jjk6vksv6GtR3nnbAhF9nENSlTA5IsiI/OZtpVGiVsNB18Ne
pn/7e5j1uK4gnCP7rTVYZ/ygLdwcOXkVF9v9VHt6S4/ovKvyy7AkMg0+YzDlFV+qeA6b6A7hXzVz
KUtKMvgEj5ctaGlSbujJ+GbLv7d9SPL5TeI84aPgz9oCWiORjeexjD0mqeJc75cChCUzOo3bp7VY
+qB5Swja8Q4xmz4mhFE5BSOPO5A4g9qZrpLR3YwMi8YkugON+1HFmcAjp8rb3nUpK1NQ2HM+cbAA
qCU24pHoNLBz8V5LxUS4mxvwze2+ifxMFE+90UWVPxrcz5r90qOu25vXDcbPtn7V5D3oy6UwHC35
ZTCSKJamp/nimddIpUwiqkMZzlaU52L3dt4h1m03xVuzT62/URLTLHV4v2SLu3gZMvyEC8jbRnmG
vFkcOrgnbiEnmweADJ5ephp71qXK9CWehE9cWia7i3P7NZ02dYoBYplIDeLH4ku8J31WHaNdRmV2
xAZ/g7u0gzZEINqrV+8D3IvkOVrlh7I+LN3aea41RhfUPp4chQLYPfT7MnMlnWwE29I0BL7CXczP
KpPdbTy/ZEF5tuTGRGzDE05c+Z8rtWw7Gou4pI+RflQl0HClSK6Xci6oZEXVH45nU1OPmd03ixfg
JtxuYWnfW1BUGeLIkSJTLUcV5t8Tk8s5foWVOTbjn0cRUBox1PhyLVxxOgbTchBdXZr17RqhjKij
44Tf/z59Vk4/902z9drmD73AyxGi5moVybM2RYjTRdFkkgWKFsJtRRkZPhBH79ueX05Fr70Is2hq
1MIPQxippT6ndqYv02n2BuWpB8VUycwrAP15oAueX8EO+lhCjLYCNGpFEIjDkvkctHCWuliKe7Ut
QajOeVjvdI1L0fk33V2qZNHqs8iTQjWPsSnrsTtVmp2pu0zLqnxAirT3/fC0tmReC8hx0M3ZJZnM
NG0UWez5lqC/G2IzXobFyDY47NDiW3AmN8Nr6IQFeO97JzNk3bahRNYzby9Be2LxvhqniSqQKdzh
F9+s7IORj4u6mMrwAW9BxbXMpe9yzqVOBv42y1QqmrRKNKGHLJnW1jvJYc9NetiEIe47oZabo+yA
hoXI71gEQA3fh1Bq3qzr1U3hwTQuSqjbbOCDhxok1CMRJkvCZTWeeWGTrZbf0d65JJr3STQa6i9G
97upD93LQ5qo86OoyqX7FCvV4+819jRnYnsSpcJ0laNt9o9tkxiaRO87h3l7qUq98y6NGpbPnQx7
+3fHbXE1i2BT5YklsucCwjaE8zjE41R1+UFUQ9Akx8jMbgiCiiAnfFD50DE88Zy6v+1eD7GmoeJ4
BZJoX3n3hOpp+r1Uc8FNF9HqvtrehrHLsTPq7/145aZvt06H35ThQBcyT3h/tDxyurgmFfV1p1F4
RSdOKWJdrz72oyJkOZJC1rAO0NmtLI9GuOzoX/ln0rO+Rc7J052IkQM3VAYO0zsIQT0gbbCu1/a/
d6sFL3wZ7rkv3XNni3DIRK3tzoVUc9byS23jht2HZgUJf8PRCoXMpQsNdFUBVMEHo+QmXxvZALwP
8PVZ+8YCePEJbRBxVPYRDO1+jNMS023cdpB+JEdvGUY3vjnClPnOTnsaQfxEgSx4cugnePfLGuhk
C3GFHa4vW8Y53fPMkHnq0P/YblFV7feECi65msPRjMURBXIfKCy9Zvdwsfp2Q6B7orj6UGWThUDK
ltZd3ssT8QIaEuoD/vtMjWbQbgiQ+zpAWtlwpx8siL/womOf2JpazlrVdteIelZdiiOckJd8WdDh
CEC8BOfU4rBFSS3VU32DMBs59KX/UGVEpQ1IQ4K49XVg0zEaD+CGG3gujbr79Js1VeQTIaW6AioI
QJW5K7lmoecf/bmkvOS5mTlk7CVftVj7C50piUG2qFXL23i0ApNkPI6KRZzGDQGfxfynC0novYo8
4MlesQdD6xKOg34NVw6TFzwj6+XaHatp6Kt3pa1H2sWOwp+WJ381Eman34vNwwioWse5Oy6gWMvj
igRjF9hNXnfktVtXe4HJXKLvYcBO3x1AvNOM3BgV2f5hUm3cLciCEMegf+/3ZP5ch35lHpYrGi7y
SZNPKxG4XNyzuCT9uQ2izV6XnppWEDXfjBv2M35dJenJn9Cy08cocjCEXieHGeXaDNwsrUzcSmd6
AXIAK6zkWDeIpl1WB1ew+bT8jkFp0uSgFAbQf4Ifisq8bXb2iRWUsQwSyum9dMve7tGQz1901IsU
CYQeOm3f7g3x8X7x1BqM7+PGpEqf5yldN9ygSdZoayluaNQsoPiDr1OfjJSBDOFCjioPa+jvhDSh
tNXSnXZ6gYAh9DuauP5AQF/MD3opHE7W5ZkrwRDXgRpj0sX8SKEHooEL4WOLX1E1apv8vVRx5H0y
gxfSCpbe30tZnfetA0d8WpJCpxiMxeNi13PZq0qO52zy0+nrWkO9EZV4xOBfhlpU0QQ0YZPIu8gY
SdRzthSESIc0DABcHxolg+FbucFjPhsIkBl1Ux4nm/jXzUIUaEHZWNjixngZhYExO+O/WvjLmYoi
B5T4imZBPKpFZSa/YEzVs2KXOVkH8dx1vd3EpezSbfveT2YNv5N4JHPxPEr0pM8FxcE87Ur1jO3L
piPQt7FOJzm4iSCgJfh0t1cykqOYHX5l+iIAXqyUo0OWJXDCpZU+s5iPgZf0wwxjgtYHiC8M+8re
6al0m7JXwxk/+c16Rd66KHJo1Ro6zPAFVFNeQIBzXGH2vU/ZXKemQj3O0n9aRUGDgdcjN1Z0zPk4
mkh4YEvS8NQLFaEFvKF982CZpCU9mpn01dYBnoIiq6DE9C73h88tfMpKci1NGS73w643cpnwKi64
IWxQvMyiM/IyvZvjzklpkfTZcErHF5zQyIG4iP7A1R49A0rTTvNVafu5pLfdJHNlT21j3F5HcYkb
mgaUDugsII5hPSabQYB93mOlqxZ2eTCbfw62IHb4Ltu555Fa+Varo1CTe3s2acczEe07+BHRjsNB
u9S4GW5vgxnF4zBnb6c4mCfvTW48hznqSlNrfGo8/DOfii51SwHBoUP7TB+5k2cMs4oPMYhj9+mu
4Q0qPQuLXFecp6xLu/rsZX65P3sN5uePIeUb6k1RJkO/38lma8gJUNHMZjhN07pu3+PZBNs7STEb
bjkD1WT793VAroeGxtZaZA/pYiUF7hnCkZAk+IryVlISOB/LKZaVPIh5SDX+TKkVUp5gGNzN3har
rpoMoN50euX1nC2dfX6B5m3ju/092YBzPswRPPRH4wHG/RA3IFjVgYN5SyF2BoZ8Ka+JQEZF5nwU
/opp07HeMDVJP3SBKDGMv6Hum+ly4Mk9jjDQ/otqvtYdIspuw/4BKXGdd1+TlZATJ8VQm+3vzJP0
sDznCcUnhOizpL7ibVorJ/FCto+2Dky1d88mWrY6pPzJpnnknbsZb6XsYIO+TJLzkOheU/YTF6pu
TmW4BcRtjbdVE5sk8f6DN0NzvCWI6Ovq0xwhOMDtGelLGR5QonnMoyiZMqZ/34wZ3+nPmqDifWtH
ZYdvgWiMmx23uSmvkNQLqtypzCFOXdaHjtm4YswvYPZ1uwz7mKhk0Aur//bw6mi68i/XRdfeRrkP
kHz1ED7lzPeUa7W5H7edBo+jgIcXwrjtgKsm4qg6RBShbw1dtq+IejpFvbnbVFBnxdv9ZXuolaMU
hnmz/BCkxFyfj/TTIdJ5mOw4l0Qk7P2RmjGWf7z6Q9FgGb4iEHs9d+0yiosgTIowg2xKFZWPVOGk
y3Dyh11J/4huuR23g1dZM7enCIGg+haOG3DtpdKD1d1TH2UIkP+YY93jJUhkYChWmeKYSO1JxbXp
UsJeldbz9wllHyzhWshkSehYPLrjl3q0eJ6Oq5WZmi9mrurQ0MiYXm7zpWqRbgIvtCpX39pJa7DL
FcrLgLH1cVI+k+kkEQjHbuPi/bqLILLHpEU0/K1UbLE/xlab3LzN51Rod7Rt+/xZRtGavbNIkcf0
SFTlOIYbut8X2h0Y4EpQCCjQkKASx7qdZrgRLrpa3SQqORTMww3l9szutpulIutiQ8sydxq8kMAg
6QQf97PI5fIFyD/GO59uZF0Zn4Yi3qbxNO2TiwDTZgU0AXuvouwv4ljq9U87GVCUnWRN1V350Bcq
qsrDPlIGUj1DunupfENWNXg5/klUrdiLH05C2zOMc2gpFs/LWkpgapM0HX3GaCNIvCCGGOxyDOum
/dbGbG/2nNKjKdyOpkzwtzr0V42QH3sQF4UXC/7ZJm6EoPRlkJBde64FRZAyMz9a2Y/1d6tG0OG6
WvQoDpShRrXr1w6k0Fy6snVhZTXYKR5Ou6hmPgJGaQrtjyhJOjZh0BSQSNvhMl4fVZ1cQfWqM+Vn
m09BPx4bC9JOaHpjuahQcLndChRjn+N4dJtXO/pcp21LxA822LIBp9Y0nrbXVYxP2vhkzRbIZy/N
Nq7ctlPXQ50F3tTReKMaS/+Njv1u8l8bPL8Dat90sSfhnfTYpzvoibYFp/LnMATqA/qm3PKsOc2M
YnoOZdfeU1okR+/SbJ0uSCqR9Qh7aAaEsjtFSHYNvnje1NjlQ9HHNKU6UMuigq8c0Ev+HiwF6uZQ
9IXtkR1vI9jGMWcfRZq2NUgt/qqHFo7j4GVhMsnzXmdt8DWIqpkP6noX/LvN3X0sSjDc8y9dCnmd
3S0rl0r9a212jPZ8KpgNQiODOpUGJONgxLc5h7GUpxAuQbT3VH5RsXzst8W38ZlGnjxTWlw5ztFv
pGNdZU9jtPnMF+fzyvE3Bt3ffQF/lt7HHNW7f7Z7V4n1cVm764beKnf0jItyzzRw9XXsoCE5L+qC
oeZhpbl1v1NdMrpnsc8WuCg0i20/Jbrwq+3djbx6WU74FjryzRvhtv07wkROgUMvyevnx21G1cQs
KT0Htlvb1QgQcGEFDzj3A05r8zkzlL1jb5mvnVov2WBYywcYhGrPHoMJzG0DQUu4dkLmtd6ze7TF
RP4fJxU39fih9cWWr/e7avzZU5hpane1tl+ioTsTc3vR9LjUlidbBmb1y6NPhUH5Ix3KrRKXxG+C
ZD547bCVP+jvlgwfA1HFw8ecmLoPeHituzcpKJkjKS5DCO4B/I7hv3GFeLqYwgOdqcYEUwa/j1R8
IHBzBO4iRkfqoos2UIIvNPqNDphG7Q72l6FLusWlHC+nfb7SqQlrmFsAxAJ0tO3LGUXfRLfvUR3p
ridpcsfY+lDb5Dwo/ezzSL0U34nYIp3r0zAOKe1WFscgg7zc1AsvDDD+rWFSvaZOujIlM2tTfXjx
GjXAYzg1AQ1r5i4LDUcHMb0++3Vpi+mu6HzP+y/KrGuPnf/TZaVYFBFJwjgGGdU2eJj9on3LpgJh
8l4np4KQM4OZ8tjsW7QyuSOe1i5GBzzvs0ziS9ZDzvpnQOMFvfEaZ3BxICNOwwt8vEFaleygFPL+
S9cCtQs7SHmT+3GtV00EqXzLgRQ4FiyvEwhiT1q3gVXJskKI3soOb3TgpuhU+p5UjzKDuFZX7o6W
No5xcgXD6CaMPuNEs8Z/l8Bk6SPlsYgjEc27ZzpnKwH9aPEz8EnF+zqEBtiQsN8PTeS6RGAz3WH0
p9ZlqnH99cN5/28tMH6W9jG66CbJdtIwTxEWZr/W0mYyzmYNJHnW0xr2F3+vQTsorF8mEq/fa+z+
X18V577vakeQ9/1HU2fUPajcwvwc6awn75J2PqhQtp9//zU/187d7ujfv+YXHZ/636+BOKrSDIVS
7PY0uE1Z5GBiA8ZqJ0iaOVWPI+4CHsq9uLTVoV6mOfgvfimBs7b5afaSs+V5gYATd3Q65vxSyRcY
qBD4ipWwmHXzaVPazSEiP9KY1dIjo8GJM9PwrkHJVINagQq8zZV+6UdeuzeAi+O/CM3VDE4V9Psh
+1l1SUEzwHLoyjRp9OsEtb9cZJyNi4gyKhSSUjlbAwFUNJ3zCB+D9jhEElcLKruxjvj9116X7r8P
TgYQGea4UGFBEkRX25J/L3NEL76nW2KGS4jSlo1sKqjU+meQEwdZuwLdIYaqBLT7PoKenzh23ZKP
2V1RylwJ7t9fkJsaP10P1mRhEQSuP0QYIAj9WQIaD4lx6t7yPCC6p9QMTAuLjmVIlPyjBa3eXu2R
3zk3iqsViMygSN///hL+Y8LkVFRlrJGE/2OD9+uC1BQWpOhsnKw3dgy2UZlNvlMHv3f6pOcVPj9n
h9Lqcts+smFPKBy4ZSSoLtZ302Sdd8lECgFbf6PVf3+RP4uueWiuuNaNFF/LpP61FwPuH0juvBmn
7og6tAag4Fpyr5ipPbVuumH+/H8Jg69fGQcYzDBReD78y8+PhmKzUegpxzouX4F5PuLB0Kn7VgdT
T+s1P13dbq0b6Pbf3+ovc5R1C3oVFXj3UIpL45BfXW3QRmy1tbN/GoueTwf+Qrqh6qq2n25eC7cz
gB6ixq1S6zNdQU4b6nFEFA3hf1mqvxgRuOshOAIWz+m8xdX8WlYNLiNFjKnACd7QKexvWhmHEYKn
GE+6U+4m4MnBmLH+8FenmtgqI2P/RLBOFduFt3pFjb5ualZ7ZwHR5JOhJIHFl2wrn9CIiVKc3w9l
6E7q/1teXHoW+ZTM4lRB7SxN0X55huUwejOQAUM5JQYjjc24/Ms3G3qpGi5PfVn3HQ06ftuVqwca
Ekpq6Mik7FUs0oTojLIhwUf5rrOZk+1ksUCpRDGPU8Fkfey20/oq3gl6FHKc9yEl8Y/VTgiDlvd6
KP/+pv7jeQQ8kDim/SERfeYnvxac03ApG0VbmyN1SzeBDnKbJ/oCIZSXbOSoYoQrpFgPhhJZKtkm
oUaYaa/N6VGUxQ36lBWaSj7drDLC6qqepMLNUVB5CGU2HmNfUlL3+yuPfl7F7DHUvgSYbFI8wX4H
ZvTzksJHFDh1VXTU9qUjOCbpoWrSManQp9xCJ/2g4CXHMqIs2G/H1HD3h7GvSLENLdmWv6cG64Ef
8DZJjJxY6q1/Vas1Wd740JD2dYslkKSiaDMVACMoa0gJsyYEKKndgafwn1+emApLDsAmgP4i3+3D
WNhzXkzIsRGcdHvwTQ5o3P9JvEDRAU7qVnvdidZ6bnsUCFnlE3hmLv6c6OAW1ecImi/9umXUhH35
/ZD9Ugzvhgy5Yc6OkBS4SXO0/zxk6JoVdWEDvn8KDEegPr+GhBLokcV1CzjReDR9gghAts0PaFmi
wSIC76rvqnFpeJlU4978lyj5l2ODKyNGA6cgKgw5y/FO/fnKgqiLYjbB/ehfqwBFT3JFLhBIimW7
nAI7wsgy2nDPJJqgWpQCwjho3ukVpuQTCgNrplNbyap7DMoq0IYOe5OLgH8/gD/XsbirRCTxP+yd
6W7dyJalX6VegAbnIH8WyTNrHqzhDyHJMud5CJJP3x+tzCpbiXR2Ag10F9DABS5wr+RDHZIRO/Ze
61ts9gZQiJVB+en744gV0vYg39Ix8QE+0mroM5X2UN4ZuEyrUatfSNoUMZ69UprNP2ED/nr/2NM5
3Oo6Fg/hEHn767fE8FHnDiRRwAywZ/HURbhyA5YOaF9yO7OCAcr5YTy0Vx0Wp9LQCFkv0yFetZCt
UiNRK/RiXZZ+/8385dIMGokw/LguugLw0j8tji28GCPOEjNYypQdhl4v0ji8ZDkLiKtWrJcGqgyu
ZbbUUH2cLWRNxTaW+arMw//cZQjIwzz99g/X9XnRhlwCY4ElzqBO1Ky/rBJ9VWGvGqYj/pKFKbRq
K3hakbGsgpnWz0xwBMvJqiYzv6Cz4nTROcSIdcLmfIy3NXqOTAp+f1m/Vqwrt5SoFoPJENA7LNGf
fVi87U6Sw95hKov24il3Tdg6BMf8EHMmJN+z0NrYwf+pUv6BPv5pD9OxYa0rgCVsg1LkLyWidFAB
50w96UapiMoXbVrHVhgNcuQtDQ2TjpFhL3stxTlbhD0aiJIpa+dl2KXTS3BRDGA95JQarAKDs7lL
YqfRrTMRvD00pPOhm4b3Uo5oGZeSJ3mXFaAGEEa1rML80V31qONgtN7KalVt9sigyWme1XE2PLMF
iMAcwWX6vqHzwtL47753Au4ZD7LXUX6ovEufnlJgJS6fOn778Mr348xD+kf19cc7goKc1ff3n/p5
ddNp8hBvjvFNQCt0//KtM7KWS0V3CaBSMrHqN9FA/dXxFKx7ZNSsKxW701qBdUymkF8n2locKRGz
uOWyzTD1ap7Tlio/GCsFOxyG9phewe8v9BMZgeMDC7Bl2i5H6rVeFJ+W4czuJ61zRwxjH6PGtE6r
7gnfWsnjIbN51RPpeue6s5eGOTb62e368ruJ9Z3otlAVPFMOIcBhQb/fZobjJ01DOk2thau+fVHb
mn/IZg+Aiuz0HEOckzLj61iVNJae0qzOhdUsgTqhKrikV71q6iERrJVWVWlr64mZrl6c8HFiYAQQ
oAjht208D+81oAmHTCn23/KfyOWfVn52TL4S1bZ0wbHhrz7NZl6imLY9ElI0S+ZDLFMlCcYG91IR
4Nxab+qAbWx46+aEFvw/7DufSp31012b/drllrBRft538LP0jAlk5C8JJj0H/9ePA8uQdP16kPrR
v/n9k/B5gcI/yPJgImBYTw6Uh7/uNDRx4BfMGbPvPFr7a5WZrcVplTTrQ/qhYdb1iYPu7z/XWLfQ
nxcoHUgPtRyEDtNycf5+egJhtgwh2y/zj8jQCpIUYwN53sf4y8yosa4RfrKeKMvCajNoquTZUXKj
478oWRg57FpG1ixBqGdWcWEb2bkVxLVmTBnNr7hCFtKWUyxKvyp6xEubSVKUbz6Oo/AkFijxqNwn
OmZzgQrImadIvUG8TQJpINHl0CBFy9s3t1WmQhjzhoQ7r17oUxO1JI0ViqN1V1IdWUqAEc+pnv9D
0u+6Sv36Hf1gZakc9QkwdsxPN6exSGNBu9x77py6ALMUqpXHDxHM7+/G56eehYuzo8vU1EIPBDP3
16cgbEZzVkPKmQ+n/aIjKbpBes9t/ygWY8VY1y7OMizuv//szxXFmjxN+5JjIoNxYYrPO/cgjbkR
kOmYo2brC2+M60iAIRB3/2Nn4SyCBV8rXV7+8Mfz8DFUCy2VnzHKdp0i/f6q/vLV028ECWZTgK2G
7c8tlmIoe5gEiEoBsZAr5QO7YdC0sTFYoWf8/Wd9PrtDw3WoeqkSrLU2RkX669ff93VaW1rS+86P
hRXWaFNd1l2Hj6ccKUHP7R9TYd3okHJEwl4X6dJd2HN7+i3/lKLy+aiIv0voNLAJVABR/dfql6A3
ZGkaxGSExNK6cHiL5V2TOmvpkDnqqhA3sAzrFBdJkav1mYFKiA0D4A0PzKwaWHd9AUkFGwDL7KgE
dc1gLt2h3lulD1KPLDSG2Y8/7d9+lTSHHXp1FILCMuD8/vpV1uQd9pqcS0wUPG8EBk8ymUDbrWIk
N3abbKMu2foXhBGH5V2nOI31nfFTXRiBO63E3X99QdSlbLJrL4Es9889S0Sq+LAm0BCt4rLOFRr6
40PTTqvEYrHthR0Uvlyj0EzPKLhb5p9RyfVxvFhYEAtQJnztv7+oX/uHghtMgUJnjF4v7DYmF79+
SVmiStiDYePPNFp5deJVCPM6mJyDmdlAWFlX4nni+YrigjcPn+mqgf39RXzeeXjTWf8RwFiUyZzx
P10Etg2nhPpY+B/yOWG3fFIx0YZt/lRuDqsl9Pb3H/tjOfl5UaUV5dCcwSDA5/MQrF/OT8y6rhKT
kJoJpGcCDdRiGogmfGsq4uDowYhBwR1RdDOlN34IL4aYWV0ZGGnK41ImFvqXGII06iNomPyJG8dW
VEzfplz9TvWoLsO7G8XoIXASr3qQAbZidfmHVS6xeQ4/nsYhRdiTeyoAGv6rTbHqCWxe+Oan8483
/fd/+K/zBm76il1kdVeFBimL+u/XvxuOkpWkrlb7ebzCVjjrr/v9Hyo0Jcdb+u6S0YK61K7yvsMP
H9Hkw6b5wwL541r+FTb9PHlrq6763n+Gpv/f5KGzrK909Sipyp8B5zy7f89D/8/89aVMXj79/AcM
Xde+qEAiNBVd4NouX+NTP2DomvtlrX7WkwgkCUOzWan+YKGb+hdqUA5wOm+q6pIz+t8sdPcLIZwc
JZlD0BYjt/nfsND/Um4yTKP2Wrc42uvsw78+Es3QJE3Zh7Qf05h0tbLPGzTFqbKp8poElJ++lKuP
N+xn8DpbCP/cz28e/F1eOzCjzNS4fv3T2tyA3Dajtdbs28p8ZEVOXlXRxOirMX3iRDWx+0inTFoE
brp8pW8A6CiP9PFiTmfb2BdlHmLrQXVyOTH5zjdR3A1u4EIBvwYwYJMT39sJuF3DLU6d2RfwWskE
O4yDWoIicC2YBRPSUzqFUQVLeg6RFo82kiNiArQKsJOeFl+tuC1qdGqpcc1ZtrpyZTFyLU2K7DpL
xOhjjQRqoeDxfWzDOjpEyaAQT28NrutjkpRgHpO65vzSljqhm1moP7uGAi9jnkX8lX61rfmqlrs5
cHbWO34TfDYq/N4oAtZJRfhOVo8XWp6t5D/VPYVZM9xEpWhTzD2zSdwtnonBw2s6IAUYTV3xyNps
rsZR6NFGY3Y7vmMQaexNry39cwS18DJGa2Rs56m1HhMpGv7umdmIhzSMs5vCzOarKrUp2Stg47GH
A16/FiimOfTMYA99p1aaJ05z4UPiTnkVUMnkwrMoRBCyqksz+yi+5TM9q05DCqQ5D/o8TgYDxL54
LQrMf9vKnPvEG5qui/xOdVaqQORq11KJCmNv9haBGAIrx3UqDRuhuxyKHttC4ijMn81R3a0oz8Ev
sYWdeGprlWPy7N45EPzg1RWOhfW4rJFm24qwn2MM+joNDt18QXatgIxH6hxt7Ixe0LZs5+Zqlv34
mrZyML3BxT61Mu8myy/Mbmw8k7PZvakidvazZXK2Y9Ms8Q7ZOJrFCtHlfV/Lkntemil5w6Y9Eoq6
gvW6sSB2KowrK6B2FAhmKm3aGb3Zvie1WsGi13vJMVeK/MxZrXa+jsT4W4Qvi9FHPqt3ZaR3SaDG
bbts5nrs1L2mtt0m1vJxeDQlU1oPwLmeegZhEfqm1LX+RTZSazEk2hZ/fZNiQGszSZbtmIbS8UJT
ulh+5s7MD9jRkDnzmCivTmoLjGTIh/r1qQstet0r5l2Nw7QPiNTEjTgB5qu8IVaaWwR1LA4GErxy
ywnLzDd6Bu3CN+nDXLFd6Yy1pGti6G6ynq6tBVhqA6agwXWuJJ3uqfWMZmzQsq7w0HfI7/jS8IRL
h5zdicu4swywUns7iTuxYec2Da9SUM77Up3BnIgi77Wt7srhrutbWAIsXS3xwoazYgiQ4XgZZu6L
ArNfvIkZNX5bjBHMlYZixmbi5hKv00INfamZWxFejptR4FyS+bOce9iM+gC/PwiTREQbk4LsXRpW
0Z+n9Swg8gKgrnZIABPr6CpLdBfnspYwUXDRbK2k6d/QR/GWaIm+ZBeA67IG9+7oSPRj8YDWEmwF
yCs7t58Xm0wpqgkczD2qsa8CQspdTbftJoKNitWwzccr+IyWtlkaR28CC3ZHEfwf3H7ffk4wWbNN
bvv2/b0/f6n/B2zU2pqa9fdb9fG97d7nn3fqH7/wsVcr+hdaL/T8VYrSdWisskH9mVzyBaQwLT3a
VWuTZu1m/LlZr/u4xlDNtdjdf+zI/9FVwxpcYrpfNHqXa6tc8HvUXP9ms/6U/8UIlX2fj6BXsvYZ
VeNTNyANhyyZW3P0Wup6guCwbekeAQj1ZjbpQnh5VWZPFYiWPW1yUhbgGNE6aLQUESumlm+kaTVP
NG/jltZidgcoBqAKhrbyoVWrnKzn3H0yM1dcYRvRHztN2t9lo7yYsQjf/v/z189rEg6Hib9/+v6z
/IZ18JdCkZ//ePi0LwTJMChwVfrGCCLXLskfheIXzo2UaSC1qBQNZ30u/nz2KBRpGVBb0nEGNK3z
z/357OlfyFpQ13+ISgvrxr8qFN21Evy5dENdINY1FyUMx0YGsb9WijoKGzaxDBFQWKkghFJxZU4V
Iez2UvmLiny1a/PqEPbCuR9F3u/DoVHIDq/PODhGOzcnVr2fUchW2G/m8VJwXPJMDApfJ55o/Nim
s4lY8LaMeUp0ueNbobbPS5SPASyM65AVcidoEG6mwY0521fZIbdxiqgobhFIm+1zqyXPzeQ81XJh
pFEZp3kK75l9Eujbz/EubNqT5hTKKsG/rznsXCwyfWdijKVuwWcfmQDPZPHQzOO4oQsPukAnnwtx
J7E5HNo3qdI5Xo/f+s1U1BsupTgfs9KXlWw3rpxoyJh47VvAmsTVO/iatBlEJAu/n7kJtZ+0AaGR
PBJksj/1raZskTqUmwXr+7aXLcnslfGtoikZJNJJvcwqdoMTj3dpXt8YUf0tzJQHcwx1vunE+g7V
7+hMSXwXZq25z4Tcu5CG90rmNn5d1MtxGZ3yQyP2rw5td1XBfz5vBL9sGX97rvvlp/5fDMP6m8Mf
r85vXmpk6xz+/uOl/PYf+/d2eY+qMSl/ecfX3//jJef0BvXf4JVFJLqe4P7rJbe+EEEgECmxy0DD
tvidP19y64tOd57tQ2dOg1SLleG/X3L6tbpwmHNxgtMc599sMIb5+S1nTmhhCOU8uuqIWFp+fcsn
Um6sYiQE0xzbjpPWBJTNC4vcOdfUBaCBW9bdU4+9M/MWK8IT6bTLQHQmPs/K66depttUBRUWwPyS
L1Evtfsu5kAZhPNSWrTh25ag5EVSY/WjpUWbyek5Z1oQ45xDzRhpCPRxcqdg4hSycFYLu/bCApkX
Bm43q985NUka+KMdTpthRJPs2ZmSf1WsDuwKQTnRglQohdURgmw8Cr1XLWAfurvaDZIH/A3ZWesO
LgD+3LFupYSd5YVWhregWqbiEIIWxVpo0bVhQdC1vZaMegqOwVWPDgLt9hyKurPsCr1rQf5JQ/FG
J7c3kRjaU2Lm7i0YKO0cSkgeoMPhnzXoo1/IIUwvEtytMPhScOyQFsYCUvqwNDtkBcTVA5p/DKOo
PeUFdHqvsakgfcKQrRD7yZzg2Wk48WErTpubVpH99y4ui/CUIxityH0gOyLAtuQmgSGxLG4acrWM
/WJ2aniWtVky+ussfqM1au76od0ieiM3N3mWpipGT/ZYfhjpA4Bsemm52DHy6FxJO/tZgVKBHggu
5BsjEPGmIBGe/bHMSOyzOAcGYZuIfRSmeIUNp4iB7+ZhfC8UAyA8Xr5JBKOaZRdYbPqLTu9UzO8O
EnxfxCFPWYzYn0hZTdPP7KwOn/UW/ZGXlIn+VW8V9ZCl6zFam/N2TU+xsDE7pHT5S1ZS0mv4f+7H
POVUwntR36eiiF7L2Jb5KmASjtcUxfIAnlGLvAIyirIRs/njo1WVjgO+itHTVNW6Wsak0AIMCJga
S1p205btRCcnxx703FsqxK0ABm3tlM6YPPDjJgmuzTSNNZAwcX87LiaX1ohB9wzwRgcsTVV6qOdm
eM3TAhCvvWSvyaT2FxP+HTq6Y6SdQZHXdQ/mU3jbu0yuQFh0nJwhWJZ4aBr8OYGWJMWjHImN3ijY
HDLfscsdncflCkqy3QYGjurnLkIB6UPy56RqlkzrsbJ28a2Cb31hXjU7bwmYigeHvZ7DuDIqL1zS
fE1bPhz3WEKcHCf6aCn+QHzbqQ6zWjs35IhDz1BCFXtYTpcgmCIwKVYj7B7ARdffwf4qRl8xFuKr
LfRr3bHVkV35DViMIsgzkTYX7IlYhWZGmt/UPK0y+srKcpVlbvmQTLn+5uLURz5gNNqGcyBf25xd
d5ivHwtLk49Ax7IbQ0IB3nEGLie/m+Ja7ipCcCEcaKFzE46Mb71QaJ3pYXKOoHRos11sjdxBEZ6W
aj/ysOXy2k1IyaAYLgxfIHNojaF+4NC7vHHQzATT3KTNuE61Fl4DfvSOmWeTeD3Jgce+q3M9cJrS
/AbnyHzSek60QZe0HPV1RwrLb0d27qSpKsOHeBvnmyrK3OuuM3Q4ZzXcIr8NSzg5YL6MZueSI+bl
iRneqCxh3JVQj9BkhOmwwdwUClgicw/Ja+qb+Yy31eK9FvX0vigyv14kbgDPUpXeDpS4tM9gH0+8
ZnqD1yRdMvnGLoHgzKqaevbJSKlPirvgcuIV4MSr22kebxhZTg+4a8vVGwnM3OsBwSzYRqekOktX
LKnvTgZ9EGVKaUSlpB4WF/hCyjfyGVO+RimH69CFW+K3VmXd6KJR3zv4krj5lgUxCdZK9oKlX+ji
01dZLADRbpsdhZPFBEXXIeygOAGTD4ll0XTPQXiAcAigOit6ZCv7TkxrbKnVQjePo0j/ytELz1HM
3NDcl0bk3JIT2LqEJNa5tVXQ8V/wYBWub7d9Wl83SWinZItyk3wAUdr3GWdxji23sNJbUsDy/NjO
i6Lc267Cj8dsV64P3brXNkIXvXMCox/Vgaw1F2UKW/YzmRdGB88jAdeQCQGAhDgG/YJ5wXJTQc7Q
ApdAEeQSwp5eh7LMH+zB5BBWVaE4haaW916ZdMNbD2PqcuTuNSerFETajy7QuKEcN63C64QeFCtu
EA5x/A8BR+uu/XPtzngfoTjHA9WlFc3A7ddd3SylxToOzBNIVHdV4Nc7sGuLQCH+eKOnJS7n0S1P
czqKj5bvv6oY//fKwf9pfYb1S/z7g573nr+0Q/dzn2H9hY8i0NC/sJVwNENdsnotnP/qMugGGag0
CpCM0TEA88yd/KMItGz+L51HnR6rzl63yqn/KAItjQYESkqsR3+Iev5NEbjaGn59XtZMewKxVuUo
1SCagE9VIG1b+tyhbpEgQ49vw2rnbrWpEbt8wLkWdbXD4FLsLGfQgnZQnIOVR5ejbKDqQOjPT+xe
Ylea5XOjLuzT7sKBrbJ6P52Vg7uGRem13gbrkJJUCvW6BG+zJ309v4VBJja5NBdKkPYI1YoCM1UG
r1PZgicqknVQoAQWItWjU7bwhxaSDR1QJvGirlEgXcBPgfyViQ37J51Ijod9RduZbrnTr5ZJoQ1e
LKzieloiuR+L+qk2u2sqGNiwAwHWIX7vkiGwlUkTgG+snmn6gp+B/ZcmihNvVNFvnaaud7ZRs4gB
sz0VI5Vd7bokUnOHvAgn7wkX1zcZl84G6NcdlGzXJ6HlXMcLesV+3OygoNMd1trqWMI0ORAJwTm1
M7K9TU7PiWckClq1USmtcwblYZeAiEyAOxI9dJqywSBjScTx1jHLYUcAhw5WwFgU38X56Y8YG75q
DrFC6iKXu7yp7FOi1CEOwKEKGFFPh9FYCpK5ljPTSobv/eDswVstN2U0Hk27b3zQDR1gXO2MWCQL
I6J+xjR5PqaQngFzt028iaToN+zG702tM74sxVgDOKgnj70Bx0FmfnOzpD31ooMz1rZkLtZhvQ8X
98VSlkvSKUYf1Z++hZxMYbtkzSVUR2Amk1V5OCWBdSyVwfyivZqQE5wromK44O4nDtk8BkYOLqap
+iDuUuFPoXD3yTIcyKwbvFAZRm+sEhnUWQbkglkWhW1ySlrtGRarssGCElSA+DxtWQsDGEWLEit3
c5T2V1Sy7bOm5gsxS02+j0HjnKLGQsBJYbtSuMad2tsvqWYG5gB5QlPOQBQFZt4EWVaxmXMfrbo7
oxjwAUGcMQk4wqJ6sAlx4WHjXrTeaC77tNXuJxJlPdOKqVQhAs4NKQQRgSqM/y6LMpl9rdWWfWiA
ZFHxElyWUzLQEx9ai9eCqSKvp9l97afccjwXTNYxB+RzipVwvKuH5RDyWu3gj6GEqAnV4OS1jlf8
ZmlSLx30HTHkfHu15jtAXveccZ3LzoiMtxQfPScNPfW7CKqoqWJ7MlXJfCJu5t6vdKU/09TJOHZW
Y0IPahuxqRA1bAp1ClCUUnlkIvNAgWtHs+N96MiYPE8BDV8zVZYcImP7GwrDCyKRNng5dkT7VEGZ
s4/Wjj4yWUrVQA85VtHgKe7NSsOmWkXtY19H6VVR16Rl6dZ8lFkNvwJ7qi+NYdplC3J2bxhGlaNp
P13xYJ+JTh9uAYrpTLRplm7cLn0kArfzu7TfE2R2xM1PnV3N4c5sAPn7jTPm3jjk1hFwTsXoByBE
LuUuxpgHBzfq/ZhcmqMhXpB8idM4NupeJGgm9LmdztsWt7s3w4mBT13DPNDaDKbGolwnese4bkxZ
hWK99GM5hZs2se/teH5ayGf16ODtQNSEBzgjm6x0UNY47g3Do9FPQ6H4hWuVwWQVYjsjEdqV6RSd
JZ2SbjIndI9NGHKqtCPNuqjwCd7oMUtFnFrhVVXHFwL0EzeFGV5iKxeExX6vx5mHMUoAIGXPFmmC
58tIK4+14xyKmkUJFq+fO1pnCk5/w1cKnlpO4RYdu2G4BLhArWiV/T6eEihKTXFBYKwSuG7XXACD
y+81MTq+ojkZVpYexAZ292NLJbtpWqPeGUbHAUi3xE5lr6kZNpqMiop+oBgnARlJqrkxU4NQ4pHh
S4IVHWK+2Y75Ng+7l46jsy6xY8faZQGMYZ6HQ7wsdxl7BJaB41Srm7S0fc0dN+Yg2L5mH6G6n9J+
LCZIQ6PdeYPdvdr0CeZQcNnJWRi1fLZOvrRzFbnJ0bIS0IADb2R1TcXaBL2utJ5FKz2otYgj8QhD
vh+eikS57McHaca3FmfrPJ0ZRLf9WwU7iEgmxfJIj/EmN78CwU8NybxMoWfIwuTPAwejtD6k2isS
v/MZi7pnxf0y8Z4l8bWAa3rpcq44o2ZlLAQEsvINgJjBPBVwJ8E/H2Zbund1RIZbMRUBzY77sJ7k
Dn/7yMUytvZKqU+72WrG06gBbk9HSedFjb/zhDl714JYGFhNnVwwgC4YZ0n6uz0gL483iG4jnIEg
zdrwkuGjCS2IK+8mZOOc2U5z2Z+TQmUbntbJaE96QHKuNzP5K7B4ix2U9zgQsnFuQKhGLxAlNCz5
CftUk4p+Z7YFLJiwEMn5BCvtSCpEc45nUXvsU2M/9bPxGguIChHxs68oAVfgXcyT40rqBWNCKNP1
urVXbEb/+OwlANNWmfdNmTd3DGbdi1mo9WXXpawWMQEgvIYcnrO6aHjm1v+NXtE7JuzCS1z70IJG
j7wenfVVllqPutLNh8LGe8J6cIzRCj9VQ2dCUGY+TrwCL2feDtdtWy8beDQBSa/L27JMImdlagsf
SklxFhPn80x+qQl607nFRh37odO/hmXUQ6mIO6/AMOHp46IdIqdusIS77Uax7eJ1HKF38mA9VzRt
PG5RRIcDDdehSUjt8lrLuYkLiIe5q2v+DHBuP6rJRejETwXMzsNUL0+lheUQ9BgvxKB6LRA1n4AB
9U6mk3rogTbuh7kst6U1VQ9FUVk+ugqor0j0zxU5QtHJkyXkkCCdM3B17oY4QATRAhBFwtics3FM
u7rslzOQsO0ONgraWLu+TF0o131GRDDLhLQ904149+iWpFbd7pFjcDRyLVrbnN5W5qaYX5IxrJ5K
N2m3Zu3g3SAzJQ+cjm5HB7w+AHwc7QcX1S7G2+usx/rbdgUxSRaAWEqu5aDnJRn2gAahZgKxsnp2
L9CTziYZ2zDomrrYuW0eJOqR8q497yIOyw1FJSYo65y0EtDLPR0r1Qiwu9w2VfHcxONtjtsnUcW2
78ervKNPGdvhVaSFyYGbSEvKNEESaQUZFep8tyyZ9fBDO4BtiVFHlb45eAuCwhrKI1TT8arqnEt7
rhTuJiEsoEj6V3DHkoR7TZHMojWQVLVTosyKrvqWhCyhmNa9UVTapV0zyHeYuFM1q73XJlF1l/Mt
noH277FJ0suqMBIEA3oOsvyknvmWO1JaxtA+x3D6luEMPTWOsl2zvDyCISHJhMVbZExer4/wF9x6
C0z0onV1BJChB8LL1xN7Xzk8pFZd3xDHcjCz+bGKooNNairVAIxH2/GT0jzqqfOI7fRBWvWutch5
FRaF3RTtVHtkJK+W2Gtm4GXR4O6ALo/7Ioy/gqvbzEtDV6QZruWwULMV3RE3yFGb1cAJZRjIMRl3
yzLcOLW9AYK/7aSyaco3dRAB+NhTVtIL4WLaZ1TYz0MVHmLiRmjHVvejU3zHObANU4xvwHRYBJ0L
Mk2lj8ngvBzRYzj9EVXWBon4ZimrWyT+bBcaLr5FA0Gv38DIKd6xythBNYnp2AyDdVZnA4xzdLin
Dm35RSeJ/gP5GaRk4aG0yCmaIkGRJOLuXIlQ0cWqfSki9Unp2H+nQtfhHdEUqVjruKQk3zNzekDs
hKFxNQhBJlyJhNUx06pdsTSqB7fmKp8QQ075QdTJplThh2RxFwVgwPJzmhXGfqwT7QqGdbovRZ1d
TUu8HSJ5oUjrzEBd86TJsXruLfMCO1viYaLVd2EBJwxgg9yBtYxuikKqL3Ju8y0RdaSaqsO7geBj
Q/MWVBYwwUBrB/QmoZCXc+bOGzdtSh+MjXFZFOaF4QzXU94zQatT7UUkeb2lgIrfU5QUHssN1sKl
uwAgwPoleHXG8UEt0/IeIeJWmvSLyninlfAeAf6xKeANyzTpi6yeLoiv/WYT14DIo+0vSviFnqEm
mUfnlogFy36PtYp6a6xI3KmtrWwMcU6onEMkY91YJ0sPjWNSVu/h0IlgmWcdzWN03+n06kOz8gn4
eU3TuT8WQ25stHomwULDotmn0YubOjVISAmsCUdEG/qh5libnP7iCw2n7mQRkbAdnWUDkUhuKD1J
NMny+HLqxFaKgrEC216xZ1q/76zq3BaLvMXJcW07pOjCuCPXI76lX/jIqPScxtWEHDl5teIMWmmU
bKTi7pW0OrK9waRRh+SIKsQ8ByVbH1iOwDEDhfcc3FiBir8TIF1+FnZUbm5TLjtz1Fj+Usd4CIHZ
BIVZ2S9gQPqnlkgmoyeT1lCCdHQFp/d+U6Hdimvra4FYyucItDelsc8ZBpRD6+6BT+o78u7AA7oo
DwanOpkyukcPpRwnZ77W8+TVNsNyQxBStoPt9QLr2gsH692xspdeys6vJ0PcJZmubi2LMhrX89aA
/AKqqGJjS4rpjFYaGZ9ZfsWI9TLEXOTpvbHXlBfwPh7Q6K0lTXuf6PVxKpQr0E75Sz+NtHLxER0c
U1LNKrx/EUBNj7yUbJ+AeL2zBA+wRtjb1jb6U4u6ibFH0/sNIGifIdjbkLQHQzTFCQttegFAa9q4
IhvoHQ/OSertrZtxrLHCzvUqUT87MnT3DjbtPT3snKPOOjtONdZWd7kylOLe0kqxGc2aAZCAdZzl
RyNpvtILpFeqjO2ezgZt8IQD3WmJbI5W1PglDk+zoVM5cXI22tTxHLWgWC7Me6zQ+b3otI7yS1cO
KHK7BzMX5ZmCcQprOt26HqzZdT/MTR3QfQ03JCRBbsZ7ZwZwczuyKfX4Kqkj4iK1pAokvm+vB9Rz
VrHNv7tzke7JsYXDqybzWWHZ97Ds672h58VrWGntXabY+gZ8dfnegqI8YhIpt2IyM9CYyNYLg1gJ
NxyKwNCNkDXHyLYV0U6PTZ66T7VRDC+MLmlsJtZ7qg/Mc5yc6Q152CB6avopDi2TuEDgNwJE23dm
MezExK5ToU4/4v6qtmFuwKUqluU1i2tl1yg2DLa5liFxH0p9w60Zgy53a/SbSeyrsz2N/oDygLCA
UdyaQ0pn3Dbja5lWxg2K+qQNWkJc9z39+O0Mnp47M5NPZ1rDlTE29RUnceesgtOORq0Xpwlyo89k
IvczB/Eh0UCa10wdBQjB0XTha/DiS0vQlrCTA5HS6t3oaMl5CBcjIFIwO0/1JICqh7MjTLtjGkZO
zEcW42Mzchv6yZ0Pplqph1m1bpO82SVknPnRiH3Wieyad0eytJaTKU9Dic2WlGHPGiUUrV6kKV8h
Gp+gbhZJLGZT7yhh4A6RhL2HoJXekIbwaKjFOYSm5kLNa4g2VcaTGYlpJ6te+9aEbQg+CwbXhW2Z
qIGykmkF0rUuv53y6bXOlMV3Ge/eYnwGZTQLl253FD7B3kEuiw1fBmCk4P6S6rirMSxuCsBh9Ac7
2i9TKMXFbFYGWVPRk544IeU2yUsBB5xzl+4ztnTFQOxbpfoTMdNkItv9yApV872ZyZNJxBu4KvU1
hP/u6Xw9J+rN2JvNJXkBXH4bh/OTItszNww1mkZjETQjETGRPR8VIpiB6wqDUnTE1R830XKcC0fs
R5GqD06mMDwyJ435V6uY04HkSNSw0ln1kmmUBFqnEWQw07noR9XZ29VAAs2gxfuSYeH/4uzMluRU
ti37K2X1zjVwwAGzqvsQQPQZ2Xd6waRUJn3f8/U10CmzK+XWleqUnad9tLeICMB9+VpzjrmGcS6n
hof7FNDVv8baP93FSaQ/Y5G5boi0CVnmAhbmemG8bQOp9bpw5XqaVdBuqkCcR3UZeAqX+WJaKQlA
cCFvy7LOyUDQUSaHir6NgLoC2XMSmARj906XJvCw8S5Hg0R19DVKA2V0PAHWVnZqLbTrObcucLJd
uJJbMK+k6UxT8FAV5QducoLPIfIQHDISx9Y4kblrFpH4/RwC9k57EvmgXh8ajYPvj870BiJk7YKJ
LVyyI5GYORoHSWQu6giLP4UpT7CS0YmDmZfUiZnKKkrfVkRATsLb0XbKHZundYZCTbyuUk33GYb9
czsFYktAZHhYRDZuK84irzJp/awjMruBk35iPEkpZZg3UtUuxP9mD5XZcmaCnL9BdWsfCNGl+GSe
dgWATT8J6JhXcmrVYweo8irO4vkadwbMCmGLnai6nLCMkOan0ez7NQlxM5Yg6AOLm5wPX1VhfQ9m
OnNRTJVbqJtcrV8J/lL2lSN5o/Cyb+oIwvymDVoCw4e+djNSOyCFRl8mkihE8KCQIBwsx3AsPVQN
Rst+vGi36KMOU92SvZAi8obf5+wI5iip9mpmkmTXdd11LYsrcoOuR4dqeFaRntZI4A3aLU4N3iqR
VQ/zuX/iseb8CP8/Z4BEDrj6wuHsSIKG31qmx5Iz7EomPB/0MbzWUe5hiobUrnX4HXOuFyNS2BYR
fm5kqGIzsow/a6pz7AbjTjWRzsLr/Ygiqj967sUTRGYLBTQYH7loA0PRiVjlJNgGY3pHeiPzKjKs
niWcqksnmFK6CYl5YDhDj2Cn14qWylgZd4pNeEB+LJXkpCr8kMSQfdSQu+iPuEq6kM7VS0SMUXvC
wt5wtEfyLjtNenDW8qNO7shim2c7ajBhJj26rX6+nxet8+dwfiHFCLewWnxoTQvCUw12cYWkmigG
pI2jvRtpR+9hd9enqSK8cKii42zN/RV5iuNe7yPWlT4sTogdXy05Bt8Fnc4xWB41etsP+EgJro4z
XTuNefvNtirOTYTtbm3ocVtSXlxajbhKSaOZbhxyH0CEZ1FDInZjNM1Z68oWORZqlrdpqGhnUzmP
KJ+x13+giRCoSGa13LakvfWbjBE0fbi012qKDyvICBkM136PadCvyQsjxGjK0JMab6mM4BRUxJQD
wYuXXbEGXPoGSk/HtefQ/G4slbhM6EGLY2AnzJQDHNqv2qC31aaSavRWFjyFHozp5FuXFNNRtOHo
EmIRzfStcQ5UOECeZnPOmeVOX7pwjR1WnWeVQbPGDDOJjrai34Ed3VAmRWdWDFptzMnPKieT+8Kq
Q9eYdBW8ZarymnbOBVt7fk+CdnRa0KfAKHRMZtBRoHpDMACPVgwGNwR0aNu+nK0bR+OUBzoyOqkY
zXeVTOQB64xnRglOELLOboHUnzCRfqkik7gnG50byslNpZPoYX3vDN4ieL60wuZ30O35c09H+dpq
jWCjKNTiel9Y2wq2z0YC1Nw5s2DisyiOuzQxPbWI3Pm5CgkMa8cvo2PedkCAD0uVl344j+GdozB8
Yri1MRVWIKVY0scgSKhFwEBvAwZkggKMxXVMdovZ+qlVHJvUyI4k3zwXWqhhfkgGD30YkkIIGLuJ
bEc/y2lwJ11geybqHq2WtNyiW21SnbdhaKev7aygHlrY/hjyI/AnLqr0ZcHbJsZusRGOBP1t3s83
DLhZMfS1VknlZe6a0TfKkRd4LLORUk7s9HiJDm2YPHK8eVTJ2nIbLdtgynyNROBbdvjQ28sBXuYt
Dmj9g55XzS2DdOipNS8P8fWZ3ytrGnVgNg/Ypa0DYurvuCLoGA023e5RT/alEfOtAlVsJqu6JFDd
jYXNuCYO6RrNADL4WNICVek/B4tKTTDzRPf4N77QdC98bSrmHeGCvVdSjGxagaRB9hHTGhixe7ID
vFK2AKSNhfcwLu9gNR2CNmBM5HBmZqXXAeTlg19NkUEKjZXslHGJc2Setrzp8rF38yDvSawPw1ea
4MhqSK3ZGpMlX0hmliwvavCBwVxhD8+Vl4QwmbvFIP7EQ0VR3GHFyV4YuIG7p5zlgFxctVP8sVRI
gDLlTatK08fYGL8ievlCY77fVWXx3ebhZlPfiETZLLU8kD7G7CQtynoPyd64dEvt7Dj4Pzgavf+V
K44dxf7OxkdaVRW4OQD6zA6Kq0Q35xO998lv1La5N2QqgCSrrx1McddsdGPT1dmdqqqr02YxNqNC
U3LMAgGXLytdYPDUI8FynSdVsavatvWsQcbEzQ6HVuJwKvP0bTCsR5gkR0JMkZen+1A3aWZHKb29
zM62dd48QU/p/ZTfmoI5qbfEzDKVrZUby8C5xftg5NdiygcO2vHezFtgPoY+b5ALjV/aUbXuNSLu
nyCyScI5assTHA/uijx1KEVSGO82kw0D8PmZIWN0V88JWg4GVLeq0PtzSzKHR8DSHtWNsy2mUHOz
WIUvXCxV9tBSJno5cRLeRDruwe6c5L6zk3bLY9d38JfnCViVMW9zK2fF7oXuqaNMT+HKdqWsfWOf
FLs6GdnZG8aYCFRofjhlsOvq+J5QL3nSc3QnQIrPZGDVG4j/VLNZ+xQua++NUPlW1u/Ycg4aOXRb
yLnVYxPZZHi2umeXVC5m54lK8Yg53+im+NrjkUXyY3tg6bQLWK3yrTB7APEWmcRhn2VeYXES7PAP
HYjqKi62jEHfz2z1lYqrJA/vAj74MWwdd07XCRbGceGpTI05XBbGycGEwvZMvmyVPHf1GngGnxTn
TndVTopxrGU97qtyXtMqigcOha1rjOIB4HmMj6e8KUC5+HbMcCB0QCJBjdI3/cysirA1nlXkProe
0NnNe58DElkvtQg4ISnTGwq6GPULFsNbUt2nTaUU6q6h45tK5bvSh7jL+NuYaZKnkiS1cyUKmLJ0
0YXBdLieroivN1mrx6eu79+h1aQbPA4E1BPYyLHhxQ6necWkqL4ADHETLZM7NdGRtEZSLAJ/aDXi
MGkYu2UtHuood4suOdW1dGJK+HG5DZdEXtjuS38Rje6SledF6XiuWy0GScVyGjQtEqk8PAg8EZ5F
nOQmBX/EmYEeN1TeQzdknMz6W2eQ6TFuy3M81JcQEspVDI6QmWieFpuqpucxjkB1MRc/gpKK98C+
k+ugLhQPVx+NWyVt6IkWun3sJjrKDoejKZ5fcwYWIW/ogV/o2h4NzbVsYo0GVcc1nWPfWwd/BiOa
/dgGxm6lzH+fk47D9BR2d6mzVFSrSAj9pJzolwoYy2ZRWstm1JJpA4j4CyTN6KS1A+3qTpKbaWBK
NE60tXVkWrpw7bIx7u0ySphbTxU+vRJMelgUJxsg8KWOtW6TJahVF0VN3HwutI1a0/nFeBjuCWy4
QTzbnPqZ7SoyEYw6cbZwE/H/eVZhdN9MLQU7lsjXcV3q0iALN9LqGVdIpo15IfKDgQTRx5sQngKr
OWpLoeyKiPZkar+2Fb7tgfi2DbpaH6Nl79cxq2w6K/rVuGQs/9E+jJrvrbD4RYj9nupd0mV3Fulg
6XCivbZy2x/I9QHHx7BXkxWqvRdg+cgJYurO7Aqfo3Ar7SWr6Cbb9T0BvkhUQVnpSsvpjN5vJxED
onweBb3VWuw6NJ5y0C5kVGB6HAbw+M74zOt6HNXunrgpInoqcUhbSTtt8NV58PKh8BPeowI8QSWI
ERphnCDl8ukp+kWXEokLnoClBPF/xSq9kJEKq+dQ4ZWIFe2blWiEsDBnsRkNhirPZ8tLqZk+wZ4s
i3zyqKt3yxhzqBzANOgHDgI0F5RjBHiE6XNOZ5/xYJDttGReDgDwtWuRQ+UH61nGj1jmKWCVLvaz
rCS1QUtvMLfZuzTNpkvUBb4Yq36fmMyGaCrxG6rq4zIqu6iciptQAWyh9TbLlWFH16KvS69ycBei
upk90fXqXgZ0olKailcaYSmWFSMJKbX0wLthpOc4zOsbHSmD28VJcOjqnpqfMFVXbdtvEwC0HUvj
9YJs2FMYibJtG4+dzdiEKJjshd1iZbqXSMOJ8t5FDR6ptsx5KVFrAq9YEAuq7zb54NexVQmiqdqe
Y2M8e4bWk+MA3eV5AQ+zhWB2juik17O6k2WFY9/iAK6/6hxOyrLYOQJOGyeLwqb9oI+V19dkv9J2
dlOWRd8stX1g1Z4hSbHR7Pg7Jxa/qUtsLbOzD+P2qFVW7QPDXjwcxcjf2yAhNkMP0o1OV+yFIPOD
Hgvm0qOXwFnbLHblIN3j0NikN2W8rovJO4T5bYQNcySmhaU2XnDn6FfWWNCBoh5qEQejPzF3ohbF
Qkk9XElpbE2Vvn4p7ixN0W7BJbIDDPZdmtlrkCwBzxM9WZSJrqkxrElMKtYmdm64E8p1xTnhVdda
jthd0Ni73ijQ2hhtLC5IJvkUtK8qtfcstF7Vh86BjgEituf9MKitq8yzgc5bdYmDou8/OXG5jn8f
mYOf2pARvgBT5Sb63PtRZodn0sXvnTHIT2QK1K4p7dalNUOXL4gVqhjSv/XsFHK2J9nQVRN5I6f4
2orru0WJnyplIKEr3NmNvIkNC9RPrhPSFRF9C7jaCzXnPhREn4Y4DHwtcXLma9FyIqV65TRwvzYT
2O0PTIAJ2nHFap7JXCEMWYt0x8U+mDwWGnvZboiikICCAqsB0nd63kutX1TGfLSordsS/3Mwt9u8
gpqfaOx6jspNHBNzKX0qUAdYpElu3Mmqywhts3CinT3wRnpoahf54KCMJX2njQ7NEKqPZFUniccJ
33Q8Ls7rbJbIo8mN5k1XZbU1u6W8Te08PFJJIjpz9LWDpbIuDZoWvuPuQ6gX2Ju5Wbyyy8SBM2m2
Iq9y31rbmhoKA9j9FESKMVzM1sqwb2vEWTYsomSJgghVSSAiFLiS6xKrd7jgRXiworC5itA5+haB
q3SRkmdUcYRyyO4Z4RgnAh2ZEtjz8Ba4FqsSMweO1T6yrne1rb1lFPHGUOzZ1/FjbfJF1zcSZBnA
jURxRVupu1wzH+YyuoGhccF9cpvwwLkkjhyrrLyok7i20vJx7X5uW0srDxAyiFUb1WxLLHNAqlzH
hKuMncd5mhrPmpRLkwoWBUlzoWeOx/i8uUNgxjBz8Sea7UQ4h1sDUJudgugi7tafVkF4qel3mjL7
NEUtlDbZQ0qU5U41y/tSCRZmxJbjWwpmDpL/aG6NnJ7Yw+sIdR/BQVXbRTslcnqFrE8A4FE5f8uR
X5NSPztubZLGBC5Uckasz4NFvUpEUuqHLerD0ZrLO+pJeSICsmf3KZSzRvLmLhM/Xqkh3FYEzG3L
Ignd3pnui5nDW6fSZ7anybcCFUtKNCDpw5ZBdRYyAR/QQ5c9DphMQ9Fv6XHlZYsuttCFj9Ql9amq
SmXXpGV35hexNjGpba9hHwnXWir7XMRUfHU1vlRSH/eJoVauErTYykMCd/ulWXbM6uxL3NbvA6OE
TVGFo48PML5RBuysJuuzz/TdB7H9lhc9NV0UegWirb1C1vQ2H9bKFZbQhtZMcHbU8Qtj13aPmpPt
E+OJp+iD4xGgGu5HoN1bUuPDm55urAf7hLj2nmlLUBrqBRld40pRTQ8tVcuRaz3GOvT+JZqV63S2
S7bTog5uFnIRfTNhfWhEo26lNaQPVPoTIaho+sSiOzdNFDe3RBsDtasohTh9GN/CRh1PiPCXK6ci
VdOVfRb75MGbB0NWlEZOn+0Sre8Z/OfJrZ6Z4oRNYbyq0GdivEfdgmt9tgh3lnXj0vOab/M27b6P
uVlxfCa39cEcxA1l5GJ7RTekJQVjx4iUME+legFzMHV+iqwt8wiMVj2FkTDDCiagnsKn9waiocn3
a4qPshJR/aUK7FlxM+TAH2KoTRY1hFybyJlR8FWmgYY3iibt1OpgHbW0aq+aLhribTevmo+Mh5RI
gFIPb1JRLreVKOjKYHSjGCuhPERuSBjSyqyS6Gh1gbOFeosItXWJRrXa1H6lVxaeSd4MXANvlTl3
O3OJ8DrniPM3RkzVZkRJuzdl6PULyIEi20YW5xVCSJzbXmpEvtmBejIapmO+EReDfoD5qTmcJlGD
KHT2PCedToEuHqrSya6jkXJoHtLzaDjVrTaIfptkZEXXxrWhcMJJDGbEBP3UxzwFVjUFDKlJl6DW
C+maRQZ/M5Sl1464uyutiw+hQvRLYGs3ejLN+4GsXr2wrgubxrs1vETUtIHT+7ozbdtuOKncnTip
v5ZO+JzgV1GjqPXoBJwD6RymPvNVAUKY2tCvyLfvNtqgpFsisem1o7kKj4AlB9eazJhDzqycljas
vaSLDAhFBBfQe9RPYWJyTbS768Ro+CLaeVuV5IptltHaatFEpb0aVhwmgMdhCs27OmL8uSmjQPva
WkmPqqEKhqcFH8jVWATJ1w4/lhfNRIJ6jR5kfqOrvdtR3EYIRprgDCyie6EAu9XtGp8LKhB7rxCs
u0s5uWwS8v7Y2frkXeZx6tPavit1Y+IIPF8TNfZemoQoVcpBTYazmpRbHtJLXQ1ui782boyzUjb3
QWF+s5l0UVMYnBsbRze2kR0o2ylRqkcpmAxvUG9f0iRuXVGnDSLdPNklOflew8SmjQcTl1dvT5n9
NWssRgJ6pxMZtxT61wa32+vUUdlFYQx9ohGDwSEvO+hjYfpCFNNNWWjX/dj0o+fQgDzLkaYz8Xx2
+BqtsbhGVsonXHvLJp2K7EDHhPQswBBewJ5ojd11HqniMU8zCvsoRupT99GJrGaDsYIWbHVFEa90
We9UJkFHK+P14ICgfM97U0HzHJfOY17xmKTlnB9FZSf7ySww9OX68kI0PW0PJsbv6CfKK4MskYcY
sSwDCUU5FKLm9yASfDDFW+VQ/dpxkVyLoHjts9644rgyP6tCBHvE083tjPRn16JhIWFmUg59RaCa
qlbGDbp6ccJIlJxbftxrVmWmFk2W0cDmTqZNMR4s0sG+dY2DHhhdhjNhCSLJJN+AD+zPhViiC142
YpvyxptlmPhNozn7snPU52SyvoEh6k7DSLtZZui5J37wS2LOjmdOxm3ehem4T+tM/xIW7eRZ2Iju
eV9dZqQFJ0upHtBFn9N8/CjM8bB0YXcCNxugKRmSeZ/1VTP4pjG9ExbdQ6jFWGeIeVsSSOqZ/fxd
sYbOb+OqvIUohJg/7cjsW7Ts1iJwXmVcrW0DGAk0rIkQv09K/uIRyYGbqWXrCSt9RqhpfukMUOpe
1SZe29n9d4sFrv7BauAozetVDRFNqnbRql1sCXGpRgpXTU++laFCBtRo2EcZte9tFgfdngZUvi2V
3rrnBCZ8yHDDtkz4deK4+pIMDBjJGOC1AXjmVfn8WGLJQ+oYY+IyzYNQ7PJCP8g46Zx8EBbw7s/J
8mpFyDEZHTstnZbi3iLmONm0mZz37Qg5B4zROa/NmcZoUTySHWQQyoxdYBm4qQXk7Y1l4baL4+G9
lDp2UJHjry3pAS+FKrZ09lZU5oxuBCR17BW6smzHlmzwTU4M6r4jujveTHpb+GjF8r0+DCbjdKxg
o7VYr5w9mBd38qDp/amroTczLzX6vVTNgID52thZnZIeYg6ydD+04DAToeT2Wj9sayc5mRhsLhj3
bfoTFdnzo7VrCR91K3U862Uz3HWFRAsc0BvDdUWr3VmdBtFzAMOIqYfJ6KMZ7I3uLMGDyKhBCtvp
jnaEypL6Idsvi524IzbtnUoF9hVJIMJIQfPXostOIajh20M+5ZtNxLYYas9A5EMoAg7i3pG2Iwu5
Gn6hiUKlJBv1PmeW74ZKCDlKyvYua50jSL7SLeLpqrSit3ipepe5ZHJmLuq4WjrqfoJ4AupQwQFI
txq5t+Nh8UnUW1yCHt/MbHyqYg7GuLRRzdX9ocWqu++ga2G9NrVt2c4PUrPnpylSrhFk06G2nMc+
huCTlOrrgGdwE1AsuFACd2ZdOwdZFJciM+4dR2uRN7WFx5bY4vXt8YgPJlY6PdwVRaD6Q13eEQyI
4IJUj12uEFGiRWqy19cM5I2NMgqqfDY+iqK6RXxgugktRUS06zB2pj1LrK6zCfX0wkjBH+vMeKh/
PC1FYeIGZcmP23nxy4jSTQhaUk5C63HT2bbiLnM7emqjuorKeTZuJFww3dqQy9UdkHTGe4pv1iFi
l58wZRlsbjX9vVKp9zX5sa4j0wLpYYylRFHMvdkk5jnqeEjtELcBAtyu53DZ6MUbchryu3CDhnnL
GaokXFWJ1UvfKxoJCkbA7yJmPOKF3DpYHN3SpMRBJcI5vetZgFDkTnqdeiHeSB5bDr2yVTdRolU3
o6j169ZGeK+H82rC7Kb+CRX5uG+GajpTixGxMClvyxCtzSJNd3nKAYXWFD9zktNoWouvMJ92zqKP
Z9km87+icP4tR98fvXq/QB7+W+/fer23EkldHPIj/ucPngSCa+9r9/WXf6C5FXfzbf++QvnaPuv+
83/xX/7ff/P/9Q//x/uPv+Vhrt7/9/98K/vfI/5W/uR/7+jzmSp8Yvyt/8G/HH3C/g+BVRyZGMlf
qiX/C/IntP+wLAMzDn9MhJVm/OTogwVhmwQaAYOAy4i7778cfdZ/mGD/+CMBimGFVf47jr4fyNOf
/J+EASCOXq8PFF834KH/6v9cBC3FJk40r+hVcbKW9oV4tHanaIt57pbZOcZaXpwcHYGCrWG11Zs5
T1nks5pSaLHYfNkij0XB4PCnn/DmXx/hZyLgJwLo+sHAtMIfNRHXErD06YNZOCuSMSNpop6q+lR0
PSp80Y58UDraGMuZr/35giul5tdfgnmkpUncjQQXWQaQjZ/Rn9iYmpjQIeHhQ4Yd09jNsdGV7unP
V1n9kT9fRVehh0MOwDmJZRi24qerUO4g6W9sL9Z79TwFi06PvI4ZyWGregSVHz6GfS1uKjwS7p8v
rcEC+nRtQD3SILtGAG8A6fnrtQNbrwdqhdDXF5l+Ae6ZHdsZ60k4sMpsmkwvdvT5x60jk3yD3LJA
WRPhBsvJwblkViuvO72wX/8/PpVjkm68xrhIgtx+/VQWgihHD8LACyYyuU1uzb7WSlQ9JOfGDzEN
3ROctXSTkXOB9rkfnsEz8Nxpzq3SoxjnvGGhTvvLp1rvw6/3CcqXBL3s8IKQ2fTpPtmLZS842wPw
Bo69xRbBKDAxmq8Tvvp9XhnKK/OT/kPGpbqjWXlLgSqJnJblqWopLf/8aT4RuFVSxUzNZqHgBTVt
8ePG/kSllYsk5KZtIloNNm9fgsXDrzha+C0GxrNlZvPGcSax//NV/7E2rJdleMJ+D1wKsuin5wX7
fpbE6PF8xFLsxtmgk9cUO+mG+FX1HucIR90CaSVI4vGj5lawUbXdZa7M1C+FVh2VIFIe1XFa/nJ3
Pq8NfDCeZGzNwmRh0FeGzs+v6tLrStFnjKYDm+226SC+NCr2QGj13JypqP491DpUHehb6CNZj3hz
WCp/vR74P713gjjBsBvQIdY5ti5mVl7/+ff+vABxFWNd8aDu24RFmp8QboVUGidOg9Sf0pbfUna4
lbNez+/+fJl/PEzgvlhb6a1acMO4w79+mSJmgUiZrnupxChQisg4FDLI6NfS8txxgxGyKbm8+fNV
5QoS+OWF4rLsdHw1A8QwRPNfL4vX1DFrlWiYMl+UYK9EpvIBzRhiZDnX0TYfmRK4cHDAWoxKMzd+
UJTUkc0yCpKKbAVth8KuSG/dabr7VKmjaFfqIzxUiCqm25pwRzaNMVd3jYXaiFCqZbpLEgJAeYr0
6wST6m1tAkn3EeSoEGDmoD0TF69NbtKbGEaqXA2uaBiU065nRdi1aiLKCz8jllpsV5PfFXq1RXmH
HbJBnfNj4t1TNEZa9xRVk7yoSj4W2yES5ZHnBLLeZDlo3FMjQi2Zxmk5bkRvZfctsS8UvFodApUZ
+2pA8jHI4nYaCpp/YGBsxICoFPGYDhkGDRP1NkTm7GlyRBwAgFWUwdNgzKAsVAHDMm4crW8KNW/j
Me9Gst3Xh7ai6z7GQf2UGdig47wpWu/P9/R3TxJrkg7HkDqFFerXW5qh4RSQ3kGzihzJQpwFO8gG
0pf1KvtesuHCWKbw/3zR9d3+x3OE/x/eHH+XrX/aLkbCl3qQZ6aX641kNJ8jTCzoZSAFkn9ZZn7z
/agGoCroGv8TP1D4Py27NDDSlZnNpXgrTuDA1S0JtqlLO9I48pzPWynJlvzz9/vdRTVNJ+iDBZ8I
rM8/ahhizFpSifXY6a7SeboO0Lkyb4RAqlpUJrLDCv/na/7mN5XY0igBqQE1R1///KcvWhqcSsH6
80Xj2Ng63HC3iu1iq6MG/8um8o+lW2Ph1ik+SPmCwv8jmuinS7WJgXGtXxG4rT27kjiRLRgBHH72
UB+0PJ/+cr21vP78vNic6yW7OOwKw/z0vGR0fMseqbCXy47SJredD3sZs29xtMQPfZqLF8Mu+nGn
ljjqEYTUy50aWBMjmtTULfzxdrmTYzoAR0ga9aYOtSryjAIXaFsodveXV+o3d2JNe1jBGpJf6TMF
G89CNSqrhqlAG3Hu+zjHkhJgSanoaf3bN92mEl0hkJJV+TMxdEBAiCMotDwtypk72Up8SBTFdjNW
5b/chN/dA4uQXs4/6HXJnPr1+cI83jIVZSTeLmZw7hd07gyeVYLn25g2FTkrJ4Anw1+u+pvf0jEh
ZqpgMxlwqut++9OjVuLdpouxWIzr0oKmqoHVhkb3pg8xuv35t/znU83ZgdTZFQILwc9eN7+fLhVN
i5XNq04GkQ6uP1TnOGP6ZmckTFe0tMv+kmC1fvRfF0HszjBfAWuYbKfqp4c6iPQ0dyQNk1LW5rZV
5u7ssMP+5Qn53bci4sHgSqzu5Kf9+q3quFMI2AO9HUvaSwjZ+x2unv5CyFrpyrS2/3I9zlr//F6s
DJLlj/slKHl/vWKWUsZmxEx5nURBhX1ywnEykdsRISPUUHxixyg0AACmU2+DVpuHDXi35M4KQHP4
LUT7zAOkBqYSCinxigoCCXfMaIaV7UTtQNpZsE/DZHhyGrMuNoj7s7eYwIYdeqbxo83j8jpE2SK2
INvYrjM9GvttObKhblrbDEMfcnp8mZa8+TIlKrWKYhn5TVnR08aS2WavxMZOmJvVcJXMqA2RNKwx
L6LLVKJNdMD1QUnJ5TpQ6DoO0El94kimvqHqnMCqSS1/bPEoPabc4Q/snMElEOgeKEAWpB52w3iW
/AuloHtZW9hd7FYzErhfU/nNLI0uODpWZq4/XDDfmEq8zkNllgXbFjpwSth71FyIGkfuhcvZQrme
LhlHvS62Tnqf4ihxpnB6F8gukbCkWfe11PEHwFWtxAMHhOEZXzrO+zQbtfCMM5I5kTPP07dgaJiu
AP8x0B6BtKODNhbdc8RAttp2i87xjVlTnm3TGNODi6h8SXfxZJmUS2gC8PsxXyk2ZM3nb/TqlDu8
HwgXyjrgg8A1h/rfNzNaFDRg/D+UgeZbDoHnQ4ph5HulcdhvkWmHd8wzg4rxzlhdN1KpnijXOnTK
QczghVZoYaMAqhnU1bnCfGLE6kNmNhaYyQ0NDXlksrQdnjOUCujA9UK1ztkyBf2hl3b3mJW5ZNbZ
S0jy67T+2IlChzGwwONwdPTzu3qS4wnLNvz3XDPwh+FDRwrmxDDHNngOghN3cNJQtJBQi1x7VQDi
srHG9d7yL2InQJUDEKW/YKfsetdRGushUQHheHGZ2vbVaOflQTGL6Dsho066Q3CJG78b5UxkfF0c
Yh0hvzsA1r0d5CIeuBAujKltyieiupc7HmvcOUFUDe/wZpx+l6LDwqSQs7FtTMBA1xJuY+b/eYFc
l4pPCxZdHObC5GZKgGOfFsh4YvqkwXJkB2A9KZF07dh2xVUvldGn1GAGBIbai9PW+ks99c+uB8Wb
Q6yLRg8OhbQFIfXntRkIfl0LhrMeZg9YBEggMEhmYvHsmbyTvDOrbW9UIcpcxORV2zjXjlFa14Kb
7dlmP54r5Bt/qSx/s34TqcIJlqqEystc//yn/aJTQGcqOX4WWwbLTTV0QOgiJ7v984/+zwO8BtHN
Wr+3g1TP+lxNOGmpA03pdAwVenHqjQidW4eJSAzNdI8fsv1KjBou0wSCh9Ywa+KsUbqzjf6llkHk
WrhHTwMcqe2fP9g/z4Jwz80fJ13yF8kW+fXrx5kciWkuLFryKEXUfnRg6Uh0sKWNuD1KkXcOcaAR
G5hp9LmH8S9P44/uza+Po8Emw0GbRYsoyM8725JUKuqtEV1rMISXKmbBp+tXHYqeFAoZyH676Owt
UkmtG3IBrAMDR6IJAhIsvihMU17+/Hvo5voQ/vKB6A/D+Eb2CwUT9cRaQf30QGjNNKFNIYSCSOL+
aBAXYW5TyVkQh1UAy0id5ljsGqvvsc0knEFExTO0wSOhH0Me5O8DzBVWi6WwDlMKrxKk2CrK1xfT
UCHrUFS6cWvV9QFPIkde/EHTMaxsp/carQaCRdCe+QTFQN0LmY7CLbR6gMTRas1eJFFY4bVEVYmW
FnQOuamsku44m/I5MkN4Ouo8o7EwU6y+vFF9fAFgild3EBrYK8zfiPmMXJFvVTGxynR5PU4HHVCK
3FhmMz7adoOoYjY6KAcVFvKDxn140SsdS7A+hkxQmzq3Z/7luM3f6rAkYSKfe9U+ZvOEA3cTr2l7
ECTJpCiNrc7w9NrUq/bx/7B3JstxG1u3fpUb/xwKINEP7j8oVMdGIimRFKkJQhQl9H0CCeDp7wfI
PiZLthie3cE5EcdhB0VVFQrIzL33Wt9yYJzJvUHSxFXPwmsGMEQMVFrppM/bZHTa286lfwDLcSyM
o/KENm+lrb+HaeSU1wMLC1Jr3IQMamI9v2/6COXzSITNATQxDS50Kwy8Gs1DElAlEo/TOE2FHZh9
I6/zQQszoEtuYj8Xw6TLWzTVunk3Y7AUR4KmmQJGgDl0xCC125+zaXdngDybD2NXO8Nl46a+FWRm
OOOpzsfKOkuVbFpQGYjE98xHW+NGYD3ea7FlNtu+ZYiLzsdrk8BmLF8HVd7FV2jOfWeDY0rd6tEI
DsyJGS3wRUZOs516HDK889potoJEXrFvTb37FpPTecMmHX1zuX+Y3WaJ/cQh1zHpM5L5sqksZESM
U9kky1jvHqkfQT3naRsC7iUeMjzzJoXWy+nUQFuuyOgMkOiDkDrrNIvhXSyZc2NUQggy5Qc5VR4e
O4yJt1WjXFwSbT7uiXuu8CW4Zt9v9C7MiInVxl7fzyV36ELExJwYW4N7lU6Jh5DWBh6/aTHdqk0p
ZHfPiaHTmQNPi4fKz3BZaOE0Lc5B19i3eVLcSbPClRwqZXO804b6O2PUKj7WVt0r0oHI+g4ShzjJ
Td63eXtoSK27TOcWbz/xy5649MvlxdyJfDZs2NBEbNhO0yZTsX6Ubtn9kLMaoMnMcqwvccrqd7GB
14ukElt7ctSixyz9AgBFy66YYY7K4ofIHtVRK3wPdGzog2jA32E+zOXkPPa4+Qm86UPHQtHN6IAI
0JZjoUQhR0ZQ7WlLjJA+wYmYyvGLwlRFHwav9sOsIQ8NIn/BwDi6VR2adlxONhEa3koD/gH/BtwA
vNOmZ/jZ6Xd9J6MuQOrSnI+zlX633U67iTodOlidJ8OT4cSMU4mq0R+zxtduUem5MESgnyLFMBU+
K1ozn3jSQ7mFbp8/ZkTQPAzC728hZWU/kCAP79uoxkehdTVUKbJ15jvh19FTLl1X26BZ7IsgRdmN
q7+NYeHymPUFPgiG6bu8WeIr6LoBqKCYlu3Gc8axCsJwgjyu3DH3EeyDcRFWlGULMs5IeCpz4yrn
UM1um0DzwSuQmF8GkCcutt1mOgfbXS/g5SgVZ5qGC3/XS0QNmIUT71s32qgRVSYRirm5aw37mWry
Ohwb9TAWJUoI4ZTeXYYu/LxrmL9uRY6uaNPEc/TegOMLDStzjQkrGLk221p1GFmMDJAJHKDJtI/s
Ky2JNpUS5RlUSD05q3sXJCFEk+RDgflFBS36Ktp9Xu4Zu9ZBeLEtDSe8qeuquicWF81H4lvJjCBp
6J6RDLGceVGqkdg8ZdGOch9hmOTC9kHTpngFtDHDaiU1H1UDT2bLaJiZO/YRK77XQ4HHyJ9bZETV
WE+w+PSq2So9Y1gVeVWWEdSAYmKLCGKcDjhNox+EdWbOUVW99plvGuVeJUzyshocgwhtotxBgTsY
SbaBhOA/9NQISO2jFMWXh79mkxdgeXZ+1jt3Q0ioBA6nKn9OjFkv6XEiopF61Nw0pMNDWIKme9lM
yWwGdQhlGwiYNYaBhL5ERJIltXanzBLMWetV41PkiArkM+fmh9Bo5qd2QSEe46pkE5WDyXifL7O/
HK2mYrTEREXfSBKG3F3IWEEx2oezJL0GKCl214eilTCr4tJEb6iLYkA/GibKCrQc8/oGnA/ekfWE
8K9G6/84MH85L//f3w7g/z8crRtLN+ifZ+uXX+XwOj5v/YW/ZutkIi+BlcsknDbWn5EJQn+3BL0D
EOf4y2R9yST5k5brvUON5RiMtAQsLFr5f83W7XeA/RxSTWnkMPTT/X8zW7f4469PdeTNMzMC4kui
AIGjxknpkY3uVLoefS9mCOWPKG/Cx0QbSjwctXVAGG4/Z+VAG4KOlPcIHTfrdwKuxPuhmjpnPzJJ
viVWFS4UGjxc9CwGMt1NZg3Gx5NIxIFjphNTgsLD5NamYFkFcsBii1SrfYzIcOgxhtqOcz5qiW8E
bT+IZlesrvLMDnGY94vZ3LDdUFxEOZU+XnXD+D4nZojLi3QA9KQ41VsXC+YONKLHqWqQKTkKqjnz
3cTsYIaXWRHEzlLIor/RYwyudnNErAnaOu1w16JBzNMHyOuALwhD4/jYgTNdwE2xaSOQdOyvoypq
oG55nLIiYv5e1Lv+cDAmpiFa9oDaFd9DaA7heUuDdAvVlHZL46TA1ctlCNBazrzFxx9+CSMVlsGk
4XHa+/hk6JkMqPzgUFr6edgBWsFfNpWfKmLHeauIWI+TQRG6I7Dbu7MgPyCUAifv7BUswkfJyTfe
dn7WfAVJsbxdu1ioZV5iSoQJMf5ubjJwq1hO1R3xSQDUokKhwwxJK4CyYFUzlrNkjOD05hiPrdhz
YdE4MsmDqiUpCl26Lt5rjbDTc3Bd49fWbA2oEsDfPy8DWDY2SyDQN3UShjlbY4+uGun08HTL9H6e
AQoHTcN05xD5C1Y9xsgF9z33dInlEJHdIlyjBCjXcmBaS4NwqRKEYbMNELmmP/c9gRjmWlAoo8X1
PMAc+NDldSwOOIEoPxjDLOZsFY72vl4qlGld41o+ZbTJ1rXPWNdB2bk2kvx1fRyWpdJfV81xXUHp
xWz7dVU16r7QOfAvq62+LLz9ugZjQGY9HmAFqCMQ8unJXBZsq01Zu7tlGbdqPWcCuK7u/brSy5+r
PnHhfDnrbiCWjaFd94gYJ8GNtWwcMFnYQ6rczp65QdhZ4sR17op1v8nWvadZ96GlbUUvnM0J1Tz7
lLXuWZOrcf7AJcleZq77GjIAGJjrbofSLfqhe5maDgzz6Mkqs0uyq3HdJytfgMrA5ESHsVGA6MFm
s6sSKxnfh+tem1ppyJfX1uzBKaCT+3rdmZNJNElAWhw9Cq1tEYPEhYBwqGVWT/oqTWHJGV7JSwxZ
Kg2ySLUa+X6+/DL2DXAvr4VwaBqzFQd13Ybde7LwhnRjmJlbwMPNUugbBS7LsyiCGnxGslSR7jsC
Zr2gELhGDnnKef1q4hCpH5VroFVDmMq+Rni6oJprw8YLgH9DgJ6IxVNUaEtZhCwnRFBJG7cMGtHN
4/loxOEtVhRzgjgNvGmb1Mlw47ErG+eJZuX2cWxBGH3CB5YZX5LSXKxF2NFx6+bGWG8bzsYPCHFs
axNXitlr0ZKQAlQ3JUzR8ZC2eQEsiIyTbd3xBV0lWWyHN5ESnEfjUOsGFKNgFy77KTGNA25KK/6Q
mX7yQzojHoI48yl0yzGnxjWTzOwOtM30ewZ0vsdRpE6/Zd0I11s5yBG2romP4cnSButLW83R89BL
87lh58GjVQ0wSRZznh8Mjq7fl1Iw7YaOWXNWMzT7gLU8+2xUJpJ9G1awz9HEiT67JMY0l72hJ+6O
iB35mfSWfNr2FsNs8H5jBmCCYnMJEU3hQ1qVkNnODIUT3QjE0syR6hLvHocafzA0ZtPKxJBBH7Lv
tzXkBJJHysS8nR2LA32vM3zbYvFGd1ylQ5sdBICUc1kZpQk2a+o+N1bePZkcc6EQVw27jkQHWW9C
w6rKgN5oRY1l94tzgbYouQixUyX7ftbR4XC8Ts80XXN/oDocHYK1QwwiyNfN6Syk7DR3tjJGtKNk
YLrcThk8Zs8CEe35g8kiQ842y2e89Lvt2FFInEsLgqSN6uuAOsp4anVyGHcAER0dww2eoPN4DuV8
jBNCH86GqpbfurZBAj3KZoa8E4ZLfe91x8LzHqGEA09CEDwfQGnCHAdQ9WT3VXTRUyjg6ej6cCBu
CEhYNVa3LVvse9V1xY++mXzvoMflhFA2lnUQ8hLf6tSuf4zaSP52DjE/PvNVPojAcGbyUxXhLuOm
yaPxS5JXLm0ObtEHW1qGuiXN0/tIspf87DWY58E6jj1sBAskRwb383OWaJS9yJp1FuI2sw+kW07d
Jk6m/GyewkYL2GXBn7WNg7kYj/wIIjObhCCpU3docMrhYLW5/Qnv4xhhH86qcAcRRaeXVGq06WlF
+Y9DXcTujszW+GvW4ZlZEI06iTaZX3V7D6sK9gbgfNaG5Wj+wecZ2otQI6LuQBSEhxWl1FP6B7BA
cCGV7XgVt/QLdhgMRgrNyAdlSMTtEAeVsRjJkq7MDFR7cZxAuA4n57/nY7Sta2ggh8Z/Ph7vv7bV
9/9z1uVEjHUvIyU8fu3nIVlziKfkaExXhy/WQ/jz5yFZc4mStlAw+MQKLiPnvw7Jjnhn+iYKK4SK
gjnWi0gJx+BHdPF9hyk+Ggz7Xx2SjddnZOB5tL/JkqAH67LJIBJ63flMqzI2LPhHAf2DDnuxb5xZ
bXQLShf70gBJwkeWuRM9IF1MiHiTvTT5gBldnCdpRtwslDkP+/2nSAcWMCfxBw8uyCVBONnNaLhv
qJjMv3u3XBeXpE1yaKkfXr9b5ZFRU8GPI1bA6O7DMjfY7arWu63NCnd5ZdUOcz//TIia+Y6y+uYj
cRWsBdJNjTOZMAfaMUEu9gDhvCPsFBN4Sk7ErO8T+b6xk7n3N2RhfM/GVH7QG6Kx0oZ2fD3RG9oI
Fq+b2BEax6jZ/lR7IL0Cy1+MHWB7mXJqInzuAEJBihz97zIMx48xJlHYv5yjrw2BkiDJXYzsZRvm
X4DKV8kbk41V9PNXJ3v5Pvm/cBB6WS7Fj3NS80iVU4wzYguiysVF63eXMLaHy8HAxU5kgs5Bpk5c
2qWeMs+SSHAORNmoPta1WxVICYnmAedG1Ic+xcaudGpxwynfZ0pp28V2oiH1xjvmfn1Zpa3v2CZU
hX9Bn4A85eQdo1frvA4BZtCakfZJlmF+pmM4+wbQpmzxstvxuS7q8C6xI1tuPLSq2IWiH1ZYSZOx
zYTuPs3b97jiIk4kUUPzSpn6dE+/Wd6H+KxwCoWZ6thJu/gj3bURpVffj2jbJraqaZjqwHZ9QpaV
OaZf5jRzWhIlSMWUAmUL6G1O5Yg+zfi5R7gLfX+wQDnqqsQDNskp33bjWBMBJeUu1Oq+IbJowsWp
3PjWLVX40JtGypEkLj4y6K2/9jofA0N5KrazD5oBSg7pSyOsTVBPfUtB5HXPnP5pNY6Q79gOi3aC
FuP4703b1a6V79ZXVTHBG/elkdy8WL+uf94pL3Xfy0L1YhTy8+sgWoG9SkfkyQd8/YhpIITaUMcv
QfxXwsgjTDAVpVwSSsgwCcaodbKdEigkUXx5O/qpRCr0vfUxVagHA01zaDtDYLHa4TqBxWbtPMQU
tw1sNJBFaKCvaN3S5HJMGROWoaL0vQ9zQ8FjDJHYKqOe3hMSd6zjslWbFtiDsdGtkETyDrc1zKxL
lIPk1NuY4/glhudBM+GVRBnGKo177D4fKqYORH6wq3ZR/L4kEgxwgJOlnyS6KI/gA7iipp7Su+2G
CO7riIV3Aeto06XbZBuDDnQKionJBEUy8wEd53DWieKCPPTuPdIE29mLXNQfZg4g2MVVfE7yOM3G
ZJQ5DN/cai7jgj8Q9E5iXifCuULPPSLyL/v42GQ3gDZ0wPcQofV6ivYl5v/PDpOLbu8s9OEW7lWO
h0670KuINqxhA3Af3fTRafLx0irM/KOYyYp5Y1b7ekr886v3UcU7NpYEJFsnqytD2czRDVDDgI0Y
lyO4u+Sk7nxoGC1DKDHpNdqcTqs51t8Q1JyMSv94afZItKnYKoR+MoArohkCqYKp0Ym62tkwKR+B
JLsXLd5rTDf5Gf6c5gDrmIByirHcZyAvkj5+r/mNtfNrbhVFFt0bwm/xNw8DnSqbXpbLJ6eb9Pph
MEarGr2c5D5ii8xdbLnDIWVGvQkTt9/MYIr2TMnIs6jbFrYrJaSrRfldVFH3Q4GAiWAO+qFvQ5rR
kamfowhxgjiDtYkoYMSEVprfOB40QdPZ4xvr6uJROX2QkfFwsOCs4JM6ffIgk2FRtFlM3ynUrPTS
KaFr7UJDTOUxzIxPZYj5J0jxNz/oeUFFTgl3ldX1j7hIIZKRODnUG1ctwS055nf+WRT6lZUZTbp3
Rti6aSWSD5Pe4MFmuh9vlWKH2YSlanatYYCbSmCLmyVTrhBV8M7mOn7ObZfoHF8ZVGsGvaCk1uuL
qp2mZ6EP5MYx41IXXatdpaG6mh3iNOnVuMmtkA6uRj3z26uC5/pRGcacUt/U4/t+Ziyqin7ESEl2
n52DmyChhztXn2gfMOKkODQuNIdguY2mfO/CRwWeYlGrkz2yOMimGSuVZXYTMiEv/kTMIx3mxBAw
mEQ8EKXozOZHK6NUcFt7ZBQ9OZe6TO4ap5Bf3Skn7Id24TZc942BDIr5jcfy7/Z0l0fMEWjcltPP
iX6vTy1O7/yPYWyC9bE3rCMKF0bHZU4esnS7wJ67NBjZRi+adG72UIb1TUZmM8zivtrnhf4VGHG6
jxugJfCr4SVAEd/U9fSWgNJ8LSFbH2SkDmzXGDdsHaX76yeG7KgJhqfO9jEU2eemMb0LDfOsibxn
X6aOs+duMoF2VMauj52IPM3msRkygKkeaEYxJ0ABdMsMpJaCOXcMcYYxDyi3AaYVPOLe8GLrrpnw
53Wur6FnMdqPdZwSYU2syiM60fSDRCV0KNy+OLYa5drv98dfVypkrIv7gRY2Z2b71C+jJUnoMUDn
AxqZQHpmAGCpZvVZjNK/bIvM3RkVJahubQkCG/wx2TkOrtWyt3WSFpxnnW3trWd97WS/OvXxpujB
s5GaCJfhD7y+6rVXUBA6hQGKz0qvLUJhd7Cz+8Bwh7MM49gxYYyEF/MBhd6OA//5iOjjDVXJ8hon
78FF7onCCJ8BusWT9SZJUhBeyEFpeKlvdgIVnmazsS9I/n1jWV5SlX95KcHYH3E4JRWFy+uPO3ZT
quU64pQuGvProXD9ez4Y528XpKToQ+1LMnPiDmRp19edKLsvjLGje7SPgPnCEQ71YNvahTBhV2yg
3xpPGaGQPq50ooVyC3z9jF4A/FA+LwIvqvqKBml6KFgz3wuHE1FrdhYavcnHT40d52uZuwC5aCIB
B4j80dtZZvqGP2U1oJxcYJIifXwwNJVod5mvPzVFHGEyJcFzilMPTc2FBcvMkzwzb77rJ4vBfuSq
jy0GhrM5JS5gQ6TXVQUykpFE1PDH7bR9XwheYVt65fQJKGYCaWIytKdIJd0nQ6svdCiet4tZgb5K
PQBaAczdfm0srLmcG+z9oEUkPhl5xmHbHvqNIu+VlFjF/NVvkh6hfA0TaonTNIu5fqYtqj3rfpE8
RviqH3KVeRemJtwnRTOm3dT4Dy+zBk45ULF+QeXYBA90cXZmzBJ0VFG6PYNd77EQQ/5Qj0YJFKO6
o0obDJjmXXWwjJRXIkHZjjuR/Lyl/zv2+x/D4pn6577GZSLj/uuJqXb9nT8mf847j9OQSyS6Q/7Z
2jZQ3zv5f/9nmfxRLWHeQ05IDWGzTPw5+XPeMYmzDNcwLDxQ/NZfkz/zHfgH0tfspdex/HV/momv
fz4B+JB/mov/+O+XJczJqc3VObEx+nNYounzcm47WR6skFMAFpV6C7QZDFtd0jwldcASXzUvImOj
Qg70mfHKcIvu6wsjPmguc+Jm+zmZc2M3GbELycOWxcXQpUW9m7sC1StiFU/biSGS6BIS5FnXuG6n
7mIcEShu284Z719c8r/5HAjYX61zrKYWH4HWjGO6+HjEMl99KUvzOo7As9YOW4ccJx+QUhP3B2+G
r3veKMplWM85sDrR+hcubPTvCVMMJ4gahZeLPn8EAIUpIU1Ee24I0RR1dCeLNrl2QmoI0h76/GIU
AC62ckFSkqFHHpSBZTo5G+3Jy/aNSUhFoHleHh011xmbYyck+hal6yB4UxUBdZuAKz2EvdLPCTVr
mdN3ik4KcRlKXPuRKu6tCaXxxu/0vA3iuWmRx4Ay+1Z7BOsuKxbkyTifwpCspQoiXZuA39qkowC1
RBRHau/ICILxlsADgvKjmUazGXC3uKAXtGkIElQs17FJ4yPwgWS3m84dvHoP805B8eVLvmR84N04
Xs5aF7mmGnapkfjAtStYrIjhwBMdHT/S1L4nRv6ypN/sETJXhvXB6AT9e8fN62cvQSjSzL59kbYe
8u80LduzHBHYY+qmrYW4ODK5SFrTMDJEZuQGmLbnY9P20aNNb+B6iKXZ7/NRJDAlPaLn8bjSKidk
mKEMwjcNrF3u6oSYFxiQNtq0SNidkOWtSAaK1sEv5+dQtiD6ioUADeSFKnpY+NFG3g/wocxYfI9E
w7kpztpkJxc4tRHLVFwhMRaXjXIUlNO84glQvOPChINFclhKJWrrhJFmZmQq+JsR5E6EfpO5Hxu7
u9JXOrihZjeGRz0AOaMxYF96nc2JNA4rr9p6BfZweoGWfV9WglzztcUMkZX2Rbq2npks0oY21pZ0
vLanSZ2jVY21gLa1v3SwSV6jmQ2Flsb2vDa5scPQ8B7X5jeCGfrga0vcX9vjVAO0yrkTaZsTPUsL
3aIO/6rWxjp2Ef9xciTt9pz0FYAMaxs+MmoVbaH5WZ8EbXraaGzt2tq8d0el+g3oJJr6TFNo8Otr
sz9Z+v7cf4wA1DINANXBYCBfhwT5Mi9AfcDooC28/tpfBwoaivfPFBHeR5LBZnVrCqIt03UMAdlN
fbGaISdIUKPG3dRl24vALksnPpvWYYZfUYNpy4SjX4cd5LdNGJ4rzztQI+c/CJ6S79EQVLcOoxJm
BwxNhnWAkvMQX+jLVKVY5iv2OmpBKBRCvfSAUC+DGABq4e20TGcyJIMEcywzm5wqzD/ze/LqeL6X
sY5YRzwwIRn3uG5pPE1AXBkCdY334Pf9QLrkOiby15GRv46POIq5OzT0DJXSdcBk2KGCbKeFUAaz
dQg1tTUDqWYdTkUwGn9AlWBkNSzTK+/nIIvkEWPXrQMuvW0Zdmnr4As2U1jDA1wGYrMfwQ9ulzmZ
sLPus72k9NKdYo4WDVBaD8U6XutNeLjbIQdzH7AjiVvQNDzMMLAYzJVQc3hMVMzATkDqe8pCUZW7
cMx3KYbE6KaCmpntDF4vCzS1jP+SEcYJEULLWBCjFhyhGc/A54yl1Q8ymOEMrmNwVEGjR7a9k8kA
50t3iwJs0eifR/x3SLZhmH0mp0/Duzhi6Ebd2pCkXPd59DEmAnwAxopaIaAlCsbX16clD9EmLnlj
NTigkZeGoR1UpglitEVAjk3ZMRLjOmI+uOT10Krd6ITfVXuH0elMw4nTH/Z5o0j2vi2jD0k7N/II
bz8kAt5VrndZkAWcExWbq6+Csfgt9moL4mOeOSQv+Na404d8GC4dFvTi2cG2h+m8EgDwGP0JXsxE
V5K3wp/PNS3JyZBKncLaQpmbLiIlPHJfest7rMHy3NXsXCBkQmV9s7F6QzT3UBHCzWbJqhK6hqTS
S/EJWpS8UE0+3cUYkkHmI/KFzFl5V26ciRsRjt0P5tfiSQ3l2NLoA26w4enNZAD1CuoXghFBM0FD
4kzTVzrtLmfhBo5K8u9VWrhsFZWywSk73F2brAkj4xLle/eVngX1W0nXvKLRzMA6aOuabNJEuvIu
sRAEb0Y8dElAwJM9AeTSZp2/KgFi6U2D/NLA0+mhbqW4k0WM7gRxq519i23Stbbl4DEJaCrQsVtv
wedgEuJP54UcIEv3k0lCA8/HtWMWo45abwFBNWrCpqkJSbowJ5phCesby62rQDJjTk86GMvU5Nml
aCv/WrVS3hKKElMdSBVeT21jYI8xYzDJBlIdb7ceUP57PP4fn6PpP5+ODzBvyu779HLgt/zGHwM/
8c7AXkEevIHQDbOtSx/15+FYE0z8Ft6LzkNIm4nG2X9Ox5b/jorWwVWIp3s9Bv/ndMyPLJ2qnt9a
BXP/6nT8S6/AtcDeYCnExE2TF0vQ60MlPX+JXzIasZzE/oWDSP6e/Sb94FZafIFk2dxyDHSDMKol
9NuuO28pPDeVnbhvNAxOvMGUD7wTJtl4+AEucJ7jYrw83sqwKFMoZ+MiD6+S7ZB8gZ+YXJqA4X5M
REbyEIr4izfZMY3HOEJxg8zv0NoqepSdBgIzmqR9Y82ddZQDKl00aUbyUaun+Y3Se+k+v6y8eaOe
DYoEPAoDXGM9p7+whyC9M0MktEgKhj4lIE0zDy2FPnwxVcRNUHhh/UaLwzjtpiwvuZQvwjRdejrr
3PbFSzKG8YZQMOEgc6xfWOmuDlFPM3Ty04gr3UfOBE817B+SDBVsRXt5Y+KaQ6e1yKY80Gy9ypKD
yqB2/vep/znr93kUfvPUt9+/f/v+6pnnz/9RDwOMYvTKeF+In4LXPx95w3/HF4j1mvptQRv5f9XD
FgAqy0MZgLwFAhTek/888ab1DhqPzY+YxdD2pVQ+KYB/VxAbr5uy9CoZOdtgTVw0pwAzfhmb50OC
9MTWYKpN1TmYnPnK15v4qI2+3Im57T9YrhqgkxFXJnG9HxM6P8cXF+tvqtnXN/TP9wB+a1kZscX9
0jcdnUSZ2PuBjPSWcaxmvfngGlp7wWjd+3mH/mMD4KRsXj8u15VPy0pKUOPJMGnEW2oPug+zmdnp
FnicYjrTdFm6+f1HWqTSL9YFPpPPskyNbvFlYWg77UMi0oK0r/OZqjG0d/1cjUfMl4xNczk45O0W
qUUMQYP1gGQPTwb6RPwoWav99M22p/Q9CB/7NoxgVm5Np62bwGPKe5tNxogbaiiZiTcKTSIFs4Gd
S4YDuQQL5Djb6dpiK5qUmbDq4VR7HBNh7zA7kWSHcA9lcNRI9eyWDnHcI6EQxOAuI4zYcwn3FgDs
ph1xBxQPBlmGF20prXlP+CFkdvjSbgzQZ4aywQiScLM3rtqvF81nc8Tlwz912rivV/2RCMvQ1fQo
iCNSSJox2oeDlr2BDDpZP6FzLp1hz7MXlIetU4S9fpWm6UGUa6DA3agzQN1a6mIK4TlO3D13FCzo
2DRKqY2H2uvoR4ZxRZeBrklLRk5myB6+CeWt9GqKJABT/hu3jnNyEcQCpaOtg9adky92zNdvj3w2
mef1QirvhIft1cl05DU6oMwGvEicp9rt76+6OL1XeUXUINAEuCCcL+zl5y82lLEYbXTlGJhwYiR3
RoHsNoj1uTjCsGq+RZlVo2azhuKzK+KahApv6J88hlIJtP2EjFlXIcQQ0g+L/ZAVDrnkraWlSC/q
6SupRSI+1CLDC8iJIfY3el033r+/ZoAkdI4LJvsw/KTXn6CfyxTDfMmNoxd3c5vLQ2IRB9lLayFz
P//+ep0uV1wuzAseJzKbTidP+esX0xiYgFZHS2LhAHwfWrN1KMp8uiq10Lz8/UstrddXy8jyWkzb
gVdYpmDee3IOisuQMFcKZboUeHx2RV77JBjzgC96Pm06NtiUERlC+AQLblvR99lu/WtEC8BTi7I2
7I2eR3qzHx0t9c4wImV3nT+6107qxnZgZ41JoYag2saYQ5doq/tT/iEC8Q0imjDGIWBCkIyBSgbi
0O2a3tBAqkW+G4SQyB3DTp846AxEt1ZRKa6l5YT+FT90btQ82U+4GpnBIgqvz6uSkdumiDAXbqRT
MaSNklhftOxTfBwYP6rD76/daa+X55xJo4u3Gi3cco48+Z4yzwcnwKR4Y8VVSIdJ1MDoPDHG2ARG
+KclETUPUQEbazN30jnMAwCZXYMK4qr1p/R5hAtMcd+b7RMlVPjQYSW7dhrSKVxnsFD9EsqJLTOW
/n1Ljgf8/MbLvv7+Q5wchJfFiqWQoeJyGFjGi8vN+OLZlHmbDbmds4+UVVrs7akcmJKE1RY3GObj
EgLRxgYQcpA2SVgdhBiw7jisWqcJg3koU9KOo8FBJ+X1dzi5TRhebDvEBmVkDv/+zS4X9K+z8B/v
FcOP48GSwTB98l5RtrPOLAtrmplqayAFDMidSHe/f5WlCHn9KoISiSM3h2321VMZW405OAqbik4I
0pgADsR4aTRJbG5ohdGTyhQhMbQr+ZHntNe/f+1fjkvL5gGDknMXODg8RCcLTddOAMfyOgpkEU9P
DTUJKYf19MGy4+gOQU5OviTbA9svEfCBZuLgxL5LTPHv38evewTvwFsAMw6Vh7/OA1/cFW4T2lqP
vHCjxXO/j7u0uWQ6Bn5jKnH76FgP39iZ/+4FEaRSmC1EIk6lr2/DcS4HwBXMDgQe5205Vc5ROvSz
yRxeNN1ucfv7D/jrrcSEiFWPqebiBztd9yS3TYyCjioqb4ZtbQwo3DnO/esbllfhGGjbeAbgep18
m/noL80tPlXc+kS+K52wAd14C6z1t59lleTaHAyAG7y+dsrDaTb5fBbkPBNK66zZajov9e+vGLoK
m+eOoRDYt9evUoQs0YOVgIBp8JZaSOZ2dPXeooX83WdxPZcW3MI30pc53cvlyI4gjnqELgcujUk0
+dLMj0r248fff5hfn3H0CtQjYhE6mxB4X7+MLsbEdgq+GJUp0rjM0dzX/NFDhpLmjMd6uvdTCw1D
VppvrC7rJ3i9vECUY3a5CN34x2l1TXS32WDdphhp+Mt1UnhuZaMxnokBz1czkTgQ5olnkn25761v
Xe7fcggK8Tcn1RsP3bJenrwVE90byzc+SboyJ+upjRohiS3ihrjY9deoQbY7mVZ99K1pfKOpsN7q
r1+LYoVKlGsNiYWD4Osr7iRRO+pWEdJUmP17nnYw82XaDy7xg/SMAqdMyJ9IGKqc221GmKqXp+Fl
YVYh5mlyZO5rqdzwquBv+ThaPbpq3aas3Bc94ksICBD5geoksmD41RG9aw3T0NLCJ+5w0/XEO9Fz
0gcZ9FbFdSSJ3jl0emseoc+p6I3H/tfrai0j6gW1uxRppz2bsa1jNYX0gSMciPsyAiKhRbI/zqZT
vPFU/rpucnxYBuE0bBh9myfrJtVCPloGgUVaUevfVQUOTCMPYSuF/6NqSvnGmefXT2ajUUOrT+3A
ENE7uWN8uyBVQvFy08TUK2WOVG6kTA2c/Dhh3riMJ+3CZb/nQ1GvswejLALj8/qeIdQnRPyG0zIX
7bypSac8l15Xn881XCusjDrha6Z7X+Se+Nh3fnumm5m+JQ82O/u3y8UiKaB0BHnJpT6tG80Blj5p
X+GGyIf6s4hUB8KKOcCGkbKJlxZQx1kO52tnJIX9xhH910vuMESwWDIoWn+tWbPJgo24RFLJOrOC
dKau7xIMcMyP3rrgp4svtEvPggnIrYs9GuPy6+sNoDoGBZAShZv235BzaWTUiOiNW2jdyl+uBBQa
zAVY3ClCsQys5fOLs0Wa2fDAKjg1UA+YKmjo3w8TJk7YWwRuKYSr4BePcAvAIGhOyVirN0tkDuMw
ktQUpZ6fBJaMnS4Y+br7oG7L5rKB0wyWXI2De8NiYDNnswHKIsPSks9D7pcRMbOzqq6jvsnqPYSn
+i3/w+kXxeeixKV5atJS45E8fRRdpzYaBINB6s7ZBzJEh/0EhfBywED7xjX89YuCGEw7n+LdgCq+
CulfXkILahUsXfyhXSGPo6YtNmQym39/1/9S4HCzL1x4dDM2ygvhnjztU0wPp89byZR4aB5xBJDU
Q9tJSyn3bHU1pHZBVJM/9J9IRCCCqBxwuG1iOBsPRSd7GsimJMgb1ZrQN8VQaUS8x0Q2BY1FXhXz
9qJU27oPW2Zopon91i0jGROukoZvnS9/OVjzWWg80DRAXm6AQV8W0heXDBE1YcpojgOQk7eGX7Rf
O9WD68PCem51FlsvpvuPY10k/4+y81iOG9m26BchAt5MYapYJIuiFUVNEKIowZuETeDr34LepFlk
sOJObtyI7iYKQCLNOXuv/RiT33tt661xppT/8a3xgbHMutBxHIuD4/ufMFalM5Wx0Qbz5nOnndoy
X6zJmRXhk6uwDeQOeW3bhU4+4gSXfj43wBM1wZml1XXrgK/+HDf2XxHr/VdsshUEmKOqbKHpDb2/
mXRosmysoTRVjiSxOHFn+JqDU3QP5mTKF2fup294Cfp7IEjyps4L+dRK25j3XYtWhsg7yCpUwNgI
obFT54se5Uy7nxAE/BXT2h3jFT3ErihXNdl1+VT9jLtplgH9xAzkOY6gItjAZ0/Ur6chXEB43agJ
efP+1In4mKXa8NyUNaJK9CDkViYYZY5rgbWTJE8ShsiPgkxDfJscDpZUZRXEtZheq9ZYf+NAhpOn
jeYmCUL78lQmUEK0pAKY//UX9mGFM2GgebTd2CRszbdTHBqUZw4+muwCtmLzs3Aq7+8Igu8CjpL7
OGZGgdm1b2TkZV76SqJTGpKl4wjcVRiyz/2Y7ZW9f6XbHsJhad/On2zWTl6pVnlrXlvAKPX7IvYD
tDhTErAXX85daVu431+JStrWauQ74Jh5qioH6j9ViVJS2fMaa7zGNrZC064tKrM4wtA9zOmU1EHn
mPUStfpo56E9Vo5+q46J/njmHXy4beZRHTPjpidEdXO6y0DJsKGD9DrQ4QPMQWzRsWC8zETV2Uk2
/u0dq5dEz1slIEY1069oX2hUvKDbuSxBavad/gcUsKFVxjNr/8fxwW/D3szZkenCQdn4/pVUGmpv
oRRNkEhTjjttyeJI5u7412qLpjxkwitBchUqiefrhh+DeeEOYwQyWrlqZ9R0Z97c/+/wTl4dEwvP
imFr6SwP73/RWI3akCRVGax63tPBieH6+rVXrtpOljPBc5wg3DuDYDgyyFksXvKBpGK/KBzlhZxP
9WkYG/3ZrO38oSpgvUuvLp/KUV8JgVbG+VlTe/lInSp+jC2zKkKjW7SjXqYG5EqeDzoU01AezbhX
ktumL6C3z+DlGpYUI0c7N0vrqFP4/1lkmvIXUDjS7Em3SM4jZDH+Dm6MyGK9hYLRa4P3m92z27I0
mRKLjbuaLgwPJC6B66UO1AH2S3Q9vCpH7kMCV0xzZPEXHQOJD2xV+UO62vyw5gN5RnBfkfjMwiIo
zmBW+QHZMFl3tZPWP5GyzRBoWw1k2KiWVLt1u3OmnSYW67dABM4EBlhkDHPKifYOnZVKJ4A0QjMc
GleqQW9Vw3wtJ7XMEIQt1k8IhvNWl0vr7yYdDOapxFanSy8BZgV7jwxDzPcDMkJ9SgmEy4Wnwlid
0O3BeKBeEMYIaZ/6ul6UfUZw1P1oNN1TjI2xQOSkUnjhOMqGgoSX4qYgQfI7CJaJ2Di3L/7gmBt+
uumSXzfYGrdk6dFNQ7ta69+qtOtIr5ZqOWCAQfXojY0Nwy8XHUkytScD0TTKHzEoAhNkVq/f6Wgz
hI0pUXQSqVCbhAXWEjJR+9IlRxI/neKzXXBeG2uVd8sce3eWM85z5C7M/FSIx/HXoDF+/EbLV2gp
Q1f+qqy6RSqVr+sRRk2/7qdRHW4oKNU/QD/mz6JtiEWGwIeBEx6J0u+2eAbO+7bSECJoUFa+alKR
B4NjxNWRMFpPhlLq9kgBG26kv4xVdeOR0+pGZASye1BLWBqEPRnVEpZFiTlXWWI4xJaDM4EAbiGG
ABYHt0porKdFeoNgJ2wMj5Wl6kfnD65ehWp4o8/E0hN0IwHwjGSSxSbF92+EQTu06KBaOfvJrW3b
l4tSAEsQHdKjhe5AKIqNAjRMVqb5jgoMyy/KwpgwC2JkqaTXbQ+vJiVr0AY1zC11dXx1yeZiQ5r3
V0oDAW6nYCKRO1nFw2MLr4iOTZWnP5qO4IRgXtfpJ4CKzg1sRxLcAKclPs4xJ6breM3Tp0kf0u77
OKkkhsJgnHMgGubYB6IqksQ3UmDrERbkHEifxfkbqahGtWOSNlHw1LrbpyyDDQ0GSDf4Jsknuiud
lOM7e7Tlj5xc56poe73c42ydHguwaOREt2z1+TlV/TJMWprgW3XIdoAMzfZgqpSDllnOS5mk4w/Z
ugYIEfZg4GesfODD1gar8p3VKx5HFcTwVYFsUweY6NbX09ySrwyW6Z/Zi7kXZI250LToVZ1ULTnK
F9ySC2DKdlpuM2mqRKw63Whetm2pq5c6zrbhSk0Si55rPho7zHwbL3gq6vtMJ2riMLeKtEO+YM+4
8mrPaQKOwHBa4o7zdyj6wdsjGyTvu5JlO+/QeJcjQWIGgaW0EZojXEg6JCgDPZSK/VhpIdANde9p
iebs0rydSepzl/RNJmIloM+N+51iC+fSrj3lWjcoGAJLittXzlYY7WJAWrdlMqFZp+PDNplkaP13
kqLmCeADKYTJduxMfHSl6XEucd8uBfzmgGki9yIDx6yk00mUOkpmJ20PCMFiINPuVLUXKjLepwEk
ShpadUWLx4mNAiBnrwBwNrxB/DMrrfSUqwwm9YLvVQ/NoajFzvQ6/BmxLgx6y+3Yv2WemjQ46GYD
tTVcf/VCikIVkTCs+t5ZxfKnrJ2s3DnDYPwwhwWJDOROFo+5z7w86KXuVVFhF31YNt2KHLpaSKDj
1FiP/rBmUxHCQzTX29rt0lcSO9z52vJY9C4GV+2nAEM2PZ7M4+hKcmk+gn8b1SYsVJZdQkyz9e8K
DOBB6goHWT2xElR7Nh0qbYH8pbj7KR/Fw6rmFn447UglCpNLPF05QKvgUqs3FZ4txUleldZ5rUiw
r4FQRXksw4rP3VdsGZE/5FfF+Fhnzq0k59adGDP0J0lZ/JaJ9qU0iwOnRmiFxR81y3e6ah6sSQ1c
2sx4h29iACrj4JWhq1Uh/Bl8tc3o29Lbw3N5yEX13LO4m21/tWCTfGhALszLdGXZ5WvuaL7VNcdV
e2nGxyKBQGP81gZE4ZpzMPkL/ZLtyiGNssrYsbI6OydzizAzO42nauPuNzrLTwduw0/qmLjOlJWr
bqlcE3TwbcRXVfmplo73ce2w96ZEIS/oNVxRSeXfNQTzmqUh+ezVCtmpI0MsoMRl9o/jVO1U/FXa
WDXHeC6ZdlPekuPcmbI8kHFImqOESdl1z+w3HnvgvkD90vmnWjvdhbo4+2ZZf9qpFYneOya6dcX7
vzf06slSmgsrA31ZDPq92yZ3ue0crOLJTXDEE1Y6gpqES5QlV4yyIWrnv4VIkGe5j3GFdK1Khiet
TY5mqrcYC+Z1D6Hn0EvDpTs5P1S9tp8nhShl0zl0AGLjPv+FUj0QBD2H5dTCldJ38Ybp5DCzczTj
h1T0Wy2l9pbSnVEb9UEnm9DzQJ9B/KF+rYQOt2n7YD/3A7ItAzZpip85VKYkR76/RmQ/Ez253tqV
9WPS5mdF/DDwFCZK/jsfyrc+psEl+/oIGf16AzRuQb6uV32LSzkGpaId8kQzfroZL15C7SWBRl5q
aR0m8XI1rxzR1jycdfWtYQBFolzfIG3O9OhnEn0JRn0u+Z58zOnhaqsXyWiJ+xmlIHhItnEJ3/oc
qW7zZmrFxSKnG0oCe0sICxtnTrFg6F50hdxw+qG3ZdZdNBajIk9UXDTjKx/+t8ZFNN8sNWRfhylO
NPJ+7LBjxMbwuxgLbGOZAloUGHjHJgk6GT6G+jgPrQo5LHZ2LMzuM4nHjnlQZ+uIjOLCXfoLlYiy
C9LbrgscIhXaZWFh7BkaoNGlodxAoVr/JTAjJpYXMfuYfdoXbxx70wC2559crx5nV3txOngLff9r
miDUQ81Hm3yYE8lpyxpMNQ7qpolJqrXkd5uA1J866pC3Si+TJYAHAbVPZQ8CVrnPUQeU4A/uPLfF
IG1xVGQPyQbLCwcYe/fSSwnoJEFebwIVRLMTYFHTIB90DTT6lBhZA+H4sP7I10qLgyVdMmDgOJaI
XUqn4sZx0TNGi6B4Vhrb2tLrOMuDGoTiH2+ObTc0cpBcRHQTgjbkiUnDolW00Oy17FvsYcEMKr4K
YsHQ2zjBCEV1CDxmg1dJT/tVBSdq+oPRryAacERRqG/yju1mq2FQBS2kKcGsG2LiZFGJy0UFiBCp
azdocK/rmTnSLcBGc9far0o16zuhp/LetOcp3xVJSuF/qPNuDvAKxjGykHV2Q9G57hs50+nPwZxi
xq7RiDtn4uMKRVm4JIQAcmP6GhQrmFtjwfZCXehyqKXAW26sNeDWJWfbWKQDxLHMWeOG/XHRCPCF
JSUQsxOiCiSLy71LJOnKOgjvTyHIFIjyrPl1YUAOGIU9If2ZR6TcminZhlhS6363vSn5VyrXvics
CzoySgdgYR3LCVaNpSlKas+ttuzSud2sNODP/i6xCeV31rvJ8hNRTpitFM8ZQ2M2rJxlBHYIT7EA
jZxS9JquhLMiB1u0ybg3StQeN4IJtghU9mhORFsqufLyLtNCePwQzydltP4Sdc/ra6BfP5swzgzf
csr0VfMUrY3sYui+KwNUDJiVKGTRPcFYtuIRPKW69ioeUOwnR8etWNrtHCwrvnAH70OTJ2sTzGhp
BR4gQUAtMJL+dqWJKaJMautTSdhdEqK7iL87oq9fybPQoQVbtfYL+ofH/x3V9ptJWfxYkH5aHapp
rdiWGSXioExsjb0UKX2+Y7M5JZeNqLwldMcE5rnZC3QJFHDVa2ohg3tByaPogsT2svti1uBsiLJ5
dop2usH/z80vysBTpg+pbNXkeSZGolHhZUIM30RyK60pqyF2LBgxcvxk8tbJ3tZWVnZ3JLvDNy2S
kwMTgkkN27FNDnk1ZT/guhlTqOSZMwVuZSOlk7oxvqpm0tyqXW7wYZslab56Xn2fixJRf15u3V20
NuAaypivkRzh2v2Rewh18Ay7VR2UdTsfegMSOjsktbrKBhs6tEEhSwstOLV3xK6PXkhFjL5tZo/5
t9ieSTpe88U2Lqy1m246o3IJxyCy+5VzBjxJ11iHYdfiYTpqjkiFb1RK+tryH/ywCwN7rypcMsYF
rXZK8VXjsofolcZ3eNrDrRaX9a/VK2n2TaOi/2rsuDkiQxrBWkxg2XyFjfdvhY3zXUY8AycDp9Lc
fdUTn8N5CRYJ6NKsHUEc6P+QLRzFSBUZNcfvTLU0dkrT4ErzkNb0ZB1jrb5IWuSLt4bZdpgw53X8
TXFGhVRWGd6Dncz1LX92eim1hqN8gRzpIfXY5oYDB0mQob0Y/uJXiO9Fk/cvQwczPlr6bW7KKRpw
CGrN1PapFHnTMZ+H9KLr6rTcJeqysf4akx0tPhvaGkQQUfaA7bK04ZyZmH1yfYXhSihT9qwlafkc
e8hffdOR/LOlLTr6WHb1rVNKSKID44XskjbBhFNTKnCw5q3dgs66mq8zIqqLaFpItwumgSN7gD6c
72ViG3DAZUpatUvYNroosapvpFJnTjhZavfctGZD4ryH1y+w7TG9XIsY/JZU5sENHbhA1HEVPKVh
oVc2GAMMh0SmgKKbcMnM6HivVE6p9Dcs91iqYzby4Wrj74z0OmjwyFqwvNXsHHtVITq8HBVshCLO
+cA7HKxM5l0uf+P+Zu53oROxsy3k+J0drdJHGpydxSf8WLKqpFZ6uyx18piodv/U9G3KAgZd1Yyo
WDAmRD6wcHuSekc4wGoedim4MwMugvQOjLlC+nYlW7igc4F7rrGsVNtbjateagNyqFD2jjYHEKfd
HkS7l9ymYCr7QAe/tSXAFKRN95PFWaT3QDv6q6kMV8geDDMqKw4jIdZO56iauZJEmiacF1Hbdeyj
hAZ2wXym76a2U19Gu1v/6MvUvpJxagL4l8I5DrOdOj7RBvHdkmaevi+Xbngg+GsQQdlnDLG4s9uS
JCknEXsO0VuFC2DQH5yWGoOBUM4lnHuqTz6Bs+NrycSFtackaD00pfAy/PYjdiZrGIe9UU4bqh16
Zw8tclyXiDJqC0NGIeODxavO7ygHmOrlwtJFyJxI1n4vnGINi95Mvg3UvJuIbAE2N2kyGUrUUPK3
GFesX2EzJsmt1bUMBvxTIvULL4PlmC8rDrFR2ayPaaeVP0iFsN40lUWG9WnU2TMbLSu4QhlbAt2A
aLzazU8i1ysjciSAz6VUVnExVkvxm/qjfTRkMdw0cLo4P7MnBo9cdvMvdy7EcUo8ikzICf/pAUyl
OqMc/9BMAZHHNK8CvTO3HvSJTkTPV62J86wIvL7Or2Q1yyOH4zPaiM8uQlqLa+o0K+CXbP/8P60p
bfLoItecTjl6ZlFX8qDAs6VnetgfZMkmX4AJYIFGA56Afxb4/15GV4y0o9TTBl2etMdFsx1Wgt58
riWVKD0ttas294xvRk1Zm1p7HSll9aiPkjoBu+NL+BoWqQM9Rz2TTdXXRfgPvdN/vw2/PAAPwm5P
q8qybggCYjsckH2p+XpN6hfp0ve1m8vo6yudEG02tSayOtSIrk4EDPDBE1EBColc73AYMX0QP+eT
o+D89RqTnUsFfNMziPuztg1ek9vDznYMLxjGInmBAgNEBcU0ATXOoF73ibFEoyzqS3dQqXflFB2a
To+fzvzcrZ7+rt7Oz+VYi5LcQFZOE/b94JD0wksNrFigmGl1keWCLqnj9TvZ9fphzNJul4LSCHMm
nEubHx+xmRgvMzV+9qrECwu2L/eUqEieaAz16PaJjre9MlME+67rl1ITwde/+JPRjKqc0WOjYaRP
cNI0ZldYK9qCDseEj/Wnr0vvNW214X+/io6djThZXiEC5pNelWp0VZtnfRkMQ5xdU9gdQiwK0+7r
e/nYAaeNT7ltM67QFcO09v7pc/DwGgc2Ncmreu23ru7t0BN3b1al63RAUu9YS/z2a5cyqbaNfRR4
uTO/0isTK5QmFby2UxIWUmv2YF0cN1hjZb2i6JdeluRq73vpWg+mvcxRwuY1/Prnf/yq+PUWxhuk
Orh/Toc64WZ4eVVRs3azd+B9KZQrUQf2Vv+/CuS3r4rDH1AIFdETlKT3D6qdS20eZlwe7do4uyZL
EjJHGr5n3f7djGp27iveJt6Tz8KEHWriLEItCrvj/fVGVeEwrxH7YVvxdJOzOEeNaYoIXUF3QJpj
7QRk4vvZAYRHqawJDWfq9vSoq9uvn/GpAIsbRx6BowSCCGL9U82Mqi2VdKhVB5Y2Dn+UHH/46pIF
bFNjo+xe22ekHx/fKd7JjZFIsYfm6ak6WcaqlXYL5ydg5PU32+zrH5U9OdezWeRn1qXPLsVqsU3N
26s9VZm4BDWPiPKoIEAKBzOhq0NQxNTB/TrzziGcPk4bHGh5jCoZcbbDzb1/oZySpGGwMGGDwSzl
QgoLU0JRznzQ/9SVJ+MGZxsjlCWAkPfThntTzOSNGBnKGTlgZyeZOn4m9IwGnk46A0aqwtDGgEVE
9rca2b9YVS2EIX5JFxYsYiHJMAJOJG70lVo5SYmV/U1fXPsRXEsPhj0mMNin+5B8XyfVns/Mep+8
EWxfOnIB3j1SypOHpJCLRPEiBcVOOlOokxx2kwEIuI610f7+v45r/jwOWYMdA96A0wA5McWdtrhr
FbQk4F6kXbEeFK1qD8KgH1kYbX5mrvr4HdFN3nZbTOusc/bJhJ7HTdyOnAEBpi7Wfh6T0Zd0QyMA
Tu63bMU0dGbL8XFhJYaOYNpt04Uw6DTifhq02dF61qkSbTanAD1+yHVXHJ1Oc/ZFX1BWG5PhASTq
St20Lspzvf2PQjgboQ66Pmvbj+DwPdlcmpzAB8SwFbnOdfWW5pp3BRPZozQsYN6HyVLMCjJY2ek+
IBP1rfMSs7+uWhc3sMFnCIg0SeQSVUrrPtuk6kk6Kx3ufFE5tERctYkVzo2LRlU9N2kRxF2Z/nay
FJ1An9VmGzWu2dsH2p2koltEGpDmVSqOb2aETx+LLKZMTbfepMSatR0ha/Hgcg0vV0nWLVqFmHIh
h2M6OIAwAek5D9q4IuBCBWfD3VtqXb3ilW8HVBRLlj/oKjVCxA7Jd4In9L8knlFQz1Pzuc9ERrjc
mPd/+3rtX8Gq5eMFshAJvKDA1xhUXWX/wbkJVcAzXClCk0Ow9zx1Q4MqUh+wjXsbuzeU9QhgwrLn
7IWMTvFC9WO4TTgUqiGr/PA9HQeKsiTHt0iFKfnpu6ZHHHa9GltElp6Y+JbYcGlpGNfW4AVlaZY/
uqxAhtp0lpNT2+LITTCCN5DvQbdCCbJ1Gg5963pvptM198mCBCxqtXp9kTl6f1JW11rbqeSiAXJ2
ehHji5wyCuacJv3FpfUNuKEVz6pmzk+62UwKjeAN7i4mm3g2BynDBC/F4jjdSWJX/FLpS15HnWk3
ZlmjCVnqFeA7kvES3O+Y1g8kw6DHSilSXnN3+d+snagDDks1KVE/mtlfZaxIBBwl9NAhkekjDKFV
I7/MTa6yqezBF3W0U7vYpOEyADolhrV2yletJyYlG6zp8evp5uP0b+tE5VhEdbLVpXLxfvoXsIm8
Kksx9FiyB4Ol65E94x37+ir/pvf30z97RbZxiKS4kO1us9B/jlqJN1WoOejpVgTRhD2ci18Lz6fz
KxqLB47jsIvWso2kEpOUKLIunBD+orBsm4AyoXOVu708Dmy1gpZGauZrfaJeY4FDGtGRTwPiarjk
oE54hdIICPyUS76+hU/mSU5xTFlsfMgyOt1et3HdmnxlVVBltXVjzDmZK7roLhNDpQVjMHS+vt4H
vwKmHPxWXJGRymX/QSn/88jIYFRTwn1Zc0Llfr2wfpS7ah9frH/LyxmCSnXmFX2yQnM9BgDuHJd5
xz1ZCJq8nkaCXNog/Hm4/3N/OOz9KLiY/fBu9s9scD4OuveXOllO6Z5VajdxKdk/S3joVALP3c0n
r+vd3Ww/4T9Pb0mYReFstcHV7nHHrez3+78PV3dnbuSTcb3dCdpWzPyEmponqqxmVhMEt1xGRP2T
vCYM8Ha6sK7KnQyQkwR9KPeoTQ40+pNwvVV23svXo+TjxoRr4y/nLMZP+OCZozQD7U0Fd25SiARy
PbkHvqV21w2re+ZeP760/78E6eRs4D4Y39t4NJROgN5eBEFJPWJsNv3e/2p0YDNKqhgKPogFDP9T
q6EuKnq0C3ma9F7LR5HU1v1CXE8kivSczPqjNJlrwU9lvGPgoKJwcshc7Vmai0XmD8LU8VKilgm6
iXaGQIJS0npSk59gkucwxwmyy2s9HcNMb+0zHOzPXiHWePCINvtv85RcSPuOngEvkoK7NkQ0G+eD
mdekpafqmSPMZ2+QdgCjhKKaxbnp/TeBaSxvbPjsQa5k8wGZ8npoJWF+Xw/JD85WXp/GmKQOAQ4H
B8nJRILQx9UnZ8Onr9U07p01MTdxiTeg5TGUMWoUT3uESJdonO4r9QUitPtQVW36kCamfk2/Z6W8
YDk9SqVyE6ZY9NVILYzB1yYkcf3vJQ2YEfj34L0A2/FOsQF9TvsMHdJWBuypK2/+TqdpxZmHv9WL
TlZATLKQdrDT8LZPrSyj6vXaQluJNv1UXcd27dylxtRHUCbyp47xaSB1kP2ZwfXJKycxhNfB6YWT
y6lF0RWO4pUGJU4rHa2DR8h8uDhxdebePvuStmKNh5MU9wqpTO9HVkb6+kwfswhyWMTkUMjiX7q7
yDmTVXbvUY4g2SyKjaTCVUaKE4WdvJyuvHZR+zNT/yffk46JGK2S57G7PT3QKOTdQjlCy8xhGeqW
ThEZieqydyGdhV8P9U8uRXEQKyH7Soqa/1TE/1lkDESmZG0Rc6r3jrMDaEhs4KCSGMAW8OsrffaE
0SMzQqnx4aDUTjZQWHQni/0+c5WxclhfSW+KsEm33xRqPnf5ZCYHfU27u6Jb7QM6c/qMSu3dfP0r
/h0+TwbxVvjjEMxcRT3k5Fe0tkRx43L+kENh9z7ApvVIAK+JfDzu21Bx07+dTI0oSQp1r+hzdsen
Zb5JV5KQQBWa/xFe2ANjDfl4zEO34v0kn20W+3gyWMHQhMgJaxKt5ZxAgmhSN31fJfLvcgHI9/Xt
fPJJGuBnsdSSSs6DPbmbWBN4grVlC/gylu/0OdwHepYT4V1uHmnq7D0BQEjPPMNPxgyuZM1Fjc0C
98EBC4oTyfHMogN4A93GqOXX/SgQ0rmpeuaky6H646RDE2UD78IeYVXdfsx/Biit5yKtIKX7UqCv
8S1tUmY/TTnPTHmJ3EydGjrqvakibkP0XTxmxepFamKIuzrtPQQCBB57o3LdjXXG5j2Dukz+7Zo/
rvamSrSGElXnuKl6I5HPZQ9fk9pGoMaNYV0mYBx+6UWj/Wrh6b82uHSqSBkW/QZ6paNwYrRsrMYk
RCOi6voKrofWqCjVpKyelqyq2Na0oLh9/MTK7ZBqpO5po1fe4Ge1fyhF7Vw1RWuhnI5VeVOIFb3+
5ArtBnl4MoTmpCtp4Ayi/TPaY9NsKbENAuvF6TvkvQp5We2Y24/jYGnPRJW0Pwzk4mLzxbbLveK4
dbwj/kcfQ6cSyuUwt7Qk6Rjkl56XLpzWafjel2pim/4WCBSj4Jm7yaf+qVjfmgKISJSYg07yrpUg
NMG5c0l3DhmmSBZxJJInEyFKnDYOl8Xt+ZrcefYw/qv86q3w4mKFIYJ3V8UV2j6vQjkVsOwi3bO9
mpaNpSe56quovkmAR3z5zQVCmfj90gPf9/p5uRntpTB2izIhTgfuKEiPKZP8exdXyUJMntn9spsK
agZY4SKPnBKTmG+XNX/Vq+VK9J5uddcIplwlLNdOTX2Q84SxjcoAdlspTU62jK4Wo6/ZTjJw5bAO
+7VLEBYibl+bUKNbcDl7VbyEbetOT/BXEFsp9MlINZZ5C003dqrrSk4gqrZkSL+gsvpGjWBdCchQ
szIsBjs9TmNmExGCc+xYCm/R9z3SLCRwUkUUjSTV/ZNSaeHdcmvXTqvqbWSWo8dYlUVvIVwEFRdR
vIAbK2elQcpgttKMFrVw36gUyeKy05cOKmuJDIck90UJ0ZJLK3KVeX1pZUJ00KBOcxZmtIUQD0Bi
t/20zpDQ6nKLtaCERRVjJiX1mzosJGOmZkxUOyNiQWyj08WMGtUufzOjUGETTVEr/jpvj7qxtWnY
Q2Ufqoh4AdnuVuyUIhpbIq0vYixlYG7p/xH2IDyx7ip7BkM/1s1kX6y4sijX9FprMPJTxOsMRMDJ
S9oYV+ukmESmqsXys+u0eLq09HYYA6WwS4cghq03RPBS2/qr4aUYmUVtUmQiYNIiYikp1v0yyQ6i
P5KN9sYdazSTHrrq/KKo4hl5S6s4egh12KkPazsh7034fJcIVvL8kDhNQjbYRIXbz7psvob0bj9P
LFi/Umw1XVSwSCLEqjxBmA7aKi1SEns0vnljAUsrk3qCeSJL3rJBrR/npmAb7vSa1VybPVHvSAZH
BktuU+aJ3MkcEXF3cfxqLsvwHX6rThrXPDt/BPsO3G5TX8xRjTb1etayRn2ZXFqvkPtp7eEoiL0X
hIwxip4pv7UQ2DwphtTv02rmxK1C09vUpHUdELS5IrSwBu0yH4nEjArVTt4WzPRP6CKa718vTp/s
3NiqY4/Cr0vd/DRawcJpa0HTzwJU+m6wBcPeVIpavH19FePjZfjbOIooB3Iawn72foWwXWKQ1oHL
gPuJ1nAI26A8GgdQIKER1jtx9G6AAN8XF/KCJNRg2Xl7wkUiLWp2VoTBxK+Py4UboWE4s05+0jZ/
/8u2X/6ftatrnZEUF35Z4Tt+Gf4BiRb9QcviPxS7LMTQc2Y38Inn6/0FTxbLhobDnG0XrPzXe//w
EkR3d18/7Y9r//srnGw4siVBMyi5AshjXxfXCWArsnW+vshnb5RWDix82jqsBye3oQ3GQK+I1bql
BRk5YmJCIUH3zN7ik1vhrMQ+mwqVR7fz5FbyHplcChMoKJSyO1iDpe7sXFa3fds04dc39LFhAHVP
3TraJAt4bJveD4TCqtHVw3NBONsgLUo66trtZDevc7zal9UkMZMAR+gfhdKRYmzliXJuaOhc4v2+
Fw8gHk2ONxasrn9f0X/GIjpD+mQ9DOFp6nL1Hjdi1Qb9qGlbiqAVY/lRkvR2RmjyoqSGfalMWPD3
npmIqMWrxdEyWbNzH8gnL5ru4D+cKk8HH+X759Kk7tiRPVaip+rNpwWNCTIrnuGV3dSCfUBlmr/n
sWzJOxwntml2opWer2czQq5RNapfVqouP0zSypZgWdL619ev7ZM2C+zLraDICXSrOpyUV/AnL442
IarXCiuvr+l5oM3sew33WL2gk0ZBm1mot93Y6Xyx9MObJWO3jGoyJwfE2n3xS1RudjtN/bppv4mx
Yss4tPjEtZVEWb0wKiyzFqY1RwhF7BWPEBGbJFUA2i0BQ6EYRdufGY2flDcgM1l0Ai3qpDYW7PeP
vSYAfMQriW21KGjnF0NhHOu4n966pZtv2Va3ZJ+TuDJy7Fza33XP7ApZsDUflFTaAwovQ0YGqVTK
wdKK8Z4gd8JlXAEPMKgxSJjR1+/hk6Ojw6+koQjVx2UQn0wIVM7EKD06fOWmmgHntz64RjUGwqmL
h34aFyS1qvZ7LdbsZ8pReYfDSK/OzEqf/YoNvEOWFdBMFpyTptvYgt9J4MdQIpg95YrNO3KneVqz
76XB3isovHL5KYemsIkIW+UcVdRgfvVrXbyeeR7buDv5mNEgbV1P+jqUb0+ex1TC8yto+AVWN8Dj
bIfGhy9uXyW6KS9zo3UOmivUqKiz5XbIU/mE5AZnjlYo35w6jsOZCkhE+3aBiD8WO0+L7T1NbfM4
0Kk/M9q2afT0t8IjRJvFRAtD4eQbV4GBUTPjG0IRkOxGEVcgdxRjBwIgCYg07M88nE/mlC3FhUKR
R2OQ1/5+cE/jnDtkURCXTlvoBsFueyGGRV6ceQUffOg2Gu+t5AaFBHHmaZN7FUnl/R9759Hktrau
579yas8hIwfXPXcAgmSzs9RpqycoSd1Czhm/3s/qLfuKIE1aHnngfap0StViLwIrfeENcRClqyhK
afig7o40gRIYOIxUozQHIB0bbBoss4VHlsp9PuHTGrVfg1k2zxyjh28YszyWAxhDJCLotuw/8Wyl
44SPL5TTzkFZWSnsdZO207MxG9olIM3o6fSzH4E2kQEDKlOoPUACW4pyOl1OK1GjFYY4e+NvSG3p
TraJJP+MbSxf1lntmD9MHMZVEse2vjegLPw0E4z9PBrXdIkxRNdvEHwYahrDGvIfM0hRTtZCkK8A
7lTfgrQO0MierO/1YMrjuoPle7Z6LrbJ/tLkOZBBEQJr6NYsN3Tl14WGZHqysnpHek8bdBS4ppXP
VUyNoApT/Yags4LloPdeGxvxzretAYM0+K04nUjZ/ayk0wUiTZSGZt86U/g8ct5w9VAxY1pZyKht
7c8rXvWOGoQ0NpukAJ6q+aHU30xFMLbcOJb2M5qk5kvTDcFzTTkSAHwtqbiS1sU5o7Yj70ml+CpQ
eSgYEcTsf5FGlZt4nFRK2qNjXLSwrSBhtfoVlfdzaM4jdxPIPFCz6CADzjpAZ6kaPhMKPsOrZo7N
jTza7WU+m+mDYSXRg4KoTOey/YMtt0HnYhLX3KWaEVw1illeWHnd78Dj5reJ0zpuElXFTpIwS1TI
u5IzTYLDM5gCGDVp2i8yQcKyH9yGoBNa5C9XkzbIX7WxaeERyu1VESOkZTVSCKm2L3cgVvVzKsGH
VT+GFqgPm9iA7s8iLOlkX6tnDePj0qr7iYMcZZxNAt4TDtyYFnSQ7Wi8a+UguvLjuaX/blXO9z7u
hydH7ht53YOmtmGz5c11HoV57s1NZplu2k+AL3CbU7Qzl8DhoQy8zaLsSiMId8XlEWU1/TyHnJQr
LbHTa6oYgWcq9fR/MSW2CWqR6jCiCsvOm1ORonc9vCQ7KPqHBDNFlCAV820karlvMXAhGfab1s0J
x88I9HyAzBZnCTcxZpfMCuX0JQjNBPCeSoOdrHy6RBcGQkBXjYkzSgsP6yfQwng9OoU/bqAjT3ep
AxgOwxmteoLCYG6jrPE/V8lcn6sPH/ta9N01HMyQeKOtsbgbAtWp6c4V6YpaSax7GfSfhwKHQDy4
HOxdQzX+rtcGpJ9M5RCrc+WxS+RkXCPPZO38Kith4wXNOWz8kQOF+j9ykOj6AUxexv3SCLYyCeHp
zHE3P2TUX9bUCQ1MH+mznb6sjgxFEkl3A6UcxNWXTStzUjSkWfxmVTiIUNRINuDAGyU3xWCewzt8
eH7vrwEBscNP8ONAAGK8f06Gftf4eJW2q7FM9ekOmmC2dmglxrtQCcpb2OB4QSdhCXFLKlowH7Xp
QyBtHO0liWvqMwWWCY8VAELFjeQuvNfsIgBehVVX7ukWFk0u1q9YOFjx9DKrGoLXDrGOAS8nk61b
u281c9MCTXkFz6q8oLLSvKTQM58VSfmhOqX8DOVOfq3N5pIOX7qZ+yrp17PTR4iX5JjCNH5SDfjN
NnWwLWKrkTd+1GqfG2zQDOBcMliitmL9u60WQT2Cf4TMipSC1l5JZU9nrpeysHfH0vHflQGC5DZJ
nVHZhGB0OheRfbRu8NRy8MAYkNygrpYGdNasxHh3gL8+R36tVvCagvH7YPL28L4Z2xHMaD+/GNOI
CoKSQdFyCzmSCBdaswLqN2jjz1TlONnqQFomiKVm+qgFpnkuiz88dumSoTskZEw/7Cz3pxe2O/Qs
nWIor9PfkTvrnl47w6ZMDPUC3ZIASuPYnDnTPtpii0VF4k6DR6i2idbk/qjJMHZzUxOGOBNsOgP4
17UBS/5+jmWTuuxomV4DkRMQntRfDPS2PHqZ3TbFBO9zLTvzBtCYvgvgaJHOyZVzjT2tcSYC/YAq
L76kcGqgMSwwAISGiy9ZDrIahQJrZ8SF4gmXwtyzWerv3VCW5MaVbrTrcJS1LxNUmMfJLiIVgKYj
IU0ij0btor4zoujHLnDcwqmgGuuO8G7TGyzr3Q6XAgIxqHo3mtLHFoh5LDo9xUDKAj1pm5gSZj7O
RXrVRVgOYlb9xYqT/A0O6BSt7MjR3qKZXM2dkyS+qyfT/9G0eddtAsec7lBwqS65CfEZVn1Nem9b
+Cznbm2x+xfvSJQohdKfCBuW4Zxm+JnU0WpYWcgVrC3ZSTzKtfE6B9jxGgVWfwta2AaSSWNGI3S/
K4gxr9PeHLezMDRMlIL2yenT8ciSprsG/FxoRIEMXoSYABoD2zcrXORnqfMqRPfeKAMpXp0FvhvT
bKOrFZ7D6x4cyRbQDcAVVH5AbevL099vMN2t0CFZ1amU7Xwrbi7h6RHNlNa5yPUwnGQsW0WzDz9N
IG/LVjo3LG0VQ6FZn6MjhVWaVL3RuFCwsQrjV2zxiCeNAGF4eqzDA6hZfCYoVxs3oTorb7Wq/DTr
DgXCSZsfjcqa3hGPbD/HtT2/nJ6JhUMz5CJwFQChMOxBO5vYTkzVbwU6koDWasqqXGE0a1vbOWir
AVcLvDY2ulJN0Y0SQyjxSqXMUTSoMfFD8GAcaHPaXUipFCnHeYXZZzq5XRx1xV3Wl9qZlORD6nBv
DfMl6d7Tv3ew9mYd73/JnI3B7GmQnic9+TZSrvo5GRn4XCdT/RfLmBHltUZz+hGUcfzczzKCR1C5
CXZy0PP6KlCg7a1SK62AxCpDFuzkvoQBMXQIJ+7QoSSSdz5SyBY2yJbnQ7sk0EtQwyjMJL2HDpJd
rlU9pYFkS6AXt45WzPqZcPWwkG7hikOtVkjMwfFdksp0q82tIQFG0/SZvutjhb6LVukbO7R66i2p
7SEI2K87CkWrsKN26UCjhX9Hs/nMshA7cPHG4WtTnsZ6hNhySeJquUS1FN4rw2RfbZqhrmo021CV
8OYLlK3ajxuwKjtrQg+zmjPaaum5k+vj9D78DhjdIr2qQ7FY5H8+x2fRWOI7qM1wOwQgBhFGVs2v
ZqDbvtsEWHgDHyGIsGQaTgESMYOs4JAC6uFewEu8Jszn3ZD71kUThPKNo9OH9Ds5vK4Ho9tEuV8h
qjOO27TSMDvxKe3RUJOh8Sfp2iz0esPuDtZZVUOqb1p863L0EAq5Ra68sNUrG3/R59Mv/vCQUoFE
Il1E0gvEX14Ezhilpm3jGAQ2jeM/zvLYr9uiszZoy1Zf/nwoXqzgFQJKBCGzv6lQsknqNoJN1+kD
DefUHDdlCw8cCHtxpmz1gZban0oSMOCPbGGMEJjN/bFaC4fWqoq5S/MZXdxqmIjZoLCk1CE8JQlR
gy0cjClT5JbcnjzHg8A9Ys5DWQfreCH8NE6ubFVyzMVtvspl2u3mIoVCPhTVi6qB9Y9sptMOFP0+
CzPpjuI3Vo+OhfdKHJUXetUHmzHJuhQphlzeaeZU7XLcRK6rqSjP9Hg+eGqL50XVnt4CHQ/IbEuy
nzKVk4WSP9a31mS+y2Ge5h7qS9J94oMn2XBX99I2HZsOxjFFtOiCBBnZyoD+MBJSYxC8EZhU+op3
qlyMbReErpIbmDSPgy5flIoNy6AarDBDgCQ1ntW21H6cXh0HVzStI/yAuMPYflREFlc0IWE9h3OC
sE/cR7dK5493JR6YO2dWE7CWDkWSOTp37BwdlNopG0DwS5aCxPhwtJGOsRK40qG9J43LkRNERAzt
P/PvORnnR721z7rHiShxOVnEuUDe4FghI7q4XaIC3UPqfJAOtaS4wP5AuShrYnoXxIpz6Sd6sZr5
gwRDQodwEno2gxwicNEpNeSFWDpX8j8oW/DuWR0UlAD9EyQtDgFNR4BySNH3NCLGqmj1bwVo9Mym
PBKkqAi+i8fmpjnU6TaCqMwdHRWOEWH/ByRFs9iV/dg2vZh+1+UUDkAWsrGZ+k1YzCE6tH04gN7p
qvGJgKLJ1+jddOFa6koAMnNgT75LOREAIdkoiIowLCm4nF6Wh+B+yjiE/Jj0irBK/bAH+i1eodaQ
JHQuwYhPtX3dRFnwNKlVuoLMGe5apzE8P8n02wJhtfsJ424XHZkRQ9a+2SA1NX09/XWOHNeUfSj7
U6T8sD/aP9e6ORoGhNyylRJ18VczzhAGD0z/VQ4cQqrTYx0WZnl0bkNmiv4ZXQAR6f/26BNSAuwN
DpXA8cd1GJmXcOs2VKsHNCsavJmn6CvLEmknGwWJLN2eGf/IPlFNoPI6x5rw4VseCWkCPBTxmVU1
xdlDbFThWkeFBug3t2I5x8PLRHP7DgeYbq00pb6doxwXcylTH5vBmM4EhUc2CbkDCAz+YJssKywY
vVdKroU5CQqonMCUjAsDdfVzm0S81MXhQNwrtH9pGeOntUgxLX0O1bB36BWT8mJ4ZDdf1Emt/1ac
gOajIrWZtZFbCXkXSgcW6oYyPsONlqT8M53LLMnlIKagnKXV+vR8HHkB3NuY7tj0iInhF9MRdrYM
jpbpCAyKiy3iq1dmUhm706McWeGMwftFgAB08JItDD9nsvQIE5/JRvlp7iOs8NIYMDaiCGf29rEH
ArRDZqbjGwA6eH9924VDh9jh2MMnwbkiAwfWakOuezj9RMeGsWFiOJQ2IFMu3xv+E6i2tfCRihmc
rN3ozhXKNOe8to68N4qfFMpZNAIqu8irirBQbaxhi1WsBDkKcHKz1iQ9q4DozsqZrXCI+AFPSIbP
XcFAAD0WkXJtIPgT0j8H7TSQHkiorWa1kt/lGTKmaaGgDDhrs2fnhXWjangpJkUuYVqrO3d0FCWv
k3vC4dppP48Av85VII68ChDufEG62LTulteZUoJZgKeVowVa+51Lz0p+V+fA/C4QGvbN5BMz7mKo
y7dlrOnFuk3z/gu/if6mxYLzEXCSs8a1rRHlFE3lxnJrAMjnsCpH1gVEZYFIB3shRMX3l18RRNQM
gR2uqFnUu06Fiz9r5672w8o4DSab9A4xakr2/Kr9UfBycYCIdjU2XTXS/mjJUrecO0/FIRBUbRR5
FlJet3HRhLcFWrmph8Z5+BWp3JdZkTTPpIZ97owTG2txxmEuqQlhAiyVzaXBT94XNWhWHd2kwho+
l3orJOiq5CcazvNGH6buAhDRWoqzd8wR+rU+OuV2oCx05kA7JNLBPSD7FasE7OhBmi+3vgQmVKa8
OMDspJn00xmqYotcFU7zqKDc11SHv+TB3KLKizZp3E8TmPjhLbFxOh/Q6LHrXv9ZyxUaI2Bj1mZV
zLuxDZFKKS3rzH0oZmr/rUH7RmqIMj//Y4vvzyRSt45R5kyiJAGDbbFcv0FP1blKtREfJLhlWykd
7DMNnyODIrzPToc2gceKvlikc5n3jdGhvNT4M4c+Mlg3qPG022osplXlS7lX0CFcnT4xD4vBmPKy
QLC3YftCeV1EyH1oJqreNdVqrLPma8gieigAyf1tl4N+i9ojsmgowDnfTDNEYJZqi6qscgPhK9jJ
fvpshm34vUHh5RYUgSowZ9b0tVNz8+XM9zzydgQ6BdQNeB2CJPHz3yKkChhEFRtltdJ7sM8c9Nj6
pYo+/22rdZBxZ6nZ91KPp3tFCsaXCSE6QT3XM9vzy9ZYR0D11YuiyLJ4XRO9XtZ+nLyjyJihbxSP
CDuf/r7itS1WEKsdRA+hI/Wt5de1iqkqh5yvG6Va7cUyhOgUOtdGCjPtacgb7dVqI9SkQ5Bop0c+
PJLR4zAVeFUQnPCCXLyoFAqZIEWKnoI8EEIG4W3QUuXoQNWeudWPDYWUi2iEkQhD1tufE9S9qQtq
VHF6aO5rhBQdt7Tj3p3Qtz3zVEemn0sGiRWiVIEUWfQsQowOA0mmZ2EVyIMCXi/s77OmBpeSI08o
AaOEDRZcq+VzrhhHnpFtIRhwBC7UUBevE0mvFMFDGeEWpa7WQdM7Xq7nievofXAmHjsEB1qAwACj
AKMD2EmotP8+7TwG4YN4NxD0JLdXJYjs97yGqCc8T1G4TUaNBFqFn+hsRss3hrXF2TRflKmJor4k
IYTpEtFhOwujSELfNqNLaWZ2GKxQxavVXYC1IXLbQVetnUCtfE9CP/W1NOO8dnug9Q4uCUTfZ86Y
I3NHq1jwtoXXGutl/7HKygFFkfnlKhmN8JmItLsSBNRrAzPCL6BLZC+b4/jz6W1weOUTLoH1Jekn
pwEruz+oHVDZw68FCZeq8NclFVFXiwf5z8MzhqEjAKQYEhiSQ/vDjAru8o3iwNqOJhUKw2R+NscZ
djpkFbqRNGl3iGvCMtTL6rKUjYoFG2MlLIrAKEoiUURo5U5R42+VQaUEffotHAC5WERkrwKii7AH
9kz7X89OddKXUobag7/Bq5mGEBKQJvImE11Xt03NcHt6wCPxKjRaWSjIkRMx44sCh4QDx4TLQb1S
Q1vuUYY2HQ9PB8NBskeZnVUcDhAMQtxlZVcPNGvTKV01o6VXpSkKo74VuHmTWq+hnCV3kd90CFZ2
6ZlS7JFQjWUmgODIPAgdgcV74dgP+lbCVjUrKm2Nypy5UWWwFTGKI69Ey2EMtba2sXzWq0sjHYdN
3WDBiMh88AWgq3lFa/ocCO5QDI5+GTPFLBHpCd2h/cnKpFxBf1hFuAdznxL+pG39SMow/hoa5fxe
JDSENw4lGn+dlJBQ1n3RdQ8UrrJi4/s2DgoprRTUI9CtfJHqVnsD8t7ont3MirwaZ7DECg2IH2cm
/DDCJK6kbsA6w68NqML+tx4qQG5yLUsIpvS4jfRNSpNpMsadWk3JGrivDq0xHDdKbQ63lWO1htfL
pfaGJLK5Of1dDs9qcW6CJ/uIEGjQ7X+VEkleYnDEKJug/AbJV7lyOu3HMFbtn9L+2e0MAioHRCjs
dHH4/BaMSKEVZdiGMlA9+CtFSWK6vvQtTj/O4RFGygegGl40rorEhPujNKofh1VLMpQ0IYuiz+31
WKD/fHqUw5cGM51mAbxD1h43+f4oal+gCWEqySoKi3olAJMblDCDy0Y13k6PdPg89AdMjcNB2JYT
Fe2PVJE3C+l5rGGTPL9ydIOaPk4I69OjHDmBAFTr1BFFFERYuzj5W+yoNKXy4eMOiXMTlePwHgAU
8eoG2aaBpfkSpG3swsnFNbmb+1WqdL2H+mq1CvKajifqOldpEKELn3TWmTv+8G3bBIVEsmiYoPiy
bALRV1B8P00hn+rVm5+kKgKYjfYltpP29cx7ONyYaGAI9TsafWCXlxtTQ/2HIySRXKQJW7bfrCRu
rKjNJeDPeD3EI+70EnfaCjSs6vlm2Dx2wHSeCZ3VP1ZZoNMH+RzQiYJOHrix/amPcxLDgUYR112E
z508jztTDZJz2a6Y2v2om+jQIQ0H2i/8lBdrOZC6CbwRQoy5WidPDkGAG9n0Z5BeBsSiyzEVCiTz
k7bv3jSySw8ZjP776fd+OMMgoyHf0Amjr43Cz/6jQmOG78iVBd/BjDbhRLJIcaNDo78691aPXGM8
IxkRNxm0CwbdHwsHP87cDA9DOyywAzKKVFTro7RVrvrCyBHrDQ3jZ1rMVuSKIOZmmrieV76sA57S
cabFr0vuaYfMjR1bZ8K+Y9+O1yCi5g+k/nLS80nzB6XJMqouHeFXjyLjVoX7+9iCtnxE1r2+jOVe
jlaBBnvJTqNgi073Fzu3oZBMJBK7QEO04MzXOjyFwACDsafBQEjEzth/ZxhPpKHUJhn2K10Ktk3P
diZy3H96FYGxBtYMkp0/xYLYH0UZ41amvZWv6EtJ38s0Kq5opc+0+w35TBHu4IEYSnAixSFOyXz5
QOhf6WVuA0hxBiz5+lgLtmTtf1zBpTkBDtYUMhIoPi6lnnJfwqpwQMwdhkJ5AeIK7e7atrzTm0ds
jr0NTLwulF1YNOzgg8J3lFrz6KN9u0rtfHyqkkh70tAke7a0Rt6BgzbdwJTrixF5djQu5+LPZ03X
TJ0WFFMmss39WYv83ilykxwLsIootjr5trQ7DGIKjJxOP+lBUgQYhEyWaRPWmERO+0NRMchCqUGH
Q1ULhKsyN1cVLKouQyJlrT2niAow6fDNknxBTOQ/QqQlGMgeOOTtSgtW5Ob4RgwdonsrqmkyEJRc
HZyVkYx4SIyZFtyZXYaJ3QS6+1taUyFz7ULT36IAUOA2NILh29xq0xU95G5bIYeqrjLFVMHOZzlX
TFAaE+R/+t8zEB1nhlCtpoA650DpvgB9MFsYJJVsPGAp0eku5AOAWtRFcd8Klal+DH21NVZ6MCA6
4bcDSndWPUzZpW6p4DRzDrwVbGzU2ORAwoi5HXoFHnOrJ5EXmoV620iOH6MF0jdXHXpJSODnof2e
hVN/YZZjKmF2FM+I4YMrhSzdm/Wt0HWKUTUcMFx06k4LV3TypW+xFQ1XTogjDkT4SGM9BAGW2d1g
Sa8FKokvgeWrNLHr6e/OarS3IC6k11KOjBxJHyMs3E5NLIdzt5NucciV8FfXhxLFQCKS6roXajde
2bcofBLPIMmXyDMyPmBdYmk3y2G0HXUEeLZZYIazW6klGpB2UUL2x0NO9qRGdV4z/AZ4QMhif5eY
3uqu3MmYWUkTLK67NtQ5FBR0EgHjZSO2SF06mea6Myq8ptJ4RscZ5VqmacQpPd7QTS2/9lmRqYie
NzMyXW08PrZppeqehajAEz4MWe51TothCejb2nILsOiVB+mFloOhTIgXNdC2S3eYyu55xt7wETV0
ustxWbX5JmWVBAABy7FYO3goFpdziXQRKr15Rj+gQ18WjwKK616P8nbvsspMw0NXme5UXZu4XI15
ibAcyaM6eqagq3mJNadv8dyMbCJ07VU3GG3lq6YAOXEDx8BlCAhV99w52SyjLdgT1VH6TWyMzIbi
DXhENz44clc9J7qhg+kDBsUKIeu7pkAvK6tWaUBVRwQsIYgorb+XWyQXV3lo1YIsbyPEkU1hKSzP
E0Qk2E+hG/iD9YTCR1ystNCxb8u57q813ia/zgqEqZzW6/N6huOIJ241D0DJU2FSwEK0BNYuwdCs
KLDWoC7LkXf64Dk8YrmYFEVE4aJ0t7yZdEAAc5cS7CoVhJgVfdxw4wATvK6iSP88j8b0NKQlQiW4
DboZlZUzEfAhLFHoLgl6GdUgRaQ3+ydfg9STU/aU6zIULaCzObnHvs12lTnY4DBm01OTuN8i9qut
NBvXMMjLFG9soFkKEBWXOD5ac0T1X06/mCP3KCVQDf7jP3rhi8AAINNMl15Hdl0u7bsiT8eHppGd
M6//MCri8ckBKBsJYgnAzP3HpxCjZnIYZytpoPUxzBtfdzBFlh+NwNhYufEMlug6tmdUITF9nXRg
GVUg39VZf6Z2dRCogq2GOg4UHGaLQtC8/0UUtbTbQYXF5GuT/93BFMLLi7m5qkz8jf701bIV6C/g
KkCATl1of6hBr4aU+FM4F5TWttRS/2fZWH9sXUB7TzSXqKFCUGF17Y+iO5NhNXSUcM5sk82gB/pj
FDXBmdz/yGsDWiM03CxKXHQTF6OYIzluSX2m9vsEr4563mBvJlRPrTMZ3OGCBKQlOncgeY7gYWqN
DrmFMffKsNkUSWRNG78Eknt6bg5hN8wItpg0B1EXFHD7/QfqjCZs4gj/dgcNEtyScuo2q1lOZnvd
+blfukU1dhXCLPgSuFI8DS+VZg7FajSGWAjNV92u07q0P7NRjjw9uwQ8IBUdzqllB6UJq1Sv+wGJ
kTo315AS7XWioPxz5ukP4yJuHaIiqqMUSQ8WjUrzMFILYf40RFgajGHygK4MVPu2rDY0co1bioXO
Z2XUsOHODShyqtSGeE+Uxr2lpPET7wb3NOr1zqOWOqZLoX3481eBsDt9QUfokRDu78+QP49xHSc0
k5wAqxNZbonCHdgyp1/FkRfOb/8o3RKXkiTtj5KoVYM5J5VbK1WwlHO64VZOU+XMcjuyfYAY4arE
f6L4utikRpeY/RArpTC8qVHHAWtnZFF1kfp6fm5uDyoggqMvJhfgBEDHAx8Avyi4zyuyCauX70Oc
Y57j2ZmeusgIL1Q83e+7Tkk+B34QYWGhmi96nxiPVU+2fPrVfqS6+3kN34SqF7gA4d6ynMGwRPXb
j8DjmWiLRZeTP8t/h0nXficXiUB9wZlv3KEacvsKVTDtWRmqOLzszWhKV5nd6g8+nZonJSkwAMyT
TnZTteh2U2uN4TpFrfMHgqxgSlWKvFepM5XNZp4H+S1pB2xRiVupqsdllv20/aFWvSIoKChG+mw+
nX7Ow8ml0QK4kU6DImjciyXUxuZYKoANV0jNxh5Xu45ucaz+rcAYOTPUYf4ELx0tVJIn0EsokOyv
VoMSMpSWlqE0LVIva1mdbbeMC/3W1micXVj8H9jwwajOeYocGRmmCY1VqjzUD5YAYLOuJuSBMBca
1aF9zmPErzHXaDaaVWmvapiMG92vkufTb/bwmKJ8hqMD88h5JX+0Dn+rOCOH3bCCEES15wbgqD8Y
xguKXsZN40czoURyjox8KJMnpGbR/6SAQdeTad1/wQk5j5zqMCmSRKkeMnvGJFmB56ltqsDutN0U
aEGNT5smfQlVB8qgnZTpg+XkHZZkbRreR4NPtlOUEqpeCjjShwRZb0/DTLQBbICS7I7OT/WjaPL6
S8jtQhvQCKOvODY5yH7ixnXfQH/G5zGnkYQdltS5WifF6boMiiS5Hv3ElFzsICu4W11ZQwmzpUzx
TB0wjUcapv+UrKnJL2L8oHWXaBcN2arGqDSak+nvWqqtUEAb/e5iDAgT3JxkvfvT0w5MBdteFE6E
O9Qy2KsNTEkxMMSbbG6aawr9HXQFDJR1mAre6RVygDigZGELtCqThv6AI47331ZIANXKlqO+o6Zt
pTeJCjFMaHTVF3iTVBdk3AEUCku99YsEdcDTYx9cHYzNaU70QL1PtBz3x4bvJQUwKpFPgRF2CQIB
Dp7qaP9kDv/tx/jfg/fi/p/zsvnP/+DvPwqMa6IgbBd//c+78j1/aOv39/bmW/kf4qP/65/uf/A/
b6If+IcWP9vlv9r7EL//1/jet/bb3l8oGkTt9Ll7r6cv702Xth8D8E3Fv/w//eG/3j9+y+NUvv/7
L8xl8lb8tgCXnr9+/Wj39u+/AGH+9sLF7//1w9tvGZ+7KfL2PX8P6uLgQ+/fmpbPy580LjggVvCx
KbaK+2d4Fz9R7E9Qfaj7oOXB2QHA6K9/5VQFwn//pWufYFhyE9NhRgiHYOuvfzVF9/Ej5ZMoTLH7
hcwKZ7rz1/98+L1p+q9p+1feZfdFlLcN3+YA3ixkBWwamgr5Dp0zc9GSkQxJNTotTVapRr0XVY4a
95aub/UGJPmIQuzYluOrznyo6HJMVDqCuE+Bz0GZCS7wjI/NdTmhxY+Dtyqv88A2rwnSmnkdR1OL
eS8cmkddnTGfzMzaekug3jkrSs9Oem2o7eANqZFlXqWm4IdavX639FEdt5hCoSQ50ZHEdaWGLeOH
KaWWYOjvdDR7SyyFfRCJuhJPT+loyK4fVbPvcmrN4dbudHtT9HMzryjraE9ZJtFayKNuNHBlANDg
TmP9OrFjb3QtsHG4a6zmSdNxxVvpvAEJoRIdW3LUPKV4lWbI6EECR4JCUoyydEvgLhexJmmfqb3p
7yametJK0eviUq8khMyksIgyb8bL9muLQlCOEQW2fa4fW5Cm8wE8KsKLRnkNOjC5tOWy7G7TqVXt
rVUV4YVWp5jUOTPNhQt9UoNHeGYBRl3dPLoYyILztxCSuk1MXE8wO7TNr1LaGi9No6nI7HdTcUWh
FovEEglRVCAdCjxgLIo1GIYSsFo8lZR1ZFFF1AeVooldYppcQNR5qiQzVTHwm6bADQx/tFwHLbAA
QQmbhyj1KfmZdHQqIO8md0Gva9+NnPRim2W2AVm96BwTs7/MqW8mSGKXakQlgentlAvEQDHFsZ3x
c4E9bLfGhSLbqQLYTusBWTbUKermPi9QTHA6R2Gew+TalvTopVJK59lUWxnLHV/WLq2uQ780jRyJ
Z0nxdHQzw/lioer2zAJPQ7frTWD6tpT0YCf93IGS6Bu41bd1Ute3yZjX94hkzFdqOduj50RFj9cr
i8/eSVapPAOrU1j+2Iev02Ewg3VAlBKvA5+7Aevr4Jts4j5CiW9QnnRT6r9F5Iiz14yUQzdpFVDs
gjbemhjUBZbhAsKVYtS9rPqrjEy4TuGsG2+CRGpCOpqQfdykSNovSdD6N1g4gokJHJ3qb24j57hS
iwhvqNxM6xUy6BiIh91MqU2yu+S+cXKrXIHOzcHoyiXmJvYcotvfqrU+rnBjwEaXKjYjGBJHCeUi
07yFSWchFVzp7Z0e94W0pt7Z1141ytE7HNiwoLpZ9jeO1ASXAHiUC0vlVnfNAuMZD5RDnV2iilvu
mgKJ2Y2R4SWzcpDEoZZJr8pw504DWDwgkYk4yGfsX2TdpUxco6Qe6ZmxysJG/pxFspzvSk0arzNw
PyziXMbkWK3oWD0C7EfChFO0/1Vc+6Mr6n978exdVicvsv8HryhQMqeuqMtv+b9uvk3ve9fax2f+
uaEk65OQOhDML8F6gphI/PLPFSU5nwimyb4BUghW6kdT/NcdZSmfEPTgg0QXgqgg2Ie/7ihL/iQU
hLjbAFgaf3I/fRSG/is7E2Ki4BJE8QiqGIHuUlAs0gOwb5CdvcyccxMMxIQxcq/om8a0kosw9QUR
tWcXr4kau9sqQHgM91kCVpd2YpBeSFIU4RfrU5xy28rQAkyuh2x20VKt6V9YTvSC+QqCaUVkDa+p
EkbWJmz9kdJ7jJ6vCzI6JUNTEdFzNQNRDponsguNWbs3ZbDSyhUQqWlUsML5kOjoGivazqpicuHQ
/PuGJM9sITAddw+tMXmtNQk7pKiRnwbdCLJtj3DZ1YCHQO1poTRtmrlCFUPKk0FDWqsJLwe8Fn6o
w7yjzdwgR6eOwSViwNjfTialfAJbJfNCeJ7bBqnEDdeGkm5zp3108ihLN9SpvS5PMHkHSXKvy1HC
SWEo4XYOJVyya8XhCO1sui5Vo34by7h9zYWMWkFl0CWJ+6UG8/+34V8U7k9tw92P9/Rb/vZ7mPjx
iV+bUNE+iaK/LMsordHKFWCfX5tQ1T/RNAN2SbFEbEchAfVrE5rWJyB9ojEq8ym2Gz/6tQlN7RNg
CyDyfAYGG0SQP9qIpAm/70MsOMChq3go2g43mqHupxFTPZHjdmwzQL53dVEE6ymuxm1lj43nTBhg
pDK62r+9n1/B6u/B6X5iDXgL0QhiZ5NzSRD0lxlaZxqh74dls66tJvrWDwD8lUFBAsHu7/tBNs4M
Jyog+4+IpaDQJUVAQuTxi1JeCxGiSLSqWefUrLZIhJdurc6pJ8flnxlu/vNkoC9EfYTRrAOOPSqn
MuWtZh2ABBdOaSFmyQBkgP0UerI+/RpFueXgueAogbtCdoKTdH/qwHIUSqYUzRr9u+Q21OpuGyWp
9lrFSfbQSoPp1alaDq5qdvWNznF/Zvxj00idgvql0LTheffH72XZN2nuUlE07eyq7JrZtYnFrrFn
JzzELfvMPB4dD4w2Kn8fuLnF8zr+UKpqptXr2ferL/ZcVTfmqPVX8mDbVw74rtOv9/hwxCZgfcig
lq48VdY5gxHo9bq0JMtzpLTy2rJQVw1L7WJw7PTiz8cTqlOCqAwq9QNN8FsxAZ94CBPDVK8ne0QA
KuBUl4fUucnUoLobVO0cTnm5LdAOoBdFYihOIIpci+lLDbub9WSs13k86/fgHeNNo6Yhsj959PX0
oy2UOADJLMZaFCscdQDvrlX1usvz5n+wdx7LciNpln6VsdmjBlpsEUCIqyV5yQ2MKt2hHcId4un7
i7LptkpmWaXNfjZtbd1JXkZcwP0X53znUoeIdETD2NuucX1aQugHIVwgE/36HBeWflDL6t8Vqkj+
LgDu331oHljcWczzGO7/dhZQihvyJviHbAl79S2yFuhbsrw1eli+/+cPzQn9p9eTz0xnghecQ59F
x++TcO5iJYJdDnkguYrLMoHutDvr67z1DY3yvPwQ/ME254ovjv/5R/9+MgC6CLhyUKh5zBpQ9vz5
zVROnQwbbNO8/UTQ+oPvHvSHddJb9nfmz7/8IE46Ljc+y1XXhXzozz9I+LO2CtJW8nphv9/zHh3m
IhpIu4jQXrSJiC7wozySxM30oWaIVv/5g/7lO0ZYg2uLpuOq3w5+l7uZEne01Y+ClAVT3noSV/8e
6PUO+wW2eeH8XKQ/X8TeRX9z9v2bD85lCWOLZynmMr4+Z//ysurG75huyiaH4jue+SH0Nklc3WzD
ZmclS0TMf5Y5DaYLM08Uw9+cFX/98dd9KHpWrjQu0d89oENSJ05VTDKf9mA/ukQ3pl7BMsJToBJz
twmJtPK2oCcGaI7PPeXF33l0/vrNI0H3rjs8nxYBS/efv4CJ1ElbzgNJiegYDkgZf5ak1xyGUHYn
ZyRDHQdKclwce/ybZ/vf/2BEtsw8ma/9vjJTpRZO2CuVh5XTHpOkT8hwaLrTjn37QVTaf18380KI
TZn952ft+on+9bplwX2dzIM1pSJDVfvbGWZvheOUIM/yCCBABkBFHe24nQ42owV44Dz/qt//Lgzg
33xaFGu8w6gnufR+N3GDN6xmM2593g2ruFtkEtAgueai2gR3/OQ6LwvKzVdijP9O0/3Xn0z9GVMd
MtqMgZZcH8F/ecI9YivWyV7a3Gtpb4ra6r8Iu/6kNt87M4fzLqxH7hthB39Dofv92kWdAQbon+YZ
jMru76/04g4WYzch8gA30aFaSFK14ajdxpv37LCCvfzn3+pvZsyrCJ/LltCw64Vwhcv89iCXveUm
A9HNmVc5+zdTErwSuXLG1VUu9jlei/GusCJRpgqGzh1+u/I+sizv+6zjMR/Khlgdf/MvalHTm8X2
/Fy6yfI3p81fHj3ecZ9MDDRE0NNpGf78u6i3En4b3rMsVFIegPoLVNRLfw79pjpbqzQHzqK/S0Dk
JL/+vX965GG8gkP4Z81FlZn89gxEIIAI63PCrGAc1aKrNeP+1fF6r/nDr+d2eIjQbjLtWUvLvhVz
WXl5Bas2PJER5jUntS9udVqXdW1ep7LfRwZJAmJBZuvCLb9q2FH2A74C33ktAGMlB3+c1Hrwhh7k
NRM9OZ0Lf+iCr8bd+u5skwVTowLYRmtOq55FVd5GTbHfxJKsmbP2HHu5BryhvGe41bSEo3rxNxbs
bfgZQZ4U98o3o8rIhIImWLM9adLKmufvNqwz98aSwiCgm1yiXa0RKmfHo14ebHfYX4S36vogsSKV
DNzq2s9Xj0VdWkx98TQQmnx1NVEcHrvEYSyu48X/Vat+PV9tux+bYDp5IE2yg79pEvFOg4QEO2rn
OOuNWmJ0LYnVPe3SW/TFkkNiZ6oh1Z3jXVl3A4eAOILGmL4lvvHUUQbjcmoTyorLICrwit1uJn0C
tIgssvXt53GIEKWP+MK+bhBVzI0YLeyhxOhED2SgWayl6IUIQ4wZoZ7qBA4jB5qMFGlBntVnLMyR
qduG/zZfS7c+je5WeoepdKdv3QgLIfcja/5E7sN0NVPA1TtY8yjWSwVi+tsad+ZB91G4HBdrLgzs
qBWxeamVBItQtg7xLY7SC7pisgcasA53zj7M6TVHYji4qOIfOkaWf5CaPXcnd4QHcdlCi8ggPjfJ
7fsid3GGZ+ZeWCHgrmSTKrdMSxu/nxS2leNjS6zTGASzODq7tVUofcsW/tO8hX42FiJ8iJqE/0M4
zkOZKUwtVY4tYcSTsrgRSBYpY/e4hGtU35R+hciSEc505NL3MN1S1ImT1yJnzBwSjurcnrbldvXF
ld4zVGK+MNDpzEEzkMU3S1mrIUgTeXl0N1X8gpe5PIQTmpJDldTjkseeBUAVWaV589QI9qdUikK8
XVx5NU5YwPaL0PSfm9onn9gfZwdBJqdZd/RBo7x5nSj5NYxzIeCqFfPR28u5f2EbaTWZM5PO9Wwv
3pSjO1vbW3vby/bUutUcP879HpsLys3pYVkIRbwdKLde19CzrFT2gApze7OL+FXN3Xin9hXfXiKj
np+APDiGpm60Q3bSJhAJS4CCp3FzlpPd6ao/sVAonvwG5eCZCqLqccqBvkL+PA0Uwq2yidDh2sNG
jm6fC6axq3eEn8Un7rOrO0LamLu8pEie9FrglQ3nEBJ/2zTA+kLlMrUDE9t/D8XEHUWFavlptCRb
iYCoGsyTJAzLfnbBeAw5Q47m2XeB2py83lZHlnNdmzfl2M98HbZOnjYVDskTjU+CKGkqPXW/RNH6
2ivXqW/A8uq7cnTQzrhb3f1Y67JeoKhrU2RB3BeXrlydHWkCZpdDUqL+zbDzuGTbNTZp5XUwEBFe
FN7aZ13SavLa+yYgN2hYjJV2HOY/K4LR91zssXtPmlmfZKTCy7PZmNikBOjajzNkrKKayicpx8E7
lEUgM04TmifZgjk82A0w7INuK2f8LKySSCoQj505mlrNkkyPaJaPWjklLthRKnlTt4uaL32/8JrL
HrftcQNbMR2Ey3LkGGzKsfHOJ8GDxo23vdem9g0lCHLrUzUDVHjBSBaYzG/suSKzJUDsbRtgJGVI
i5yX4VB4aTiuNrNW2IuH2VP7K9ECTCPDzlmPez1ZHczfSLvHYVwIn6/RRXTowRN2fSqCdHVxq6p6
7DbVNVnTJMJ71LavP0X2GNlnYevlOUmEfCviLfxogRFviMCQjqZ0RcUZhhHa+BDqIrbXFZ17Sriq
T1gTyoEhDyNcaox2IdJnprUcch8MUR/cO8vSHkJQy++1KIItL4uuegrH6gqzHeR2zRCdwWCoIW5f
1z7eOEC30HmNuk78mABTE5FdsjHNwpHVdL1RT176kMn2peY9F8dOJFt92vVspouPHvq49JIkgnAq
NddRXIpfraiH8dCjKRAnXIjRe7KWcs5cmH0eB+MGSCRqC4NONdhBnqpmO0Gs725CRIN7avfF/IrQ
u2LbK63ldp+QkqRbVTQTx8AqCFIrsAUcwNZYH+O07390rbeyNqrgLp/1XsSHCSBkgD5ZKoHGmqz5
lAFSS8ZeGXIsCXev7vdkXKbUXQrrlyOD+blV7aYumylUjgDX50p12EKmflURSiQt273xd4/oBeJQ
iybzPFJxjkVV8GIskxegQWdPju2v6zdzWFDMSwyKY2BSGXpdQRikQYMiSooO3o/N/b7IZrqz5ZR8
D2RQD0CpuyROC9MMx02Na5WtfYulu07K/bsAC6gOvQKFnolwIQewtqLwkTn8tqdJH5ogj0jek/w/
r8vTuVh2EgzldCP7/idQTBpXL+ojzArR9Dbj4fimRSNvpoDFVnbVZpKaxQX/PTANfgqL7NN7bsHJ
ZDWUJ2ImGbynCYvO+LBqtxTsbBufnULdQsNe97i270o2FxMwlnG6951yfxPROnxhZ2zrVOIPG1+3
aCkSDDExcIlIOOKnpdkMnwD/O/K9Hff6sYfbiIeCTfyUWgFhRKmxmvrHhnL0MoZCh3kRFh77iF4k
bxuPtY8PAWxMOk/X4Qsk5RGCual/FEU1tKlytGS1Gof1ctPjvabO9Sh9cAgMODkp4W43VrVsL/11
ao7Ljn3Gnp31y6I296ziOnbSyl8pFhp+4W2mtq6zcuPE4l2skSHHksMlX2Th/Cpme9lg3c5qgT7O
8buWV43gHhmHIVRjx6zFCaGMyA+LtiajYopvMD3M9mEfbQFXp+G3NcUOrMrI2UfnHlnFNB0brWI+
1uglIsepWumD3zidODkhFuJsRbmhbi1n6ohQ3I37rQ+wwR/adeX0asKx88+D6/hdnvBC26m7m00e
XS3UdjOIJvm09IrlefydatL3oFgHKFR3yZjKm6EJlXhIDsGqPhtnLT91frmzcB97UTM5jKYqRX2x
vlu27nMfWvtbt1fDmCVDsS03kvr750IhykAolO5bZxnxtkEt6Snwm/Yzto1F/bQZBJ8Sf949/AOk
kxL4FLLHNSAXywMhjMTbFghr57tpl9WdnqdAPZpgHG6qa4TOUUWd4hSzlLdc9piIHYi/W3verTZs
0r5mZkR6BK6JdAtM2N0QetDLQxgpJgvWMkxg7wlDv8KAZqt9GI1t5DFm470flnAy+qyWYVUpXtBa
njdRLR5xrz5ev0bF8MEEOYbOgQHc8qVBhRClqyR55paSdy7P1ZjsRLAiniHrFdTXt2RrI17/wgB9
AzDf3F4zNKZTLcaWyiYuxBlZjReReYH4gZxK6Z2tBdg82/2pxhflONN3y9POD4UDhbpIFOFhL4PR
yxbdwUQw0m/F4eraerOr6yYx3IF5HBocPODFbSgSB95ndIZrpNtjFAzLgzUA8UvXEUxPFiUDGamB
j40mhWiX8Bfa+8TpU1PlHty5jk2OkiXWjFNV9VwNM2eiC2Lv7E5cjGe1SkW+sJvwM7vNjX/OpR+B
cvW39YclgQNR6w6cfJG/oLWRaqvWtK0W7LMsMofyPAuwOulgLBbxfhMtc7a0rl2kY1R5Xz3AO99M
zTDoRAhrOZO7lnT3JBwlY76qqATfb7zmc8WEBSJoPfKGlrGOaiZVi3sZlTdTdqI4KygnHbaFDCZw
jc0jSWqpHw9DcrSmGJW4W5HqSxW3Dh2FcDdWl3h3opM9JRWGOr8O5sct3uPq4Kv5yoz1J4sqZFmo
sq8ozoy1htrybbPsIBtI3PpsuLvWTI7g/7S/omSBrsKSdgXfodOpps68WUlh8nOXUm9JUXqY1Hj1
8CRbHb2J1Z5uonkdrWO9FDR6mKyXY+8Hlp1rXu2RTUipbYoza/YzK1ghbkLiOnf4ukyqLa0/1cxE
CDaKlHYxUFmhOfXI5PmF8rXyYEZbL9No3RXSKOGan9XC9PHGJ4HFvq3KAUNaHM/b2cfSqPOqKbvv
8dAAnAb32v6AwrHypgAr567oIk9lrIJDAKAWNx3UdgfCzeRHaElqb95PUTKjzAr5niyQXYLYtLVb
q2Pn6sbK1DITirOFzX42UWv94DuFih9EHe4AwNZk1XeNgTnar9sLXazmAidpIAVgxFvmgAWrHi0S
Iy6j2yZgFwex3w5BDORHD561nC0T7UveVGv/Uhs107suQQLKWF9pN205LSNRxP7+2I+1Dwmfvvvd
VNQJ/PEtqfgnGf3kUHh8Yv8ejIQVMkWFFO4Wz5rcXRAAAzdmXu4DFD34Y5S+ciUwVzM88A5oO7Fy
tegq2X77HH/Md3VKH1O6qYtOqsMFEUbjmTz5mcypZaakk6oD5GlsIq1SJzYu+qg1jI/TzJVDGvI1
Orlxm/IwBqV8DdqBkiEuS/u9iVuYx4MgbEtvxNuc/GLy+V8HC8t+CaLoEpcckH3c2pAKgrVcj7OS
41HjoLRSe0VYmzveipUxKK+x82ziliqNvCVC9Cbr/VyROk+6svCBjcukc76HepXLcZBu9BpPprsr
/Xlrn+1WxsUByP1KhddvCaQvJ57dzItKbj2PsYh4ZB8VvvkaPin2DOHdY/eMwGwLl5AkioI2yklI
tsZbq222HsoVsqq0JEp5yfttHg3zq1k9yCTS20UpdxFHFm18dSUBZzzynRuLW3eQkT5x6ENo6Lq1
90/XLOQkJd8jzPlGi+I1Dqr62qD2KHt01frTEVCKGh91iLP2V1NWAqUrwkN7yjSfij2P69Fs6RYo
bspmFMHCUEVigzlYVRta5nksD4TaEBEKvTrYT6KnvGbupuK3cOz1jjegINm+j/X2KbbrxT0GTrFc
ir7DS2qtFHRAJ8r16+4qC5Oy5EQKRcWdZJdK//Lrab+DUbBzjPgB+b/lHkosk9LtOqKo+8nJSsqO
9a530QGCyoz0nNvOxOKbnEg9ZZPoC+uiiH/RuVeb4ZmIb7TFPbfH9NhZ3OBp4GmvfJitSCbHmIvM
QhPvRuLcacFKdKgJVjk21MYGz10SoZy0xs0+FFPdUprB4zkaABkw0L21/cMHhnOvEnd3j564/krs
0ScmyzdDmIW0WICrBRPqgycYUqY8BtOXiHFYnMc1YMgDryZh7l6CyexqeBi+gqihQlt90r7e173V
Aa2369ysGr7woWJH/YzDUsjXVfoEOQU6KaMMs97cpF3cM3FOwtX9QWKFX6QcxdV4YFiAXhJZjICZ
74/jejcHJS7LtecyT5PFStwjtxWsUTMDP756esS7TQVmHfzOjDJDzopEPajjmSXcvsTyBJtHTmmJ
5wL/6GAhHNtb2xqzfStklNcNPSStxUgSM5L7WOQOpeel9vijUI4Wfc8sIdoZIxTg6MlHDdaMdIVx
5qoiD+lga7TnKZu+8tvqTvpBUtTyohLnjsSNcZpImW6UaPlaXKups+3ik9OW9OqFs653RNvUIbJK
Gd3tPggDLDSqILMtbL63cxi/j9a0Eq4E+oRP4Bs2Lnusxld+ZLDd7GRZffL6axy2F8ripyTVDXJY
slnuWdJJcqNMASFpMOuiRyrEfTuHuGUR4Y+7WEnwYc2RVfD0tkPNCISzZ4/HiHN5nh4qEPzLodX9
+D1yyoiwYCqzX9bWRN8B6veP/j5pphZrHFPNd+HcUlIzdbntGdzI3JNBcFfhrXbI1iLM4TIMyv4E
sXT+7Jt2IY16Xup3FE/2zyFyVvdBDR0jMkNEmZfZPn/wsjcL8UJqEOFRNkN1RvQE0WlmVjZDJPR/
sDI8Ka4b92CEF4pDRYz2SU8ePWw/UthjO3X2p3Cp/MtWbfVPMj6chJvBcr5zfOjhhRpahmdSJ1CC
hREFRMacoeZ5px2TOT5LqhFGQxjn6JGHn2KyIJzSNQNZZ0Jm58HkMbGZop1fNLYb6yuG5ZaGOYn5
nxExtf1tuTcDSCzbaC9LFoooxcBkyrjId4/2dLL882ZLO1e6VFVmew1Ipd0btyPZPcwamD2aKVct
osbDUu8GPEMZzR+tV1tkQ3ncxkfjGPu7hjGLNBlVaU/x4Q2vVejX8W0xrrhvXX8mWsepmoUnNqGR
vA3RlR/FoDs2EbMoaOxFNJts9K7v7AYr7oaLqa2PPAvs9iDWr2nReTUReuiDkbHNY89sDJTRyY2t
zsNanWiINH5IF0XqjvzKUVd31+dBPNR1In5F17QYit6pUjlz6Ipf2RDp5aTYN5GaIngdDhowNquH
YbN69vctL4yhwtAwbVhO1fwaD7222uHsDB79lKfaoskHM6P5rUeNSFiEw2AY30XjYRtM/wU9tb8f
w8IsL13Ukn/X8YsaoUhdqRqRXNeLM7cI+cQQIlWrJ+Z4/ISJc6juavVJ2Oy+Lonh0H9lYDMmebv7
xN4REub5R2wRGF5GMUsm1Ulf98faAWF4YhJC585J4YzUp30fof+bxXxA+jvQuHRKeGwEjGlOPHTz
o93TEDtBk9Aals5wTKIdw5NfKDNl2y4nJrfx3ieH0hLtnDLgbR+k0pJRlAz2T8xyWJ7Fdt/QyxfM
NeyoWj4mH/f97IbyMzGfJjgEVWjkYaYPGVLhWRUggwZEfDYyNS5IjN8ME0lxZXdxYDFUivzthLnG
69MoiIfTUo/DO98O5j7PauStYlUF/8Ds823UUwKlk9sFJw4EOhmz7Ks+qLaJ+yzud5I46fgUZjaV
8DpaKhwL9i1u1J+pLGxKi33QznF1FJP3jvKZjiau4hVt+o6iAF+Sg/4Repq+m2vi8KyyKJLj1jjB
dOSgN/2djVw+PmGkTZLzamzU766Y4zpbg3Kcj66jhi/Mc2s6oB3bdiZMN5y3iMflsLCmMicL88Db
XG2yPQeors8S+Y+DhljHX2qmuf6hgAP9HHpE391WjS3u+e7nNauQkDwWATFIacKlUBxIqbOpX0TV
MX+eCv+u3ArhpmFQ0n25/lDWOVMuiA9zBMUqxViBJHtw28I/NnYPm6IUon5JRCvpQpp4+SbLvg1S
Ak8iK20Wz3xayxgpK4ajnVuWbVCm5nj8sATsCKgXMipywR6SMK0o6KYMP+8VdhcGDdGGPB9fSWx2
aIfM1HX3c7XzFALvdn+45pqvtLld/AMUufvm4wer0+usV19TgxLFa+7WR7FJ71c0jQ3K0U4Pn0Nc
zKdwiBklJgUy2UxF7QZinPqtPJbS8+ycXba3omRaPtA2mO/rsjAnKcqivwrgh+bUDvvGdkQVnM4F
IxCPXI2G/l8nTRPmfdfLOofYq/oTmablTY1mN8Apuw/xuZ224CWhM6o4R3U4PUk6ZYdx0CSeGXDv
L0ECXTtXPmaK04Y02b2n+qNjaRjIFbe+15vipWQ/MWVNJ+3ljwEycDPyq4ym6J11C1gxrCcBrdnA
+3prbWsln902ar0HvWKQeIxhHyYvPTiq6M6vw3L+GhCTWDMTqJgus6WcnvDFk2XA4lGFfyer+sv+
mg0tmogQV3wMHOh3QaXfqi2kaVwzrygXaMle+AgGJsk55Lyju/NQ/nOB/f91t//7aoH6X//nv01Q
f3FonYmW/jZuf9LdXv/E/7Vnuf/AlnVVTlAOIG1FJfvf9qzwH6zR2WajfkeSi0fqf1S3fvwPAPN4
PhFOMVIlPup/VLd+8I8IKTlAZYdV/NUj8f+iur0Gbf1ptw7/HyUwqgPMY/ykgKflzzv9vq8m3SXs
m6bY+lqsJ2doXiUU6vPEdujsudeMgLm1j/G0ZrZbPLBSt89RC/uFK9w7Rj1aq7rr4wy153vhbuER
4hq9a1RhJFkWjFNd7x3XikZe0zPcK2xEZxWE3658j6eoitRNuANRmfuecMom/EJG2U8TnVpdfGOt
2+Q9GKZbup/9CW/5cBObgh3E2Mlbl2MzV+XklKmI1+TG9SLxtApMSd4cuCfsnResZZIWNngKrORr
tXUyVWq/Q8Z+x7qlZu41WyfsQSovtGMdDXqK+zW80nqsYRxSYqYov+OCnKamaE/SnuqXNRQ2VUhS
xW9C9kNuM77OB1A3n1bDxscLKp/GZyrNko5h6bnZddTzpiyXbmXurTcVe5i+13GgGHSF+VxPjCqb
EtpRCr7yKmmhfRFxJHAGDNreLypKrDfNf3H9OtW85IB0vVzbc4AZbt0LdpH+UtyWFsFY4DsceXDs
GeSbYLC1beXSZmIKfKp42fUfII1OXYQvR/ab+kr0Dvt8ZyOAiyrImthURfWrj/MKpg0aoinXcUsD
Z1ciyS0+KAy9orTuMHJM11VHu0HyZ5dXzPzq/DKsbXhNkMFZOJPBkKqYYdGmI/ez2VZ9qeQG6IWr
/kyg6Q9v8371zU5G/B7mDUuCP9iuBWktLU2BRZF+v+z7raPQ2pwrSjAmmjig+4HLRdY0aIXWbGcj
qZE1OHJi6x1H3yxt3zpBm+5qnYGVTd5pH/yUvsV/3UTfXSYT/KDDODFh/bJG+8WNiu99LR7rcT91
q31unfZlTCI+QDPzWxVb+KRhDPyaJJ4weqbxhsENqzkhfQhJCKvjxslgGSICG8ytW8XNSTtt8uS3
cxYPDAwDesviTDOr76id2lPsWEPWBeN3Bm7nvfPsb2uCCw0y7ihYBbkJFyPTo4vPAfCAIWVdmZm6
26fN1fx1nl1bR5I0mjtSvcbcrofnaWgwaS0MKbBXtM/rpsNDZ4I4dcxinSFjmYdkjFiDBa7H3R/J
QxfK7Zbalbk3DX0EGRoaksgrLN90dM36Pg4CWGQwl3daEcEyDnaBjqARF7do4g9j9d79gqgQgJZW
5mDP6h2E9JcINlS6qokOi94Lo6QJowz0o3UYoLFXfvVBadMTNTiwOKi8OGNfTLMY9O9mH4cHuxOC
cAaivupGMPPAZZauXlDeRYP5sTX6ugsY+XcVVGEgZtnUgv02MfOP6yiC93ouRz9NGvYeZc/S2OUW
v/dmIV4YzK93wYSjstFBd0coWfgldv1Xi9EXdp/qlcjqGzYRdlpbG6k36xpzfhj5gm/UziJa+EsQ
hDCBkhPkBIkOYkuL2j2o+X73ZJl5BMjcxnoZ7ttV8A6/9mOb5HQ5FP6FSOmw/gj2ipGhtYCsMq59
DAiUfiwG+07bS3iyXX+9gM6PXkrPIR6BY/pGcfbzDPqIz8idvh/mqWGlzTkrkKx0db4sMDRMfIad
dJ84JS6J7gRmkBMiNJe48+6LmfdtWn7AImWQiVhvWxgQtVqwqtoLk3WRvAvUsySyMk0mlOw6qXOw
p2j54jq8K8Yg8zbn1xAvVsrHuTE48zDiLQwpZaOggUHXtKfwhaVr+Zx0ewDgq25uFCjiI7IN6Fqr
uDKJ6+UJwkd1tk2n3gJ7hMW/soENy4Mc0ero9hNpOns6GtqzILjp8FTunfNlc2yOiji6nRvLP1C+
MzL3p+SyIjbGJBWWb7Jdm4LobXu+DEF7g9QnDboqzt0Fi6NddwU9cOxvmWui97Xr+Ovj0sr9mOgx
IlvXawsn+f67ezIIWXrXTcHgYA8P3vZzciq0I1q1J1669Vx6+2djEAgYK0CvtA36c5C0maE+DFKz
TAw/gsQ8VWP7LRBaHLd+Vnll5jKf94AQpWW9kUU3pBGl5ZaoFiGF+7BtDDw8YTGdnrangsr/oAh2
aff4NS7kLeGs/MPsOsOX8mQV6svirWWOhGLLQ3coPwJBM+eXLR+S0wcBF8ToiFEXHQlT2mk2j0xB
ETJtQ+bvtMV82Q8hCt7Ttnj7fVI56yfDdu7cNLi+lqo+BcRn83jYGj2P0jceswan4Y3Qd1s8hWkF
yQO3Z6ycU7GxZJTD1KeKKxghxllSe6ZVqz7MtLkpa9TXdhrjm26L9hT1S3sS41pclrGcTph3C87w
cWH12z13RI3BWJ5v8Hee2n5qznDo7Zt527FpOg+Ye5dM7ybMgoZoEOlXdt6jNb+bqi973FkZkqCI
zrmfX1h6Budi49kaZ+uznGqZ8RDiLh1sZDvIFjkeZmjsBDQCm6nY9go3OdqdKnHJVn14CpEdEc44
2kiCLFHxpw3tV4zJOtD3dsuvRo/Ru1eVJy+c88EHUgp8gpg++Ug79hNQIk1Gw70hix8N30Wq45nt
ouK/rdYF7V5UHMO9LD4Gi0GDiLn4kAUFAPo354TGhumlrWaUbuHwFRSzgb62j3Clom5gfNHviEIW
H5D/cok6/Q5Z/mPY1Xvgh1XadOrX3OyHbXkOSfS1CHGyYvcG5H9qxjHTY5UVxc/dIXGxfbFQ+lTh
aW/MUYUWL570XkIGHY3dPSGyTe24vnigINGkoXlqIFsnX22vzSL1mhRk2ID+KEaWsAwezMxwT3vn
oTWZquOFh2KNc3urOCK9+WUpVvtmQHUunHVMy2i8hJX47BP6DVEvfBmMnM9ySfo0Hr0nJrzcWn1u
GXrCGXxjXqqTtyTHPmxu/PJjG4KjtpPxBITwW702j0xdWGi6r5BxPhiK3gS+fphmH+PY8DTz7OxL
ubAoTPqMEdrE8K0c84KtJbKc4GJRwR46ZyM01OCIQuwqHhopzrtyVTZZ/LriK2iy7b7GtV+nsoy/
Wsz782niyYlnbgrTk1o+8NqtaW1H7ZFLrU8NwpIc8VpwqYbQZUbcnUgJ+7IPigEvwNJDsaLRZP57
9hEfZRgWGMqv/qu+jrBre9N55JXDixr5u0Jayh941r9KaSrkAw2X91gHt4Huu1OiYYRG3XaAolSQ
7yTv2836xUblfgwWnjPSYrC4/Nxkcr9h9UxWmSWzPCKUZeTl+blXjhMiI/5Z0TB+ULvxd9gHoQYM
AxRPCDC3j8ZBrwWKr/1gCkBPbClUf8uDjsMfnbZfWzqaB8tuflGoqZseluKHN3rPrT3zr8Ljv7AT
Ca1Xv3WeY6jwR5aUxaMzLS8MV18QCZ1GzgUUSdcv0TtqVqAnBt7e2bZF/23DWPtf3J3HkuTImedf
ZR9gQYNwh7giIhA6RVTKusCysqqgtcZ9nmxfbH9e7J3t7mmSxtOYzYWk0djMjEjA/fv+8ouXI+NM
0h8DxnOzcINw6cvrCkgTtLkNCtgtX3URF1d3zIgFrGvvvsizjNemwJKVrw9ukX+nFX5XCULUAQf0
47hk8w6JMXjTiGhx25K4c7HCDgUcxRw7QlLOVddlq58L50uPmUSHHViWZzepnW8EabibuJqyS0g6
0zaKuOsbqub5S7n9NlbqgL5qhq1B6BL8p5VDVrcEM2QJlJHN6r2syy7MIqaNKD6OlVlfqioz71ia
Bqpgs/chDG82gVDvYRtfHC79vh49+EQGchtc+1wYXR1wObcbkfE7GgoOqqZBfFiIAw8FAn2fSFLt
WLkap7BqMQWU4W0H62vOyNWfNOING59CkeJsevl4Tsg63xmOCjVr5XBC1dHCvqzd/Rgmtq8Lp3jS
FiPb2k4DqAjmpPslmN6Ri7OBDfKiIMFKClGheTuLyPSBBFvvq1snEZ4xs9p0HO/7daJlcyxSUkg7
OPJoqtA+QUqfSEXO/UaYH0Y9ed8X3o/Rz6L0VgKE71IoOfQOve5TyPkeu5kVaHZkYFB2y1MBF2fQ
DTy0x7aNjOfZsNftIEqEnZrXfprh2ARZt5wBUVvYo8zwntuBK3n0NHsj9N45WasZIy0uFgWbLr5C
fTcDv9WLBmlTbaZGOvdzzJFkToZzyJxOHAZ7QrZMvpV2cE0j3Ez98jots7GNHPQ/fKv5cJ969XKI
svk9JikJIh0bTu8TqNdcJQXx922WmXQ6O8t+4aTc9aT5XbOh87bGWjf7pVutr0jpzWCw++lE6kjH
WSM4hslg1YmmRfBNXuvGHO1p24P3B0PZNacODe/JG1mQTSA/x8j012k0jY0kM+9lZfJ+mVUy67QO
rV+mstgbblkcnKiEOYyT/KbPEr6eEl/9HDawjAZs6651QhwVpKlv5yE17lGbLOo5an+OVj9t8PyY
19bq94lR3mbvFXBMM/2+eHGcqvow4oKKCqehUNoKzYOJI8Zfy+bTKzuxn5YIrDAkwIGIk7jeO/ps
XVJiyTc2+o4H+M93umvkczUaLaUVZJj3vGevSOnZcaRdXsKomPc4dlsk25q8ZnHzlCqNXovV/Yil
ouBpLd77gucLUmO7tJTB2zndwGZHp87S6u7ZVG/knHkv8JTZI/zwHNCJZmxrkTxYUfeznHumPKso
L5Uj5yuL+vzQjIa364fybZR0tSDHiS8QNP2W7OSV4yiazo7OFZ5OYTruikyGiV+t6bNeLSvBK+gd
2pixv9Pqac8Ngkxr3qANEHeT0YZv7lA1h1H29i4ZQxl4+HN9HdXvwWFHxL8GIzIBA0PG9CfN4LOE
IzHKhKNIENHMfuy4yQ5mEYd7T8sUht2s8o2si+WRFFrzxswmv1lu29/NMJBEkazWdN9wpnMSxeK7
hiHAtgoVt06MSxOGxWNhf8bNgRbZB0isz2jytkVzNJtbXPUb1z5Yfflt4U4/FesQb7yqLg6e0ylS
oiELxZxIMPUaqT2SUif9KMvGF0tw1WpNVH7yRM5gCq12KNwxumhDshVaut5Skqff+OLT82w52Q8R
kjACwST3LpDrUy4XDtaUrOxGX5/MvmRzyMP5JS4M762celaYyWze5zEpGU+s9GsrBpepKjQ4dsZ2
ZihyiuqwDMY2q0jDG4cm/16h5YHwJyCi41gy1mzTDsug78jWcUi2dC3a+UgPobDAjvpzH8OC77AJ
6Ma+pw4m24hZaLeZ+ZYVb2yjNyEiLWMVyIf3aG5IDop1VCulXVYPGZ9xn1dMkBsZLdllscTk7GTZ
GPcA2/oxsYomxwPRFDF7emxczbm2Xu0kLe5mpHRMDwZpRX6ekyixgViavgxzOa1bix8Z76rGvkMm
lr9otSGOmBrWW9F1LKmGk9dHIHhk3HPchE/xBOLu07znPAho4R/hEM/bnOmYS8yt0g16NbvzR5k6
ZweJwr4yh6XeNE3sblWmxzeZkwauzyGqJkJpD5xLKG1xV28XY3XYGyq2pxRz6YQw/6TXA0mKgBtN
Rn3pRH4R27z3LfLWh4KE7ecqY80oyqY7m20IesOW5XPNec4W5ieyN7Frt9ukWViwjXzt9mbofpCr
fRwHj+TqoSIFkfIbjDoRsekDGXFWXtXXqE7noxzG05yyO6XauYytp7Y1NqIxFzi9JujZTJBDIAAK
HZRgzF5IZxGc037BEk8C0uwxNKMW27fiWhc6pC5KZTM0H/kUR1P2bwKpVLKIXTrA+w92c3TbcpNW
6jF4ayZqhFBGFh49OAj9SGgipPwuYnS9La7TbSUFNZIcSj8hEBfB55kKopQ+6JwrZkpKc0uneLFr
x3Sjzy9Zbj/Wy7o1iynA8Pck9GKXNKGSJx+m/AfadRtt4OSjzbrJtaueWBLHvT67P6nVJbpKZ88d
SU4SProQUJKxWc92bNsnjyDOTZKmgatHn1MU/7CMZbmIJDvIRU5IK1QCvLmMKAnyF4CMzK/BGP00
pL3Jc5c9+qNyL13vXOoua2Msz64lP91OzXRjgrSCiFEmeH2Tqy1UcCc8ZvFqbagC+bGYDN8OhNyN
G3iH7m7eGCmYoAMFrcka6MMEvIyFGTBE3RfqwJN5SlCxly40nRrCt23mPF26H1adbWn2CwD6doRC
4S9AYDGj0fQrk07DOtwOGTt3JG+yHNEvRDsUBbBL3Xdzdu5X17gSEr4dau+5hMlkcxLxrWUbDHhA
P6pWWFhpyS5olo4ft9xV0cJugoxB6Ahc8pL8bOtHNzxq5hKQAhYxvxAAbmNVyhGJE3XzRchq58Kw
mZ08z170FZq8SRD3QEDnjve0agomc8/GRMH2YG6zgknWqc+rO6ZbGbvPYS1v6BAiEtATRg7t3jKt
/VDNH3qcXaOUT9ybM6uAvUOu+ZUwUej7JZhzh8u9uEvDC22HiJeT8DTl7Y1J9S4T4MVVbqe7MnTf
mwQr37qoMz260eMH5Zh4xJKH5nFRCsPKDbfJJHu4yXWbN+j/UquDRzc832OFQT/RiCO3/ktKUHEI
CLkd5+6S6vVtXrdRbh4NIAB2xG2lI0hhwYOihuzw5byCdguLp5FOstE5gdogHyWFg5WVsEDCaRCW
9icbVx8YYiiZlshTJyqtl3CLbnWYnPJi68VhsR4AIRn7CaapK26TUGlGJjRVJV8NcFh/ytFhdHZX
ozNHopVP5XzAFuEvNaGI4+zIDTjgw+TmQZf1vGvS2fSjN5LYRoNK2hzHSEQA77fV0uEyNfQDH9Pk
sui1IZe5992p8r2VZmhbsx91G4Ldi7W/6qWJ+03x53hIOFqbMdvMKWUWXkGifoV96lCHQ8mzjEeA
PegDnwivTczTXWlXu+DAQ24E7Q4BH+0QUJHuX57iptkunnhv2xeE7JvR8+7JU9k0iRc4jag345AF
5Im0cMcWsbHJxUuUsa9N/EmEeDZP3mRsp+a1Nn64ifHBcD75nUEIATLah6y0wiPSwjNFMrzwzbCe
55H0/1B/KPrmmkrQVw75b6U+37OBHItpeu3m9qIvr57Z3crG465csWpNHSMBfrDXNEn3MWuKjX7D
r+Nuk4ftKUEMTlC/9qyZV4KnoTfmTasPZx0i2y3grtN8Y+r9VhYXPE5HLXEPFDNF55b/HaZEC5dM
xh0SLeTv7bX2IoCs7EdLnFwKO8L8GdzBz8JnZNIjqgNamb8Y5gDo3weJh/cAY0FPZuhCqwB4y4yq
PyzcK+wK0WfntHnlKMKzwYY4wnDEmOnbW8JEOouJ3ryFkF1SmeSziy7aMN/l8i3rnmFeWPZYB7kP
Os7dap3PLc0XTh107luna5u+xp0G3qGrYaEvkegBvw0QwSVnGvvk66x1GOWrHPEriab6Ui9PnVis
7UDa6c6EuNnkpvs0xp4Iytm8CbST16Zr2UPMsNqs/Q8xO6ciQ85vDvc0o+JHT9rsJGpoB+aXrRa7
xrkKp6e67u4aOibaJlFPdcmfLPYKlkZ6IjDUrRcRonezyGpNB3QOOmuoST+qvriPhHPYKDuXqeYz
sN8tdnQ2jeFrKS0sJWRjOVer6J90stcPbi+XC8iWyB+tvP/BFQT6gXUXLepwIYkcz1ymTvJ+ce/D
tJ/3E00LmzUD+OD4hdx4C6NoROK7do+T/uxo5V1GvQgSB97lGCYbX5p9JEYUNHf4IjLnTDsNaB9m
U85eY+vO4euc58vFmWTAbA11N77V9eJTZ+0EXVVdTPNhbblpzT0muuXQTTOaSYs2EWN2nuKVq8az
znqq39f1y4RoVe+KJ0w7fjdig+pz1y9144RmLJgKyDZsouCnGJGjUynEeJC5Gwag4umBugNifoa1
vgrcvcesr68JKnOnq7exHt9qZYsjG3f0SSl4JAeSzopJzvyzjGIa4Ltu1QcnLMCUsFYQIZZIX8+g
PLqOSQuNc36NwnNqyuGQj0vEHkLEg4cY79HwnLc0iZJj19GWa7SJd68C5U8J+Y4x38JGOrVz9Zri
WCTVfRwHjUURB1El39C+R740c32vjRnSe0dayO0zxziUwKx7w5ts4sO89oCRlAGIh9BR5pNoQW9n
a++S2RDXa3xgeOh3msPtCZWQb2ZvJH3RZTiaULYyWLhDT9qKlj0tqg1lIPUXeV1xm1Pvo5jE3jDH
y2S7ZJ2J8nXJtTughGfiaw8I5g9G7T6uVENscSiBWHkjQL88rbH7aDHWDR20bT4gFumtZFc0/XPR
kGCKnntjrb0AB04oW8ma6Wp0aNuloF3dHOefMSO0v6Zue1ir7BtmvuaQ0T3ChOMteze3PsLsZ9LY
13wVJ9Hqu6gALx77/jLqFiiNtQSFE1Ms1mZ7u7i0aKPqOPMH4B/iHT+0Mf2sSI3wXZPYxxnUIdCV
inyN0hdWbOL3HXfNTw39VHs025/gTPvcZW83nJOIwNwonRUeK0BFLcxGh0cn7JFQ6DmBrWsYwPML
wmiIT7cVpU/jXnwSiMcwj/zM0Cu/xs4a79aEU9GIklOk38hmfAe9xoczY6QbgZHC5jUuTED0rttO
kyxeKvyeZtZ+OoPeHjHmIWwM0zN9KqEP4ZP4NBiYm5Kxz4yPnTVij2aOzzKEUVBWVOY6/dceu8ch
S5sXQDZySXvrDFEjdnFKAI9T6A/gEzVvUlqewtrqNgjBsp0cwvFglcNTkfA3i9HL4gpiu8xC/AzC
7B6iTH9i4IBvq3MEW4ggdw6x3H66crXnLZ04pcaJgg8oO5EDmZ6lN6UfnVPDneXdVY+g36uyfIyn
HJy4A6X2snv8/oIHXzo+PLLN0rOWm5oy8LPVOoSZ9rXc1WQIPHoV95lOMvaGnKQMEKkktC/XcRw2
a3Mk8Y9ROXLbvR2huuqx4/kTVZG7DgB8q7ltdpgo3tOys8TR8wohmG+1RRf3pItWmz5HFNy0wsMo
MHhoH3ieBk+vrmImR6uha8KyIWbKuTQDmFj7PGDogoqBzGlCvQi6setAA6Y6oOgl3q4OPIlTRTYo
UyH5Fpuc3G53Pk2hK7+kppYdY3dMjtKenodsfmPhqfyE0GjfFBhPM2dYydAEpuLa1F4y/HI7varG
yzBHAv3CeGiyKLo2TOQkckKaKvOr7SN9zI4DctsrxbjnctV2w9ASuopX8EAbNm6c1AKZNbrRbzhA
7h0B1mQZ7bkjsJAY0OkuYzUN8+iFUDg0Xyg63+y8iHcjtUgU67r2LUqEuS2c+tn2mHhSPKlYA0OC
CmZ3PUSlt+CTbJODSx3ts6l118LQk68wLi2B3xhwjHa+Fnb6ZamslITEpD46eJk3VC1chxLZS+jQ
QYR4NACm2kHakSFEQukx7hcD/euUHCtSqqqQUklwsWsV5u39NA0foezyHToJzrxuNbvNFDNYDDVv
k1e3J0+/LJH+0YMvEI2Idyne9lap0CsXrk6ss+kPg4UczJNfOp0ghYr66YNZJ9bfa0z+LanWP80g
/UNa6T/MNFU/7/N3Yd2//XwlkPrvCtM2BGk4/1iq9SWvxo8s+fiDVkv9I/+p1ZIQAGQk2g4NSUij
fqfVIsIKP75AUmcQeETA1G8JicL7Gxo7l//OJMmLQ4x/qPstSttBq0UenoswiX5Vodv/llaLQJj/
otWiAp1fQarMUsnv+EetVtctGestqouwLcz4PfyFVZUeRYpQZwrDqs3WYLz2bLCt1pL5dzdl5lxB
vrBCsTYx66B7/oWMaYyU+1XBZYsCzkIFoVUKTCMYw3uLCgA2cHuL4Xx9kjX7G/E7AznEdcHiCjQ3
jcCYi4Lr8r5Oz6PI4rcJwe+Nl2hLwmd0oTdAOwCuzjunHUu0CMCArF/jC7plhn0FEoYcK5c6dTjb
gUdI/HWm4mDqaDyWxm5PAqyx1V9GPkMWfc1jJ0Cn9Dml5YNH/Y54qRVeWVHriS8DDJMGk409TOI7
eszii+iS+X76BXq2ldnfOQoJjZbRvA1Muo8O9dRvcolybUN4YbhvFY6KtdF+THNsBZ5CWVMdCgEv
aH+qLXfjcIlw8mqojYfUPYQKqW3oXw/aCFkvU1dz4NIM31CDizsCY4zNCJ9IOgeQMUp6tK+6T97t
SqpI+jw4tQakj5l33NkKPYaQm86FQpQrhS0PCmVGPR7uQ7Jj7U5+Gpkctv1kzA+lAzI9KowaIYqx
CQWUVgV+Te2FwZGiIG2AxUcqcF/MJIxRmwF8D0XHR1BgOFEV3alSAHltgI8XRb3VW6Bgl4+dKDgd
lcSTJgHYPQW1I+Sf946C32cFxEsLHndS4DzBsS1BW539nCrkXo/kAzErIeJ8x7pUCuAPk2T2JxfZ
g+8qAmCBCQjTuvQp9bMOmVy1k6kIA7jD6gMxCGs6PbEybR9tbTCvk+IbRq//iREJCiKvB+O+ULxE
SWD0deb3IuYE1sIuV/1MexlURiX6/OYqfmMeR5iOLCr3qPCZlRUPMhKX/mJMzoRYjy9uzBb91YI4
kTqEGERudOb+oqudpsHAlNoEiEFLe02QQaFYGPpdhV/LFpLTpADkBKNsBrYVi68YmYnHjRcP02it
XwlmmXcW0jY2zsYEneGSSyu3wVGlSKG+SQn909L5vTRnvGeKPapKByIJoZwBs7686vwjm5Xy2OhY
WH3hd5YuUDj0zgEHAKu/4qhaT1lTe8VclbgiNkS4LNil4LWwbcFRzqZzGhTrpeGM27VJEj4Xv0ix
FHrMHE14MsWY9Yo7Y0Vdt43i0zCCtccwTHQU7opva/PaOBKfZgVRmr1PipUre8Av0gsRjEHZzb/I
O13xeDw9H1QY4h9F4X+KFdtnKd4P5SX5ZIoL7Cj828di5j/pVRTMq/11BSIbEA7AIy6TZvCKpHFQ
jA2cp+IbJ5lBxP4iIdfVpktSMZNrpklIZtjKUvGWRZKMJ11xmaTgwJcn43iWiukMf5Gek+E92Sk8
KK0laqWCGy1/0aS2YkyHySReQrGopeJTEX3CrFqokrw5aje54l0l0PTZNZXgIDHNXZSLi7lWV6n4
WtN2bx0ErpZ0w65WnK4jtPoSK55Xg/BdFfNbswOA7CbkqcMK57zSMCUwxfNEOnyOA8+XikduFaOs
aRM8CubHbfSLb1bMs45075tQbPTczQleGChqYkYggokgOIchEFk6TBMjFpw2gi3BO9Ez2k+K867q
UWcy1x8iI/2WmAeB1BNpCQPkIL5G2sG2C0J+QvAbAjKCysOwHi1WFRTxdFnigRTshoJDv9QS7Yaj
fL23XKZseg+OmTbtpOMxIo1EsOtgdlSVjfUO53QYjPUERZszu3vd9Koh39zperFJkHEqTE/6+Urg
VESyicXYbTgkn5nZeI4MszwOtiRpvy/Ng7d2X4Sb3C8GorFKjsgwrKy4G7A2PUxDEr3qIeTuYGKr
alYQnUi6D+TPWEFrl4pReyulc2zMqQf1M73TJDzSytyTLs3+i7OmgUEV016bnKPTww5E5IdheCYZ
ZInIh9AjVtxoaaogmrTTbHk/rTR9kARvIYsEvV1m8vq9qN5p5Abf4byuT8JOmq1T4IxoW3f97Ee2
byRUlTLsUZ1JkFJky+yiZTqbvxna0i/AVGWz1D9bM3vHjU+IpFaYTzBzEQsi0pCeFnNyyulscBig
Eefmh9XU5HtiJ+6lq/EmajbdkaIR57GO3F0FBZ5jgRY+fIA8VVzlx9R1miBas+biUiM6k0R0cgg6
ay3jkZcsMOx4oo42ybCVr3eGm6X3A4lyng0FuKvMEd3POuELDyOjC9wRnSvY4KAH5MAZmHur+Kc3
huMz8vL6kItp2rON6XfVlH+tOjDrCOcYGtLJOiJZ+YmEMKcM2Wsp2fAq90tWh3RFUUqy6YClzprb
aXsc0x2Vpg6RFaEWyhukpriLvKF+cBUBE/UlPDodBjfZZzqyIM8+DSsdBwUi96Bphvq4Lnl1hp9b
wBCBTuap6/2iTbVn0iLMjazIF1qWlNuuX8EkfZ1KrGfKuwmIct26+yFc8ql8b2lYhxvyQRzuiW9Z
yHLo4No/eSVgdk4KCK1iw/BAolTi0ygzfS9rq8r8VRPROSXY/VqoRk9CwzbRNF4chDyBKOyDJHEO
UbneHFHM1AFWoq1IcYTXlfieTYIvliv7mCO9ukC6Uz/biXkX6mDuLV8+ysqcMlfd0sL7Gf780DBk
baHh3cOYu9HXTlsZ9dwjUdvn2VzONg5FSMjAbvSADjhccbJBcRSesmTABV0eWi89D64JlLxyeE+a
FWPWy6+ynrAcLRYBLLUATCdSyMpJF8mG/AJ7I4IGiUc2zBhMw/pxQfELrWYXwVxMVWBHy6ema8cQ
kdTalTCHy8PSn5M+QryCjg4jo5NG73PWWTs5V1c9Ke/ciGSCTlvOvQTsr3iQ94NsX41svY4OjJZy
O9l62wHxY84FZA0LEjqyxWSdHrW92cGAVATU6Pmh0MQxX1ZlddLRYnifuDphKVMeYt6RIFHOQ0BL
bx/j5B2y6Vujfe2RNCa8o8Z8dbnKthYQod96RBdgJXLDNrBnvsm5MywKc8UlHbLnMcI9a+fVE1W3
Fj+LqSuqyIjM631S3nuLgmtWue8ist8W/MubtAMv7Be9IHBg/N4a5rS1ph7NqlbWvpU39Ae7qEqY
wX386kfNDD+r0XuR9gkN+LVg9PZLC12TpiNVD20+w3i2GhXpwvcc5r3FS8NBgyjTJ+YEU7EVm37t
hQgERbIXkaFgzIORyprIkm65D+P+O4EQ5znG2pkthb2bnPilF9Yu0wcSPKovVZ9/h+H+GWbNbtLT
Q1wCD9QjIWsgfKQIgVMj1H4Mwwlqi6K5i6bbdWCNDL8Dnrxl6dG46JQ4R2YQq3KVJh6SXTf94mY6
8rky6X6hxWTDRjBuatvCSTa+xhbBBuigG6IQowDD710k8aPNJnmFlWtzQ+fPpfJFLnXzggn9lM7Q
OZypiyz6xxkNZ2hEx34Q1clAg0nMRDS9omAnZGbcePU3rbeexrXUiE0xkovG2wyOc6oJx1nm4dC2
zVMtE3Nn9CiLi0TC3uTpHSFLLSKMUh6WOKItlifPe8OSjF+00Myf+ZrKrznRCTN8N26HExM/f9QK
FWiEYJZU/k0+14Abhsd+gSxP5uTyEapBThrAf/tjtLw1iJAnIJLlSTeFCKzGWXc4MOifSEpA0Bb/
cW8b3/h0p1zTrsXY21uH2Jt7fczc5961R36ZWb9zWhkyGNHkSe1Oi3R8aJC8tVgsiqF7NVCHbxxv
VAyrEcRrXu3HvtHOmmyhZ1evuKLmsJ/JhoIxse16b1ZOBQ13W6yZXxsCm8xIiUynQ9qemCDSaf8x
YtfPPRf5DDyUbi8XjAl+t+BrFeZdFSanOmlwikRlcuoAdpcxfV9aZKRpj4K4ysYTHBSn0zJmQTZF
u35y7xLD08+dQNMVI7K8ClPYvpwmg5dgDnjvroszfM3QzQZiXq/E9nHpUWdwHNMcB9M6pcehcVUI
H8rkNTz35JXgNmnmV+qX2C2a6Qchgfg4cPX4og9PlI4y7Lfa5E/RiE+4aWdk/9Y1Trpb3+SAPmZv
8zrXgvckectHh/ujoEGuwLV6P+q9/UbUTcSC7nG+aaLbxVr/LU8SxAAEcwTk4juBZ0cBJvAnkRcv
pY4Tg+7Qn2iMvpgV9k6sVCV1zNgRCK2214qSAJuEEJ5zn1BN3uN8WWBbcaAmwgsJHuH3rL0Wo3i/
PsLKgUmV+Qe68JqjbNG2WWozRLgI0vUEM6dk7S/Z5PsEpm3ClKuX4anMKlBIY4SOdWvVSVQXr2Tj
okgVxqmTErv4QGCp5nK4ps6LCYKsmthPWeXSkuRdYhNIdPCs+VgbJJY6+AlU/8dtXGwwZymvuevs
OMBC9LWxjbWYmGACut9Dnj7uGzu/tpW97MbE/OxN4m/0/n4o9PABo/OjKRMgY/Fupg2RYSUTUIFJ
13XDkMkkNfaxob9CT7joNktmcxeMFIV5yTpUvWBfJSQijvWrZcNqMPTme8bOGv6zWE6d1SgeeqDL
SqLycKQcvqN4Q9PAa4rAs/Ny97iUWvqG3re/SgdMzmnyCAnRisw5rRfnoyxWc9/aYizZiLBAmGkR
vmnraL0S4br4eBW0M1KLiZ5PyPaU0lO/slQEXlx4x7Zd62ciJAs/LDqLRCx7ziIOcIbMRaWPxemC
WM0r5Guh5RP5PV7yFqc9wMDKKe1j7sNq7ujLcmc3sA+VnttPdTF8DnNXHBG2F6emIkcvIzaEXnXG
Y9K8CNGJTLSN0H0XLRHiWA69g8G/ch4JbqoAtiv9yKmXPJXSVpVTunbnrQs3r9M7hIyEorvrLbOE
nda1jynM+seh98pNL3r5UyvY+7J1QVqRevMTUV0qLjeXvinlCinBS6oURs1rMmK3ok49O/Iyjve8
UCY636UgYqE2CmhpUYRfDBlS3lDT9LezgbhvU1ulX4fO1tm+WnmQMam+2N+1W+UhbXFZBzYmdvxN
W5dyZ5EMx90SugFFkvreTYlW7um7ChzDSQl3rNf40VMs19TalFNjcz8jV1Fm5M7+RvaUczZQZ574
Fmlcix2IGoF9jKAYcsb90bLy3dCsXONzKegkr12UZxRn1fMWqyV2hgjmqRkm95xls6tvipGm905z
EmROszMgZMiM+9Zs811ZRa70u9YaLnki7XeS1/QrkQH9ZhklpWY45mhV9LRtiwT4aJa0phVJFgb0
bafPxLZ8NOB3j7OzfEgNBLASjrZvoImOMoTGzT0rAobmuMqakmTS3hE7SQ19pldbOxq2sH7XggkF
UT4wXbiSxUlkfL+iuWbFt9cgK0Z+2fgJSQ8VbBgr6nkwvsvBcU8M+t5Wc+R6SDQM1zTX1fsYdfiR
fmHrvWwGBD+YAck4hcskUwBXmd5qDyUR0UQsz0V8wjafHFpNeJ+VXtUQl632rR7ITu0rc9jbKiJ0
1+OefXYp6vtCMsOPVPM4rZxxxvsTWbdVB0wi8BKJxdxGWGWAGLjtta1RwOI1zjxS5jA1jwRQOq+c
LvmrN8oE52bo3On6HCNy66xbOEScAbmSzqV0XR5XJacr0dWZvxR2/azUdoUS3mW/NHjuLz3e9Eub
R+hMcWcowZ6lpHuzq1R8SSTYwCol7hNK5jf/UvwJJf7LfukAcVume4cYrwfcpNVNgNoACyjxIGmO
6AjheaO36Ze6UHAkfIntFMGY/KU/hABHi0iUCXW/SqD479u4/2dyA46AvaaGgspzdkkU/i5W6H/M
Ffyf/1BtSv/r2Kl/637PGPzl/9FvDIKBp1t3DbZMfKFSt/gRfy9ZMry/UXhNOatpA9iovtT/ZBBs
XZVxImDGJ059jqXq0X5jEKT3N9fB6U3HEra2X+TC//OhP/w9IP3vJal/Xcb5x0gAmmElT6b6+Y7l
OvAVfyqLgJdujGRMUDlVM4G+wzAdut4+4e0a/VDY879oSPirHycBUiz6Cmio8HC+/z65v7cb4Uov
Xreph/uorlwcSX3eA1kB+TI3On9/dGGZ/vrj/dnJrj6ectNb5NJYUoo//TwWSYnyOMe0qfEvDIlc
2VhHH/R8XohrJ7rFD4kgO3oEY2CjXY3D756P377u39dJ/ZmdUT/fk3AzDr8BNK9qMvj8uCVlRDGq
8b+Zq6Em0Yxu7bi2j43eIMZOZb7/5z9F/ZH+fxb+rz8iRTkGgy7ZJySW/PmntBESScieLYm4Jcxn
V2EFsOsNQXXLv4j7/4sv1ORD8cjgWHFJKvjjB2rZhqAUUKBmCAkOvaetu0I2nu/SHHMwEvLLCABC
nDeROWIBhv+LT6pSDv7LRzV5aeC76BXnF/njzxeEw5SN5OyFVycJLrVz42bzK1ERTcg+8g5ZtPum
Hehb1Zs6vRaCgBv1N0bJWGoNaWL2ZA24O0X2TExunG6Y6enjKAYteljho74n4eB86phY/9WzaPzV
n8m0dNOU6tuz5Z+qElJvjYcC7myLG9DbIXSEKhn6aEdwgPbAfuayp2jXsAyNLXF7xIpTb3nk4S7J
XdDye96b5GC6A1N5SO7bP3+E1CPy50dItbUYtm7ZpJr9X/bObMdtZFvTr3LQ9zTI4BAk0OdcSJSU
ytlpp6cbwmW7OM8zn74/Zu1dnWLySHChge6LBmwUUGk7yGDEihVr/cPi2RCJaTJaZxMZP4JnfSmL
g9/WzZYSHsptEr/OEO3wqhTD9fmBVyKC0GkH4BGISzXR+PSD0qPKkNFCbNErZLuXMD2PZdePbtYN
P9Wu/nB+tDefgHdTdfg4zuwIZOmL16zTvIcSMRjuBIgVwcrKAXtOwuyILt+eH+rN1p+HMjQWqYmB
FU3a0xfTPNQVEesD2okUDdDa6aHtyvTC+8xKHCefjUHQsDBVS5UvmiGng0xeYZASebP0QEPtWWtK
aObVT8cEHSyLWcVtku2FEPDmi81jYuNkEAiwBtTnn7+KaRBO6qirItPtgA8+9tCz7ihAQyiMK4SC
Mq3+eH4iFw5dhLd5QJPw5jhSCNta7PmUcqJRku24VOjIyYoMYkbqwwKgCeA2Y/y17vzhBtx98yFl
U12lGfVDxQQx/E8ehMWD2oqO3401r65Xb25afToOWAS7dCmnqzaqyzs/kTr4Ieg9qVak10qrNHu/
TgC/mUN5rOI+w8GaQ/X8k7z97JphQe/RgBHARV3uVou0em7AmG5RQiy2QtU70OXc2QYKrU5IgSlu
hH8p9L4JERABLclKJlES0paL725hkjbGkj6SUNqG6oG3HRLomuCaZ4InuknwkbODj0sAjAB/p6Y0
s2LTcPY6TTl0zCgqd32JxpnU7/WyrG6oeeguVuXNhQWzMjsO2jlU/bE6t+2lGxJdjsxSDEN1EQN/
shCifQ/xLH1KCutrjiZEuCkTO7gw5ptzydIcg2zqZXKEmFO510uDFo/v2SoqE0hVlzcdEF8IAnSK
cqLqR3r5P3KFheLY+Kn51KwvxBpt5dvg+UWkYU3o+EAtjmVL5AH9VJvJVWvJNNvls5lSoB9Sw3Dr
BJVd5FY1pJRjx/VEnuKPYeSHUUW0Bby5SbW9hmZYpHAbeg7yGHGwneUIVMoK1GLOL97VqUKEat5A
lqWb8+d7tYugERRh0mGXG+nCAaavVPdTjqCsNpeH4xzBR7QE0zqh32LGf8Gc/tt8cHWeHJYF5w2t
WHOxg2WIB0Zf85maBr3NGGIt5dexosirIIeuUY3zOQg/DmahX3jrtycPC+TVyIvdA4qhFU1psSj7
CoCgTnrWZhC5lWwEm/T3neTxr+j/OudcW/4cchbnAWknF5vT+cWhCB2CCTHpQZ3LzBUAEOoL9s7X
cOA1hQivPTEZF1bg2kd9Peji9QAAOw0CtbPBHJo2mlHIq8yD3acaj1YhDcoECE8MEDtupqD43RSC
vWeiVsj1CgSUMBZ7r23Rr4899nte6LpbElpu8cbLjnFmdPtMDc0Li2jtU+KniiMXNxjMBRebbaRP
AdONHpKRZtAxYy8+eLH1B6Bo58L1ZeXo49Xm2yEANOphs1LY672iKNAnKo5/N0vRDwpjH52WrIPy
QTHsgAduC9gml4fB7jJ3QMRgh56m3GVqIC7M8YxmW2QaPInkqoq9nCa5vZ0+iQnTDFljodIwqFGo
7Apz24XSRos5TjDoLewHpUUiAaKtgV4LYGD6pNk2HOvgQad8uDdEM1zn3JSP51e7Nk/BaQqEghm2
pIJCP5mdvvj6wYh7SuToYGRMv94EASrxdvFejBPMKW+aIOal/TEQIQh7EyTSWEFucSpCIIZJv2eG
NmcqPIs0QeJhhkaAW3wukbQoOE/IHPdS66gqAuourCK8ikZFvqe66z94c+Xr/AysbT1iMRAF/B7x
PJy/3Kt4arUdpchO01wEsblRGLMIUDreKQ1KGqCYwl1m9vT+q1bZaSDJL6UF84dfzr/kQmbokoTQ
URfzb9NOainlq0BTMov+sl7caqpC86W3geF7SbAzk26gmc8dzZd9dd3o3nDPH5vQ03B6t9CLAmBI
YoEGgLCUcWu7EJvW9qs0NR7OxB+eJz2doDS2qiHwATxGqP5sUaEL90YTDfvabJyH899ibTJsBPic
eTBixCL2CmkhixXr7Fegeb86xKe2iUyaLbKyYAsq29qdH+/teSaICyRm6CoAvXL001frif4jCpca
dN7AwyFCpWtcZcMRMGg+ezrcQcrbJrXmfzo/7ttowLhzZsCMOtzb5ud6teYMT1jllHNRNUcRPvmg
0aGVIu15fpS3K5tRHN0xdEM4JIKLmCNKpcCpy0QYhbj/aBdQVJzZ8SVIcE71YhhbJaxGlAO9nzZq
0hfC/NtvOY9Ork9iR061/JZtF4FZUJlbmCuA+JA0cgM0vp9R19FdH8rUhX389twWM86M8giFHERl
F8u01xLTgRIHhj0nmYZkjQ7NlBVk2Wnkhmbq76Y6NK7OT/Hah6TyOF8mKMhZy5sEggxVGs2DqpnR
3/lkbW4dJ+1v70BCg6ZyaWRvcGoulmlr6j6+s/BZHa4IO82EEogbbXuMEntyz7/Q280+DyWFzW9C
8PLE1FF39UTJC0GyHKn5F91hmCAPtvnvFzM5mClBgWBiowvxxmfW79rASEb6aOo07fsk/iMAluxi
NEYBDMWafzKJaIaqlGmpN4vFbpgsFDg7E0I4lqARuCiuoMKJaNtBFrsw1EreIVRr/lwWFz1Q7ou1
KFBlACveCVpZEEh7L+92AZ0Gd9DsEaRNOriT7UgIonkBTwaumlWAuGkCICgXdsXFR1mGVKUonZTm
j1sD3HY7u7C3+Bale72Bc42I+OAi6WdtOB7DLzaJglukQEm1qjIvTMra/pQaRURA/QSjZaztOMqk
jXiMKwcRXdm0WQbxAL8MKKoGzLibEcbn1/JaBOJg19Bh00zC++LVFV9rioaiGUokKHvStJ+RjjZq
70XwAdfbS7a6ay+InqTp2JwkFh//NKjbAEM1hLIJt2MYHsGMe7s08VqU/LP3JuBKLhRoBpx/xbUD
jByaYihUCPNN+S+00MSnfjUfJKO/U3KluBYCRdJcN6r3NCdgQWrBTLNGXev8yKuTa8n5dFFJ1fTF
EVYGemuYuGG4USGcLS04zA97TIdaWHI7PualPbUWmBDFoAagGWj4Lqu/fTNERq8wu+hLRbSiW3Mf
mlmwR29JXIiBLwK9pzmZ4MJARmAwrYI6/emX1D1V9GYWsmdqZbgrmvLYqFALdCifKLfAYcYsZ5+M
2dFJNBTBCtW5rYT9rNqFQlak5hvuOPZ7y+8NLBhVCR4K0c7JBMI1DdFVLxLvoKKmieJh+AyDGZEu
Gp3PQpmCm7Bo4r2J3NMGJYj+4OVIstaJQ69g1vZSxrFHwiuQx5R+/Y3Z46k1SrTLfF1r9+c/8MqE
ayphkssK0lRieU3rukzE08DSCvoUzapC1O+pcuQ7HFKn3fmhtJWt83qs5TEah6mKfJHgElLryi2W
j+DegChSsUQNZIgGrNQmvH8LXTH22G3CQK79ZB9FcYImZ1luolJvD5BmMCSCF3ODyEnLcwJhOv+c
K2uex7RoKDIpppwlqV+nbV6C8HhRcFfqWafXaKJ9rOIq/tTQPCO+T6Bb/8F4tsqhz9UMyfLFeFLC
5e3nBA4/AQ8pOCDXtYf0aNUi8WaUMCXPj7f6yalMmpQ9eEt1/vmrtFTxMyAJlqK5NaL1dxGQy61C
UXmHDOVwYY+9BN/lHiNucd8jEXaEuTgiFSPq0Smi4pFWafNpCjyI2iiaKE+QTmZedhyEj/Eg5aPT
qE99PHQApuLwSvcU5z5MyuJLoQ0IJIpfUVtrd9XgoC6R1gbWAQEGyyyTJqj166IYnK3igfynJtfs
nFid7ZAdSDBcMYd2M6W4bOLgWvTgEbGsQHZLySCpImksP6nNIKZtGXjmtaeUg9xqCgQsnAPr/nFA
DuDaScAq0WfS2w+lpFoC2TCR9whhAvrPpiR4SLCmQlfHF9Z3M8GQEyilrnVub6IIcdBwFzX3AUhl
f8Mp1SLAO/rwH00ZN18dL4n/1Lq8pTeBR+EBu2HnsxLo9me7b/onMxLtvcys8UsqUtBqhLFqX6Bl
KDjTG/E55daT7J3erFoCZgHpLMRu/lsfleUHdTS1fV8K/lqtJcY9JozFV+x1taemJdfbYJW5ox40
IYatDSMwJEtvhm3qB/VP32wRmaNe76lbwzDYpjWXjwPkMFik59fiWkjgbqRyF7R1ifjh6VqcyCFk
W9aUGunIXMWZ9aVMALliH4MYgRWDUaE7fWHMtfVvUJvnPsgBzgCnY/qcCjacXtXV06k/ZqzcjQ4F
CQpsXF9Y/6tDzZxDi1yUtEo/HcosS88WXUPRrSWUZIVaz0Cf/Ms08XHOz6S2FrbIsiXuTjSdeL/T
sZAHytq26FS3dmI5W0iZaIMEeHr6zm2dy/ahSVN42Sr2rQ6crl2lo9psUPi7HkkQUf1O+l2JBc2x
nxB+8ARIxPNPuPatTZLyGWVAFcSZX+BV3JkQwoehOKguanS5OzMyt1S/QSQ3TYVGUtzfYm5zITlc
qciJGTaiEsjJK2jJnA4KMQnNog6XMAx2aHdPxJ5dYoyVG2Rd8SNNIguxAXRonk0b92/sagcfKzx7
+DSOAOmw0jCbDbj9/FEbcO2+8HQzL3ZRFhL4wFHiMlVyKzrLp0+XiqYpEUdU3Rguhb+tAWLH+OxV
A/a5+mDftL2mfYm5zWNRJXRwEViJRveBroOSoswXfsHot/oTimF664dwSjZ+baj301DFG25i9dfA
MJ33APZC1ANJVMDqY8ExFKHxs9XHyrrwOisrUNB/VAHIUIrQ9UWwN21CUJZCxEsVKfcyHL/VRYv6
rq2GuJ3iLPDb60kIWkmGQb/ToXZ1OnkcQ5BU0olPW6vGLpHD7LCr+jTRAusxjpFRExnb+vygKzua
6ikNXUHM4kibf/5qEVdoTJWZbLhtQLmhXosE2myPMwPmywtDrRRtuURR5gANRQpOo+50LCnLvJtC
XhBIDAZMI3wpz+bokH2jbXQYDigUIJ3r9BM3zdS+GXo12+PwFH2TNWYO5198pcz0cqPjUmdw211m
KcDencozke0PMqckxiDe02G5AzQ9G8En9tlNZ0cl0rqYuBVm1FwY/i0uxGJtqRKGuQ4SwtTF6WT0
MjIFdlDcDCpL/gR9H36YjMm8qb0+PoD01d/HjU1pO06rZ9tG3WZ2Nbwu4Gdu9MBCOLPJhg2updxi
anW8EHzXVj7b9wVuA5xhuRSnwUEdO6f2hYOWdijU6M4A/y7Qwr2G6TleOMDWbvsg4jS2GlcyzVkG
NSetdNUeqakMtVe49MvEJi6m8hCqab2NA4zSYeKKjYTUolAKAUlpoPAl/Aun27yfF8kdQJ0ZMEa9
BfTB4pMIwO6+QQvB9ecdHoLr3IR9J65+e+Hp3FA41SDuS2Awpx/ekkmn1UkvYE9Y2vt8FKNb+Hi5
J5CS96YtkDJSu+qIWTNGCGWfXHjJlXVPNYMOPKmIsMWyaUynKEAhqNbdqaMq500otGVqLt0IEYu9
0SWm68hObqOk/AijUHk8//Jry36uLHE10+neASk7ffsgiaUatlTqQm+y0LRNUC5ROwelRS3dN509
ov2eWJQj0RC3kyHZmxJ6QjvbY0U9HALc5ZAICU30TPviwtSsHOhcIQTHKtVtEqlFAA6dbjJyXxfu
KAu8XiehPVakJ0cYfyxIPek24zRdqhCsDUoXBQAky58S8CIoYsQOFAqDbeLhrq2q+F7HDnofIgGO
T8Ukb8bmUlNv/heXy5w0l5jH/UyjzH36CSK0g7qhYESn1x2Qe7gCCsDHbp9W5W0gA31uL7YboQfp
YRoVHI1nCH/sVN8TbLRmccbqwsSvhBvd1EBt8IvsYQkOQGHdQjShwF52CKsPOKjCxO2K57qorINI
8do6vwhXzjyuwzgxWdyLKRkv8GCxT8FLTzIIjHjE7KICqT+tJZe0nNa+FObnf2s52eB1KcugDC7B
a51Otsl+w6wWsiTtY0iPEDtx+katqR+0yB07PN7yvp4FZxSq1enUHIvAyi5E87UlRkYGbpMJBnqx
OOND36yxGeQZJicr2fd4RqiTfM5QI91UWqRsiyj/4/wUrw4JUmnGpbChlnWvSAvzYTAGgtwUNPeZ
1iNd4VUgS3y8/gC1jEhW9s6l68lqdCGyzEBREMCAVU9nG61O5O7geLl6jIhhmWDIEw+tdYOj/XSw
yxD7DyT7wcwbSbDxmsjeTwDpZhZx5Vpj5uzUCHG7XsctWZF8oPOTsrbMOe0JfJz8gNCN06fDnME2
6jTQXQM99Z3tJOhSFMgUjlT4d0aEc9X58dYuCzNoDbsxMeO9l/gklkKNwq94+Qr2UYupC1iRFu89
O0eTQy9+YdU0QCpJ/YcC6+GjlxIQis7O7rLB7DcOcitkh/3x/GOtbT9aDBLrIvoMdL5OpwEyMdJK
bQgcE9Di5AngY3Uyug1atRcmfG0Vkt8BMpXgYsCDn47kOzVeymD13FLx5S26GjE13kkeGkgnbtmY
6g3snEuYn7VBQfLQq5mxWcbyfI+AKEP7mA3djazfoQxwmJoq3juaBoPczj8CUfr4+xM6s90J5RIs
+LIoNWgdLipVZJBHYFnVlwb97hqbqLiGZXR+qBXMGRkLvTZTc2iJ0PU+ndJQD3zYnr1OXUvVv1l+
F16ZqnODB1cLm7YlsKVOuMOswj5UMhHbgeLxbZaN+MaZbXNjRHgaA4hH75PEdpdNOLFmHbVpZGYv
hN61RIeEEgQ+Znsax/npk2I4i+h4jT0wCh+Strj/PWu16jqoqnKLYHp83ZoT3vM5lqyA48SF0ed5
WMZ9wLKOIYn+uC4uRs9yA7ftHGFC3x67fdIQc1uMqp6Gti4OVBdV3GSij4gEj/9gdzncrViCNFZo
Gp6+dtBT7MLDmYEDk6KIimW3HFCw4eLQ/JOhbHxCuRtDD1iqUBnwFwOvZKXXmEFvbbXDHyQQuClg
FLE7v+5eeo9v5tOhuMsb2TNxZfFaNuozYqCuiFBbfa8VLZS1sJ6wB9b+COysvBsCJ7ouh/IHHTX0
CywT9/DJGWB5CnCF6MrkinpwkErZikyHQ0Dc1ZJK3VgzK2+skv7G57g4+Faq4ubj4WmvlMaFt1gL
DQ4APag8BCXjpXzy6rI9VkqCyCNiuvTdB4jMKNnpmVFelxJrVNTIZ0Vv9PHOT522koIAUp1BUlQI
Z8Tc6dTpytjGWd0zdWUb3sRErk3qgRkZUN9G4lEdEXMwPrWphX02HP+bLs+1C7thDrSLr0dwMiWH
Mg8gjUXUgGIqvFiyUgqlrwEkpcVDYcuv4ZCGt//kbbF4INfikkOb7/Rtqew6Q4Tcj6v5HdjbhiZ9
YQ5/xllv7604bw6yxXRYxW/JRaUUOXrHERf2xVqhg6s9xRQVaj6hZ7FYTQP0t+rxnSFzxEeAOPpW
ehDeOxjrV6w+HGRkGe6xhFNu84byPcICDmg/KI1p6OsX0r/1x5nXnG0awIaWBy4m44ESorPr4luD
LXMjYXdoubLpRWO6GXnAxuy6aa+Tse16aq7HRNerbWE7DurvqnrhC61kQWAMVA5kzhCeZ3Eoh9rk
KQ0Ce/DRsSuZELC+mUbErk0oybso1y6As9aWHiCUuRUFNQACw+l6yIMEq2Y/5Timc4rkKkqXUeBw
paQGcGGiV4eizTZ32wSbfPFmtS/HrBcVjkIQjTe5GRB6zQ5xm1K5tMTmp15uqJki+O+h5kl+FUmy
PhnpD7GhotxBg1TY6k7UfXkhf3qp578ZZq7IvIBeVHWxmSSWp7Xdk6qN2dh8tygEbUH8IOsFJPBY
dzFRUtOyozobt9n6iDKRQqk5bEFb1k0SHGzUfC+Fs/kW/uaZWDeSpjqV8CV3KBiquhzmA86iWwTw
F+RgoBeUDERV7uHBVz9CbzRQY8imux4azjGo6uAQ9Qj8ng81awuZej5kDMIM22u5y0f4XhXOyrDz
i56eXBndcaNGVi8DJYIhtXkpnZ8D9Zs359puktBrZJaLAQvd9MxygFxUqI+GjmCtmQ3odvXmoR0j
m74DutGb0kRnKPSj8q6vAmcfDnX8Kaj64MK2Wn15mDkARl7aEYuIXoQ5Znx5zQKcYNs7njUdEPot
3bKWOTJpEnnB87O9cnbSBqLxMRMI5pv06Yov0AZJmrLkElvNDlS9FW7QkIu3Sp5/pToYuU3QlRfG
XNvQLwBsjYogy2mxoZWxy4s673RX1X3/GjOn3oVYWm1lWF46pV/OpeXHheZEhGa3UgpdjCUNdGkU
rQJkSBV4p8I6oiVcDzviF9rSUEtda/ZadWJUdPKRfDVpU20LBB4jNEXFhLlGKUXEaESbTVEcs6xM
b21jtnKgPYRTC/q/NOVRFjREdtUH5rgRfq8jBoTiC86Z+MEOur0PFFk+JFAp9wEuJGBV5KUi20pi
bNDegH09d0nf3Mkmw86iFvMhAI9p6ApKza4IAutQUmByiwSJSREH47FCxetCNFtbsuTiUFGxdQUZ
tlhB0JYcFLFx7G2RGD20yEk84h6Vb1oRoaIAeeAfbBGDYraq0yKkGbwYL0YGKxQGWiVBLRGKDAcL
NT8ffGfhaZs81K2r8ztkbWZfj7fYknqhTmYAnBr6UTtsmq7Sd5US3ALGaY610cf3baXj5aGN1f35
gee7zHLpzrU0fktoSMsbb2BGtMlUABjgg+M/bTOzr6ORjBZTtf6Zdm18l7KatmEp/X0fOZcwXWud
YgjQlO1NtHXf8q2VqlLSmJsDnhGts0G7BPM80vDrPHGGY5DZ/bap8RpPB8Pb90YjrkrYFN/DEdiZ
zKpbp/WR0Olrue37Krnvwji78GVWn3Bm2XJXoujPNJ0Gr0iLWPOzhNyEWMeV1WU/9aHkoiTN+lDO
APhCYpzpjVEKJm0Qe7uh9wC5Wr2thYWT0iiju74s9HuECOtdR6L94fwnXGvBIGjMdZVWIA+6xDlq
tVJqklFprihhthmmxNjlqfgZTujJ9FUxuYA/7M+JH1t7DFgwG5IW9ptYY1w4VdcWE4RPh86/SjBc
xkEzbrRmMGGGGRrXdhSuMNNSYuNoT55/baGhf2g74+tEBokX0kD38PxErIX818MvEis8jCrM6QDR
DUNtYLwTpxBbKGJuyC2fzw/1AjZc7hv4QS+xQVUBJJ6uirCLVAcvK4BZsS/cHtWbXdurEK7xCzq2
sFcwiBX1rUAqlTwnGpFPzIJjgbvRdsjQQuQ28zMVWGRynbwGq4k6kzbIL+SFwHUzxbynBTR+V5AI
3JQRMrKpgcKk6OPmNsA68auaJdpOy2pk03NJMmHG+QFzBlA7wkdRmO7oHrEEe19mqX5r0oq+Nlu0
YlssanZCs/rt+el4aa8tp8OmSg3RH9zHG+Arc2FkWgtWksOqfY9uauhC3JNAgH1viyiAftsVrbwW
6YgLTTcVSEcW/c0UNnhY6cb0kEvE0WgvIbBWSowkinb6VPaWePDbIjvoVoRqYhiNv6YYSK3ZyUuN
lbWlAwlEm3MiTvIlHJBaVK/hUIryssejj2lQHcBbxwdaHtWFo2WOF2+mit4xHGlgjpCkT1eOaYSd
3XZ00cY0jvf0eFCQjtr0HgEcRLeGNnNH+Lp35z/Q6vsRITQqgFIg9Hw6KFIFqWa0dGlM1KP3eoct
RN/L7xpwsQtXxLWRgF3M39RYucNrqeQCpTBSVfXNEcz6tYeW9mMs9Us5wepI9LnphAI2A7h1+k6Q
XUp4ugTmvsEkT6RZvoPJ5e2E7JUL63t1KCRs6UxQqSW2nQ41lZTrANLxzYwc+J1VokBVkwKFgV1e
uCmsLA84OvRYYUNADbMWx006mlQ5PdogVe03x8bX/YOp5dUWiCrc65iG6qhcbHWtvJ9Jb4kyD5sf
2s5iKh2j9u0MgW7X6nF9K3wjAY1l4hiTOJdKu2vVQJo7dPDArHANtheRs0ZkxPFGOimdU+EYbAGq
DMGO7NRAte6UUK92A3zwvaJU/bcowHQ9wE0dI48gdqGq1AcF6T+c5HzgjEiFuJza5n4qFftWdr76
hJqcABqt578K0VCdSPAppm/kH8K6+HZ+T61lBuBhaM3R/jScN7UZrUCY/QVpAesovwrhXGwKpfZv
q6TyrzuvIDtuo2wjayQHS3SfD9agxrcIBuZbr4hSV+0j5KLTXr+rO1ycFMfKP51/xHldLmKNRR2L
Oy6gLm6e84H9qtRAJUubibbAykcg1IbE8TMKVO/3t/yrUd5sRLxHol7N2R1tHijXQZBEWwN9gas4
QJnz/AutZBisGxrOs5IFK3ZxjU56qm0N93kgDyb8bxl3hxqhYDBAErdCS3jvyWejJyfTiyN43PTC
5lzZJ1RT6DsDfphxBou1q7Yj63pEBGHAzY/XDaPryWh+KH1VH86/6OpIpOVoRtFvQ1Pq9MtpjQ6G
ZEbxBLmPfKsu+0PVBrPWm97/Naf/55xE/h/0CKEn+mo+Z7eS//iVNYgz339Pf/3n//jwPfuPu++I
qeavNb9e/tJfGl+aeAd3hZI2RWbxIg3yt8aXeEeDlxvj3HicuYx8mX+7hOjvuHrAUaMeD3mZ//6t
8WXo7yiPc/vnHgOakaPvd1xCXmrqr/YtD8pepdwLX5Oy/xtYcBPBGrN6A7lGOU6bzBrCA56dYMaQ
jKCCUDsHEeg7T4u6B6XDzqsMj0bUFHtVxB+TSOzarP9ghtjSmLjG3la5+Uln42z0FIN6pLmTXeCU
vlt1uARYCU7OCXrkbg3ndR9Q2d1KxfuVCLgkiIZH28LSqIOq8k9ZoI/dOekVNn2fpZ8UiPXa6DO2
2ofOUq8U6RcbyqWUPFL+jFl/Lfz2mJXf2tzvN1pjpbRVvY9pJ/7KqH5rAX/MU379z5Ol+qKy9re5
zX/9tx44ry1w/uvwK5/XUL38p07+ZQTb/vV0/3eNclibfwtNvNkEt+GvH0HzK6ubX2H2eh+AXvu3
Ww6+NzoLGcQqYEZgv3O68ZfWnfOO+yQpMYhW+WKjw4b79z6Q7wTyaGwTZxZKgrf5v/eBfPfCsITM
QX5MoiR/Zx+8FOle7QNVYwvMhWLg0tDlQYacRsFW7UHNV6W1KURaua011jd4vz3gDxFTEWvavQ/J
4Z57Hx5dxmzXMeBirGdj7Kpqa32UMUknkpnt3VzuPMToj5EU/KEYEA9TfCGEmQJmtswHx4p7N/YK
BJDj244bIz2X6nNs9c6mSmxxjAuJ+wlasViEVlG/o5zriE0ZeiVGPWn+Z2CyGYy8q90BAh7Mh3Z6
VpBfCDexkMciQrUOFQJrk5Fm7W2qeg9jiUq13aW1G6nBo6KQO9jkA5tY6zGt0qPw0GRwzRwtCw64
S8ono6SB+rIc/v+++TgWHAI/8jZrqvHplx/mJ+ufvte5ffOUp9+zU3+pl7/xL3VI5x2ZOTBDjgBU
0F4W/187Rqjv6LXMUDiyg7/OgL93jM2PDHYKWSJ4npf20r/UITk5aPZzd5Y0/sESglz8DXVIqiyn
KR/nksXVgTo7/Gaul8tU3s4VLHAljn6F50/ljQTMn7tFYWj6FS1Ta3rstCoeOVnqyU+fihBE2X0y
GJFAfSNCHrVxpzaPtZ9BHOMrORv/RVeN1mnOtsy1NN1hr+A1bu9HgefSg1coNdm0lL4PYxLOslK+
Vj5gHBFot6M64B3VRCk8AXSNkKv84AxKGd7nSI5gFqWnCSaeZmywE7MQa0o1KCbbVZ0w/iSNDKW3
uZstj8hS109qmY83uQ2xVW/BDhzxtzM+51WjFGy5wvT3o9+nD9KrSxvHVfD346bMtDz9w2wmDZPe
xuT+9lxjUlCM2wwsZOsCHIgpsfZKJ+9LG8PWA4IfmbUb0UBhc3te0G+pNpuG6+Do/dXA5Mjai6Tr
hquMKynimxFQ691oNUWznVq9wddmKKtpEykobGD5mKFJbCu24u9Tq/eVve8juwJDgKLIXQJN+C7V
h/RDEYdTt6/Kur9Vkz4HrRp2QbvhRcJvTTM1T6M1o5nHsB60rdJlOrIUkWXDfVUqY29EMWbdemJr
CHvpfteGG0sFVITKet5/KTAsgVEUVjLE5qcCQ2e2CoUkv22NX+HYjJ9inOF9zxlTtwprg2F9630y
VPntZKXS2FSNRQEH8J3/M0uNODoonvKUJlhpu4lR19+9BHFgJ/fTLSHcuA0wif08QrCWJQQI6k54
qQC0KmGTIB/W488BeFhM3nOTedGxKOzkDuW/9r1MBUrwnfrRLi31cxJH6R++joGrEw7Jtkv15Idq
ZhghlCmcDrQgI+dBxhTMKLtSEnM1rYVgFA3Rt6SuWE0yGrxhW6RTwWv1eKnrWdGWWwQ35cc2GGGk
ZCG329LLZrR6BT3crfIkx50zD9RdNdfR6BsSjctYz5gtVvLdpAydtvGnQPU3dKum2URKbZV96Qs6
M9jJ9OEW2NK4m0rwuRvVaBS8JbUYzxqzRcAyEWnzNDS50m600M4/t0059XzreHo2+qQCPhJqWBQ0
Rhdrm0Fa2X0eKgKzsQFLe8plXfUxK8PwJ0wbzLxjPeo+40wYlICD9PFjW4NN3wSYSSDFjlGycjWG
DVadtVf5Px0nCJ4rXj5whTeI/OANAU23ocevBnXvxMY4qIreZ4qjNxsfZa33ZWZGchdRdJcbjG9g
FHpjl3xFpT7GCYhGP+ZGSq7dpE1UB5xqSvjTQ1R/vG2CuBco2unWe26e/jOtJAOKrBV5B8SO7O9m
lzgOpY3a/hQ22HRtqjEMngA6Kd1OVcroIfGlRwJZVdkfaaD4EJ9bfgYhWQ7MuOz6Wx9628cwifIn
7IpbrOllzQGdOcB+zM6oPyuQ0ppbWbbA0XNskjZa5jl3YZqYODDXCEu7atpi/GqUMYbeGLmoD7ZS
eM6esz/uNgJz5PZalEg2b2Sr1D+LXul/5Xo1JccMny7/0SxQ8ttMmjrCd2mId39MnilwUTBF9s3n
GeaMvdWnW2VKFTT3RqXSaHOn8Q8bLMOwr7SisLZtqMjnZuhSuRUCIa5N1OWYGZedFj9D3h49F2Wm
9PPg6B1i6Bja/qiyMXu0MQSJUJkufQT76DPj8NQGXkYvH+8TfxZ2x1E4KT5KjDwBF0AbTvaKJ4I/
BdbN5S5Oi/yL5ftNfd3YXZNuS33wbjM/H2ygNto0ke17dbCrR0+1940Voy1aI7Fvb+2oHz1KX4P9
rAs4uhs/GdN6j5JCCgks7px9gPzElTdEwkCYbYgeIbTqI8En8d57iYJ2qqFn5WPZlP4XSzRgBskv
Hf+KQVEbwjzV847IYs/ahOhuVpRHsyLZlZRyAtcoveQ7bGScJaqeuOeWbG5jWwR2RCWu7z3IPipQ
IVf3y/q9NWlw2DsvtypkdkCybI0IwvlGKxLlujDyAo/krJ5+SM+3nxEpb37BWJruEilo3NaOH39D
LxNTDy23cpyRE41nt9DH5caU+vGHmhti61bCAEs/ORruEXpcjB/6FnesQ28qMSayI80pMjuUWnDV
7rh6CSfzkMDIbaRh4sDJPvHVkPE3/RwpHGRjB77phAJJpRNsUQLFJznHk+SmDW2MSNMB8X5Q1zZ2
wkUdq0/+lNnDzk71ChplZLTHsZcCNXgxdk+TU/fVZvCietqMVed/TtTWf5BjBZAb0Q8MXmdFMPzI
hnx6MOBSqS62Fj2HsNZPP3FG6DGYjhQcr8cap3YYuU27HSccWcgfBCp4sSG/lLScv2oW9cktokyY
JAS9XaEqPDnG5xY23JOiZrgviDpkucoOdTmkGiA1FpGpl65KM9WiYY0s2xZ9VyNEYF5Xv4M+A0JH
vzPDRiFLrcdslBxCU1saNbarSaHjp2OMj0rM42wrxDZbN/dF/ak1AvF+4n8oNJYaKuqjHmrPHF15
fG12reDcq7ppFwYhlEunmjP9/0XdeWzZjVxr+lXuC6AWvJnCHZMnvWEyJ1hkkoS3Af/0/YFVS808
STFvzbolDaQqsYADICL2/vdvsPUaZBfGA2ZWddwtic94gCALA+bzM8q6ocQJTCc2oXRWMthKUgG8
knjHhWAw0/4xkio4oQavV8nV1gEvV0MSwyv/jKgImBepn2MdPXkzyKkWFFOjsr6SVTmWc560no08
J/KJ703vnbXHCMqoeSOBThHRMVevBHFwi4n9lnAaspMXNk13gLzzFZPS7KqdVTUmSKnVe84L3qLf
ZFV/q1R6vZAgr4y7rBCkfCyz2epubRMb51qRuqViZWo3e0kc5c8Kpl4pxCqjPRXDwuw1stY+9cpe
YgNfIOl9MuoBkm2eCu2R4GZl3aGkXQ2CA6V1CAVsx4LdWyR6oOPNu7hzw5VQfGU1Scr6Uq17rDSt
0jNZNMKnmDIezHStNaKDeP5k8STODTZw6RhYDYxyginNeA6wYWZEZXQStjWTSQ3tRuuofh2kGScw
x47sL4K04peeAAMiFSDJW5zzBeGKuU2GRAFSnvuJnZgxrdySDqGSZ7oNg3jcplISuOzaogg9lPpg
jicUlNtSWpTGbzgSspOy6ARODOlIjlltd+RVCjI87qZl0e7wLM9fJqu0SICrRbYzBiLqwqa0C+Gl
Tc3XWlhGTsEhV6IKCb0GB3Un4vSMS+pWmxQggkHM05qO1XJNuPK0BlJWqNZXa05SDptVkezhfmV+
SVxMOkNNPMXQSpMnCuis2EVyVE0nXPI056ivMGfuRNeIKUxpkpVDO9mRIO9LUaJXAx1FEhrzYNsP
GsKI9mRosKruNNItsPxR5PUfAOa/mnSewcxIwpDZ8mKYgGB+z/TibZseZapkNhlmwiV/G7lhzvSv
tsrXf9+u/u8wnD9mH/y/CORsyrH/DuRcfin6L28AnO3//w+Qqf/Fk6cdhagub7ghz/6fsAL9L6ZS
TOGhJNFzwnL7D4CjmX9tnOJt1rnNzXA+/A+Aoxl/2UwMYGMYBiAP5Lh/045yqbN2lIEqPoHMs2yI
9HjsnY2z5CkupTiXetcg2Z0g+ABY0R+MyKNEuq1IQU6XL72m3SjFlzW5sYfHod71auaaS3JLQu9O
y7at4lT2eSDEPUk1bi32xAljQLfXCBUl6DiI29rrssKP1r2t3K4qWVXG89pcmoS+bJeemgd13vWw
EcYLqXmlnnBwVlz28aM538rFzuqAFv0S5WQyV4zcWlLDXeoCXOgjv673a1vsTJj/UewVSXes+UsW
4QRmerBL1jt7sUx4W9p933zfOiN3ZXHTxDmQ1He9viGY003b7n6sOPmbH+tkuJHzvDTE3JXtV2Tj
19C4DxLkQz0n/ymmX9Auc2LgU2Li5vLZzr/iZOeldQx3jSkRYlozJQs+8rBGD7pF8+T8VW2aU23c
y5G6S8Yvs1Y/4SEQzNEUGssqXG2q92X05IxVqDS0o3VyEbdJYGlxqMzKAfSJh9iHEx6YiCiDXkr9
3Gr2U40h2/xjnsodVUNj3S7pi94exoTJYP15iC+SNnUNC+fknETq7qpMW09z4iCKem+KXkvI0Rto
re4L+buyvtrrg+R8UUySc+A3KeXAyfbVQJ/Zx+mNEyUPg51AAtgbXRx0eb6TxQLR/ZnEq8NCMzU0
UyBRzw9GfxmNglRXzIqSgEQAOmPfqQqPbMzdGA/Xc8Uj11uChOYw11DUJBpBZS217RB0DQcOAW6a
XLkM4RX8hWi7g2Qz0ZdUT7FbfHy+VEXsYV/iwp/15ItpTI5pInYZttiCzmlc0osGiGWt77XWnbNv
lU6EFqZulTX5OB3ONp1z9yJzwKp14VUQ9oqs8ySGfFOs7WagP9MgNcjCIABaF12op8XiYDLcrLFs
c6qdPlknsxwvLOLyKpI1myrdrfZ10xueZgVxSoa1Whxj82kcPyMud8vishARP5R7YCVsV4yNF2UY
vHqL+a0+54vCY+JL1Q5Z+mrNYJjdgh3U7LesNrvRvLhd/VHu3DXJ3SUiXZOwSdHi+pOu+yohd9PZ
8tRibJJmP+1nTCxeS+xxqpKk27kCD8CAq0+WsJ0V15xmnxE3Vpo3ZscPl0+jAtAxX5fR3xjmfz16
Nqz51xEnjhpsMPAusScA72Io+PbsAVFTnaRP0bwWP9LJZyz/mE+8S6ptc/JX9SbWNKjNEMw6+6S3
2WGxykAZyTJZZzqjaVcXUTgTdjhqSjjiSxfrJAwkoeko/DGqC+VrNd9BzgWa6r+TVuWl/Bml9RSH
MMul8OUaYhylUO4wLrmok7u1DWuLQHKVAHRbcWHvuZb2smABoRFSJz85Uh1Q/3rmmHijzRqH57me
TP1bQkZ1VkkXprhocSUpBGz3L1gUCxSXY76TpgdUiMSyC48cGlqxa5HcleRYG/MHw8dz7vi7h3pG
FxksuCkEPeBWVDzKfX6j1xn2jNQo1Cll9bI0CvG/z6bFQ9nBScQb8iPP8Z8uwL9A/z9vAR2eiVkK
PsHvhsrVKEn2JPIBRNxC9ImRUeIRkBqLmyLxM/PrihIGvwuCc40uIF3ZUO9081BJz611wAcvr6/Z
KmT1SU5PrHppOczGRWzvCsfPoR/L5r6RBzbTD8g924M5u2tcQBgpAsEiX9tSgH4duCt8MaQdFgQH
O1+HvvAH2fRW67TgLPZLBXDz9z/yf6qhvKnTqid6ZvsHvb+QhgMFiC8+XedvKB4KCr9ycFllauET
d1fGnj3vUnsffyQlsH8qnd9cDa3CpsRDB81I8h1nCRRhxuIDVLKVTnZl3lmRckjFtGf2sR9NLK51
nAgQMyiZ9jw16IUNbacYh7wODCRZ+URvDR8Qmys3X7JHW8iukhdkkVekCJaf5FjyY855+kHOznJf
EFiaxaU/aU/Yy7AH99+kjlgGkmydoj2ko+zJ224+NMTAXk3iVSEVFYD3BnsSJA+Xs9kd52tdvm3t
IdCYR8bLbUfGMep1n5BGgGDabIcwX3K6rZymCMCJMGx5dSDDNy/gjYdank8zMUe6wlYykarWFXs1
fipMmz22PTTUulIi7eMiyNYfpXQT5+LYoZmgHeGrwEEIk8vxSgFOqrcJEainAoGNA9GGW9sTMFAc
UhvtTr+3qttaW9jVm3BKhatYwiXLzrU+k0obTs0nyXjajmGry3fG8inRgXNboiPLdU8+nDfq9w0E
5TRFiSxfTjNBics3RT7lduub4IuJ9LBkqdcW3xa7PMplQCrHcRlo65wftvLN4hFocgAoT4rklyFP
ETddW8pdVl6P/Z4UuLwn/lFhq1p59Z/ifPTl9ucJUNaf+sHxW9vwZAUqhNR4Qj1NCLMyeP0bZIFI
qbAHd0qWHTzULU8JQxYr0Cnaehvh8uxjDMPuiccgfEQa/BZHr84EVl+BZlftQCbng130uwQZpkus
nq+Pk19Y+n7GVESgw8/q/cKPB33ZYt6BCZgHZq9qy7ovFNRJQa1onpPuIfPFyFmzSNlZy2sGZppR
8AAV+TV+WzFn37AhMSfE/n6tJ4FObcblqsQEK9AP2Yg3eveUW+txMo+q2FXaTiQ0wmRER+aTEsXB
OLR7y7zBeIet3NpvR6oGfEzj5jcUMsSA78kG9kh89hzzygAtHaLbOQ8iUhWVrN/x6YVyHpbqs61g
92bwx4Z4r836jih0bzQ2PxuCfZOjkTkHo7TcyTaJ6tj861JM0yu3EneratwX2uNojJcaQD7i1qOC
Ujx+tBNCG20NaF/zgPYyu/BzlfiT6I6o1h1JRkmkYKJw2w6vxNlTfZGpKmcYvB2Jm/RHklImK5xs
cSSZlRom89XyxzCZ1CNmYNfqXaV3QdFMB6WMPLX5Uct7s79riCPLcE5gbUUamLSOfD+38RB4TseJ
bzUj1VBy61o9AANQ/k32dyYOnp1Q1zmE13JEKk+tfT1ADSecUKPiKrFBXEuHg1p6MNJPw/wAznKQ
bN7OlJDqp7obgKZUvdep13AQwRW6/SBepZr3pT9P2D8lTuIv03RMovh+KymnTASDUwWlwNAuGcOk
ea3EpyZv9iq15pJfY4gU9sNnbFQfAYRJW5Y9s40D6jtN7KWIsFrCSp9G4FukLeRs/1AbSk30q3Jq
gcl6tl0jAAkXClJwKXRl9BaliVTU4lO9KfCm3Tz6tIUQxMq1h0+WehmzzYrxU6SYLo4IaLZ0QB7I
WwQPg/lBDn2u5aOQAuBOdxkHCEIIRsh+I8dGU28UWFfkkOuBmjy1UnKMSe1e6vzJmcZgYlZjp0aw
tRKDUlzj9hiY7RJq1bpryxJ2SR8AGLgjk+YyIbWqSN25YK4UietWwcXXnPeZg1DYPGgddYvJVNtk
GXcv4GehU7YH3pY7T09D9qhUPypqJQkgFl9AJmj6AYq8l2ZPwpKDFeJ0dl/M3wzanrYe9szwuPQd
AOOOQKljUpIQDEgkJ92tJO7afD1EKjUvealmp3tmuk/XyceGl0kWcAyuT6sGHFrdczQIJXGLvniQ
p4sEDxJg+9G+aKUvylT9vJW+ZmAk3eS486AF8mJGNmbHncKxhLPi6sbrhDWjrbBssW7U+Fp7RMZz
EzB4RaElhXxI6H87L8aDDaSaWUzq2oSAxgYwL7DZcl/qRJaLwlvz+pjZ35R+3bY86NEXNOS7OE22
1DOXCdlXez2Ozh6mj5cbjOzUi6h/zOX9gP8/4dz5uB/lz1guEA90atOOFqw6GPq1ZOxm1cun207y
03Efy7smOur9SZvvl5yx1h4om19wsrrGVwH5obLtBUE+Qvou5ueI3ovaxyGYVOQqe8FFkxtuZu6m
9mWtnprtOmVxVXbZixQRk2q0L6bteNFQedlTWwvfzle2FzUU80Nnxad0oZHgo3Xk2ZUzbGRj2Rvm
65wZ4UScuNXE3tJYVxL9dz+14YpvSjfWL3a6z/Grlub2op+yoFhDnR42DwjTfFDqQ21ejfnn0XpR
1OJRwR9OV36UGmUgmuAMy75EI+CX73QNMdJ3V7zWVmxx1pcZVD1fQ0YiEQ1Rgi3ysJJqENgYcg2d
H+mlv8iGuyAorXJ2IrJHnduVF5atqccE359x1VT5VFH7uyutKwPUDCdlOFCOyhrt+rCNag+yqZ8o
x47N1Gh2Za/tR+UR8PtWrY1gthMWS77LuzGcbcdtHOkT7n3uVI/hQnuVNPezOA1D65Le7RYRAQzF
veBUBnx17SkJgKBp7q80Ipuq9jGav0vSciU0ouT1iXGRjt1v/gO7RLftGxq2A+4noBK8mM+SBhXG
cYKKpGSjmL1eri6dkkC9mY04H3wjop1/mLTeK0kDnsshYLoT1nzWjTm63YwpKb/fXuiPkthV9Ipx
ck+Sebwbquwhrcm2r7dDLj+uHcu6n9xyjJgUSgEg82bwhZ8JCgeycmNfxtaz42PPSvYRnq7GLzSi
kcO9ulTVJjCTJCg4YorRcKWR87whb9Uh50PeJ2V27GXys5uFcUkaEAEZaPXFWHH4MsbLdYqTyVsY
mJbyfCWxlsGX3T760eIOItSCgPsIrjumqccGEY6t5Tgn8ls0hBTrLtYl7OpKPn1jVzJxsGsDDeh6
0uj4pSj7PspkpYw2KevNrtOavS6KsJTtq2SrUjRxnaXzI5ItH3N/ZSlRWoyo3/h65OZSj2u/JsC8
imo/H57mqMTPIwvMiC81c0dJ881svipyys68xOj5uswpP7DTmLeuda6+kJCN2Cs+YPwbuWXS+/lI
ITF8E2yZo1kch1E5xGSP2/pEu9p5c3uzLmkgwKIzcz04FKLkENgEgFtm+U2zkhAfdA8uBKDLi5jn
UJ2Fm/Mea+zCIovTASlirlJ98oxso/RGKWQz7uULjeDDWZpdpruhbn4u7fuh172RwaNdPfM165Gn
LPJOJx+FOGs/l0w/jxO/iF4EMx+4v3t9oVVmPDHVT526hpXG+64f1+qRpkBtRIjoLdQLTJfhPzRf
SGbbVeNluUrPcYfFh65ctNlzbD+jk/CkadxNy6U216mL8e41lNurSROHtcdqTp12gHCGXhzJpfbL
Kr3798gzECD/OWcFvqEO/u/A6f+PCIY04b90pe8Ihvfjl+Lrl+7br9D0zz/yNzStaXBs8S7Ckw1L
PriEQDf/QNPyX+DSCIGJY4AuBdHwP9C0Lf+Fbz7+7lj+EKmxEWn/5x+mlKX/BUEKSIC5MMoZ/uC/
gabfMsl/xu8gQ0AQ42DWv93h205dkuZhzYWsBIslpmuF2dXqWhI4ulvPpWOflJZUs3AQsbQg+JSL
/iSNpWJ9+uWB/aaN/6ke/L+d9d+3AecLW41NLWP/hLd+YehXWOwL2DfcBjslmdHVamrH0kg0rNvS
KXpJ11XFbdxqiuehNVWGU51DRmxmcrzuh6aN6HMZmx7wdLc0T09icTTzjuGtvLRsHBlEqvjmg3vm
FfyCPTDnUnUDQxIFtN/iPf40s//lnrOMqXdl1loAKwVHIPiWuzSy+quaDfBihA8T9HmU3Im+Jy1t
yMwDeye54XgbXcSjSX+bRa3lWkkE+PXBrb0dN/x9a9wbhT8M7r+nIb/iL4Nc87AlRQuMSSkvrMXE
1mCJs2DmgYaiX2855bVDJVThr9gfUEYanV8oAx62f76Tt/jMPzcCzAEaRKQPM7G3n1cOCWdR2p/D
UfJL8fKNqu+bh8yN0UpTGEHuKphskna1rEvk/fna20zl129qez9oI0gwVWDPEuD09tpdhE8r7g+8
H1PDXXse51h30yGTw3y0aTfsxoCjgKPM8AEodaZE/fmriejDYIryD27wuSRLDF0E5aTRgipmjFDi
e966EijZXtiZlUFgKLuDjKjX7Sii76ZhUdxlmMtbItmcj+Jcz7xztpshWw4SpI2MipHWuZLKXO2O
4YKssrR0O9+pcOMkL1M03LXQ66AhwTquzo5dpm7m/+ZcfGmUFcTAbPCb+vMbebfM2bU2I2zWDBGJ
/A+2wl+/y0k3qzXK6RbtVgfN1UfRhtCuo8t4wMKNSXcRfU4RSgNKNcVVqkfL4yil7QOD6LAwK7kF
W16az50+S6c5A5xYML3dt2sffbAhvf9uAfiQEW+McA2fl7NtsU8zI06hXdP9JoO20f4NDJnm5tR3
8SUxEsWVPuj6/bI08f6DZ/Ru7cKKQIFm8pyQ+CvbjPPXZ1S3K4yYVqShvSIQVtQGxLceHIkputTI
n9NSqJ+UoVh/5E4y7+faTi6wKUzD3Lb6D2Dcn/4fb5bQZjKACzbfEKIy++eH/ssWhyVaJs9LPIdQ
7vAOzdvZZKnWbGunXivWO/x+quWoskNfr4sOQ9wZW0HlnVLu+z0gzi2OGlp6gSJbGT8BESHsjymy
BUyuhrnRQGegyYtykgyNBrRWy7nfiaqGxKdbBQhIvsxt9cGe9H5F6NZmYMXqZEqPc/TZppQVHLmp
ko+hbvT9fhymYa9UzM2mzSh5bGstxHtxqZktZa/zOEqMU2mnPriLtxA5y5KbsAh84t+cTPyXt6+Z
LTlOzXoe8Htp5tUVfYu/GoAT0Wc9xpZloe/+/GH95mVyuGKvt82zTcqGsytqQzc3yuIM4UxB+lnW
6jrM+0J/UOWisrEiI5SxEc18IiCtOTnQOo8LqvEjHs/WbVWX34Q6F0/jatL7LGr21NSkBFqAcomC
zN9LSlHio1fE+KQbZa3D/ocNZGqS9frn33EWpb49OX4H/v1UVWwkGKq8fXKapOmLnUdj2OOsjlOR
LvcBbq/iWZfi9qJWRmMfOXCsUilu9s0aLz7x2db9JJrbRe+a0CFTj25TNe+wKekCI8UnEoarfR3l
Gh0MO+gH58FPw7q3ywhFCXvetveRWHYeqTA4fS4tfTeFwN7pD00ldBjP1OHaWIrlNolIBFBZMMBG
anlnSdOrU9XOaWPX+CJuzTRYyWE82RFAcG2b/bVaa4PfS1opQW9bl09rPeuuvlbzdTb3j1t2yWHs
oktJyzIgUosjVpbG8WpW1vyDGuj9R7wtI/gVUPlhS5zvD2pvtzaa9DGMBnk5iVwaglEb62squeUQ
aXr2wTf8/npMwKjjcN/STLx/z84PGMSageRx697m6lnrpW8UHanw2276Ksdpn39QQvzmerq9adA4
B2CKnFs9d81Y9kY+QC+C/w6CbOTfpXW2LuByA3ZNrfHBhntmd7p92+jdNJTPpowWAkP7t982wubK
xjB/CZuuNrxBw7IAYLC8n9K8BX6Doi8lnDvtAFGY4TjU72GooFo4tazcDFYfP2i9Lnt9P5sfnEvn
jcLPO0OLt7FoMCI7X3VTD3oj0mgOcQImN3ZxlKc4AlJ3CnO4mnv00iXmKt/7fixdTa1E8OdV/7vL
28zc6HpsnbV/tnnVbQm3kSSmcJXz+RFlvfICeWcn6aXdB/3mkTlL/TckGM0xySTrgx+vvJWT/P1e
eDm8na3lonp5+15swpU3u4cpxEsJurY9OMZDpzetV7SE2QKaiQdYJdZNH1uHNHH0Qydb4zVieTv3
MlsrAN2aSHLNjEFOOlTx4798OnCKiDJBmq9Q6PKvt7dn4kU7lTIsBZNSYN8hY7lGL5ucCrVtnydD
e7Wnsr1LWFVhVQj5/s9Xf1/vokLm35ypMhki74bUqYD/qTlCC7O0U6U7qR7qx4lR6nSVCVYVApna
VLwYekEfiFxgd4aot9uT65wDiWWi/9elPzdEuAgOLKiJ+FVn5VscrYNcEqPMPjHp4E09CuyIVOnL
mVynzxbE+EGq9MOfH8O7T5SLsno3MSCeL7ZxRsGAiR1BU1f0MI8FIFLmjMqP3jDW3VKa1o6pXflq
OZWy7+2Mv1ZLavNBSbEhCW87HnxqN/t3uLnMwnkAbz+DOZlMNRlNM+wjbcE8F+dIqF/plFYHXBDb
Y1fLWXmAD9qCU/F/OSUS+a43GsIm4VcZKRp8vFFZf7B2N7jk3X3h7UtGBDEdpPSdvY7UXNReUQcr
jPKWOdpatKPhkTJUYWskozMElTZIx1h4MJVf1Wap7dJR4Ck+4oxymCsZ7j8ekzjrO6ViwFtbom6v
jZJs+SSpGPdpOsEZkdJhjXZiUpElVIk0/yMQ/68cm/ebMxx5e6MQsrPYqArOHi/Km2KyosEOc8VO
tJsylzDNG6tNntL2hoI7GeoXCTll0jWA30q9H+auQa+lVuP3Ze62wUkbUx+btJ4HsY69/sEX8P4T
hPu4WZtwYiHs3liQv/YOVm32RVryoCWaGz8vFoMUFPlTqxbOpZouxd5uFbhmTY3hhJqGf/7+3x2W
FDYUZuiq8LGip95u7pdmQe+YQORpaoVYCEoMVePxxkwchvAKTYPcRe0Hnl0/y6Y3ZRUXZD/mSCDo
QsfF7+0FARaEqSSaRZRXNXxtJA2rXHpdX8p0+RQRWVcHkW5Me85ShBuE/eKkntcHtWADsqS+vKpX
K/cN8rUutHIbXyxpKwUViQ6wSFb7OUF/gHGVoK5CRvRBaXFGLuJIMbC0BN/Ds4WFwY94e/dJImeS
PKRyWPFlX2md4zwolSYu6pjU43Km1y1mKSm9CCr/yVngiirx0vvN3EAisRA+ha2Zxx/5jZ+5Y2+3
RUqQw78w+cISQN/e8i9vsQMqqZtVY3TUxYUAsx5RNbRq1Dymph7Vn2Y9kevDBFk88XR1NOsAGZF5
6skNO/a4O46uJEkxzoZD1l06ixpjWFZKy3Qxtc4ob1GOo3FqEDN+UGT/9sZxLmKDNYE7CKx+e+N8
CWpljtISKvbMgJTw1akK8sF0birLjD5XfQtHLFKKCthQG2wlgCU+vQyCEdF2RDMwwr5VYXotKoUA
cCu29kM0Q9+Y5a3SFojrbhNLJ0z2z8vmN7s2p5RKIhHewtR81tm5MTW9lSyKQmJGKzNoijWl/4ID
5rVSaPEtSXB9WMa29KJ3KNJiNREPdo21yCTP1VXWs7D//e1sLSlJC9CeMUg/q7R6baTboNYPTWta
wjgCgh3UOT3WpiEuI2EiJhSJdbSZzB1rqWeKo6wlqe3zwVKX+IMs6/eFF+Zi1DZEdWMC4hjnJ/lS
1JlaipnKJq13BQT+HOPjZrqT9CTa4Af1QovzLuz7Vj7FZjc8zvkM30wXY7Ai3PFE1q03NVajniPG
4oNy/Tc7EJ0PNpAENXC6/QT9f10salXFVie3a9hFo6RfboERrmNGaXMjzV3ChE5LE+uTtEj9zlCl
CQd5adHmlxRxVeoWZSnhNIGHtXIJbgaGHBkmLrCoO0gIlvIV35YVp290yxYDTr81oqQOizWlvEzp
Vj561O+rB1w+cD+g/wD44oG/XUCk0SCnzEclrBAGu2midrSfph3OWSxFbmeI9VJTqR+mMX6QeCY3
WpeZe82JxC5ndvnB/qhun/3b3Z2DTMblRjY29uo5vG7y9pKBjiBMzHI9ZHJVXVU9b8NXDJnBe68p
hFVrAhWzqgcR6iyQJCHf2OVchUSQyvueMTvscvYKOpLYQaGdaB00vM6AkpBufN1CG6QHy8C9mkyL
7KXFGq6Os/4ryR/Z56K0zKcP1pb27jfRuqr8GoWw4i2R+e0j7rJ8kXLIXaHKArtOlFy7NFHqhrC2
8y+jBSE6zlsoFnK6MNCInO9pPH3lRTRQbpbkrpdz9YOK4TfHEFgYQDk73IaInWMTWT30au6sURgD
EJ06UzQwGVALACevvjoq2DUVxfDscCpdsS8s/kzx5qLlNIOVn3INY+ejKmbbYd6+eW7JNkEcZfD7
d/7/I6P4GR+nKKwXw/yEo2TqMyCqL6nlifMma/lRF1b5QYv3m+8NqJdvDdx3k+MaZ+8GGhliN5ue
gZxdfQfgqe77illsJsp5pyRleeFwE89pl2UXjZDNH0yKvyTGyDzbrIx6l9t9dykVDvN1VasuDFWY
V5IDszBfcehyK8cRu7ocFeROUnFYqyZ6qEc1e+CgOQlp7ayP3uxPsODX54hTCBUr5woTNZb2Odqe
Fx2SWuTkgUB44Xi4gpir3zMueMgclWBZaWyQ6UONsGOfTbghlWpQncNc9kKD002r6RY5+mxIAdrU
PFWwtWNfrbJlDWYxyurVImswNWR5nLuXWSnmYGQMsVurpRPeiAA29okPfTAww4Vto0BeJob8qZ6x
NyTYcfTaxqgqH9fOvoF+VlC2Z1pbkYvIMkE2siztQO2mTzf5QCYxzGcLcbmZ6PML/qwCxkeeEr48
51Fx1ISIp2CsRxjpZpnDoDPJmceAc5Zwpe+MmoKAxJziEOnydGWphYRSAz3YLY8u1bws6/Lv3ZBq
WSiRtkPHynx/vIDz2UR7dURI6hMMKfAttaQBO3wE7bcAON2PVFUxR1n4cX45LWvhMxaYEEEoBTLL
WrRX0OkygmgbUWtePUti9obJSSF/WEaL9/EsFUhrtEW6GKK+fY4iHU207Khws1dpqjO3jmQHftVQ
c9iXC9LSCMVQtxdGOx5EQSxLqNkZjPQIPXggY5h7jQpVko9KzWwtyMnCNX2Yo7CekraUo93Uk6Kx
03JR3PHw2A67fHtQUQ5bidW4uQjUW5gfjplkc36w/Z33gXyQbOebPo7RHGaYZ+hW05pdlbClB6WS
KsdMzvG3szrWC85Nl9qKEYa7zEWDGIdMH7I58gN9o/JBm/6ujeMC6gaybQPvLRLzrN6S9W4VmAlg
WZE1/aHIMWWtMnLqCzu9ioepOmixeY+MMgVFjbuLcu4MCLaOtGMYAs+xX0zwn1R8//PDOe+e/r4r
ahxsN5lJnEdcNy27f7vGUIWWcvpe5DOCr8HqbsYhLp4NZLbhn6/3rnZhh6NT44BVobNz1bP+o8nH
pDK70SLFaXZOeJ7kx05Ois/2OCKzMlrWRqxXV+tQxvSqJY66cjJubZYCy9rMlc2IO0vWJ3Ppyjvk
d9m9UTZi8hrLJBhmYI+Ar2i5zgiJT5eF8lFOMXX9+XGKhb4Mu5FaQ+Wo4Mx8e5w6+mw06oD5SKMM
qxnUutXZRGa1JgTPbmMhI59LjlHBhkbuu7bet3x/MX4Gq+yEk6HAkY9tMe3yaV5rXxlparFuSevP
qcgmhPIWzi9JBTMJi1n5C1k81N1jlUK0bu2uqv1UbvqnrtIvJGz4yl1kTUZybIVAjZ7mdTLfJqUN
UQcNHZG2K6zF58RcJza+XmDnCmiHLiZu5DTb44XSi6DGsKOART3W6yG2i6pHDhYtnZeVtnHc+mus
FOVOMYKqi+vxgJFT+RW/1LQJUdDmaxDRSXy1hrYq9oirNMLjnY7CsdA7SHwmsRX6MSOtqnMVu1tO
aw4kBleJ9wVY131jgyj6B8CX7mvSVZDRIV8jZOLoU8ojogXopfPIOM9Hb29cFbYGJZCUScgYWNlO
X3R5KdVQnzMsHWvwvmk3mNtgiSjyKj4wDotnz2RcSy4sDnaEYrabQKRRZXTqPH+jcccitae90qRF
dbQKR18us64cNL+a1mY3yVMEXY6tfZGbdXvW6l1UOxREJEFiZQK9S39lA7JvDBLrGq/P0hJWMW4e
zBkzFeJaqe3Bw9p7XesraR/VK72ElhmQPqHfiutJKjdHBCPHymOAqIvUJ5fVz3YqOTciiy0yGpQ6
lwOOIgcSIc4JDxX0qylYC6O4kQhBQeGVj+PlXE19h58vv7GezErsizmDox6hhuqCaJDMORDYAqgh
fxdBu5EACLtDpq/FvdWV6RV1vpUcZzsed5bSxdU9BigtHs4zth0PqqUM4say6ur/EHZmO3PjWJd9
IgGaKd2GYo5v9uwbwSNFjdRIiU/fK7qBxm/nj8yLKhSy0g6FQiIPz9l77eUEDsBgOoI2+bMqObte
ZMSeecDpSAJcnCOZdOSULse0b1snA4U9jEe65DXx7UtIe2xSarhh/N869IcgWDnPVwXCiG5MFZbS
ODX9S7Co2ssCtbUf0pLu0sOacBP2IifQPYvccj41HPQJZEZcMJ10WZrlATyKx/9ZVQhNW/rQ+bF0
VFIeO6vrt5ZtdgFOprZ91CxV+zJ68DV2BKk4NSwGj/BQnsZq75tZyMcWLlt5j/hUb7iEVLgr5yRf
H/wxsPqdY3UMtI9301xg+6Cv963ZnNPaRglC9mQGmoBcvSkf7CbyCbtb0vCtA73WJ+tXhHt48UIo
PI385lcVoV3cucYtwmujl5ghCv9+f05BtUB/gGUWAMDvPRx2dDhD+IG6mjNDI9Y+8+hp1IkmxN0W
FvVwlET+imOc4LXzRi/RZwgoPYs6pxYOeSb9avxwjLPGwyBTKDE88EOOzNereb3MlePgjU1U+m5o
GR+/sKAs276dvFXuCR9mBGOYfr4nf3Vg90rGcS/lLHD1euybj9rDfb8LJaUsVOUht3uLSLjKNhma
cAepDV9S7ddelKlwS9+BfwiJQYe3+24alfkJQ65jeeuWBhcQ3O/x6Ju6KbDNhkzXgMoE4w640/Al
9HUdkbRXg1NZRu21O8erOwAEucSwO7mpZy6uX87zwZhBfazMnPwywg0+htXQ9lnkRNAKwBnJ6NbX
QJV2c2OS6CC3tqVkhgzdZqEK0nkXiKb8nneumQ426MaP0CjkcEK0ATmgWh2LN0M6IZY2rPbFwasl
Rr2CJ2bK5rDV06so+KJHRC5UjKsPx+FQinW99WlV/yhBZTSHKe0i0LQqsuGrC8XqasKciq8OrWeY
sg1j/FiEZfEVRD/qHX9WrBNE41CtMFAfpkOPtP8MpxjPkqxnXnU62Cbdy2VCMxzVyfTq9vP0wY4D
hmAiZyZSVvpyRF1Kv8D/kAZj+Ju7G7W3hgOWfxgpkj46W4gzA42TfTBmHH+RZzQGWWGXpD4EYpqw
fDi2pghWyPvfZJQ6KH2jyPindeXVx107yuVQ1oSnz4NG5Aw+uA0uwEDWi1OW9Xyp5r6D4gLedRfE
U7M9rgp2Bw9lFFfH2rkT+CTQj2rfi4kiLXERFO96PHyHiF4a9pKlQFNMD2kSu2ZIVvhbURftq8rp
5VlNrk8+pZwTdx+2CQ9wMcrwGgwAqq8O1WkWkZnMvW+tnk6b34Tw+DETv69EN6p3uaPYyueahOtr
B+p9OrfUplRs0/xeA/a5MXaWrxuk/QXyWOm9VHglPi+T6NZT5brb/Lh14/pOBCPi6pGgdvs8VdbE
GfgnXEnVGLLEFqGNnYzvspbM8ZQR+6kaCmq/shuQQvUuiozSm/JrEYvGsEcr/1Mxz4CZAvgUwY3n
gKxvUmSmN7OInGRKIUyyQ31XDyz6K45Nbw108qq9ae2OaOfTX0WZcF8Sv6dFSX9YjzvHAA7JysLj
b4mmjljBdkAQ0tMx/DDn9Tztk/sathusZC+cqAvAam33HAwowLTg0pkO+GYQ1O0r02/yWFZJ3h0n
/lFwrpdwSbFtlWj0/bbvDq0p6o+bDuryZuh+k1KSiBpeid8YnIbMpa9qqql4gDO20YVMHLQfzlwP
WTq34bQT3NynCmkhdNQmALWjKLRum+g4sC2lmIu9rS3UkKGJvVsXO5juCYVb1wcgZ0xmbU0si4bl
Q5sMBJ295tXKdtiKAFccmw4uttHGb4iOpiXDG+6m75u6MO5Tw9CsuM1yjr+jXEsxIcDZwj8CIAuC
Vy+HJmv9fvpWTGFVQHcL+DTO+vaLcBqhDwuQ7SVLOjtin7NmnLIgsFh6FgB5b+UW2wnjhbP+nFfh
fhNe/Sp5Z7iufvbw3juWNtNMeDL4gw4rrtu5wStxrP5Mwp4jEfQxgPIendKNwM6BeXj0W4euuUjX
xeEzUsycQLYaXBBh5/TwH2qxb/oFkFS+Jcl1ArDlnEsSRY/a9Rr5QdGD3dHlrGY8MWMhH0cJ9Izn
pVmbzNNdikF6QtNyoTOzXjrYP9ObXVvt7ITtw1+iLVbvSOXnuK/WGUSX8dbH+bEJiuk1TOHdHQCY
8bxSWFAjtZagAvBWeYkpuLWyy4p+Sq/sriFcbkK12/2KDnY5t24rliNrBwEeQ73EW0Y0qvIxgdCY
O+dmSyT2mCB87fsA9BLXD/cwMv2c9SznGKXwweDG0KHe55FOwotoc09yFYPDODCB1jYPiZ2+0f50
H7t4dBzATZ1b72Rix+5FNvGcn1wdgzqovDv1Yoy8BkwoefccrguHqKjOWe0pqdVEG2LEnXjKdRg3
B4ehaHnhC8b5WzeX/gX5WW4fe7ORKhUmSzQg6vNIV6w23/tN6ykw11XXrgP/XTuHpQ4b/yCmlfFk
M0KtCpU7iXOrvLi52UUF37CJizkbHRQE+2mtLap8Z6O+7HQo+3M4VkOyz3tPdHte+U4culRmDXmj
wdZgmyriov4myQz4UKcJCU0+ISFYA8K691/SdmRlZ5o2yl3srOILJB+ZvGjdlsNR5xWrUaLLYjmr
fo7l53vagjxHpi2ep7nx+xvrON0YUfjrk0matLoGJtRo2xgU2gxApCmPlZVehCfRzuahDHlRHwJL
s+PZ6FBh0G1AXR585g0vRd9TZxR6wNvLaLNjqg3fxzwUKeSpW68KDEx33k9x6sY5pswYlbOHWMnK
qoKgeeORR8+iEMSiuAprwVFM9WF39Lqtvnk+x839Em0x7lihgfx4OUcJdmJgOtK4C94RlCnfpqLD
W5RvbvezzGvZUTo2UM5bD5Qz0Oc4PLtuFb31Qe935yJELnbg2JJ7eGGKpoVB4koSq+s1kFk4Ga5k
FWBvs60p7XdXVQ6nEVWQ00K29JStuuQWOv2d5NHMyZS56Jt6bHat4xxIIEwOxtsUVQ+4lF8yxHXK
sKS2NYZvi2Ie7br/uwdyCZSwYf8BNqgT1FJTBxGtdZr+1zpQzF06Vc/dKSpawam/XxeJR6pT+uA4
uWyOKbhLGojhNnfHRODYCsd+xIJS5bCemnay87Wyd3EsHN/hfb0C7sxiJw+etxK4KJ17BH5Zn6S6
xEMKhXdHdTrV2P3uTnC5hpiv3ESV+GFwkBPkPQbTaepWpQ5TgT7QeJ78bapBVbd+7iEf3gOir1Mt
mvjghlqrq1Omxhx7UQMJDRN0IDErmI9JmYPWA+/1/CJNmwDSa9z2m1eOlTppFboluQTb9Go4WMQH
AKnRT5KaPefumArcd+kSNjc1yfZM17vNqFY8At67wBXf0si6T2qlDof4MaxH2ZUmeZ9OKP72idVM
L0biFP0D/f2x+x2v29iCzfHy4aQcjVkdDJV9DyFFLxfmS/lDgzkqzkrfI/iwQAw7Hj2v53Q7SFUn
eMVnsexUakV5VJLnAmJZW3ybhe7vBslhSPeQyEZEoz5fuhFJgdgEMupPNTsKJluzxMyT9fqOLl7x
NvSd+6PE4l8dCuqldmdweNoLhf1UPEndtwSaRkv9E//miHNI1MFuix2qBbEVGOBDYcb1NafScPe+
301IpZuCJIXI6z3/hPFh7nYV5Zx4KGzrkwbR9lwOrPQlzRSIEKiTgglJFvtG3jUqFK3PWHFTnbEt
lITKMoqM9itNvLcQZddK1rpNWC9Un2MoT0c/b16oiaoHWC/O/FAIJz6nVHX+Y7DBoaSWJjz5BXga
8Ufd4izrzseX9Na7ivZBEMpxO3VsMeIDM592OMBTI16RAVOK51aufUCK94ats5yB3LlOjm2dVyb9
EqAGPcDt4kWSFC8YvPwqop8OgjHOeiKc5IdC9ndvYi1BULeNwP61gXYBmCvDDECbmx8otr3uGhaD
EoBObcoyxVjvnIj1zhMZ6AkFtbuET2Nnuy4rYRWgvC4Da47hmBY3dyvcb2YSiZPNVDxX9EeuuW5r
V4cZLQj1cG9SYRaEYLod+sSv47cUbNqh9gBoH1vts/pHQo/TLSJZtTtZHcTP1FqDcwgLz9xyEdvh
EHZ4ko9FW997wGgpoYsseMVFZmUIURbRH8ZU2K3JnIG3az0QAySVVRe9VWl9i3Tq0jRP25n2s8rz
12HMneR4x85dBiOGicSIfPlaWLoNx57x/7afmQv0z0WX1t37tJ8d/Ja1SEEgUM/ReUeFzW6ZmC9D
2rJpUWtRPbRMgAEDzJACpKwXSHda5FA5Hcrny1C2uX8RxPKNIBBatpbeG4v+vNr70unUfddShXB6
viTVHA14mZvR/bhysN0Ok6ECOiygQe/+VijgJCRW+beyhBl6xKaJr81vkd/v8buX79hr4vjMINqf
zzxV7oyHhR7azYlU4JLstYjvBbShPIvzvNyyoddr+eyt2D6wIVrvR+PRos9qd7PLa65zVRxa8ijb
cwlm4SQqcpovdgVHcUCiVl8p+3IoM5XYUmiQAAOEWtc+W7sVTvJcS3QEacHDmmmvSAFJ0Eogpw8x
zF6JcPhk40IBcAj4yrt1JKLsYxdpTrIz8triOKCUY4sCVzc9TbNF+o7KBsC03znqcQX4CjcjIWbn
IgbOxs9t7VYfVwDw34KlwkTt92Uhzz5A5AXakBtDpxoVZsBiNMVnBlUQEoN44ePJT3hvwToxZeAI
vl459syM87o5P7RrFwR72lZQnlK94KkGGAXhpu91vhPSA6Qq3bJ8xK+T30oxCP3gNgOn+LxfNOld
7BtfJsanaqcLE35Paf/JQ1PmLXbQgBbJ0ddKblnhct6HMlJZWnf0Ktdbmq6hfdVVijZdkFTmQ5ey
+WfTiHK48WAa1mMnXsSXYByazx5RwNOu5RUNn5VT2ijLp22GuyC77vGetZJ8HECnIfuIoZTVbQWl
p6Oixf+9jDQGYxLf4YOgFK1PI0ROctLGrv61iFhgkAqT8jen/K49aV3Z/ClaNwaybWeC70u7ugPi
dg8HbMpfu+PSfMA/auB6lATnCHwpcnBR5+Fwoo+kSMdLcoq3tTbuo2fdZAP7DP0azIkTvLZ0fjyq
ZJn+QhE3+wfQ3aV7LnXJpHBZRP1S6AiEyEr7mD2b4pm6184px6h2uQ2NBQVQC3JmDuSx5NMx9bbe
7By+0ZbBLsdxnPeM2HfMwccOcohofiG7sZeknr3vdAoRtdR5ghHNBRjjcO7admU3tp83W1U+p6dN
5S+20P6XcljjYh+jaoQyPo9Olc15A/oKRayHbbl0Rsy27giORMfjbxrfRrxCtFyHY5QYZ3gL2Jzi
w4BYpD0OVpCV4Zk8wHY/MpW/urOF3EPJm6wZ2btN8Ri0UDX30KAB4jiKkw6AjNBcopz9C8NyolGZ
T5YqbuXo/m6EIRddkwnL81UXvfs4BZ16ZwLNwWxMtpJjT5du2WQd/zT4Q1LBO0ioNLeodugk6mXN
96GsOE1yuileJLBOf6fHxA47mhrikYwS1V8ZVseQJcGlmSedDmJ4csUWRTugoQtHG6+vpm+zU2Hq
3xIznLoCvXitXedrE4fQfErkBiCigBzRH9H6EYXqll5yxKkYdYWzRcd0KetuP9b1AFMrmpbw3sEQ
SUarz0anHtG1eHZbeDHHyXZgWhuxbvEnOpoaWnLQNTReVNP3Z75xqYEfE7t3yHFbLde+diLnXZlj
ZL5OvjdDjairOL2QNYejXyYkIO4SNSbOgxqXoTpGxsAxzVnRLE5zalQLxZRHypfJQ0AlYRGioSjE
GkUkOv2LtKn9Z90X7oXiEif8ZP3h2VA6eWfT+AItu5dSkJNcmoxf+xExzZOpA1Nf16jTn6Gpi+8I
g8GEFe1UuCdguN77PBjkK8yVyGTu4I6cH4aq3G74Paf2BMElyoaBjX3Xuxo919YDLM+8pp23h4iS
75N1YexA5w9KMp+iDvqIjC1fk7UtrPYhrbQvqSULUrTrXS2f05TaN5wOgfB44wZ8T67fu6opvrvd
LL/mSzlu58QxLP9O3KifdP3mS2hmTxzJyQZJ3KW9hWeQlvM7nEPSg/zaxMCE+HnoAhd+gpxCNsO9
OeqOWdhHw8UvPfGpr1z7s1LDNFxGHUHSlVXjlkdeah0DyKBpvveWKVjPfVUZcevSe0OUXrEpHr3V
X7pDwbdKsIsP7i/6rmH+WfRlF39lnLvlIKpM2MAp92bvWLVVm7xpZEoEua9iXX4BSU6Xva9kGuw9
E2KbLXkcgxfbW0DP0DxojVPRjSGGelE/jtXCSJCJcfWNvG4USNFWtHvYE+JUK5Pcu7U13Q7X6RpI
YwnuKiarLXGMebKC3bvzGjltUYsq2/fvxTZrGmDRQM9h0Ck+hjLfxgEGIEfhp0LEpjtaRthflxUD
xguGIgVCWiyVuFFrzvuYTekwhK2CPE9bDuhBQFJBfI6Kpfmp/RGRsBPqdvq5ddOMHsg0W7mzgwSM
grqKBsAG+BgYAjER6WNBh+s1b6tYM1JDHpKlTE0+hX2vNnIR8N6dgfKqPXsYW4ZZFja3hof545h7
sz64QVmf05JY26uaJ9QAgZI+zOI6nKGKlINb/14jCw7KoObUxyhqY3srFTB6XiTSA3O0TYM5q47Z
GszeLvxp2GY36vR5qY6sMox0yG+LYJI7M0mXCo2j+661PGBPFktgycue6rNSoI4eWoheIZNX2vyZ
qKsuzZq6cfV+iqfx/di2vNhwAei+qkInyaGbSj/dlwoqMkCvVYMwhLeATDIJmvnkKO7DzssXg4cW
cbU4uE0fXJ1GpvwFbtwClWekv484ZwansnFRq7poLQVgKYbmWY77tfxsBogkHE1lkH9gatc9ozGZ
ol0xD1N1mxcduFmD+ludarDyz5jMYjgmMvadDGrwQE7nyhZV4jH+kWB8SmE9reG5gvP+yZBcYIG0
WFJrWMvznOOZz+JHR9rFzYcO5E0WTKp39A6Ci1Mb0PfYTAOo82Mgn9QE2+W4bONkTiGDFDhCudfC
GUxw5vEOgqWmMS71eMmXdSG6INxojI5xhTrGzGpGMBxucbyn1+iUDJcQ0JMwq7p5b+OBXt7irT14
7kgpTiRD073ijfSAnzt2Ed9WLx7f96yOnwevmtUBv2EPdlNNwWPhg8HO6mS1H7eiT7wrKuKiYhBB
ChX62QCkU6BFMV4S3qFmP+kq8c4RTOkftCW4V7ogkWPP3V2afe0rbU5NUyewupjnZW491OlpQv3M
satTUgDXztePYyO6H/kYGaawjDpFFuQiPxtUyfDQOQySOUEEaLkPTBLell5DAK2cO/1L4uOm4BMj
+dcsCHN4o6rFlTcuUfyLE1MPeyXZuoiTSW2SK3YthCfkOTOlE8vQ0cMuJQKa1ZtL8FPIcmmj+t5z
rSlUARwhhmYQWSBNuB+UHl0U3+5BG08CN0r1dizqHCTryr/y2jTkfWSiI83kYrq6eHAFCSIPkUqH
X2sVNiB8ltqpr1R4Ne0NzPvHisV6PrYN/Pxzs9DvoRPH8HVfWGPa50K4qJs6vmd8IlElDo9JzeSQ
yYMaHhg60ldsIYT+LmUVcD2iXiGPDUGujnk8IXoIQuh0npqZwe+cgH53NpBnADCXs22wU+SD9Dsv
rgPOXvSJDv28csebNcqv46pdeRj72P1KepmGmLOZdfkvwdvfRmPUEyFKfbwiwGhwhv5lZ5CVy9nO
m2Hm5DSfRnov+2mJ5qvrqAW3YSd/SjeHkGo9MR5pkHjHtQPGTr0WXLcY3lhhrH+drY3PVTfAd12m
4oPmnaXQl/KL59bRIRwh2cBYq8cP/y5fuV/cH9o2oBUR1jwfOAZClvgv6UfdbHW8MGM5dphFd7Xv
q0shCD/c4iW41GPN6KUVK31WRn7/IWMS/5CdiPCuz4xCj5ky//uvz2a0ZZOw6uxxifwRNBvCtnwK
PZBPdUrORMzGtaIpZ2ZensY8McQhx/EWnxphguCIJQLgg/KbGIKzbt0IfXzCKIDTOMI6WJ9ELgQU
4+rGfidfR9OY96XwjX3yVJmUsB5LU1Hsa2TPqwdBj/lH3AAdF4SGHMJaL8OxWPIE3DvDIgYyDHWi
w5DDFnsirKL4pKLw7ujurbqszoKofOsn80Fh5Q6y1k4/A0RQGQ3g9hPS2fmFwcidLFquEjHMAtlM
jpOIoQZvxQSs0uVW8yPF6pUqxvbfijKPk707MbsDheWX3+xqfeiGFOVO+5kmNT7yMYxAyhZRV/1s
bIuq3dsC92UmqoL5OSK85a2QBBWcvBCxFit03n2N1gR/8tgZ5yt6FzTprizA+yU6NB1N2dqhAR5U
uXdslr7/UsYQMP5Lp38XRP35yPGzx7BJ7jiJuwnyT7VRUFVu7HCiOVbr5u5MSv5lsglGNHH1FA4B
qFtvUp9XLwHLGKUpfU1XUEwjaOwGTz07MUjActrkf13X//Y4RmDPAxxJ/9dN/ud1FTRXfHqM6xHt
in5iN3M/pgU0xRCWy7uOif+p53HY0YoYiAOZ8+BjFJs8C9D6AtEqlmrnG1if//5+/q3hxd3Ou8FN
8gUKHkgkf17U5Ot+JohpOzq1ltch7eb7kQLucMGquDOcTi8RQp3/Mi/cX70/f6MI59+d0Ip5Ngn/
NiTHYsJeGDL9GvU8ZWoYqU6rcHhCgo8KBXs0IzeO2e+cvlbXPlw+8de0z3VCTIOMhXscHC99iSp3
PNiholj695vyv10dNBAW2xgfPgGqf94UDw11xdjUO7LEPpuKCCxwXE3/qP16XrJ//6x/mDIp98IY
dRzWBJ4MhCJ/fljBbLoIZsmq7Uzh93nsQ4lZdxsP0+Kqn/5Gsdarzj+oUG+PbefSOq+1YKid28O/
X8o/v7bgUccditjSFVAt/rySiUhOE5JRfcyVmd4qzvj0pVSaZklvy5///ln/3BeISGQa6aLuxKv8
99pMF3NGlFHYIyRZTvACVemuXQKGiB1+LFaeqvg8J7QGZqqB//jsf0g4Efan9zuOnhKjv/jr5x3X
JGdMxTNPjkfxZhomBYm/NMEOCOJ48CDEF//xQP2DhXCnc9D69nFqYZYgw+DPW+vNhU18Tdp3DX9j
PAnthEvmDe19wolhd7+laPQziWf1tGAQXq6ch9xLm4TUIShY+uXg6Tb2P3qOpX1Zsf3zkDAhIFWV
2nCf1+S8wXebhvGK2Kx2/stz8vctIz/MY1aRRHdADc/IX57BqVp5aPqCMz2C6O+cb2Ajt3gb37Pc
t7deRuZLn/RoMZuNJawRRUsDNqXLMdzts2y30W4OYFOOvXQf59kJvq5Clv8R7Py/XeS90MDVyH9Q
hP95k9na16ZhDH6au054RxL+5u2D28G4ztxp9cYrFrn5Hl3x/7MtXv7fmvU/ydb/eH+5NTyRPqmk
cHISPBp/fioiJ3cI4QGddDf3FzpCmkosjN6oyXIS3sf2MYjz5TxsDFV2hrBP/pskgzPD6v8yBbI6
8WH/c10FgIAvAMgDBSOLuvhrMem20mlGYo5OqIhEfxfjeN1z3vXV7yZw9HYIEKgjqylR6rzOBC99
TOdEwfqkMyOftwVzwKmaZeR+lcnMKWaNkHy80vgoCBZC4sQTKpfwVqEM8b50Tluv7/tC9eReUXys
B61HksqihA7zPjIuRdS40W14zDu6nZgK6gQkdgeI6cm6uVyyOc1VeRCrkQTGVOQZSP5YVHkfZyXX
7TyO0PY+CA8pLilxRCPvQqAS3jmt7pEDDvai/X049ZkQo+TX1BEQdJKeACYmaYewW7bT5hxgZTVf
/UZ6JyTKeXytgQASpbp4uZv1hBtJzM5QJaioICUipx0ihpdsWCfmEU2BhW6bY6YBcga9GzhL/mFk
ZHqK6XrWWbQ13Y81cEHmogQZEjSiun+fDj7mgL535t+6A36sbWrqH7ybnKObNJibzzTJ/Z70AeW9
31ZVEtoF2ngA5BvJi6QobS7hHC1vQadjVvucXI9LIPL1Z8Dzy4vUVQBYg2qe3ydBm5qLYXYT7JkR
jp/vS0K661H7FVlUGm/YQYiGth4ndfDbq32XHpiatl8tirZ3QU2Y4E84x0iDnaKPCa+f87wqcdmS
nLBTcBFpAfOwPGx0e6qsHc0a70SCz++A6KHukcHk8zEUDamDzbDStKH1Tm2IAGPGX50oiLRl1dy5
pUHXd1xF5AYsVtxxvARJKU8xxwCbuURefknAkPo7Qd4yXYJY519Zhmx33wsLpzx1q4gOfokA4izX
cvM/YmTE/enbabmG3qAuYiHG8oC6KsHTyrCko3NR6uRcQ5xpWEOT8ddaLkx9Gk9Snfc46p0dMiS6
vsiHJnPrec2L4yohH+0cThWg4pGatbdi1vJm4Nf1V5qbCAsTJUgU6YJCfZ/KttTYPg0cLs9TTZNV
gwewt1qssBnzT36Goo1CZJ3LBm2U4ZF88RVCZE7LUV3tHbjb48Fpok1nQTw2RKLwBpABuKpbslQh
Uu4+jn7Z0qfDiksg0ZnpyGBp+OPlvkO9mTzTnESHIK3zsnZi+MaZCio5531mYGUzfg8rG/lH9iYK
SGGJpNOERtXZFjZaMJ4rFrAz97xUv4XjtzNF7stDOQTqGnuVVx3aiWiDs9O079O43C4tQ9yfTPT7
S1wl8IjRs1fhUQcwKy5twC8IRKJG+YZnIdF7wuTI6CsJ+kp2zGmCB+VHKWvh0iLKnKJRI5TAq0hF
g8/9ujg98VEqn4dHOen1zfVqke+WRnsPCOuI0dsm0bcPtINg9gkrRP5mfFukt3IZS1j5E/1yDAXW
/9J6hPFgp8LMtaNNwe1uEY/h7/HA9e4HaoP1EFcrkNkBWtjAxDGvXpy6LrbzttIwQE5U+hNSG86P
2CnQjJN3lxPqw9RLofNIJatQehdTiBzIaqvVZg6QB1VAf88BkW91/zmk9SB2nY2iN7Ws8ZAFiexu
9u5k3rl+o4K9qJjc7/q1Mp8Mw9jumiRLuG+RZX9u5s622bY5LVEFupTrZYGE/plOgUuiaGdDAMJ0
wxsoBnEJVyeFlL6RAZSQ3Qbfw2vVl7rCfACJoVdfMJRhZ8hTafoTshf9UZaoswBnCQi6LbMcYvnQ
+UBR5xH7YJQCxyvjvPzUDaBeYE5Fa32w6C6Otlyb/iCaqsftRFpTfmzJAQECn/jl9jqFzZCCiY/D
l1ZLWthtWJD8lccRkaUukQs316Jbze5NdCJaAIOQfUfT4wfYefxvS2OFvnjhZD+buBg/R8HIk6og
KsWfasTRDPsRjJR7GqM4xPzJ4SVfDOPTbtObzLoq8I9bToOJuW8aHRz+AehjLZBFFm7U/4iLiMEm
TFagCwiYxaupVpYf4mLyr03DpDSbwcSw/CQpcrPJROj9t9J+sNCVmt0aDv47iDIk1MQLzuwLtKa7
tjjFO5LZaOhIb2SGQ1PAd3zc6KHT7grfFfWNJv/6sVyZVbGOr2vxFsmx+jkY673WbtcX57iFgsiC
5czNTq65F33yaFqT4T1AarnihXfwuMXQakfGGp+8qkU5tKCq6g4MmuK9u9FHl7W36k+DLvxlPyQt
CmGWKWZ9IVw4WAtbGtqXvnXl0UmRjWTWukqdtwk65g5RreceHR00VPz0Vv1TvWC5MsGaEHsYTkV8
JESViL5i9LtfuI9G5Ai15j6TKDjniB1ImkAYJg7YSa7bgBcep9uMS8f6inwdAGr9j4QRGEEawAxM
Fm9rJIjiCPLwvR6TYEX1Oi/ey+pD6f+Qxzx6GT5MNjVwOnQM0gWyt4gYf+/LMpdvfomxAjfusp4G
qoeRhRzbzC5FUsQdmWgoEdJn5UvNwOUpHZFf7Lm189dgq5y83lVktIqjYpXgzxgvhUMmnfowiBWf
nrv6LjHnaT/kl0UBlb8V5MR98MyWNheaoXhxaIJOPypUMi06+D53XxO3CQ9iTkGSIQUpBgQ4Hmkh
nu4/TZGqwkPRIiU6eqJAeb8lwIhQGVZ3tX0KvBgYm3yrWJV/oMAtFTcxCMGbw0j+joiyVcdNrfNH
UbiE5Xk2Xc85P+mhAPf8raIct0jim+6XkAkSq4E3s8m0RP2CfJzo6j346q1lcapoMBijhMusnb0L
TTxZ09mCyY7UC9OvN5GEMWM4zy7m7DgDiRUTR4wx84AqPfnkJYUfQKbmDM2AoAtyBrr43UT2sTzG
Yck6VscBCVWjm9YfhN3MyPaT2oelq2AkNrXXXkgPDHNevJlfbWol2sIu+j/Mncly7Ea2ZX/lWc6h
AhyAAzCrzAEQfcO+vRMYu4u+h6P7+lqhzFclUe9JllWTmuVNigwywuF+/Jy915anOoTnF+gu4vNN
uFj41yayRsqtOwkEqKRapeBRazD7hKLENeC3rrXy1ZBMoNHbrJjFVpNemjJWZCQztVHjEj5dC2ub
TpnTss47WqWL7twbc++yDryovjeKVESIgVT3ONRzvlAx2hYRSJdrN2GMMdnIc80cskh7UOEW/YjS
X7xmajasFJ6gyMynI0LBeTjRJG/egAyR0G1M+mBfa0zzSOJOZuNqQc7E1rMYNflTpZHEp7IvVevL
fAl/2ENkfzVsJ7Y/jKldHct5EDcYk2ibY0TtM3nUSrOcVmndTOnBTcAtrrKCzfoEo6CuL5jJtF5z
HiTEJ4yGFV7x0C8uqqVhIumXTesMf12djXou7aOqKeZvrSrSMF/EABUPbsmHtLpcWBjix+5QBKaO
rmcj0tYmWlJfCLTOdAsVRFq5L1o0xTqbEwNovwTS4e7iKCN+Op+TRaPcAMyynjU0lqXv0AT3rgit
sPWVIYzFDaYxaxYQ+3Ii1NMEzbOmqu6XHQV62F0yIRQebGz4xCwIxspr1Gq1thqmnEIx0jEOvNQM
8O1NPlSNwbGlASbvhNWfwfpqxaGgS/S26IpUblM1yUco+ayJF4pVf6oMRIrHhlBueQ1+Rg4/O6Du
wzpDTD3syxQviZYmlr2lourY9dEXEUszM3kv1pQ23qsRW+WOzEvd9fkpFn6TDgDJTdLFLo3dQZT6
2uFqWKxTTcNpZNlpT8iAFXnpXS7HWCeaawiH/ejmUfzgYIy7WNNqM1onWaoX18nCNP9cQOzMN2j0
o/HFGKKaTM1uJgkFCSoYFicnfXfLaKSK7nIQxYi0m8E0FK102c0bKYswReA15S4Dr9jAAocQzqDq
b9AIIKfWxhsYmS2NA3Kob3EwIiZ2YI6NAUl7bX6KRppQz1ZsVbdoz/AdLzFzV8rLpHjR5yjxur/o
h9jfW01SN+Ex0/e6UJCgWVy+/ht6TaSJpNLRT25Dg5R1v8Lsdqy6TpztLFqcUy2pj44Lw8jsik4N
STgAZVJnT9RQBxLLQYbnexzF5gowjzec8G+iwsMS1RrHoTaQHcx5d8nNajvai1rW2VcIBMlskKbb
NftR0GbzqyjW453o6vDkJTgRfLl0lAf1JJL2XKDWdw6ZRf/tkBqZCE/2gkJk1Y1oE/zFGsH8JQx9
BUI5U4PmXmFNZdIyDuYJLzm1C0TU+TVaUj29rtoSRdLUzcuxHhJPHllGlnklenw5iZ3q8hTRE6Em
78cyI+Un5MDGXSof2S9RvXBI2OMNtX48BehvMPq3cJ22f9HHEN9aB5I2sH7hD0CmY1bzvfs3532J
YGbSIQ8jwgSV59WJj3AHakqkOxTPZgPKJmioEAc4HrFJtEj2640+TFR+JPh9xLzS6O3wFy3qS2/p
tz0N+oPCdCzpXYiGtvyVWvabtbIAJ2oGQS6TN0/M/3Ctd0FbcgyWUxw/TzgMnkhAWG51DKmjXyfm
/Bfdr+9NlcsvQMueUs2gUSmsb02VmlpIBxM+A55CiYxcNzpoSa0/e57RnVyphlebSuIvmrF/bGZx
GUZjY7iOND2gH79/QsoosZEnRGqLlq66glnxo8ZvOPoMq/VVnUx/xRD+/i4DOmFEBvbEhS8CIOyb
599bCKEhOFht0zkbnjozSQKKpfRujHu1kQ23ssArxxewOOrMlfCvbO7/1cvzAcNCY2ugQ/rtz1Uu
U5eoZRqiJyP6KlVpEDk6y2ofRyvunnino595XyHtqpLupJnazz9f/t9f/zIqYv2jNueNoC98eTp+
s8ho284toWvwf1JGUj6GM54yrix79Fn9GugI4g63Gi5yQVT/XL/+KrXuD3ipyyrjqQM0JhlZcin9
/W/QNuUMoFejNlLCgWHQIthMW+SshddeVdPQ39tThigpBYyOcvQS2VNFz31uXiH+n/6C2faHtwOC
nk1PwAYHyHTIu3z9N2+H6474jXm3tjG3p+pgS7hwR31UwxjATmwWoi64mt7FjdV+Fl6kX0Nl6bvN
n38mv3aVf/fkiwvgCPoBQ1nJxvTtLQHtUlaGgbZ8HgEm01Yd2ne9rYl9b+1mHO6QsAgnaGkC2hd/
Xf9TcH9MNjm4p/7cp51BzKg1CtKTSq/qfo59nWMjTqQTHS19atRWzh6JT4PXw5AZauwgYVg7RIjo
MRIlK5aUCVo7q3XWIJEJtN7I9eMyuYhwpyauxk1t6TLckRGvF49YNqzqBW25K67cVEUT3cCQWDT6
w4T2CAngapc7arSCTNK726jKs3JM6HgW/UmzSn3EcmxXzwzhZ2OtlCg+MZ/qhLq2SA6DGvTYA615
skosuCv5MSum0P6LDvofKEOOwZAZBI1tQtexHfPbO64jvJ2dbMSVBhB6NaGS2YSVu6zsRiRPKaKQ
k51X00FVReVX3Amv4dDb26y+zNHVnASVXle7P18Fxh+WATMxZnEuzEyioznmvj2b/VKXkQbJbuN1
LqSoEZeadujL1NCeepI/SSkMB1yVaC/JxzK9hexFh3r+qqXLi6C2hDL6NJFt0e5RwREBg5LHaHxr
oFX3iTu7e3Ix3ke7mQz7eD2WWvPqEBCBQnSa7Jda2a7kxuU0z1rX5ulhSlEN5yB2m01UkBm0swR2
BF81AobsJEqEGpA2UL8U4cyNJqJZvc6TsEZmqLLBOWLxGMsDPTvbuh3NdKo3uQWX9t7tZdTsuSwR
vOa1VWxtsMqPmt9rqXvKIChaK4dH5Fk0RBkhDm6mlvpEheVrbTgEa8y9pejPgABpN1VK08/3sNHR
2BlomAZG39voLwzRpzcz1yvnwKW9Segszku65mBt1bUUbUnfu2zaOyutdcpApDozAbxp6j31U6hW
upZb1dZEqyEfIz6op3GozDcnx7R0iHtGpAQTQ3xDNkv85qZcGL2gqu7Q8saiWpZNjtQsuRr7dqSt
0y3ugzVYM2FidbTcdTxYZVCBIZGrlIo23hShRi/YsYsxoQuhPFzIKd4GhA0OrB7H9IYre0i9agXo
gSIFwmS75lNYwhX+xDnbdLar3uo8skj4ANpymIwIIa2K026jpjmVRG4p/oRYxRI10zjnwCg8q/O9
sDC0dQeQPrkeUiA5h0ovWOY24iKgIAV23h9TXU4z/EkygTI+e6RcuOEn5OKnqPUuXRej03itSOZb
5K7ufFNnnV77ieZ0LzQSuL4hg0EV12Uinq6jzmvknaGq/ICwyUBt7sqcPN4+UVsEUJWxCQ3Ciral
Nhn2ERchf3QCZi65AokQvmCWh57uZa7VAnWAZ0VKVPhlxT0eqnweEY+NcB8PXT453WHWWmRNmizH
pyLrlOMzv9DVv1m9gEjktmbDEaKaRH7zbd4JK73W42SJ4HOB14smr71dWvJhqDCWPYPMS0rPn03h
vldLl9fj6L5gwfg8DOfbecUVSqlB8HpmoZn3kI8/IAEhRUV98h7b7fj+5y8nvhfLvJ4kC8gjcgIJ
AxTX35+PjubVhGLlOOgcG7ON007XceRtWjyUr2kBmwYs1pAflTdUvpeMlkHKGaHujN3dVyGjt8zR
iVmE1LkaF4d1BHU6dYMyHJNw5aGaCyhRqlNWD+UpxlKNVzWxnv/8b/g+gb/8CfwFQrgMDA1X/7ar
0lUgITeD2xdNgGNwKBgbBy/VSjoLk4JIgFTTaV6fFFaG7Z+/tLjMRH97sKPNIdJBAnDjXIfm9m1S
W1UKjaQK5aZMgJ0hZcxIpO/GEtdZqNvKuyrFgAcp03CS0fOMkH1oY7q8TH1jq5XoXZjD1HGwoTo6
Q5j7TCV2tEbwQwDwWj5kLllrcqGdhkuUq3dglcRwbFxbtUh+G0M714njAd6hazr4f/7Xmd/xWZcY
lwuNHoEYhRxV5e8XR4SKGp5Q1GzHWWd0EkbkxriqADuHeZJ92WrH5OjQ0yrIAbvQhlPKHHOFicdU
a71PsjmwKh2PCLgNMkxH2RZPZZdbPTyhBN0/l3osxU5s4hNamCs/aYWaHiPRJOSw6ToTn6SKg5zW
ir7DkWpcMnJN6wyjgXcZokVDu4cLNLth9/Trn/4/fsde7v7xP/n3R1WT8RTF/bd//uO6/irv+/br
qz+/1f93AWSX1/vtz//X618Svf7x60+MvqrLPxg+May8VV/tfPfVqbz/9Tf7N7/4H1+//pSHuf76
+98+KlX2l58WJVX5u6Awmy3sf+9Ilxf/1/ddvRV839Nbn3y8lf8R8Pv84dv+mS9mCFLE4AhfloVF
UX0B345fXf/3v12+glwdPYrNMyEvJNeyavv473+zjF9+VeRcIL/SoAHGg9JBevzPL7G58t9fNlhS
if6deDHr92uW5xEZA0hbFwIeVRbq79+vWRgEgi4QaB5Pj2mk3CbWbdi/hZe2e7/qyh1lkzPd64RL
ervrTVHfeck119M1oRgrG4o6UKYNPDZcJlD324eyeTLrJ3t+jMdHfbmKmxvVk2O8BXHkp9MWq9/s
3srqw3WuounEIM827v/9pfj/EoL3/+MadLiU//dr8P6rfU9Qr/xzPe8///43cfmGf64+Yf6io7Vy
2JYMaFXiolD61+pzfwGjeTHB8jVJfMb/WX3yF4PzGwUcX7hU39wG/nP1iV8IVwD/ydnhuuxz3r+z
+gwS7H53IrD+uKmBxJeW412uwN8FgRZUL7wFeKp0ajfo9tmF5lDZB/jO1ZtZGepZUDT6VG24g+bp
h+lVWhCLvr12uzA8wc633kP07oGXJu6eQW78HKdUnLZarFOfAhnzY8txXgysc9s6D8v4yA2ovPEE
rKwRlM3PMbL0W8Y99t5beu3KDrP2TuvG5soAluVD51c3OqPJ84Qu/KlbtCiA0ZKuR1vZK0Hlt856
HKitJ7THtG+s1aVptO8J3KRTj8DRX7hx3rr2bN1bLWA0U8vS98pxFclyybiHc0KXuS6w2c/jcpx6
ae+mPhanJTaWdUVVv7HR15+qbjxTB91EwlhHk3OXGyHDR2Hch8gYAwoWbOj9RK8mNcM3z2XOo1fG
mtqdKV1CQtVSi89whMKC8WsNzSCoc+fQFk6ztbOeufGCHl7GB6401zJ6HOfqTrOh5MQovG4Us9VN
4WGERNU7js9lO8ynEiopv73qvxg9W9skz4udsWCsyYv6AsAZ53cjjfV7SxG4DCzpgbn2+EqAGtmm
kaVt8QhwHJlXYEjt7YIk7pZgA3FesA8+jqU+kwuq5M6ptOEhSrrCb2UdwfbSc2KxG0BBCEnVE9Yr
m/tVDNo0shrvmlihDwWLzUi5pxbsnzgoCy7wLpqm0unDD7Cm8RaTTH9rmrWHIDzSCCVWTJdq69rW
QmuFZ//G6foXbcBcEDdmMM6C8PjJ2peIuCeLQ9SO1RVugKeoRnCBbiCIMvXumMmdjSuLhNTsrIei
PuD0w7tWLPGGoJ0KDtFy7AfAVhpOqcIO8hqOHzcvWKsRAoNieByEywixg7160poOPVPf1PwSHW42
XNWyQjfg7t3GUU/KSbOjEbuY0jHDgLUauVHIAtfPXJgbfYABTiMJ41C5HptP0aDoVN4y+qZAUOA0
h5B+YIBftFs3U6VtWzmuXDAVvojD8FCpeD0hRji3HrnIiUcZKjsXX4VpIW7X3A9j1KxN1VghXOYY
4DNgM3VDq8a3JMoet/SC2SFrUZ81nwQlmAW26Ru46HUL0xkOTLMXKF0WkGJNhXUOattBDN5X2xp7
jSZL4KT90bDRIE0mFdRlrHuOB5KtWzvaDFTRa+Zmx0Eogs4VRAtEKMN6tLIjoBnjgEsLw4mmb+zW
6ILehKmFHt0EGoD2enCtW5CuvZ85zUentY/OgOHJcO3bUuhJkOPVIawcGFdnkGXuONrbVLfZiZFC
etcC0/NThPArh9mYINItmHIKTt+RsxswL2t9HoT2bekteWxj1wJWowMHsLUg68PompjJyYcE8ypw
fG2H3BifmJRb9IMada+Efe5d7cJ30NB9wFeE1Mm89idw5X1rxclZAgJ5Av8jyPC97rk3Im5PoE7h
PcL1M35gdUmocHXU4yg1Ljfh5Og12gY04OT3lvbiNZcsgzZbVnobP4RLu5I9zPZyLnYErmTkZaOP
OCEBqZ+s2SREu2o/8ji9tUtbMfWyfGJzzppp7Mk7eCKXEKdgRMK109f3XEg/y9l5c1TDzTyvr5wE
Mzpcai7KVbiL8yQ9UPZaLHXZYvSi0dxoRXEmExItloNeQixMlkPmfh8mKKhTQocF6CQhem1aZavS
zMd1lcsIBaLTbVUGohWEiI4hukRFVxsWfaEaLEOXTjgV0ayBhqpHeIlExrcYeRjQpPZmij12Qy+M
VzR8HLr684hhO4KSUpjvy2ih9xtDgSKmnMheFu5xNtvl6A1afDcT2/YjqSwbd3LcG1eDLNrrLkwO
OJNvQ9HU9HpyL9lE1nLOqeNDOEGmXxoy/pRaJnfG4JERbCfzldN27ZeXFfbXxMcGGMa7NYbUCmi9
Tu92qrlvc501QGHw8Mf54qzyiAjIJgLGgAlpaGwDJFiU3xdO8tn3BIFbFchPWpTlU9Uvw10tivyp
mxHxC3KWY/ygfhSJ8laDvUxrH7I0br1FvmgTLJzy0luppx+zUz6GhQW/JV1Q77ANXA1N9sEUk+sZ
Pryg0Zx8BX2WGyodMfFWxwkORqXRRAN7ICP+1JAxcWJGJsDn3AGGBZfgjphYCG4XYTL+tlmz9q42
aa/mUJcnyo/MXWV0pB4sXYMUk5S1AgemiZ232OUNVJph73lZRdBapa06K2XaJpKCcHMzGlpCsCFK
BzBjxGNdckgNCVaJNeEqw7vSXTBvYTmEOyNr6ifGX/aDhT6vpuMUL7C08lJ6O5Sj2luDUfBuEKK9
10y3vBN13N3LNsWcM5YQkiRg1q6IcCWANfNTnU2r8uzpmgCs5YxfUB3iLK/pEC3ZI+rRp4qBic+R
Vx29ejIPydJOb7wfMQewbKqveQHV0hBZ+TPiP5pXedKZj848RQOMFcEOOUQE5RitSed6W9GrD6au
HO6EsteNa6Mk8/RkFYXefZri0kn1K8Qqdxp26L1ZhQFqxnQDqPtRznn4M2lHuZlNDTntvM3tT9eF
5a07294asKLDUhJEbpOvEsNfRBrsoS5M8gpXcsbodEjHvWUMb+6gIbcs2CiAa2r1+6VcPJpYbm8K
bEYNeelhF7ixozCPVG/4WLTVDLfnsnzPNo12z+EZHRPOL68fttoS2Y+WocYVZYR51nO2Y+LCok0J
P4dh4LI2dKe7HVJDPmKDpHaLmEPep6Qtr10cvDdxVHZvSauAYyqOmZBZ9pp8ZPg9EEj2sQ3GNzGp
/qK+JnPCG+WXdLr3OXeWRwgOI29O0W5rXVmfNtKpNbVXxwkKnE61FGldYxztCswraFRkQmHTriAr
bMdqUVtGz+90H588s1ertrPLq8prrV2UNuzqSJBf8zDZEWa8FTyXtlaeIrfaipAef+KVk78IS39K
+IyxUJO5cuQQKr+GlBDLYgHFtog62urYL0w/zdPos+myN0dz22tB5HKKguNkmll5Z9cOGb2WiG8M
MN6vTTsMxxJB6yPtRvN6VH23k/lc0jmZjKAeJzD5eZ9+DKUXrocOYeOSmeYjqmuc7GbZuD/BT4E3
E3Yjt6KmnGX4vbKtApIuYik5XM/RQc9UtSqLrT06I6eehDRK4mGqxflNVLXxYalEC824d9E+pdE1
Q2JVrJMFeZMjlLYyolCtQXLY+1IktwrQ67NtxhAGsLH7jQ0pwU/o1j86ruwqGLid0pmfzBAE0zgx
0eDAWE/RudrcN7WUPmK2M7V+7RjhvZefEndp6OtMuL+jfmm2KnUh8zHsx7SdE++VWV23q4v4iEKz
P4CLMo/YnRoIqcm8A3tf7Nu2VvtFOeIZJy+p8hTCJFUJfCqBnUgYdkWD8MVdgG1B+4bEaFmoIgZU
oczuO9hIi45Bdi2SkCG4NQGJthZoKr4zOBlPqaVRnBG7AsTjss4TBIs/Wjiea0RYAATK6mUk4pP1
MRMQt2LhA9eiE4RiugRuxLtsrERXhkDOlxBRYtZaOjeP2Fy3E6ps5D9oBPwG+Dnqc40Wq+Y4Ebre
uXS5sMOXrDu8g36OYdW36kU9j4wbQY2ZCVJX2c42gDelP5RRJgQvBMfIX4hfNVYAUULeON19MvoO
ElZcNeuwNp0H1IgIUXsCUu4m6GVbOD/Ohj4d4LwZR/6FhWXyyRciGGrXZHqVQH3qqmyGh4umTJpp
cc3+DwUzopDrenwDS14k16HWJDQS7PZNoN+in5Bm1U8B9QR0H+7mPpIj9tbmYegqXHK0tLBAlhQa
Vk81B6tBBAKaCumLO3uZ5amwOZPMrC1w/qn2kJZ1/iC4BrAxcanjAEH1ZfILjEwJfvDuqH0TZ5D4
h1wGVUf0dV079ok5wSv+dxthaA9VxVOJvbONYdmrImTLA4ZQXs+KIIqL4gjOYeQFfZtSqmAYOBgc
zoeml8s21wqcRvBVjqMGglGjQblRnasfCTvQ1kXYEvWdAmBKbUtbx8S8aUDasQtATrH3ac0YTrkd
mGzUTavaKeYd/xcHKhNRLl7dmBnPchyWbMWF9U5vvHcotZUvZrIfByxyfV9Ea61v8kAK7skFXVDH
jy8hD0Vvzdexy4STmSbhh4CNj4NEaHe/xObd2FoHF331upfGDReGH8r7NDGZihT6jRq9fQLveZuh
5CWI+a7ixucP5ugdPOYx5J5ayZ71kRF1OfYv/KKv4VDCruurZwzpHlHFaf8mM+trhBsKs10GCyIO
o1g2BLOcYexpECfqwu+c+Kdp80RogCUDkA1cGLwBGXhaPE9u7ZwmSz15nSaIkgKP4BXhuWXaGnC9
z69aE6sNqXDubpkxf624F9tnZrx4M/hXmdnTY4+vHxoc0+AKNMZKn5yQ6pBE6RJfqEbV2y0pyh5V
bpGN4ngSOcbMbANp0r5vl0LbaIDKt41hvw6QPl7YCLMdYaA/SNIGYIj/xeWPTphY6iXu4VpU9paP
vlqFMDB2fZg9jIifgWGkCeWF13NX4ELvCyqkuyoMNXwYS4giAn9WviUhLU3XjT44QaRX4coIZbrl
G5EoeNN9ki4fED77FfilS55JimZ2qMMblKLcdxrnyUQWX6GmDdO95aXqPUXMDJeuRyXPo7M26wuo
L7Fe4ACJrSod64QWEIBM21cPrurPWCHza2gJpLE1ABgapHwb2Vtr28YBMzoN8CHzohrs5jNj09z3
bIrLpr/yGu8DLLik8CkHv8BqN2niaCYN+A3ZeKvZbR4VBJxWqzDoNDZyY6N77Xs57rhQslZtPorG
Ay3XDHLY4ZNEiZhyGI3RFTMz6zDY8wI2LP+xWPoQOObgMNXn8snFRQ9UQSpIk1wJrY32qBh9p+Zn
4FHZonCPfWNua7T0xK+nJAQk0ljV9kyxoxsuxQevPnTGW9K3UGVn8SO1GxdELzjgxWxXNWbdwKOn
tOaTM6mGc8tHTtkTl9hkICyXW/wt943R7BsMPZhLZm8F0J4N2DII0YisE2etH2rhfSbeGXki9dPt
edNNbfJO8AGi/i485IPzw+mGI+C+dWPg0xpbDuIqM+45J3C356o+AIegRVEK7lejdQxDsezBve2E
DKPAtsLN0PZIwJlP960P+XreMZDW/XCEoGgYbDZRWe5jGtdB0yPNu4ABbltpQfwg3YC0wHpeybR7
Hj1bXXdZqftl4r54FjsKwfTbLFRYPbLwDOpU7OoQ0f28RMI3i+4ResSGFKpTVbSf8EyctV4B7SDT
IdxigFoOZde8mEbZ3had89CHgNKQGVDDjl6/BWA4XOX0CtDYQ561mm7P9ZwkAWDGKwheEcCPSDLy
lj38Jpi54FRvPdiB7KOa8c7V7R0L6K/mabGvc7jooltWBFyGfkT7BT3NsC6ymmcpwgZhDvoERNG2
g3iCnqJxNDOe0veG5H9AL0qOeMmuYZX5phfNkd8WNP6wS6xSS+rnOi+ge5vp4xSaV3oX6RggibfI
Gto73tBynUf5DqqxiD8SUlWUj+LJfovMhAT1uLyvxfTWm7LxCzQ/flYWvEcRwKKknkBQpHQwWghE
F8eKX5chBBRDuxOyOUQN4KwQeWJQYSyMcrp5sDgTlMNUrugQd7LC2Y8c99Xg0Lkmi/eMtJPfaF6l
PUk8mZ4dx7J8Vq2R7jSpJxtpw0k03IJlo9Yju8mVwMRBCo1hlDtzYpXHRehtUVTfUnToa6k8KKrm
hUruTCue9MM0mzBKKi6XigfUp/z7GVOQfblz/GEmFUO/bEbLgWjdZ3uC9Ap17Rog8Y48HG6mkZds
G1VqcD77O5vIBolxJphDu78DacZMNX/BONTsMcEUAWAQhhbGSdfqW1nKLeIV+dMNqZGTEHHK8gq8
VVJfcrlYCgtXAs0Kn/tOi3TceultEf3wvCEKnAW7vchP9RB/wJWJ8KzyvjmUYy9GwRs/dBG5I3aA
EGm4JXvsKNA8WXWOjSizVdBPJv2CJKhjou0ipywfLNhU28majl3UuRwa87hZZvOtyeShCPuTEf6A
yVz55pR85aCTAu2yAnEGay5RS0ZbU5/DIeqPtsJZ0LpmdlxieTsNfFwekRJhhwB7KUg0IUF2TQwm
x2yWRlw3y7WAsiOLB9Ih9kaGIavKufPleYryYOpn7vPCm81HGZs/sVgYp3g2oHTFtrnRYtmeQKBC
hO1+YEV+0eAbelGKpbNtPjFgDRvYmHmguAeuxQL6NwamGGMCKd85Y7HW2TCUTLPdZeX0OqHIWsX9
VK7a5quF9WrI6YoGNITy/EN104vA4uH3ElmHLGJzh0o5PSfg705GI+yHJWJzh9bMarGeUT6/VWIw
yXo4q2JRu6aOPrKqWNZzo0+nSwLoSqVTvqH3TcmCkMMZTkaiH0fFYYL8FkVjCxS4RiBRkBWg5rUX
Z2SU9GRkeljJNujh9FcEiD7mA3vNUL7bQX6GLP7VVeuO9d9MN4zRgAm3W5H9nJcnpb8OlVglNAyX
LIdOZmZfs11uXDA6mxqR0g2qYoIOQRX4wPsH2lfxc5fm2j7S5MJ6PDns5g+6Zi1+aWr5Z6wEGVWl
qR8c0S63tDJxwWg92mIdx+lSa+WBUjQ8jTxZWM3unTS86jU5brGUJmdYzXVQd9PjGFKd2/ExjiL2
frjl0OnJe2Bc8CKsYqcWbIfVosVHK0vzM2//tNGUvQsVEUDsc+VD603sVLVUL0p7wbS3EfMETdyR
vm4WQN8vkvMZ5+W9hVRnNbriEBnLPuNJ3FKOfEgtWUM3O+qtCJBmfOJuu0LlF264Gn0ixtuKqsFU
h55Oq6Jt7kW8YwiRCoEP0pNrDV+hnwIShkewHORiu+SrIrdYHH0Lf8c4xpOt1pVRW88zRRLUo5Ek
ERAsQRd3mF4XfUGEVLm7KezqDVepnCK77m7FkGr7hGkB+q+8pHMrybT2XOurI2xwprNiTNOH6fDr
OOApXjMedi4fabCM93Nk72TCIsS5mG9Vku0NvDo9Jy7JtH7ivNZZz2if71RSHaIxns8LU6JNDVp2
IDOtT5xAn+mm0BInY5K7XaFulGNu0CDetypdVm0ZFT+6PjmmoUbfa7xTvd2AMyPqKm67x5KqKZmp
mdu2GYKCydwB3NWwKvEh6EPifEy5JQNJKTHrnbZNncY+tpKTigZYe7QwAUUjdA9Z0TxoHB4Er7GO
DU1Zk1MvqSoflbfUORnLChKvXeJDlYuYla8Goi8vrb/6PC1te8zIgqZnMrKpDHTmIHV0Z5qjPysS
EQICVNh4DSq/9dIZ3TUUC7nGwgsj3uKYNLlt7WbkzNDIlgcHEsCO0O8Gw5GB57A2qHsswx2x0o29
L9vKO3fNoEj6ST2e6xIWAhONMA8aI3UecS/awaggVFSUU/vBSbFuLo2ML9hFVZ5DAwQeQIkhWutN
7yJt5toMAnJe8XLeTUrf/V2DPEx1R45YoFcMsZ1mpL+/VPobhN+TVsgLRTrZY0aLn4UNLXnw2OYJ
JAAcZsFJERMSjRAU+Ho2hvuec/mLD5esldIdU8zSqIULjB7PGnnunxgNyU8Kwzz+wvaXcJOkG+Yq
aKcLb+SH3RGIHMOFfWuTRW5l2Y8vFYbBp4y+c5BXJnERWZ2Tc0Fjv0kCm1ZoYr4ypzXOF2XzFhVf
ea/YCK8hMj8WSx+eJvSHt/j25Pugdw3ONO4IK1JI6tWszPipTysEbBnJUFdlU2TnvO+zjQH3NkgN
OznPo6pflLN4Bwa04QUM0lHV5v3K7EJxLqeWwL2lfIua9sZKmB3EOn0kQu+0fdylzhULQm0Q8CY1
H5he3VP21UeVFPYrqCEiAWI7Gp8m3FsHhceOHlNoXc+1wvWdeaN+8PC5HuEBLPfoE5OTxOFI3YGt
n6NWRNdOTj2cV5Hc9rnrEgXcus+jNbWfg42pqAjdalOFcl6PrQ4DakktH4ENx+K4rIqoMO6szCVl
WtTdS4m6/4QAuTpWyRJ+Yq+g/5b4ZfS/uDuX5baVLU2/CmdVFVHUIUCCBCYnwiQl6kZJlmR72xMG
JMIASFxIXHirqIia9EP0uEdn0LMe9my/ST9JfwkKNgHRuiHjbJW5J5uSnEjkZeXKtf71/0qbGGLU
YlX7wXjZIYjdEsWjs038KUFbFXNTtzfj1KWsr+4qowFh0uZZSLFnPK2blBOOuBm1k2PVb6Qf0VWh
mn8DZSrMZN5gNaVorR0b0Vk8oqB+Pce5mMbIu0HWhyKB56/QoMEvwsdD1vnKhd7vuAFw/0yx006P
AsoAD6Hj3c8YgFOogn2KtBvJCpUHCtBhUZheJ5qm9/+9xUaOfJ3I7WaygKBjYQRnIyGwgXqJDZm3
rUPKZzuYmFZ09XoMxu8JB1LAxgOR+TUYA1FHqxZ+rw3NAozo4d9tMRn11kFTgYDJAOBMzQWKs6Ai
tqAMfqUTUBLKulhEAwItnvYACtJaBzCaUa5BJLylt3dBQfyqAUEc9VQduIsAJiqvgWUIEONPlJ4G
VRVFEWAEuZC1BbiyxGwShcsQfgW7Dp/LZESQwlxFM3GdpxIuCV3tIwwuVGlSeU6tgPYMiK4E+s4e
TrUNxSiEJ3mVMva/AWO8ry6JoIYzLF1KCB1hkw3llMGkjdDhHJ1A5KfmmjjQUBcDvKH07Xqgn1NO
PIUPHmxrdnsxejBBemfJkh82tMYfizXpe8eBgPiMkSWLSjkMqeYpO0zxV/fLZT1c9RHca3VhOx8d
2pGWfIkaKpTg+sRPjv21q45dZbFEWipuLpwj6FftbqvuquEhLAYzYhlI9o1GjvHRX/vut2RDBXzX
rpNwIqO/xJSPpoNE16df7TZ4X+iO0ZaFXwT5HHEeb3oR9PPf14miDXVtaTxI9r4KoDd076MQPYXk
SXDek/v2HYKjFIMCmqd25IWA1LEf761xGBRxUg//9idSCv4rgHrQ5xgqEN98U6oNEHxNSMvgb4Ku
Szd4Xg7UUw+anaYOUQz1YWCmmuyVHCrVOIA2qdXRQVI1KVPRXrMlO0YZKNVSDZiNwP0BzSAUU5Z9
pxh2rnKf8mDZDRc6qSZHOYf5wXJnF469/mNiT7oA3NcES/RvSjz7A0D+Sbu9bJuben09CJxoDMMx
N3M9vWpRc0NkFbXk4yY8Nbi/I+AhX5tUZx75UwUOIeWjso77TW1+xYb9Y6YBjgmXifNdCwhs4Ybi
74sKRjzsVXwRet+bzVXXn3mobSEJ5d4kSSe83Dic6yfxeurfTB2Y78jRaWSe/R6Of9eAq/U6nEeH
eCj9qe4Pwvbk0l5x4RQcAsoqhNBBr2+GDn7vkNpign/UbcDmAONMEnzywujz3N8ME7A2ytKxB8T8
SSDXoUIOer5L0hG+o+bhuhNP+yvELi818kfDjr0eQNF94hu40cnoJI28TwmFI4O4haKq27qHW594
ShQBOvHtyWUczi0DBQ4sAgXzI3xclJDPk3l6TsBtDIvPeK7Xj2cadeSThv+lA5MF561yC3Vj8yi1
dQBgQeumqYBvoMyzu/aj+pG3Wn6JQBWt7c3tfDqzmk59cU4y8HYadr5ukMXQfPJE8GKPA7SkJkrT
6a/W9Y+BOzoLA9h+KXRfd8lmTHoj3zMuyGi1+skoIGY2c/vLmTWKGv149p0i2yM36cQWFQ2NPohv
UkzxfLjhHyvIBd424abrNmEqgb1Ag/k5mvc1aljGHZ8AW3s56Vw7qnfrRNeeyg9g7uHy484JMq90
HFIjpqC5aSZQRVLDQl4GlNIExbM+DIsE8AHd9ZpQoXQ1fU0Q3Y0u4khNLqH1afUXazxf1+duNFLa
M7qK0oFKtZQTeW1yH9PDZph0IJ5DhotUB5ooDU8ZrJZo9ayUltqFZW1+qIIX6NYDtFka85RQ/dL5
tnZZ0WRdPPj6O1f4x4fk1PWzul7XiUGDseKFDxV1o3bVJqVV8H63+n44IUI/8+8oVThZKpv4eDqL
jkeuftEhnpzqdfxGdTFYo/dJYBXu14nN5W3VIZ4PM2PkY99Trv8NNQTPh5Bqi1IyVOACvbfwoxGv
tRi1v6p6/LWDJrrb5XKJYjPA73QwQnk27HycxARVOQIAF7S6zTg9W4+aA5Z5P2rANdzqTG7breaa
/eHN70iigzQKN+2+rdVbX+twI/FVUEnXb4gQLiCtqacrtWtME8Bs4CSQPvOvtPCSEvKvoRd3RwaI
tOBosvmSTtW+gewe5S5cZSHBjusd50JzNh/Bmq+PR7oyupxEx7gmAReVzck6cA8bBmWJFKRadUgY
4Lutg88DANJsGt/sDsrU7FxFq5Psdr9qKJL26jYBNCaF+F0DGgzO+v40gftq0lqtj9ud9exY0zrL
qya3WSieZrCjxnNv0FwoN0AzDpF37VLjS6EvbMKNqPO9tWkODeTNL6aTjamtR50LZ6aR/6dAdmpz
YoMD6LXtqN9a2keriXE6gp+BKtrjxqRBcB5imOt0gzzOagKojlsuiK7pckQukC1mrFBVs5snISVJ
EDKk93NQS2mrPj2aRdqgbczDXoD33Q19NPUCdXa/Vh2IRdM46XoNaxG5p6njXDl043i6RpaGUK6B
KDFIFK9nq4vGJQUzVAXVz9B46SUi+gpFvBZGbBk7IGlYVwYQs3xTkCQHArFZOd2mnhDhArKvUvTN
fQRx0Fa8/KJPNqhAUweXbhpBd70hCjAier5yBg0BSqWg65rQKtOKqlubIjkEym33LAjVgd5GRYvC
eDCHU6J7JEy5qS1hxOhsvjWmQKeanW9r3z9bNSjSivwAajZqrw6BvH9VkOLRktW5DYEr1FGre2o+
u1MkwagC66LSNKw7UFyjGUc5ZghFVxJfuSkxDmQCYSNJF7eIvFC4Bzd6+5s9Q4TUmc21YQfC5k39
j5UDqb2z2hzPyXM5jdjU5/ogmS9uV8q0q69XX+qhseAGv/q6ThdDEl1A3uCJdKnB3aAmN7Q7y/QC
Nr36KXHT/sYViMEFivUJlPOHSNcH92Ce6uQ5CPFG/tKkLskBKrv52AES0+8gTcmof1cWzeRsNIel
C1CbYGJpdtv256W9ngybJO2/ufMpIgGT9pcAosduuBpdtRe3dQ2xTJTEyB3O1+7paEZOEZGQ5Epf
OkTGIM5puIYNvaMdnKzQ+Jh4DuG1OkiBoMVR2G7PL0lM09qdpwEoIff0FTVCQPedryQeSQS5JNf0
zWGSNBZQdCGwUG+4F64yu1Lq8Rlh9O/2bL7uNSAkAsTVOnXRB8ePNCi7m5DbJsd1DzcVoKoZImn1
hvPJ7iTKYN5u30OnHh0ZAo7cEMBkNN2QgMzQykoConcqIMzN0az+CRVoqO8CKuKEmw8jT8c9jMRK
M1rO7DN5t2QYj6bplQYdEiqn/vyiLaDTK2dSv7B94NQhfAIf7aXufIeyyTtP2uvgap4hsJ26HQ8M
I+n84Sgrx++2BVhbiePNkS8A3DOoDk8MAeqebzbNO0MAvT2OEVyKKWgyUOCgXEndCWA4xXTpFxuC
LTOa11unCKqMSJMRiItJcR8iJTS91sXF2A7EHbkhrsuxOvGu0Y5RL/V63SXBpsM+EsCa5iEkn7rJ
7AilywiaeofaYUieDLDpE/QTSCyYMN6s+nNyt6ct3yfIBSXZ2aa5NusIvIynxhSC/okPFWBKIAJD
gdmlWnPSXi/7c1KWH5G2o9K04QNEXi1HYHahyD1B7A1G/mQuUC6APYaNpTM7A7sAlESbI5O08ZxT
m12NXY9I5Gm+Ox824vaqF3geOHdTQ5hlBEEjcQsf2Ti0Ni591UkvVxNdmx5CdDZ3CeFH0cflyqif
UjiFMAt404GycQieTtqt5YVBVVi3jl5dz4Bn9LROxAICNZjZKfYdwd2C0Ed4mHpu+49kZVPyNp2b
CZmTPvJwy7sltDTcdNRwkNhrEZ0OILeDyi9oX7cnaIiqndH82k1x6biMaV+ncxVwNlYxhgyvvhnY
VPafQXLUJpt4ASANQBZabaN+mzPMiM0F7DqDNPHvvXUDuap2n5TOWQfRdSNQvRNY6pJPrre6oNyx
r+nLbxPfO6uvCUa1veUJpQOTyzT1NVCqNkhbe4ZR0rKBTbojULgj1VP7YFDOQ4f0FToIpzOoOKi8
npIEmfQJ5IQfO1Stnc28DdTd8XXaTAiaonWmx6xbj1Ni46TLwXLijcFcEfJedbxP6xFEChQfw9XY
BLqycXxyk85xk2LjozA0ziDND47mYAEu60Y4DH39mPqIT0iIpAa+1fxmtVweThftj9CmLVU24WZU
h1aVMl4EIhoXLaj8u74B/aC+uprPkTyMhgif44dCZA4jlCg29UJIjurhJ60OzJsYLnQmJwAduzMY
r2fezB2g33sNf1aruwRXfGQTc/Pd0efNJgHQO0vAXqzb/mlnlZKuo17948oG1NVWR4MWAuu65nxu
tqP5eYfCIdQMFHI/abD+g0vFHxzSiMBAe0QI+1jVv0NiaFxCfkPqPYxZ+vytyWW9Db6CU4KoItEo
pDTayT2wlM1patyupvY5aBRUgVAxNVbxkjgxHCSuduikGWgFwNMGOP80/rIyoFl08QW92Ohzr7tS
gWX0G1xp/HB+CbH7aSfpkEmbj1zLWLYMfKDJcJ6IwyX5rDjz+nlTnw4DpBkO0+UIxJk91OJPTeAZ
5BkXwwYqeuvW5rS5SQM06okLqt70xtDA7xvJ6XrOLQM2sn6gGIJclPOxkRAKtrwUHMtytfpGzskl
o785UyCHwxuDwlFnGaUJheFwTkyPUJwFqq4Fp60FvjdnV90GJMEmPpwhE+HGERxQNk3UVx5+fxup
r6B9EVMfDKXbJVXUJNMCumkkR9SUu1+mLkiVaD2fzLYxmVcFD54MC+yW7f39l2GGCsGDh67urf3b
1iE+FP9dhUg03SKTXCoQfNEf7VYRPm7oZfWCCgGAQnQwaygrVXyqAY86wiQdU1HY6hxoeqcB+TPl
gB6kow8/V1oHRAMNXW9CDyM+25qwnZF53OXHxZFv+5unev6z6syo+uqacgDLA+EXUMTZpzQCjYOm
Dgu1Dov39pMN9TsaAbVcp/faydcaB+2W0tKbzYcRINK0swZaB5jLDhzXre0SeH9rgChXxeVvHKBM
YDRgWt6+I3GwnRFQtAOqBRWoctrbX7+7XdCuvAa0A4MAn65o6vYVKczcGQH9gEpOnVJOBgZD845W
f4ftWsn0tZsHAMgpeUYDO/sU31wVA4OBAIux/by7uRcc8JVGoNU+aGeMNyK8uzPpWQm5YMHpPFg+
YtPva/Lb5Rj8q02fegC1BhF5AnB7Jr/eOTA6MO4bHA7vdPbhH6k4/ZpxAO8WFl57OOGK5h8XAJug
4x4gT5N93tsqUB6lYl67DFpN3lHTyCU+nHGM6c5GgDIBxgI++vageUfmD1qgqtNPcX0L0a+OyPVk
L1l4dw3bAO/MT/fn3RkB0tlVh8A4MJQm7g9+XvYpTX/jQGTb2iID977sHxSGVV+d2WdtN1uweWWf
4umnGAeQtbTU3Dy+P99PeXBJuA3u3sZecfdpYv90KCqAMRRWvjD+/ILTD0bC7LNdZ+9o90NkUXH+
W1xvIMDAtX14x6Lxr2MYUYqCJGPn9+9rD7A2q45B+0BvQOkrxiH7FL1/HfIRkCktbkHvdRm02LWV
XECteWAA5WkyCNtPaRmoLIMGhwSYle1n+8AXbYUX/NGPQEnPcb1xFkdxrXiHaunZP8ijKI8b2GWo
aaI9/gMQkf2pIGLaNr4NKYjvf7/f5WXKLjs7vxR0VDtfC38bP/rjh5fffdbujwqvuvcd8h8eu1Zk
RvfOOvsn64e32vJB9czAHJu7XDxNTumfnXzENPVjrTzV6gBWrcAzg3HelCD5Eda2asNDa+Xeh3k7
olV4QPOve5mxXtTfG5MoXO2KcYqsGt2uDdGNtHDj8qYzkiIBbav6Ap8CN7HGtZvETKw4by5rvcVd
rGrrPRqITK/2wbciaL7yBrP20UNj5/3yCXTmRUPVA9J7d2eV0IIAjYj0wdX1TPv7FvCPmMDjDViM
B77+9w/d+fn++ZbY3VRPbMq/Zk92Lc/dWPlYbhdH/u3taxyYH1xw16VloUlYdYde7cb0FuY4jPJu
ik53nlpuL1xtg5R94pteYSkLkudfrrMXNnwcBuMUjam8JdFhXJn869uH+YIBjkw7LfQYxuzqLV9h
qv1is8azzf51G05pwIb9G56YH7w7swTLlLBsPgTsnqgwu/hRVVf5B1A9UQlCKmHDY6BsN/Xz/mUW
Ssm/vX3rdEMUxczs/D22oo2F6pcbFIZEqK9WHRM6b0ZpYeOrEgxKN/VsjsZCdwUredXu9q3AN6Np
3pAYaxGxr9rsScQwFP0zERGt2iwEGGXMcucpr+CF1rq3se6d4tiKxE3V3qKcVR4EERCq3KwZhVaN
wgoGuLDOuEFUbzwyg/uCcyCC+FW7PHDv8BsTs3CAGxJmbgDnbRBb67yLYv0+f2ptIzJP3jCsyDeD
YrMyxoGLS3F0ReSu6ugCJSRdXjANiqCSrtrucRpgcwqDoDQk2LKT+0fGgexm9f6eJKZX7K0Iv1cd
hVMrKi0wAjISmoUleWiiMJs3lbmIMk6gczNZlFaDoDmuOg7nbuKkZdck08ep2vKNFy7MabnLEsb4
3MWuJ1YQJ5ZbHOeWBPN+nq4s/y5MIzsf3GwKBU6l6ogMQ2/MmOQNZe1qzzrjz5u1YRiYpfiGJmGL
DIVtL3S2LWH2LqzEsaJHp1yWV6o6wBRBLc2irZBxNF+F5QM/y4NU7e0VJVupbXqFIZYR77oOOeWK
Gw+QRf6Yt7vaYkdb5YaFXk3VkbjJrGYE20zeltgb1BvkXyv0eUaULm9m26qEnXyzMLnQCRmP7atn
DasyhnhpjYuHR5ZvrzzASzfZbHddscsSNvSnacQQF5xLVeirVe3zQ9DzzA3scVi8Nor0Q9Xmn9Y0
+LVowovinVhkDijLjooLWsat5lc8+BV7/ExFd8XWX1CdWvEJ6GeGi8JoAyBroQBTfaX8+T+E+d93
NQPDhzIPMA2FqnRRFvv84/660BrpRtbfS2LZTEXA9noUxy7GvMN74vnP/M17SFZ9+F7OaoA8Ka+K
h1d+YWThQ8Cl915oouTtZL4ccMX8e35gvbLduHRqK4+DTK9r8TCNwlnBNm8jrCXz+bpGt7t5X7oo
y3dWajsLPpoIGucjmR2tpKEqDu2N0JXZl+JqKjAu5Q9727Rdip1Q7DFcb7qoY28BZujolNUbj7yO
1435FZo8djlK1m63QEsIOVsV0CQ6ggJR8suDMX7h6mbNmKWFiKKJDhW8wcGugn5rQ94h4UFdLhju
/Z60JrQgyLjA79Hk/WAcMDQZjxtCYzYLE9MvThU4RDQhUSdtN0B2IcH7ZMDtpYM4NG0nsu7yURKr
GAWYjvgP5D8gTyhRBLip8mz9SK3WfnGz0gGaA7RoGUjWdaDQoQr52cf+daeUsM0vOaPSn0JW/x3O
IM8mt16waRLuNh8Cm5tpPpliiT0ykjvD9MLd3w2TeEnScLdZIaf0y4X60na5ORYvYhJCFN0Uyq+x
m/dODEFTQrM9xyxc7WRcZ66tWXrnYe6gTSICUutR9FTwV1tPbcsXDnLf8sP7SKi11Z5/noQV2EMe
LgqLiBfBdVR1sUBgFMLikzck5lWTcLv+gXTJXMLgxxgVnvPUUfPCaeiZM6v22YrGBc/rycP5hS0j
ZkRsMims+PYjb/b1u/7QXs+S3WFoP+VJvLCzh3OAGCF2z6vBGBlYBZsiiIeqLpPDCE7qYrOZJhyu
VbLOfbk3DEbiuOGsaK47EnbnLdt+YMK0UhgI/ZH3+foeD8y74ibUJUzfwCkdA4998Df09NFCAANb
fSX0/vw/iVUb/8vJInSjwq5TZBxeZ1awLkzanovZ68fi3L0rewWw+1QfjHMc3cQpHC6EQiS0696V
RqEl4bAdAiW1zRgAVN5DYe4znXSr4kYmExcmSXE5POn9vtCwkRkxlwUbTLle3vu32x2aLTUqYRcP
OUjvy9khCbZ3aKZYX7eIiaFeVcYwiJbLN2pFxjE3DDfC/gLTzbuZrTUZIJYLFxe/0KqMIyNrtXhe
KDJALNvzuA69QmymhV4/Doa83rBd//mPNChJDFPxnj/n7TvkmptJEXiuCt7OqnbixlrfO5bnWQWP
kyJECU1v406PYpCU+EpoXOQYiglEVQbk4kZg2s3auRWW8jqKBC/ohuxkOb6nSLCeN+m4iC/PVICr
Lo3bsHhLU5sSDuibP/9XWEO++c9/ZLjFq+jP/x3cu8U4rdqUMNa3bMNSKC8j76w8KmawKRtoSnmq
r+hP9qMNLgPlQpxgCiq0dmTGBbeIQtTqfaYmxi359KoUhDxxGDIxBZdAlXHAfnt0B1FlIDu+uf6d
ebcsHK1qW4Z5zmzo4/0tSpGrruSuG9VuceYKKAzi9dVb/nC3tgpz11HRsqeyr0WFZ5s4+p6cRvoz
qpm5on9dHHabFvkNI7GRLZZMKb6pVJ9uJGbcEkBPcKhXXp9IKRcXp4wDSFQyFfapjOthL/TCcnBD
kzCyh/dpuUpIRvneUWQF946ITJXCHDLMypHpTX+JGpBwTg7SdanXypPZpBdebG+4eVEvVFgaypP5
sBc2fLUtb1rnGyK7dgl2i6r748qK0ryVbaMS7syfopRarEJnoezJH/P268tn/PUNJaKFUBKZueda
/uuOAdKwxu+Yj9sL4NCeL+X762ZCFSHH3/A8/m4TZnapMi0kByXcfT4AeLwz3UmxYQkm50Pkk8ss
7GEJNqdrBrZnjq3Yya2BMGcyahKGHBVUgxWaldFh1H6LYytkIara8y4J3aLb3JTQV/KUd+G4OGcy
7pU3kVs7N4NpYTHICOHjoBVdVBkXVcqX7RoCCnbt5sN1PlXZoSkjiHZCMWpglaINiiLBAaTl4tQp
MuJQp+asuHwVVUJo52yNNMWmbM649uXj/XbvYQu7OwtLGU+lKWGIt/C4PW1L2NJnJvLlzuMhkbCv
z80iSAAcbvVxRkTHDB9tERk3GWDhIHZKa1lGqIjM0dhdFMPXSlvCWScyXevynpaBDbiwZsXAtdKR
MHXimkEZ4j6stqJLaX/6yFVBMKn6mrviQu7OZoAkSikIGXubCgpzhtnIu5k5FoqE1XHrmG65NEoV
pJ5VvYBbc+I+HmniZzKadkki5e1sfSwZPSbCLNzCsplTZVikT5s7a89wyKhJ/OxaCTf+wnjIMHWX
cEiEi9pJAkJvVvtbDanYKEzSh525+zjBACxhAh4eeJYGZoy2NY/M/9fd99BOS0bI+2YG2M5b77M3
IJhl+D5DdzxGa/HQjJPdQWt1nm4dK/KiQqWHUbtx3CnI6IBR+/G/WyqC3YcSCwAg/Wy04gUFq+JU
MZmgyPX+33/9z3gqvg2iNUgQenAMmMk381kr2EPqANroJeadersvdesCMKwDlCmiQzpQkjYbEi6f
NxaXgmm+3OO/9V0zXHNfcmsfAayahSSUIIJEPK/6S50TyaTiJkpq1+H9tDBwEAoDpX926v7C8EZW
4vEbxjcEmU453y2jZpbbwPfQm+6xbfBLq/CqoW1KBZxQUngeDPjXzfu+QpnfcBVsqfUCKM/8sBAs
kAHX6EJrAvghNyCZTyPBJ70R+Zww2Hu4SWi+F96Hce1fzyyI6wL73/Y9Rga8MLs1QycDLQdIZDAA
eyh2ZJAw9MIw34wFyyuDieHInbi7syvjqnREoTnOyw9ayUzOWWjnPorhPMnQ+EI/4yHZBpPC+nH7
EsIuD+1nYQwx2aJg90eVpgjRlTiVJFx+YBksuM2PK/zSUjb/ecfo2IJU4GGFZu8wvO9D7uHlPyus
LCo580XxdkfozIWZE5hJ3lIWDpQBPeo5EZch34wfXqf4AAk9v7CWtZ7p7dE7llFmf+GWMKIyCgs+
mwEVEWlhKDoSImwXYHGLrcrYs2KAv1m46kXGNyre8xd4+7K7cpN702Wj7rHG1JdKeIA5S01KIpd7
Sk8UoeFUNURxxcAUx9yQsKg5pGLH9PZHsB6Xl7/ewmxJi48tzwrMf699iO/hUQKpmxmbW7FjuQRy
C+ulgVN0KGRcZm/DKcnvwqhBdV59Lm6JqxZ7KyMmfpvC8lLqrISV+YXpdeNswI/ShHBF/v6Z3yaj
juCRk6k+f/N7/mzqiQClFUHVuMeia5QWoyfPZQPajQZ3TRm8S592aa9h1w7CqHaZEm/BX9xnOHgo
T240WprO9UfICLzjC+++2v2qF5/da5ywzRDN7/7oUJTT5Dz3T/xKIoH2PuKAf+5bbhc2+dSfPP95
B56migwju5ipkZFAuE7jUjZFlRFuuv3z/wJwXlsFU/I8key+xfHPWRf7GB7yacnm6mH5Mns/D+pn
dBJ23+Z9rP591BK/4Vvu4bX4/d5yH43G7/eW27zCP/e93mihu6YjiOd2TZ5QJ/ppLt6mQtJbz0pE
3zKcpwEYCIhuIneW9zC7aDckhD5O4HYuNCqjmOokjkyrUBOhyBhc+jov9FWICVadsdMwGpeGQAby
/ixdmm4h6abIKAs5t1ACKBbrw0BVfRQu4fzMW8nWlozKm4+wTkWFVmVEuW7MdOzWPkRmuWpKRkDr
Zk2Yd7fLqgxY18NVRPS5dui7InBaiMWpqoSQwhfSkTVwoAXeftip8rd5e7jlqwU2IW8mu2fKkAO4
CGssun+Ja+UQEVyI+cPe3ueBYN2t3aR3Y6ISUPgVtmJLbcgwy9RH3u27SQp9OqUjxA6rGqcPd2lt
mMaFFfnQuoQx+o/rw5vD68+H/f+sicUjIt+P1j9OKDfiJhVnOsKaeqv1rusNck2o/xYuyIcovSvO
rIQFwyWd4pMsPtQ1o7tyYk/GE+zU9YpFKDLQYKK3FGoV7KIMqn5Bm4Ozh4xRoWkZZr1nrrFg+yyA
DGxVr7Q6ZMT2+qFPSXCReFQGkilvdz8plgwoKfJ+ZdVAGQaWNNwY0b20WD0vg8XiGPevmBeTEao5
ZR2X5k+R4TyQORDF4mVqExm0aYLNOhaMEIUjWJHhmFyh9JKEQmCuAIlSZTgQ21THmZsk22j7hbVw
ixZEBu5w+5Tz9L7kdUqxfFRjumNzvM3OhHcwwObmP3PiZOiK3AJc3Y5Pj3UJImNPRk59TEOcvjq3
vR2ozy5CRMhmigS9oEHcWoVHuGcZyI+u4CeKndpnl0juXiOPZ5SP59v91E83Tz5BgpfXBQJQYjVT
Zegk9iD6pdQhH4JsScnAId6YRa9IlZHjvhFiq4eg6QArpMVtLIMQabs6cWES589/eJa/3h0VTQZK
K3uBockTilcxofUsIW61fYHtKVD71yOCQvfWv+2+RJMU3bPpy90Y+uFDuugFGYF9/6yopiz+4t4D
3vL3/w8AAP//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900" b="1"/>
          </a:pPr>
          <a:endParaRPr lang="en-US" sz="900" b="1"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17</xdr:col>
      <xdr:colOff>575311</xdr:colOff>
      <xdr:row>0</xdr:row>
      <xdr:rowOff>135256</xdr:rowOff>
    </xdr:from>
    <xdr:to>
      <xdr:col>21</xdr:col>
      <xdr:colOff>38101</xdr:colOff>
      <xdr:row>26</xdr:row>
      <xdr:rowOff>175055</xdr:rowOff>
    </xdr:to>
    <xdr:sp macro="" textlink="">
      <xdr:nvSpPr>
        <xdr:cNvPr id="37" name="Rectangle: Rounded Corners 36">
          <a:extLst>
            <a:ext uri="{FF2B5EF4-FFF2-40B4-BE49-F238E27FC236}">
              <a16:creationId xmlns:a16="http://schemas.microsoft.com/office/drawing/2014/main" id="{9E00EE44-D0EA-4F2A-823D-3F23B9777FA0}"/>
            </a:ext>
          </a:extLst>
        </xdr:cNvPr>
        <xdr:cNvSpPr/>
      </xdr:nvSpPr>
      <xdr:spPr>
        <a:xfrm>
          <a:off x="10903500" y="135256"/>
          <a:ext cx="1892952" cy="4858934"/>
        </a:xfrm>
        <a:prstGeom prst="roundRect">
          <a:avLst>
            <a:gd name="adj" fmla="val 48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283845</xdr:colOff>
      <xdr:row>23</xdr:row>
      <xdr:rowOff>108585</xdr:rowOff>
    </xdr:from>
    <xdr:to>
      <xdr:col>6</xdr:col>
      <xdr:colOff>123825</xdr:colOff>
      <xdr:row>38</xdr:row>
      <xdr:rowOff>123825</xdr:rowOff>
    </xdr:to>
    <xdr:sp macro="" textlink="">
      <xdr:nvSpPr>
        <xdr:cNvPr id="24" name="Rectangle: Rounded Corners 23">
          <a:extLst>
            <a:ext uri="{FF2B5EF4-FFF2-40B4-BE49-F238E27FC236}">
              <a16:creationId xmlns:a16="http://schemas.microsoft.com/office/drawing/2014/main" id="{0625E988-8BDE-4DE9-9152-81326CB0BF7E}"/>
            </a:ext>
          </a:extLst>
        </xdr:cNvPr>
        <xdr:cNvSpPr/>
      </xdr:nvSpPr>
      <xdr:spPr>
        <a:xfrm>
          <a:off x="283845" y="4271010"/>
          <a:ext cx="3497580" cy="2729865"/>
        </a:xfrm>
        <a:prstGeom prst="roundRect">
          <a:avLst>
            <a:gd name="adj" fmla="val 48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274320</xdr:colOff>
      <xdr:row>8</xdr:row>
      <xdr:rowOff>7620</xdr:rowOff>
    </xdr:from>
    <xdr:to>
      <xdr:col>8</xdr:col>
      <xdr:colOff>541020</xdr:colOff>
      <xdr:row>23</xdr:row>
      <xdr:rowOff>22860</xdr:rowOff>
    </xdr:to>
    <xdr:sp macro="" textlink="">
      <xdr:nvSpPr>
        <xdr:cNvPr id="13" name="Rectangle: Rounded Corners 12">
          <a:extLst>
            <a:ext uri="{FF2B5EF4-FFF2-40B4-BE49-F238E27FC236}">
              <a16:creationId xmlns:a16="http://schemas.microsoft.com/office/drawing/2014/main" id="{C4A17085-3A42-4939-80D3-F15E5EBE3ED0}"/>
            </a:ext>
          </a:extLst>
        </xdr:cNvPr>
        <xdr:cNvSpPr/>
      </xdr:nvSpPr>
      <xdr:spPr>
        <a:xfrm>
          <a:off x="274320" y="1470660"/>
          <a:ext cx="5143500" cy="2758440"/>
        </a:xfrm>
        <a:prstGeom prst="roundRect">
          <a:avLst>
            <a:gd name="adj" fmla="val 48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266699</xdr:colOff>
      <xdr:row>0</xdr:row>
      <xdr:rowOff>121920</xdr:rowOff>
    </xdr:from>
    <xdr:to>
      <xdr:col>17</xdr:col>
      <xdr:colOff>523874</xdr:colOff>
      <xdr:row>3</xdr:row>
      <xdr:rowOff>106680</xdr:rowOff>
    </xdr:to>
    <xdr:sp macro="" textlink="">
      <xdr:nvSpPr>
        <xdr:cNvPr id="2" name="Rectangle: Rounded Corners 1">
          <a:extLst>
            <a:ext uri="{FF2B5EF4-FFF2-40B4-BE49-F238E27FC236}">
              <a16:creationId xmlns:a16="http://schemas.microsoft.com/office/drawing/2014/main" id="{15E5DCD1-E39E-ADBF-2EBC-9E91ED6B284B}"/>
            </a:ext>
          </a:extLst>
        </xdr:cNvPr>
        <xdr:cNvSpPr/>
      </xdr:nvSpPr>
      <xdr:spPr>
        <a:xfrm>
          <a:off x="266699" y="121920"/>
          <a:ext cx="10620375" cy="527685"/>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502920</xdr:colOff>
      <xdr:row>0</xdr:row>
      <xdr:rowOff>167640</xdr:rowOff>
    </xdr:from>
    <xdr:to>
      <xdr:col>8</xdr:col>
      <xdr:colOff>403860</xdr:colOff>
      <xdr:row>3</xdr:row>
      <xdr:rowOff>22860</xdr:rowOff>
    </xdr:to>
    <xdr:sp macro="" textlink="">
      <xdr:nvSpPr>
        <xdr:cNvPr id="3" name="TextBox 2">
          <a:extLst>
            <a:ext uri="{FF2B5EF4-FFF2-40B4-BE49-F238E27FC236}">
              <a16:creationId xmlns:a16="http://schemas.microsoft.com/office/drawing/2014/main" id="{A22A2F62-64A3-994B-8E11-5616B9A2383E}"/>
            </a:ext>
          </a:extLst>
        </xdr:cNvPr>
        <xdr:cNvSpPr txBox="1"/>
      </xdr:nvSpPr>
      <xdr:spPr>
        <a:xfrm>
          <a:off x="502920" y="167640"/>
          <a:ext cx="4777740" cy="4038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Executive Summary And Pofitability Dashbord</a:t>
          </a:r>
        </a:p>
      </xdr:txBody>
    </xdr:sp>
    <xdr:clientData/>
  </xdr:twoCellAnchor>
  <xdr:twoCellAnchor>
    <xdr:from>
      <xdr:col>0</xdr:col>
      <xdr:colOff>266700</xdr:colOff>
      <xdr:row>4</xdr:row>
      <xdr:rowOff>30480</xdr:rowOff>
    </xdr:from>
    <xdr:to>
      <xdr:col>3</xdr:col>
      <xdr:colOff>247650</xdr:colOff>
      <xdr:row>7</xdr:row>
      <xdr:rowOff>144780</xdr:rowOff>
    </xdr:to>
    <xdr:grpSp>
      <xdr:nvGrpSpPr>
        <xdr:cNvPr id="10" name="Group 9">
          <a:extLst>
            <a:ext uri="{FF2B5EF4-FFF2-40B4-BE49-F238E27FC236}">
              <a16:creationId xmlns:a16="http://schemas.microsoft.com/office/drawing/2014/main" id="{0B471D97-F324-74CA-125B-A3E4CA976993}"/>
            </a:ext>
          </a:extLst>
        </xdr:cNvPr>
        <xdr:cNvGrpSpPr/>
      </xdr:nvGrpSpPr>
      <xdr:grpSpPr>
        <a:xfrm>
          <a:off x="266700" y="762000"/>
          <a:ext cx="1809750" cy="662940"/>
          <a:chOff x="266700" y="800100"/>
          <a:chExt cx="1623060" cy="662940"/>
        </a:xfrm>
      </xdr:grpSpPr>
      <xdr:sp macro="" textlink="">
        <xdr:nvSpPr>
          <xdr:cNvPr id="4" name="Rectangle: Rounded Corners 3">
            <a:extLst>
              <a:ext uri="{FF2B5EF4-FFF2-40B4-BE49-F238E27FC236}">
                <a16:creationId xmlns:a16="http://schemas.microsoft.com/office/drawing/2014/main" id="{A82EAB0E-ECD4-4CEE-93F3-20DBE2BB87A6}"/>
              </a:ext>
            </a:extLst>
          </xdr:cNvPr>
          <xdr:cNvSpPr/>
        </xdr:nvSpPr>
        <xdr:spPr>
          <a:xfrm>
            <a:off x="266700" y="800100"/>
            <a:ext cx="1615440" cy="662940"/>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TextBox 7">
            <a:extLst>
              <a:ext uri="{FF2B5EF4-FFF2-40B4-BE49-F238E27FC236}">
                <a16:creationId xmlns:a16="http://schemas.microsoft.com/office/drawing/2014/main" id="{520A5EB5-7B8D-4AD7-84CC-C2AB46474D8D}"/>
              </a:ext>
            </a:extLst>
          </xdr:cNvPr>
          <xdr:cNvSpPr txBox="1"/>
        </xdr:nvSpPr>
        <xdr:spPr>
          <a:xfrm>
            <a:off x="297180" y="845820"/>
            <a:ext cx="15925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Revenue</a:t>
            </a:r>
          </a:p>
        </xdr:txBody>
      </xdr:sp>
    </xdr:grpSp>
    <xdr:clientData/>
  </xdr:twoCellAnchor>
  <xdr:twoCellAnchor>
    <xdr:from>
      <xdr:col>0</xdr:col>
      <xdr:colOff>259080</xdr:colOff>
      <xdr:row>6</xdr:row>
      <xdr:rowOff>15240</xdr:rowOff>
    </xdr:from>
    <xdr:to>
      <xdr:col>3</xdr:col>
      <xdr:colOff>22860</xdr:colOff>
      <xdr:row>7</xdr:row>
      <xdr:rowOff>30480</xdr:rowOff>
    </xdr:to>
    <xdr:sp macro="" textlink="'Pivot tables'!A4">
      <xdr:nvSpPr>
        <xdr:cNvPr id="9" name="TextBox 8">
          <a:extLst>
            <a:ext uri="{FF2B5EF4-FFF2-40B4-BE49-F238E27FC236}">
              <a16:creationId xmlns:a16="http://schemas.microsoft.com/office/drawing/2014/main" id="{D0C34982-512A-4B27-9681-BC2283C52647}"/>
            </a:ext>
          </a:extLst>
        </xdr:cNvPr>
        <xdr:cNvSpPr txBox="1"/>
      </xdr:nvSpPr>
      <xdr:spPr>
        <a:xfrm>
          <a:off x="259080" y="1112520"/>
          <a:ext cx="15925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DD9F1B-13B2-4114-A763-DCDAC9A82F64}" type="TxLink">
            <a:rPr lang="en-US" sz="1600" b="1" i="0" u="none" strike="noStrike">
              <a:solidFill>
                <a:schemeClr val="accent2">
                  <a:lumMod val="50000"/>
                </a:schemeClr>
              </a:solidFill>
              <a:latin typeface="Aptos Narrow"/>
            </a:rPr>
            <a:pPr algn="ctr"/>
            <a:t>$6,45,223</a:t>
          </a:fld>
          <a:endParaRPr lang="en-IN" sz="2400" b="1">
            <a:solidFill>
              <a:schemeClr val="accent2">
                <a:lumMod val="50000"/>
              </a:schemeClr>
            </a:solidFill>
          </a:endParaRPr>
        </a:p>
      </xdr:txBody>
    </xdr:sp>
    <xdr:clientData/>
  </xdr:twoCellAnchor>
  <xdr:twoCellAnchor>
    <xdr:from>
      <xdr:col>3</xdr:col>
      <xdr:colOff>384810</xdr:colOff>
      <xdr:row>4</xdr:row>
      <xdr:rowOff>0</xdr:rowOff>
    </xdr:from>
    <xdr:to>
      <xdr:col>6</xdr:col>
      <xdr:colOff>171450</xdr:colOff>
      <xdr:row>7</xdr:row>
      <xdr:rowOff>114300</xdr:rowOff>
    </xdr:to>
    <xdr:grpSp>
      <xdr:nvGrpSpPr>
        <xdr:cNvPr id="14" name="Group 13">
          <a:extLst>
            <a:ext uri="{FF2B5EF4-FFF2-40B4-BE49-F238E27FC236}">
              <a16:creationId xmlns:a16="http://schemas.microsoft.com/office/drawing/2014/main" id="{C85DD308-F36E-4E3C-BB93-5E672ECC2892}"/>
            </a:ext>
          </a:extLst>
        </xdr:cNvPr>
        <xdr:cNvGrpSpPr/>
      </xdr:nvGrpSpPr>
      <xdr:grpSpPr>
        <a:xfrm>
          <a:off x="2213610" y="731520"/>
          <a:ext cx="1615440" cy="662940"/>
          <a:chOff x="2392680" y="807720"/>
          <a:chExt cx="1615440" cy="662940"/>
        </a:xfrm>
      </xdr:grpSpPr>
      <xdr:sp macro="" textlink="">
        <xdr:nvSpPr>
          <xdr:cNvPr id="15" name="Rectangle: Rounded Corners 14">
            <a:extLst>
              <a:ext uri="{FF2B5EF4-FFF2-40B4-BE49-F238E27FC236}">
                <a16:creationId xmlns:a16="http://schemas.microsoft.com/office/drawing/2014/main" id="{649BDE03-94D0-D86D-BF26-EA11CDAF8FE8}"/>
              </a:ext>
            </a:extLst>
          </xdr:cNvPr>
          <xdr:cNvSpPr/>
        </xdr:nvSpPr>
        <xdr:spPr>
          <a:xfrm>
            <a:off x="2392680" y="807720"/>
            <a:ext cx="1615440" cy="662940"/>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D2FF98ED-5AA0-370F-2786-71824EAF1045}"/>
              </a:ext>
            </a:extLst>
          </xdr:cNvPr>
          <xdr:cNvSpPr txBox="1"/>
        </xdr:nvSpPr>
        <xdr:spPr>
          <a:xfrm>
            <a:off x="2400300" y="845820"/>
            <a:ext cx="15925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Profit</a:t>
            </a:r>
          </a:p>
        </xdr:txBody>
      </xdr:sp>
    </xdr:grpSp>
    <xdr:clientData/>
  </xdr:twoCellAnchor>
  <xdr:twoCellAnchor>
    <xdr:from>
      <xdr:col>3</xdr:col>
      <xdr:colOff>400050</xdr:colOff>
      <xdr:row>5</xdr:row>
      <xdr:rowOff>158115</xdr:rowOff>
    </xdr:from>
    <xdr:to>
      <xdr:col>6</xdr:col>
      <xdr:colOff>163830</xdr:colOff>
      <xdr:row>6</xdr:row>
      <xdr:rowOff>173355</xdr:rowOff>
    </xdr:to>
    <xdr:sp macro="" textlink="'Pivot tables'!C4">
      <xdr:nvSpPr>
        <xdr:cNvPr id="17" name="TextBox 16">
          <a:extLst>
            <a:ext uri="{FF2B5EF4-FFF2-40B4-BE49-F238E27FC236}">
              <a16:creationId xmlns:a16="http://schemas.microsoft.com/office/drawing/2014/main" id="{892754F5-CC6E-4CBD-9CAA-9B976C11D2B2}"/>
            </a:ext>
          </a:extLst>
        </xdr:cNvPr>
        <xdr:cNvSpPr txBox="1"/>
      </xdr:nvSpPr>
      <xdr:spPr>
        <a:xfrm>
          <a:off x="2228850" y="1062990"/>
          <a:ext cx="1592580" cy="196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E9B634-E69B-4994-ABD6-672F53FBDB3E}" type="TxLink">
            <a:rPr lang="en-US" sz="1600" b="1" i="0" u="none" strike="noStrike">
              <a:solidFill>
                <a:schemeClr val="accent2">
                  <a:lumMod val="50000"/>
                </a:schemeClr>
              </a:solidFill>
              <a:latin typeface="Aptos Narrow"/>
              <a:ea typeface="+mn-ea"/>
              <a:cs typeface="+mn-cs"/>
            </a:rPr>
            <a:pPr marL="0" indent="0" algn="ctr"/>
            <a:t>$2,96,384.25</a:t>
          </a:fld>
          <a:endParaRPr lang="en-IN" sz="1600" b="1" i="0" u="none" strike="noStrike">
            <a:solidFill>
              <a:schemeClr val="accent2">
                <a:lumMod val="50000"/>
              </a:schemeClr>
            </a:solidFill>
            <a:latin typeface="Aptos Narrow"/>
            <a:ea typeface="+mn-ea"/>
            <a:cs typeface="+mn-cs"/>
          </a:endParaRPr>
        </a:p>
      </xdr:txBody>
    </xdr:sp>
    <xdr:clientData/>
  </xdr:twoCellAnchor>
  <xdr:twoCellAnchor>
    <xdr:from>
      <xdr:col>12</xdr:col>
      <xdr:colOff>171450</xdr:colOff>
      <xdr:row>4</xdr:row>
      <xdr:rowOff>9525</xdr:rowOff>
    </xdr:from>
    <xdr:to>
      <xdr:col>14</xdr:col>
      <xdr:colOff>567690</xdr:colOff>
      <xdr:row>7</xdr:row>
      <xdr:rowOff>121920</xdr:rowOff>
    </xdr:to>
    <xdr:grpSp>
      <xdr:nvGrpSpPr>
        <xdr:cNvPr id="153" name="Group 152">
          <a:extLst>
            <a:ext uri="{FF2B5EF4-FFF2-40B4-BE49-F238E27FC236}">
              <a16:creationId xmlns:a16="http://schemas.microsoft.com/office/drawing/2014/main" id="{ED4C5F85-2CDA-4B17-4D7B-D106E960B300}"/>
            </a:ext>
          </a:extLst>
        </xdr:cNvPr>
        <xdr:cNvGrpSpPr/>
      </xdr:nvGrpSpPr>
      <xdr:grpSpPr>
        <a:xfrm>
          <a:off x="7486650" y="741045"/>
          <a:ext cx="1615440" cy="661035"/>
          <a:chOff x="6934200" y="693420"/>
          <a:chExt cx="1615440" cy="662940"/>
        </a:xfrm>
      </xdr:grpSpPr>
      <xdr:sp macro="" textlink="">
        <xdr:nvSpPr>
          <xdr:cNvPr id="154" name="Rectangle: Rounded Corners 153">
            <a:extLst>
              <a:ext uri="{FF2B5EF4-FFF2-40B4-BE49-F238E27FC236}">
                <a16:creationId xmlns:a16="http://schemas.microsoft.com/office/drawing/2014/main" id="{3DC89991-194C-7EB8-FCC8-6CC7145892B9}"/>
              </a:ext>
            </a:extLst>
          </xdr:cNvPr>
          <xdr:cNvSpPr/>
        </xdr:nvSpPr>
        <xdr:spPr>
          <a:xfrm>
            <a:off x="6934200" y="693420"/>
            <a:ext cx="1615440" cy="662940"/>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5" name="TextBox 154">
            <a:extLst>
              <a:ext uri="{FF2B5EF4-FFF2-40B4-BE49-F238E27FC236}">
                <a16:creationId xmlns:a16="http://schemas.microsoft.com/office/drawing/2014/main" id="{12D2983B-520D-18EE-66CE-F9BE32DC2754}"/>
              </a:ext>
            </a:extLst>
          </xdr:cNvPr>
          <xdr:cNvSpPr txBox="1"/>
        </xdr:nvSpPr>
        <xdr:spPr>
          <a:xfrm>
            <a:off x="6949440" y="723900"/>
            <a:ext cx="15925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Orders</a:t>
            </a:r>
          </a:p>
        </xdr:txBody>
      </xdr:sp>
    </xdr:grpSp>
    <xdr:clientData/>
  </xdr:twoCellAnchor>
  <xdr:twoCellAnchor>
    <xdr:from>
      <xdr:col>9</xdr:col>
      <xdr:colOff>259080</xdr:colOff>
      <xdr:row>4</xdr:row>
      <xdr:rowOff>13335</xdr:rowOff>
    </xdr:from>
    <xdr:to>
      <xdr:col>12</xdr:col>
      <xdr:colOff>45720</xdr:colOff>
      <xdr:row>7</xdr:row>
      <xdr:rowOff>127635</xdr:rowOff>
    </xdr:to>
    <xdr:grpSp>
      <xdr:nvGrpSpPr>
        <xdr:cNvPr id="156" name="Group 155">
          <a:extLst>
            <a:ext uri="{FF2B5EF4-FFF2-40B4-BE49-F238E27FC236}">
              <a16:creationId xmlns:a16="http://schemas.microsoft.com/office/drawing/2014/main" id="{7A885376-DCB1-F048-73CF-A5095C5607A2}"/>
            </a:ext>
          </a:extLst>
        </xdr:cNvPr>
        <xdr:cNvGrpSpPr/>
      </xdr:nvGrpSpPr>
      <xdr:grpSpPr>
        <a:xfrm>
          <a:off x="5745480" y="744855"/>
          <a:ext cx="1615440" cy="662940"/>
          <a:chOff x="5097780" y="525780"/>
          <a:chExt cx="1615440" cy="662940"/>
        </a:xfrm>
      </xdr:grpSpPr>
      <xdr:sp macro="" textlink="">
        <xdr:nvSpPr>
          <xdr:cNvPr id="157" name="Rectangle: Rounded Corners 156">
            <a:extLst>
              <a:ext uri="{FF2B5EF4-FFF2-40B4-BE49-F238E27FC236}">
                <a16:creationId xmlns:a16="http://schemas.microsoft.com/office/drawing/2014/main" id="{D9C65AF2-C531-47D7-2DF1-EA30BDA58B61}"/>
              </a:ext>
            </a:extLst>
          </xdr:cNvPr>
          <xdr:cNvSpPr/>
        </xdr:nvSpPr>
        <xdr:spPr>
          <a:xfrm>
            <a:off x="5097780" y="525780"/>
            <a:ext cx="1615440" cy="662940"/>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8" name="TextBox 157">
            <a:extLst>
              <a:ext uri="{FF2B5EF4-FFF2-40B4-BE49-F238E27FC236}">
                <a16:creationId xmlns:a16="http://schemas.microsoft.com/office/drawing/2014/main" id="{C92DA3F3-3A02-16E9-2DAD-EAA790A71B46}"/>
              </a:ext>
            </a:extLst>
          </xdr:cNvPr>
          <xdr:cNvSpPr txBox="1"/>
        </xdr:nvSpPr>
        <xdr:spPr>
          <a:xfrm>
            <a:off x="5120640" y="571500"/>
            <a:ext cx="15925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Unit Sold</a:t>
            </a:r>
          </a:p>
        </xdr:txBody>
      </xdr:sp>
    </xdr:grpSp>
    <xdr:clientData/>
  </xdr:twoCellAnchor>
  <xdr:twoCellAnchor>
    <xdr:from>
      <xdr:col>6</xdr:col>
      <xdr:colOff>331470</xdr:colOff>
      <xdr:row>4</xdr:row>
      <xdr:rowOff>5715</xdr:rowOff>
    </xdr:from>
    <xdr:to>
      <xdr:col>9</xdr:col>
      <xdr:colOff>125730</xdr:colOff>
      <xdr:row>7</xdr:row>
      <xdr:rowOff>120015</xdr:rowOff>
    </xdr:to>
    <xdr:grpSp>
      <xdr:nvGrpSpPr>
        <xdr:cNvPr id="159" name="Group 158">
          <a:extLst>
            <a:ext uri="{FF2B5EF4-FFF2-40B4-BE49-F238E27FC236}">
              <a16:creationId xmlns:a16="http://schemas.microsoft.com/office/drawing/2014/main" id="{34742139-9532-8232-7B3E-B6C70298EF5E}"/>
            </a:ext>
          </a:extLst>
        </xdr:cNvPr>
        <xdr:cNvGrpSpPr/>
      </xdr:nvGrpSpPr>
      <xdr:grpSpPr>
        <a:xfrm>
          <a:off x="3989070" y="737235"/>
          <a:ext cx="1623060" cy="662940"/>
          <a:chOff x="266700" y="800100"/>
          <a:chExt cx="1623060" cy="662940"/>
        </a:xfrm>
      </xdr:grpSpPr>
      <xdr:sp macro="" textlink="">
        <xdr:nvSpPr>
          <xdr:cNvPr id="160" name="Rectangle: Rounded Corners 159">
            <a:extLst>
              <a:ext uri="{FF2B5EF4-FFF2-40B4-BE49-F238E27FC236}">
                <a16:creationId xmlns:a16="http://schemas.microsoft.com/office/drawing/2014/main" id="{DBC814BB-0F76-93B4-9BE0-7F911787829A}"/>
              </a:ext>
            </a:extLst>
          </xdr:cNvPr>
          <xdr:cNvSpPr/>
        </xdr:nvSpPr>
        <xdr:spPr>
          <a:xfrm>
            <a:off x="266700" y="800100"/>
            <a:ext cx="1615440" cy="662940"/>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161" name="TextBox 160">
            <a:extLst>
              <a:ext uri="{FF2B5EF4-FFF2-40B4-BE49-F238E27FC236}">
                <a16:creationId xmlns:a16="http://schemas.microsoft.com/office/drawing/2014/main" id="{6B8EB951-0BA6-240B-DAEF-50BAEB684768}"/>
              </a:ext>
            </a:extLst>
          </xdr:cNvPr>
          <xdr:cNvSpPr txBox="1"/>
        </xdr:nvSpPr>
        <xdr:spPr>
          <a:xfrm>
            <a:off x="297180" y="845820"/>
            <a:ext cx="15925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Gross</a:t>
            </a:r>
            <a:r>
              <a:rPr lang="en-IN" sz="1400" b="1" baseline="0"/>
              <a:t> Profit Margin</a:t>
            </a:r>
            <a:endParaRPr lang="en-IN" sz="1400" b="1"/>
          </a:p>
        </xdr:txBody>
      </xdr:sp>
    </xdr:grpSp>
    <xdr:clientData/>
  </xdr:twoCellAnchor>
  <xdr:twoCellAnchor>
    <xdr:from>
      <xdr:col>6</xdr:col>
      <xdr:colOff>308610</xdr:colOff>
      <xdr:row>5</xdr:row>
      <xdr:rowOff>156210</xdr:rowOff>
    </xdr:from>
    <xdr:to>
      <xdr:col>9</xdr:col>
      <xdr:colOff>72390</xdr:colOff>
      <xdr:row>6</xdr:row>
      <xdr:rowOff>171450</xdr:rowOff>
    </xdr:to>
    <xdr:sp macro="" textlink="'Pivot tables'!E4">
      <xdr:nvSpPr>
        <xdr:cNvPr id="162" name="TextBox 161">
          <a:extLst>
            <a:ext uri="{FF2B5EF4-FFF2-40B4-BE49-F238E27FC236}">
              <a16:creationId xmlns:a16="http://schemas.microsoft.com/office/drawing/2014/main" id="{60C508A9-5965-45D8-A927-621E9ABF9D06}"/>
            </a:ext>
          </a:extLst>
        </xdr:cNvPr>
        <xdr:cNvSpPr txBox="1"/>
      </xdr:nvSpPr>
      <xdr:spPr>
        <a:xfrm>
          <a:off x="3966210" y="1061085"/>
          <a:ext cx="1592580" cy="196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236FCE-F23B-4D2B-A511-67ACE45B147B}" type="TxLink">
            <a:rPr lang="en-US" sz="1600" b="1" i="0" u="none" strike="noStrike">
              <a:solidFill>
                <a:schemeClr val="accent2">
                  <a:lumMod val="50000"/>
                </a:schemeClr>
              </a:solidFill>
              <a:latin typeface="Aptos Narrow"/>
              <a:ea typeface="+mn-ea"/>
              <a:cs typeface="+mn-cs"/>
            </a:rPr>
            <a:pPr marL="0" indent="0" algn="ctr"/>
            <a:t>45.94%</a:t>
          </a:fld>
          <a:endParaRPr lang="en-IN" sz="1600" b="1" i="0" u="none" strike="noStrike">
            <a:solidFill>
              <a:schemeClr val="accent2">
                <a:lumMod val="50000"/>
              </a:schemeClr>
            </a:solidFill>
            <a:latin typeface="Aptos Narrow"/>
            <a:ea typeface="+mn-ea"/>
            <a:cs typeface="+mn-cs"/>
          </a:endParaRPr>
        </a:p>
      </xdr:txBody>
    </xdr:sp>
    <xdr:clientData/>
  </xdr:twoCellAnchor>
  <xdr:twoCellAnchor>
    <xdr:from>
      <xdr:col>9</xdr:col>
      <xdr:colOff>274320</xdr:colOff>
      <xdr:row>5</xdr:row>
      <xdr:rowOff>163830</xdr:rowOff>
    </xdr:from>
    <xdr:to>
      <xdr:col>12</xdr:col>
      <xdr:colOff>38100</xdr:colOff>
      <xdr:row>6</xdr:row>
      <xdr:rowOff>179070</xdr:rowOff>
    </xdr:to>
    <xdr:sp macro="" textlink="'Pivot tables'!G4">
      <xdr:nvSpPr>
        <xdr:cNvPr id="163" name="TextBox 162">
          <a:extLst>
            <a:ext uri="{FF2B5EF4-FFF2-40B4-BE49-F238E27FC236}">
              <a16:creationId xmlns:a16="http://schemas.microsoft.com/office/drawing/2014/main" id="{90F37C2E-F68B-4C86-B2EF-8A27ECB62F71}"/>
            </a:ext>
          </a:extLst>
        </xdr:cNvPr>
        <xdr:cNvSpPr txBox="1"/>
      </xdr:nvSpPr>
      <xdr:spPr>
        <a:xfrm>
          <a:off x="5760720" y="1068705"/>
          <a:ext cx="1592580" cy="196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AD2E21C-E91A-42E1-931F-56C50032430E}" type="TxLink">
            <a:rPr lang="en-US" sz="1600" b="1" i="0" u="none" strike="noStrike">
              <a:solidFill>
                <a:schemeClr val="accent2">
                  <a:lumMod val="50000"/>
                </a:schemeClr>
              </a:solidFill>
              <a:latin typeface="Aptos Narrow"/>
              <a:ea typeface="+mn-ea"/>
              <a:cs typeface="+mn-cs"/>
            </a:rPr>
            <a:pPr marL="0" indent="0" algn="ctr"/>
            <a:t>6698</a:t>
          </a:fld>
          <a:endParaRPr lang="en-IN" sz="1600" b="1" i="0" u="none" strike="noStrike">
            <a:solidFill>
              <a:schemeClr val="accent2">
                <a:lumMod val="50000"/>
              </a:schemeClr>
            </a:solidFill>
            <a:latin typeface="Aptos Narrow"/>
            <a:ea typeface="+mn-ea"/>
            <a:cs typeface="+mn-cs"/>
          </a:endParaRPr>
        </a:p>
      </xdr:txBody>
    </xdr:sp>
    <xdr:clientData/>
  </xdr:twoCellAnchor>
  <xdr:twoCellAnchor>
    <xdr:from>
      <xdr:col>12</xdr:col>
      <xdr:colOff>171450</xdr:colOff>
      <xdr:row>5</xdr:row>
      <xdr:rowOff>160020</xdr:rowOff>
    </xdr:from>
    <xdr:to>
      <xdr:col>14</xdr:col>
      <xdr:colOff>544830</xdr:colOff>
      <xdr:row>6</xdr:row>
      <xdr:rowOff>175260</xdr:rowOff>
    </xdr:to>
    <xdr:sp macro="" textlink="'Pivot tables'!I4">
      <xdr:nvSpPr>
        <xdr:cNvPr id="164" name="TextBox 163">
          <a:extLst>
            <a:ext uri="{FF2B5EF4-FFF2-40B4-BE49-F238E27FC236}">
              <a16:creationId xmlns:a16="http://schemas.microsoft.com/office/drawing/2014/main" id="{4E37CAB4-4998-426E-AFC3-09E318EA5EF2}"/>
            </a:ext>
          </a:extLst>
        </xdr:cNvPr>
        <xdr:cNvSpPr txBox="1"/>
      </xdr:nvSpPr>
      <xdr:spPr>
        <a:xfrm>
          <a:off x="7486650" y="1064895"/>
          <a:ext cx="1592580" cy="196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3BD1437-30B4-45ED-AB70-ED91FB2D71CF}" type="TxLink">
            <a:rPr lang="en-US" sz="1600" b="1" i="0" u="none" strike="noStrike">
              <a:solidFill>
                <a:schemeClr val="accent2">
                  <a:lumMod val="50000"/>
                </a:schemeClr>
              </a:solidFill>
              <a:latin typeface="Aptos Narrow"/>
              <a:ea typeface="+mn-ea"/>
              <a:cs typeface="+mn-cs"/>
            </a:rPr>
            <a:pPr marL="0" indent="0" algn="ctr"/>
            <a:t>2707</a:t>
          </a:fld>
          <a:endParaRPr lang="en-IN" sz="1600" b="1" i="0" u="none" strike="noStrike">
            <a:solidFill>
              <a:schemeClr val="accent2">
                <a:lumMod val="50000"/>
              </a:schemeClr>
            </a:solidFill>
            <a:latin typeface="Aptos Narrow"/>
            <a:ea typeface="+mn-ea"/>
            <a:cs typeface="+mn-cs"/>
          </a:endParaRPr>
        </a:p>
      </xdr:txBody>
    </xdr:sp>
    <xdr:clientData/>
  </xdr:twoCellAnchor>
  <xdr:twoCellAnchor>
    <xdr:from>
      <xdr:col>15</xdr:col>
      <xdr:colOff>97155</xdr:colOff>
      <xdr:row>4</xdr:row>
      <xdr:rowOff>0</xdr:rowOff>
    </xdr:from>
    <xdr:to>
      <xdr:col>18</xdr:col>
      <xdr:colOff>1905</xdr:colOff>
      <xdr:row>7</xdr:row>
      <xdr:rowOff>112395</xdr:rowOff>
    </xdr:to>
    <xdr:grpSp>
      <xdr:nvGrpSpPr>
        <xdr:cNvPr id="165" name="Group 164">
          <a:extLst>
            <a:ext uri="{FF2B5EF4-FFF2-40B4-BE49-F238E27FC236}">
              <a16:creationId xmlns:a16="http://schemas.microsoft.com/office/drawing/2014/main" id="{967A2756-04DB-43A6-9124-204E55710EF2}"/>
            </a:ext>
          </a:extLst>
        </xdr:cNvPr>
        <xdr:cNvGrpSpPr/>
      </xdr:nvGrpSpPr>
      <xdr:grpSpPr>
        <a:xfrm>
          <a:off x="9241155" y="731520"/>
          <a:ext cx="1733550" cy="661035"/>
          <a:chOff x="2392680" y="807720"/>
          <a:chExt cx="1733550" cy="662940"/>
        </a:xfrm>
      </xdr:grpSpPr>
      <xdr:sp macro="" textlink="">
        <xdr:nvSpPr>
          <xdr:cNvPr id="166" name="Rectangle: Rounded Corners 165">
            <a:extLst>
              <a:ext uri="{FF2B5EF4-FFF2-40B4-BE49-F238E27FC236}">
                <a16:creationId xmlns:a16="http://schemas.microsoft.com/office/drawing/2014/main" id="{FB5FC134-1A59-C928-1B3C-430048160DDC}"/>
              </a:ext>
            </a:extLst>
          </xdr:cNvPr>
          <xdr:cNvSpPr/>
        </xdr:nvSpPr>
        <xdr:spPr>
          <a:xfrm>
            <a:off x="2392680" y="807720"/>
            <a:ext cx="1615440" cy="662940"/>
          </a:xfrm>
          <a:prstGeom prst="roundRect">
            <a:avLst>
              <a:gd name="adj" fmla="val 166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7" name="TextBox 166">
            <a:extLst>
              <a:ext uri="{FF2B5EF4-FFF2-40B4-BE49-F238E27FC236}">
                <a16:creationId xmlns:a16="http://schemas.microsoft.com/office/drawing/2014/main" id="{55DCC480-83A2-4D45-3F02-392CDDAFFA97}"/>
              </a:ext>
            </a:extLst>
          </xdr:cNvPr>
          <xdr:cNvSpPr txBox="1"/>
        </xdr:nvSpPr>
        <xdr:spPr>
          <a:xfrm>
            <a:off x="2533650" y="845820"/>
            <a:ext cx="15925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COGS</a:t>
            </a:r>
          </a:p>
        </xdr:txBody>
      </xdr:sp>
    </xdr:grpSp>
    <xdr:clientData/>
  </xdr:twoCellAnchor>
  <xdr:twoCellAnchor>
    <xdr:from>
      <xdr:col>15</xdr:col>
      <xdr:colOff>144780</xdr:colOff>
      <xdr:row>6</xdr:row>
      <xdr:rowOff>0</xdr:rowOff>
    </xdr:from>
    <xdr:to>
      <xdr:col>17</xdr:col>
      <xdr:colOff>518160</xdr:colOff>
      <xdr:row>7</xdr:row>
      <xdr:rowOff>15240</xdr:rowOff>
    </xdr:to>
    <xdr:sp macro="" textlink="'Pivot tables'!K4">
      <xdr:nvSpPr>
        <xdr:cNvPr id="168" name="TextBox 167">
          <a:extLst>
            <a:ext uri="{FF2B5EF4-FFF2-40B4-BE49-F238E27FC236}">
              <a16:creationId xmlns:a16="http://schemas.microsoft.com/office/drawing/2014/main" id="{9F490D08-3A27-4E95-A0EA-A1B863CFEC74}"/>
            </a:ext>
          </a:extLst>
        </xdr:cNvPr>
        <xdr:cNvSpPr txBox="1"/>
      </xdr:nvSpPr>
      <xdr:spPr>
        <a:xfrm>
          <a:off x="9288780" y="1085850"/>
          <a:ext cx="1592580" cy="196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7B49A4D-E3C8-47D5-9558-E2A45318C5CF}" type="TxLink">
            <a:rPr lang="en-US" sz="1600" b="1" i="0" u="none" strike="noStrike">
              <a:solidFill>
                <a:schemeClr val="accent2">
                  <a:lumMod val="50000"/>
                </a:schemeClr>
              </a:solidFill>
              <a:latin typeface="Aptos Narrow"/>
              <a:ea typeface="+mn-ea"/>
              <a:cs typeface="+mn-cs"/>
            </a:rPr>
            <a:pPr marL="0" indent="0" algn="ctr"/>
            <a:t>$3,48,838.93</a:t>
          </a:fld>
          <a:endParaRPr lang="en-IN" sz="1600" b="1" i="0" u="none" strike="noStrike">
            <a:solidFill>
              <a:schemeClr val="accent2">
                <a:lumMod val="50000"/>
              </a:schemeClr>
            </a:solidFill>
            <a:latin typeface="Aptos Narrow"/>
            <a:ea typeface="+mn-ea"/>
            <a:cs typeface="+mn-cs"/>
          </a:endParaRPr>
        </a:p>
      </xdr:txBody>
    </xdr:sp>
    <xdr:clientData/>
  </xdr:twoCellAnchor>
  <xdr:twoCellAnchor>
    <xdr:from>
      <xdr:col>15</xdr:col>
      <xdr:colOff>144780</xdr:colOff>
      <xdr:row>1</xdr:row>
      <xdr:rowOff>45720</xdr:rowOff>
    </xdr:from>
    <xdr:to>
      <xdr:col>16</xdr:col>
      <xdr:colOff>579120</xdr:colOff>
      <xdr:row>2</xdr:row>
      <xdr:rowOff>175260</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F741E33F-95DA-8546-7252-6F5494CC3681}"/>
            </a:ext>
          </a:extLst>
        </xdr:cNvPr>
        <xdr:cNvSpPr/>
      </xdr:nvSpPr>
      <xdr:spPr>
        <a:xfrm>
          <a:off x="9288780" y="228600"/>
          <a:ext cx="1043940" cy="3124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Data</a:t>
          </a:r>
        </a:p>
      </xdr:txBody>
    </xdr:sp>
    <xdr:clientData/>
  </xdr:twoCellAnchor>
  <xdr:twoCellAnchor>
    <xdr:from>
      <xdr:col>13</xdr:col>
      <xdr:colOff>243840</xdr:colOff>
      <xdr:row>1</xdr:row>
      <xdr:rowOff>53340</xdr:rowOff>
    </xdr:from>
    <xdr:to>
      <xdr:col>15</xdr:col>
      <xdr:colOff>68580</xdr:colOff>
      <xdr:row>3</xdr:row>
      <xdr:rowOff>0</xdr:rowOff>
    </xdr:to>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13D9D2CE-DA02-B110-2874-9233BE98D9F2}"/>
            </a:ext>
          </a:extLst>
        </xdr:cNvPr>
        <xdr:cNvSpPr/>
      </xdr:nvSpPr>
      <xdr:spPr>
        <a:xfrm>
          <a:off x="8168640" y="236220"/>
          <a:ext cx="1043940" cy="31242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a:t>
          </a:r>
          <a:r>
            <a:rPr lang="en-IN" sz="1100" baseline="0"/>
            <a:t> Pivot Table</a:t>
          </a:r>
          <a:endParaRPr lang="en-IN" sz="1100"/>
        </a:p>
      </xdr:txBody>
    </xdr:sp>
    <xdr:clientData/>
  </xdr:twoCellAnchor>
  <xdr:twoCellAnchor>
    <xdr:from>
      <xdr:col>0</xdr:col>
      <xdr:colOff>297180</xdr:colOff>
      <xdr:row>9</xdr:row>
      <xdr:rowOff>104775</xdr:rowOff>
    </xdr:from>
    <xdr:to>
      <xdr:col>8</xdr:col>
      <xdr:colOff>525780</xdr:colOff>
      <xdr:row>22</xdr:row>
      <xdr:rowOff>152400</xdr:rowOff>
    </xdr:to>
    <xdr:graphicFrame macro="">
      <xdr:nvGraphicFramePr>
        <xdr:cNvPr id="12" name="Chart 11">
          <a:extLst>
            <a:ext uri="{FF2B5EF4-FFF2-40B4-BE49-F238E27FC236}">
              <a16:creationId xmlns:a16="http://schemas.microsoft.com/office/drawing/2014/main" id="{6C6CA891-60E9-40FF-9D56-B493BA2EC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594360</xdr:colOff>
      <xdr:row>8</xdr:row>
      <xdr:rowOff>30480</xdr:rowOff>
    </xdr:from>
    <xdr:to>
      <xdr:col>17</xdr:col>
      <xdr:colOff>495300</xdr:colOff>
      <xdr:row>23</xdr:row>
      <xdr:rowOff>45720</xdr:rowOff>
    </xdr:to>
    <xdr:sp macro="" textlink="">
      <xdr:nvSpPr>
        <xdr:cNvPr id="20" name="Rectangle: Rounded Corners 19">
          <a:extLst>
            <a:ext uri="{FF2B5EF4-FFF2-40B4-BE49-F238E27FC236}">
              <a16:creationId xmlns:a16="http://schemas.microsoft.com/office/drawing/2014/main" id="{40ADDB5B-06DF-8C1B-0265-C3F4A50D4AE5}"/>
            </a:ext>
          </a:extLst>
        </xdr:cNvPr>
        <xdr:cNvSpPr/>
      </xdr:nvSpPr>
      <xdr:spPr>
        <a:xfrm>
          <a:off x="5471160" y="1478280"/>
          <a:ext cx="5387340" cy="2729865"/>
        </a:xfrm>
        <a:prstGeom prst="roundRect">
          <a:avLst>
            <a:gd name="adj" fmla="val 48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99060</xdr:colOff>
      <xdr:row>10</xdr:row>
      <xdr:rowOff>0</xdr:rowOff>
    </xdr:from>
    <xdr:to>
      <xdr:col>16</xdr:col>
      <xdr:colOff>579120</xdr:colOff>
      <xdr:row>22</xdr:row>
      <xdr:rowOff>175260</xdr:rowOff>
    </xdr:to>
    <xdr:graphicFrame macro="">
      <xdr:nvGraphicFramePr>
        <xdr:cNvPr id="22" name="Chart 21">
          <a:extLst>
            <a:ext uri="{FF2B5EF4-FFF2-40B4-BE49-F238E27FC236}">
              <a16:creationId xmlns:a16="http://schemas.microsoft.com/office/drawing/2014/main" id="{E56C792C-1AA8-46B0-847A-97BAE825B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414602</xdr:colOff>
      <xdr:row>25</xdr:row>
      <xdr:rowOff>47625</xdr:rowOff>
    </xdr:from>
    <xdr:to>
      <xdr:col>6</xdr:col>
      <xdr:colOff>47625</xdr:colOff>
      <xdr:row>38</xdr:row>
      <xdr:rowOff>96308</xdr:rowOff>
    </xdr:to>
    <xdr:graphicFrame macro="">
      <xdr:nvGraphicFramePr>
        <xdr:cNvPr id="23" name="Chart 22">
          <a:extLst>
            <a:ext uri="{FF2B5EF4-FFF2-40B4-BE49-F238E27FC236}">
              <a16:creationId xmlns:a16="http://schemas.microsoft.com/office/drawing/2014/main" id="{1FB929F2-B5CE-4C79-8128-8AA8D8C0A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188595</xdr:colOff>
      <xdr:row>23</xdr:row>
      <xdr:rowOff>127635</xdr:rowOff>
    </xdr:from>
    <xdr:to>
      <xdr:col>12</xdr:col>
      <xdr:colOff>28575</xdr:colOff>
      <xdr:row>38</xdr:row>
      <xdr:rowOff>142875</xdr:rowOff>
    </xdr:to>
    <xdr:sp macro="" textlink="">
      <xdr:nvSpPr>
        <xdr:cNvPr id="25" name="Rectangle: Rounded Corners 24">
          <a:extLst>
            <a:ext uri="{FF2B5EF4-FFF2-40B4-BE49-F238E27FC236}">
              <a16:creationId xmlns:a16="http://schemas.microsoft.com/office/drawing/2014/main" id="{99FC27A7-FECE-4AC1-BFDC-767A8F5DBEE0}"/>
            </a:ext>
          </a:extLst>
        </xdr:cNvPr>
        <xdr:cNvSpPr/>
      </xdr:nvSpPr>
      <xdr:spPr>
        <a:xfrm>
          <a:off x="3846195" y="4290060"/>
          <a:ext cx="3497580" cy="2729865"/>
        </a:xfrm>
        <a:prstGeom prst="roundRect">
          <a:avLst>
            <a:gd name="adj" fmla="val 48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266700</xdr:colOff>
      <xdr:row>25</xdr:row>
      <xdr:rowOff>114300</xdr:rowOff>
    </xdr:from>
    <xdr:to>
      <xdr:col>11</xdr:col>
      <xdr:colOff>561975</xdr:colOff>
      <xdr:row>38</xdr:row>
      <xdr:rowOff>123825</xdr:rowOff>
    </xdr:to>
    <xdr:graphicFrame macro="">
      <xdr:nvGraphicFramePr>
        <xdr:cNvPr id="26" name="Chart 25">
          <a:extLst>
            <a:ext uri="{FF2B5EF4-FFF2-40B4-BE49-F238E27FC236}">
              <a16:creationId xmlns:a16="http://schemas.microsoft.com/office/drawing/2014/main" id="{42370C4A-A34A-4754-A4B8-581D7B47D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83820</xdr:colOff>
      <xdr:row>23</xdr:row>
      <xdr:rowOff>127635</xdr:rowOff>
    </xdr:from>
    <xdr:to>
      <xdr:col>17</xdr:col>
      <xdr:colOff>533400</xdr:colOff>
      <xdr:row>38</xdr:row>
      <xdr:rowOff>142875</xdr:rowOff>
    </xdr:to>
    <xdr:sp macro="" textlink="">
      <xdr:nvSpPr>
        <xdr:cNvPr id="27" name="Rectangle: Rounded Corners 26">
          <a:extLst>
            <a:ext uri="{FF2B5EF4-FFF2-40B4-BE49-F238E27FC236}">
              <a16:creationId xmlns:a16="http://schemas.microsoft.com/office/drawing/2014/main" id="{0CD848E1-83F8-4274-AECE-BCD20B9124B4}"/>
            </a:ext>
          </a:extLst>
        </xdr:cNvPr>
        <xdr:cNvSpPr/>
      </xdr:nvSpPr>
      <xdr:spPr>
        <a:xfrm>
          <a:off x="7399020" y="4290060"/>
          <a:ext cx="3497580" cy="2729865"/>
        </a:xfrm>
        <a:prstGeom prst="roundRect">
          <a:avLst>
            <a:gd name="adj" fmla="val 48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142875</xdr:colOff>
      <xdr:row>25</xdr:row>
      <xdr:rowOff>104775</xdr:rowOff>
    </xdr:from>
    <xdr:to>
      <xdr:col>17</xdr:col>
      <xdr:colOff>466725</xdr:colOff>
      <xdr:row>38</xdr:row>
      <xdr:rowOff>95250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794EBFF4-5933-414E-8FC9-BB52CB5E01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458075" y="4629150"/>
              <a:ext cx="3371850" cy="23431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323849</xdr:colOff>
      <xdr:row>8</xdr:row>
      <xdr:rowOff>76200</xdr:rowOff>
    </xdr:from>
    <xdr:to>
      <xdr:col>4</xdr:col>
      <xdr:colOff>161924</xdr:colOff>
      <xdr:row>9</xdr:row>
      <xdr:rowOff>161925</xdr:rowOff>
    </xdr:to>
    <xdr:sp macro="" textlink="">
      <xdr:nvSpPr>
        <xdr:cNvPr id="30" name="Rectangle: Rounded Corners 29">
          <a:extLst>
            <a:ext uri="{FF2B5EF4-FFF2-40B4-BE49-F238E27FC236}">
              <a16:creationId xmlns:a16="http://schemas.microsoft.com/office/drawing/2014/main" id="{A1711F71-3D70-D224-8C7A-54B057AEEE9F}"/>
            </a:ext>
          </a:extLst>
        </xdr:cNvPr>
        <xdr:cNvSpPr/>
      </xdr:nvSpPr>
      <xdr:spPr>
        <a:xfrm>
          <a:off x="323849" y="1524000"/>
          <a:ext cx="2276475" cy="266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Revenue And Profit By Month</a:t>
          </a:r>
        </a:p>
        <a:p>
          <a:pPr algn="l"/>
          <a:endParaRPr lang="en-IN" sz="1200" b="1"/>
        </a:p>
      </xdr:txBody>
    </xdr:sp>
    <xdr:clientData/>
  </xdr:twoCellAnchor>
  <xdr:twoCellAnchor>
    <xdr:from>
      <xdr:col>9</xdr:col>
      <xdr:colOff>38100</xdr:colOff>
      <xdr:row>8</xdr:row>
      <xdr:rowOff>76200</xdr:rowOff>
    </xdr:from>
    <xdr:to>
      <xdr:col>12</xdr:col>
      <xdr:colOff>590550</xdr:colOff>
      <xdr:row>10</xdr:row>
      <xdr:rowOff>0</xdr:rowOff>
    </xdr:to>
    <xdr:sp macro="" textlink="">
      <xdr:nvSpPr>
        <xdr:cNvPr id="31" name="Rectangle: Rounded Corners 30">
          <a:extLst>
            <a:ext uri="{FF2B5EF4-FFF2-40B4-BE49-F238E27FC236}">
              <a16:creationId xmlns:a16="http://schemas.microsoft.com/office/drawing/2014/main" id="{DA91E6F1-1E96-B567-0C12-63367E5D816C}"/>
            </a:ext>
          </a:extLst>
        </xdr:cNvPr>
        <xdr:cNvSpPr/>
      </xdr:nvSpPr>
      <xdr:spPr>
        <a:xfrm>
          <a:off x="5524500" y="1524000"/>
          <a:ext cx="2381250" cy="285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Top 5</a:t>
          </a:r>
          <a:r>
            <a:rPr lang="en-IN" sz="1200" b="1" baseline="0"/>
            <a:t> Countries By Revenue</a:t>
          </a:r>
          <a:endParaRPr lang="en-IN" sz="1200" b="1"/>
        </a:p>
      </xdr:txBody>
    </xdr:sp>
    <xdr:clientData/>
  </xdr:twoCellAnchor>
  <xdr:twoCellAnchor>
    <xdr:from>
      <xdr:col>0</xdr:col>
      <xdr:colOff>371474</xdr:colOff>
      <xdr:row>23</xdr:row>
      <xdr:rowOff>152400</xdr:rowOff>
    </xdr:from>
    <xdr:to>
      <xdr:col>4</xdr:col>
      <xdr:colOff>209549</xdr:colOff>
      <xdr:row>25</xdr:row>
      <xdr:rowOff>57150</xdr:rowOff>
    </xdr:to>
    <xdr:sp macro="" textlink="">
      <xdr:nvSpPr>
        <xdr:cNvPr id="32" name="Rectangle: Rounded Corners 31">
          <a:extLst>
            <a:ext uri="{FF2B5EF4-FFF2-40B4-BE49-F238E27FC236}">
              <a16:creationId xmlns:a16="http://schemas.microsoft.com/office/drawing/2014/main" id="{127A5B6D-15C3-3025-505D-C1295FBA8C58}"/>
            </a:ext>
          </a:extLst>
        </xdr:cNvPr>
        <xdr:cNvSpPr/>
      </xdr:nvSpPr>
      <xdr:spPr>
        <a:xfrm>
          <a:off x="371474" y="4314825"/>
          <a:ext cx="2276475" cy="266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Revenue</a:t>
          </a:r>
          <a:r>
            <a:rPr lang="en-IN" sz="1200" b="1" baseline="0"/>
            <a:t> Share By Channel</a:t>
          </a:r>
        </a:p>
        <a:p>
          <a:pPr algn="l"/>
          <a:endParaRPr lang="en-IN" sz="1200" b="1"/>
        </a:p>
      </xdr:txBody>
    </xdr:sp>
    <xdr:clientData/>
  </xdr:twoCellAnchor>
  <xdr:twoCellAnchor>
    <xdr:from>
      <xdr:col>6</xdr:col>
      <xdr:colOff>285749</xdr:colOff>
      <xdr:row>24</xdr:row>
      <xdr:rowOff>9525</xdr:rowOff>
    </xdr:from>
    <xdr:to>
      <xdr:col>10</xdr:col>
      <xdr:colOff>123824</xdr:colOff>
      <xdr:row>25</xdr:row>
      <xdr:rowOff>95250</xdr:rowOff>
    </xdr:to>
    <xdr:sp macro="" textlink="">
      <xdr:nvSpPr>
        <xdr:cNvPr id="33" name="Rectangle: Rounded Corners 32">
          <a:extLst>
            <a:ext uri="{FF2B5EF4-FFF2-40B4-BE49-F238E27FC236}">
              <a16:creationId xmlns:a16="http://schemas.microsoft.com/office/drawing/2014/main" id="{8618E515-2D0E-055E-55EB-57A2014680E4}"/>
            </a:ext>
          </a:extLst>
        </xdr:cNvPr>
        <xdr:cNvSpPr/>
      </xdr:nvSpPr>
      <xdr:spPr>
        <a:xfrm>
          <a:off x="3943349" y="4352925"/>
          <a:ext cx="2276475" cy="266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Region</a:t>
          </a:r>
          <a:r>
            <a:rPr lang="en-IN" sz="1200" b="1" baseline="0"/>
            <a:t> Wise Comparison</a:t>
          </a:r>
        </a:p>
        <a:p>
          <a:pPr algn="l"/>
          <a:endParaRPr lang="en-IN" sz="1200" b="1"/>
        </a:p>
      </xdr:txBody>
    </xdr:sp>
    <xdr:clientData/>
  </xdr:twoCellAnchor>
  <xdr:twoCellAnchor>
    <xdr:from>
      <xdr:col>12</xdr:col>
      <xdr:colOff>133349</xdr:colOff>
      <xdr:row>23</xdr:row>
      <xdr:rowOff>171450</xdr:rowOff>
    </xdr:from>
    <xdr:to>
      <xdr:col>15</xdr:col>
      <xdr:colOff>581024</xdr:colOff>
      <xdr:row>25</xdr:row>
      <xdr:rowOff>76200</xdr:rowOff>
    </xdr:to>
    <xdr:sp macro="" textlink="">
      <xdr:nvSpPr>
        <xdr:cNvPr id="34" name="Rectangle: Rounded Corners 33">
          <a:extLst>
            <a:ext uri="{FF2B5EF4-FFF2-40B4-BE49-F238E27FC236}">
              <a16:creationId xmlns:a16="http://schemas.microsoft.com/office/drawing/2014/main" id="{3E94D39A-480D-49EE-5DD0-C147DE46D0D8}"/>
            </a:ext>
          </a:extLst>
        </xdr:cNvPr>
        <xdr:cNvSpPr/>
      </xdr:nvSpPr>
      <xdr:spPr>
        <a:xfrm>
          <a:off x="7448549" y="4333875"/>
          <a:ext cx="2276475" cy="266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Country</a:t>
          </a:r>
          <a:r>
            <a:rPr lang="en-IN" sz="1200" b="1" baseline="0"/>
            <a:t> Wise Chart</a:t>
          </a:r>
        </a:p>
        <a:p>
          <a:pPr algn="l"/>
          <a:endParaRPr lang="en-IN" sz="1200" b="1"/>
        </a:p>
      </xdr:txBody>
    </xdr:sp>
    <xdr:clientData/>
  </xdr:twoCellAnchor>
  <xdr:twoCellAnchor editAs="oneCell">
    <xdr:from>
      <xdr:col>18</xdr:col>
      <xdr:colOff>9525</xdr:colOff>
      <xdr:row>1</xdr:row>
      <xdr:rowOff>7620</xdr:rowOff>
    </xdr:from>
    <xdr:to>
      <xdr:col>21</xdr:col>
      <xdr:colOff>9525</xdr:colOff>
      <xdr:row>11</xdr:row>
      <xdr:rowOff>9525</xdr:rowOff>
    </xdr:to>
    <mc:AlternateContent xmlns:mc="http://schemas.openxmlformats.org/markup-compatibility/2006">
      <mc:Choice xmlns:a14="http://schemas.microsoft.com/office/drawing/2010/main" Requires="a14">
        <xdr:graphicFrame macro="">
          <xdr:nvGraphicFramePr>
            <xdr:cNvPr id="36" name="Product Category">
              <a:extLst>
                <a:ext uri="{FF2B5EF4-FFF2-40B4-BE49-F238E27FC236}">
                  <a16:creationId xmlns:a16="http://schemas.microsoft.com/office/drawing/2014/main" id="{AFF36958-434B-0DDE-59D2-AA7195E6A55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0945255" y="192971"/>
              <a:ext cx="1822621" cy="1855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9525</xdr:colOff>
      <xdr:row>11</xdr:row>
      <xdr:rowOff>78105</xdr:rowOff>
    </xdr:from>
    <xdr:to>
      <xdr:col>21</xdr:col>
      <xdr:colOff>9525</xdr:colOff>
      <xdr:row>26</xdr:row>
      <xdr:rowOff>133350</xdr:rowOff>
    </xdr:to>
    <mc:AlternateContent xmlns:mc="http://schemas.openxmlformats.org/markup-compatibility/2006">
      <mc:Choice xmlns:a14="http://schemas.microsoft.com/office/drawing/2010/main" Requires="a14">
        <xdr:graphicFrame macro="">
          <xdr:nvGraphicFramePr>
            <xdr:cNvPr id="38" name="Country">
              <a:extLst>
                <a:ext uri="{FF2B5EF4-FFF2-40B4-BE49-F238E27FC236}">
                  <a16:creationId xmlns:a16="http://schemas.microsoft.com/office/drawing/2014/main" id="{595B922B-BF8E-3F81-7702-463228CCE70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945255" y="2116970"/>
              <a:ext cx="1822621" cy="2835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579945</xdr:colOff>
      <xdr:row>27</xdr:row>
      <xdr:rowOff>67551</xdr:rowOff>
    </xdr:from>
    <xdr:to>
      <xdr:col>21</xdr:col>
      <xdr:colOff>61785</xdr:colOff>
      <xdr:row>38</xdr:row>
      <xdr:rowOff>164757</xdr:rowOff>
    </xdr:to>
    <xdr:sp macro="" textlink="">
      <xdr:nvSpPr>
        <xdr:cNvPr id="39" name="Rectangle: Rounded Corners 38">
          <a:extLst>
            <a:ext uri="{FF2B5EF4-FFF2-40B4-BE49-F238E27FC236}">
              <a16:creationId xmlns:a16="http://schemas.microsoft.com/office/drawing/2014/main" id="{5D64B966-153F-4412-BBC6-7AC71147D261}"/>
            </a:ext>
          </a:extLst>
        </xdr:cNvPr>
        <xdr:cNvSpPr/>
      </xdr:nvSpPr>
      <xdr:spPr>
        <a:xfrm>
          <a:off x="10908134" y="5072037"/>
          <a:ext cx="1912002" cy="2136071"/>
        </a:xfrm>
        <a:prstGeom prst="roundRect">
          <a:avLst>
            <a:gd name="adj" fmla="val 48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14004</xdr:colOff>
      <xdr:row>27</xdr:row>
      <xdr:rowOff>125010</xdr:rowOff>
    </xdr:from>
    <xdr:to>
      <xdr:col>21</xdr:col>
      <xdr:colOff>20183</xdr:colOff>
      <xdr:row>38</xdr:row>
      <xdr:rowOff>92676</xdr:rowOff>
    </xdr:to>
    <mc:AlternateContent xmlns:mc="http://schemas.openxmlformats.org/markup-compatibility/2006">
      <mc:Choice xmlns:a14="http://schemas.microsoft.com/office/drawing/2010/main" Requires="a14">
        <xdr:graphicFrame macro="">
          <xdr:nvGraphicFramePr>
            <xdr:cNvPr id="40" name="Quarter">
              <a:extLst>
                <a:ext uri="{FF2B5EF4-FFF2-40B4-BE49-F238E27FC236}">
                  <a16:creationId xmlns:a16="http://schemas.microsoft.com/office/drawing/2014/main" id="{D20A6779-90BC-8023-18D4-F389B114E11B}"/>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0949734" y="5129496"/>
              <a:ext cx="1828800" cy="2006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21.94890127315" createdVersion="8" refreshedVersion="8" minRefreshableVersion="3" recordCount="2707" xr:uid="{BE75DF37-5EDA-441B-8656-19CFFD41B7CA}">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3"/>
        <s v="Q1"/>
        <s v="Q4"/>
        <s v="Q2"/>
      </sharedItems>
    </cacheField>
    <cacheField name="Month No." numFmtId="0">
      <sharedItems containsSemiMixedTypes="0" containsString="0" containsNumber="1" containsInteger="1" minValue="1" maxValue="12"/>
    </cacheField>
    <cacheField name="Column1" numFmtId="0">
      <sharedItems count="12">
        <s v="Jul"/>
        <s v="Feb"/>
        <s v="Nov"/>
        <s v="Dec"/>
        <s v="Sep"/>
        <s v="Jun"/>
        <s v="Apr"/>
        <s v="Mar"/>
        <s v="May"/>
        <s v="Oct"/>
        <s v="Jan"/>
        <s v="Aug"/>
      </sharedItems>
    </cacheField>
    <cacheField name="Region" numFmtId="0">
      <sharedItems count="4">
        <s v="Western Europe"/>
        <s v="Southern Europe"/>
        <s v="Central Europe"/>
        <s v="Northern Europe"/>
      </sharedItems>
    </cacheField>
    <cacheField name="Country" numFmtId="0">
      <sharedItems count="17">
        <s v="Netherlands"/>
        <s v="Spain"/>
        <s v="Belgium"/>
        <s v="Austria"/>
        <s v="United Kingdom"/>
        <s v="Italy"/>
        <s v="Czechia"/>
        <s v="Switzerland"/>
        <s v="France"/>
        <s v="Denmark"/>
        <s v="Portugal"/>
        <s v="Finland"/>
        <s v="Sweden"/>
        <s v="Germany"/>
        <s v="Norway"/>
        <s v="Ireland"/>
        <s v="Poland"/>
      </sharedItems>
    </cacheField>
    <cacheField name="Sales Channel" numFmtId="0">
      <sharedItems count="4">
        <s v="Retail Partners"/>
        <s v="Corporate"/>
        <s v="Online Store"/>
        <s v="Marketplace"/>
      </sharedItems>
    </cacheField>
    <cacheField name="Customer Type" numFmtId="0">
      <sharedItems/>
    </cacheField>
    <cacheField name="Product Category" numFmtId="0">
      <sharedItems count="5">
        <s v="Hiking"/>
        <s v="Fitness"/>
        <s v="Camping"/>
        <s v="Cycling"/>
        <s v="Travel"/>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s>
  <extLst>
    <ext xmlns:x14="http://schemas.microsoft.com/office/spreadsheetml/2009/9/main" uri="{725AE2AE-9491-48be-B2B4-4EB974FC3084}">
      <x14:pivotCacheDefinition pivotCacheId="14668328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1"/>
    <d v="2026-07-20T00:00:00"/>
    <n v="2026"/>
    <x v="0"/>
    <n v="7"/>
    <x v="0"/>
    <x v="0"/>
    <x v="0"/>
    <x v="0"/>
    <s v="New"/>
    <x v="0"/>
    <s v="Summit Backpack 45L"/>
    <n v="3"/>
    <n v="156.25"/>
    <n v="0"/>
    <n v="79.900000000000006"/>
    <n v="468.75"/>
    <n v="239.70000000000002"/>
    <n v="229.04999999999998"/>
    <n v="0.48863999999999996"/>
  </r>
  <r>
    <n v="2"/>
    <d v="2026-02-03T00:00:00"/>
    <n v="2026"/>
    <x v="1"/>
    <n v="2"/>
    <x v="1"/>
    <x v="1"/>
    <x v="1"/>
    <x v="1"/>
    <s v="Business"/>
    <x v="1"/>
    <s v="Recovery Roller"/>
    <n v="12"/>
    <n v="36.74"/>
    <n v="0.2"/>
    <n v="13.53"/>
    <n v="352.70400000000001"/>
    <n v="162.35999999999999"/>
    <n v="190.34400000000002"/>
    <n v="0.53967065868263475"/>
  </r>
  <r>
    <n v="3"/>
    <d v="2026-11-21T00:00:00"/>
    <n v="2026"/>
    <x v="2"/>
    <n v="11"/>
    <x v="2"/>
    <x v="0"/>
    <x v="0"/>
    <x v="0"/>
    <s v="Returning"/>
    <x v="2"/>
    <s v="Compact Sleeping Bag"/>
    <n v="5"/>
    <n v="122.33"/>
    <n v="0.15"/>
    <n v="58.98"/>
    <n v="519.90249999999992"/>
    <n v="294.89999999999998"/>
    <n v="225.00249999999994"/>
    <n v="0.43277826130861069"/>
  </r>
  <r>
    <n v="4"/>
    <d v="2026-12-11T00:00:00"/>
    <n v="2026"/>
    <x v="2"/>
    <n v="12"/>
    <x v="3"/>
    <x v="0"/>
    <x v="2"/>
    <x v="2"/>
    <s v="New"/>
    <x v="3"/>
    <s v="Cycling Pack 12L"/>
    <n v="1"/>
    <n v="102.98"/>
    <n v="0.1"/>
    <n v="51.45"/>
    <n v="92.682000000000002"/>
    <n v="51.45"/>
    <n v="41.231999999999999"/>
    <n v="0.4448760277076455"/>
  </r>
  <r>
    <n v="5"/>
    <d v="2026-09-20T00:00:00"/>
    <n v="2026"/>
    <x v="0"/>
    <n v="9"/>
    <x v="4"/>
    <x v="2"/>
    <x v="3"/>
    <x v="2"/>
    <s v="Business"/>
    <x v="1"/>
    <s v="Training Mat"/>
    <n v="1"/>
    <n v="51.83"/>
    <n v="0"/>
    <n v="21.9"/>
    <n v="51.83"/>
    <n v="21.9"/>
    <n v="29.93"/>
    <n v="0.57746478873239437"/>
  </r>
  <r>
    <n v="6"/>
    <d v="2026-02-18T00:00:00"/>
    <n v="2026"/>
    <x v="1"/>
    <n v="2"/>
    <x v="1"/>
    <x v="0"/>
    <x v="4"/>
    <x v="0"/>
    <s v="Returning"/>
    <x v="2"/>
    <s v="Alpine Tent 4P"/>
    <n v="1"/>
    <n v="338.93"/>
    <n v="0"/>
    <n v="197.92"/>
    <n v="338.93"/>
    <n v="197.92"/>
    <n v="141.01000000000002"/>
    <n v="0.41604461098161866"/>
  </r>
  <r>
    <n v="7"/>
    <d v="2026-12-25T00:00:00"/>
    <n v="2026"/>
    <x v="2"/>
    <n v="12"/>
    <x v="3"/>
    <x v="0"/>
    <x v="4"/>
    <x v="2"/>
    <s v="Returning"/>
    <x v="3"/>
    <s v="Cycling Pack 12L"/>
    <n v="5"/>
    <n v="103.52"/>
    <n v="0.1"/>
    <n v="49.1"/>
    <n v="465.84000000000003"/>
    <n v="245.5"/>
    <n v="220.34000000000003"/>
    <n v="0.47299501974927016"/>
  </r>
  <r>
    <n v="9"/>
    <d v="2026-11-05T00:00:00"/>
    <n v="2026"/>
    <x v="2"/>
    <n v="11"/>
    <x v="2"/>
    <x v="1"/>
    <x v="5"/>
    <x v="2"/>
    <s v="New"/>
    <x v="0"/>
    <s v="Trail Boots"/>
    <n v="1"/>
    <n v="140.59"/>
    <n v="0.1"/>
    <n v="79.510000000000005"/>
    <n v="126.53100000000001"/>
    <n v="79.510000000000005"/>
    <n v="47.021000000000001"/>
    <n v="0.37161644182058151"/>
  </r>
  <r>
    <n v="10"/>
    <d v="2026-12-13T00:00:00"/>
    <n v="2026"/>
    <x v="2"/>
    <n v="12"/>
    <x v="3"/>
    <x v="1"/>
    <x v="1"/>
    <x v="2"/>
    <s v="Returning"/>
    <x v="4"/>
    <s v="Insulated Bottle"/>
    <n v="3"/>
    <n v="35.380000000000003"/>
    <n v="0"/>
    <n v="13.51"/>
    <n v="106.14000000000001"/>
    <n v="40.53"/>
    <n v="65.610000000000014"/>
    <n v="0.61814584511023185"/>
  </r>
  <r>
    <n v="13"/>
    <d v="2026-12-09T00:00:00"/>
    <n v="2026"/>
    <x v="2"/>
    <n v="12"/>
    <x v="3"/>
    <x v="2"/>
    <x v="3"/>
    <x v="2"/>
    <s v="Returning"/>
    <x v="0"/>
    <s v="Trail Boots"/>
    <n v="6"/>
    <n v="143.16"/>
    <n v="0.15"/>
    <n v="80.349999999999994"/>
    <n v="730.11599999999999"/>
    <n v="482.09999999999997"/>
    <n v="248.01600000000002"/>
    <n v="0.33969396643820987"/>
  </r>
  <r>
    <n v="14"/>
    <d v="2026-02-15T00:00:00"/>
    <n v="2026"/>
    <x v="1"/>
    <n v="2"/>
    <x v="1"/>
    <x v="1"/>
    <x v="1"/>
    <x v="1"/>
    <s v="Business"/>
    <x v="4"/>
    <s v="Travel Backpack 35L"/>
    <n v="3"/>
    <n v="162.44999999999999"/>
    <n v="0.05"/>
    <n v="86.43"/>
    <n v="462.98249999999996"/>
    <n v="259.29000000000002"/>
    <n v="203.69249999999994"/>
    <n v="0.43995723380473334"/>
  </r>
  <r>
    <n v="19"/>
    <d v="2026-12-12T00:00:00"/>
    <n v="2026"/>
    <x v="2"/>
    <n v="12"/>
    <x v="3"/>
    <x v="2"/>
    <x v="6"/>
    <x v="2"/>
    <s v="New"/>
    <x v="3"/>
    <s v="Trail Bike Light"/>
    <n v="5"/>
    <n v="49.59"/>
    <n v="0"/>
    <n v="22.63"/>
    <n v="247.95000000000002"/>
    <n v="113.14999999999999"/>
    <n v="134.80000000000001"/>
    <n v="0.54365799556362171"/>
  </r>
  <r>
    <n v="21"/>
    <d v="2026-07-28T00:00:00"/>
    <n v="2026"/>
    <x v="0"/>
    <n v="7"/>
    <x v="0"/>
    <x v="2"/>
    <x v="7"/>
    <x v="2"/>
    <s v="Business"/>
    <x v="2"/>
    <s v="Compact Sleeping Bag"/>
    <n v="1"/>
    <n v="120.09"/>
    <n v="0"/>
    <n v="62.18"/>
    <n v="120.09"/>
    <n v="62.18"/>
    <n v="57.910000000000004"/>
    <n v="0.48222166708302111"/>
  </r>
  <r>
    <n v="23"/>
    <d v="2026-06-19T00:00:00"/>
    <n v="2026"/>
    <x v="3"/>
    <n v="6"/>
    <x v="5"/>
    <x v="0"/>
    <x v="8"/>
    <x v="1"/>
    <s v="Business"/>
    <x v="0"/>
    <s v="Hiking Daypack 20L"/>
    <n v="4"/>
    <n v="91.74"/>
    <n v="0.2"/>
    <n v="44.74"/>
    <n v="293.56799999999998"/>
    <n v="178.96"/>
    <n v="114.60799999999998"/>
    <n v="0.39039677349029861"/>
  </r>
  <r>
    <n v="25"/>
    <d v="2026-11-11T00:00:00"/>
    <n v="2026"/>
    <x v="2"/>
    <n v="11"/>
    <x v="2"/>
    <x v="1"/>
    <x v="1"/>
    <x v="2"/>
    <s v="Returning"/>
    <x v="0"/>
    <s v="Trail Boots"/>
    <n v="1"/>
    <n v="145.83000000000001"/>
    <n v="0.1"/>
    <n v="79.14"/>
    <n v="131.24700000000001"/>
    <n v="79.14"/>
    <n v="52.107000000000014"/>
    <n v="0.39701478890946085"/>
  </r>
  <r>
    <n v="27"/>
    <d v="2026-06-01T00:00:00"/>
    <n v="2026"/>
    <x v="3"/>
    <n v="6"/>
    <x v="5"/>
    <x v="0"/>
    <x v="8"/>
    <x v="2"/>
    <s v="Returning"/>
    <x v="2"/>
    <s v="Trail Tent 2P"/>
    <n v="1"/>
    <n v="195.22"/>
    <n v="0"/>
    <n v="105.91"/>
    <n v="195.22"/>
    <n v="105.91"/>
    <n v="89.31"/>
    <n v="0.45748386435816002"/>
  </r>
  <r>
    <n v="28"/>
    <d v="2026-04-06T00:00:00"/>
    <n v="2026"/>
    <x v="3"/>
    <n v="4"/>
    <x v="6"/>
    <x v="2"/>
    <x v="3"/>
    <x v="0"/>
    <s v="New"/>
    <x v="1"/>
    <s v="Weighted Vest"/>
    <n v="2"/>
    <n v="125.94"/>
    <n v="0.05"/>
    <n v="70.94"/>
    <n v="239.28599999999997"/>
    <n v="141.88"/>
    <n v="97.405999999999977"/>
    <n v="0.40706936469329585"/>
  </r>
  <r>
    <n v="29"/>
    <d v="2026-03-18T00:00:00"/>
    <n v="2026"/>
    <x v="1"/>
    <n v="3"/>
    <x v="7"/>
    <x v="0"/>
    <x v="2"/>
    <x v="2"/>
    <s v="Business"/>
    <x v="4"/>
    <s v="Carry-On Duffel"/>
    <n v="2"/>
    <n v="130.4"/>
    <n v="0"/>
    <n v="67.599999999999994"/>
    <n v="260.8"/>
    <n v="135.19999999999999"/>
    <n v="125.60000000000002"/>
    <n v="0.48159509202453993"/>
  </r>
  <r>
    <n v="30"/>
    <d v="2026-09-23T00:00:00"/>
    <n v="2026"/>
    <x v="0"/>
    <n v="9"/>
    <x v="4"/>
    <x v="3"/>
    <x v="9"/>
    <x v="3"/>
    <s v="Returning"/>
    <x v="0"/>
    <s v="Hiking Daypack 20L"/>
    <n v="2"/>
    <n v="93.82"/>
    <n v="0.05"/>
    <n v="45.57"/>
    <n v="178.25799999999998"/>
    <n v="91.14"/>
    <n v="87.117999999999981"/>
    <n v="0.48871859888476249"/>
  </r>
  <r>
    <n v="35"/>
    <d v="2026-05-16T00:00:00"/>
    <n v="2026"/>
    <x v="3"/>
    <n v="5"/>
    <x v="8"/>
    <x v="0"/>
    <x v="8"/>
    <x v="1"/>
    <s v="Business"/>
    <x v="2"/>
    <s v="Portable Camp Stove"/>
    <n v="5"/>
    <n v="81.75"/>
    <n v="0.05"/>
    <n v="39.159999999999997"/>
    <n v="388.3125"/>
    <n v="195.79999999999998"/>
    <n v="192.51250000000002"/>
    <n v="0.49576694028649609"/>
  </r>
  <r>
    <n v="36"/>
    <d v="2026-10-16T00:00:00"/>
    <n v="2026"/>
    <x v="2"/>
    <n v="10"/>
    <x v="9"/>
    <x v="1"/>
    <x v="10"/>
    <x v="2"/>
    <s v="New"/>
    <x v="0"/>
    <s v="Trail Boots"/>
    <n v="3"/>
    <n v="142.54"/>
    <n v="0.05"/>
    <n v="81.599999999999994"/>
    <n v="406.23899999999998"/>
    <n v="244.79999999999998"/>
    <n v="161.43899999999999"/>
    <n v="0.39739906803630376"/>
  </r>
  <r>
    <n v="38"/>
    <d v="2026-12-01T00:00:00"/>
    <n v="2026"/>
    <x v="2"/>
    <n v="12"/>
    <x v="3"/>
    <x v="0"/>
    <x v="4"/>
    <x v="1"/>
    <s v="Business"/>
    <x v="0"/>
    <s v="Trail Boots"/>
    <n v="8"/>
    <n v="146.55000000000001"/>
    <n v="0.1"/>
    <n v="78.03"/>
    <n v="1055.1600000000001"/>
    <n v="624.24"/>
    <n v="430.92000000000007"/>
    <n v="0.40839303991811671"/>
  </r>
  <r>
    <n v="39"/>
    <d v="2026-06-11T00:00:00"/>
    <n v="2026"/>
    <x v="3"/>
    <n v="6"/>
    <x v="5"/>
    <x v="0"/>
    <x v="4"/>
    <x v="3"/>
    <s v="Business"/>
    <x v="3"/>
    <s v="Compact Repair Kit"/>
    <n v="4"/>
    <n v="40.33"/>
    <n v="0.1"/>
    <n v="17.170000000000002"/>
    <n v="145.18799999999999"/>
    <n v="68.680000000000007"/>
    <n v="76.507999999999981"/>
    <n v="0.52695815081136177"/>
  </r>
  <r>
    <n v="40"/>
    <d v="2026-06-24T00:00:00"/>
    <n v="2026"/>
    <x v="3"/>
    <n v="6"/>
    <x v="5"/>
    <x v="0"/>
    <x v="0"/>
    <x v="0"/>
    <s v="New"/>
    <x v="4"/>
    <s v="Travel Backpack 35L"/>
    <n v="1"/>
    <n v="167.23"/>
    <n v="0.05"/>
    <n v="85.14"/>
    <n v="158.86849999999998"/>
    <n v="85.14"/>
    <n v="73.728499999999983"/>
    <n v="0.46408507665144438"/>
  </r>
  <r>
    <n v="44"/>
    <d v="2026-09-10T00:00:00"/>
    <n v="2026"/>
    <x v="0"/>
    <n v="9"/>
    <x v="4"/>
    <x v="3"/>
    <x v="11"/>
    <x v="0"/>
    <s v="New"/>
    <x v="3"/>
    <s v="Compact Repair Kit"/>
    <n v="1"/>
    <n v="40.1"/>
    <n v="0"/>
    <n v="16.920000000000002"/>
    <n v="40.1"/>
    <n v="16.920000000000002"/>
    <n v="23.18"/>
    <n v="0.57805486284289276"/>
  </r>
  <r>
    <n v="45"/>
    <d v="2026-06-30T00:00:00"/>
    <n v="2026"/>
    <x v="3"/>
    <n v="6"/>
    <x v="5"/>
    <x v="3"/>
    <x v="12"/>
    <x v="0"/>
    <s v="New"/>
    <x v="0"/>
    <s v="Hiking Daypack 20L"/>
    <n v="1"/>
    <n v="94"/>
    <n v="0"/>
    <n v="45.62"/>
    <n v="94"/>
    <n v="45.62"/>
    <n v="48.38"/>
    <n v="0.51468085106382977"/>
  </r>
  <r>
    <n v="46"/>
    <d v="2026-03-12T00:00:00"/>
    <n v="2026"/>
    <x v="1"/>
    <n v="3"/>
    <x v="7"/>
    <x v="0"/>
    <x v="0"/>
    <x v="2"/>
    <s v="Returning"/>
    <x v="0"/>
    <s v="Trekking Poles"/>
    <n v="4"/>
    <n v="72.63"/>
    <n v="0.1"/>
    <n v="31.45"/>
    <n v="261.46800000000002"/>
    <n v="125.8"/>
    <n v="135.66800000000001"/>
    <n v="0.51887037801948999"/>
  </r>
  <r>
    <n v="52"/>
    <d v="2026-04-08T00:00:00"/>
    <n v="2026"/>
    <x v="3"/>
    <n v="4"/>
    <x v="6"/>
    <x v="2"/>
    <x v="13"/>
    <x v="2"/>
    <s v="New"/>
    <x v="4"/>
    <s v="Carry-On Duffel"/>
    <n v="2"/>
    <n v="133.59"/>
    <n v="0"/>
    <n v="66.83"/>
    <n v="267.18"/>
    <n v="133.66"/>
    <n v="133.52000000000001"/>
    <n v="0.49973800434164234"/>
  </r>
  <r>
    <n v="53"/>
    <d v="2026-05-21T00:00:00"/>
    <n v="2026"/>
    <x v="3"/>
    <n v="5"/>
    <x v="8"/>
    <x v="0"/>
    <x v="8"/>
    <x v="2"/>
    <s v="Business"/>
    <x v="4"/>
    <s v="Carry-On Duffel"/>
    <n v="1"/>
    <n v="134.28"/>
    <n v="0.05"/>
    <n v="65.44"/>
    <n v="127.56599999999999"/>
    <n v="65.44"/>
    <n v="62.125999999999991"/>
    <n v="0.487010645469796"/>
  </r>
  <r>
    <n v="58"/>
    <d v="2026-09-08T00:00:00"/>
    <n v="2026"/>
    <x v="0"/>
    <n v="9"/>
    <x v="4"/>
    <x v="1"/>
    <x v="1"/>
    <x v="0"/>
    <s v="Returning"/>
    <x v="0"/>
    <s v="Trekking Poles"/>
    <n v="1"/>
    <n v="71.7"/>
    <n v="0"/>
    <n v="32"/>
    <n v="71.7"/>
    <n v="32"/>
    <n v="39.700000000000003"/>
    <n v="0.55369595536959559"/>
  </r>
  <r>
    <n v="61"/>
    <d v="2026-07-15T00:00:00"/>
    <n v="2026"/>
    <x v="0"/>
    <n v="7"/>
    <x v="0"/>
    <x v="0"/>
    <x v="4"/>
    <x v="2"/>
    <s v="Returning"/>
    <x v="1"/>
    <s v="Weighted Vest"/>
    <n v="2"/>
    <n v="125.89"/>
    <n v="0"/>
    <n v="70.8"/>
    <n v="251.78"/>
    <n v="141.6"/>
    <n v="110.18"/>
    <n v="0.43760425768528083"/>
  </r>
  <r>
    <n v="62"/>
    <d v="2026-01-08T00:00:00"/>
    <n v="2026"/>
    <x v="1"/>
    <n v="1"/>
    <x v="10"/>
    <x v="2"/>
    <x v="13"/>
    <x v="2"/>
    <s v="New"/>
    <x v="3"/>
    <s v="Trail Bike Light"/>
    <n v="2"/>
    <n v="51.63"/>
    <n v="0"/>
    <n v="22.54"/>
    <n v="103.26"/>
    <n v="45.08"/>
    <n v="58.180000000000007"/>
    <n v="0.5634321131125315"/>
  </r>
  <r>
    <n v="63"/>
    <d v="2026-06-12T00:00:00"/>
    <n v="2026"/>
    <x v="3"/>
    <n v="6"/>
    <x v="5"/>
    <x v="2"/>
    <x v="6"/>
    <x v="3"/>
    <s v="Returning"/>
    <x v="4"/>
    <s v="Travel Backpack 35L"/>
    <n v="1"/>
    <n v="166.91"/>
    <n v="0"/>
    <n v="85.58"/>
    <n v="166.91"/>
    <n v="85.58"/>
    <n v="81.33"/>
    <n v="0.48726858786172189"/>
  </r>
  <r>
    <n v="64"/>
    <d v="2026-10-16T00:00:00"/>
    <n v="2026"/>
    <x v="2"/>
    <n v="10"/>
    <x v="9"/>
    <x v="3"/>
    <x v="14"/>
    <x v="2"/>
    <s v="New"/>
    <x v="0"/>
    <s v="Hiking Daypack 20L"/>
    <n v="3"/>
    <n v="92.14"/>
    <n v="0.1"/>
    <n v="46.43"/>
    <n v="248.77800000000002"/>
    <n v="139.29"/>
    <n v="109.48800000000003"/>
    <n v="0.44010322456165746"/>
  </r>
  <r>
    <n v="66"/>
    <d v="2026-10-19T00:00:00"/>
    <n v="2026"/>
    <x v="2"/>
    <n v="10"/>
    <x v="9"/>
    <x v="1"/>
    <x v="5"/>
    <x v="2"/>
    <s v="Business"/>
    <x v="2"/>
    <s v="Portable Camp Stove"/>
    <n v="1"/>
    <n v="80.58"/>
    <n v="0"/>
    <n v="40.43"/>
    <n v="80.58"/>
    <n v="40.43"/>
    <n v="40.15"/>
    <n v="0.49826259617771157"/>
  </r>
  <r>
    <n v="68"/>
    <d v="2026-05-08T00:00:00"/>
    <n v="2026"/>
    <x v="3"/>
    <n v="5"/>
    <x v="8"/>
    <x v="0"/>
    <x v="0"/>
    <x v="0"/>
    <s v="New"/>
    <x v="1"/>
    <s v="Resistance Band Set"/>
    <n v="1"/>
    <n v="39.5"/>
    <n v="0"/>
    <n v="14.68"/>
    <n v="39.5"/>
    <n v="14.68"/>
    <n v="24.82"/>
    <n v="0.62835443037974681"/>
  </r>
  <r>
    <n v="69"/>
    <d v="2026-01-10T00:00:00"/>
    <n v="2026"/>
    <x v="1"/>
    <n v="1"/>
    <x v="10"/>
    <x v="1"/>
    <x v="5"/>
    <x v="2"/>
    <s v="Returning"/>
    <x v="0"/>
    <s v="Trail Boots"/>
    <n v="6"/>
    <n v="141.31"/>
    <n v="0.05"/>
    <n v="79.349999999999994"/>
    <n v="805.46699999999998"/>
    <n v="476.09999999999997"/>
    <n v="329.36700000000002"/>
    <n v="0.4089143316858419"/>
  </r>
  <r>
    <n v="70"/>
    <d v="2026-12-11T00:00:00"/>
    <n v="2026"/>
    <x v="2"/>
    <n v="12"/>
    <x v="3"/>
    <x v="0"/>
    <x v="8"/>
    <x v="2"/>
    <s v="New"/>
    <x v="1"/>
    <s v="Weighted Vest"/>
    <n v="2"/>
    <n v="122.49"/>
    <n v="0.15"/>
    <n v="70.930000000000007"/>
    <n v="208.23299999999998"/>
    <n v="141.86000000000001"/>
    <n v="66.372999999999962"/>
    <n v="0.31874390706564265"/>
  </r>
  <r>
    <n v="71"/>
    <d v="2026-08-16T00:00:00"/>
    <n v="2026"/>
    <x v="0"/>
    <n v="8"/>
    <x v="11"/>
    <x v="3"/>
    <x v="14"/>
    <x v="2"/>
    <s v="New"/>
    <x v="3"/>
    <s v="Commuter Helmet"/>
    <n v="3"/>
    <n v="80.099999999999994"/>
    <n v="0"/>
    <n v="42.41"/>
    <n v="240.29999999999998"/>
    <n v="127.22999999999999"/>
    <n v="113.07"/>
    <n v="0.47053682896379528"/>
  </r>
  <r>
    <n v="72"/>
    <d v="2026-06-08T00:00:00"/>
    <n v="2026"/>
    <x v="3"/>
    <n v="6"/>
    <x v="5"/>
    <x v="3"/>
    <x v="11"/>
    <x v="0"/>
    <s v="New"/>
    <x v="0"/>
    <s v="Trail Boots"/>
    <n v="3"/>
    <n v="142.53"/>
    <n v="0"/>
    <n v="80.67"/>
    <n v="427.59000000000003"/>
    <n v="242.01"/>
    <n v="185.58000000000004"/>
    <n v="0.43401389181225014"/>
  </r>
  <r>
    <n v="75"/>
    <d v="2026-09-07T00:00:00"/>
    <n v="2026"/>
    <x v="0"/>
    <n v="9"/>
    <x v="4"/>
    <x v="1"/>
    <x v="1"/>
    <x v="2"/>
    <s v="Business"/>
    <x v="1"/>
    <s v="Resistance Band Set"/>
    <n v="2"/>
    <n v="40.78"/>
    <n v="0"/>
    <n v="15.04"/>
    <n v="81.56"/>
    <n v="30.08"/>
    <n v="51.480000000000004"/>
    <n v="0.63119176066699367"/>
  </r>
  <r>
    <n v="77"/>
    <d v="2026-11-01T00:00:00"/>
    <n v="2026"/>
    <x v="2"/>
    <n v="11"/>
    <x v="2"/>
    <x v="2"/>
    <x v="7"/>
    <x v="2"/>
    <s v="New"/>
    <x v="4"/>
    <s v="Carry-On Duffel"/>
    <n v="2"/>
    <n v="133.96"/>
    <n v="0.1"/>
    <n v="65.44"/>
    <n v="241.12800000000001"/>
    <n v="130.88"/>
    <n v="110.24800000000002"/>
    <n v="0.4572177432732823"/>
  </r>
  <r>
    <n v="78"/>
    <d v="2026-09-12T00:00:00"/>
    <n v="2026"/>
    <x v="0"/>
    <n v="9"/>
    <x v="4"/>
    <x v="0"/>
    <x v="8"/>
    <x v="2"/>
    <s v="New"/>
    <x v="1"/>
    <s v="Resistance Band Set"/>
    <n v="5"/>
    <n v="40.78"/>
    <n v="0.05"/>
    <n v="14.94"/>
    <n v="193.70499999999998"/>
    <n v="74.7"/>
    <n v="119.00499999999998"/>
    <n v="0.61436204537828132"/>
  </r>
  <r>
    <n v="80"/>
    <d v="2026-09-28T00:00:00"/>
    <n v="2026"/>
    <x v="0"/>
    <n v="9"/>
    <x v="4"/>
    <x v="1"/>
    <x v="5"/>
    <x v="1"/>
    <s v="Business"/>
    <x v="0"/>
    <s v="Trekking Poles"/>
    <n v="10"/>
    <n v="71.040000000000006"/>
    <n v="0.2"/>
    <n v="31.7"/>
    <n v="568.32000000000005"/>
    <n v="317"/>
    <n v="251.32000000000005"/>
    <n v="0.4422156531531532"/>
  </r>
  <r>
    <n v="81"/>
    <d v="2026-07-23T00:00:00"/>
    <n v="2026"/>
    <x v="0"/>
    <n v="7"/>
    <x v="0"/>
    <x v="0"/>
    <x v="4"/>
    <x v="0"/>
    <s v="Returning"/>
    <x v="1"/>
    <s v="Training Mat"/>
    <n v="1"/>
    <n v="51.82"/>
    <n v="0"/>
    <n v="21.43"/>
    <n v="51.82"/>
    <n v="21.43"/>
    <n v="30.39"/>
    <n v="0.58645310690852959"/>
  </r>
  <r>
    <n v="83"/>
    <d v="2026-03-11T00:00:00"/>
    <n v="2026"/>
    <x v="1"/>
    <n v="3"/>
    <x v="7"/>
    <x v="2"/>
    <x v="13"/>
    <x v="1"/>
    <s v="Business"/>
    <x v="1"/>
    <s v="Training Mat"/>
    <n v="4"/>
    <n v="50.65"/>
    <n v="0.15"/>
    <n v="22"/>
    <n v="172.20999999999998"/>
    <n v="88"/>
    <n v="84.20999999999998"/>
    <n v="0.48899599326403803"/>
  </r>
  <r>
    <n v="86"/>
    <d v="2026-03-24T00:00:00"/>
    <n v="2026"/>
    <x v="1"/>
    <n v="3"/>
    <x v="7"/>
    <x v="2"/>
    <x v="13"/>
    <x v="1"/>
    <s v="Business"/>
    <x v="3"/>
    <s v="Cycling Pack 12L"/>
    <n v="8"/>
    <n v="104.7"/>
    <n v="0.05"/>
    <n v="49.91"/>
    <n v="795.72"/>
    <n v="399.28"/>
    <n v="396.44000000000005"/>
    <n v="0.49821545267179412"/>
  </r>
  <r>
    <n v="87"/>
    <d v="2026-07-25T00:00:00"/>
    <n v="2026"/>
    <x v="0"/>
    <n v="7"/>
    <x v="0"/>
    <x v="2"/>
    <x v="7"/>
    <x v="2"/>
    <s v="Returning"/>
    <x v="0"/>
    <s v="Summit Backpack 45L"/>
    <n v="1"/>
    <n v="155.35"/>
    <n v="0"/>
    <n v="80.47"/>
    <n v="155.35"/>
    <n v="80.47"/>
    <n v="74.88"/>
    <n v="0.48200836820083681"/>
  </r>
  <r>
    <n v="89"/>
    <d v="2026-03-26T00:00:00"/>
    <n v="2026"/>
    <x v="1"/>
    <n v="3"/>
    <x v="7"/>
    <x v="3"/>
    <x v="11"/>
    <x v="2"/>
    <s v="Returning"/>
    <x v="3"/>
    <s v="Compact Repair Kit"/>
    <n v="1"/>
    <n v="40.82"/>
    <n v="0.05"/>
    <n v="16.940000000000001"/>
    <n v="38.778999999999996"/>
    <n v="16.940000000000001"/>
    <n v="21.838999999999995"/>
    <n v="0.56316563088269411"/>
  </r>
  <r>
    <n v="91"/>
    <d v="2026-12-14T00:00:00"/>
    <n v="2026"/>
    <x v="2"/>
    <n v="12"/>
    <x v="3"/>
    <x v="2"/>
    <x v="6"/>
    <x v="2"/>
    <s v="Returning"/>
    <x v="2"/>
    <s v="Alpine Tent 4P"/>
    <n v="2"/>
    <n v="339.95"/>
    <n v="0"/>
    <n v="195.78"/>
    <n v="679.9"/>
    <n v="391.56"/>
    <n v="288.33999999999997"/>
    <n v="0.42409177820267685"/>
  </r>
  <r>
    <n v="93"/>
    <d v="2026-10-23T00:00:00"/>
    <n v="2026"/>
    <x v="2"/>
    <n v="10"/>
    <x v="9"/>
    <x v="2"/>
    <x v="13"/>
    <x v="1"/>
    <s v="Business"/>
    <x v="4"/>
    <s v="Carry-On Duffel"/>
    <n v="15"/>
    <n v="133.52000000000001"/>
    <n v="0.2"/>
    <n v="66"/>
    <n v="1602.2400000000002"/>
    <n v="990"/>
    <n v="612.24000000000024"/>
    <n v="0.38211503894547644"/>
  </r>
  <r>
    <n v="94"/>
    <d v="2026-09-01T00:00:00"/>
    <n v="2026"/>
    <x v="0"/>
    <n v="9"/>
    <x v="4"/>
    <x v="2"/>
    <x v="3"/>
    <x v="0"/>
    <s v="Returning"/>
    <x v="3"/>
    <s v="Trail Bike Light"/>
    <n v="5"/>
    <n v="50.76"/>
    <n v="0"/>
    <n v="22.89"/>
    <n v="253.79999999999998"/>
    <n v="114.45"/>
    <n v="139.34999999999997"/>
    <n v="0.54905437352245856"/>
  </r>
  <r>
    <n v="95"/>
    <d v="2026-09-26T00:00:00"/>
    <n v="2026"/>
    <x v="0"/>
    <n v="9"/>
    <x v="4"/>
    <x v="1"/>
    <x v="1"/>
    <x v="3"/>
    <s v="Returning"/>
    <x v="0"/>
    <s v="Trekking Poles"/>
    <n v="1"/>
    <n v="73.06"/>
    <n v="0.05"/>
    <n v="31.42"/>
    <n v="69.406999999999996"/>
    <n v="31.42"/>
    <n v="37.986999999999995"/>
    <n v="0.54730790842422228"/>
  </r>
  <r>
    <n v="97"/>
    <d v="2026-09-10T00:00:00"/>
    <n v="2026"/>
    <x v="0"/>
    <n v="9"/>
    <x v="4"/>
    <x v="2"/>
    <x v="3"/>
    <x v="2"/>
    <s v="New"/>
    <x v="2"/>
    <s v="Portable Camp Stove"/>
    <n v="2"/>
    <n v="80.239999999999995"/>
    <n v="0"/>
    <n v="40.5"/>
    <n v="160.47999999999999"/>
    <n v="81"/>
    <n v="79.47999999999999"/>
    <n v="0.49526420737786636"/>
  </r>
  <r>
    <n v="99"/>
    <d v="2026-06-19T00:00:00"/>
    <n v="2026"/>
    <x v="3"/>
    <n v="6"/>
    <x v="5"/>
    <x v="0"/>
    <x v="8"/>
    <x v="2"/>
    <s v="New"/>
    <x v="1"/>
    <s v="Recovery Roller"/>
    <n v="1"/>
    <n v="36.28"/>
    <n v="0.1"/>
    <n v="13.8"/>
    <n v="32.652000000000001"/>
    <n v="13.8"/>
    <n v="18.852"/>
    <n v="0.5773612642410878"/>
  </r>
  <r>
    <n v="100"/>
    <d v="2026-08-04T00:00:00"/>
    <n v="2026"/>
    <x v="0"/>
    <n v="8"/>
    <x v="11"/>
    <x v="1"/>
    <x v="10"/>
    <x v="0"/>
    <s v="Business"/>
    <x v="4"/>
    <s v="Carry-On Duffel"/>
    <n v="1"/>
    <n v="133.6"/>
    <n v="0.1"/>
    <n v="67.3"/>
    <n v="120.24"/>
    <n v="67.3"/>
    <n v="52.94"/>
    <n v="0.44028609447771122"/>
  </r>
  <r>
    <n v="102"/>
    <d v="2026-12-09T00:00:00"/>
    <n v="2026"/>
    <x v="2"/>
    <n v="12"/>
    <x v="3"/>
    <x v="3"/>
    <x v="9"/>
    <x v="0"/>
    <s v="New"/>
    <x v="0"/>
    <s v="Trail Boots"/>
    <n v="3"/>
    <n v="142.75"/>
    <n v="0.1"/>
    <n v="81.739999999999995"/>
    <n v="385.42500000000001"/>
    <n v="245.21999999999997"/>
    <n v="140.20500000000004"/>
    <n v="0.3637672698968672"/>
  </r>
  <r>
    <n v="103"/>
    <d v="2026-09-16T00:00:00"/>
    <n v="2026"/>
    <x v="0"/>
    <n v="9"/>
    <x v="4"/>
    <x v="3"/>
    <x v="15"/>
    <x v="2"/>
    <s v="New"/>
    <x v="4"/>
    <s v="Carry-On Duffel"/>
    <n v="1"/>
    <n v="132.58000000000001"/>
    <n v="0.15"/>
    <n v="67.62"/>
    <n v="112.69300000000001"/>
    <n v="67.62"/>
    <n v="45.073000000000008"/>
    <n v="0.39996273060438536"/>
  </r>
  <r>
    <n v="104"/>
    <d v="2026-11-07T00:00:00"/>
    <n v="2026"/>
    <x v="2"/>
    <n v="11"/>
    <x v="2"/>
    <x v="2"/>
    <x v="7"/>
    <x v="2"/>
    <s v="New"/>
    <x v="0"/>
    <s v="Summit Backpack 45L"/>
    <n v="1"/>
    <n v="153.96"/>
    <n v="0"/>
    <n v="80.62"/>
    <n v="153.96"/>
    <n v="80.62"/>
    <n v="73.34"/>
    <n v="0.47635749545336453"/>
  </r>
  <r>
    <n v="109"/>
    <d v="2026-10-18T00:00:00"/>
    <n v="2026"/>
    <x v="2"/>
    <n v="10"/>
    <x v="9"/>
    <x v="2"/>
    <x v="6"/>
    <x v="2"/>
    <s v="Returning"/>
    <x v="0"/>
    <s v="Hiking Daypack 20L"/>
    <n v="1"/>
    <n v="90.09"/>
    <n v="0"/>
    <n v="45.17"/>
    <n v="90.09"/>
    <n v="45.17"/>
    <n v="44.92"/>
    <n v="0.49861249861249862"/>
  </r>
  <r>
    <n v="110"/>
    <d v="2026-06-24T00:00:00"/>
    <n v="2026"/>
    <x v="3"/>
    <n v="6"/>
    <x v="5"/>
    <x v="2"/>
    <x v="13"/>
    <x v="0"/>
    <s v="Business"/>
    <x v="0"/>
    <s v="Trekking Poles"/>
    <n v="2"/>
    <n v="72.97"/>
    <n v="0"/>
    <n v="31.57"/>
    <n v="145.94"/>
    <n v="63.14"/>
    <n v="82.8"/>
    <n v="0.56735644785528294"/>
  </r>
  <r>
    <n v="118"/>
    <d v="2026-08-04T00:00:00"/>
    <n v="2026"/>
    <x v="0"/>
    <n v="8"/>
    <x v="11"/>
    <x v="0"/>
    <x v="2"/>
    <x v="2"/>
    <s v="Returning"/>
    <x v="4"/>
    <s v="Packing Cube Set"/>
    <n v="1"/>
    <n v="47.53"/>
    <n v="0"/>
    <n v="18.04"/>
    <n v="47.53"/>
    <n v="18.04"/>
    <n v="29.490000000000002"/>
    <n v="0.62045024195245113"/>
  </r>
  <r>
    <n v="119"/>
    <d v="2026-11-22T00:00:00"/>
    <n v="2026"/>
    <x v="2"/>
    <n v="11"/>
    <x v="2"/>
    <x v="1"/>
    <x v="10"/>
    <x v="2"/>
    <s v="New"/>
    <x v="1"/>
    <s v="Resistance Band Set"/>
    <n v="1"/>
    <n v="41.16"/>
    <n v="0.1"/>
    <n v="14.82"/>
    <n v="37.043999999999997"/>
    <n v="14.82"/>
    <n v="22.223999999999997"/>
    <n v="0.59993521218011014"/>
  </r>
  <r>
    <n v="121"/>
    <d v="2026-08-30T00:00:00"/>
    <n v="2026"/>
    <x v="0"/>
    <n v="8"/>
    <x v="11"/>
    <x v="2"/>
    <x v="6"/>
    <x v="3"/>
    <s v="New"/>
    <x v="3"/>
    <s v="Commuter Helmet"/>
    <n v="1"/>
    <n v="81.23"/>
    <n v="0.1"/>
    <n v="42.65"/>
    <n v="73.106999999999999"/>
    <n v="42.65"/>
    <n v="30.457000000000001"/>
    <n v="0.41660853269864723"/>
  </r>
  <r>
    <n v="122"/>
    <d v="2026-04-28T00:00:00"/>
    <n v="2026"/>
    <x v="3"/>
    <n v="4"/>
    <x v="6"/>
    <x v="2"/>
    <x v="7"/>
    <x v="2"/>
    <s v="New"/>
    <x v="2"/>
    <s v="Portable Camp Stove"/>
    <n v="1"/>
    <n v="83.38"/>
    <n v="0"/>
    <n v="38.979999999999997"/>
    <n v="83.38"/>
    <n v="38.979999999999997"/>
    <n v="44.4"/>
    <n v="0.53250179899256422"/>
  </r>
  <r>
    <n v="125"/>
    <d v="2026-04-19T00:00:00"/>
    <n v="2026"/>
    <x v="3"/>
    <n v="4"/>
    <x v="6"/>
    <x v="0"/>
    <x v="0"/>
    <x v="2"/>
    <s v="Returning"/>
    <x v="3"/>
    <s v="Cycling Pack 12L"/>
    <n v="2"/>
    <n v="101.61"/>
    <n v="0"/>
    <n v="49.9"/>
    <n v="203.22"/>
    <n v="99.8"/>
    <n v="103.42"/>
    <n v="0.50890660368074014"/>
  </r>
  <r>
    <n v="127"/>
    <d v="2026-05-21T00:00:00"/>
    <n v="2026"/>
    <x v="3"/>
    <n v="5"/>
    <x v="8"/>
    <x v="0"/>
    <x v="0"/>
    <x v="2"/>
    <s v="Business"/>
    <x v="3"/>
    <s v="Cycling Pack 12L"/>
    <n v="3"/>
    <n v="100.48"/>
    <n v="0.05"/>
    <n v="50.68"/>
    <n v="286.36799999999999"/>
    <n v="152.04"/>
    <n v="134.328"/>
    <n v="0.46907475695608447"/>
  </r>
  <r>
    <n v="130"/>
    <d v="2026-03-27T00:00:00"/>
    <n v="2026"/>
    <x v="1"/>
    <n v="3"/>
    <x v="7"/>
    <x v="0"/>
    <x v="0"/>
    <x v="3"/>
    <s v="New"/>
    <x v="0"/>
    <s v="Summit Backpack 45L"/>
    <n v="3"/>
    <n v="152.4"/>
    <n v="0.05"/>
    <n v="79.97"/>
    <n v="434.34000000000003"/>
    <n v="239.91"/>
    <n v="194.43000000000004"/>
    <n v="0.44764470230694853"/>
  </r>
  <r>
    <n v="131"/>
    <d v="2026-12-18T00:00:00"/>
    <n v="2026"/>
    <x v="2"/>
    <n v="12"/>
    <x v="3"/>
    <x v="2"/>
    <x v="7"/>
    <x v="3"/>
    <s v="Returning"/>
    <x v="2"/>
    <s v="Compact Sleeping Bag"/>
    <n v="2"/>
    <n v="123.42"/>
    <n v="0.1"/>
    <n v="60.03"/>
    <n v="222.15600000000001"/>
    <n v="120.06"/>
    <n v="102.096"/>
    <n v="0.45956895154756117"/>
  </r>
  <r>
    <n v="133"/>
    <d v="2026-05-23T00:00:00"/>
    <n v="2026"/>
    <x v="3"/>
    <n v="5"/>
    <x v="8"/>
    <x v="2"/>
    <x v="6"/>
    <x v="2"/>
    <s v="New"/>
    <x v="4"/>
    <s v="Insulated Bottle"/>
    <n v="1"/>
    <n v="36.57"/>
    <n v="0.05"/>
    <n v="13.33"/>
    <n v="34.741500000000002"/>
    <n v="13.33"/>
    <n v="21.411500000000004"/>
    <n v="0.61630902522919284"/>
  </r>
  <r>
    <n v="136"/>
    <d v="2026-01-09T00:00:00"/>
    <n v="2026"/>
    <x v="1"/>
    <n v="1"/>
    <x v="10"/>
    <x v="0"/>
    <x v="8"/>
    <x v="1"/>
    <s v="Business"/>
    <x v="4"/>
    <s v="Travel Backpack 35L"/>
    <n v="15"/>
    <n v="168.62"/>
    <n v="0.05"/>
    <n v="86.09"/>
    <n v="2402.835"/>
    <n v="1291.3500000000001"/>
    <n v="1111.4849999999999"/>
    <n v="0.46257233642759488"/>
  </r>
  <r>
    <n v="137"/>
    <d v="2026-06-16T00:00:00"/>
    <n v="2026"/>
    <x v="3"/>
    <n v="6"/>
    <x v="5"/>
    <x v="2"/>
    <x v="3"/>
    <x v="2"/>
    <s v="Returning"/>
    <x v="0"/>
    <s v="Trail Boots"/>
    <n v="5"/>
    <n v="141.66999999999999"/>
    <n v="0.1"/>
    <n v="80.59"/>
    <n v="637.51499999999999"/>
    <n v="402.95000000000005"/>
    <n v="234.56499999999994"/>
    <n v="0.36793644071119885"/>
  </r>
  <r>
    <n v="138"/>
    <d v="2026-07-19T00:00:00"/>
    <n v="2026"/>
    <x v="0"/>
    <n v="7"/>
    <x v="0"/>
    <x v="2"/>
    <x v="13"/>
    <x v="2"/>
    <s v="New"/>
    <x v="0"/>
    <s v="Trekking Poles"/>
    <n v="2"/>
    <n v="71.81"/>
    <n v="0"/>
    <n v="32.35"/>
    <n v="143.62"/>
    <n v="64.7"/>
    <n v="78.92"/>
    <n v="0.54950563988302459"/>
  </r>
  <r>
    <n v="141"/>
    <d v="2026-06-16T00:00:00"/>
    <n v="2026"/>
    <x v="3"/>
    <n v="6"/>
    <x v="5"/>
    <x v="0"/>
    <x v="0"/>
    <x v="2"/>
    <s v="Returning"/>
    <x v="4"/>
    <s v="Packing Cube Set"/>
    <n v="1"/>
    <n v="47.53"/>
    <n v="0.05"/>
    <n v="18.5"/>
    <n v="45.153500000000001"/>
    <n v="18.5"/>
    <n v="26.653500000000001"/>
    <n v="0.59028646727274736"/>
  </r>
  <r>
    <n v="142"/>
    <d v="2026-01-08T00:00:00"/>
    <n v="2026"/>
    <x v="1"/>
    <n v="1"/>
    <x v="10"/>
    <x v="1"/>
    <x v="10"/>
    <x v="1"/>
    <s v="Business"/>
    <x v="2"/>
    <s v="Alpine Tent 4P"/>
    <n v="5"/>
    <n v="344.88"/>
    <n v="0.15"/>
    <n v="190.66"/>
    <n v="1465.74"/>
    <n v="953.3"/>
    <n v="512.44000000000005"/>
    <n v="0.34961180018284282"/>
  </r>
  <r>
    <n v="145"/>
    <d v="2026-11-04T00:00:00"/>
    <n v="2026"/>
    <x v="2"/>
    <n v="11"/>
    <x v="2"/>
    <x v="1"/>
    <x v="5"/>
    <x v="2"/>
    <s v="Business"/>
    <x v="0"/>
    <s v="Hiking Daypack 20L"/>
    <n v="2"/>
    <n v="93.19"/>
    <n v="0.2"/>
    <n v="45.7"/>
    <n v="149.10400000000001"/>
    <n v="91.4"/>
    <n v="57.704000000000008"/>
    <n v="0.38700504345959869"/>
  </r>
  <r>
    <n v="146"/>
    <d v="2026-06-04T00:00:00"/>
    <n v="2026"/>
    <x v="3"/>
    <n v="6"/>
    <x v="5"/>
    <x v="2"/>
    <x v="16"/>
    <x v="3"/>
    <s v="Returning"/>
    <x v="3"/>
    <s v="Commuter Helmet"/>
    <n v="2"/>
    <n v="81.81"/>
    <n v="0"/>
    <n v="42.54"/>
    <n v="163.62"/>
    <n v="85.08"/>
    <n v="78.540000000000006"/>
    <n v="0.48001466813348004"/>
  </r>
  <r>
    <n v="149"/>
    <d v="2026-04-25T00:00:00"/>
    <n v="2026"/>
    <x v="3"/>
    <n v="4"/>
    <x v="6"/>
    <x v="2"/>
    <x v="13"/>
    <x v="2"/>
    <s v="Returning"/>
    <x v="4"/>
    <s v="Insulated Bottle"/>
    <n v="1"/>
    <n v="36.020000000000003"/>
    <n v="0.05"/>
    <n v="13.72"/>
    <n v="34.219000000000001"/>
    <n v="13.72"/>
    <n v="20.499000000000002"/>
    <n v="0.59905315760250155"/>
  </r>
  <r>
    <n v="151"/>
    <d v="2026-10-01T00:00:00"/>
    <n v="2026"/>
    <x v="2"/>
    <n v="10"/>
    <x v="9"/>
    <x v="3"/>
    <x v="11"/>
    <x v="2"/>
    <s v="New"/>
    <x v="0"/>
    <s v="Trail Boots"/>
    <n v="5"/>
    <n v="146.69"/>
    <n v="0"/>
    <n v="79"/>
    <n v="733.45"/>
    <n v="395"/>
    <n v="338.45000000000005"/>
    <n v="0.46144931488172342"/>
  </r>
  <r>
    <n v="157"/>
    <d v="2026-01-18T00:00:00"/>
    <n v="2026"/>
    <x v="1"/>
    <n v="1"/>
    <x v="10"/>
    <x v="0"/>
    <x v="4"/>
    <x v="0"/>
    <s v="Returning"/>
    <x v="2"/>
    <s v="Portable Camp Stove"/>
    <n v="3"/>
    <n v="80.27"/>
    <n v="0.1"/>
    <n v="39.26"/>
    <n v="216.72900000000001"/>
    <n v="117.78"/>
    <n v="98.949000000000012"/>
    <n v="0.45655634455933447"/>
  </r>
  <r>
    <n v="158"/>
    <d v="2026-12-03T00:00:00"/>
    <n v="2026"/>
    <x v="2"/>
    <n v="12"/>
    <x v="3"/>
    <x v="0"/>
    <x v="8"/>
    <x v="2"/>
    <s v="New"/>
    <x v="4"/>
    <s v="Packing Cube Set"/>
    <n v="2"/>
    <n v="46.51"/>
    <n v="0.05"/>
    <n v="18.73"/>
    <n v="88.368999999999986"/>
    <n v="37.46"/>
    <n v="50.908999999999985"/>
    <n v="0.57609568966492763"/>
  </r>
  <r>
    <n v="159"/>
    <d v="2026-07-21T00:00:00"/>
    <n v="2026"/>
    <x v="0"/>
    <n v="7"/>
    <x v="0"/>
    <x v="2"/>
    <x v="6"/>
    <x v="2"/>
    <s v="Returning"/>
    <x v="0"/>
    <s v="Trekking Poles"/>
    <n v="2"/>
    <n v="70.150000000000006"/>
    <n v="0.05"/>
    <n v="32.950000000000003"/>
    <n v="133.285"/>
    <n v="65.900000000000006"/>
    <n v="67.384999999999991"/>
    <n v="0.50557076940390888"/>
  </r>
  <r>
    <n v="160"/>
    <d v="2026-09-26T00:00:00"/>
    <n v="2026"/>
    <x v="0"/>
    <n v="9"/>
    <x v="4"/>
    <x v="0"/>
    <x v="4"/>
    <x v="2"/>
    <s v="Returning"/>
    <x v="2"/>
    <s v="Portable Camp Stove"/>
    <n v="1"/>
    <n v="81.58"/>
    <n v="0.1"/>
    <n v="38.89"/>
    <n v="73.421999999999997"/>
    <n v="38.89"/>
    <n v="34.531999999999996"/>
    <n v="0.47032224673803491"/>
  </r>
  <r>
    <n v="161"/>
    <d v="2026-06-04T00:00:00"/>
    <n v="2026"/>
    <x v="3"/>
    <n v="6"/>
    <x v="5"/>
    <x v="1"/>
    <x v="1"/>
    <x v="3"/>
    <s v="Returning"/>
    <x v="3"/>
    <s v="Trail Bike Light"/>
    <n v="2"/>
    <n v="50.09"/>
    <n v="0"/>
    <n v="22.91"/>
    <n v="100.18"/>
    <n v="45.82"/>
    <n v="54.360000000000007"/>
    <n v="0.54262327809942112"/>
  </r>
  <r>
    <n v="162"/>
    <d v="2026-05-09T00:00:00"/>
    <n v="2026"/>
    <x v="3"/>
    <n v="5"/>
    <x v="8"/>
    <x v="1"/>
    <x v="1"/>
    <x v="2"/>
    <s v="New"/>
    <x v="4"/>
    <s v="Travel Backpack 35L"/>
    <n v="2"/>
    <n v="164.95"/>
    <n v="0.1"/>
    <n v="86.27"/>
    <n v="296.90999999999997"/>
    <n v="172.54"/>
    <n v="124.36999999999998"/>
    <n v="0.41888114243373409"/>
  </r>
  <r>
    <n v="163"/>
    <d v="2026-01-03T00:00:00"/>
    <n v="2026"/>
    <x v="1"/>
    <n v="1"/>
    <x v="10"/>
    <x v="3"/>
    <x v="12"/>
    <x v="2"/>
    <s v="New"/>
    <x v="4"/>
    <s v="Insulated Bottle"/>
    <n v="2"/>
    <n v="36.72"/>
    <n v="0.05"/>
    <n v="13.76"/>
    <n v="69.768000000000001"/>
    <n v="27.52"/>
    <n v="42.248000000000005"/>
    <n v="0.60554982226808862"/>
  </r>
  <r>
    <n v="164"/>
    <d v="2026-03-17T00:00:00"/>
    <n v="2026"/>
    <x v="1"/>
    <n v="3"/>
    <x v="7"/>
    <x v="1"/>
    <x v="5"/>
    <x v="3"/>
    <s v="Business"/>
    <x v="2"/>
    <s v="Compact Sleeping Bag"/>
    <n v="5"/>
    <n v="123.95"/>
    <n v="0.05"/>
    <n v="59.23"/>
    <n v="588.76249999999993"/>
    <n v="296.14999999999998"/>
    <n v="292.61249999999995"/>
    <n v="0.49699581749856692"/>
  </r>
  <r>
    <n v="165"/>
    <d v="2026-07-11T00:00:00"/>
    <n v="2026"/>
    <x v="0"/>
    <n v="7"/>
    <x v="0"/>
    <x v="2"/>
    <x v="13"/>
    <x v="0"/>
    <s v="New"/>
    <x v="3"/>
    <s v="Commuter Helmet"/>
    <n v="2"/>
    <n v="83.33"/>
    <n v="0"/>
    <n v="42.11"/>
    <n v="166.66"/>
    <n v="84.22"/>
    <n v="82.44"/>
    <n v="0.49465978639145564"/>
  </r>
  <r>
    <n v="169"/>
    <d v="2026-04-03T00:00:00"/>
    <n v="2026"/>
    <x v="3"/>
    <n v="4"/>
    <x v="6"/>
    <x v="3"/>
    <x v="14"/>
    <x v="2"/>
    <s v="New"/>
    <x v="0"/>
    <s v="Hiking Daypack 20L"/>
    <n v="2"/>
    <n v="93.48"/>
    <n v="0"/>
    <n v="45.15"/>
    <n v="186.96"/>
    <n v="90.3"/>
    <n v="96.660000000000011"/>
    <n v="0.51700898587933253"/>
  </r>
  <r>
    <n v="170"/>
    <d v="2026-01-16T00:00:00"/>
    <n v="2026"/>
    <x v="1"/>
    <n v="1"/>
    <x v="10"/>
    <x v="3"/>
    <x v="11"/>
    <x v="2"/>
    <s v="New"/>
    <x v="2"/>
    <s v="Compact Sleeping Bag"/>
    <n v="1"/>
    <n v="124.45"/>
    <n v="0.15"/>
    <n v="59.77"/>
    <n v="105.7825"/>
    <n v="59.77"/>
    <n v="46.012499999999996"/>
    <n v="0.43497270342447941"/>
  </r>
  <r>
    <n v="174"/>
    <d v="2026-02-20T00:00:00"/>
    <n v="2026"/>
    <x v="1"/>
    <n v="2"/>
    <x v="1"/>
    <x v="2"/>
    <x v="7"/>
    <x v="2"/>
    <s v="New"/>
    <x v="1"/>
    <s v="Weighted Vest"/>
    <n v="2"/>
    <n v="124.92"/>
    <n v="0"/>
    <n v="69.98"/>
    <n v="249.84"/>
    <n v="139.96"/>
    <n v="109.88"/>
    <n v="0.43980147294268329"/>
  </r>
  <r>
    <n v="175"/>
    <d v="2026-12-10T00:00:00"/>
    <n v="2026"/>
    <x v="2"/>
    <n v="12"/>
    <x v="3"/>
    <x v="1"/>
    <x v="1"/>
    <x v="3"/>
    <s v="New"/>
    <x v="3"/>
    <s v="Commuter Helmet"/>
    <n v="1"/>
    <n v="81.010000000000005"/>
    <n v="0.2"/>
    <n v="41.51"/>
    <n v="64.808000000000007"/>
    <n v="41.51"/>
    <n v="23.298000000000009"/>
    <n v="0.35949265522774976"/>
  </r>
  <r>
    <n v="176"/>
    <d v="2026-06-08T00:00:00"/>
    <n v="2026"/>
    <x v="3"/>
    <n v="6"/>
    <x v="5"/>
    <x v="2"/>
    <x v="16"/>
    <x v="2"/>
    <s v="Returning"/>
    <x v="2"/>
    <s v="Trail Tent 2P"/>
    <n v="1"/>
    <n v="196.33"/>
    <n v="0"/>
    <n v="103.27"/>
    <n v="196.33"/>
    <n v="103.27"/>
    <n v="93.060000000000016"/>
    <n v="0.47399786074466466"/>
  </r>
  <r>
    <n v="179"/>
    <d v="2026-03-03T00:00:00"/>
    <n v="2026"/>
    <x v="1"/>
    <n v="3"/>
    <x v="7"/>
    <x v="3"/>
    <x v="14"/>
    <x v="0"/>
    <s v="Returning"/>
    <x v="1"/>
    <s v="Recovery Roller"/>
    <n v="1"/>
    <n v="35.369999999999997"/>
    <n v="0"/>
    <n v="13.88"/>
    <n v="35.369999999999997"/>
    <n v="13.88"/>
    <n v="21.489999999999995"/>
    <n v="0.60757704269154644"/>
  </r>
  <r>
    <n v="181"/>
    <d v="2026-11-07T00:00:00"/>
    <n v="2026"/>
    <x v="2"/>
    <n v="11"/>
    <x v="2"/>
    <x v="2"/>
    <x v="6"/>
    <x v="0"/>
    <s v="Returning"/>
    <x v="4"/>
    <s v="Insulated Bottle"/>
    <n v="1"/>
    <n v="35.58"/>
    <n v="0"/>
    <n v="13.4"/>
    <n v="35.58"/>
    <n v="13.4"/>
    <n v="22.18"/>
    <n v="0.62338392355255767"/>
  </r>
  <r>
    <n v="183"/>
    <d v="2026-01-29T00:00:00"/>
    <n v="2026"/>
    <x v="1"/>
    <n v="1"/>
    <x v="10"/>
    <x v="2"/>
    <x v="13"/>
    <x v="2"/>
    <s v="New"/>
    <x v="2"/>
    <s v="Compact Sleeping Bag"/>
    <n v="2"/>
    <n v="123.27"/>
    <n v="0"/>
    <n v="60.26"/>
    <n v="246.54"/>
    <n v="120.52"/>
    <n v="126.02"/>
    <n v="0.51115437657175311"/>
  </r>
  <r>
    <n v="184"/>
    <d v="2026-05-09T00:00:00"/>
    <n v="2026"/>
    <x v="3"/>
    <n v="5"/>
    <x v="8"/>
    <x v="1"/>
    <x v="5"/>
    <x v="0"/>
    <s v="Business"/>
    <x v="0"/>
    <s v="Hiking Daypack 20L"/>
    <n v="2"/>
    <n v="91.59"/>
    <n v="0"/>
    <n v="44.97"/>
    <n v="183.18"/>
    <n v="89.94"/>
    <n v="93.240000000000009"/>
    <n v="0.50900753357353423"/>
  </r>
  <r>
    <n v="186"/>
    <d v="2026-04-09T00:00:00"/>
    <n v="2026"/>
    <x v="3"/>
    <n v="4"/>
    <x v="6"/>
    <x v="1"/>
    <x v="1"/>
    <x v="2"/>
    <s v="New"/>
    <x v="4"/>
    <s v="Packing Cube Set"/>
    <n v="2"/>
    <n v="46.42"/>
    <n v="0.1"/>
    <n v="18.73"/>
    <n v="83.556000000000012"/>
    <n v="37.46"/>
    <n v="46.096000000000011"/>
    <n v="0.55167791660682663"/>
  </r>
  <r>
    <n v="189"/>
    <d v="2026-06-26T00:00:00"/>
    <n v="2026"/>
    <x v="3"/>
    <n v="6"/>
    <x v="5"/>
    <x v="3"/>
    <x v="11"/>
    <x v="2"/>
    <s v="Business"/>
    <x v="4"/>
    <s v="Packing Cube Set"/>
    <n v="1"/>
    <n v="47.5"/>
    <n v="0.1"/>
    <n v="18.8"/>
    <n v="42.75"/>
    <n v="18.8"/>
    <n v="23.95"/>
    <n v="0.56023391812865497"/>
  </r>
  <r>
    <n v="190"/>
    <d v="2026-06-12T00:00:00"/>
    <n v="2026"/>
    <x v="3"/>
    <n v="6"/>
    <x v="5"/>
    <x v="1"/>
    <x v="1"/>
    <x v="0"/>
    <s v="Business"/>
    <x v="4"/>
    <s v="Packing Cube Set"/>
    <n v="1"/>
    <n v="45.99"/>
    <n v="0"/>
    <n v="18.579999999999998"/>
    <n v="45.99"/>
    <n v="18.579999999999998"/>
    <n v="27.410000000000004"/>
    <n v="0.59599913024570561"/>
  </r>
  <r>
    <n v="191"/>
    <d v="2026-05-29T00:00:00"/>
    <n v="2026"/>
    <x v="3"/>
    <n v="5"/>
    <x v="8"/>
    <x v="3"/>
    <x v="9"/>
    <x v="2"/>
    <s v="Returning"/>
    <x v="0"/>
    <s v="Trekking Poles"/>
    <n v="2"/>
    <n v="70.48"/>
    <n v="0.1"/>
    <n v="33.229999999999997"/>
    <n v="126.864"/>
    <n v="66.459999999999994"/>
    <n v="60.404000000000011"/>
    <n v="0.47613192079707412"/>
  </r>
  <r>
    <n v="193"/>
    <d v="2026-04-02T00:00:00"/>
    <n v="2026"/>
    <x v="3"/>
    <n v="4"/>
    <x v="6"/>
    <x v="0"/>
    <x v="2"/>
    <x v="0"/>
    <s v="Returning"/>
    <x v="4"/>
    <s v="Insulated Bottle"/>
    <n v="1"/>
    <n v="35.6"/>
    <n v="0.1"/>
    <n v="13.39"/>
    <n v="32.04"/>
    <n v="13.39"/>
    <n v="18.649999999999999"/>
    <n v="0.58208489388264661"/>
  </r>
  <r>
    <n v="194"/>
    <d v="2026-07-16T00:00:00"/>
    <n v="2026"/>
    <x v="0"/>
    <n v="7"/>
    <x v="0"/>
    <x v="2"/>
    <x v="13"/>
    <x v="2"/>
    <s v="Returning"/>
    <x v="3"/>
    <s v="Trail Bike Light"/>
    <n v="2"/>
    <n v="49.69"/>
    <n v="0"/>
    <n v="21.97"/>
    <n v="99.38"/>
    <n v="43.94"/>
    <n v="55.44"/>
    <n v="0.557858724089354"/>
  </r>
  <r>
    <n v="195"/>
    <d v="2026-11-13T00:00:00"/>
    <n v="2026"/>
    <x v="2"/>
    <n v="11"/>
    <x v="2"/>
    <x v="2"/>
    <x v="13"/>
    <x v="0"/>
    <s v="Returning"/>
    <x v="4"/>
    <s v="Packing Cube Set"/>
    <n v="1"/>
    <n v="47.37"/>
    <n v="0.2"/>
    <n v="18.739999999999998"/>
    <n v="37.896000000000001"/>
    <n v="18.739999999999998"/>
    <n v="19.156000000000002"/>
    <n v="0.50548870593202455"/>
  </r>
  <r>
    <n v="197"/>
    <d v="2026-11-27T00:00:00"/>
    <n v="2026"/>
    <x v="2"/>
    <n v="11"/>
    <x v="2"/>
    <x v="0"/>
    <x v="2"/>
    <x v="0"/>
    <s v="New"/>
    <x v="2"/>
    <s v="Trail Tent 2P"/>
    <n v="1"/>
    <n v="195.32"/>
    <n v="0"/>
    <n v="103.21"/>
    <n v="195.32"/>
    <n v="103.21"/>
    <n v="92.11"/>
    <n v="0.47158509113250052"/>
  </r>
  <r>
    <n v="198"/>
    <d v="2026-07-11T00:00:00"/>
    <n v="2026"/>
    <x v="0"/>
    <n v="7"/>
    <x v="0"/>
    <x v="1"/>
    <x v="5"/>
    <x v="2"/>
    <s v="New"/>
    <x v="0"/>
    <s v="Trekking Poles"/>
    <n v="2"/>
    <n v="71.77"/>
    <n v="0.05"/>
    <n v="32.9"/>
    <n v="136.363"/>
    <n v="65.8"/>
    <n v="70.563000000000002"/>
    <n v="0.5174644148339359"/>
  </r>
  <r>
    <n v="203"/>
    <d v="2026-01-28T00:00:00"/>
    <n v="2026"/>
    <x v="1"/>
    <n v="1"/>
    <x v="10"/>
    <x v="0"/>
    <x v="0"/>
    <x v="2"/>
    <s v="Returning"/>
    <x v="3"/>
    <s v="Trail Bike Light"/>
    <n v="3"/>
    <n v="49.95"/>
    <n v="0"/>
    <n v="22.55"/>
    <n v="149.85000000000002"/>
    <n v="67.650000000000006"/>
    <n v="82.200000000000017"/>
    <n v="0.54854854854854862"/>
  </r>
  <r>
    <n v="205"/>
    <d v="2026-06-08T00:00:00"/>
    <n v="2026"/>
    <x v="3"/>
    <n v="6"/>
    <x v="5"/>
    <x v="0"/>
    <x v="0"/>
    <x v="2"/>
    <s v="New"/>
    <x v="3"/>
    <s v="Compact Repair Kit"/>
    <n v="2"/>
    <n v="41.05"/>
    <n v="0"/>
    <n v="16.690000000000001"/>
    <n v="82.1"/>
    <n v="33.380000000000003"/>
    <n v="48.719999999999992"/>
    <n v="0.59342265529841653"/>
  </r>
  <r>
    <n v="206"/>
    <d v="2026-06-11T00:00:00"/>
    <n v="2026"/>
    <x v="3"/>
    <n v="6"/>
    <x v="5"/>
    <x v="1"/>
    <x v="1"/>
    <x v="0"/>
    <s v="New"/>
    <x v="3"/>
    <s v="Trail Bike Light"/>
    <n v="2"/>
    <n v="51.83"/>
    <n v="0.1"/>
    <n v="23.1"/>
    <n v="93.293999999999997"/>
    <n v="46.2"/>
    <n v="47.093999999999994"/>
    <n v="0.50479130490706792"/>
  </r>
  <r>
    <n v="207"/>
    <d v="2026-08-03T00:00:00"/>
    <n v="2026"/>
    <x v="0"/>
    <n v="8"/>
    <x v="11"/>
    <x v="3"/>
    <x v="14"/>
    <x v="2"/>
    <s v="Returning"/>
    <x v="1"/>
    <s v="Resistance Band Set"/>
    <n v="1"/>
    <n v="41.3"/>
    <n v="0"/>
    <n v="14.52"/>
    <n v="41.3"/>
    <n v="14.52"/>
    <n v="26.779999999999998"/>
    <n v="0.64842615012106541"/>
  </r>
  <r>
    <n v="210"/>
    <d v="2026-09-20T00:00:00"/>
    <n v="2026"/>
    <x v="0"/>
    <n v="9"/>
    <x v="4"/>
    <x v="3"/>
    <x v="15"/>
    <x v="0"/>
    <s v="Returning"/>
    <x v="2"/>
    <s v="Trail Tent 2P"/>
    <n v="1"/>
    <n v="190.77"/>
    <n v="0.05"/>
    <n v="104.69"/>
    <n v="181.23150000000001"/>
    <n v="104.69"/>
    <n v="76.541500000000013"/>
    <n v="0.42234103894742364"/>
  </r>
  <r>
    <n v="211"/>
    <d v="2026-07-09T00:00:00"/>
    <n v="2026"/>
    <x v="0"/>
    <n v="7"/>
    <x v="0"/>
    <x v="3"/>
    <x v="14"/>
    <x v="1"/>
    <s v="Business"/>
    <x v="3"/>
    <s v="Trail Bike Light"/>
    <n v="10"/>
    <n v="49.69"/>
    <n v="0.1"/>
    <n v="21.82"/>
    <n v="447.21"/>
    <n v="218.2"/>
    <n v="229.01"/>
    <n v="0.51208604458755391"/>
  </r>
  <r>
    <n v="216"/>
    <d v="2026-12-13T00:00:00"/>
    <n v="2026"/>
    <x v="2"/>
    <n v="12"/>
    <x v="3"/>
    <x v="3"/>
    <x v="12"/>
    <x v="2"/>
    <s v="Business"/>
    <x v="3"/>
    <s v="Commuter Helmet"/>
    <n v="1"/>
    <n v="83.08"/>
    <n v="0.15"/>
    <n v="42.91"/>
    <n v="70.617999999999995"/>
    <n v="42.91"/>
    <n v="27.707999999999998"/>
    <n v="0.39236455294684075"/>
  </r>
  <r>
    <n v="220"/>
    <d v="2026-08-04T00:00:00"/>
    <n v="2026"/>
    <x v="0"/>
    <n v="8"/>
    <x v="11"/>
    <x v="1"/>
    <x v="5"/>
    <x v="2"/>
    <s v="Returning"/>
    <x v="4"/>
    <s v="Packing Cube Set"/>
    <n v="2"/>
    <n v="46.71"/>
    <n v="0"/>
    <n v="18.41"/>
    <n v="93.42"/>
    <n v="36.82"/>
    <n v="56.6"/>
    <n v="0.60586598158852489"/>
  </r>
  <r>
    <n v="221"/>
    <d v="2026-11-30T00:00:00"/>
    <n v="2026"/>
    <x v="2"/>
    <n v="11"/>
    <x v="2"/>
    <x v="0"/>
    <x v="4"/>
    <x v="0"/>
    <s v="Business"/>
    <x v="4"/>
    <s v="Carry-On Duffel"/>
    <n v="1"/>
    <n v="132.06"/>
    <n v="0.15"/>
    <n v="67.53"/>
    <n v="112.251"/>
    <n v="67.53"/>
    <n v="44.721000000000004"/>
    <n v="0.39840179597509157"/>
  </r>
  <r>
    <n v="222"/>
    <d v="2026-09-14T00:00:00"/>
    <n v="2026"/>
    <x v="0"/>
    <n v="9"/>
    <x v="4"/>
    <x v="2"/>
    <x v="13"/>
    <x v="2"/>
    <s v="Returning"/>
    <x v="3"/>
    <s v="Trail Bike Light"/>
    <n v="2"/>
    <n v="49.69"/>
    <n v="0.05"/>
    <n v="22.55"/>
    <n v="94.410999999999987"/>
    <n v="45.1"/>
    <n v="49.310999999999986"/>
    <n v="0.52230142674052804"/>
  </r>
  <r>
    <n v="223"/>
    <d v="2026-08-29T00:00:00"/>
    <n v="2026"/>
    <x v="0"/>
    <n v="8"/>
    <x v="11"/>
    <x v="3"/>
    <x v="12"/>
    <x v="0"/>
    <s v="Returning"/>
    <x v="1"/>
    <s v="Training Mat"/>
    <n v="1"/>
    <n v="49.79"/>
    <n v="0"/>
    <n v="21.43"/>
    <n v="49.79"/>
    <n v="21.43"/>
    <n v="28.36"/>
    <n v="0.56959228760795344"/>
  </r>
  <r>
    <n v="226"/>
    <d v="2026-05-16T00:00:00"/>
    <n v="2026"/>
    <x v="3"/>
    <n v="5"/>
    <x v="8"/>
    <x v="3"/>
    <x v="11"/>
    <x v="2"/>
    <s v="New"/>
    <x v="4"/>
    <s v="Travel Backpack 35L"/>
    <n v="1"/>
    <n v="165.99"/>
    <n v="0.1"/>
    <n v="89.9"/>
    <n v="149.39100000000002"/>
    <n v="89.9"/>
    <n v="59.491000000000014"/>
    <n v="0.3982234538894579"/>
  </r>
  <r>
    <n v="227"/>
    <d v="2026-08-09T00:00:00"/>
    <n v="2026"/>
    <x v="0"/>
    <n v="8"/>
    <x v="11"/>
    <x v="0"/>
    <x v="0"/>
    <x v="3"/>
    <s v="Returning"/>
    <x v="1"/>
    <s v="Resistance Band Set"/>
    <n v="3"/>
    <n v="40.61"/>
    <n v="0"/>
    <n v="14.72"/>
    <n v="121.83"/>
    <n v="44.160000000000004"/>
    <n v="77.669999999999987"/>
    <n v="0.63752770253632096"/>
  </r>
  <r>
    <n v="228"/>
    <d v="2026-04-26T00:00:00"/>
    <n v="2026"/>
    <x v="3"/>
    <n v="4"/>
    <x v="6"/>
    <x v="0"/>
    <x v="4"/>
    <x v="2"/>
    <s v="Returning"/>
    <x v="2"/>
    <s v="Portable Camp Stove"/>
    <n v="5"/>
    <n v="80.819999999999993"/>
    <n v="0"/>
    <n v="40.47"/>
    <n v="404.09999999999997"/>
    <n v="202.35"/>
    <n v="201.74999999999997"/>
    <n v="0.49925760950259834"/>
  </r>
  <r>
    <n v="230"/>
    <d v="2026-01-26T00:00:00"/>
    <n v="2026"/>
    <x v="1"/>
    <n v="1"/>
    <x v="10"/>
    <x v="3"/>
    <x v="11"/>
    <x v="0"/>
    <s v="Returning"/>
    <x v="3"/>
    <s v="Cycling Pack 12L"/>
    <n v="1"/>
    <n v="100.01"/>
    <n v="0.05"/>
    <n v="49.41"/>
    <n v="95.009500000000003"/>
    <n v="49.41"/>
    <n v="45.599500000000006"/>
    <n v="0.47994674216788852"/>
  </r>
  <r>
    <n v="234"/>
    <d v="2026-09-21T00:00:00"/>
    <n v="2026"/>
    <x v="0"/>
    <n v="9"/>
    <x v="4"/>
    <x v="3"/>
    <x v="9"/>
    <x v="2"/>
    <s v="Business"/>
    <x v="0"/>
    <s v="Trail Boots"/>
    <n v="2"/>
    <n v="146.81"/>
    <n v="0"/>
    <n v="79.72"/>
    <n v="293.62"/>
    <n v="159.44"/>
    <n v="134.18"/>
    <n v="0.45698521899053202"/>
  </r>
  <r>
    <n v="239"/>
    <d v="2026-04-28T00:00:00"/>
    <n v="2026"/>
    <x v="3"/>
    <n v="4"/>
    <x v="6"/>
    <x v="0"/>
    <x v="0"/>
    <x v="2"/>
    <s v="Returning"/>
    <x v="4"/>
    <s v="Insulated Bottle"/>
    <n v="1"/>
    <n v="35.549999999999997"/>
    <n v="0.05"/>
    <n v="13.25"/>
    <n v="33.772499999999994"/>
    <n v="13.25"/>
    <n v="20.522499999999994"/>
    <n v="0.60766896143311855"/>
  </r>
  <r>
    <n v="241"/>
    <d v="2026-09-14T00:00:00"/>
    <n v="2026"/>
    <x v="0"/>
    <n v="9"/>
    <x v="4"/>
    <x v="3"/>
    <x v="9"/>
    <x v="2"/>
    <s v="Returning"/>
    <x v="3"/>
    <s v="Trail Bike Light"/>
    <n v="4"/>
    <n v="50.5"/>
    <n v="0"/>
    <n v="23.02"/>
    <n v="202"/>
    <n v="92.08"/>
    <n v="109.92"/>
    <n v="0.5441584158415842"/>
  </r>
  <r>
    <n v="242"/>
    <d v="2026-09-11T00:00:00"/>
    <n v="2026"/>
    <x v="0"/>
    <n v="9"/>
    <x v="4"/>
    <x v="0"/>
    <x v="8"/>
    <x v="3"/>
    <s v="Business"/>
    <x v="1"/>
    <s v="Resistance Band Set"/>
    <n v="5"/>
    <n v="40.94"/>
    <n v="0"/>
    <n v="14.78"/>
    <n v="204.7"/>
    <n v="73.899999999999991"/>
    <n v="130.80000000000001"/>
    <n v="0.6389838788470934"/>
  </r>
  <r>
    <n v="245"/>
    <d v="2026-08-12T00:00:00"/>
    <n v="2026"/>
    <x v="0"/>
    <n v="8"/>
    <x v="11"/>
    <x v="0"/>
    <x v="8"/>
    <x v="3"/>
    <s v="Returning"/>
    <x v="0"/>
    <s v="Trail Boots"/>
    <n v="1"/>
    <n v="142.84"/>
    <n v="0"/>
    <n v="77.7"/>
    <n v="142.84"/>
    <n v="77.7"/>
    <n v="65.14"/>
    <n v="0.4560347241669"/>
  </r>
  <r>
    <n v="246"/>
    <d v="2026-12-28T00:00:00"/>
    <n v="2026"/>
    <x v="2"/>
    <n v="12"/>
    <x v="3"/>
    <x v="0"/>
    <x v="0"/>
    <x v="3"/>
    <s v="Business"/>
    <x v="3"/>
    <s v="Compact Repair Kit"/>
    <n v="1"/>
    <n v="41.06"/>
    <n v="0.1"/>
    <n v="16.23"/>
    <n v="36.954000000000001"/>
    <n v="16.23"/>
    <n v="20.724"/>
    <n v="0.5608053255398604"/>
  </r>
  <r>
    <n v="247"/>
    <d v="2026-08-20T00:00:00"/>
    <n v="2026"/>
    <x v="0"/>
    <n v="8"/>
    <x v="11"/>
    <x v="1"/>
    <x v="10"/>
    <x v="2"/>
    <s v="New"/>
    <x v="3"/>
    <s v="Trail Bike Light"/>
    <n v="6"/>
    <n v="51.67"/>
    <n v="0.1"/>
    <n v="23.1"/>
    <n v="279.01799999999997"/>
    <n v="138.60000000000002"/>
    <n v="140.41799999999995"/>
    <n v="0.50325785433197845"/>
  </r>
  <r>
    <n v="248"/>
    <d v="2026-01-07T00:00:00"/>
    <n v="2026"/>
    <x v="1"/>
    <n v="1"/>
    <x v="10"/>
    <x v="2"/>
    <x v="13"/>
    <x v="3"/>
    <s v="New"/>
    <x v="3"/>
    <s v="Commuter Helmet"/>
    <n v="3"/>
    <n v="81.64"/>
    <n v="0"/>
    <n v="43.84"/>
    <n v="244.92000000000002"/>
    <n v="131.52000000000001"/>
    <n v="113.4"/>
    <n v="0.46300832925036745"/>
  </r>
  <r>
    <n v="252"/>
    <d v="2026-11-11T00:00:00"/>
    <n v="2026"/>
    <x v="2"/>
    <n v="11"/>
    <x v="2"/>
    <x v="1"/>
    <x v="1"/>
    <x v="2"/>
    <s v="Returning"/>
    <x v="4"/>
    <s v="Travel Backpack 35L"/>
    <n v="4"/>
    <n v="162.04"/>
    <n v="0"/>
    <n v="85.77"/>
    <n v="648.16"/>
    <n v="343.08"/>
    <n v="305.08"/>
    <n v="0.47068625030856581"/>
  </r>
  <r>
    <n v="253"/>
    <d v="2026-05-04T00:00:00"/>
    <n v="2026"/>
    <x v="3"/>
    <n v="5"/>
    <x v="8"/>
    <x v="3"/>
    <x v="11"/>
    <x v="0"/>
    <s v="Business"/>
    <x v="0"/>
    <s v="Hiking Daypack 20L"/>
    <n v="1"/>
    <n v="90.92"/>
    <n v="0.15"/>
    <n v="44.93"/>
    <n v="77.281999999999996"/>
    <n v="44.93"/>
    <n v="32.351999999999997"/>
    <n v="0.41862270645169636"/>
  </r>
  <r>
    <n v="255"/>
    <d v="2026-02-10T00:00:00"/>
    <n v="2026"/>
    <x v="1"/>
    <n v="2"/>
    <x v="1"/>
    <x v="0"/>
    <x v="0"/>
    <x v="2"/>
    <s v="New"/>
    <x v="4"/>
    <s v="Carry-On Duffel"/>
    <n v="3"/>
    <n v="134.53"/>
    <n v="0.1"/>
    <n v="69.12"/>
    <n v="363.23100000000005"/>
    <n v="207.36"/>
    <n v="155.87100000000004"/>
    <n v="0.42912361555043488"/>
  </r>
  <r>
    <n v="258"/>
    <d v="2026-07-16T00:00:00"/>
    <n v="2026"/>
    <x v="0"/>
    <n v="7"/>
    <x v="0"/>
    <x v="0"/>
    <x v="4"/>
    <x v="3"/>
    <s v="New"/>
    <x v="0"/>
    <s v="Trekking Poles"/>
    <n v="3"/>
    <n v="71.34"/>
    <n v="0.1"/>
    <n v="31.71"/>
    <n v="192.61800000000002"/>
    <n v="95.13"/>
    <n v="97.488000000000028"/>
    <n v="0.50612092327819835"/>
  </r>
  <r>
    <n v="259"/>
    <d v="2026-09-18T00:00:00"/>
    <n v="2026"/>
    <x v="0"/>
    <n v="9"/>
    <x v="4"/>
    <x v="0"/>
    <x v="4"/>
    <x v="0"/>
    <s v="Business"/>
    <x v="4"/>
    <s v="Travel Backpack 35L"/>
    <n v="4"/>
    <n v="168.48"/>
    <n v="0.1"/>
    <n v="89.85"/>
    <n v="606.52800000000002"/>
    <n v="359.4"/>
    <n v="247.12800000000004"/>
    <n v="0.4074469768914214"/>
  </r>
  <r>
    <n v="260"/>
    <d v="2026-12-26T00:00:00"/>
    <n v="2026"/>
    <x v="2"/>
    <n v="12"/>
    <x v="3"/>
    <x v="3"/>
    <x v="12"/>
    <x v="2"/>
    <s v="Business"/>
    <x v="0"/>
    <s v="Trekking Poles"/>
    <n v="1"/>
    <n v="71.89"/>
    <n v="0.1"/>
    <n v="31.88"/>
    <n v="64.701000000000008"/>
    <n v="31.88"/>
    <n v="32.821000000000012"/>
    <n v="0.50727191233520363"/>
  </r>
  <r>
    <n v="261"/>
    <d v="2026-10-09T00:00:00"/>
    <n v="2026"/>
    <x v="2"/>
    <n v="10"/>
    <x v="9"/>
    <x v="3"/>
    <x v="15"/>
    <x v="2"/>
    <s v="Business"/>
    <x v="2"/>
    <s v="Alpine Tent 4P"/>
    <n v="1"/>
    <n v="336.56"/>
    <n v="0"/>
    <n v="189.74"/>
    <n v="336.56"/>
    <n v="189.74"/>
    <n v="146.82"/>
    <n v="0.43623722367482765"/>
  </r>
  <r>
    <n v="264"/>
    <d v="2026-03-13T00:00:00"/>
    <n v="2026"/>
    <x v="1"/>
    <n v="3"/>
    <x v="7"/>
    <x v="1"/>
    <x v="1"/>
    <x v="2"/>
    <s v="Business"/>
    <x v="4"/>
    <s v="Packing Cube Set"/>
    <n v="4"/>
    <n v="47.33"/>
    <n v="0"/>
    <n v="18.739999999999998"/>
    <n v="189.32"/>
    <n v="74.959999999999994"/>
    <n v="114.36"/>
    <n v="0.60405662370589475"/>
  </r>
  <r>
    <n v="265"/>
    <d v="2026-10-23T00:00:00"/>
    <n v="2026"/>
    <x v="2"/>
    <n v="10"/>
    <x v="9"/>
    <x v="2"/>
    <x v="3"/>
    <x v="2"/>
    <s v="Returning"/>
    <x v="3"/>
    <s v="Commuter Helmet"/>
    <n v="1"/>
    <n v="82.28"/>
    <n v="0"/>
    <n v="42.08"/>
    <n v="82.28"/>
    <n v="42.08"/>
    <n v="40.200000000000003"/>
    <n v="0.48857559552746721"/>
  </r>
  <r>
    <n v="266"/>
    <d v="2026-11-06T00:00:00"/>
    <n v="2026"/>
    <x v="2"/>
    <n v="11"/>
    <x v="2"/>
    <x v="2"/>
    <x v="6"/>
    <x v="3"/>
    <s v="Business"/>
    <x v="0"/>
    <s v="Hiking Daypack 20L"/>
    <n v="1"/>
    <n v="93.48"/>
    <n v="0.05"/>
    <n v="46.34"/>
    <n v="88.805999999999997"/>
    <n v="46.34"/>
    <n v="42.465999999999994"/>
    <n v="0.47818841069297113"/>
  </r>
  <r>
    <n v="268"/>
    <d v="2026-06-12T00:00:00"/>
    <n v="2026"/>
    <x v="3"/>
    <n v="6"/>
    <x v="5"/>
    <x v="0"/>
    <x v="8"/>
    <x v="0"/>
    <s v="Business"/>
    <x v="1"/>
    <s v="Recovery Roller"/>
    <n v="1"/>
    <n v="37.01"/>
    <n v="0.05"/>
    <n v="14.18"/>
    <n v="35.159499999999994"/>
    <n v="14.18"/>
    <n v="20.979499999999994"/>
    <n v="0.59669506107879799"/>
  </r>
  <r>
    <n v="269"/>
    <d v="2026-06-19T00:00:00"/>
    <n v="2026"/>
    <x v="3"/>
    <n v="6"/>
    <x v="5"/>
    <x v="0"/>
    <x v="8"/>
    <x v="1"/>
    <s v="Returning"/>
    <x v="0"/>
    <s v="Trekking Poles"/>
    <n v="3"/>
    <n v="73.02"/>
    <n v="0.1"/>
    <n v="32.69"/>
    <n v="197.154"/>
    <n v="98.07"/>
    <n v="99.084000000000003"/>
    <n v="0.50257159377948202"/>
  </r>
  <r>
    <n v="270"/>
    <d v="2026-07-20T00:00:00"/>
    <n v="2026"/>
    <x v="0"/>
    <n v="7"/>
    <x v="0"/>
    <x v="3"/>
    <x v="12"/>
    <x v="3"/>
    <s v="Returning"/>
    <x v="2"/>
    <s v="Compact Sleeping Bag"/>
    <n v="3"/>
    <n v="120.14"/>
    <n v="0"/>
    <n v="58.9"/>
    <n v="360.42"/>
    <n v="176.7"/>
    <n v="183.72000000000003"/>
    <n v="0.5097386382553688"/>
  </r>
  <r>
    <n v="271"/>
    <d v="2026-09-01T00:00:00"/>
    <n v="2026"/>
    <x v="0"/>
    <n v="9"/>
    <x v="4"/>
    <x v="2"/>
    <x v="13"/>
    <x v="3"/>
    <s v="Returning"/>
    <x v="0"/>
    <s v="Hiking Daypack 20L"/>
    <n v="1"/>
    <n v="94.29"/>
    <n v="0.1"/>
    <n v="45.12"/>
    <n v="84.861000000000004"/>
    <n v="45.12"/>
    <n v="39.741000000000007"/>
    <n v="0.46830699614663984"/>
  </r>
  <r>
    <n v="272"/>
    <d v="2026-07-29T00:00:00"/>
    <n v="2026"/>
    <x v="0"/>
    <n v="7"/>
    <x v="0"/>
    <x v="0"/>
    <x v="2"/>
    <x v="2"/>
    <s v="Business"/>
    <x v="2"/>
    <s v="Trail Tent 2P"/>
    <n v="2"/>
    <n v="195.09"/>
    <n v="0"/>
    <n v="106.82"/>
    <n v="390.18"/>
    <n v="213.64"/>
    <n v="176.54000000000002"/>
    <n v="0.45245783997129535"/>
  </r>
  <r>
    <n v="273"/>
    <d v="2026-03-25T00:00:00"/>
    <n v="2026"/>
    <x v="1"/>
    <n v="3"/>
    <x v="7"/>
    <x v="0"/>
    <x v="4"/>
    <x v="2"/>
    <s v="New"/>
    <x v="1"/>
    <s v="Weighted Vest"/>
    <n v="2"/>
    <n v="125.04"/>
    <n v="0.05"/>
    <n v="67.680000000000007"/>
    <n v="237.57599999999999"/>
    <n v="135.36000000000001"/>
    <n v="102.21599999999998"/>
    <n v="0.43024547934134755"/>
  </r>
  <r>
    <n v="274"/>
    <d v="2026-11-06T00:00:00"/>
    <n v="2026"/>
    <x v="2"/>
    <n v="11"/>
    <x v="2"/>
    <x v="2"/>
    <x v="6"/>
    <x v="2"/>
    <s v="Business"/>
    <x v="3"/>
    <s v="Commuter Helmet"/>
    <n v="1"/>
    <n v="82.89"/>
    <n v="0"/>
    <n v="41.44"/>
    <n v="82.89"/>
    <n v="41.44"/>
    <n v="41.45"/>
    <n v="0.50006032090722652"/>
  </r>
  <r>
    <n v="276"/>
    <d v="2026-10-15T00:00:00"/>
    <n v="2026"/>
    <x v="2"/>
    <n v="10"/>
    <x v="9"/>
    <x v="3"/>
    <x v="12"/>
    <x v="2"/>
    <s v="Business"/>
    <x v="0"/>
    <s v="Hiking Daypack 20L"/>
    <n v="1"/>
    <n v="92.74"/>
    <n v="0.15"/>
    <n v="44.52"/>
    <n v="78.828999999999994"/>
    <n v="44.52"/>
    <n v="34.30899999999999"/>
    <n v="0.43523322635070844"/>
  </r>
  <r>
    <n v="280"/>
    <d v="2026-05-20T00:00:00"/>
    <n v="2026"/>
    <x v="3"/>
    <n v="5"/>
    <x v="8"/>
    <x v="0"/>
    <x v="4"/>
    <x v="0"/>
    <s v="Business"/>
    <x v="4"/>
    <s v="Travel Backpack 35L"/>
    <n v="1"/>
    <n v="168.56"/>
    <n v="0"/>
    <n v="85.46"/>
    <n v="168.56"/>
    <n v="85.46"/>
    <n v="83.100000000000009"/>
    <n v="0.49299952539155201"/>
  </r>
  <r>
    <n v="282"/>
    <d v="2026-05-17T00:00:00"/>
    <n v="2026"/>
    <x v="3"/>
    <n v="5"/>
    <x v="8"/>
    <x v="2"/>
    <x v="13"/>
    <x v="3"/>
    <s v="New"/>
    <x v="3"/>
    <s v="Trail Bike Light"/>
    <n v="3"/>
    <n v="51.68"/>
    <n v="0"/>
    <n v="22.4"/>
    <n v="155.04"/>
    <n v="67.199999999999989"/>
    <n v="87.84"/>
    <n v="0.56656346749226016"/>
  </r>
  <r>
    <n v="285"/>
    <d v="2026-02-13T00:00:00"/>
    <n v="2026"/>
    <x v="1"/>
    <n v="2"/>
    <x v="1"/>
    <x v="0"/>
    <x v="4"/>
    <x v="0"/>
    <s v="New"/>
    <x v="0"/>
    <s v="Hiking Daypack 20L"/>
    <n v="4"/>
    <n v="92.87"/>
    <n v="0"/>
    <n v="44.95"/>
    <n v="371.48"/>
    <n v="179.8"/>
    <n v="191.68"/>
    <n v="0.51599009367933668"/>
  </r>
  <r>
    <n v="287"/>
    <d v="2026-02-24T00:00:00"/>
    <n v="2026"/>
    <x v="1"/>
    <n v="2"/>
    <x v="1"/>
    <x v="2"/>
    <x v="3"/>
    <x v="3"/>
    <s v="New"/>
    <x v="4"/>
    <s v="Travel Backpack 35L"/>
    <n v="1"/>
    <n v="164.6"/>
    <n v="0"/>
    <n v="85.07"/>
    <n v="164.6"/>
    <n v="85.07"/>
    <n v="79.53"/>
    <n v="0.48317132442284327"/>
  </r>
  <r>
    <n v="289"/>
    <d v="2026-05-26T00:00:00"/>
    <n v="2026"/>
    <x v="3"/>
    <n v="5"/>
    <x v="8"/>
    <x v="1"/>
    <x v="5"/>
    <x v="2"/>
    <s v="Business"/>
    <x v="3"/>
    <s v="Compact Repair Kit"/>
    <n v="2"/>
    <n v="41.29"/>
    <n v="0.15"/>
    <n v="16.43"/>
    <n v="70.192999999999998"/>
    <n v="32.86"/>
    <n v="37.332999999999998"/>
    <n v="0.531862151496588"/>
  </r>
  <r>
    <n v="290"/>
    <d v="2026-04-14T00:00:00"/>
    <n v="2026"/>
    <x v="3"/>
    <n v="4"/>
    <x v="6"/>
    <x v="1"/>
    <x v="5"/>
    <x v="2"/>
    <s v="Business"/>
    <x v="4"/>
    <s v="Carry-On Duffel"/>
    <n v="1"/>
    <n v="130.81"/>
    <n v="0"/>
    <n v="67.86"/>
    <n v="130.81"/>
    <n v="67.86"/>
    <n v="62.95"/>
    <n v="0.48123232168794439"/>
  </r>
  <r>
    <n v="291"/>
    <d v="2026-10-09T00:00:00"/>
    <n v="2026"/>
    <x v="2"/>
    <n v="10"/>
    <x v="9"/>
    <x v="3"/>
    <x v="12"/>
    <x v="2"/>
    <s v="New"/>
    <x v="4"/>
    <s v="Carry-On Duffel"/>
    <n v="2"/>
    <n v="132.47999999999999"/>
    <n v="0.1"/>
    <n v="67.48"/>
    <n v="238.464"/>
    <n v="134.96"/>
    <n v="103.50399999999999"/>
    <n v="0.43404455179817497"/>
  </r>
  <r>
    <n v="295"/>
    <d v="2026-08-03T00:00:00"/>
    <n v="2026"/>
    <x v="0"/>
    <n v="8"/>
    <x v="11"/>
    <x v="0"/>
    <x v="4"/>
    <x v="3"/>
    <s v="Returning"/>
    <x v="4"/>
    <s v="Insulated Bottle"/>
    <n v="2"/>
    <n v="36.15"/>
    <n v="0.1"/>
    <n v="13.19"/>
    <n v="65.069999999999993"/>
    <n v="26.38"/>
    <n v="38.69"/>
    <n v="0.59459044106347014"/>
  </r>
  <r>
    <n v="298"/>
    <d v="2026-11-22T00:00:00"/>
    <n v="2026"/>
    <x v="2"/>
    <n v="11"/>
    <x v="2"/>
    <x v="2"/>
    <x v="13"/>
    <x v="3"/>
    <s v="New"/>
    <x v="2"/>
    <s v="Trail Tent 2P"/>
    <n v="1"/>
    <n v="196.08"/>
    <n v="0.1"/>
    <n v="104.19"/>
    <n v="176.47200000000001"/>
    <n v="104.19"/>
    <n v="72.282000000000011"/>
    <n v="0.40959472324221408"/>
  </r>
  <r>
    <n v="303"/>
    <d v="2026-02-15T00:00:00"/>
    <n v="2026"/>
    <x v="1"/>
    <n v="2"/>
    <x v="1"/>
    <x v="2"/>
    <x v="3"/>
    <x v="3"/>
    <s v="Returning"/>
    <x v="3"/>
    <s v="Cycling Pack 12L"/>
    <n v="2"/>
    <n v="102.12"/>
    <n v="0.15"/>
    <n v="51.03"/>
    <n v="173.60400000000001"/>
    <n v="102.06"/>
    <n v="71.544000000000011"/>
    <n v="0.41211032003870884"/>
  </r>
  <r>
    <n v="304"/>
    <d v="2026-02-20T00:00:00"/>
    <n v="2026"/>
    <x v="1"/>
    <n v="2"/>
    <x v="1"/>
    <x v="2"/>
    <x v="13"/>
    <x v="2"/>
    <s v="Business"/>
    <x v="4"/>
    <s v="Carry-On Duffel"/>
    <n v="2"/>
    <n v="136.55000000000001"/>
    <n v="0"/>
    <n v="68.84"/>
    <n v="273.10000000000002"/>
    <n v="137.68"/>
    <n v="135.42000000000002"/>
    <n v="0.49586232149395826"/>
  </r>
  <r>
    <n v="305"/>
    <d v="2026-09-22T00:00:00"/>
    <n v="2026"/>
    <x v="0"/>
    <n v="9"/>
    <x v="4"/>
    <x v="0"/>
    <x v="4"/>
    <x v="2"/>
    <s v="Returning"/>
    <x v="4"/>
    <s v="Carry-On Duffel"/>
    <n v="1"/>
    <n v="130.69999999999999"/>
    <n v="0.05"/>
    <n v="68.23"/>
    <n v="124.16499999999998"/>
    <n v="68.23"/>
    <n v="55.934999999999974"/>
    <n v="0.45048926831232622"/>
  </r>
  <r>
    <n v="306"/>
    <d v="2026-09-30T00:00:00"/>
    <n v="2026"/>
    <x v="0"/>
    <n v="9"/>
    <x v="4"/>
    <x v="3"/>
    <x v="11"/>
    <x v="0"/>
    <s v="Business"/>
    <x v="3"/>
    <s v="Trail Bike Light"/>
    <n v="1"/>
    <n v="51.81"/>
    <n v="0.1"/>
    <n v="22.65"/>
    <n v="46.629000000000005"/>
    <n v="22.65"/>
    <n v="23.979000000000006"/>
    <n v="0.51425078813613856"/>
  </r>
  <r>
    <n v="307"/>
    <d v="2026-10-31T00:00:00"/>
    <n v="2026"/>
    <x v="2"/>
    <n v="10"/>
    <x v="9"/>
    <x v="0"/>
    <x v="4"/>
    <x v="2"/>
    <s v="Returning"/>
    <x v="1"/>
    <s v="Recovery Roller"/>
    <n v="1"/>
    <n v="37.08"/>
    <n v="0"/>
    <n v="13.62"/>
    <n v="37.08"/>
    <n v="13.62"/>
    <n v="23.46"/>
    <n v="0.63268608414239491"/>
  </r>
  <r>
    <n v="308"/>
    <d v="2026-04-21T00:00:00"/>
    <n v="2026"/>
    <x v="3"/>
    <n v="4"/>
    <x v="6"/>
    <x v="0"/>
    <x v="0"/>
    <x v="2"/>
    <s v="Returning"/>
    <x v="0"/>
    <s v="Hiking Daypack 20L"/>
    <n v="6"/>
    <n v="93.58"/>
    <n v="0"/>
    <n v="46.68"/>
    <n v="561.48"/>
    <n v="280.08"/>
    <n v="281.40000000000003"/>
    <n v="0.5011754648429152"/>
  </r>
  <r>
    <n v="310"/>
    <d v="2026-10-25T00:00:00"/>
    <n v="2026"/>
    <x v="2"/>
    <n v="10"/>
    <x v="9"/>
    <x v="2"/>
    <x v="13"/>
    <x v="2"/>
    <s v="Business"/>
    <x v="0"/>
    <s v="Trail Boots"/>
    <n v="5"/>
    <n v="144.04"/>
    <n v="0.1"/>
    <n v="78.069999999999993"/>
    <n v="648.17999999999995"/>
    <n v="390.34999999999997"/>
    <n v="257.83"/>
    <n v="0.39777530932765592"/>
  </r>
  <r>
    <n v="312"/>
    <d v="2026-06-28T00:00:00"/>
    <n v="2026"/>
    <x v="3"/>
    <n v="6"/>
    <x v="5"/>
    <x v="0"/>
    <x v="0"/>
    <x v="3"/>
    <s v="Returning"/>
    <x v="1"/>
    <s v="Recovery Roller"/>
    <n v="1"/>
    <n v="36"/>
    <n v="0"/>
    <n v="13.95"/>
    <n v="36"/>
    <n v="13.95"/>
    <n v="22.05"/>
    <n v="0.61250000000000004"/>
  </r>
  <r>
    <n v="313"/>
    <d v="2026-03-14T00:00:00"/>
    <n v="2026"/>
    <x v="1"/>
    <n v="3"/>
    <x v="7"/>
    <x v="0"/>
    <x v="4"/>
    <x v="2"/>
    <s v="New"/>
    <x v="3"/>
    <s v="Compact Repair Kit"/>
    <n v="4"/>
    <n v="40.42"/>
    <n v="0.1"/>
    <n v="16.25"/>
    <n v="145.512"/>
    <n v="65"/>
    <n v="80.512"/>
    <n v="0.5533014459288581"/>
  </r>
  <r>
    <n v="314"/>
    <d v="2026-07-12T00:00:00"/>
    <n v="2026"/>
    <x v="0"/>
    <n v="7"/>
    <x v="0"/>
    <x v="3"/>
    <x v="12"/>
    <x v="2"/>
    <s v="Returning"/>
    <x v="1"/>
    <s v="Resistance Band Set"/>
    <n v="2"/>
    <n v="41.09"/>
    <n v="0.05"/>
    <n v="14.54"/>
    <n v="78.070999999999998"/>
    <n v="29.08"/>
    <n v="48.991"/>
    <n v="0.62751854081541159"/>
  </r>
  <r>
    <n v="315"/>
    <d v="2026-07-25T00:00:00"/>
    <n v="2026"/>
    <x v="0"/>
    <n v="7"/>
    <x v="0"/>
    <x v="3"/>
    <x v="15"/>
    <x v="3"/>
    <s v="New"/>
    <x v="3"/>
    <s v="Commuter Helmet"/>
    <n v="1"/>
    <n v="81.13"/>
    <n v="0.05"/>
    <n v="42.41"/>
    <n v="77.073499999999996"/>
    <n v="42.41"/>
    <n v="34.663499999999999"/>
    <n v="0.44974602165465433"/>
  </r>
  <r>
    <n v="317"/>
    <d v="2026-10-25T00:00:00"/>
    <n v="2026"/>
    <x v="2"/>
    <n v="10"/>
    <x v="9"/>
    <x v="3"/>
    <x v="11"/>
    <x v="3"/>
    <s v="New"/>
    <x v="3"/>
    <s v="Commuter Helmet"/>
    <n v="2"/>
    <n v="80.69"/>
    <n v="0.05"/>
    <n v="43.81"/>
    <n v="153.31099999999998"/>
    <n v="87.62"/>
    <n v="65.690999999999974"/>
    <n v="0.42848197454846676"/>
  </r>
  <r>
    <n v="318"/>
    <d v="2026-12-05T00:00:00"/>
    <n v="2026"/>
    <x v="2"/>
    <n v="12"/>
    <x v="3"/>
    <x v="0"/>
    <x v="8"/>
    <x v="2"/>
    <s v="Business"/>
    <x v="0"/>
    <s v="Trail Boots"/>
    <n v="1"/>
    <n v="146.08000000000001"/>
    <n v="0.1"/>
    <n v="81.540000000000006"/>
    <n v="131.47200000000001"/>
    <n v="81.540000000000006"/>
    <n v="49.932000000000002"/>
    <n v="0.37979189485213583"/>
  </r>
  <r>
    <n v="319"/>
    <d v="2026-11-08T00:00:00"/>
    <n v="2026"/>
    <x v="2"/>
    <n v="11"/>
    <x v="2"/>
    <x v="0"/>
    <x v="4"/>
    <x v="2"/>
    <s v="Returning"/>
    <x v="4"/>
    <s v="Insulated Bottle"/>
    <n v="2"/>
    <n v="36.299999999999997"/>
    <n v="0.15"/>
    <n v="13.38"/>
    <n v="61.709999999999994"/>
    <n v="26.76"/>
    <n v="34.949999999999989"/>
    <n v="0.56635877491492448"/>
  </r>
  <r>
    <n v="320"/>
    <d v="2026-11-23T00:00:00"/>
    <n v="2026"/>
    <x v="2"/>
    <n v="11"/>
    <x v="2"/>
    <x v="3"/>
    <x v="12"/>
    <x v="2"/>
    <s v="New"/>
    <x v="2"/>
    <s v="Trail Tent 2P"/>
    <n v="5"/>
    <n v="196.53"/>
    <n v="0.15"/>
    <n v="105.01"/>
    <n v="835.25249999999994"/>
    <n v="525.05000000000007"/>
    <n v="310.20249999999987"/>
    <n v="0.37138769414039452"/>
  </r>
  <r>
    <n v="322"/>
    <d v="2026-08-12T00:00:00"/>
    <n v="2026"/>
    <x v="0"/>
    <n v="8"/>
    <x v="11"/>
    <x v="2"/>
    <x v="16"/>
    <x v="0"/>
    <s v="Returning"/>
    <x v="0"/>
    <s v="Trekking Poles"/>
    <n v="3"/>
    <n v="72.349999999999994"/>
    <n v="0"/>
    <n v="32.119999999999997"/>
    <n v="217.04999999999998"/>
    <n v="96.359999999999985"/>
    <n v="120.69"/>
    <n v="0.55604699378023503"/>
  </r>
  <r>
    <n v="323"/>
    <d v="2026-06-23T00:00:00"/>
    <n v="2026"/>
    <x v="3"/>
    <n v="6"/>
    <x v="5"/>
    <x v="0"/>
    <x v="8"/>
    <x v="2"/>
    <s v="Returning"/>
    <x v="4"/>
    <s v="Insulated Bottle"/>
    <n v="1"/>
    <n v="36.94"/>
    <n v="0"/>
    <n v="13.25"/>
    <n v="36.94"/>
    <n v="13.25"/>
    <n v="23.689999999999998"/>
    <n v="0.64131023280996213"/>
  </r>
  <r>
    <n v="324"/>
    <d v="2026-11-25T00:00:00"/>
    <n v="2026"/>
    <x v="2"/>
    <n v="11"/>
    <x v="2"/>
    <x v="0"/>
    <x v="8"/>
    <x v="3"/>
    <s v="Returning"/>
    <x v="3"/>
    <s v="Cycling Pack 12L"/>
    <n v="2"/>
    <n v="103.88"/>
    <n v="0.15"/>
    <n v="49.26"/>
    <n v="176.59599999999998"/>
    <n v="98.52"/>
    <n v="78.075999999999979"/>
    <n v="0.44211646922920106"/>
  </r>
  <r>
    <n v="328"/>
    <d v="2026-05-09T00:00:00"/>
    <n v="2026"/>
    <x v="3"/>
    <n v="5"/>
    <x v="8"/>
    <x v="0"/>
    <x v="8"/>
    <x v="2"/>
    <s v="Returning"/>
    <x v="1"/>
    <s v="Training Mat"/>
    <n v="1"/>
    <n v="51.78"/>
    <n v="0.1"/>
    <n v="21.63"/>
    <n v="46.602000000000004"/>
    <n v="21.63"/>
    <n v="24.972000000000005"/>
    <n v="0.53585683017896235"/>
  </r>
  <r>
    <n v="330"/>
    <d v="2026-10-13T00:00:00"/>
    <n v="2026"/>
    <x v="2"/>
    <n v="10"/>
    <x v="9"/>
    <x v="2"/>
    <x v="13"/>
    <x v="1"/>
    <s v="Business"/>
    <x v="4"/>
    <s v="Insulated Bottle"/>
    <n v="5"/>
    <n v="36.97"/>
    <n v="0.15"/>
    <n v="13.93"/>
    <n v="157.1225"/>
    <n v="69.650000000000006"/>
    <n v="87.472499999999997"/>
    <n v="0.55671530175500006"/>
  </r>
  <r>
    <n v="335"/>
    <d v="2026-06-16T00:00:00"/>
    <n v="2026"/>
    <x v="3"/>
    <n v="6"/>
    <x v="5"/>
    <x v="0"/>
    <x v="4"/>
    <x v="2"/>
    <s v="Returning"/>
    <x v="4"/>
    <s v="Travel Backpack 35L"/>
    <n v="3"/>
    <n v="163.65"/>
    <n v="0.15"/>
    <n v="85.8"/>
    <n v="417.3075"/>
    <n v="257.39999999999998"/>
    <n v="159.90750000000003"/>
    <n v="0.38318865584730688"/>
  </r>
  <r>
    <n v="337"/>
    <d v="2026-07-07T00:00:00"/>
    <n v="2026"/>
    <x v="0"/>
    <n v="7"/>
    <x v="0"/>
    <x v="1"/>
    <x v="5"/>
    <x v="0"/>
    <s v="Returning"/>
    <x v="3"/>
    <s v="Cycling Pack 12L"/>
    <n v="6"/>
    <n v="100.56"/>
    <n v="0"/>
    <n v="49.47"/>
    <n v="603.36"/>
    <n v="296.82"/>
    <n v="306.54000000000002"/>
    <n v="0.508054892601432"/>
  </r>
  <r>
    <n v="339"/>
    <d v="2026-10-30T00:00:00"/>
    <n v="2026"/>
    <x v="2"/>
    <n v="10"/>
    <x v="9"/>
    <x v="0"/>
    <x v="8"/>
    <x v="2"/>
    <s v="Returning"/>
    <x v="3"/>
    <s v="Compact Repair Kit"/>
    <n v="1"/>
    <n v="39.65"/>
    <n v="0"/>
    <n v="16.38"/>
    <n v="39.65"/>
    <n v="16.38"/>
    <n v="23.27"/>
    <n v="0.58688524590163937"/>
  </r>
  <r>
    <n v="341"/>
    <d v="2026-11-17T00:00:00"/>
    <n v="2026"/>
    <x v="2"/>
    <n v="11"/>
    <x v="2"/>
    <x v="0"/>
    <x v="4"/>
    <x v="2"/>
    <s v="Returning"/>
    <x v="4"/>
    <s v="Carry-On Duffel"/>
    <n v="1"/>
    <n v="132.94999999999999"/>
    <n v="0.05"/>
    <n v="65.36"/>
    <n v="126.30249999999998"/>
    <n v="65.36"/>
    <n v="60.942499999999981"/>
    <n v="0.48251222264009019"/>
  </r>
  <r>
    <n v="342"/>
    <d v="2026-12-22T00:00:00"/>
    <n v="2026"/>
    <x v="2"/>
    <n v="12"/>
    <x v="3"/>
    <x v="2"/>
    <x v="3"/>
    <x v="0"/>
    <s v="New"/>
    <x v="3"/>
    <s v="Compact Repair Kit"/>
    <n v="3"/>
    <n v="40.78"/>
    <n v="0.15"/>
    <n v="16.73"/>
    <n v="103.989"/>
    <n v="50.19"/>
    <n v="53.799000000000007"/>
    <n v="0.51735279693044456"/>
  </r>
  <r>
    <n v="343"/>
    <d v="2026-11-26T00:00:00"/>
    <n v="2026"/>
    <x v="2"/>
    <n v="11"/>
    <x v="2"/>
    <x v="3"/>
    <x v="14"/>
    <x v="2"/>
    <s v="Returning"/>
    <x v="3"/>
    <s v="Compact Repair Kit"/>
    <n v="1"/>
    <n v="40.86"/>
    <n v="0.05"/>
    <n v="17.14"/>
    <n v="38.817"/>
    <n v="17.14"/>
    <n v="21.677"/>
    <n v="0.55844088930107938"/>
  </r>
  <r>
    <n v="346"/>
    <d v="2026-02-06T00:00:00"/>
    <n v="2026"/>
    <x v="1"/>
    <n v="2"/>
    <x v="1"/>
    <x v="2"/>
    <x v="6"/>
    <x v="2"/>
    <s v="Business"/>
    <x v="3"/>
    <s v="Cycling Pack 12L"/>
    <n v="3"/>
    <n v="103.22"/>
    <n v="0"/>
    <n v="50.74"/>
    <n v="309.65999999999997"/>
    <n v="152.22"/>
    <n v="157.43999999999997"/>
    <n v="0.50842859910869986"/>
  </r>
  <r>
    <n v="347"/>
    <d v="2026-01-22T00:00:00"/>
    <n v="2026"/>
    <x v="1"/>
    <n v="1"/>
    <x v="10"/>
    <x v="0"/>
    <x v="2"/>
    <x v="3"/>
    <s v="New"/>
    <x v="2"/>
    <s v="Trail Tent 2P"/>
    <n v="1"/>
    <n v="199.42"/>
    <n v="0.05"/>
    <n v="101.82"/>
    <n v="189.44899999999998"/>
    <n v="101.82"/>
    <n v="87.628999999999991"/>
    <n v="0.46254664843836601"/>
  </r>
  <r>
    <n v="348"/>
    <d v="2026-08-31T00:00:00"/>
    <n v="2026"/>
    <x v="0"/>
    <n v="8"/>
    <x v="11"/>
    <x v="2"/>
    <x v="13"/>
    <x v="1"/>
    <s v="Business"/>
    <x v="0"/>
    <s v="Summit Backpack 45L"/>
    <n v="5"/>
    <n v="151.21"/>
    <n v="0.15"/>
    <n v="77.12"/>
    <n v="642.64250000000004"/>
    <n v="385.6"/>
    <n v="257.04250000000002"/>
    <n v="0.39997743691087967"/>
  </r>
  <r>
    <n v="349"/>
    <d v="2026-12-18T00:00:00"/>
    <n v="2026"/>
    <x v="2"/>
    <n v="12"/>
    <x v="3"/>
    <x v="3"/>
    <x v="12"/>
    <x v="2"/>
    <s v="Returning"/>
    <x v="4"/>
    <s v="Packing Cube Set"/>
    <n v="1"/>
    <n v="47.61"/>
    <n v="0.05"/>
    <n v="18.18"/>
    <n v="45.229499999999994"/>
    <n v="18.18"/>
    <n v="27.049499999999995"/>
    <n v="0.59804994527907662"/>
  </r>
  <r>
    <n v="354"/>
    <d v="2026-09-12T00:00:00"/>
    <n v="2026"/>
    <x v="0"/>
    <n v="9"/>
    <x v="4"/>
    <x v="3"/>
    <x v="14"/>
    <x v="2"/>
    <s v="Returning"/>
    <x v="3"/>
    <s v="Trail Bike Light"/>
    <n v="4"/>
    <n v="51.47"/>
    <n v="0"/>
    <n v="21.9"/>
    <n v="205.88"/>
    <n v="87.6"/>
    <n v="118.28"/>
    <n v="0.57450942296483387"/>
  </r>
  <r>
    <n v="356"/>
    <d v="2026-04-28T00:00:00"/>
    <n v="2026"/>
    <x v="3"/>
    <n v="4"/>
    <x v="6"/>
    <x v="0"/>
    <x v="4"/>
    <x v="0"/>
    <s v="New"/>
    <x v="0"/>
    <s v="Summit Backpack 45L"/>
    <n v="1"/>
    <n v="154.36000000000001"/>
    <n v="0"/>
    <n v="77.760000000000005"/>
    <n v="154.36000000000001"/>
    <n v="77.760000000000005"/>
    <n v="76.600000000000009"/>
    <n v="0.49624254988338951"/>
  </r>
  <r>
    <n v="357"/>
    <d v="2026-07-15T00:00:00"/>
    <n v="2026"/>
    <x v="0"/>
    <n v="7"/>
    <x v="0"/>
    <x v="1"/>
    <x v="10"/>
    <x v="2"/>
    <s v="New"/>
    <x v="1"/>
    <s v="Training Mat"/>
    <n v="2"/>
    <n v="51.9"/>
    <n v="0"/>
    <n v="21.82"/>
    <n v="103.8"/>
    <n v="43.64"/>
    <n v="60.16"/>
    <n v="0.57957610789980729"/>
  </r>
  <r>
    <n v="360"/>
    <d v="2026-10-17T00:00:00"/>
    <n v="2026"/>
    <x v="2"/>
    <n v="10"/>
    <x v="9"/>
    <x v="0"/>
    <x v="4"/>
    <x v="2"/>
    <s v="Returning"/>
    <x v="2"/>
    <s v="Portable Camp Stove"/>
    <n v="2"/>
    <n v="82.52"/>
    <n v="0.05"/>
    <n v="38.61"/>
    <n v="156.78799999999998"/>
    <n v="77.22"/>
    <n v="79.567999999999984"/>
    <n v="0.50748781794525089"/>
  </r>
  <r>
    <n v="361"/>
    <d v="2026-11-27T00:00:00"/>
    <n v="2026"/>
    <x v="2"/>
    <n v="11"/>
    <x v="2"/>
    <x v="2"/>
    <x v="3"/>
    <x v="2"/>
    <s v="Returning"/>
    <x v="4"/>
    <s v="Insulated Bottle"/>
    <n v="1"/>
    <n v="36.36"/>
    <n v="0.05"/>
    <n v="13.33"/>
    <n v="34.541999999999994"/>
    <n v="13.33"/>
    <n v="21.211999999999996"/>
    <n v="0.61409298824619307"/>
  </r>
  <r>
    <n v="363"/>
    <d v="2026-07-24T00:00:00"/>
    <n v="2026"/>
    <x v="0"/>
    <n v="7"/>
    <x v="0"/>
    <x v="1"/>
    <x v="1"/>
    <x v="1"/>
    <s v="Business"/>
    <x v="4"/>
    <s v="Carry-On Duffel"/>
    <n v="8"/>
    <n v="136.13"/>
    <n v="0.1"/>
    <n v="66.55"/>
    <n v="980.13599999999997"/>
    <n v="532.4"/>
    <n v="447.73599999999999"/>
    <n v="0.45681007533648393"/>
  </r>
  <r>
    <n v="364"/>
    <d v="2026-12-01T00:00:00"/>
    <n v="2026"/>
    <x v="2"/>
    <n v="12"/>
    <x v="3"/>
    <x v="0"/>
    <x v="8"/>
    <x v="2"/>
    <s v="Business"/>
    <x v="3"/>
    <s v="Trail Bike Light"/>
    <n v="2"/>
    <n v="51.83"/>
    <n v="0.15"/>
    <n v="22.02"/>
    <n v="88.11099999999999"/>
    <n v="44.04"/>
    <n v="44.070999999999991"/>
    <n v="0.50017591447151888"/>
  </r>
  <r>
    <n v="365"/>
    <d v="2026-09-17T00:00:00"/>
    <n v="2026"/>
    <x v="0"/>
    <n v="9"/>
    <x v="4"/>
    <x v="0"/>
    <x v="4"/>
    <x v="3"/>
    <s v="Returning"/>
    <x v="2"/>
    <s v="Compact Sleeping Bag"/>
    <n v="2"/>
    <n v="121.25"/>
    <n v="0"/>
    <n v="61.5"/>
    <n v="242.5"/>
    <n v="123"/>
    <n v="119.5"/>
    <n v="0.4927835051546392"/>
  </r>
  <r>
    <n v="366"/>
    <d v="2026-11-09T00:00:00"/>
    <n v="2026"/>
    <x v="2"/>
    <n v="11"/>
    <x v="2"/>
    <x v="0"/>
    <x v="8"/>
    <x v="0"/>
    <s v="Returning"/>
    <x v="0"/>
    <s v="Summit Backpack 45L"/>
    <n v="1"/>
    <n v="152.05000000000001"/>
    <n v="0.15"/>
    <n v="80.56"/>
    <n v="129.24250000000001"/>
    <n v="80.56"/>
    <n v="48.682500000000005"/>
    <n v="0.37667562914675901"/>
  </r>
  <r>
    <n v="368"/>
    <d v="2026-07-28T00:00:00"/>
    <n v="2026"/>
    <x v="0"/>
    <n v="7"/>
    <x v="0"/>
    <x v="0"/>
    <x v="2"/>
    <x v="3"/>
    <s v="Returning"/>
    <x v="3"/>
    <s v="Cycling Pack 12L"/>
    <n v="6"/>
    <n v="102.75"/>
    <n v="0"/>
    <n v="51.55"/>
    <n v="616.5"/>
    <n v="309.29999999999995"/>
    <n v="307.20000000000005"/>
    <n v="0.49829683698296845"/>
  </r>
  <r>
    <n v="370"/>
    <d v="2026-09-28T00:00:00"/>
    <n v="2026"/>
    <x v="0"/>
    <n v="9"/>
    <x v="4"/>
    <x v="0"/>
    <x v="0"/>
    <x v="0"/>
    <s v="Returning"/>
    <x v="3"/>
    <s v="Compact Repair Kit"/>
    <n v="2"/>
    <n v="40.83"/>
    <n v="0"/>
    <n v="16.850000000000001"/>
    <n v="81.66"/>
    <n v="33.700000000000003"/>
    <n v="47.959999999999994"/>
    <n v="0.58731325006122947"/>
  </r>
  <r>
    <n v="372"/>
    <d v="2026-06-10T00:00:00"/>
    <n v="2026"/>
    <x v="3"/>
    <n v="6"/>
    <x v="5"/>
    <x v="2"/>
    <x v="13"/>
    <x v="2"/>
    <s v="Returning"/>
    <x v="1"/>
    <s v="Recovery Roller"/>
    <n v="3"/>
    <n v="35.94"/>
    <n v="0.1"/>
    <n v="14.04"/>
    <n v="97.037999999999997"/>
    <n v="42.12"/>
    <n v="54.917999999999999"/>
    <n v="0.56594323873121866"/>
  </r>
  <r>
    <n v="373"/>
    <d v="2026-01-31T00:00:00"/>
    <n v="2026"/>
    <x v="1"/>
    <n v="1"/>
    <x v="10"/>
    <x v="3"/>
    <x v="11"/>
    <x v="1"/>
    <s v="Business"/>
    <x v="4"/>
    <s v="Packing Cube Set"/>
    <n v="10"/>
    <n v="47.71"/>
    <n v="0.1"/>
    <n v="18.649999999999999"/>
    <n v="429.39000000000004"/>
    <n v="186.5"/>
    <n v="242.89000000000004"/>
    <n v="0.56566291716155481"/>
  </r>
  <r>
    <n v="374"/>
    <d v="2026-11-17T00:00:00"/>
    <n v="2026"/>
    <x v="2"/>
    <n v="11"/>
    <x v="2"/>
    <x v="0"/>
    <x v="0"/>
    <x v="0"/>
    <s v="Returning"/>
    <x v="1"/>
    <s v="Training Mat"/>
    <n v="1"/>
    <n v="51.34"/>
    <n v="0.15"/>
    <n v="21.37"/>
    <n v="43.639000000000003"/>
    <n v="21.37"/>
    <n v="22.269000000000002"/>
    <n v="0.5103004193496643"/>
  </r>
  <r>
    <n v="375"/>
    <d v="2026-07-08T00:00:00"/>
    <n v="2026"/>
    <x v="0"/>
    <n v="7"/>
    <x v="0"/>
    <x v="2"/>
    <x v="13"/>
    <x v="0"/>
    <s v="Returning"/>
    <x v="2"/>
    <s v="Trail Tent 2P"/>
    <n v="2"/>
    <n v="192.24"/>
    <n v="0.05"/>
    <n v="103.65"/>
    <n v="365.25599999999997"/>
    <n v="207.3"/>
    <n v="157.95599999999996"/>
    <n v="0.43245285498390162"/>
  </r>
  <r>
    <n v="377"/>
    <d v="2026-12-30T00:00:00"/>
    <n v="2026"/>
    <x v="2"/>
    <n v="12"/>
    <x v="3"/>
    <x v="0"/>
    <x v="8"/>
    <x v="2"/>
    <s v="New"/>
    <x v="3"/>
    <s v="Compact Repair Kit"/>
    <n v="1"/>
    <n v="40.82"/>
    <n v="0.1"/>
    <n v="17.2"/>
    <n v="36.738"/>
    <n v="17.2"/>
    <n v="19.538"/>
    <n v="0.53181991398551909"/>
  </r>
  <r>
    <n v="379"/>
    <d v="2026-07-27T00:00:00"/>
    <n v="2026"/>
    <x v="0"/>
    <n v="7"/>
    <x v="0"/>
    <x v="1"/>
    <x v="10"/>
    <x v="3"/>
    <s v="New"/>
    <x v="0"/>
    <s v="Trekking Poles"/>
    <n v="3"/>
    <n v="72.03"/>
    <n v="0"/>
    <n v="32.46"/>
    <n v="216.09"/>
    <n v="97.38"/>
    <n v="118.71000000000001"/>
    <n v="0.54935443565181175"/>
  </r>
  <r>
    <n v="380"/>
    <d v="2026-02-05T00:00:00"/>
    <n v="2026"/>
    <x v="1"/>
    <n v="2"/>
    <x v="1"/>
    <x v="2"/>
    <x v="13"/>
    <x v="2"/>
    <s v="Returning"/>
    <x v="1"/>
    <s v="Weighted Vest"/>
    <n v="3"/>
    <n v="125.63"/>
    <n v="0"/>
    <n v="71.05"/>
    <n v="376.89"/>
    <n v="213.14999999999998"/>
    <n v="163.74"/>
    <n v="0.43445037013452203"/>
  </r>
  <r>
    <n v="382"/>
    <d v="2026-08-05T00:00:00"/>
    <n v="2026"/>
    <x v="0"/>
    <n v="8"/>
    <x v="11"/>
    <x v="0"/>
    <x v="4"/>
    <x v="2"/>
    <s v="New"/>
    <x v="1"/>
    <s v="Resistance Band Set"/>
    <n v="1"/>
    <n v="40.42"/>
    <n v="0.05"/>
    <n v="14.33"/>
    <n v="38.399000000000001"/>
    <n v="14.33"/>
    <n v="24.069000000000003"/>
    <n v="0.62681319826037141"/>
  </r>
  <r>
    <n v="383"/>
    <d v="2026-03-01T00:00:00"/>
    <n v="2026"/>
    <x v="1"/>
    <n v="3"/>
    <x v="7"/>
    <x v="3"/>
    <x v="12"/>
    <x v="0"/>
    <s v="Returning"/>
    <x v="0"/>
    <s v="Hiking Daypack 20L"/>
    <n v="3"/>
    <n v="92.76"/>
    <n v="0"/>
    <n v="45.84"/>
    <n v="278.28000000000003"/>
    <n v="137.52000000000001"/>
    <n v="140.76000000000002"/>
    <n v="0.50582147477360928"/>
  </r>
  <r>
    <n v="387"/>
    <d v="2026-01-11T00:00:00"/>
    <n v="2026"/>
    <x v="1"/>
    <n v="1"/>
    <x v="10"/>
    <x v="3"/>
    <x v="9"/>
    <x v="2"/>
    <s v="Returning"/>
    <x v="0"/>
    <s v="Summit Backpack 45L"/>
    <n v="1"/>
    <n v="150.96"/>
    <n v="0"/>
    <n v="77.5"/>
    <n v="150.96"/>
    <n v="77.5"/>
    <n v="73.460000000000008"/>
    <n v="0.48661897191308956"/>
  </r>
  <r>
    <n v="388"/>
    <d v="2026-03-05T00:00:00"/>
    <n v="2026"/>
    <x v="1"/>
    <n v="3"/>
    <x v="7"/>
    <x v="0"/>
    <x v="4"/>
    <x v="2"/>
    <s v="Returning"/>
    <x v="1"/>
    <s v="Recovery Roller"/>
    <n v="1"/>
    <n v="35.61"/>
    <n v="0.05"/>
    <n v="13.8"/>
    <n v="33.829499999999996"/>
    <n v="13.8"/>
    <n v="20.029499999999995"/>
    <n v="0.59207200815855976"/>
  </r>
  <r>
    <n v="390"/>
    <d v="2026-08-09T00:00:00"/>
    <n v="2026"/>
    <x v="0"/>
    <n v="8"/>
    <x v="11"/>
    <x v="3"/>
    <x v="9"/>
    <x v="0"/>
    <s v="New"/>
    <x v="0"/>
    <s v="Hiking Daypack 20L"/>
    <n v="1"/>
    <n v="93.41"/>
    <n v="0.05"/>
    <n v="44.7"/>
    <n v="88.739499999999992"/>
    <n v="44.7"/>
    <n v="44.03949999999999"/>
    <n v="0.49627843294136198"/>
  </r>
  <r>
    <n v="392"/>
    <d v="2026-07-09T00:00:00"/>
    <n v="2026"/>
    <x v="0"/>
    <n v="7"/>
    <x v="0"/>
    <x v="0"/>
    <x v="0"/>
    <x v="0"/>
    <s v="Returning"/>
    <x v="0"/>
    <s v="Hiking Daypack 20L"/>
    <n v="3"/>
    <n v="94.19"/>
    <n v="0"/>
    <n v="44.1"/>
    <n v="282.57"/>
    <n v="132.30000000000001"/>
    <n v="150.26999999999998"/>
    <n v="0.53179743072512997"/>
  </r>
  <r>
    <n v="393"/>
    <d v="2026-05-06T00:00:00"/>
    <n v="2026"/>
    <x v="3"/>
    <n v="5"/>
    <x v="8"/>
    <x v="2"/>
    <x v="13"/>
    <x v="3"/>
    <s v="New"/>
    <x v="2"/>
    <s v="Trail Tent 2P"/>
    <n v="3"/>
    <n v="199.93"/>
    <n v="0"/>
    <n v="104.86"/>
    <n v="599.79"/>
    <n v="314.58"/>
    <n v="285.20999999999998"/>
    <n v="0.47551643075076278"/>
  </r>
  <r>
    <n v="397"/>
    <d v="2026-06-11T00:00:00"/>
    <n v="2026"/>
    <x v="3"/>
    <n v="6"/>
    <x v="5"/>
    <x v="0"/>
    <x v="4"/>
    <x v="2"/>
    <s v="Business"/>
    <x v="2"/>
    <s v="Compact Sleeping Bag"/>
    <n v="2"/>
    <n v="121.19"/>
    <n v="0.05"/>
    <n v="58.91"/>
    <n v="230.261"/>
    <n v="117.82"/>
    <n v="112.441"/>
    <n v="0.48831977625390321"/>
  </r>
  <r>
    <n v="400"/>
    <d v="2026-05-07T00:00:00"/>
    <n v="2026"/>
    <x v="3"/>
    <n v="5"/>
    <x v="8"/>
    <x v="2"/>
    <x v="13"/>
    <x v="1"/>
    <s v="Business"/>
    <x v="0"/>
    <s v="Hiking Daypack 20L"/>
    <n v="6"/>
    <n v="92.66"/>
    <n v="0.15"/>
    <n v="44.71"/>
    <n v="472.56600000000003"/>
    <n v="268.26"/>
    <n v="204.30600000000004"/>
    <n v="0.43233326138571126"/>
  </r>
  <r>
    <n v="404"/>
    <d v="2026-02-20T00:00:00"/>
    <n v="2026"/>
    <x v="1"/>
    <n v="2"/>
    <x v="1"/>
    <x v="3"/>
    <x v="9"/>
    <x v="1"/>
    <s v="Business"/>
    <x v="2"/>
    <s v="Compact Sleeping Bag"/>
    <n v="15"/>
    <n v="121.98"/>
    <n v="0.1"/>
    <n v="59.86"/>
    <n v="1646.73"/>
    <n v="897.9"/>
    <n v="748.83"/>
    <n v="0.45473757082217486"/>
  </r>
  <r>
    <n v="405"/>
    <d v="2026-11-26T00:00:00"/>
    <n v="2026"/>
    <x v="2"/>
    <n v="11"/>
    <x v="2"/>
    <x v="0"/>
    <x v="4"/>
    <x v="2"/>
    <s v="New"/>
    <x v="0"/>
    <s v="Trail Boots"/>
    <n v="1"/>
    <n v="141.61000000000001"/>
    <n v="0.05"/>
    <n v="77.7"/>
    <n v="134.52950000000001"/>
    <n v="77.7"/>
    <n v="56.82950000000001"/>
    <n v="0.42243151130421214"/>
  </r>
  <r>
    <n v="407"/>
    <d v="2026-09-26T00:00:00"/>
    <n v="2026"/>
    <x v="0"/>
    <n v="9"/>
    <x v="4"/>
    <x v="2"/>
    <x v="13"/>
    <x v="1"/>
    <s v="Returning"/>
    <x v="1"/>
    <s v="Training Mat"/>
    <n v="6"/>
    <n v="49.87"/>
    <n v="0.1"/>
    <n v="21.75"/>
    <n v="269.298"/>
    <n v="130.5"/>
    <n v="138.798"/>
    <n v="0.51540672414945521"/>
  </r>
  <r>
    <n v="408"/>
    <d v="2026-11-03T00:00:00"/>
    <n v="2026"/>
    <x v="2"/>
    <n v="11"/>
    <x v="2"/>
    <x v="0"/>
    <x v="8"/>
    <x v="2"/>
    <s v="Returning"/>
    <x v="3"/>
    <s v="Trail Bike Light"/>
    <n v="1"/>
    <n v="49.61"/>
    <n v="0"/>
    <n v="22.8"/>
    <n v="49.61"/>
    <n v="22.8"/>
    <n v="26.81"/>
    <n v="0.54041523886313236"/>
  </r>
  <r>
    <n v="409"/>
    <d v="2026-05-20T00:00:00"/>
    <n v="2026"/>
    <x v="3"/>
    <n v="5"/>
    <x v="8"/>
    <x v="1"/>
    <x v="1"/>
    <x v="2"/>
    <s v="New"/>
    <x v="2"/>
    <s v="Compact Sleeping Bag"/>
    <n v="2"/>
    <n v="123.9"/>
    <n v="0"/>
    <n v="58.95"/>
    <n v="247.8"/>
    <n v="117.9"/>
    <n v="129.9"/>
    <n v="0.52421307506053272"/>
  </r>
  <r>
    <n v="412"/>
    <d v="2026-03-16T00:00:00"/>
    <n v="2026"/>
    <x v="1"/>
    <n v="3"/>
    <x v="7"/>
    <x v="0"/>
    <x v="0"/>
    <x v="0"/>
    <s v="Returning"/>
    <x v="1"/>
    <s v="Resistance Band Set"/>
    <n v="2"/>
    <n v="40.19"/>
    <n v="0"/>
    <n v="14.92"/>
    <n v="80.38"/>
    <n v="29.84"/>
    <n v="50.539999999999992"/>
    <n v="0.62876337397362525"/>
  </r>
  <r>
    <n v="413"/>
    <d v="2026-04-22T00:00:00"/>
    <n v="2026"/>
    <x v="3"/>
    <n v="4"/>
    <x v="6"/>
    <x v="2"/>
    <x v="6"/>
    <x v="2"/>
    <s v="Returning"/>
    <x v="2"/>
    <s v="Alpine Tent 4P"/>
    <n v="2"/>
    <n v="344.29"/>
    <n v="0.1"/>
    <n v="192.66"/>
    <n v="619.72200000000009"/>
    <n v="385.32"/>
    <n v="234.4020000000001"/>
    <n v="0.37823733867766524"/>
  </r>
  <r>
    <n v="415"/>
    <d v="2026-08-11T00:00:00"/>
    <n v="2026"/>
    <x v="0"/>
    <n v="8"/>
    <x v="11"/>
    <x v="1"/>
    <x v="10"/>
    <x v="0"/>
    <s v="Returning"/>
    <x v="0"/>
    <s v="Trekking Poles"/>
    <n v="1"/>
    <n v="72.650000000000006"/>
    <n v="0"/>
    <n v="31.72"/>
    <n v="72.650000000000006"/>
    <n v="31.72"/>
    <n v="40.930000000000007"/>
    <n v="0.56338609772883697"/>
  </r>
  <r>
    <n v="417"/>
    <d v="2026-09-28T00:00:00"/>
    <n v="2026"/>
    <x v="0"/>
    <n v="9"/>
    <x v="4"/>
    <x v="2"/>
    <x v="16"/>
    <x v="3"/>
    <s v="Returning"/>
    <x v="2"/>
    <s v="Compact Sleeping Bag"/>
    <n v="1"/>
    <n v="121.64"/>
    <n v="0.15"/>
    <n v="61.56"/>
    <n v="103.39399999999999"/>
    <n v="61.56"/>
    <n v="41.833999999999989"/>
    <n v="0.40460761746329565"/>
  </r>
  <r>
    <n v="419"/>
    <d v="2026-11-22T00:00:00"/>
    <n v="2026"/>
    <x v="2"/>
    <n v="11"/>
    <x v="2"/>
    <x v="0"/>
    <x v="4"/>
    <x v="0"/>
    <s v="New"/>
    <x v="2"/>
    <s v="Trail Tent 2P"/>
    <n v="1"/>
    <n v="192.62"/>
    <n v="0.1"/>
    <n v="105.97"/>
    <n v="173.358"/>
    <n v="105.97"/>
    <n v="67.388000000000005"/>
    <n v="0.38872160500236508"/>
  </r>
  <r>
    <n v="421"/>
    <d v="2026-08-15T00:00:00"/>
    <n v="2026"/>
    <x v="0"/>
    <n v="8"/>
    <x v="11"/>
    <x v="0"/>
    <x v="0"/>
    <x v="2"/>
    <s v="New"/>
    <x v="1"/>
    <s v="Recovery Roller"/>
    <n v="2"/>
    <n v="35.97"/>
    <n v="0.05"/>
    <n v="14.28"/>
    <n v="68.342999999999989"/>
    <n v="28.56"/>
    <n v="39.782999999999987"/>
    <n v="0.58210789693165343"/>
  </r>
  <r>
    <n v="422"/>
    <d v="2026-04-01T00:00:00"/>
    <n v="2026"/>
    <x v="3"/>
    <n v="4"/>
    <x v="6"/>
    <x v="0"/>
    <x v="2"/>
    <x v="2"/>
    <s v="Business"/>
    <x v="3"/>
    <s v="Commuter Helmet"/>
    <n v="1"/>
    <n v="81.760000000000005"/>
    <n v="0.1"/>
    <n v="42.78"/>
    <n v="73.584000000000003"/>
    <n v="42.78"/>
    <n v="30.804000000000002"/>
    <n v="0.4186236138290933"/>
  </r>
  <r>
    <n v="427"/>
    <d v="2026-10-17T00:00:00"/>
    <n v="2026"/>
    <x v="2"/>
    <n v="10"/>
    <x v="9"/>
    <x v="0"/>
    <x v="8"/>
    <x v="2"/>
    <s v="Business"/>
    <x v="0"/>
    <s v="Summit Backpack 45L"/>
    <n v="1"/>
    <n v="155.16"/>
    <n v="0"/>
    <n v="78.84"/>
    <n v="155.16"/>
    <n v="78.84"/>
    <n v="76.319999999999993"/>
    <n v="0.49187935034802782"/>
  </r>
  <r>
    <n v="433"/>
    <d v="2026-07-19T00:00:00"/>
    <n v="2026"/>
    <x v="0"/>
    <n v="7"/>
    <x v="0"/>
    <x v="2"/>
    <x v="13"/>
    <x v="2"/>
    <s v="New"/>
    <x v="0"/>
    <s v="Trail Boots"/>
    <n v="4"/>
    <n v="145.18"/>
    <n v="0"/>
    <n v="79.540000000000006"/>
    <n v="580.72"/>
    <n v="318.16000000000003"/>
    <n v="262.56"/>
    <n v="0.45212839234054275"/>
  </r>
  <r>
    <n v="435"/>
    <d v="2026-07-21T00:00:00"/>
    <n v="2026"/>
    <x v="0"/>
    <n v="7"/>
    <x v="0"/>
    <x v="3"/>
    <x v="12"/>
    <x v="2"/>
    <s v="Returning"/>
    <x v="2"/>
    <s v="Alpine Tent 4P"/>
    <n v="2"/>
    <n v="342.38"/>
    <n v="0.05"/>
    <n v="192.01"/>
    <n v="650.52199999999993"/>
    <n v="384.02"/>
    <n v="266.50199999999995"/>
    <n v="0.40967407712575438"/>
  </r>
  <r>
    <n v="436"/>
    <d v="2026-11-02T00:00:00"/>
    <n v="2026"/>
    <x v="2"/>
    <n v="11"/>
    <x v="2"/>
    <x v="3"/>
    <x v="11"/>
    <x v="2"/>
    <s v="New"/>
    <x v="4"/>
    <s v="Insulated Bottle"/>
    <n v="2"/>
    <n v="35.340000000000003"/>
    <n v="0.1"/>
    <n v="13.82"/>
    <n v="63.612000000000009"/>
    <n v="27.64"/>
    <n v="35.972000000000008"/>
    <n v="0.56549078790165386"/>
  </r>
  <r>
    <n v="437"/>
    <d v="2026-09-28T00:00:00"/>
    <n v="2026"/>
    <x v="0"/>
    <n v="9"/>
    <x v="4"/>
    <x v="2"/>
    <x v="6"/>
    <x v="0"/>
    <s v="New"/>
    <x v="4"/>
    <s v="Travel Backpack 35L"/>
    <n v="1"/>
    <n v="164.7"/>
    <n v="0"/>
    <n v="86.02"/>
    <n v="164.7"/>
    <n v="86.02"/>
    <n v="78.679999999999993"/>
    <n v="0.47771706132361869"/>
  </r>
  <r>
    <n v="439"/>
    <d v="2026-10-24T00:00:00"/>
    <n v="2026"/>
    <x v="2"/>
    <n v="10"/>
    <x v="9"/>
    <x v="3"/>
    <x v="9"/>
    <x v="0"/>
    <s v="New"/>
    <x v="4"/>
    <s v="Insulated Bottle"/>
    <n v="1"/>
    <n v="36.76"/>
    <n v="0"/>
    <n v="13.18"/>
    <n v="36.76"/>
    <n v="13.18"/>
    <n v="23.58"/>
    <n v="0.64145810663764957"/>
  </r>
  <r>
    <n v="441"/>
    <d v="2026-03-28T00:00:00"/>
    <n v="2026"/>
    <x v="1"/>
    <n v="3"/>
    <x v="7"/>
    <x v="1"/>
    <x v="5"/>
    <x v="0"/>
    <s v="New"/>
    <x v="1"/>
    <s v="Training Mat"/>
    <n v="1"/>
    <n v="51.02"/>
    <n v="0.05"/>
    <n v="21.94"/>
    <n v="48.469000000000001"/>
    <n v="21.94"/>
    <n v="26.529"/>
    <n v="0.54733953661102974"/>
  </r>
  <r>
    <n v="443"/>
    <d v="2026-03-12T00:00:00"/>
    <n v="2026"/>
    <x v="1"/>
    <n v="3"/>
    <x v="7"/>
    <x v="2"/>
    <x v="16"/>
    <x v="2"/>
    <s v="Returning"/>
    <x v="1"/>
    <s v="Resistance Band Set"/>
    <n v="3"/>
    <n v="39.9"/>
    <n v="0"/>
    <n v="14.49"/>
    <n v="119.69999999999999"/>
    <n v="43.47"/>
    <n v="76.22999999999999"/>
    <n v="0.63684210526315788"/>
  </r>
  <r>
    <n v="447"/>
    <d v="2026-05-31T00:00:00"/>
    <n v="2026"/>
    <x v="3"/>
    <n v="5"/>
    <x v="8"/>
    <x v="0"/>
    <x v="4"/>
    <x v="2"/>
    <s v="Returning"/>
    <x v="4"/>
    <s v="Carry-On Duffel"/>
    <n v="1"/>
    <n v="131.94999999999999"/>
    <n v="0"/>
    <n v="65.17"/>
    <n v="131.94999999999999"/>
    <n v="65.17"/>
    <n v="66.779999999999987"/>
    <n v="0.50610079575596811"/>
  </r>
  <r>
    <n v="449"/>
    <d v="2026-04-25T00:00:00"/>
    <n v="2026"/>
    <x v="3"/>
    <n v="4"/>
    <x v="6"/>
    <x v="3"/>
    <x v="9"/>
    <x v="2"/>
    <s v="Business"/>
    <x v="4"/>
    <s v="Insulated Bottle"/>
    <n v="1"/>
    <n v="36.68"/>
    <n v="0"/>
    <n v="13.27"/>
    <n v="36.68"/>
    <n v="13.27"/>
    <n v="23.41"/>
    <n v="0.63822246455834242"/>
  </r>
  <r>
    <n v="450"/>
    <d v="2026-01-08T00:00:00"/>
    <n v="2026"/>
    <x v="1"/>
    <n v="1"/>
    <x v="10"/>
    <x v="3"/>
    <x v="15"/>
    <x v="0"/>
    <s v="New"/>
    <x v="0"/>
    <s v="Hiking Daypack 20L"/>
    <n v="2"/>
    <n v="94.06"/>
    <n v="0.15"/>
    <n v="46.33"/>
    <n v="159.90199999999999"/>
    <n v="92.66"/>
    <n v="67.24199999999999"/>
    <n v="0.42052006854198193"/>
  </r>
  <r>
    <n v="452"/>
    <d v="2026-09-29T00:00:00"/>
    <n v="2026"/>
    <x v="0"/>
    <n v="9"/>
    <x v="4"/>
    <x v="2"/>
    <x v="6"/>
    <x v="2"/>
    <s v="Returning"/>
    <x v="4"/>
    <s v="Insulated Bottle"/>
    <n v="4"/>
    <n v="36.869999999999997"/>
    <n v="0"/>
    <n v="13.43"/>
    <n v="147.47999999999999"/>
    <n v="53.72"/>
    <n v="93.759999999999991"/>
    <n v="0.63574721996202876"/>
  </r>
  <r>
    <n v="454"/>
    <d v="2026-05-30T00:00:00"/>
    <n v="2026"/>
    <x v="3"/>
    <n v="5"/>
    <x v="8"/>
    <x v="3"/>
    <x v="11"/>
    <x v="3"/>
    <s v="Returning"/>
    <x v="2"/>
    <s v="Compact Sleeping Bag"/>
    <n v="1"/>
    <n v="120.8"/>
    <n v="0"/>
    <n v="61.4"/>
    <n v="120.8"/>
    <n v="61.4"/>
    <n v="59.4"/>
    <n v="0.49172185430463577"/>
  </r>
  <r>
    <n v="457"/>
    <d v="2026-07-28T00:00:00"/>
    <n v="2026"/>
    <x v="0"/>
    <n v="7"/>
    <x v="0"/>
    <x v="3"/>
    <x v="12"/>
    <x v="2"/>
    <s v="Returning"/>
    <x v="2"/>
    <s v="Trail Tent 2P"/>
    <n v="4"/>
    <n v="191.15"/>
    <n v="0"/>
    <n v="105.01"/>
    <n v="764.6"/>
    <n v="420.04"/>
    <n v="344.56"/>
    <n v="0.45064085796494896"/>
  </r>
  <r>
    <n v="458"/>
    <d v="2026-10-27T00:00:00"/>
    <n v="2026"/>
    <x v="2"/>
    <n v="10"/>
    <x v="9"/>
    <x v="3"/>
    <x v="12"/>
    <x v="0"/>
    <s v="Business"/>
    <x v="3"/>
    <s v="Cycling Pack 12L"/>
    <n v="1"/>
    <n v="102.44"/>
    <n v="0.05"/>
    <n v="49.14"/>
    <n v="97.317999999999998"/>
    <n v="49.14"/>
    <n v="48.177999999999997"/>
    <n v="0.49505744055570394"/>
  </r>
  <r>
    <n v="459"/>
    <d v="2026-03-03T00:00:00"/>
    <n v="2026"/>
    <x v="1"/>
    <n v="3"/>
    <x v="7"/>
    <x v="2"/>
    <x v="13"/>
    <x v="3"/>
    <s v="New"/>
    <x v="3"/>
    <s v="Trail Bike Light"/>
    <n v="4"/>
    <n v="50.64"/>
    <n v="0"/>
    <n v="23.09"/>
    <n v="202.56"/>
    <n v="92.36"/>
    <n v="110.2"/>
    <n v="0.54403633491311221"/>
  </r>
  <r>
    <n v="461"/>
    <d v="2026-11-01T00:00:00"/>
    <n v="2026"/>
    <x v="2"/>
    <n v="11"/>
    <x v="2"/>
    <x v="2"/>
    <x v="7"/>
    <x v="3"/>
    <s v="Business"/>
    <x v="3"/>
    <s v="Trail Bike Light"/>
    <n v="3"/>
    <n v="51.67"/>
    <n v="0.05"/>
    <n v="22.8"/>
    <n v="147.25949999999997"/>
    <n v="68.400000000000006"/>
    <n v="78.859499999999969"/>
    <n v="0.53551383781691497"/>
  </r>
  <r>
    <n v="462"/>
    <d v="2026-09-20T00:00:00"/>
    <n v="2026"/>
    <x v="0"/>
    <n v="9"/>
    <x v="4"/>
    <x v="2"/>
    <x v="13"/>
    <x v="0"/>
    <s v="New"/>
    <x v="3"/>
    <s v="Compact Repair Kit"/>
    <n v="2"/>
    <n v="40.049999999999997"/>
    <n v="0.05"/>
    <n v="16.97"/>
    <n v="76.094999999999985"/>
    <n v="33.94"/>
    <n v="42.154999999999987"/>
    <n v="0.55397857940731976"/>
  </r>
  <r>
    <n v="463"/>
    <d v="2026-06-01T00:00:00"/>
    <n v="2026"/>
    <x v="3"/>
    <n v="6"/>
    <x v="5"/>
    <x v="0"/>
    <x v="2"/>
    <x v="2"/>
    <s v="New"/>
    <x v="3"/>
    <s v="Compact Repair Kit"/>
    <n v="1"/>
    <n v="40.71"/>
    <n v="0.05"/>
    <n v="16.559999999999999"/>
    <n v="38.674500000000002"/>
    <n v="16.559999999999999"/>
    <n v="22.114500000000003"/>
    <n v="0.57181088314005357"/>
  </r>
  <r>
    <n v="465"/>
    <d v="2026-11-04T00:00:00"/>
    <n v="2026"/>
    <x v="2"/>
    <n v="11"/>
    <x v="2"/>
    <x v="2"/>
    <x v="13"/>
    <x v="2"/>
    <s v="Returning"/>
    <x v="1"/>
    <s v="Resistance Band Set"/>
    <n v="3"/>
    <n v="41.29"/>
    <n v="0.05"/>
    <n v="14.43"/>
    <n v="117.6765"/>
    <n v="43.29"/>
    <n v="74.386500000000012"/>
    <n v="0.63212706020318421"/>
  </r>
  <r>
    <n v="467"/>
    <d v="2026-12-06T00:00:00"/>
    <n v="2026"/>
    <x v="2"/>
    <n v="12"/>
    <x v="3"/>
    <x v="1"/>
    <x v="1"/>
    <x v="3"/>
    <s v="Returning"/>
    <x v="3"/>
    <s v="Trail Bike Light"/>
    <n v="2"/>
    <n v="50.68"/>
    <n v="0.15"/>
    <n v="22.41"/>
    <n v="86.155999999999992"/>
    <n v="44.82"/>
    <n v="41.335999999999991"/>
    <n v="0.47978086262129155"/>
  </r>
  <r>
    <n v="471"/>
    <d v="2026-03-07T00:00:00"/>
    <n v="2026"/>
    <x v="1"/>
    <n v="3"/>
    <x v="7"/>
    <x v="2"/>
    <x v="6"/>
    <x v="0"/>
    <s v="Returning"/>
    <x v="1"/>
    <s v="Resistance Band Set"/>
    <n v="2"/>
    <n v="40.020000000000003"/>
    <n v="0"/>
    <n v="14.38"/>
    <n v="80.040000000000006"/>
    <n v="28.76"/>
    <n v="51.28"/>
    <n v="0.64067966016991496"/>
  </r>
  <r>
    <n v="472"/>
    <d v="2026-06-25T00:00:00"/>
    <n v="2026"/>
    <x v="3"/>
    <n v="6"/>
    <x v="5"/>
    <x v="2"/>
    <x v="3"/>
    <x v="0"/>
    <s v="Business"/>
    <x v="4"/>
    <s v="Packing Cube Set"/>
    <n v="3"/>
    <n v="46.29"/>
    <n v="0"/>
    <n v="18.309999999999999"/>
    <n v="138.87"/>
    <n v="54.929999999999993"/>
    <n v="83.940000000000012"/>
    <n v="0.60445020522791104"/>
  </r>
  <r>
    <n v="474"/>
    <d v="2026-05-11T00:00:00"/>
    <n v="2026"/>
    <x v="3"/>
    <n v="5"/>
    <x v="8"/>
    <x v="2"/>
    <x v="13"/>
    <x v="2"/>
    <s v="Returning"/>
    <x v="3"/>
    <s v="Cycling Pack 12L"/>
    <n v="2"/>
    <n v="100.49"/>
    <n v="0.1"/>
    <n v="50.11"/>
    <n v="180.88200000000001"/>
    <n v="100.22"/>
    <n v="80.662000000000006"/>
    <n v="0.44593713028383147"/>
  </r>
  <r>
    <n v="478"/>
    <d v="2026-08-22T00:00:00"/>
    <n v="2026"/>
    <x v="0"/>
    <n v="8"/>
    <x v="11"/>
    <x v="0"/>
    <x v="4"/>
    <x v="0"/>
    <s v="Business"/>
    <x v="1"/>
    <s v="Resistance Band Set"/>
    <n v="2"/>
    <n v="40.22"/>
    <n v="0"/>
    <n v="14.45"/>
    <n v="80.44"/>
    <n v="28.9"/>
    <n v="51.54"/>
    <n v="0.64072600696171056"/>
  </r>
  <r>
    <n v="479"/>
    <d v="2026-02-14T00:00:00"/>
    <n v="2026"/>
    <x v="1"/>
    <n v="2"/>
    <x v="1"/>
    <x v="1"/>
    <x v="1"/>
    <x v="2"/>
    <s v="Returning"/>
    <x v="1"/>
    <s v="Training Mat"/>
    <n v="2"/>
    <n v="50.16"/>
    <n v="0.1"/>
    <n v="21.48"/>
    <n v="90.287999999999997"/>
    <n v="42.96"/>
    <n v="47.327999999999996"/>
    <n v="0.52418926103136632"/>
  </r>
  <r>
    <n v="484"/>
    <d v="2026-07-19T00:00:00"/>
    <n v="2026"/>
    <x v="0"/>
    <n v="7"/>
    <x v="0"/>
    <x v="2"/>
    <x v="13"/>
    <x v="2"/>
    <s v="New"/>
    <x v="1"/>
    <s v="Recovery Roller"/>
    <n v="2"/>
    <n v="36.07"/>
    <n v="0"/>
    <n v="13.6"/>
    <n v="72.14"/>
    <n v="27.2"/>
    <n v="44.94"/>
    <n v="0.62295536456889378"/>
  </r>
  <r>
    <n v="485"/>
    <d v="2026-11-26T00:00:00"/>
    <n v="2026"/>
    <x v="2"/>
    <n v="11"/>
    <x v="2"/>
    <x v="0"/>
    <x v="0"/>
    <x v="2"/>
    <s v="New"/>
    <x v="2"/>
    <s v="Compact Sleeping Bag"/>
    <n v="2"/>
    <n v="122.15"/>
    <n v="0.1"/>
    <n v="61.15"/>
    <n v="219.87"/>
    <n v="122.3"/>
    <n v="97.570000000000007"/>
    <n v="0.44376222313185065"/>
  </r>
  <r>
    <n v="486"/>
    <d v="2026-06-14T00:00:00"/>
    <n v="2026"/>
    <x v="3"/>
    <n v="6"/>
    <x v="5"/>
    <x v="1"/>
    <x v="10"/>
    <x v="1"/>
    <s v="Business"/>
    <x v="0"/>
    <s v="Trekking Poles"/>
    <n v="8"/>
    <n v="72.36"/>
    <n v="0.1"/>
    <n v="32.229999999999997"/>
    <n v="520.99199999999996"/>
    <n v="257.83999999999997"/>
    <n v="263.15199999999999"/>
    <n v="0.5050979669553467"/>
  </r>
  <r>
    <n v="487"/>
    <d v="2026-03-26T00:00:00"/>
    <n v="2026"/>
    <x v="1"/>
    <n v="3"/>
    <x v="7"/>
    <x v="0"/>
    <x v="4"/>
    <x v="0"/>
    <s v="Business"/>
    <x v="4"/>
    <s v="Insulated Bottle"/>
    <n v="3"/>
    <n v="36.979999999999997"/>
    <n v="0.1"/>
    <n v="13.65"/>
    <n v="99.846000000000004"/>
    <n v="40.950000000000003"/>
    <n v="58.896000000000001"/>
    <n v="0.58986839733189111"/>
  </r>
  <r>
    <n v="488"/>
    <d v="2026-12-20T00:00:00"/>
    <n v="2026"/>
    <x v="2"/>
    <n v="12"/>
    <x v="3"/>
    <x v="0"/>
    <x v="0"/>
    <x v="2"/>
    <s v="Returning"/>
    <x v="0"/>
    <s v="Trail Boots"/>
    <n v="4"/>
    <n v="141.91"/>
    <n v="0.05"/>
    <n v="80.260000000000005"/>
    <n v="539.25799999999992"/>
    <n v="321.04000000000002"/>
    <n v="218.2179999999999"/>
    <n v="0.40466344495584661"/>
  </r>
  <r>
    <n v="490"/>
    <d v="2026-01-10T00:00:00"/>
    <n v="2026"/>
    <x v="1"/>
    <n v="1"/>
    <x v="10"/>
    <x v="3"/>
    <x v="11"/>
    <x v="2"/>
    <s v="Business"/>
    <x v="2"/>
    <s v="Compact Sleeping Bag"/>
    <n v="2"/>
    <n v="121.23"/>
    <n v="0"/>
    <n v="59.66"/>
    <n v="242.46"/>
    <n v="119.32"/>
    <n v="123.14000000000001"/>
    <n v="0.50787758805576178"/>
  </r>
  <r>
    <n v="491"/>
    <d v="2026-08-22T00:00:00"/>
    <n v="2026"/>
    <x v="0"/>
    <n v="8"/>
    <x v="11"/>
    <x v="1"/>
    <x v="10"/>
    <x v="3"/>
    <s v="New"/>
    <x v="4"/>
    <s v="Packing Cube Set"/>
    <n v="1"/>
    <n v="45.42"/>
    <n v="0.15"/>
    <n v="18.079999999999998"/>
    <n v="38.606999999999999"/>
    <n v="18.079999999999998"/>
    <n v="20.527000000000001"/>
    <n v="0.53169114409304019"/>
  </r>
  <r>
    <n v="492"/>
    <d v="2026-07-19T00:00:00"/>
    <n v="2026"/>
    <x v="0"/>
    <n v="7"/>
    <x v="0"/>
    <x v="2"/>
    <x v="16"/>
    <x v="0"/>
    <s v="New"/>
    <x v="0"/>
    <s v="Trekking Poles"/>
    <n v="3"/>
    <n v="72.23"/>
    <n v="0.1"/>
    <n v="31.67"/>
    <n v="195.02100000000002"/>
    <n v="95.01"/>
    <n v="100.01100000000001"/>
    <n v="0.5128216961250327"/>
  </r>
  <r>
    <n v="493"/>
    <d v="2026-07-23T00:00:00"/>
    <n v="2026"/>
    <x v="0"/>
    <n v="7"/>
    <x v="0"/>
    <x v="2"/>
    <x v="7"/>
    <x v="2"/>
    <s v="Business"/>
    <x v="4"/>
    <s v="Travel Backpack 35L"/>
    <n v="4"/>
    <n v="161.28"/>
    <n v="0.15"/>
    <n v="89.2"/>
    <n v="548.35199999999998"/>
    <n v="356.8"/>
    <n v="191.55199999999996"/>
    <n v="0.3493230625583566"/>
  </r>
  <r>
    <n v="494"/>
    <d v="2026-09-17T00:00:00"/>
    <n v="2026"/>
    <x v="0"/>
    <n v="9"/>
    <x v="4"/>
    <x v="0"/>
    <x v="2"/>
    <x v="2"/>
    <s v="New"/>
    <x v="4"/>
    <s v="Insulated Bottle"/>
    <n v="1"/>
    <n v="35.94"/>
    <n v="0.1"/>
    <n v="13.19"/>
    <n v="32.345999999999997"/>
    <n v="13.19"/>
    <n v="19.155999999999999"/>
    <n v="0.59222160390774747"/>
  </r>
  <r>
    <n v="495"/>
    <d v="2026-04-01T00:00:00"/>
    <n v="2026"/>
    <x v="3"/>
    <n v="4"/>
    <x v="6"/>
    <x v="2"/>
    <x v="16"/>
    <x v="0"/>
    <s v="Business"/>
    <x v="4"/>
    <s v="Carry-On Duffel"/>
    <n v="1"/>
    <n v="134.65"/>
    <n v="0"/>
    <n v="68.19"/>
    <n v="134.65"/>
    <n v="68.19"/>
    <n v="66.460000000000008"/>
    <n v="0.49357593761604163"/>
  </r>
  <r>
    <n v="496"/>
    <d v="2026-08-28T00:00:00"/>
    <n v="2026"/>
    <x v="0"/>
    <n v="8"/>
    <x v="11"/>
    <x v="1"/>
    <x v="5"/>
    <x v="0"/>
    <s v="Returning"/>
    <x v="1"/>
    <s v="Recovery Roller"/>
    <n v="1"/>
    <n v="37.020000000000003"/>
    <n v="0"/>
    <n v="13.64"/>
    <n v="37.020000000000003"/>
    <n v="13.64"/>
    <n v="23.380000000000003"/>
    <n v="0.63155051323608857"/>
  </r>
  <r>
    <n v="498"/>
    <d v="2026-06-16T00:00:00"/>
    <n v="2026"/>
    <x v="3"/>
    <n v="6"/>
    <x v="5"/>
    <x v="1"/>
    <x v="5"/>
    <x v="1"/>
    <s v="Business"/>
    <x v="4"/>
    <s v="Carry-On Duffel"/>
    <n v="5"/>
    <n v="130.94999999999999"/>
    <n v="0.15"/>
    <n v="68.47"/>
    <n v="556.53750000000002"/>
    <n v="342.35"/>
    <n v="214.1875"/>
    <n v="0.38485726478449339"/>
  </r>
  <r>
    <n v="501"/>
    <d v="2026-06-20T00:00:00"/>
    <n v="2026"/>
    <x v="3"/>
    <n v="6"/>
    <x v="5"/>
    <x v="0"/>
    <x v="2"/>
    <x v="2"/>
    <s v="New"/>
    <x v="2"/>
    <s v="Portable Camp Stove"/>
    <n v="2"/>
    <n v="80.95"/>
    <n v="0.1"/>
    <n v="39.44"/>
    <n v="145.71"/>
    <n v="78.88"/>
    <n v="66.830000000000013"/>
    <n v="0.45865074462974409"/>
  </r>
  <r>
    <n v="505"/>
    <d v="2026-12-14T00:00:00"/>
    <n v="2026"/>
    <x v="2"/>
    <n v="12"/>
    <x v="3"/>
    <x v="1"/>
    <x v="5"/>
    <x v="3"/>
    <s v="Returning"/>
    <x v="2"/>
    <s v="Trail Tent 2P"/>
    <n v="2"/>
    <n v="199.43"/>
    <n v="0.05"/>
    <n v="106.58"/>
    <n v="378.91699999999997"/>
    <n v="213.16"/>
    <n v="165.75699999999998"/>
    <n v="0.4374493622613923"/>
  </r>
  <r>
    <n v="512"/>
    <d v="2026-06-17T00:00:00"/>
    <n v="2026"/>
    <x v="3"/>
    <n v="6"/>
    <x v="5"/>
    <x v="2"/>
    <x v="13"/>
    <x v="3"/>
    <s v="Returning"/>
    <x v="2"/>
    <s v="Trail Tent 2P"/>
    <n v="1"/>
    <n v="192.42"/>
    <n v="0"/>
    <n v="103.31"/>
    <n v="192.42"/>
    <n v="103.31"/>
    <n v="89.109999999999985"/>
    <n v="0.46310154869556175"/>
  </r>
  <r>
    <n v="513"/>
    <d v="2026-10-12T00:00:00"/>
    <n v="2026"/>
    <x v="2"/>
    <n v="10"/>
    <x v="9"/>
    <x v="0"/>
    <x v="0"/>
    <x v="2"/>
    <s v="Business"/>
    <x v="4"/>
    <s v="Travel Backpack 35L"/>
    <n v="1"/>
    <n v="163.87"/>
    <n v="0"/>
    <n v="85.76"/>
    <n v="163.87"/>
    <n v="85.76"/>
    <n v="78.11"/>
    <n v="0.47665832672240188"/>
  </r>
  <r>
    <n v="515"/>
    <d v="2026-08-21T00:00:00"/>
    <n v="2026"/>
    <x v="0"/>
    <n v="8"/>
    <x v="11"/>
    <x v="1"/>
    <x v="1"/>
    <x v="0"/>
    <s v="Returning"/>
    <x v="4"/>
    <s v="Packing Cube Set"/>
    <n v="2"/>
    <n v="45.47"/>
    <n v="0"/>
    <n v="18.27"/>
    <n v="90.94"/>
    <n v="36.54"/>
    <n v="54.4"/>
    <n v="0.5981966131515285"/>
  </r>
  <r>
    <n v="518"/>
    <d v="2026-02-27T00:00:00"/>
    <n v="2026"/>
    <x v="1"/>
    <n v="2"/>
    <x v="1"/>
    <x v="3"/>
    <x v="12"/>
    <x v="2"/>
    <s v="New"/>
    <x v="0"/>
    <s v="Trekking Poles"/>
    <n v="1"/>
    <n v="72.97"/>
    <n v="0"/>
    <n v="32.43"/>
    <n v="72.97"/>
    <n v="32.43"/>
    <n v="40.54"/>
    <n v="0.55557078251336167"/>
  </r>
  <r>
    <n v="519"/>
    <d v="2026-12-09T00:00:00"/>
    <n v="2026"/>
    <x v="2"/>
    <n v="12"/>
    <x v="3"/>
    <x v="2"/>
    <x v="13"/>
    <x v="0"/>
    <s v="Returning"/>
    <x v="1"/>
    <s v="Recovery Roller"/>
    <n v="2"/>
    <n v="36.03"/>
    <n v="0.1"/>
    <n v="13.54"/>
    <n v="64.853999999999999"/>
    <n v="27.08"/>
    <n v="37.774000000000001"/>
    <n v="0.58244672649335427"/>
  </r>
  <r>
    <n v="520"/>
    <d v="2026-11-13T00:00:00"/>
    <n v="2026"/>
    <x v="2"/>
    <n v="11"/>
    <x v="2"/>
    <x v="2"/>
    <x v="13"/>
    <x v="1"/>
    <s v="Business"/>
    <x v="0"/>
    <s v="Hiking Daypack 20L"/>
    <n v="6"/>
    <n v="92.31"/>
    <n v="0.05"/>
    <n v="46.12"/>
    <n v="526.16700000000003"/>
    <n v="276.71999999999997"/>
    <n v="249.44700000000006"/>
    <n v="0.47408332335551268"/>
  </r>
  <r>
    <n v="521"/>
    <d v="2026-06-29T00:00:00"/>
    <n v="2026"/>
    <x v="3"/>
    <n v="6"/>
    <x v="5"/>
    <x v="0"/>
    <x v="4"/>
    <x v="1"/>
    <s v="Business"/>
    <x v="3"/>
    <s v="Cycling Pack 12L"/>
    <n v="3"/>
    <n v="100.89"/>
    <n v="0.05"/>
    <n v="49.08"/>
    <n v="287.53649999999999"/>
    <n v="147.24"/>
    <n v="140.29649999999998"/>
    <n v="0.48792588071427451"/>
  </r>
  <r>
    <n v="522"/>
    <d v="2026-12-09T00:00:00"/>
    <n v="2026"/>
    <x v="2"/>
    <n v="12"/>
    <x v="3"/>
    <x v="1"/>
    <x v="5"/>
    <x v="0"/>
    <s v="Returning"/>
    <x v="4"/>
    <s v="Carry-On Duffel"/>
    <n v="2"/>
    <n v="133.4"/>
    <n v="0"/>
    <n v="67.69"/>
    <n v="266.8"/>
    <n v="135.38"/>
    <n v="131.42000000000002"/>
    <n v="0.49257871064467768"/>
  </r>
  <r>
    <n v="524"/>
    <d v="2026-10-07T00:00:00"/>
    <n v="2026"/>
    <x v="2"/>
    <n v="10"/>
    <x v="9"/>
    <x v="0"/>
    <x v="4"/>
    <x v="0"/>
    <s v="New"/>
    <x v="3"/>
    <s v="Cycling Pack 12L"/>
    <n v="2"/>
    <n v="101.1"/>
    <n v="0.15"/>
    <n v="51.61"/>
    <n v="171.86999999999998"/>
    <n v="103.22"/>
    <n v="68.649999999999977"/>
    <n v="0.39942980159422814"/>
  </r>
  <r>
    <n v="525"/>
    <d v="2026-03-03T00:00:00"/>
    <n v="2026"/>
    <x v="1"/>
    <n v="3"/>
    <x v="7"/>
    <x v="0"/>
    <x v="0"/>
    <x v="0"/>
    <s v="Returning"/>
    <x v="0"/>
    <s v="Trail Boots"/>
    <n v="1"/>
    <n v="146.37"/>
    <n v="0"/>
    <n v="78.3"/>
    <n v="146.37"/>
    <n v="78.3"/>
    <n v="68.070000000000007"/>
    <n v="0.46505431440869033"/>
  </r>
  <r>
    <n v="526"/>
    <d v="2026-05-12T00:00:00"/>
    <n v="2026"/>
    <x v="3"/>
    <n v="5"/>
    <x v="8"/>
    <x v="2"/>
    <x v="6"/>
    <x v="0"/>
    <s v="Returning"/>
    <x v="2"/>
    <s v="Portable Camp Stove"/>
    <n v="2"/>
    <n v="81.11"/>
    <n v="0.05"/>
    <n v="40.049999999999997"/>
    <n v="154.10899999999998"/>
    <n v="80.099999999999994"/>
    <n v="74.008999999999986"/>
    <n v="0.48023801335418437"/>
  </r>
  <r>
    <n v="529"/>
    <d v="2026-10-16T00:00:00"/>
    <n v="2026"/>
    <x v="2"/>
    <n v="10"/>
    <x v="9"/>
    <x v="0"/>
    <x v="0"/>
    <x v="0"/>
    <s v="Business"/>
    <x v="4"/>
    <s v="Travel Backpack 35L"/>
    <n v="2"/>
    <n v="165.23"/>
    <n v="0"/>
    <n v="88.87"/>
    <n v="330.46"/>
    <n v="177.74"/>
    <n v="152.71999999999997"/>
    <n v="0.46214367850874533"/>
  </r>
  <r>
    <n v="532"/>
    <d v="2026-06-10T00:00:00"/>
    <n v="2026"/>
    <x v="3"/>
    <n v="6"/>
    <x v="5"/>
    <x v="3"/>
    <x v="11"/>
    <x v="0"/>
    <s v="Returning"/>
    <x v="0"/>
    <s v="Trail Boots"/>
    <n v="1"/>
    <n v="145.34"/>
    <n v="0.05"/>
    <n v="77.89"/>
    <n v="138.07300000000001"/>
    <n v="77.89"/>
    <n v="60.183000000000007"/>
    <n v="0.43587812244247609"/>
  </r>
  <r>
    <n v="533"/>
    <d v="2026-12-07T00:00:00"/>
    <n v="2026"/>
    <x v="2"/>
    <n v="12"/>
    <x v="3"/>
    <x v="1"/>
    <x v="10"/>
    <x v="2"/>
    <s v="New"/>
    <x v="4"/>
    <s v="Insulated Bottle"/>
    <n v="1"/>
    <n v="35.93"/>
    <n v="0.05"/>
    <n v="13.23"/>
    <n v="34.133499999999998"/>
    <n v="13.23"/>
    <n v="20.903499999999998"/>
    <n v="0.6124042363074399"/>
  </r>
  <r>
    <n v="534"/>
    <d v="2026-05-01T00:00:00"/>
    <n v="2026"/>
    <x v="3"/>
    <n v="5"/>
    <x v="8"/>
    <x v="2"/>
    <x v="13"/>
    <x v="2"/>
    <s v="Business"/>
    <x v="0"/>
    <s v="Summit Backpack 45L"/>
    <n v="1"/>
    <n v="154.86000000000001"/>
    <n v="0"/>
    <n v="78.37"/>
    <n v="154.86000000000001"/>
    <n v="78.37"/>
    <n v="76.490000000000009"/>
    <n v="0.49393000129148912"/>
  </r>
  <r>
    <n v="536"/>
    <d v="2026-07-22T00:00:00"/>
    <n v="2026"/>
    <x v="0"/>
    <n v="7"/>
    <x v="0"/>
    <x v="0"/>
    <x v="8"/>
    <x v="0"/>
    <s v="Business"/>
    <x v="1"/>
    <s v="Resistance Band Set"/>
    <n v="1"/>
    <n v="40.67"/>
    <n v="0"/>
    <n v="14.28"/>
    <n v="40.67"/>
    <n v="14.28"/>
    <n v="26.39"/>
    <n v="0.64888123924268504"/>
  </r>
  <r>
    <n v="537"/>
    <d v="2026-12-28T00:00:00"/>
    <n v="2026"/>
    <x v="2"/>
    <n v="12"/>
    <x v="3"/>
    <x v="0"/>
    <x v="4"/>
    <x v="1"/>
    <s v="Business"/>
    <x v="0"/>
    <s v="Hiking Daypack 20L"/>
    <n v="12"/>
    <n v="90.29"/>
    <n v="0.1"/>
    <n v="45.76"/>
    <n v="975.13200000000006"/>
    <n v="549.12"/>
    <n v="426.01200000000006"/>
    <n v="0.43687623829389255"/>
  </r>
  <r>
    <n v="539"/>
    <d v="2026-02-06T00:00:00"/>
    <n v="2026"/>
    <x v="1"/>
    <n v="2"/>
    <x v="1"/>
    <x v="1"/>
    <x v="5"/>
    <x v="3"/>
    <s v="New"/>
    <x v="0"/>
    <s v="Hiking Daypack 20L"/>
    <n v="3"/>
    <n v="92.96"/>
    <n v="0.15"/>
    <n v="44.56"/>
    <n v="237.048"/>
    <n v="133.68"/>
    <n v="103.36799999999999"/>
    <n v="0.43606358205932971"/>
  </r>
  <r>
    <n v="540"/>
    <d v="2026-06-20T00:00:00"/>
    <n v="2026"/>
    <x v="3"/>
    <n v="6"/>
    <x v="5"/>
    <x v="1"/>
    <x v="10"/>
    <x v="3"/>
    <s v="Returning"/>
    <x v="0"/>
    <s v="Summit Backpack 45L"/>
    <n v="1"/>
    <n v="151.46"/>
    <n v="0.05"/>
    <n v="77.98"/>
    <n v="143.887"/>
    <n v="77.98"/>
    <n v="65.906999999999996"/>
    <n v="0.45804693961233467"/>
  </r>
  <r>
    <n v="542"/>
    <d v="2026-01-03T00:00:00"/>
    <n v="2026"/>
    <x v="1"/>
    <n v="1"/>
    <x v="10"/>
    <x v="1"/>
    <x v="1"/>
    <x v="1"/>
    <s v="Business"/>
    <x v="0"/>
    <s v="Trail Boots"/>
    <n v="4"/>
    <n v="143.66999999999999"/>
    <n v="0.1"/>
    <n v="81.22"/>
    <n v="517.21199999999999"/>
    <n v="324.88"/>
    <n v="192.33199999999999"/>
    <n v="0.37186298848441257"/>
  </r>
  <r>
    <n v="543"/>
    <d v="2026-07-16T00:00:00"/>
    <n v="2026"/>
    <x v="0"/>
    <n v="7"/>
    <x v="0"/>
    <x v="2"/>
    <x v="16"/>
    <x v="3"/>
    <s v="Returning"/>
    <x v="3"/>
    <s v="Commuter Helmet"/>
    <n v="1"/>
    <n v="83.03"/>
    <n v="0"/>
    <n v="42.41"/>
    <n v="83.03"/>
    <n v="42.41"/>
    <n v="40.620000000000005"/>
    <n v="0.48922076357942917"/>
  </r>
  <r>
    <n v="544"/>
    <d v="2026-06-23T00:00:00"/>
    <n v="2026"/>
    <x v="3"/>
    <n v="6"/>
    <x v="5"/>
    <x v="1"/>
    <x v="5"/>
    <x v="2"/>
    <s v="Business"/>
    <x v="0"/>
    <s v="Hiking Daypack 20L"/>
    <n v="1"/>
    <n v="90.3"/>
    <n v="0.05"/>
    <n v="45.07"/>
    <n v="85.784999999999997"/>
    <n v="45.07"/>
    <n v="40.714999999999996"/>
    <n v="0.47461677449437545"/>
  </r>
  <r>
    <n v="551"/>
    <d v="2026-05-01T00:00:00"/>
    <n v="2026"/>
    <x v="3"/>
    <n v="5"/>
    <x v="8"/>
    <x v="0"/>
    <x v="4"/>
    <x v="0"/>
    <s v="Returning"/>
    <x v="3"/>
    <s v="Cycling Pack 12L"/>
    <n v="4"/>
    <n v="103.64"/>
    <n v="0"/>
    <n v="50.59"/>
    <n v="414.56"/>
    <n v="202.36"/>
    <n v="212.2"/>
    <n v="0.51186800463141646"/>
  </r>
  <r>
    <n v="552"/>
    <d v="2026-07-12T00:00:00"/>
    <n v="2026"/>
    <x v="0"/>
    <n v="7"/>
    <x v="0"/>
    <x v="2"/>
    <x v="13"/>
    <x v="1"/>
    <s v="Business"/>
    <x v="2"/>
    <s v="Portable Camp Stove"/>
    <n v="5"/>
    <n v="82.39"/>
    <n v="0.05"/>
    <n v="39.479999999999997"/>
    <n v="391.35249999999996"/>
    <n v="197.39999999999998"/>
    <n v="193.95249999999999"/>
    <n v="0.49559540312122702"/>
  </r>
  <r>
    <n v="554"/>
    <d v="2026-11-18T00:00:00"/>
    <n v="2026"/>
    <x v="2"/>
    <n v="11"/>
    <x v="2"/>
    <x v="3"/>
    <x v="9"/>
    <x v="3"/>
    <s v="Business"/>
    <x v="1"/>
    <s v="Recovery Roller"/>
    <n v="1"/>
    <n v="36.380000000000003"/>
    <n v="0.05"/>
    <n v="14.06"/>
    <n v="34.561"/>
    <n v="14.06"/>
    <n v="20.500999999999998"/>
    <n v="0.59318306761957118"/>
  </r>
  <r>
    <n v="555"/>
    <d v="2026-10-23T00:00:00"/>
    <n v="2026"/>
    <x v="2"/>
    <n v="10"/>
    <x v="9"/>
    <x v="2"/>
    <x v="7"/>
    <x v="2"/>
    <s v="New"/>
    <x v="4"/>
    <s v="Insulated Bottle"/>
    <n v="6"/>
    <n v="35.479999999999997"/>
    <n v="0"/>
    <n v="13.37"/>
    <n v="212.88"/>
    <n v="80.22"/>
    <n v="132.66"/>
    <n v="0.62316798196166856"/>
  </r>
  <r>
    <n v="556"/>
    <d v="2026-04-08T00:00:00"/>
    <n v="2026"/>
    <x v="3"/>
    <n v="4"/>
    <x v="6"/>
    <x v="0"/>
    <x v="4"/>
    <x v="2"/>
    <s v="New"/>
    <x v="2"/>
    <s v="Compact Sleeping Bag"/>
    <n v="2"/>
    <n v="124.39"/>
    <n v="0"/>
    <n v="61.27"/>
    <n v="248.78"/>
    <n v="122.54"/>
    <n v="126.24"/>
    <n v="0.50743628909076288"/>
  </r>
  <r>
    <n v="557"/>
    <d v="2026-06-29T00:00:00"/>
    <n v="2026"/>
    <x v="3"/>
    <n v="6"/>
    <x v="5"/>
    <x v="2"/>
    <x v="13"/>
    <x v="1"/>
    <s v="Business"/>
    <x v="3"/>
    <s v="Compact Repair Kit"/>
    <n v="3"/>
    <n v="39.78"/>
    <n v="0.15"/>
    <n v="16.850000000000001"/>
    <n v="101.43900000000001"/>
    <n v="50.550000000000004"/>
    <n v="50.889000000000003"/>
    <n v="0.50167095495815217"/>
  </r>
  <r>
    <n v="559"/>
    <d v="2026-11-25T00:00:00"/>
    <n v="2026"/>
    <x v="2"/>
    <n v="11"/>
    <x v="2"/>
    <x v="0"/>
    <x v="0"/>
    <x v="2"/>
    <s v="Returning"/>
    <x v="4"/>
    <s v="Carry-On Duffel"/>
    <n v="2"/>
    <n v="134.19"/>
    <n v="0.1"/>
    <n v="65.39"/>
    <n v="241.542"/>
    <n v="130.78"/>
    <n v="110.762"/>
    <n v="0.45856207202060095"/>
  </r>
  <r>
    <n v="562"/>
    <d v="2026-11-29T00:00:00"/>
    <n v="2026"/>
    <x v="2"/>
    <n v="11"/>
    <x v="2"/>
    <x v="2"/>
    <x v="13"/>
    <x v="2"/>
    <s v="New"/>
    <x v="4"/>
    <s v="Packing Cube Set"/>
    <n v="1"/>
    <n v="46.3"/>
    <n v="0.2"/>
    <n v="18.78"/>
    <n v="37.04"/>
    <n v="18.78"/>
    <n v="18.259999999999998"/>
    <n v="0.49298056155507552"/>
  </r>
  <r>
    <n v="564"/>
    <d v="2026-06-13T00:00:00"/>
    <n v="2026"/>
    <x v="3"/>
    <n v="6"/>
    <x v="5"/>
    <x v="3"/>
    <x v="9"/>
    <x v="0"/>
    <s v="New"/>
    <x v="4"/>
    <s v="Packing Cube Set"/>
    <n v="3"/>
    <n v="45.82"/>
    <n v="0.1"/>
    <n v="18.61"/>
    <n v="123.71400000000001"/>
    <n v="55.83"/>
    <n v="67.884000000000015"/>
    <n v="0.54871720258014456"/>
  </r>
  <r>
    <n v="567"/>
    <d v="2026-11-09T00:00:00"/>
    <n v="2026"/>
    <x v="2"/>
    <n v="11"/>
    <x v="2"/>
    <x v="1"/>
    <x v="10"/>
    <x v="0"/>
    <s v="New"/>
    <x v="4"/>
    <s v="Insulated Bottle"/>
    <n v="3"/>
    <n v="36.14"/>
    <n v="0.1"/>
    <n v="13.23"/>
    <n v="97.578000000000003"/>
    <n v="39.69"/>
    <n v="57.888000000000005"/>
    <n v="0.59324847814056447"/>
  </r>
  <r>
    <n v="569"/>
    <d v="2026-12-17T00:00:00"/>
    <n v="2026"/>
    <x v="2"/>
    <n v="12"/>
    <x v="3"/>
    <x v="3"/>
    <x v="12"/>
    <x v="3"/>
    <s v="New"/>
    <x v="3"/>
    <s v="Compact Repair Kit"/>
    <n v="2"/>
    <n v="40.479999999999997"/>
    <n v="0"/>
    <n v="16.23"/>
    <n v="80.959999999999994"/>
    <n v="32.46"/>
    <n v="48.499999999999993"/>
    <n v="0.5990612648221344"/>
  </r>
  <r>
    <n v="571"/>
    <d v="2026-07-22T00:00:00"/>
    <n v="2026"/>
    <x v="0"/>
    <n v="7"/>
    <x v="0"/>
    <x v="1"/>
    <x v="1"/>
    <x v="2"/>
    <s v="New"/>
    <x v="0"/>
    <s v="Summit Backpack 45L"/>
    <n v="3"/>
    <n v="152.53"/>
    <n v="0"/>
    <n v="80.88"/>
    <n v="457.59000000000003"/>
    <n v="242.64"/>
    <n v="214.95000000000005"/>
    <n v="0.46974365698551113"/>
  </r>
  <r>
    <n v="572"/>
    <d v="2026-09-15T00:00:00"/>
    <n v="2026"/>
    <x v="0"/>
    <n v="9"/>
    <x v="4"/>
    <x v="1"/>
    <x v="5"/>
    <x v="0"/>
    <s v="Returning"/>
    <x v="4"/>
    <s v="Carry-On Duffel"/>
    <n v="2"/>
    <n v="135.79"/>
    <n v="0.05"/>
    <n v="66.53"/>
    <n v="258.00099999999998"/>
    <n v="133.06"/>
    <n v="124.94099999999997"/>
    <n v="0.48426556486215167"/>
  </r>
  <r>
    <n v="578"/>
    <d v="2026-03-25T00:00:00"/>
    <n v="2026"/>
    <x v="1"/>
    <n v="3"/>
    <x v="7"/>
    <x v="3"/>
    <x v="9"/>
    <x v="3"/>
    <s v="Returning"/>
    <x v="3"/>
    <s v="Trail Bike Light"/>
    <n v="2"/>
    <n v="50.22"/>
    <n v="0.05"/>
    <n v="23.16"/>
    <n v="95.417999999999992"/>
    <n v="46.32"/>
    <n v="49.097999999999992"/>
    <n v="0.51455700182355524"/>
  </r>
  <r>
    <n v="581"/>
    <d v="2026-04-06T00:00:00"/>
    <n v="2026"/>
    <x v="3"/>
    <n v="4"/>
    <x v="6"/>
    <x v="2"/>
    <x v="6"/>
    <x v="2"/>
    <s v="Returning"/>
    <x v="2"/>
    <s v="Compact Sleeping Bag"/>
    <n v="3"/>
    <n v="124.67"/>
    <n v="0"/>
    <n v="61.46"/>
    <n v="374.01"/>
    <n v="184.38"/>
    <n v="189.63"/>
    <n v="0.50701852891633914"/>
  </r>
  <r>
    <n v="582"/>
    <d v="2026-02-08T00:00:00"/>
    <n v="2026"/>
    <x v="1"/>
    <n v="2"/>
    <x v="1"/>
    <x v="2"/>
    <x v="6"/>
    <x v="1"/>
    <s v="Returning"/>
    <x v="2"/>
    <s v="Compact Sleeping Bag"/>
    <n v="12"/>
    <n v="122.75"/>
    <n v="0.15"/>
    <n v="62.51"/>
    <n v="1252.05"/>
    <n v="750.12"/>
    <n v="501.92999999999995"/>
    <n v="0.40088654606445429"/>
  </r>
  <r>
    <n v="584"/>
    <d v="2026-11-14T00:00:00"/>
    <n v="2026"/>
    <x v="2"/>
    <n v="11"/>
    <x v="2"/>
    <x v="2"/>
    <x v="13"/>
    <x v="2"/>
    <s v="New"/>
    <x v="0"/>
    <s v="Hiking Daypack 20L"/>
    <n v="1"/>
    <n v="91.95"/>
    <n v="0"/>
    <n v="46.64"/>
    <n v="91.95"/>
    <n v="46.64"/>
    <n v="45.31"/>
    <n v="0.49276780859162589"/>
  </r>
  <r>
    <n v="585"/>
    <d v="2026-10-19T00:00:00"/>
    <n v="2026"/>
    <x v="2"/>
    <n v="10"/>
    <x v="9"/>
    <x v="3"/>
    <x v="9"/>
    <x v="0"/>
    <s v="Business"/>
    <x v="4"/>
    <s v="Travel Backpack 35L"/>
    <n v="2"/>
    <n v="161.59"/>
    <n v="0.05"/>
    <n v="89.57"/>
    <n v="307.02100000000002"/>
    <n v="179.14"/>
    <n v="127.88100000000003"/>
    <n v="0.41652199686666391"/>
  </r>
  <r>
    <n v="587"/>
    <d v="2026-02-23T00:00:00"/>
    <n v="2026"/>
    <x v="1"/>
    <n v="2"/>
    <x v="1"/>
    <x v="0"/>
    <x v="0"/>
    <x v="3"/>
    <s v="Business"/>
    <x v="4"/>
    <s v="Travel Backpack 35L"/>
    <n v="1"/>
    <n v="166.13"/>
    <n v="0.05"/>
    <n v="85.7"/>
    <n v="157.8235"/>
    <n v="85.7"/>
    <n v="72.123499999999993"/>
    <n v="0.45698834457479398"/>
  </r>
  <r>
    <n v="588"/>
    <d v="2026-05-19T00:00:00"/>
    <n v="2026"/>
    <x v="3"/>
    <n v="5"/>
    <x v="8"/>
    <x v="2"/>
    <x v="6"/>
    <x v="1"/>
    <s v="Business"/>
    <x v="4"/>
    <s v="Carry-On Duffel"/>
    <n v="3"/>
    <n v="132.41999999999999"/>
    <n v="0.05"/>
    <n v="67.09"/>
    <n v="377.39699999999999"/>
    <n v="201.27"/>
    <n v="176.12699999999998"/>
    <n v="0.46668892439526544"/>
  </r>
  <r>
    <n v="590"/>
    <d v="2026-08-02T00:00:00"/>
    <n v="2026"/>
    <x v="0"/>
    <n v="8"/>
    <x v="11"/>
    <x v="3"/>
    <x v="9"/>
    <x v="2"/>
    <s v="Returning"/>
    <x v="4"/>
    <s v="Carry-On Duffel"/>
    <n v="4"/>
    <n v="133.65"/>
    <n v="0"/>
    <n v="66"/>
    <n v="534.6"/>
    <n v="264"/>
    <n v="270.60000000000002"/>
    <n v="0.50617283950617287"/>
  </r>
  <r>
    <n v="594"/>
    <d v="2026-02-17T00:00:00"/>
    <n v="2026"/>
    <x v="1"/>
    <n v="2"/>
    <x v="1"/>
    <x v="1"/>
    <x v="5"/>
    <x v="0"/>
    <s v="Business"/>
    <x v="4"/>
    <s v="Carry-On Duffel"/>
    <n v="3"/>
    <n v="134.91"/>
    <n v="0"/>
    <n v="67.69"/>
    <n v="404.73"/>
    <n v="203.07"/>
    <n v="201.66000000000003"/>
    <n v="0.49825809799125348"/>
  </r>
  <r>
    <n v="595"/>
    <d v="2026-11-08T00:00:00"/>
    <n v="2026"/>
    <x v="2"/>
    <n v="11"/>
    <x v="2"/>
    <x v="2"/>
    <x v="13"/>
    <x v="2"/>
    <s v="New"/>
    <x v="1"/>
    <s v="Recovery Roller"/>
    <n v="2"/>
    <n v="36.159999999999997"/>
    <n v="0.1"/>
    <n v="13.79"/>
    <n v="65.087999999999994"/>
    <n v="27.58"/>
    <n v="37.507999999999996"/>
    <n v="0.57626597836774829"/>
  </r>
  <r>
    <n v="598"/>
    <d v="2026-11-17T00:00:00"/>
    <n v="2026"/>
    <x v="2"/>
    <n v="11"/>
    <x v="2"/>
    <x v="1"/>
    <x v="1"/>
    <x v="2"/>
    <s v="New"/>
    <x v="3"/>
    <s v="Trail Bike Light"/>
    <n v="1"/>
    <n v="49.98"/>
    <n v="0.1"/>
    <n v="22.25"/>
    <n v="44.981999999999999"/>
    <n v="22.25"/>
    <n v="22.731999999999999"/>
    <n v="0.50535769863500957"/>
  </r>
  <r>
    <n v="600"/>
    <d v="2026-09-24T00:00:00"/>
    <n v="2026"/>
    <x v="0"/>
    <n v="9"/>
    <x v="4"/>
    <x v="2"/>
    <x v="13"/>
    <x v="0"/>
    <s v="Returning"/>
    <x v="3"/>
    <s v="Compact Repair Kit"/>
    <n v="6"/>
    <n v="39.880000000000003"/>
    <n v="0.05"/>
    <n v="16.79"/>
    <n v="227.31600000000003"/>
    <n v="100.74"/>
    <n v="126.57600000000004"/>
    <n v="0.5568283798764716"/>
  </r>
  <r>
    <n v="601"/>
    <d v="2026-09-07T00:00:00"/>
    <n v="2026"/>
    <x v="0"/>
    <n v="9"/>
    <x v="4"/>
    <x v="2"/>
    <x v="13"/>
    <x v="2"/>
    <s v="Returning"/>
    <x v="0"/>
    <s v="Trail Boots"/>
    <n v="1"/>
    <n v="141.69"/>
    <n v="0"/>
    <n v="80.34"/>
    <n v="141.69"/>
    <n v="80.34"/>
    <n v="61.349999999999994"/>
    <n v="0.43298750793986868"/>
  </r>
  <r>
    <n v="605"/>
    <d v="2026-04-17T00:00:00"/>
    <n v="2026"/>
    <x v="3"/>
    <n v="4"/>
    <x v="6"/>
    <x v="0"/>
    <x v="4"/>
    <x v="3"/>
    <s v="Business"/>
    <x v="4"/>
    <s v="Carry-On Duffel"/>
    <n v="2"/>
    <n v="130.94"/>
    <n v="0"/>
    <n v="67.459999999999994"/>
    <n v="261.88"/>
    <n v="134.91999999999999"/>
    <n v="126.96000000000001"/>
    <n v="0.48480219948067821"/>
  </r>
  <r>
    <n v="606"/>
    <d v="2026-12-27T00:00:00"/>
    <n v="2026"/>
    <x v="2"/>
    <n v="12"/>
    <x v="3"/>
    <x v="2"/>
    <x v="13"/>
    <x v="2"/>
    <s v="New"/>
    <x v="2"/>
    <s v="Alpine Tent 4P"/>
    <n v="3"/>
    <n v="333.84"/>
    <n v="0"/>
    <n v="193.05"/>
    <n v="1001.52"/>
    <n v="579.15000000000009"/>
    <n v="422.36999999999989"/>
    <n v="0.42172897196261672"/>
  </r>
  <r>
    <n v="613"/>
    <d v="2026-07-23T00:00:00"/>
    <n v="2026"/>
    <x v="0"/>
    <n v="7"/>
    <x v="0"/>
    <x v="1"/>
    <x v="1"/>
    <x v="2"/>
    <s v="New"/>
    <x v="3"/>
    <s v="Compact Repair Kit"/>
    <n v="1"/>
    <n v="39.86"/>
    <n v="0.05"/>
    <n v="16.989999999999998"/>
    <n v="37.866999999999997"/>
    <n v="16.989999999999998"/>
    <n v="20.876999999999999"/>
    <n v="0.55132437214461139"/>
  </r>
  <r>
    <n v="614"/>
    <d v="2026-12-04T00:00:00"/>
    <n v="2026"/>
    <x v="2"/>
    <n v="12"/>
    <x v="3"/>
    <x v="0"/>
    <x v="0"/>
    <x v="2"/>
    <s v="Returning"/>
    <x v="0"/>
    <s v="Summit Backpack 45L"/>
    <n v="2"/>
    <n v="151.05000000000001"/>
    <n v="0.15"/>
    <n v="80.36"/>
    <n v="256.78500000000003"/>
    <n v="160.72"/>
    <n v="96.065000000000026"/>
    <n v="0.37410674299511271"/>
  </r>
  <r>
    <n v="617"/>
    <d v="2026-05-03T00:00:00"/>
    <n v="2026"/>
    <x v="3"/>
    <n v="5"/>
    <x v="8"/>
    <x v="2"/>
    <x v="16"/>
    <x v="3"/>
    <s v="Returning"/>
    <x v="1"/>
    <s v="Recovery Roller"/>
    <n v="4"/>
    <n v="36.909999999999997"/>
    <n v="0.1"/>
    <n v="13.85"/>
    <n v="132.876"/>
    <n v="55.4"/>
    <n v="77.475999999999999"/>
    <n v="0.58306992985941775"/>
  </r>
  <r>
    <n v="618"/>
    <d v="2026-08-30T00:00:00"/>
    <n v="2026"/>
    <x v="0"/>
    <n v="8"/>
    <x v="11"/>
    <x v="2"/>
    <x v="13"/>
    <x v="2"/>
    <s v="Business"/>
    <x v="3"/>
    <s v="Compact Repair Kit"/>
    <n v="2"/>
    <n v="41.06"/>
    <n v="0.05"/>
    <n v="16.559999999999999"/>
    <n v="78.013999999999996"/>
    <n v="33.119999999999997"/>
    <n v="44.893999999999998"/>
    <n v="0.5754608147255621"/>
  </r>
  <r>
    <n v="621"/>
    <d v="2026-11-14T00:00:00"/>
    <n v="2026"/>
    <x v="2"/>
    <n v="11"/>
    <x v="2"/>
    <x v="0"/>
    <x v="8"/>
    <x v="1"/>
    <s v="Business"/>
    <x v="4"/>
    <s v="Insulated Bottle"/>
    <n v="5"/>
    <n v="35.68"/>
    <n v="0.15"/>
    <n v="13.48"/>
    <n v="151.64000000000001"/>
    <n v="67.400000000000006"/>
    <n v="84.240000000000009"/>
    <n v="0.55552624637298864"/>
  </r>
  <r>
    <n v="623"/>
    <d v="2026-11-14T00:00:00"/>
    <n v="2026"/>
    <x v="2"/>
    <n v="11"/>
    <x v="2"/>
    <x v="3"/>
    <x v="14"/>
    <x v="2"/>
    <s v="Returning"/>
    <x v="2"/>
    <s v="Alpine Tent 4P"/>
    <n v="3"/>
    <n v="336.58"/>
    <n v="0.15"/>
    <n v="198.99"/>
    <n v="858.279"/>
    <n v="596.97"/>
    <n v="261.30899999999997"/>
    <n v="0.3044569423229509"/>
  </r>
  <r>
    <n v="624"/>
    <d v="2026-02-17T00:00:00"/>
    <n v="2026"/>
    <x v="1"/>
    <n v="2"/>
    <x v="1"/>
    <x v="3"/>
    <x v="12"/>
    <x v="2"/>
    <s v="Business"/>
    <x v="0"/>
    <s v="Trekking Poles"/>
    <n v="1"/>
    <n v="70.86"/>
    <n v="0.1"/>
    <n v="33.299999999999997"/>
    <n v="63.774000000000001"/>
    <n v="33.299999999999997"/>
    <n v="30.474000000000004"/>
    <n v="0.47784363533728486"/>
  </r>
  <r>
    <n v="626"/>
    <d v="2026-07-19T00:00:00"/>
    <n v="2026"/>
    <x v="0"/>
    <n v="7"/>
    <x v="0"/>
    <x v="2"/>
    <x v="16"/>
    <x v="0"/>
    <s v="Returning"/>
    <x v="4"/>
    <s v="Insulated Bottle"/>
    <n v="1"/>
    <n v="36.549999999999997"/>
    <n v="0.1"/>
    <n v="13.2"/>
    <n v="32.894999999999996"/>
    <n v="13.2"/>
    <n v="19.694999999999997"/>
    <n v="0.59872321021431829"/>
  </r>
  <r>
    <n v="627"/>
    <d v="2026-08-16T00:00:00"/>
    <n v="2026"/>
    <x v="0"/>
    <n v="8"/>
    <x v="11"/>
    <x v="0"/>
    <x v="0"/>
    <x v="3"/>
    <s v="New"/>
    <x v="3"/>
    <s v="Commuter Helmet"/>
    <n v="6"/>
    <n v="83.26"/>
    <n v="0"/>
    <n v="43.8"/>
    <n v="499.56000000000006"/>
    <n v="262.79999999999995"/>
    <n v="236.7600000000001"/>
    <n v="0.47393706461686297"/>
  </r>
  <r>
    <n v="629"/>
    <d v="2026-12-21T00:00:00"/>
    <n v="2026"/>
    <x v="2"/>
    <n v="12"/>
    <x v="3"/>
    <x v="0"/>
    <x v="8"/>
    <x v="2"/>
    <s v="Business"/>
    <x v="1"/>
    <s v="Training Mat"/>
    <n v="2"/>
    <n v="50.04"/>
    <n v="0.05"/>
    <n v="22.43"/>
    <n v="95.075999999999993"/>
    <n v="44.86"/>
    <n v="50.215999999999994"/>
    <n v="0.52816694013210486"/>
  </r>
  <r>
    <n v="630"/>
    <d v="2026-11-30T00:00:00"/>
    <n v="2026"/>
    <x v="2"/>
    <n v="11"/>
    <x v="2"/>
    <x v="0"/>
    <x v="4"/>
    <x v="2"/>
    <s v="Business"/>
    <x v="3"/>
    <s v="Compact Repair Kit"/>
    <n v="3"/>
    <n v="41.07"/>
    <n v="0.1"/>
    <n v="16.86"/>
    <n v="110.88900000000001"/>
    <n v="50.58"/>
    <n v="60.309000000000012"/>
    <n v="0.54386819251684126"/>
  </r>
  <r>
    <n v="631"/>
    <d v="2026-01-20T00:00:00"/>
    <n v="2026"/>
    <x v="1"/>
    <n v="1"/>
    <x v="10"/>
    <x v="0"/>
    <x v="4"/>
    <x v="3"/>
    <s v="Returning"/>
    <x v="4"/>
    <s v="Travel Backpack 35L"/>
    <n v="1"/>
    <n v="165.42"/>
    <n v="0"/>
    <n v="85.69"/>
    <n v="165.42"/>
    <n v="85.69"/>
    <n v="79.72999999999999"/>
    <n v="0.48198524966751299"/>
  </r>
  <r>
    <n v="640"/>
    <d v="2026-12-14T00:00:00"/>
    <n v="2026"/>
    <x v="2"/>
    <n v="12"/>
    <x v="3"/>
    <x v="1"/>
    <x v="5"/>
    <x v="2"/>
    <s v="Returning"/>
    <x v="1"/>
    <s v="Training Mat"/>
    <n v="2"/>
    <n v="51.77"/>
    <n v="0.05"/>
    <n v="21.76"/>
    <n v="98.363"/>
    <n v="43.52"/>
    <n v="54.842999999999996"/>
    <n v="0.55755721155312465"/>
  </r>
  <r>
    <n v="641"/>
    <d v="2026-10-05T00:00:00"/>
    <n v="2026"/>
    <x v="2"/>
    <n v="10"/>
    <x v="9"/>
    <x v="2"/>
    <x v="7"/>
    <x v="0"/>
    <s v="Returning"/>
    <x v="2"/>
    <s v="Compact Sleeping Bag"/>
    <n v="2"/>
    <n v="125.38"/>
    <n v="0.05"/>
    <n v="59.12"/>
    <n v="238.22199999999998"/>
    <n v="118.24"/>
    <n v="119.98199999999999"/>
    <n v="0.5036562534106841"/>
  </r>
  <r>
    <n v="643"/>
    <d v="2026-04-06T00:00:00"/>
    <n v="2026"/>
    <x v="3"/>
    <n v="4"/>
    <x v="6"/>
    <x v="0"/>
    <x v="4"/>
    <x v="2"/>
    <s v="Returning"/>
    <x v="0"/>
    <s v="Trekking Poles"/>
    <n v="2"/>
    <n v="72.260000000000005"/>
    <n v="0"/>
    <n v="33.21"/>
    <n v="144.52000000000001"/>
    <n v="66.42"/>
    <n v="78.100000000000009"/>
    <n v="0.54040963188486024"/>
  </r>
  <r>
    <n v="644"/>
    <d v="2026-05-28T00:00:00"/>
    <n v="2026"/>
    <x v="3"/>
    <n v="5"/>
    <x v="8"/>
    <x v="0"/>
    <x v="8"/>
    <x v="0"/>
    <s v="New"/>
    <x v="0"/>
    <s v="Hiking Daypack 20L"/>
    <n v="2"/>
    <n v="93.84"/>
    <n v="0"/>
    <n v="44.72"/>
    <n v="187.68"/>
    <n v="89.44"/>
    <n v="98.240000000000009"/>
    <n v="0.52344416027280483"/>
  </r>
  <r>
    <n v="646"/>
    <d v="2026-11-13T00:00:00"/>
    <n v="2026"/>
    <x v="2"/>
    <n v="11"/>
    <x v="2"/>
    <x v="3"/>
    <x v="14"/>
    <x v="0"/>
    <s v="Returning"/>
    <x v="3"/>
    <s v="Trail Bike Light"/>
    <n v="1"/>
    <n v="49.53"/>
    <n v="0.1"/>
    <n v="22.18"/>
    <n v="44.577000000000005"/>
    <n v="22.18"/>
    <n v="22.397000000000006"/>
    <n v="0.50243399062296712"/>
  </r>
  <r>
    <n v="647"/>
    <d v="2026-06-28T00:00:00"/>
    <n v="2026"/>
    <x v="3"/>
    <n v="6"/>
    <x v="5"/>
    <x v="1"/>
    <x v="1"/>
    <x v="2"/>
    <s v="Returning"/>
    <x v="4"/>
    <s v="Travel Backpack 35L"/>
    <n v="1"/>
    <n v="162.25"/>
    <n v="0.05"/>
    <n v="89.28"/>
    <n v="154.13749999999999"/>
    <n v="89.28"/>
    <n v="64.857499999999987"/>
    <n v="0.42077690373854509"/>
  </r>
  <r>
    <n v="650"/>
    <d v="2026-07-08T00:00:00"/>
    <n v="2026"/>
    <x v="0"/>
    <n v="7"/>
    <x v="0"/>
    <x v="1"/>
    <x v="1"/>
    <x v="2"/>
    <s v="Business"/>
    <x v="1"/>
    <s v="Resistance Band Set"/>
    <n v="2"/>
    <n v="40.79"/>
    <n v="0"/>
    <n v="14.61"/>
    <n v="81.58"/>
    <n v="29.22"/>
    <n v="52.36"/>
    <n v="0.64182397646481981"/>
  </r>
  <r>
    <n v="653"/>
    <d v="2026-06-01T00:00:00"/>
    <n v="2026"/>
    <x v="3"/>
    <n v="6"/>
    <x v="5"/>
    <x v="2"/>
    <x v="7"/>
    <x v="2"/>
    <s v="Returning"/>
    <x v="1"/>
    <s v="Resistance Band Set"/>
    <n v="1"/>
    <n v="41.26"/>
    <n v="0.05"/>
    <n v="14.32"/>
    <n v="39.196999999999996"/>
    <n v="14.32"/>
    <n v="24.876999999999995"/>
    <n v="0.63466591831007468"/>
  </r>
  <r>
    <n v="656"/>
    <d v="2026-05-24T00:00:00"/>
    <n v="2026"/>
    <x v="3"/>
    <n v="5"/>
    <x v="8"/>
    <x v="0"/>
    <x v="0"/>
    <x v="2"/>
    <s v="New"/>
    <x v="2"/>
    <s v="Compact Sleeping Bag"/>
    <n v="1"/>
    <n v="122.51"/>
    <n v="0.15"/>
    <n v="62.2"/>
    <n v="104.1335"/>
    <n v="62.2"/>
    <n v="41.933499999999995"/>
    <n v="0.40268981643755369"/>
  </r>
  <r>
    <n v="657"/>
    <d v="2026-08-03T00:00:00"/>
    <n v="2026"/>
    <x v="0"/>
    <n v="8"/>
    <x v="11"/>
    <x v="2"/>
    <x v="13"/>
    <x v="2"/>
    <s v="Returning"/>
    <x v="4"/>
    <s v="Carry-On Duffel"/>
    <n v="3"/>
    <n v="132.59"/>
    <n v="0.1"/>
    <n v="66.040000000000006"/>
    <n v="357.99299999999999"/>
    <n v="198.12"/>
    <n v="159.87299999999999"/>
    <n v="0.44658135773604507"/>
  </r>
  <r>
    <n v="658"/>
    <d v="2026-12-25T00:00:00"/>
    <n v="2026"/>
    <x v="2"/>
    <n v="12"/>
    <x v="3"/>
    <x v="2"/>
    <x v="3"/>
    <x v="0"/>
    <s v="Business"/>
    <x v="0"/>
    <s v="Summit Backpack 45L"/>
    <n v="2"/>
    <n v="153.38999999999999"/>
    <n v="0.05"/>
    <n v="78.06"/>
    <n v="291.44099999999997"/>
    <n v="156.12"/>
    <n v="135.32099999999997"/>
    <n v="0.46431696295305047"/>
  </r>
  <r>
    <n v="659"/>
    <d v="2026-07-05T00:00:00"/>
    <n v="2026"/>
    <x v="0"/>
    <n v="7"/>
    <x v="0"/>
    <x v="0"/>
    <x v="8"/>
    <x v="3"/>
    <s v="Business"/>
    <x v="3"/>
    <s v="Compact Repair Kit"/>
    <n v="1"/>
    <n v="41.18"/>
    <n v="0"/>
    <n v="16.25"/>
    <n v="41.18"/>
    <n v="16.25"/>
    <n v="24.93"/>
    <n v="0.6053909664885867"/>
  </r>
  <r>
    <n v="661"/>
    <d v="2026-08-21T00:00:00"/>
    <n v="2026"/>
    <x v="0"/>
    <n v="8"/>
    <x v="11"/>
    <x v="1"/>
    <x v="5"/>
    <x v="0"/>
    <s v="New"/>
    <x v="4"/>
    <s v="Packing Cube Set"/>
    <n v="2"/>
    <n v="47.58"/>
    <n v="0.1"/>
    <n v="18.47"/>
    <n v="85.644000000000005"/>
    <n v="36.94"/>
    <n v="48.704000000000008"/>
    <n v="0.56867965064686377"/>
  </r>
  <r>
    <n v="662"/>
    <d v="2026-09-02T00:00:00"/>
    <n v="2026"/>
    <x v="0"/>
    <n v="9"/>
    <x v="4"/>
    <x v="0"/>
    <x v="8"/>
    <x v="2"/>
    <s v="New"/>
    <x v="1"/>
    <s v="Resistance Band Set"/>
    <n v="1"/>
    <n v="40.56"/>
    <n v="0.15"/>
    <n v="14.28"/>
    <n v="34.475999999999999"/>
    <n v="14.28"/>
    <n v="20.195999999999998"/>
    <n v="0.58579881656804733"/>
  </r>
  <r>
    <n v="665"/>
    <d v="2026-09-17T00:00:00"/>
    <n v="2026"/>
    <x v="0"/>
    <n v="9"/>
    <x v="4"/>
    <x v="2"/>
    <x v="16"/>
    <x v="2"/>
    <s v="New"/>
    <x v="3"/>
    <s v="Cycling Pack 12L"/>
    <n v="1"/>
    <n v="101.18"/>
    <n v="0.1"/>
    <n v="49.38"/>
    <n v="91.062000000000012"/>
    <n v="49.38"/>
    <n v="41.682000000000009"/>
    <n v="0.45773209461685449"/>
  </r>
  <r>
    <n v="669"/>
    <d v="2026-11-28T00:00:00"/>
    <n v="2026"/>
    <x v="2"/>
    <n v="11"/>
    <x v="2"/>
    <x v="3"/>
    <x v="15"/>
    <x v="2"/>
    <s v="Returning"/>
    <x v="1"/>
    <s v="Recovery Roller"/>
    <n v="3"/>
    <n v="36.81"/>
    <n v="0.05"/>
    <n v="13.82"/>
    <n v="104.9085"/>
    <n v="41.46"/>
    <n v="63.448500000000003"/>
    <n v="0.60479846723573405"/>
  </r>
  <r>
    <n v="670"/>
    <d v="2026-10-09T00:00:00"/>
    <n v="2026"/>
    <x v="2"/>
    <n v="10"/>
    <x v="9"/>
    <x v="2"/>
    <x v="16"/>
    <x v="0"/>
    <s v="Returning"/>
    <x v="0"/>
    <s v="Hiking Daypack 20L"/>
    <n v="1"/>
    <n v="92.59"/>
    <n v="0"/>
    <n v="44.46"/>
    <n v="92.59"/>
    <n v="44.46"/>
    <n v="48.13"/>
    <n v="0.51981855491953777"/>
  </r>
  <r>
    <n v="672"/>
    <d v="2026-01-31T00:00:00"/>
    <n v="2026"/>
    <x v="1"/>
    <n v="1"/>
    <x v="10"/>
    <x v="1"/>
    <x v="10"/>
    <x v="2"/>
    <s v="Business"/>
    <x v="3"/>
    <s v="Cycling Pack 12L"/>
    <n v="1"/>
    <n v="102.92"/>
    <n v="0.05"/>
    <n v="50.92"/>
    <n v="97.774000000000001"/>
    <n v="50.92"/>
    <n v="46.853999999999999"/>
    <n v="0.4792071511853867"/>
  </r>
  <r>
    <n v="673"/>
    <d v="2026-04-10T00:00:00"/>
    <n v="2026"/>
    <x v="3"/>
    <n v="4"/>
    <x v="6"/>
    <x v="0"/>
    <x v="4"/>
    <x v="0"/>
    <s v="New"/>
    <x v="2"/>
    <s v="Trail Tent 2P"/>
    <n v="2"/>
    <n v="191.11"/>
    <n v="0"/>
    <n v="103.58"/>
    <n v="382.22"/>
    <n v="207.16"/>
    <n v="175.06000000000003"/>
    <n v="0.45800847679346979"/>
  </r>
  <r>
    <n v="675"/>
    <d v="2026-02-20T00:00:00"/>
    <n v="2026"/>
    <x v="1"/>
    <n v="2"/>
    <x v="1"/>
    <x v="2"/>
    <x v="13"/>
    <x v="2"/>
    <s v="New"/>
    <x v="4"/>
    <s v="Packing Cube Set"/>
    <n v="1"/>
    <n v="45.54"/>
    <n v="0"/>
    <n v="18.29"/>
    <n v="45.54"/>
    <n v="18.29"/>
    <n v="27.25"/>
    <n v="0.59837505489679399"/>
  </r>
  <r>
    <n v="676"/>
    <d v="2026-12-22T00:00:00"/>
    <n v="2026"/>
    <x v="2"/>
    <n v="12"/>
    <x v="3"/>
    <x v="3"/>
    <x v="15"/>
    <x v="3"/>
    <s v="Returning"/>
    <x v="2"/>
    <s v="Trail Tent 2P"/>
    <n v="1"/>
    <n v="195.63"/>
    <n v="0.05"/>
    <n v="102.13"/>
    <n v="185.84849999999997"/>
    <n v="102.13"/>
    <n v="83.718499999999977"/>
    <n v="0.45046637449320276"/>
  </r>
  <r>
    <n v="678"/>
    <d v="2026-12-24T00:00:00"/>
    <n v="2026"/>
    <x v="2"/>
    <n v="12"/>
    <x v="3"/>
    <x v="2"/>
    <x v="7"/>
    <x v="2"/>
    <s v="Business"/>
    <x v="0"/>
    <s v="Trail Boots"/>
    <n v="1"/>
    <n v="142.15"/>
    <n v="0.05"/>
    <n v="80.5"/>
    <n v="135.04249999999999"/>
    <n v="80.5"/>
    <n v="54.54249999999999"/>
    <n v="0.40389136753244342"/>
  </r>
  <r>
    <n v="684"/>
    <d v="2026-10-25T00:00:00"/>
    <n v="2026"/>
    <x v="2"/>
    <n v="10"/>
    <x v="9"/>
    <x v="0"/>
    <x v="2"/>
    <x v="2"/>
    <s v="Business"/>
    <x v="2"/>
    <s v="Trail Tent 2P"/>
    <n v="1"/>
    <n v="191.91"/>
    <n v="0"/>
    <n v="101.89"/>
    <n v="191.91"/>
    <n v="101.89"/>
    <n v="90.02"/>
    <n v="0.46907404512531914"/>
  </r>
  <r>
    <n v="686"/>
    <d v="2026-11-28T00:00:00"/>
    <n v="2026"/>
    <x v="2"/>
    <n v="11"/>
    <x v="2"/>
    <x v="2"/>
    <x v="13"/>
    <x v="3"/>
    <s v="Returning"/>
    <x v="4"/>
    <s v="Carry-On Duffel"/>
    <n v="2"/>
    <n v="132.61000000000001"/>
    <n v="0.1"/>
    <n v="67.3"/>
    <n v="238.69800000000004"/>
    <n v="134.6"/>
    <n v="104.09800000000004"/>
    <n v="0.43610755012610086"/>
  </r>
  <r>
    <n v="689"/>
    <d v="2026-06-25T00:00:00"/>
    <n v="2026"/>
    <x v="3"/>
    <n v="6"/>
    <x v="5"/>
    <x v="0"/>
    <x v="0"/>
    <x v="2"/>
    <s v="New"/>
    <x v="3"/>
    <s v="Compact Repair Kit"/>
    <n v="1"/>
    <n v="39.729999999999997"/>
    <n v="0"/>
    <n v="16.55"/>
    <n v="39.729999999999997"/>
    <n v="16.55"/>
    <n v="23.179999999999996"/>
    <n v="0.58343820790334755"/>
  </r>
  <r>
    <n v="690"/>
    <d v="2026-11-17T00:00:00"/>
    <n v="2026"/>
    <x v="2"/>
    <n v="11"/>
    <x v="2"/>
    <x v="0"/>
    <x v="4"/>
    <x v="2"/>
    <s v="Returning"/>
    <x v="4"/>
    <s v="Travel Backpack 35L"/>
    <n v="2"/>
    <n v="168.08"/>
    <n v="0.1"/>
    <n v="87.63"/>
    <n v="302.54400000000004"/>
    <n v="175.26"/>
    <n v="127.28400000000005"/>
    <n v="0.42071235919403471"/>
  </r>
  <r>
    <n v="691"/>
    <d v="2026-06-12T00:00:00"/>
    <n v="2026"/>
    <x v="3"/>
    <n v="6"/>
    <x v="5"/>
    <x v="0"/>
    <x v="4"/>
    <x v="3"/>
    <s v="Business"/>
    <x v="0"/>
    <s v="Trail Boots"/>
    <n v="5"/>
    <n v="140.9"/>
    <n v="0"/>
    <n v="80.16"/>
    <n v="704.5"/>
    <n v="400.79999999999995"/>
    <n v="303.70000000000005"/>
    <n v="0.43108587650816188"/>
  </r>
  <r>
    <n v="693"/>
    <d v="2026-03-22T00:00:00"/>
    <n v="2026"/>
    <x v="1"/>
    <n v="3"/>
    <x v="7"/>
    <x v="2"/>
    <x v="7"/>
    <x v="2"/>
    <s v="New"/>
    <x v="4"/>
    <s v="Packing Cube Set"/>
    <n v="3"/>
    <n v="47.02"/>
    <n v="0.1"/>
    <n v="17.989999999999998"/>
    <n v="126.95400000000001"/>
    <n v="53.97"/>
    <n v="72.984000000000009"/>
    <n v="0.57488539155914742"/>
  </r>
  <r>
    <n v="694"/>
    <d v="2026-08-03T00:00:00"/>
    <n v="2026"/>
    <x v="0"/>
    <n v="8"/>
    <x v="11"/>
    <x v="3"/>
    <x v="15"/>
    <x v="2"/>
    <s v="New"/>
    <x v="0"/>
    <s v="Trail Boots"/>
    <n v="3"/>
    <n v="144"/>
    <n v="0"/>
    <n v="78.89"/>
    <n v="432"/>
    <n v="236.67000000000002"/>
    <n v="195.32999999999998"/>
    <n v="0.45215277777777774"/>
  </r>
  <r>
    <n v="695"/>
    <d v="2026-11-20T00:00:00"/>
    <n v="2026"/>
    <x v="2"/>
    <n v="11"/>
    <x v="2"/>
    <x v="3"/>
    <x v="15"/>
    <x v="2"/>
    <s v="Returning"/>
    <x v="4"/>
    <s v="Insulated Bottle"/>
    <n v="1"/>
    <n v="36.909999999999997"/>
    <n v="0.1"/>
    <n v="13.43"/>
    <n v="33.219000000000001"/>
    <n v="13.43"/>
    <n v="19.789000000000001"/>
    <n v="0.59571329660736327"/>
  </r>
  <r>
    <n v="702"/>
    <d v="2026-07-26T00:00:00"/>
    <n v="2026"/>
    <x v="0"/>
    <n v="7"/>
    <x v="0"/>
    <x v="1"/>
    <x v="10"/>
    <x v="2"/>
    <s v="New"/>
    <x v="3"/>
    <s v="Compact Repair Kit"/>
    <n v="1"/>
    <n v="39.99"/>
    <n v="0.05"/>
    <n v="16.739999999999998"/>
    <n v="37.990499999999997"/>
    <n v="16.739999999999998"/>
    <n v="21.250499999999999"/>
    <n v="0.55936352509179932"/>
  </r>
  <r>
    <n v="703"/>
    <d v="2026-11-05T00:00:00"/>
    <n v="2026"/>
    <x v="2"/>
    <n v="11"/>
    <x v="2"/>
    <x v="2"/>
    <x v="16"/>
    <x v="2"/>
    <s v="Returning"/>
    <x v="4"/>
    <s v="Travel Backpack 35L"/>
    <n v="2"/>
    <n v="160.68"/>
    <n v="0"/>
    <n v="89.49"/>
    <n v="321.36"/>
    <n v="178.98"/>
    <n v="142.38000000000002"/>
    <n v="0.4430545182972368"/>
  </r>
  <r>
    <n v="706"/>
    <d v="2026-12-08T00:00:00"/>
    <n v="2026"/>
    <x v="2"/>
    <n v="12"/>
    <x v="3"/>
    <x v="2"/>
    <x v="13"/>
    <x v="0"/>
    <s v="Returning"/>
    <x v="4"/>
    <s v="Packing Cube Set"/>
    <n v="4"/>
    <n v="46.48"/>
    <n v="0.1"/>
    <n v="18.66"/>
    <n v="167.328"/>
    <n v="74.64"/>
    <n v="92.688000000000002"/>
    <n v="0.55393000573723461"/>
  </r>
  <r>
    <n v="707"/>
    <d v="2026-10-13T00:00:00"/>
    <n v="2026"/>
    <x v="2"/>
    <n v="10"/>
    <x v="9"/>
    <x v="3"/>
    <x v="9"/>
    <x v="0"/>
    <s v="New"/>
    <x v="4"/>
    <s v="Insulated Bottle"/>
    <n v="4"/>
    <n v="35.880000000000003"/>
    <n v="0.05"/>
    <n v="13.45"/>
    <n v="136.34399999999999"/>
    <n v="53.8"/>
    <n v="82.543999999999997"/>
    <n v="0.60540984568444522"/>
  </r>
  <r>
    <n v="708"/>
    <d v="2026-06-28T00:00:00"/>
    <n v="2026"/>
    <x v="3"/>
    <n v="6"/>
    <x v="5"/>
    <x v="2"/>
    <x v="7"/>
    <x v="2"/>
    <s v="Returning"/>
    <x v="0"/>
    <s v="Summit Backpack 45L"/>
    <n v="1"/>
    <n v="150.44"/>
    <n v="0"/>
    <n v="80.5"/>
    <n v="150.44"/>
    <n v="80.5"/>
    <n v="69.94"/>
    <n v="0.46490295134272797"/>
  </r>
  <r>
    <n v="709"/>
    <d v="2026-03-10T00:00:00"/>
    <n v="2026"/>
    <x v="1"/>
    <n v="3"/>
    <x v="7"/>
    <x v="1"/>
    <x v="1"/>
    <x v="2"/>
    <s v="New"/>
    <x v="4"/>
    <s v="Carry-On Duffel"/>
    <n v="3"/>
    <n v="130.6"/>
    <n v="0.05"/>
    <n v="65.62"/>
    <n v="372.20999999999992"/>
    <n v="196.86"/>
    <n v="175.34999999999991"/>
    <n v="0.47110502135891014"/>
  </r>
  <r>
    <n v="710"/>
    <d v="2026-12-20T00:00:00"/>
    <n v="2026"/>
    <x v="2"/>
    <n v="12"/>
    <x v="3"/>
    <x v="2"/>
    <x v="3"/>
    <x v="1"/>
    <s v="Business"/>
    <x v="0"/>
    <s v="Trail Boots"/>
    <n v="3"/>
    <n v="140.4"/>
    <n v="0.2"/>
    <n v="81.760000000000005"/>
    <n v="336.96000000000004"/>
    <n v="245.28000000000003"/>
    <n v="91.68"/>
    <n v="0.27207977207977208"/>
  </r>
  <r>
    <n v="712"/>
    <d v="2026-05-12T00:00:00"/>
    <n v="2026"/>
    <x v="3"/>
    <n v="5"/>
    <x v="8"/>
    <x v="2"/>
    <x v="16"/>
    <x v="3"/>
    <s v="Business"/>
    <x v="3"/>
    <s v="Cycling Pack 12L"/>
    <n v="3"/>
    <n v="104.54"/>
    <n v="0"/>
    <n v="51.45"/>
    <n v="313.62"/>
    <n v="154.35000000000002"/>
    <n v="159.26999999999998"/>
    <n v="0.50784388750717424"/>
  </r>
  <r>
    <n v="713"/>
    <d v="2026-06-07T00:00:00"/>
    <n v="2026"/>
    <x v="3"/>
    <n v="6"/>
    <x v="5"/>
    <x v="2"/>
    <x v="3"/>
    <x v="0"/>
    <s v="Returning"/>
    <x v="4"/>
    <s v="Insulated Bottle"/>
    <n v="4"/>
    <n v="36.299999999999997"/>
    <n v="0.05"/>
    <n v="13.16"/>
    <n v="137.93999999999997"/>
    <n v="52.64"/>
    <n v="85.299999999999969"/>
    <n v="0.61838480498767567"/>
  </r>
  <r>
    <n v="717"/>
    <d v="2026-06-17T00:00:00"/>
    <n v="2026"/>
    <x v="3"/>
    <n v="6"/>
    <x v="5"/>
    <x v="0"/>
    <x v="0"/>
    <x v="1"/>
    <s v="Business"/>
    <x v="2"/>
    <s v="Alpine Tent 4P"/>
    <n v="10"/>
    <n v="333.14"/>
    <n v="0.15"/>
    <n v="194.52"/>
    <n v="2831.6899999999996"/>
    <n v="1945.2"/>
    <n v="886.48999999999955"/>
    <n v="0.31306039856057677"/>
  </r>
  <r>
    <n v="718"/>
    <d v="2026-03-09T00:00:00"/>
    <n v="2026"/>
    <x v="1"/>
    <n v="3"/>
    <x v="7"/>
    <x v="2"/>
    <x v="13"/>
    <x v="2"/>
    <s v="New"/>
    <x v="1"/>
    <s v="Resistance Band Set"/>
    <n v="1"/>
    <n v="41.15"/>
    <n v="0.05"/>
    <n v="14.4"/>
    <n v="39.092499999999994"/>
    <n v="14.4"/>
    <n v="24.692499999999995"/>
    <n v="0.63164289825414077"/>
  </r>
  <r>
    <n v="725"/>
    <d v="2026-09-20T00:00:00"/>
    <n v="2026"/>
    <x v="0"/>
    <n v="9"/>
    <x v="4"/>
    <x v="2"/>
    <x v="13"/>
    <x v="2"/>
    <s v="New"/>
    <x v="3"/>
    <s v="Commuter Helmet"/>
    <n v="1"/>
    <n v="82.08"/>
    <n v="0.05"/>
    <n v="43.18"/>
    <n v="77.975999999999999"/>
    <n v="43.18"/>
    <n v="34.795999999999999"/>
    <n v="0.44623986867754178"/>
  </r>
  <r>
    <n v="726"/>
    <d v="2026-11-10T00:00:00"/>
    <n v="2026"/>
    <x v="2"/>
    <n v="11"/>
    <x v="2"/>
    <x v="0"/>
    <x v="0"/>
    <x v="2"/>
    <s v="New"/>
    <x v="0"/>
    <s v="Hiking Daypack 20L"/>
    <n v="1"/>
    <n v="90.23"/>
    <n v="0"/>
    <n v="44.06"/>
    <n v="90.23"/>
    <n v="44.06"/>
    <n v="46.17"/>
    <n v="0.51169234179319512"/>
  </r>
  <r>
    <n v="727"/>
    <d v="2026-07-03T00:00:00"/>
    <n v="2026"/>
    <x v="0"/>
    <n v="7"/>
    <x v="0"/>
    <x v="0"/>
    <x v="2"/>
    <x v="0"/>
    <s v="New"/>
    <x v="1"/>
    <s v="Recovery Roller"/>
    <n v="1"/>
    <n v="36.01"/>
    <n v="0"/>
    <n v="14.11"/>
    <n v="36.01"/>
    <n v="14.11"/>
    <n v="21.9"/>
    <n v="0.60816439877811723"/>
  </r>
  <r>
    <n v="728"/>
    <d v="2026-04-19T00:00:00"/>
    <n v="2026"/>
    <x v="3"/>
    <n v="4"/>
    <x v="6"/>
    <x v="2"/>
    <x v="16"/>
    <x v="2"/>
    <s v="Returning"/>
    <x v="3"/>
    <s v="Cycling Pack 12L"/>
    <n v="1"/>
    <n v="104.91"/>
    <n v="0"/>
    <n v="51.68"/>
    <n v="104.91"/>
    <n v="51.68"/>
    <n v="53.23"/>
    <n v="0.50738728433895719"/>
  </r>
  <r>
    <n v="729"/>
    <d v="2026-07-02T00:00:00"/>
    <n v="2026"/>
    <x v="0"/>
    <n v="7"/>
    <x v="0"/>
    <x v="3"/>
    <x v="12"/>
    <x v="2"/>
    <s v="Returning"/>
    <x v="4"/>
    <s v="Travel Backpack 35L"/>
    <n v="1"/>
    <n v="161.82"/>
    <n v="0"/>
    <n v="87.15"/>
    <n v="161.82"/>
    <n v="87.15"/>
    <n v="74.669999999999987"/>
    <n v="0.46143863552094916"/>
  </r>
  <r>
    <n v="730"/>
    <d v="2026-03-01T00:00:00"/>
    <n v="2026"/>
    <x v="1"/>
    <n v="3"/>
    <x v="7"/>
    <x v="1"/>
    <x v="5"/>
    <x v="1"/>
    <s v="Business"/>
    <x v="1"/>
    <s v="Resistance Band Set"/>
    <n v="5"/>
    <n v="41.31"/>
    <n v="0.1"/>
    <n v="15.14"/>
    <n v="185.89500000000001"/>
    <n v="75.7"/>
    <n v="110.19500000000001"/>
    <n v="0.59278087092175691"/>
  </r>
  <r>
    <n v="731"/>
    <d v="2026-06-22T00:00:00"/>
    <n v="2026"/>
    <x v="3"/>
    <n v="6"/>
    <x v="5"/>
    <x v="3"/>
    <x v="15"/>
    <x v="2"/>
    <s v="New"/>
    <x v="2"/>
    <s v="Portable Camp Stove"/>
    <n v="2"/>
    <n v="80.650000000000006"/>
    <n v="0"/>
    <n v="39.18"/>
    <n v="161.30000000000001"/>
    <n v="78.36"/>
    <n v="82.940000000000012"/>
    <n v="0.51419714817110973"/>
  </r>
  <r>
    <n v="732"/>
    <d v="2026-11-01T00:00:00"/>
    <n v="2026"/>
    <x v="2"/>
    <n v="11"/>
    <x v="2"/>
    <x v="2"/>
    <x v="6"/>
    <x v="3"/>
    <s v="Returning"/>
    <x v="0"/>
    <s v="Summit Backpack 45L"/>
    <n v="1"/>
    <n v="150.46"/>
    <n v="0.15"/>
    <n v="78.39"/>
    <n v="127.89100000000001"/>
    <n v="78.39"/>
    <n v="49.501000000000005"/>
    <n v="0.38705616501552104"/>
  </r>
  <r>
    <n v="736"/>
    <d v="2026-06-13T00:00:00"/>
    <n v="2026"/>
    <x v="3"/>
    <n v="6"/>
    <x v="5"/>
    <x v="0"/>
    <x v="8"/>
    <x v="0"/>
    <s v="Business"/>
    <x v="0"/>
    <s v="Summit Backpack 45L"/>
    <n v="1"/>
    <n v="152.78"/>
    <n v="0"/>
    <n v="78.540000000000006"/>
    <n v="152.78"/>
    <n v="78.540000000000006"/>
    <n v="74.239999999999995"/>
    <n v="0.48592747741851022"/>
  </r>
  <r>
    <n v="739"/>
    <d v="2026-07-31T00:00:00"/>
    <n v="2026"/>
    <x v="0"/>
    <n v="7"/>
    <x v="0"/>
    <x v="0"/>
    <x v="0"/>
    <x v="2"/>
    <s v="Business"/>
    <x v="3"/>
    <s v="Cycling Pack 12L"/>
    <n v="5"/>
    <n v="104.65"/>
    <n v="0"/>
    <n v="49.2"/>
    <n v="523.25"/>
    <n v="246"/>
    <n v="277.25"/>
    <n v="0.52986144290492121"/>
  </r>
  <r>
    <n v="744"/>
    <d v="2026-10-18T00:00:00"/>
    <n v="2026"/>
    <x v="2"/>
    <n v="10"/>
    <x v="9"/>
    <x v="3"/>
    <x v="11"/>
    <x v="2"/>
    <s v="Returning"/>
    <x v="4"/>
    <s v="Insulated Bottle"/>
    <n v="1"/>
    <n v="36.83"/>
    <n v="0"/>
    <n v="13.64"/>
    <n v="36.83"/>
    <n v="13.64"/>
    <n v="23.189999999999998"/>
    <n v="0.62964974205810476"/>
  </r>
  <r>
    <n v="747"/>
    <d v="2026-08-14T00:00:00"/>
    <n v="2026"/>
    <x v="0"/>
    <n v="8"/>
    <x v="11"/>
    <x v="2"/>
    <x v="6"/>
    <x v="0"/>
    <s v="New"/>
    <x v="1"/>
    <s v="Weighted Vest"/>
    <n v="3"/>
    <n v="122.96"/>
    <n v="0.1"/>
    <n v="67.62"/>
    <n v="331.99200000000002"/>
    <n v="202.86"/>
    <n v="129.13200000000001"/>
    <n v="0.38896117978746475"/>
  </r>
  <r>
    <n v="748"/>
    <d v="2026-01-30T00:00:00"/>
    <n v="2026"/>
    <x v="1"/>
    <n v="1"/>
    <x v="10"/>
    <x v="2"/>
    <x v="6"/>
    <x v="0"/>
    <s v="Business"/>
    <x v="3"/>
    <s v="Compact Repair Kit"/>
    <n v="1"/>
    <n v="39.549999999999997"/>
    <n v="0"/>
    <n v="17.059999999999999"/>
    <n v="39.549999999999997"/>
    <n v="17.059999999999999"/>
    <n v="22.49"/>
    <n v="0.56864728192161818"/>
  </r>
  <r>
    <n v="749"/>
    <d v="2026-04-13T00:00:00"/>
    <n v="2026"/>
    <x v="3"/>
    <n v="4"/>
    <x v="6"/>
    <x v="1"/>
    <x v="5"/>
    <x v="2"/>
    <s v="New"/>
    <x v="2"/>
    <s v="Compact Sleeping Bag"/>
    <n v="2"/>
    <n v="124"/>
    <n v="0"/>
    <n v="60.14"/>
    <n v="248"/>
    <n v="120.28"/>
    <n v="127.72"/>
    <n v="0.51500000000000001"/>
  </r>
  <r>
    <n v="753"/>
    <d v="2026-09-14T00:00:00"/>
    <n v="2026"/>
    <x v="0"/>
    <n v="9"/>
    <x v="4"/>
    <x v="0"/>
    <x v="2"/>
    <x v="0"/>
    <s v="Returning"/>
    <x v="4"/>
    <s v="Packing Cube Set"/>
    <n v="1"/>
    <n v="47.55"/>
    <n v="0.05"/>
    <n v="18.350000000000001"/>
    <n v="45.172499999999992"/>
    <n v="18.350000000000001"/>
    <n v="26.822499999999991"/>
    <n v="0.5937794011843488"/>
  </r>
  <r>
    <n v="754"/>
    <d v="2026-04-18T00:00:00"/>
    <n v="2026"/>
    <x v="3"/>
    <n v="4"/>
    <x v="6"/>
    <x v="3"/>
    <x v="11"/>
    <x v="3"/>
    <s v="Returning"/>
    <x v="3"/>
    <s v="Cycling Pack 12L"/>
    <n v="3"/>
    <n v="104.8"/>
    <n v="0.1"/>
    <n v="50.59"/>
    <n v="282.95999999999998"/>
    <n v="151.77000000000001"/>
    <n v="131.18999999999997"/>
    <n v="0.46363443596268017"/>
  </r>
  <r>
    <n v="755"/>
    <d v="2026-01-17T00:00:00"/>
    <n v="2026"/>
    <x v="1"/>
    <n v="1"/>
    <x v="10"/>
    <x v="1"/>
    <x v="10"/>
    <x v="3"/>
    <s v="New"/>
    <x v="4"/>
    <s v="Travel Backpack 35L"/>
    <n v="2"/>
    <n v="164.38"/>
    <n v="0.05"/>
    <n v="85.93"/>
    <n v="312.322"/>
    <n v="171.86"/>
    <n v="140.46199999999999"/>
    <n v="0.44973456881039436"/>
  </r>
  <r>
    <n v="758"/>
    <d v="2026-07-10T00:00:00"/>
    <n v="2026"/>
    <x v="0"/>
    <n v="7"/>
    <x v="0"/>
    <x v="1"/>
    <x v="1"/>
    <x v="0"/>
    <s v="New"/>
    <x v="3"/>
    <s v="Trail Bike Light"/>
    <n v="1"/>
    <n v="50.78"/>
    <n v="0"/>
    <n v="22.29"/>
    <n v="50.78"/>
    <n v="22.29"/>
    <n v="28.490000000000002"/>
    <n v="0.56104765655769995"/>
  </r>
  <r>
    <n v="759"/>
    <d v="2026-03-12T00:00:00"/>
    <n v="2026"/>
    <x v="1"/>
    <n v="3"/>
    <x v="7"/>
    <x v="2"/>
    <x v="13"/>
    <x v="2"/>
    <s v="New"/>
    <x v="1"/>
    <s v="Training Mat"/>
    <n v="1"/>
    <n v="49.79"/>
    <n v="0.1"/>
    <n v="22.29"/>
    <n v="44.811"/>
    <n v="22.29"/>
    <n v="22.521000000000001"/>
    <n v="0.5025774921336279"/>
  </r>
  <r>
    <n v="763"/>
    <d v="2026-06-11T00:00:00"/>
    <n v="2026"/>
    <x v="3"/>
    <n v="6"/>
    <x v="5"/>
    <x v="0"/>
    <x v="8"/>
    <x v="0"/>
    <s v="New"/>
    <x v="0"/>
    <s v="Summit Backpack 45L"/>
    <n v="1"/>
    <n v="154.09"/>
    <n v="0"/>
    <n v="77.37"/>
    <n v="154.09"/>
    <n v="77.37"/>
    <n v="76.72"/>
    <n v="0.49789084301382308"/>
  </r>
  <r>
    <n v="765"/>
    <d v="2026-05-14T00:00:00"/>
    <n v="2026"/>
    <x v="3"/>
    <n v="5"/>
    <x v="8"/>
    <x v="2"/>
    <x v="3"/>
    <x v="1"/>
    <s v="Business"/>
    <x v="1"/>
    <s v="Training Mat"/>
    <n v="3"/>
    <n v="49.7"/>
    <n v="0.1"/>
    <n v="21.84"/>
    <n v="134.19000000000003"/>
    <n v="65.52"/>
    <n v="68.67000000000003"/>
    <n v="0.5117370892018781"/>
  </r>
  <r>
    <n v="768"/>
    <d v="2026-07-17T00:00:00"/>
    <n v="2026"/>
    <x v="0"/>
    <n v="7"/>
    <x v="0"/>
    <x v="1"/>
    <x v="10"/>
    <x v="2"/>
    <s v="Business"/>
    <x v="4"/>
    <s v="Packing Cube Set"/>
    <n v="1"/>
    <n v="46.44"/>
    <n v="0"/>
    <n v="18.47"/>
    <n v="46.44"/>
    <n v="18.47"/>
    <n v="27.97"/>
    <n v="0.60228251507321273"/>
  </r>
  <r>
    <n v="769"/>
    <d v="2026-03-30T00:00:00"/>
    <n v="2026"/>
    <x v="1"/>
    <n v="3"/>
    <x v="7"/>
    <x v="0"/>
    <x v="4"/>
    <x v="2"/>
    <s v="Returning"/>
    <x v="1"/>
    <s v="Resistance Band Set"/>
    <n v="1"/>
    <n v="40.53"/>
    <n v="0"/>
    <n v="14.32"/>
    <n v="40.53"/>
    <n v="14.32"/>
    <n v="26.21"/>
    <n v="0.64668147051566738"/>
  </r>
  <r>
    <n v="770"/>
    <d v="2026-09-13T00:00:00"/>
    <n v="2026"/>
    <x v="0"/>
    <n v="9"/>
    <x v="4"/>
    <x v="3"/>
    <x v="15"/>
    <x v="0"/>
    <s v="Returning"/>
    <x v="0"/>
    <s v="Trail Boots"/>
    <n v="1"/>
    <n v="143.66999999999999"/>
    <n v="0.1"/>
    <n v="79.89"/>
    <n v="129.303"/>
    <n v="79.89"/>
    <n v="49.412999999999997"/>
    <n v="0.38214890605786406"/>
  </r>
  <r>
    <n v="771"/>
    <d v="2026-08-13T00:00:00"/>
    <n v="2026"/>
    <x v="0"/>
    <n v="8"/>
    <x v="11"/>
    <x v="3"/>
    <x v="9"/>
    <x v="2"/>
    <s v="Returning"/>
    <x v="0"/>
    <s v="Hiking Daypack 20L"/>
    <n v="1"/>
    <n v="91.78"/>
    <n v="0"/>
    <n v="46.15"/>
    <n v="91.78"/>
    <n v="46.15"/>
    <n v="45.63"/>
    <n v="0.49716713881019831"/>
  </r>
  <r>
    <n v="772"/>
    <d v="2026-07-14T00:00:00"/>
    <n v="2026"/>
    <x v="0"/>
    <n v="7"/>
    <x v="0"/>
    <x v="0"/>
    <x v="8"/>
    <x v="2"/>
    <s v="Returning"/>
    <x v="3"/>
    <s v="Cycling Pack 12L"/>
    <n v="2"/>
    <n v="101.03"/>
    <n v="0.1"/>
    <n v="50.98"/>
    <n v="181.85400000000001"/>
    <n v="101.96"/>
    <n v="79.89400000000002"/>
    <n v="0.43933045190097558"/>
  </r>
  <r>
    <n v="773"/>
    <d v="2026-04-21T00:00:00"/>
    <n v="2026"/>
    <x v="3"/>
    <n v="4"/>
    <x v="6"/>
    <x v="0"/>
    <x v="0"/>
    <x v="2"/>
    <s v="Business"/>
    <x v="3"/>
    <s v="Commuter Helmet"/>
    <n v="5"/>
    <n v="80.16"/>
    <n v="0.1"/>
    <n v="42.5"/>
    <n v="360.71999999999997"/>
    <n v="212.5"/>
    <n v="148.21999999999997"/>
    <n v="0.41090042137946325"/>
  </r>
  <r>
    <n v="777"/>
    <d v="2026-08-01T00:00:00"/>
    <n v="2026"/>
    <x v="0"/>
    <n v="8"/>
    <x v="11"/>
    <x v="0"/>
    <x v="8"/>
    <x v="2"/>
    <s v="Returning"/>
    <x v="2"/>
    <s v="Compact Sleeping Bag"/>
    <n v="4"/>
    <n v="121.87"/>
    <n v="0"/>
    <n v="59.89"/>
    <n v="487.48"/>
    <n v="239.56"/>
    <n v="247.92000000000002"/>
    <n v="0.50857471075736438"/>
  </r>
  <r>
    <n v="782"/>
    <d v="2026-12-05T00:00:00"/>
    <n v="2026"/>
    <x v="2"/>
    <n v="12"/>
    <x v="3"/>
    <x v="0"/>
    <x v="0"/>
    <x v="1"/>
    <s v="Business"/>
    <x v="3"/>
    <s v="Cycling Pack 12L"/>
    <n v="4"/>
    <n v="101.17"/>
    <n v="0.15"/>
    <n v="50.48"/>
    <n v="343.97800000000001"/>
    <n v="201.92"/>
    <n v="142.05800000000002"/>
    <n v="0.41298571420265257"/>
  </r>
  <r>
    <n v="784"/>
    <d v="2026-09-11T00:00:00"/>
    <n v="2026"/>
    <x v="0"/>
    <n v="9"/>
    <x v="4"/>
    <x v="3"/>
    <x v="14"/>
    <x v="3"/>
    <s v="New"/>
    <x v="3"/>
    <s v="Commuter Helmet"/>
    <n v="4"/>
    <n v="81.69"/>
    <n v="0"/>
    <n v="42.23"/>
    <n v="326.76"/>
    <n v="168.92"/>
    <n v="157.84"/>
    <n v="0.48304566042355246"/>
  </r>
  <r>
    <n v="785"/>
    <d v="2026-04-28T00:00:00"/>
    <n v="2026"/>
    <x v="3"/>
    <n v="4"/>
    <x v="6"/>
    <x v="1"/>
    <x v="10"/>
    <x v="3"/>
    <s v="New"/>
    <x v="0"/>
    <s v="Summit Backpack 45L"/>
    <n v="1"/>
    <n v="155.68"/>
    <n v="0"/>
    <n v="77.97"/>
    <n v="155.68"/>
    <n v="77.97"/>
    <n v="77.710000000000008"/>
    <n v="0.49916495375128472"/>
  </r>
  <r>
    <n v="786"/>
    <d v="2026-10-12T00:00:00"/>
    <n v="2026"/>
    <x v="2"/>
    <n v="10"/>
    <x v="9"/>
    <x v="3"/>
    <x v="15"/>
    <x v="2"/>
    <s v="New"/>
    <x v="1"/>
    <s v="Recovery Roller"/>
    <n v="1"/>
    <n v="35.39"/>
    <n v="0.05"/>
    <n v="13.68"/>
    <n v="33.6205"/>
    <n v="13.68"/>
    <n v="19.9405"/>
    <n v="0.59310539700480358"/>
  </r>
  <r>
    <n v="787"/>
    <d v="2026-05-15T00:00:00"/>
    <n v="2026"/>
    <x v="3"/>
    <n v="5"/>
    <x v="8"/>
    <x v="1"/>
    <x v="10"/>
    <x v="2"/>
    <s v="Business"/>
    <x v="4"/>
    <s v="Travel Backpack 35L"/>
    <n v="1"/>
    <n v="166.48"/>
    <n v="0"/>
    <n v="89.42"/>
    <n v="166.48"/>
    <n v="89.42"/>
    <n v="77.059999999999988"/>
    <n v="0.4628784238346948"/>
  </r>
  <r>
    <n v="788"/>
    <d v="2026-03-04T00:00:00"/>
    <n v="2026"/>
    <x v="1"/>
    <n v="3"/>
    <x v="7"/>
    <x v="2"/>
    <x v="7"/>
    <x v="2"/>
    <s v="New"/>
    <x v="3"/>
    <s v="Compact Repair Kit"/>
    <n v="3"/>
    <n v="39.49"/>
    <n v="0"/>
    <n v="16.420000000000002"/>
    <n v="118.47"/>
    <n v="49.260000000000005"/>
    <n v="69.209999999999994"/>
    <n v="0.58419853127374011"/>
  </r>
  <r>
    <n v="790"/>
    <d v="2026-09-28T00:00:00"/>
    <n v="2026"/>
    <x v="0"/>
    <n v="9"/>
    <x v="4"/>
    <x v="0"/>
    <x v="0"/>
    <x v="3"/>
    <s v="New"/>
    <x v="2"/>
    <s v="Trail Tent 2P"/>
    <n v="1"/>
    <n v="199.09"/>
    <n v="0.05"/>
    <n v="106.57"/>
    <n v="189.13550000000001"/>
    <n v="106.57"/>
    <n v="82.565500000000014"/>
    <n v="0.43654152710622812"/>
  </r>
  <r>
    <n v="791"/>
    <d v="2026-10-15T00:00:00"/>
    <n v="2026"/>
    <x v="2"/>
    <n v="10"/>
    <x v="9"/>
    <x v="0"/>
    <x v="8"/>
    <x v="0"/>
    <s v="Returning"/>
    <x v="3"/>
    <s v="Trail Bike Light"/>
    <n v="3"/>
    <n v="51.57"/>
    <n v="0.1"/>
    <n v="21.82"/>
    <n v="139.239"/>
    <n v="65.460000000000008"/>
    <n v="73.778999999999996"/>
    <n v="0.52987309589985565"/>
  </r>
  <r>
    <n v="792"/>
    <d v="2026-04-30T00:00:00"/>
    <n v="2026"/>
    <x v="3"/>
    <n v="4"/>
    <x v="6"/>
    <x v="0"/>
    <x v="4"/>
    <x v="1"/>
    <s v="Returning"/>
    <x v="2"/>
    <s v="Portable Camp Stove"/>
    <n v="6"/>
    <n v="83.7"/>
    <n v="0.2"/>
    <n v="38.58"/>
    <n v="401.76000000000005"/>
    <n v="231.48"/>
    <n v="170.28000000000006"/>
    <n v="0.42383512544802876"/>
  </r>
  <r>
    <n v="794"/>
    <d v="2026-02-24T00:00:00"/>
    <n v="2026"/>
    <x v="1"/>
    <n v="2"/>
    <x v="1"/>
    <x v="2"/>
    <x v="16"/>
    <x v="2"/>
    <s v="New"/>
    <x v="4"/>
    <s v="Carry-On Duffel"/>
    <n v="1"/>
    <n v="132.19999999999999"/>
    <n v="0"/>
    <n v="67.180000000000007"/>
    <n v="132.19999999999999"/>
    <n v="67.180000000000007"/>
    <n v="65.019999999999982"/>
    <n v="0.49183055975794243"/>
  </r>
  <r>
    <n v="798"/>
    <d v="2026-12-09T00:00:00"/>
    <n v="2026"/>
    <x v="2"/>
    <n v="12"/>
    <x v="3"/>
    <x v="3"/>
    <x v="12"/>
    <x v="0"/>
    <s v="Returning"/>
    <x v="2"/>
    <s v="Trail Tent 2P"/>
    <n v="3"/>
    <n v="199.31"/>
    <n v="0.05"/>
    <n v="101.19"/>
    <n v="568.0335"/>
    <n v="303.57"/>
    <n v="264.46350000000001"/>
    <n v="0.46557729429690325"/>
  </r>
  <r>
    <n v="802"/>
    <d v="2026-09-21T00:00:00"/>
    <n v="2026"/>
    <x v="0"/>
    <n v="9"/>
    <x v="4"/>
    <x v="2"/>
    <x v="13"/>
    <x v="0"/>
    <s v="Returning"/>
    <x v="4"/>
    <s v="Travel Backpack 35L"/>
    <n v="2"/>
    <n v="167.16"/>
    <n v="0"/>
    <n v="88.51"/>
    <n v="334.32"/>
    <n v="177.02"/>
    <n v="157.29999999999998"/>
    <n v="0.4705072983967456"/>
  </r>
  <r>
    <n v="804"/>
    <d v="2026-01-12T00:00:00"/>
    <n v="2026"/>
    <x v="1"/>
    <n v="1"/>
    <x v="10"/>
    <x v="2"/>
    <x v="13"/>
    <x v="0"/>
    <s v="New"/>
    <x v="0"/>
    <s v="Trail Boots"/>
    <n v="1"/>
    <n v="141.25"/>
    <n v="0"/>
    <n v="78.72"/>
    <n v="141.25"/>
    <n v="78.72"/>
    <n v="62.53"/>
    <n v="0.44269026548672569"/>
  </r>
  <r>
    <n v="806"/>
    <d v="2026-11-29T00:00:00"/>
    <n v="2026"/>
    <x v="2"/>
    <n v="11"/>
    <x v="2"/>
    <x v="1"/>
    <x v="5"/>
    <x v="3"/>
    <s v="Returning"/>
    <x v="1"/>
    <s v="Resistance Band Set"/>
    <n v="1"/>
    <n v="39.659999999999997"/>
    <n v="0"/>
    <n v="14.76"/>
    <n v="39.659999999999997"/>
    <n v="14.76"/>
    <n v="24.9"/>
    <n v="0.62783661119515888"/>
  </r>
  <r>
    <n v="807"/>
    <d v="2026-11-26T00:00:00"/>
    <n v="2026"/>
    <x v="2"/>
    <n v="11"/>
    <x v="2"/>
    <x v="3"/>
    <x v="9"/>
    <x v="0"/>
    <s v="Returning"/>
    <x v="4"/>
    <s v="Carry-On Duffel"/>
    <n v="5"/>
    <n v="130.24"/>
    <n v="0.1"/>
    <n v="66.75"/>
    <n v="586.08000000000004"/>
    <n v="333.75"/>
    <n v="252.33000000000004"/>
    <n v="0.43053849303849306"/>
  </r>
  <r>
    <n v="808"/>
    <d v="2026-09-22T00:00:00"/>
    <n v="2026"/>
    <x v="0"/>
    <n v="9"/>
    <x v="4"/>
    <x v="2"/>
    <x v="13"/>
    <x v="1"/>
    <s v="Business"/>
    <x v="1"/>
    <s v="Resistance Band Set"/>
    <n v="8"/>
    <n v="39.630000000000003"/>
    <n v="0.15"/>
    <n v="14.61"/>
    <n v="269.48400000000004"/>
    <n v="116.88"/>
    <n v="152.60400000000004"/>
    <n v="0.56628222825844954"/>
  </r>
  <r>
    <n v="809"/>
    <d v="2026-10-03T00:00:00"/>
    <n v="2026"/>
    <x v="2"/>
    <n v="10"/>
    <x v="9"/>
    <x v="0"/>
    <x v="4"/>
    <x v="2"/>
    <s v="New"/>
    <x v="1"/>
    <s v="Resistance Band Set"/>
    <n v="2"/>
    <n v="41.06"/>
    <n v="0.05"/>
    <n v="14.54"/>
    <n v="78.013999999999996"/>
    <n v="29.08"/>
    <n v="48.933999999999997"/>
    <n v="0.62724639167328944"/>
  </r>
  <r>
    <n v="810"/>
    <d v="2026-06-12T00:00:00"/>
    <n v="2026"/>
    <x v="3"/>
    <n v="6"/>
    <x v="5"/>
    <x v="2"/>
    <x v="13"/>
    <x v="0"/>
    <s v="New"/>
    <x v="1"/>
    <s v="Recovery Roller"/>
    <n v="3"/>
    <n v="36.659999999999997"/>
    <n v="0"/>
    <n v="13.55"/>
    <n v="109.97999999999999"/>
    <n v="40.650000000000006"/>
    <n v="69.329999999999984"/>
    <n v="0.63038734315330047"/>
  </r>
  <r>
    <n v="812"/>
    <d v="2026-05-06T00:00:00"/>
    <n v="2026"/>
    <x v="3"/>
    <n v="5"/>
    <x v="8"/>
    <x v="1"/>
    <x v="1"/>
    <x v="2"/>
    <s v="New"/>
    <x v="0"/>
    <s v="Trekking Poles"/>
    <n v="5"/>
    <n v="70.150000000000006"/>
    <n v="0"/>
    <n v="32.700000000000003"/>
    <n v="350.75"/>
    <n v="163.5"/>
    <n v="187.25"/>
    <n v="0.53385602280826805"/>
  </r>
  <r>
    <n v="813"/>
    <d v="2026-08-07T00:00:00"/>
    <n v="2026"/>
    <x v="0"/>
    <n v="8"/>
    <x v="11"/>
    <x v="3"/>
    <x v="14"/>
    <x v="2"/>
    <s v="Returning"/>
    <x v="1"/>
    <s v="Recovery Roller"/>
    <n v="1"/>
    <n v="36.33"/>
    <n v="0.05"/>
    <n v="13.78"/>
    <n v="34.513499999999993"/>
    <n v="13.78"/>
    <n v="20.733499999999992"/>
    <n v="0.60073594390600771"/>
  </r>
  <r>
    <n v="815"/>
    <d v="2026-06-06T00:00:00"/>
    <n v="2026"/>
    <x v="3"/>
    <n v="6"/>
    <x v="5"/>
    <x v="1"/>
    <x v="1"/>
    <x v="0"/>
    <s v="New"/>
    <x v="1"/>
    <s v="Resistance Band Set"/>
    <n v="1"/>
    <n v="39.61"/>
    <n v="0"/>
    <n v="14.75"/>
    <n v="39.61"/>
    <n v="14.75"/>
    <n v="24.86"/>
    <n v="0.62761928805857103"/>
  </r>
  <r>
    <n v="818"/>
    <d v="2026-01-27T00:00:00"/>
    <n v="2026"/>
    <x v="1"/>
    <n v="1"/>
    <x v="10"/>
    <x v="1"/>
    <x v="1"/>
    <x v="2"/>
    <s v="Returning"/>
    <x v="3"/>
    <s v="Cycling Pack 12L"/>
    <n v="1"/>
    <n v="103.78"/>
    <n v="0"/>
    <n v="49.36"/>
    <n v="103.78"/>
    <n v="49.36"/>
    <n v="54.42"/>
    <n v="0.52437849296588934"/>
  </r>
  <r>
    <n v="819"/>
    <d v="2026-06-04T00:00:00"/>
    <n v="2026"/>
    <x v="3"/>
    <n v="6"/>
    <x v="5"/>
    <x v="0"/>
    <x v="4"/>
    <x v="2"/>
    <s v="Returning"/>
    <x v="0"/>
    <s v="Trekking Poles"/>
    <n v="1"/>
    <n v="72.38"/>
    <n v="0"/>
    <n v="32.68"/>
    <n v="72.38"/>
    <n v="32.68"/>
    <n v="39.699999999999996"/>
    <n v="0.54849405913235694"/>
  </r>
  <r>
    <n v="820"/>
    <d v="2026-07-27T00:00:00"/>
    <n v="2026"/>
    <x v="0"/>
    <n v="7"/>
    <x v="0"/>
    <x v="0"/>
    <x v="0"/>
    <x v="3"/>
    <s v="Returning"/>
    <x v="1"/>
    <s v="Resistance Band Set"/>
    <n v="1"/>
    <n v="40.24"/>
    <n v="0"/>
    <n v="15.05"/>
    <n v="40.24"/>
    <n v="15.05"/>
    <n v="25.19"/>
    <n v="0.62599403578528823"/>
  </r>
  <r>
    <n v="823"/>
    <d v="2026-11-07T00:00:00"/>
    <n v="2026"/>
    <x v="2"/>
    <n v="11"/>
    <x v="2"/>
    <x v="1"/>
    <x v="1"/>
    <x v="3"/>
    <s v="New"/>
    <x v="1"/>
    <s v="Recovery Roller"/>
    <n v="5"/>
    <n v="36.369999999999997"/>
    <n v="0.15"/>
    <n v="13.65"/>
    <n v="154.57249999999999"/>
    <n v="68.25"/>
    <n v="86.322499999999991"/>
    <n v="0.55845962250723769"/>
  </r>
  <r>
    <n v="825"/>
    <d v="2026-12-06T00:00:00"/>
    <n v="2026"/>
    <x v="2"/>
    <n v="12"/>
    <x v="3"/>
    <x v="0"/>
    <x v="0"/>
    <x v="2"/>
    <s v="New"/>
    <x v="3"/>
    <s v="Cycling Pack 12L"/>
    <n v="1"/>
    <n v="101.26"/>
    <n v="0"/>
    <n v="51.7"/>
    <n v="101.26"/>
    <n v="51.7"/>
    <n v="49.56"/>
    <n v="0.4894331424056883"/>
  </r>
  <r>
    <n v="827"/>
    <d v="2026-08-20T00:00:00"/>
    <n v="2026"/>
    <x v="0"/>
    <n v="8"/>
    <x v="11"/>
    <x v="2"/>
    <x v="13"/>
    <x v="1"/>
    <s v="Returning"/>
    <x v="4"/>
    <s v="Travel Backpack 35L"/>
    <n v="4"/>
    <n v="166.02"/>
    <n v="0.1"/>
    <n v="87.99"/>
    <n v="597.67200000000003"/>
    <n v="351.96"/>
    <n v="245.71200000000005"/>
    <n v="0.4111151266915633"/>
  </r>
  <r>
    <n v="829"/>
    <d v="2026-05-07T00:00:00"/>
    <n v="2026"/>
    <x v="3"/>
    <n v="5"/>
    <x v="8"/>
    <x v="3"/>
    <x v="14"/>
    <x v="3"/>
    <s v="New"/>
    <x v="1"/>
    <s v="Resistance Band Set"/>
    <n v="1"/>
    <n v="39.42"/>
    <n v="0"/>
    <n v="14.86"/>
    <n v="39.42"/>
    <n v="14.86"/>
    <n v="24.560000000000002"/>
    <n v="0.62303399289700667"/>
  </r>
  <r>
    <n v="830"/>
    <d v="2026-05-05T00:00:00"/>
    <n v="2026"/>
    <x v="3"/>
    <n v="5"/>
    <x v="8"/>
    <x v="0"/>
    <x v="4"/>
    <x v="2"/>
    <s v="Business"/>
    <x v="3"/>
    <s v="Trail Bike Light"/>
    <n v="2"/>
    <n v="50.4"/>
    <n v="0"/>
    <n v="22.21"/>
    <n v="100.8"/>
    <n v="44.42"/>
    <n v="56.379999999999995"/>
    <n v="0.55932539682539684"/>
  </r>
  <r>
    <n v="831"/>
    <d v="2026-08-01T00:00:00"/>
    <n v="2026"/>
    <x v="0"/>
    <n v="8"/>
    <x v="11"/>
    <x v="0"/>
    <x v="4"/>
    <x v="2"/>
    <s v="Returning"/>
    <x v="4"/>
    <s v="Carry-On Duffel"/>
    <n v="2"/>
    <n v="130.9"/>
    <n v="0.05"/>
    <n v="67.959999999999994"/>
    <n v="248.71"/>
    <n v="135.91999999999999"/>
    <n v="112.79000000000002"/>
    <n v="0.45350006031120588"/>
  </r>
  <r>
    <n v="835"/>
    <d v="2026-08-06T00:00:00"/>
    <n v="2026"/>
    <x v="0"/>
    <n v="8"/>
    <x v="11"/>
    <x v="0"/>
    <x v="0"/>
    <x v="3"/>
    <s v="Returning"/>
    <x v="0"/>
    <s v="Trekking Poles"/>
    <n v="3"/>
    <n v="70.930000000000007"/>
    <n v="0"/>
    <n v="32.9"/>
    <n v="212.79000000000002"/>
    <n v="98.699999999999989"/>
    <n v="114.09000000000003"/>
    <n v="0.53616241364725792"/>
  </r>
  <r>
    <n v="836"/>
    <d v="2026-08-07T00:00:00"/>
    <n v="2026"/>
    <x v="0"/>
    <n v="8"/>
    <x v="11"/>
    <x v="2"/>
    <x v="16"/>
    <x v="3"/>
    <s v="New"/>
    <x v="4"/>
    <s v="Packing Cube Set"/>
    <n v="5"/>
    <n v="45.94"/>
    <n v="0.05"/>
    <n v="18.059999999999999"/>
    <n v="218.21499999999997"/>
    <n v="90.3"/>
    <n v="127.91499999999998"/>
    <n v="0.5861879339183832"/>
  </r>
  <r>
    <n v="838"/>
    <d v="2026-07-14T00:00:00"/>
    <n v="2026"/>
    <x v="0"/>
    <n v="7"/>
    <x v="0"/>
    <x v="1"/>
    <x v="10"/>
    <x v="0"/>
    <s v="Returning"/>
    <x v="2"/>
    <s v="Portable Camp Stove"/>
    <n v="1"/>
    <n v="80.150000000000006"/>
    <n v="0.05"/>
    <n v="38.89"/>
    <n v="76.142499999999998"/>
    <n v="38.89"/>
    <n v="37.252499999999998"/>
    <n v="0.48924713530551267"/>
  </r>
  <r>
    <n v="839"/>
    <d v="2026-03-21T00:00:00"/>
    <n v="2026"/>
    <x v="1"/>
    <n v="3"/>
    <x v="7"/>
    <x v="2"/>
    <x v="13"/>
    <x v="3"/>
    <s v="New"/>
    <x v="3"/>
    <s v="Compact Repair Kit"/>
    <n v="1"/>
    <n v="40.5"/>
    <n v="0.05"/>
    <n v="17.16"/>
    <n v="38.475000000000001"/>
    <n v="17.16"/>
    <n v="21.315000000000001"/>
    <n v="0.55399610136452238"/>
  </r>
  <r>
    <n v="841"/>
    <d v="2026-11-27T00:00:00"/>
    <n v="2026"/>
    <x v="2"/>
    <n v="11"/>
    <x v="2"/>
    <x v="2"/>
    <x v="13"/>
    <x v="2"/>
    <s v="Returning"/>
    <x v="4"/>
    <s v="Insulated Bottle"/>
    <n v="2"/>
    <n v="35.85"/>
    <n v="0.05"/>
    <n v="13.69"/>
    <n v="68.114999999999995"/>
    <n v="27.38"/>
    <n v="40.734999999999999"/>
    <n v="0.59803273875064233"/>
  </r>
  <r>
    <n v="842"/>
    <d v="2026-03-07T00:00:00"/>
    <n v="2026"/>
    <x v="1"/>
    <n v="3"/>
    <x v="7"/>
    <x v="1"/>
    <x v="5"/>
    <x v="2"/>
    <s v="New"/>
    <x v="1"/>
    <s v="Resistance Band Set"/>
    <n v="1"/>
    <n v="40.01"/>
    <n v="0.05"/>
    <n v="14.35"/>
    <n v="38.009499999999996"/>
    <n v="14.35"/>
    <n v="23.659499999999994"/>
    <n v="0.62246280535129372"/>
  </r>
  <r>
    <n v="843"/>
    <d v="2026-01-23T00:00:00"/>
    <n v="2026"/>
    <x v="1"/>
    <n v="1"/>
    <x v="10"/>
    <x v="2"/>
    <x v="7"/>
    <x v="2"/>
    <s v="Returning"/>
    <x v="1"/>
    <s v="Recovery Roller"/>
    <n v="2"/>
    <n v="35.75"/>
    <n v="0"/>
    <n v="13.94"/>
    <n v="71.5"/>
    <n v="27.88"/>
    <n v="43.620000000000005"/>
    <n v="0.61006993006993016"/>
  </r>
  <r>
    <n v="845"/>
    <d v="2026-01-04T00:00:00"/>
    <n v="2026"/>
    <x v="1"/>
    <n v="1"/>
    <x v="10"/>
    <x v="3"/>
    <x v="15"/>
    <x v="2"/>
    <s v="New"/>
    <x v="2"/>
    <s v="Trail Tent 2P"/>
    <n v="2"/>
    <n v="194.35"/>
    <n v="0"/>
    <n v="104.22"/>
    <n v="388.7"/>
    <n v="208.44"/>
    <n v="180.26"/>
    <n v="0.46375096475430921"/>
  </r>
  <r>
    <n v="848"/>
    <d v="2026-03-27T00:00:00"/>
    <n v="2026"/>
    <x v="1"/>
    <n v="3"/>
    <x v="7"/>
    <x v="1"/>
    <x v="1"/>
    <x v="2"/>
    <s v="New"/>
    <x v="1"/>
    <s v="Recovery Roller"/>
    <n v="1"/>
    <n v="36.299999999999997"/>
    <n v="0"/>
    <n v="14.1"/>
    <n v="36.299999999999997"/>
    <n v="14.1"/>
    <n v="22.199999999999996"/>
    <n v="0.61157024793388426"/>
  </r>
  <r>
    <n v="849"/>
    <d v="2026-05-03T00:00:00"/>
    <n v="2026"/>
    <x v="3"/>
    <n v="5"/>
    <x v="8"/>
    <x v="2"/>
    <x v="16"/>
    <x v="1"/>
    <s v="Business"/>
    <x v="2"/>
    <s v="Trail Tent 2P"/>
    <n v="3"/>
    <n v="193.18"/>
    <n v="0.1"/>
    <n v="102.31"/>
    <n v="521.58600000000001"/>
    <n v="306.93"/>
    <n v="214.65600000000001"/>
    <n v="0.41154478839539405"/>
  </r>
  <r>
    <n v="852"/>
    <d v="2026-08-27T00:00:00"/>
    <n v="2026"/>
    <x v="0"/>
    <n v="8"/>
    <x v="11"/>
    <x v="1"/>
    <x v="10"/>
    <x v="2"/>
    <s v="New"/>
    <x v="4"/>
    <s v="Packing Cube Set"/>
    <n v="3"/>
    <n v="45.84"/>
    <n v="0.15"/>
    <n v="17.899999999999999"/>
    <n v="116.89200000000001"/>
    <n v="53.699999999999996"/>
    <n v="63.192000000000014"/>
    <n v="0.54060158094651478"/>
  </r>
  <r>
    <n v="854"/>
    <d v="2026-05-14T00:00:00"/>
    <n v="2026"/>
    <x v="3"/>
    <n v="5"/>
    <x v="8"/>
    <x v="1"/>
    <x v="1"/>
    <x v="2"/>
    <s v="Returning"/>
    <x v="2"/>
    <s v="Compact Sleeping Bag"/>
    <n v="1"/>
    <n v="120.9"/>
    <n v="0"/>
    <n v="59.31"/>
    <n v="120.9"/>
    <n v="59.31"/>
    <n v="61.59"/>
    <n v="0.50942928039702229"/>
  </r>
  <r>
    <n v="855"/>
    <d v="2026-06-12T00:00:00"/>
    <n v="2026"/>
    <x v="3"/>
    <n v="6"/>
    <x v="5"/>
    <x v="2"/>
    <x v="3"/>
    <x v="2"/>
    <s v="Business"/>
    <x v="4"/>
    <s v="Insulated Bottle"/>
    <n v="1"/>
    <n v="36.299999999999997"/>
    <n v="0.1"/>
    <n v="13.69"/>
    <n v="32.67"/>
    <n v="13.69"/>
    <n v="18.980000000000004"/>
    <n v="0.58096112641567199"/>
  </r>
  <r>
    <n v="856"/>
    <d v="2026-10-19T00:00:00"/>
    <n v="2026"/>
    <x v="2"/>
    <n v="10"/>
    <x v="9"/>
    <x v="0"/>
    <x v="4"/>
    <x v="2"/>
    <s v="Business"/>
    <x v="2"/>
    <s v="Portable Camp Stove"/>
    <n v="1"/>
    <n v="80.319999999999993"/>
    <n v="0"/>
    <n v="39.729999999999997"/>
    <n v="80.319999999999993"/>
    <n v="39.729999999999997"/>
    <n v="40.589999999999996"/>
    <n v="0.50535358565737054"/>
  </r>
  <r>
    <n v="859"/>
    <d v="2026-08-09T00:00:00"/>
    <n v="2026"/>
    <x v="0"/>
    <n v="8"/>
    <x v="11"/>
    <x v="1"/>
    <x v="1"/>
    <x v="0"/>
    <s v="New"/>
    <x v="0"/>
    <s v="Hiking Daypack 20L"/>
    <n v="2"/>
    <n v="90.23"/>
    <n v="0"/>
    <n v="44.22"/>
    <n v="180.46"/>
    <n v="88.44"/>
    <n v="92.02000000000001"/>
    <n v="0.50991909564446414"/>
  </r>
  <r>
    <n v="860"/>
    <d v="2026-03-29T00:00:00"/>
    <n v="2026"/>
    <x v="1"/>
    <n v="3"/>
    <x v="7"/>
    <x v="2"/>
    <x v="16"/>
    <x v="3"/>
    <s v="New"/>
    <x v="0"/>
    <s v="Hiking Daypack 20L"/>
    <n v="1"/>
    <n v="90.27"/>
    <n v="0"/>
    <n v="46.38"/>
    <n v="90.27"/>
    <n v="46.38"/>
    <n v="43.889999999999993"/>
    <n v="0.48620804253904948"/>
  </r>
  <r>
    <n v="862"/>
    <d v="2026-08-22T00:00:00"/>
    <n v="2026"/>
    <x v="0"/>
    <n v="8"/>
    <x v="11"/>
    <x v="1"/>
    <x v="10"/>
    <x v="2"/>
    <s v="Returning"/>
    <x v="0"/>
    <s v="Hiking Daypack 20L"/>
    <n v="1"/>
    <n v="93.55"/>
    <n v="0"/>
    <n v="44.89"/>
    <n v="93.55"/>
    <n v="44.89"/>
    <n v="48.66"/>
    <n v="0.5201496525921967"/>
  </r>
  <r>
    <n v="863"/>
    <d v="2026-03-11T00:00:00"/>
    <n v="2026"/>
    <x v="1"/>
    <n v="3"/>
    <x v="7"/>
    <x v="3"/>
    <x v="12"/>
    <x v="3"/>
    <s v="Returning"/>
    <x v="1"/>
    <s v="Training Mat"/>
    <n v="2"/>
    <n v="50.72"/>
    <n v="0"/>
    <n v="21.88"/>
    <n v="101.44"/>
    <n v="43.76"/>
    <n v="57.68"/>
    <n v="0.56861198738170349"/>
  </r>
  <r>
    <n v="864"/>
    <d v="2026-06-25T00:00:00"/>
    <n v="2026"/>
    <x v="3"/>
    <n v="6"/>
    <x v="5"/>
    <x v="0"/>
    <x v="4"/>
    <x v="2"/>
    <s v="New"/>
    <x v="4"/>
    <s v="Carry-On Duffel"/>
    <n v="4"/>
    <n v="131.02000000000001"/>
    <n v="0.05"/>
    <n v="67.42"/>
    <n v="497.87600000000003"/>
    <n v="269.68"/>
    <n v="228.19600000000003"/>
    <n v="0.45833902417469413"/>
  </r>
  <r>
    <n v="868"/>
    <d v="2026-01-23T00:00:00"/>
    <n v="2026"/>
    <x v="1"/>
    <n v="1"/>
    <x v="10"/>
    <x v="1"/>
    <x v="5"/>
    <x v="2"/>
    <s v="Returning"/>
    <x v="3"/>
    <s v="Cycling Pack 12L"/>
    <n v="1"/>
    <n v="103.39"/>
    <n v="0"/>
    <n v="51.32"/>
    <n v="103.39"/>
    <n v="51.32"/>
    <n v="52.07"/>
    <n v="0.50362704323435536"/>
  </r>
  <r>
    <n v="871"/>
    <d v="2026-09-29T00:00:00"/>
    <n v="2026"/>
    <x v="0"/>
    <n v="9"/>
    <x v="4"/>
    <x v="2"/>
    <x v="13"/>
    <x v="2"/>
    <s v="New"/>
    <x v="4"/>
    <s v="Packing Cube Set"/>
    <n v="1"/>
    <n v="47.37"/>
    <n v="0"/>
    <n v="18.2"/>
    <n v="47.37"/>
    <n v="18.2"/>
    <n v="29.169999999999998"/>
    <n v="0.61579058475828585"/>
  </r>
  <r>
    <n v="873"/>
    <d v="2026-05-30T00:00:00"/>
    <n v="2026"/>
    <x v="3"/>
    <n v="5"/>
    <x v="8"/>
    <x v="3"/>
    <x v="11"/>
    <x v="2"/>
    <s v="Business"/>
    <x v="3"/>
    <s v="Compact Repair Kit"/>
    <n v="1"/>
    <n v="40.15"/>
    <n v="0"/>
    <n v="16.82"/>
    <n v="40.15"/>
    <n v="16.82"/>
    <n v="23.33"/>
    <n v="0.58107098381070976"/>
  </r>
  <r>
    <n v="874"/>
    <d v="2026-09-15T00:00:00"/>
    <n v="2026"/>
    <x v="0"/>
    <n v="9"/>
    <x v="4"/>
    <x v="1"/>
    <x v="5"/>
    <x v="2"/>
    <s v="Returning"/>
    <x v="0"/>
    <s v="Trail Boots"/>
    <n v="2"/>
    <n v="141.91999999999999"/>
    <n v="0"/>
    <n v="79.900000000000006"/>
    <n v="283.83999999999997"/>
    <n v="159.80000000000001"/>
    <n v="124.03999999999996"/>
    <n v="0.43700676437429531"/>
  </r>
  <r>
    <n v="877"/>
    <d v="2026-04-03T00:00:00"/>
    <n v="2026"/>
    <x v="3"/>
    <n v="4"/>
    <x v="6"/>
    <x v="2"/>
    <x v="13"/>
    <x v="2"/>
    <s v="New"/>
    <x v="2"/>
    <s v="Compact Sleeping Bag"/>
    <n v="1"/>
    <n v="123.63"/>
    <n v="0"/>
    <n v="58.88"/>
    <n v="123.63"/>
    <n v="58.88"/>
    <n v="64.75"/>
    <n v="0.52374019250990866"/>
  </r>
  <r>
    <n v="879"/>
    <d v="2026-11-02T00:00:00"/>
    <n v="2026"/>
    <x v="2"/>
    <n v="11"/>
    <x v="2"/>
    <x v="3"/>
    <x v="11"/>
    <x v="2"/>
    <s v="New"/>
    <x v="4"/>
    <s v="Packing Cube Set"/>
    <n v="4"/>
    <n v="46.8"/>
    <n v="0.05"/>
    <n v="18.52"/>
    <n v="177.83999999999997"/>
    <n v="74.08"/>
    <n v="103.75999999999998"/>
    <n v="0.58344579397210972"/>
  </r>
  <r>
    <n v="884"/>
    <d v="2026-07-13T00:00:00"/>
    <n v="2026"/>
    <x v="0"/>
    <n v="7"/>
    <x v="0"/>
    <x v="0"/>
    <x v="8"/>
    <x v="0"/>
    <s v="Returning"/>
    <x v="3"/>
    <s v="Cycling Pack 12L"/>
    <n v="1"/>
    <n v="103.61"/>
    <n v="0"/>
    <n v="51.84"/>
    <n v="103.61"/>
    <n v="51.84"/>
    <n v="51.769999999999996"/>
    <n v="0.49966219476884466"/>
  </r>
  <r>
    <n v="886"/>
    <d v="2026-06-28T00:00:00"/>
    <n v="2026"/>
    <x v="3"/>
    <n v="6"/>
    <x v="5"/>
    <x v="1"/>
    <x v="1"/>
    <x v="0"/>
    <s v="Business"/>
    <x v="2"/>
    <s v="Compact Sleeping Bag"/>
    <n v="2"/>
    <n v="126.17"/>
    <n v="0.05"/>
    <n v="61.13"/>
    <n v="239.72299999999998"/>
    <n v="122.26"/>
    <n v="117.46299999999998"/>
    <n v="0.48999470221881081"/>
  </r>
  <r>
    <n v="887"/>
    <d v="2026-11-12T00:00:00"/>
    <n v="2026"/>
    <x v="2"/>
    <n v="11"/>
    <x v="2"/>
    <x v="0"/>
    <x v="4"/>
    <x v="0"/>
    <s v="Returning"/>
    <x v="0"/>
    <s v="Hiking Daypack 20L"/>
    <n v="6"/>
    <n v="89.87"/>
    <n v="0.2"/>
    <n v="44.47"/>
    <n v="431.37600000000003"/>
    <n v="266.82"/>
    <n v="164.55600000000004"/>
    <n v="0.3814676755313231"/>
  </r>
  <r>
    <n v="888"/>
    <d v="2026-04-10T00:00:00"/>
    <n v="2026"/>
    <x v="3"/>
    <n v="4"/>
    <x v="6"/>
    <x v="0"/>
    <x v="0"/>
    <x v="0"/>
    <s v="New"/>
    <x v="3"/>
    <s v="Compact Repair Kit"/>
    <n v="2"/>
    <n v="40.58"/>
    <n v="0.05"/>
    <n v="17.149999999999999"/>
    <n v="77.10199999999999"/>
    <n v="34.299999999999997"/>
    <n v="42.801999999999992"/>
    <n v="0.55513475655625011"/>
  </r>
  <r>
    <n v="890"/>
    <d v="2026-01-23T00:00:00"/>
    <n v="2026"/>
    <x v="1"/>
    <n v="1"/>
    <x v="10"/>
    <x v="1"/>
    <x v="5"/>
    <x v="2"/>
    <s v="New"/>
    <x v="2"/>
    <s v="Portable Camp Stove"/>
    <n v="3"/>
    <n v="81.98"/>
    <n v="0.1"/>
    <n v="40.229999999999997"/>
    <n v="221.346"/>
    <n v="120.69"/>
    <n v="100.65600000000001"/>
    <n v="0.45474505977067581"/>
  </r>
  <r>
    <n v="891"/>
    <d v="2026-03-18T00:00:00"/>
    <n v="2026"/>
    <x v="1"/>
    <n v="3"/>
    <x v="7"/>
    <x v="3"/>
    <x v="15"/>
    <x v="2"/>
    <s v="New"/>
    <x v="0"/>
    <s v="Hiking Daypack 20L"/>
    <n v="2"/>
    <n v="94.25"/>
    <n v="0.1"/>
    <n v="44.99"/>
    <n v="169.65"/>
    <n v="89.98"/>
    <n v="79.67"/>
    <n v="0.46961391099322131"/>
  </r>
  <r>
    <n v="892"/>
    <d v="2026-02-27T00:00:00"/>
    <n v="2026"/>
    <x v="1"/>
    <n v="2"/>
    <x v="1"/>
    <x v="0"/>
    <x v="0"/>
    <x v="1"/>
    <s v="Business"/>
    <x v="4"/>
    <s v="Packing Cube Set"/>
    <n v="12"/>
    <n v="47.15"/>
    <n v="0.1"/>
    <n v="17.829999999999998"/>
    <n v="509.21999999999997"/>
    <n v="213.95999999999998"/>
    <n v="295.26"/>
    <n v="0.57982797219276538"/>
  </r>
  <r>
    <n v="893"/>
    <d v="2026-11-13T00:00:00"/>
    <n v="2026"/>
    <x v="2"/>
    <n v="11"/>
    <x v="2"/>
    <x v="0"/>
    <x v="4"/>
    <x v="2"/>
    <s v="New"/>
    <x v="4"/>
    <s v="Packing Cube Set"/>
    <n v="4"/>
    <n v="47.62"/>
    <n v="0.2"/>
    <n v="18.100000000000001"/>
    <n v="152.38399999999999"/>
    <n v="72.400000000000006"/>
    <n v="79.98399999999998"/>
    <n v="0.52488450230995376"/>
  </r>
  <r>
    <n v="896"/>
    <d v="2026-06-08T00:00:00"/>
    <n v="2026"/>
    <x v="3"/>
    <n v="6"/>
    <x v="5"/>
    <x v="0"/>
    <x v="4"/>
    <x v="2"/>
    <s v="New"/>
    <x v="1"/>
    <s v="Weighted Vest"/>
    <n v="1"/>
    <n v="123.09"/>
    <n v="0"/>
    <n v="68.03"/>
    <n v="123.09"/>
    <n v="68.03"/>
    <n v="55.06"/>
    <n v="0.44731497278414167"/>
  </r>
  <r>
    <n v="902"/>
    <d v="2026-02-08T00:00:00"/>
    <n v="2026"/>
    <x v="1"/>
    <n v="2"/>
    <x v="1"/>
    <x v="1"/>
    <x v="10"/>
    <x v="2"/>
    <s v="Business"/>
    <x v="1"/>
    <s v="Training Mat"/>
    <n v="1"/>
    <n v="50.38"/>
    <n v="0.05"/>
    <n v="21.95"/>
    <n v="47.860999999999997"/>
    <n v="21.95"/>
    <n v="25.910999999999998"/>
    <n v="0.54138024696516995"/>
  </r>
  <r>
    <n v="903"/>
    <d v="2026-11-27T00:00:00"/>
    <n v="2026"/>
    <x v="2"/>
    <n v="11"/>
    <x v="2"/>
    <x v="0"/>
    <x v="4"/>
    <x v="2"/>
    <s v="New"/>
    <x v="4"/>
    <s v="Packing Cube Set"/>
    <n v="4"/>
    <n v="46.73"/>
    <n v="0"/>
    <n v="17.989999999999998"/>
    <n v="186.92"/>
    <n v="71.959999999999994"/>
    <n v="114.96"/>
    <n v="0.61502246950567085"/>
  </r>
  <r>
    <n v="905"/>
    <d v="2026-10-04T00:00:00"/>
    <n v="2026"/>
    <x v="2"/>
    <n v="10"/>
    <x v="9"/>
    <x v="3"/>
    <x v="15"/>
    <x v="2"/>
    <s v="New"/>
    <x v="0"/>
    <s v="Trail Boots"/>
    <n v="1"/>
    <n v="146.1"/>
    <n v="0"/>
    <n v="79.739999999999995"/>
    <n v="146.1"/>
    <n v="79.739999999999995"/>
    <n v="66.36"/>
    <n v="0.45420944558521564"/>
  </r>
  <r>
    <n v="906"/>
    <d v="2026-07-02T00:00:00"/>
    <n v="2026"/>
    <x v="0"/>
    <n v="7"/>
    <x v="0"/>
    <x v="0"/>
    <x v="4"/>
    <x v="2"/>
    <s v="New"/>
    <x v="3"/>
    <s v="Commuter Helmet"/>
    <n v="2"/>
    <n v="83.29"/>
    <n v="0"/>
    <n v="42.45"/>
    <n v="166.58"/>
    <n v="84.9"/>
    <n v="81.680000000000007"/>
    <n v="0.49033497418657701"/>
  </r>
  <r>
    <n v="908"/>
    <d v="2026-05-09T00:00:00"/>
    <n v="2026"/>
    <x v="3"/>
    <n v="5"/>
    <x v="8"/>
    <x v="0"/>
    <x v="4"/>
    <x v="0"/>
    <s v="Returning"/>
    <x v="4"/>
    <s v="Packing Cube Set"/>
    <n v="2"/>
    <n v="46.25"/>
    <n v="0"/>
    <n v="18.12"/>
    <n v="92.5"/>
    <n v="36.24"/>
    <n v="56.26"/>
    <n v="0.60821621621621624"/>
  </r>
  <r>
    <n v="910"/>
    <d v="2026-06-10T00:00:00"/>
    <n v="2026"/>
    <x v="3"/>
    <n v="6"/>
    <x v="5"/>
    <x v="3"/>
    <x v="14"/>
    <x v="2"/>
    <s v="Business"/>
    <x v="4"/>
    <s v="Insulated Bottle"/>
    <n v="1"/>
    <n v="35.950000000000003"/>
    <n v="0.1"/>
    <n v="13.63"/>
    <n v="32.355000000000004"/>
    <n v="13.63"/>
    <n v="18.725000000000001"/>
    <n v="0.57873589862463293"/>
  </r>
  <r>
    <n v="912"/>
    <d v="2026-06-27T00:00:00"/>
    <n v="2026"/>
    <x v="3"/>
    <n v="6"/>
    <x v="5"/>
    <x v="1"/>
    <x v="1"/>
    <x v="3"/>
    <s v="New"/>
    <x v="4"/>
    <s v="Packing Cube Set"/>
    <n v="4"/>
    <n v="46.44"/>
    <n v="0.05"/>
    <n v="18.2"/>
    <n v="176.47199999999998"/>
    <n v="72.8"/>
    <n v="103.67199999999998"/>
    <n v="0.58746996690693143"/>
  </r>
  <r>
    <n v="915"/>
    <d v="2026-05-18T00:00:00"/>
    <n v="2026"/>
    <x v="3"/>
    <n v="5"/>
    <x v="8"/>
    <x v="0"/>
    <x v="4"/>
    <x v="2"/>
    <s v="New"/>
    <x v="0"/>
    <s v="Summit Backpack 45L"/>
    <n v="1"/>
    <n v="153.61000000000001"/>
    <n v="0.05"/>
    <n v="79.94"/>
    <n v="145.92950000000002"/>
    <n v="79.94"/>
    <n v="65.989500000000021"/>
    <n v="0.45220123415758989"/>
  </r>
  <r>
    <n v="916"/>
    <d v="2026-11-13T00:00:00"/>
    <n v="2026"/>
    <x v="2"/>
    <n v="11"/>
    <x v="2"/>
    <x v="2"/>
    <x v="3"/>
    <x v="2"/>
    <s v="New"/>
    <x v="3"/>
    <s v="Trail Bike Light"/>
    <n v="4"/>
    <n v="51.93"/>
    <n v="0.05"/>
    <n v="22.62"/>
    <n v="197.334"/>
    <n v="90.48"/>
    <n v="106.854"/>
    <n v="0.54148803551339353"/>
  </r>
  <r>
    <n v="918"/>
    <d v="2026-09-20T00:00:00"/>
    <n v="2026"/>
    <x v="0"/>
    <n v="9"/>
    <x v="4"/>
    <x v="1"/>
    <x v="5"/>
    <x v="2"/>
    <s v="Returning"/>
    <x v="3"/>
    <s v="Trail Bike Light"/>
    <n v="1"/>
    <n v="50.3"/>
    <n v="0.05"/>
    <n v="22.14"/>
    <n v="47.784999999999997"/>
    <n v="22.14"/>
    <n v="25.644999999999996"/>
    <n v="0.53667468870984614"/>
  </r>
  <r>
    <n v="919"/>
    <d v="2026-11-01T00:00:00"/>
    <n v="2026"/>
    <x v="2"/>
    <n v="11"/>
    <x v="2"/>
    <x v="0"/>
    <x v="8"/>
    <x v="2"/>
    <s v="New"/>
    <x v="3"/>
    <s v="Cycling Pack 12L"/>
    <n v="1"/>
    <n v="103.53"/>
    <n v="0.1"/>
    <n v="51.75"/>
    <n v="93.177000000000007"/>
    <n v="51.75"/>
    <n v="41.427000000000007"/>
    <n v="0.4446054283782479"/>
  </r>
  <r>
    <n v="920"/>
    <d v="2026-03-29T00:00:00"/>
    <n v="2026"/>
    <x v="1"/>
    <n v="3"/>
    <x v="7"/>
    <x v="1"/>
    <x v="10"/>
    <x v="1"/>
    <s v="Business"/>
    <x v="4"/>
    <s v="Carry-On Duffel"/>
    <n v="12"/>
    <n v="131.31"/>
    <n v="0.05"/>
    <n v="68.459999999999994"/>
    <n v="1496.934"/>
    <n v="821.52"/>
    <n v="675.41399999999999"/>
    <n v="0.45119824922140855"/>
  </r>
  <r>
    <n v="922"/>
    <d v="2026-09-29T00:00:00"/>
    <n v="2026"/>
    <x v="0"/>
    <n v="9"/>
    <x v="4"/>
    <x v="0"/>
    <x v="4"/>
    <x v="3"/>
    <s v="Business"/>
    <x v="0"/>
    <s v="Trail Boots"/>
    <n v="1"/>
    <n v="145.62"/>
    <n v="0.05"/>
    <n v="80.25"/>
    <n v="138.339"/>
    <n v="80.25"/>
    <n v="58.088999999999999"/>
    <n v="0.41990328107041397"/>
  </r>
  <r>
    <n v="923"/>
    <d v="2026-07-06T00:00:00"/>
    <n v="2026"/>
    <x v="0"/>
    <n v="7"/>
    <x v="0"/>
    <x v="3"/>
    <x v="9"/>
    <x v="2"/>
    <s v="New"/>
    <x v="1"/>
    <s v="Resistance Band Set"/>
    <n v="2"/>
    <n v="39.54"/>
    <n v="0.05"/>
    <n v="14.68"/>
    <n v="75.125999999999991"/>
    <n v="29.36"/>
    <n v="45.765999999999991"/>
    <n v="0.60918989431089099"/>
  </r>
  <r>
    <n v="925"/>
    <d v="2026-08-10T00:00:00"/>
    <n v="2026"/>
    <x v="0"/>
    <n v="8"/>
    <x v="11"/>
    <x v="1"/>
    <x v="1"/>
    <x v="0"/>
    <s v="Returning"/>
    <x v="2"/>
    <s v="Trail Tent 2P"/>
    <n v="1"/>
    <n v="196.39"/>
    <n v="0"/>
    <n v="102.92"/>
    <n v="196.39"/>
    <n v="102.92"/>
    <n v="93.469999999999985"/>
    <n v="0.47594073017974436"/>
  </r>
  <r>
    <n v="927"/>
    <d v="2026-06-26T00:00:00"/>
    <n v="2026"/>
    <x v="3"/>
    <n v="6"/>
    <x v="5"/>
    <x v="3"/>
    <x v="11"/>
    <x v="3"/>
    <s v="Returning"/>
    <x v="4"/>
    <s v="Carry-On Duffel"/>
    <n v="2"/>
    <n v="130.33000000000001"/>
    <n v="0.1"/>
    <n v="67.319999999999993"/>
    <n v="234.59400000000002"/>
    <n v="134.63999999999999"/>
    <n v="99.954000000000036"/>
    <n v="0.42607227806337772"/>
  </r>
  <r>
    <n v="928"/>
    <d v="2026-02-04T00:00:00"/>
    <n v="2026"/>
    <x v="1"/>
    <n v="2"/>
    <x v="1"/>
    <x v="1"/>
    <x v="1"/>
    <x v="3"/>
    <s v="New"/>
    <x v="2"/>
    <s v="Compact Sleeping Bag"/>
    <n v="1"/>
    <n v="125.63"/>
    <n v="0.1"/>
    <n v="60.38"/>
    <n v="113.06699999999999"/>
    <n v="60.38"/>
    <n v="52.686999999999991"/>
    <n v="0.46598034793529497"/>
  </r>
  <r>
    <n v="929"/>
    <d v="2026-06-29T00:00:00"/>
    <n v="2026"/>
    <x v="3"/>
    <n v="6"/>
    <x v="5"/>
    <x v="1"/>
    <x v="1"/>
    <x v="2"/>
    <s v="Returning"/>
    <x v="1"/>
    <s v="Resistance Band Set"/>
    <n v="1"/>
    <n v="40.299999999999997"/>
    <n v="0.05"/>
    <n v="14.79"/>
    <n v="38.284999999999997"/>
    <n v="14.79"/>
    <n v="23.494999999999997"/>
    <n v="0.61368682251534545"/>
  </r>
  <r>
    <n v="933"/>
    <d v="2026-02-04T00:00:00"/>
    <n v="2026"/>
    <x v="1"/>
    <n v="2"/>
    <x v="1"/>
    <x v="2"/>
    <x v="7"/>
    <x v="2"/>
    <s v="New"/>
    <x v="2"/>
    <s v="Portable Camp Stove"/>
    <n v="2"/>
    <n v="81.59"/>
    <n v="0.1"/>
    <n v="38.64"/>
    <n v="146.86200000000002"/>
    <n v="77.28"/>
    <n v="69.582000000000022"/>
    <n v="0.47379172284185161"/>
  </r>
  <r>
    <n v="937"/>
    <d v="2026-09-15T00:00:00"/>
    <n v="2026"/>
    <x v="0"/>
    <n v="9"/>
    <x v="4"/>
    <x v="0"/>
    <x v="2"/>
    <x v="3"/>
    <s v="Business"/>
    <x v="0"/>
    <s v="Trail Boots"/>
    <n v="1"/>
    <n v="146.41"/>
    <n v="0.15"/>
    <n v="80.87"/>
    <n v="124.4485"/>
    <n v="80.87"/>
    <n v="43.578499999999991"/>
    <n v="0.35017296311325563"/>
  </r>
  <r>
    <n v="938"/>
    <d v="2026-06-10T00:00:00"/>
    <n v="2026"/>
    <x v="3"/>
    <n v="6"/>
    <x v="5"/>
    <x v="0"/>
    <x v="8"/>
    <x v="0"/>
    <s v="Business"/>
    <x v="1"/>
    <s v="Training Mat"/>
    <n v="1"/>
    <n v="51.09"/>
    <n v="0"/>
    <n v="22.4"/>
    <n v="51.09"/>
    <n v="22.4"/>
    <n v="28.690000000000005"/>
    <n v="0.56155803484047762"/>
  </r>
  <r>
    <n v="939"/>
    <d v="2026-11-03T00:00:00"/>
    <n v="2026"/>
    <x v="2"/>
    <n v="11"/>
    <x v="2"/>
    <x v="2"/>
    <x v="7"/>
    <x v="0"/>
    <s v="Returning"/>
    <x v="3"/>
    <s v="Trail Bike Light"/>
    <n v="1"/>
    <n v="49.76"/>
    <n v="0.1"/>
    <n v="21.94"/>
    <n v="44.783999999999999"/>
    <n v="21.94"/>
    <n v="22.843999999999998"/>
    <n v="0.51009289031797067"/>
  </r>
  <r>
    <n v="940"/>
    <d v="2026-02-20T00:00:00"/>
    <n v="2026"/>
    <x v="1"/>
    <n v="2"/>
    <x v="1"/>
    <x v="3"/>
    <x v="15"/>
    <x v="3"/>
    <s v="Returning"/>
    <x v="1"/>
    <s v="Training Mat"/>
    <n v="1"/>
    <n v="51.73"/>
    <n v="0"/>
    <n v="21.83"/>
    <n v="51.73"/>
    <n v="21.83"/>
    <n v="29.9"/>
    <n v="0.57800115986854828"/>
  </r>
  <r>
    <n v="941"/>
    <d v="2026-07-08T00:00:00"/>
    <n v="2026"/>
    <x v="0"/>
    <n v="7"/>
    <x v="0"/>
    <x v="1"/>
    <x v="10"/>
    <x v="0"/>
    <s v="New"/>
    <x v="2"/>
    <s v="Compact Sleeping Bag"/>
    <n v="2"/>
    <n v="125.73"/>
    <n v="0.15"/>
    <n v="61.75"/>
    <n v="213.74100000000001"/>
    <n v="123.5"/>
    <n v="90.241000000000014"/>
    <n v="0.42219789371248384"/>
  </r>
  <r>
    <n v="942"/>
    <d v="2026-05-27T00:00:00"/>
    <n v="2026"/>
    <x v="3"/>
    <n v="5"/>
    <x v="8"/>
    <x v="0"/>
    <x v="2"/>
    <x v="2"/>
    <s v="Returning"/>
    <x v="4"/>
    <s v="Packing Cube Set"/>
    <n v="1"/>
    <n v="46.28"/>
    <n v="0.05"/>
    <n v="17.95"/>
    <n v="43.966000000000001"/>
    <n v="17.95"/>
    <n v="26.016000000000002"/>
    <n v="0.591729973161079"/>
  </r>
  <r>
    <n v="944"/>
    <d v="2026-06-28T00:00:00"/>
    <n v="2026"/>
    <x v="3"/>
    <n v="6"/>
    <x v="5"/>
    <x v="0"/>
    <x v="0"/>
    <x v="3"/>
    <s v="Returning"/>
    <x v="2"/>
    <s v="Portable Camp Stove"/>
    <n v="2"/>
    <n v="83.72"/>
    <n v="0"/>
    <n v="38.96"/>
    <n v="167.44"/>
    <n v="77.92"/>
    <n v="89.52"/>
    <n v="0.53463927376970855"/>
  </r>
  <r>
    <n v="945"/>
    <d v="2026-07-18T00:00:00"/>
    <n v="2026"/>
    <x v="0"/>
    <n v="7"/>
    <x v="0"/>
    <x v="3"/>
    <x v="15"/>
    <x v="2"/>
    <s v="New"/>
    <x v="0"/>
    <s v="Summit Backpack 45L"/>
    <n v="1"/>
    <n v="154.9"/>
    <n v="0.05"/>
    <n v="77.819999999999993"/>
    <n v="147.155"/>
    <n v="77.819999999999993"/>
    <n v="69.335000000000008"/>
    <n v="0.47116985491488572"/>
  </r>
  <r>
    <n v="948"/>
    <d v="2026-12-11T00:00:00"/>
    <n v="2026"/>
    <x v="2"/>
    <n v="12"/>
    <x v="3"/>
    <x v="2"/>
    <x v="7"/>
    <x v="3"/>
    <s v="New"/>
    <x v="0"/>
    <s v="Trail Boots"/>
    <n v="1"/>
    <n v="141.74"/>
    <n v="0.15"/>
    <n v="78.97"/>
    <n v="120.479"/>
    <n v="78.97"/>
    <n v="41.509"/>
    <n v="0.34453307215365336"/>
  </r>
  <r>
    <n v="949"/>
    <d v="2026-11-01T00:00:00"/>
    <n v="2026"/>
    <x v="2"/>
    <n v="11"/>
    <x v="2"/>
    <x v="3"/>
    <x v="12"/>
    <x v="2"/>
    <s v="Returning"/>
    <x v="3"/>
    <s v="Cycling Pack 12L"/>
    <n v="4"/>
    <n v="103.33"/>
    <n v="0"/>
    <n v="49.15"/>
    <n v="413.32"/>
    <n v="196.6"/>
    <n v="216.72"/>
    <n v="0.5243394948224136"/>
  </r>
  <r>
    <n v="952"/>
    <d v="2026-06-17T00:00:00"/>
    <n v="2026"/>
    <x v="3"/>
    <n v="6"/>
    <x v="5"/>
    <x v="1"/>
    <x v="1"/>
    <x v="2"/>
    <s v="Business"/>
    <x v="2"/>
    <s v="Portable Camp Stove"/>
    <n v="1"/>
    <n v="79.900000000000006"/>
    <n v="0.05"/>
    <n v="40.19"/>
    <n v="75.905000000000001"/>
    <n v="40.19"/>
    <n v="35.715000000000003"/>
    <n v="0.47052236348066667"/>
  </r>
  <r>
    <n v="954"/>
    <d v="2026-07-30T00:00:00"/>
    <n v="2026"/>
    <x v="0"/>
    <n v="7"/>
    <x v="0"/>
    <x v="2"/>
    <x v="6"/>
    <x v="2"/>
    <s v="New"/>
    <x v="4"/>
    <s v="Carry-On Duffel"/>
    <n v="3"/>
    <n v="134.61000000000001"/>
    <n v="0.1"/>
    <n v="65.77"/>
    <n v="363.44700000000006"/>
    <n v="197.31"/>
    <n v="166.13700000000006"/>
    <n v="0.45711479252820914"/>
  </r>
  <r>
    <n v="955"/>
    <d v="2026-11-02T00:00:00"/>
    <n v="2026"/>
    <x v="2"/>
    <n v="11"/>
    <x v="2"/>
    <x v="0"/>
    <x v="8"/>
    <x v="0"/>
    <s v="New"/>
    <x v="2"/>
    <s v="Trail Tent 2P"/>
    <n v="1"/>
    <n v="198.34"/>
    <n v="0.05"/>
    <n v="103.2"/>
    <n v="188.423"/>
    <n v="103.2"/>
    <n v="85.222999999999999"/>
    <n v="0.45229616341954004"/>
  </r>
  <r>
    <n v="956"/>
    <d v="2026-05-03T00:00:00"/>
    <n v="2026"/>
    <x v="3"/>
    <n v="5"/>
    <x v="8"/>
    <x v="1"/>
    <x v="5"/>
    <x v="2"/>
    <s v="Business"/>
    <x v="0"/>
    <s v="Summit Backpack 45L"/>
    <n v="1"/>
    <n v="157.59"/>
    <n v="0.05"/>
    <n v="77.599999999999994"/>
    <n v="149.7105"/>
    <n v="77.599999999999994"/>
    <n v="72.110500000000002"/>
    <n v="0.48166628259206939"/>
  </r>
  <r>
    <n v="957"/>
    <d v="2026-08-22T00:00:00"/>
    <n v="2026"/>
    <x v="0"/>
    <n v="8"/>
    <x v="11"/>
    <x v="3"/>
    <x v="12"/>
    <x v="2"/>
    <s v="Returning"/>
    <x v="0"/>
    <s v="Trail Boots"/>
    <n v="2"/>
    <n v="146.85"/>
    <n v="0"/>
    <n v="81.010000000000005"/>
    <n v="293.7"/>
    <n v="162.02000000000001"/>
    <n v="131.67999999999998"/>
    <n v="0.44834865509022809"/>
  </r>
  <r>
    <n v="958"/>
    <d v="2026-07-23T00:00:00"/>
    <n v="2026"/>
    <x v="0"/>
    <n v="7"/>
    <x v="0"/>
    <x v="0"/>
    <x v="4"/>
    <x v="3"/>
    <s v="New"/>
    <x v="3"/>
    <s v="Cycling Pack 12L"/>
    <n v="6"/>
    <n v="102.96"/>
    <n v="0.05"/>
    <n v="51.74"/>
    <n v="586.87199999999996"/>
    <n v="310.44"/>
    <n v="276.43199999999996"/>
    <n v="0.47102604997341835"/>
  </r>
  <r>
    <n v="959"/>
    <d v="2026-08-16T00:00:00"/>
    <n v="2026"/>
    <x v="0"/>
    <n v="8"/>
    <x v="11"/>
    <x v="2"/>
    <x v="6"/>
    <x v="0"/>
    <s v="Returning"/>
    <x v="1"/>
    <s v="Resistance Band Set"/>
    <n v="4"/>
    <n v="40.46"/>
    <n v="0"/>
    <n v="15.12"/>
    <n v="161.84"/>
    <n v="60.48"/>
    <n v="101.36000000000001"/>
    <n v="0.62629757785467133"/>
  </r>
  <r>
    <n v="960"/>
    <d v="2026-10-18T00:00:00"/>
    <n v="2026"/>
    <x v="2"/>
    <n v="10"/>
    <x v="9"/>
    <x v="2"/>
    <x v="13"/>
    <x v="3"/>
    <s v="Returning"/>
    <x v="2"/>
    <s v="Trail Tent 2P"/>
    <n v="5"/>
    <n v="196.37"/>
    <n v="0.05"/>
    <n v="103.51"/>
    <n v="932.75749999999994"/>
    <n v="517.55000000000007"/>
    <n v="415.20749999999987"/>
    <n v="0.44513981393877816"/>
  </r>
  <r>
    <n v="962"/>
    <d v="2026-08-15T00:00:00"/>
    <n v="2026"/>
    <x v="0"/>
    <n v="8"/>
    <x v="11"/>
    <x v="1"/>
    <x v="1"/>
    <x v="0"/>
    <s v="New"/>
    <x v="1"/>
    <s v="Resistance Band Set"/>
    <n v="2"/>
    <n v="39.729999999999997"/>
    <n v="0"/>
    <n v="14.95"/>
    <n v="79.459999999999994"/>
    <n v="29.9"/>
    <n v="49.559999999999995"/>
    <n v="0.62371004278882458"/>
  </r>
  <r>
    <n v="965"/>
    <d v="2026-07-22T00:00:00"/>
    <n v="2026"/>
    <x v="0"/>
    <n v="7"/>
    <x v="0"/>
    <x v="2"/>
    <x v="7"/>
    <x v="0"/>
    <s v="Returning"/>
    <x v="4"/>
    <s v="Insulated Bottle"/>
    <n v="2"/>
    <n v="35.39"/>
    <n v="0.05"/>
    <n v="13.39"/>
    <n v="67.241"/>
    <n v="26.78"/>
    <n v="40.460999999999999"/>
    <n v="0.60173108668818132"/>
  </r>
  <r>
    <n v="967"/>
    <d v="2026-08-16T00:00:00"/>
    <n v="2026"/>
    <x v="0"/>
    <n v="8"/>
    <x v="11"/>
    <x v="3"/>
    <x v="14"/>
    <x v="1"/>
    <s v="Returning"/>
    <x v="3"/>
    <s v="Commuter Helmet"/>
    <n v="5"/>
    <n v="81.55"/>
    <n v="0.2"/>
    <n v="42.09"/>
    <n v="326.20000000000005"/>
    <n v="210.45000000000002"/>
    <n v="115.75000000000003"/>
    <n v="0.3548436541998774"/>
  </r>
  <r>
    <n v="968"/>
    <d v="2026-12-28T00:00:00"/>
    <n v="2026"/>
    <x v="2"/>
    <n v="12"/>
    <x v="3"/>
    <x v="2"/>
    <x v="13"/>
    <x v="0"/>
    <s v="New"/>
    <x v="3"/>
    <s v="Cycling Pack 12L"/>
    <n v="1"/>
    <n v="103.13"/>
    <n v="0.15"/>
    <n v="50.06"/>
    <n v="87.660499999999999"/>
    <n v="50.06"/>
    <n v="37.600499999999997"/>
    <n v="0.42893321393329947"/>
  </r>
  <r>
    <n v="969"/>
    <d v="2026-07-05T00:00:00"/>
    <n v="2026"/>
    <x v="0"/>
    <n v="7"/>
    <x v="0"/>
    <x v="2"/>
    <x v="7"/>
    <x v="1"/>
    <s v="Business"/>
    <x v="1"/>
    <s v="Recovery Roller"/>
    <n v="12"/>
    <n v="35.81"/>
    <n v="0.15"/>
    <n v="14.29"/>
    <n v="365.262"/>
    <n v="171.48"/>
    <n v="193.78200000000001"/>
    <n v="0.53052877112866936"/>
  </r>
  <r>
    <n v="970"/>
    <d v="2026-07-25T00:00:00"/>
    <n v="2026"/>
    <x v="0"/>
    <n v="7"/>
    <x v="0"/>
    <x v="2"/>
    <x v="7"/>
    <x v="2"/>
    <s v="New"/>
    <x v="0"/>
    <s v="Trail Boots"/>
    <n v="1"/>
    <n v="145.87"/>
    <n v="0"/>
    <n v="81.430000000000007"/>
    <n v="145.87"/>
    <n v="81.430000000000007"/>
    <n v="64.44"/>
    <n v="0.44176321382052508"/>
  </r>
  <r>
    <n v="972"/>
    <d v="2026-07-16T00:00:00"/>
    <n v="2026"/>
    <x v="0"/>
    <n v="7"/>
    <x v="0"/>
    <x v="0"/>
    <x v="2"/>
    <x v="2"/>
    <s v="Returning"/>
    <x v="1"/>
    <s v="Resistance Band Set"/>
    <n v="1"/>
    <n v="40.799999999999997"/>
    <n v="0"/>
    <n v="14.42"/>
    <n v="40.799999999999997"/>
    <n v="14.42"/>
    <n v="26.379999999999995"/>
    <n v="0.64656862745098032"/>
  </r>
  <r>
    <n v="977"/>
    <d v="2026-03-05T00:00:00"/>
    <n v="2026"/>
    <x v="1"/>
    <n v="3"/>
    <x v="7"/>
    <x v="1"/>
    <x v="1"/>
    <x v="3"/>
    <s v="New"/>
    <x v="0"/>
    <s v="Summit Backpack 45L"/>
    <n v="5"/>
    <n v="156.13"/>
    <n v="0"/>
    <n v="77.03"/>
    <n v="780.65"/>
    <n v="385.15"/>
    <n v="395.5"/>
    <n v="0.50662909114199706"/>
  </r>
  <r>
    <n v="979"/>
    <d v="2026-05-24T00:00:00"/>
    <n v="2026"/>
    <x v="3"/>
    <n v="5"/>
    <x v="8"/>
    <x v="0"/>
    <x v="2"/>
    <x v="1"/>
    <s v="Returning"/>
    <x v="3"/>
    <s v="Commuter Helmet"/>
    <n v="8"/>
    <n v="79.94"/>
    <n v="0.15"/>
    <n v="41.65"/>
    <n v="543.59199999999998"/>
    <n v="333.2"/>
    <n v="210.392"/>
    <n v="0.38704028021015763"/>
  </r>
  <r>
    <n v="980"/>
    <d v="2026-05-17T00:00:00"/>
    <n v="2026"/>
    <x v="3"/>
    <n v="5"/>
    <x v="8"/>
    <x v="0"/>
    <x v="0"/>
    <x v="2"/>
    <s v="Returning"/>
    <x v="4"/>
    <s v="Packing Cube Set"/>
    <n v="1"/>
    <n v="46.84"/>
    <n v="0"/>
    <n v="17.93"/>
    <n v="46.84"/>
    <n v="17.93"/>
    <n v="28.910000000000004"/>
    <n v="0.61720751494449189"/>
  </r>
  <r>
    <n v="985"/>
    <d v="2026-03-01T00:00:00"/>
    <n v="2026"/>
    <x v="1"/>
    <n v="3"/>
    <x v="7"/>
    <x v="2"/>
    <x v="16"/>
    <x v="3"/>
    <s v="New"/>
    <x v="1"/>
    <s v="Resistance Band Set"/>
    <n v="2"/>
    <n v="41.23"/>
    <n v="0"/>
    <n v="14.28"/>
    <n v="82.46"/>
    <n v="28.56"/>
    <n v="53.899999999999991"/>
    <n v="0.65365025466893034"/>
  </r>
  <r>
    <n v="987"/>
    <d v="2026-08-26T00:00:00"/>
    <n v="2026"/>
    <x v="0"/>
    <n v="8"/>
    <x v="11"/>
    <x v="2"/>
    <x v="7"/>
    <x v="3"/>
    <s v="Returning"/>
    <x v="4"/>
    <s v="Insulated Bottle"/>
    <n v="1"/>
    <n v="37"/>
    <n v="0.15"/>
    <n v="13.68"/>
    <n v="31.45"/>
    <n v="13.68"/>
    <n v="17.77"/>
    <n v="0.56502384737678857"/>
  </r>
  <r>
    <n v="989"/>
    <d v="2026-10-13T00:00:00"/>
    <n v="2026"/>
    <x v="2"/>
    <n v="10"/>
    <x v="9"/>
    <x v="2"/>
    <x v="7"/>
    <x v="2"/>
    <s v="Returning"/>
    <x v="3"/>
    <s v="Compact Repair Kit"/>
    <n v="3"/>
    <n v="40.42"/>
    <n v="0"/>
    <n v="16.79"/>
    <n v="121.26"/>
    <n v="50.37"/>
    <n v="70.890000000000015"/>
    <n v="0.58461157842652167"/>
  </r>
  <r>
    <n v="990"/>
    <d v="2026-11-28T00:00:00"/>
    <n v="2026"/>
    <x v="2"/>
    <n v="11"/>
    <x v="2"/>
    <x v="1"/>
    <x v="5"/>
    <x v="2"/>
    <s v="Returning"/>
    <x v="3"/>
    <s v="Compact Repair Kit"/>
    <n v="5"/>
    <n v="39.79"/>
    <n v="0.1"/>
    <n v="17.09"/>
    <n v="179.05500000000001"/>
    <n v="85.45"/>
    <n v="93.605000000000004"/>
    <n v="0.52277233252352628"/>
  </r>
  <r>
    <n v="991"/>
    <d v="2026-08-23T00:00:00"/>
    <n v="2026"/>
    <x v="0"/>
    <n v="8"/>
    <x v="11"/>
    <x v="3"/>
    <x v="15"/>
    <x v="1"/>
    <s v="Business"/>
    <x v="0"/>
    <s v="Trail Boots"/>
    <n v="4"/>
    <n v="145.30000000000001"/>
    <n v="0.15"/>
    <n v="77.040000000000006"/>
    <n v="494.02000000000004"/>
    <n v="308.16000000000003"/>
    <n v="185.86"/>
    <n v="0.37621958625156876"/>
  </r>
  <r>
    <n v="994"/>
    <d v="2026-01-24T00:00:00"/>
    <n v="2026"/>
    <x v="1"/>
    <n v="1"/>
    <x v="10"/>
    <x v="1"/>
    <x v="5"/>
    <x v="2"/>
    <s v="Returning"/>
    <x v="0"/>
    <s v="Hiking Daypack 20L"/>
    <n v="1"/>
    <n v="94.07"/>
    <n v="0"/>
    <n v="46.28"/>
    <n v="94.07"/>
    <n v="46.28"/>
    <n v="47.789999999999992"/>
    <n v="0.50802593813117891"/>
  </r>
  <r>
    <n v="995"/>
    <d v="2026-03-17T00:00:00"/>
    <n v="2026"/>
    <x v="1"/>
    <n v="3"/>
    <x v="7"/>
    <x v="3"/>
    <x v="14"/>
    <x v="3"/>
    <s v="Business"/>
    <x v="2"/>
    <s v="Trail Tent 2P"/>
    <n v="1"/>
    <n v="192.84"/>
    <n v="0.15"/>
    <n v="101.42"/>
    <n v="163.91399999999999"/>
    <n v="101.42"/>
    <n v="62.493999999999986"/>
    <n v="0.38126090510877647"/>
  </r>
  <r>
    <n v="996"/>
    <d v="2026-03-05T00:00:00"/>
    <n v="2026"/>
    <x v="1"/>
    <n v="3"/>
    <x v="7"/>
    <x v="1"/>
    <x v="5"/>
    <x v="2"/>
    <s v="Returning"/>
    <x v="2"/>
    <s v="Compact Sleeping Bag"/>
    <n v="1"/>
    <n v="124.31"/>
    <n v="0"/>
    <n v="61.16"/>
    <n v="124.31"/>
    <n v="61.16"/>
    <n v="63.150000000000006"/>
    <n v="0.50800418309066053"/>
  </r>
  <r>
    <n v="997"/>
    <d v="2026-09-18T00:00:00"/>
    <n v="2026"/>
    <x v="0"/>
    <n v="9"/>
    <x v="4"/>
    <x v="2"/>
    <x v="7"/>
    <x v="3"/>
    <s v="Returning"/>
    <x v="2"/>
    <s v="Compact Sleeping Bag"/>
    <n v="2"/>
    <n v="121.82"/>
    <n v="0"/>
    <n v="61.92"/>
    <n v="243.64"/>
    <n v="123.84"/>
    <n v="119.79999999999998"/>
    <n v="0.49170907896897059"/>
  </r>
  <r>
    <n v="998"/>
    <d v="2026-06-02T00:00:00"/>
    <n v="2026"/>
    <x v="3"/>
    <n v="6"/>
    <x v="5"/>
    <x v="2"/>
    <x v="7"/>
    <x v="2"/>
    <s v="Returning"/>
    <x v="4"/>
    <s v="Carry-On Duffel"/>
    <n v="2"/>
    <n v="131.81"/>
    <n v="0.05"/>
    <n v="66.09"/>
    <n v="250.43899999999999"/>
    <n v="132.18"/>
    <n v="118.25899999999999"/>
    <n v="0.47220680485068217"/>
  </r>
  <r>
    <n v="1001"/>
    <d v="2026-07-07T00:00:00"/>
    <n v="2026"/>
    <x v="0"/>
    <n v="7"/>
    <x v="0"/>
    <x v="1"/>
    <x v="10"/>
    <x v="2"/>
    <s v="Returning"/>
    <x v="2"/>
    <s v="Trail Tent 2P"/>
    <n v="1"/>
    <n v="200.48"/>
    <n v="0.05"/>
    <n v="104.11"/>
    <n v="190.45599999999999"/>
    <n v="104.11"/>
    <n v="86.345999999999989"/>
    <n v="0.45336455664300412"/>
  </r>
  <r>
    <n v="1004"/>
    <d v="2026-05-22T00:00:00"/>
    <n v="2026"/>
    <x v="3"/>
    <n v="5"/>
    <x v="8"/>
    <x v="0"/>
    <x v="8"/>
    <x v="2"/>
    <s v="Business"/>
    <x v="4"/>
    <s v="Insulated Bottle"/>
    <n v="2"/>
    <n v="36.86"/>
    <n v="0.05"/>
    <n v="13.85"/>
    <n v="70.033999999999992"/>
    <n v="27.7"/>
    <n v="42.333999999999989"/>
    <n v="0.60447782505640113"/>
  </r>
  <r>
    <n v="1008"/>
    <d v="2026-08-23T00:00:00"/>
    <n v="2026"/>
    <x v="0"/>
    <n v="8"/>
    <x v="11"/>
    <x v="0"/>
    <x v="2"/>
    <x v="1"/>
    <s v="Business"/>
    <x v="4"/>
    <s v="Travel Backpack 35L"/>
    <n v="10"/>
    <n v="164.55"/>
    <n v="0.1"/>
    <n v="88.23"/>
    <n v="1480.95"/>
    <n v="882.30000000000007"/>
    <n v="598.65"/>
    <n v="0.40423376886458012"/>
  </r>
  <r>
    <n v="1009"/>
    <d v="2026-12-20T00:00:00"/>
    <n v="2026"/>
    <x v="2"/>
    <n v="12"/>
    <x v="3"/>
    <x v="0"/>
    <x v="8"/>
    <x v="3"/>
    <s v="Returning"/>
    <x v="0"/>
    <s v="Trekking Poles"/>
    <n v="2"/>
    <n v="72.349999999999994"/>
    <n v="0.15"/>
    <n v="32.44"/>
    <n v="122.99499999999999"/>
    <n v="64.88"/>
    <n v="58.114999999999995"/>
    <n v="0.47249888206837676"/>
  </r>
  <r>
    <n v="1011"/>
    <d v="2026-08-05T00:00:00"/>
    <n v="2026"/>
    <x v="0"/>
    <n v="8"/>
    <x v="11"/>
    <x v="1"/>
    <x v="1"/>
    <x v="2"/>
    <s v="New"/>
    <x v="3"/>
    <s v="Trail Bike Light"/>
    <n v="1"/>
    <n v="51.81"/>
    <n v="0.05"/>
    <n v="22.28"/>
    <n v="49.219499999999996"/>
    <n v="22.28"/>
    <n v="26.939499999999995"/>
    <n v="0.54733388189640275"/>
  </r>
  <r>
    <n v="1012"/>
    <d v="2026-05-22T00:00:00"/>
    <n v="2026"/>
    <x v="3"/>
    <n v="5"/>
    <x v="8"/>
    <x v="2"/>
    <x v="3"/>
    <x v="2"/>
    <s v="New"/>
    <x v="0"/>
    <s v="Summit Backpack 45L"/>
    <n v="3"/>
    <n v="156.74"/>
    <n v="0"/>
    <n v="79.819999999999993"/>
    <n v="470.22"/>
    <n v="239.45999999999998"/>
    <n v="230.76000000000005"/>
    <n v="0.49074901110118674"/>
  </r>
  <r>
    <n v="1013"/>
    <d v="2026-02-17T00:00:00"/>
    <n v="2026"/>
    <x v="1"/>
    <n v="2"/>
    <x v="1"/>
    <x v="2"/>
    <x v="13"/>
    <x v="0"/>
    <s v="New"/>
    <x v="3"/>
    <s v="Cycling Pack 12L"/>
    <n v="1"/>
    <n v="104.35"/>
    <n v="0"/>
    <n v="51.49"/>
    <n v="104.35"/>
    <n v="51.49"/>
    <n v="52.859999999999992"/>
    <n v="0.50656444657402966"/>
  </r>
  <r>
    <n v="1014"/>
    <d v="2026-12-10T00:00:00"/>
    <n v="2026"/>
    <x v="2"/>
    <n v="12"/>
    <x v="3"/>
    <x v="0"/>
    <x v="0"/>
    <x v="3"/>
    <s v="New"/>
    <x v="4"/>
    <s v="Insulated Bottle"/>
    <n v="2"/>
    <n v="35.619999999999997"/>
    <n v="0"/>
    <n v="13.62"/>
    <n v="71.239999999999995"/>
    <n v="27.24"/>
    <n v="44"/>
    <n v="0.61763054463784395"/>
  </r>
  <r>
    <n v="1015"/>
    <d v="2026-09-10T00:00:00"/>
    <n v="2026"/>
    <x v="0"/>
    <n v="9"/>
    <x v="4"/>
    <x v="3"/>
    <x v="15"/>
    <x v="2"/>
    <s v="New"/>
    <x v="0"/>
    <s v="Summit Backpack 45L"/>
    <n v="4"/>
    <n v="151.01"/>
    <n v="0"/>
    <n v="80.569999999999993"/>
    <n v="604.04"/>
    <n v="322.27999999999997"/>
    <n v="281.76"/>
    <n v="0.46645917488908023"/>
  </r>
  <r>
    <n v="1016"/>
    <d v="2026-05-19T00:00:00"/>
    <n v="2026"/>
    <x v="3"/>
    <n v="5"/>
    <x v="8"/>
    <x v="0"/>
    <x v="8"/>
    <x v="0"/>
    <s v="Returning"/>
    <x v="2"/>
    <s v="Trail Tent 2P"/>
    <n v="2"/>
    <n v="192.1"/>
    <n v="0.05"/>
    <n v="106.07"/>
    <n v="364.98999999999995"/>
    <n v="212.14"/>
    <n v="152.84999999999997"/>
    <n v="0.41877859667388145"/>
  </r>
  <r>
    <n v="1018"/>
    <d v="2026-10-17T00:00:00"/>
    <n v="2026"/>
    <x v="2"/>
    <n v="10"/>
    <x v="9"/>
    <x v="0"/>
    <x v="8"/>
    <x v="3"/>
    <s v="Returning"/>
    <x v="4"/>
    <s v="Packing Cube Set"/>
    <n v="1"/>
    <n v="46.36"/>
    <n v="0.05"/>
    <n v="18.399999999999999"/>
    <n v="44.041999999999994"/>
    <n v="18.399999999999999"/>
    <n v="25.641999999999996"/>
    <n v="0.58221697470596245"/>
  </r>
  <r>
    <n v="1019"/>
    <d v="2026-02-11T00:00:00"/>
    <n v="2026"/>
    <x v="1"/>
    <n v="2"/>
    <x v="1"/>
    <x v="2"/>
    <x v="13"/>
    <x v="0"/>
    <s v="New"/>
    <x v="2"/>
    <s v="Compact Sleeping Bag"/>
    <n v="5"/>
    <n v="121.94"/>
    <n v="0"/>
    <n v="62.3"/>
    <n v="609.70000000000005"/>
    <n v="311.5"/>
    <n v="298.20000000000005"/>
    <n v="0.48909299655568317"/>
  </r>
  <r>
    <n v="1022"/>
    <d v="2026-11-03T00:00:00"/>
    <n v="2026"/>
    <x v="2"/>
    <n v="11"/>
    <x v="2"/>
    <x v="0"/>
    <x v="0"/>
    <x v="2"/>
    <s v="Returning"/>
    <x v="3"/>
    <s v="Compact Repair Kit"/>
    <n v="1"/>
    <n v="39.97"/>
    <n v="0.1"/>
    <n v="16.93"/>
    <n v="35.972999999999999"/>
    <n v="16.93"/>
    <n v="19.042999999999999"/>
    <n v="0.52936924915909156"/>
  </r>
  <r>
    <n v="1023"/>
    <d v="2026-08-29T00:00:00"/>
    <n v="2026"/>
    <x v="0"/>
    <n v="8"/>
    <x v="11"/>
    <x v="3"/>
    <x v="15"/>
    <x v="2"/>
    <s v="New"/>
    <x v="0"/>
    <s v="Hiking Daypack 20L"/>
    <n v="6"/>
    <n v="90.19"/>
    <n v="0"/>
    <n v="45.61"/>
    <n v="541.14"/>
    <n v="273.65999999999997"/>
    <n v="267.48"/>
    <n v="0.4942898325756736"/>
  </r>
  <r>
    <n v="1025"/>
    <d v="2026-07-13T00:00:00"/>
    <n v="2026"/>
    <x v="0"/>
    <n v="7"/>
    <x v="0"/>
    <x v="3"/>
    <x v="12"/>
    <x v="0"/>
    <s v="Returning"/>
    <x v="0"/>
    <s v="Trail Boots"/>
    <n v="2"/>
    <n v="145.75"/>
    <n v="0.05"/>
    <n v="79.319999999999993"/>
    <n v="276.92500000000001"/>
    <n v="158.63999999999999"/>
    <n v="118.28500000000003"/>
    <n v="0.42713731154644768"/>
  </r>
  <r>
    <n v="1029"/>
    <d v="2026-09-22T00:00:00"/>
    <n v="2026"/>
    <x v="0"/>
    <n v="9"/>
    <x v="4"/>
    <x v="2"/>
    <x v="3"/>
    <x v="2"/>
    <s v="Returning"/>
    <x v="4"/>
    <s v="Carry-On Duffel"/>
    <n v="1"/>
    <n v="132.36000000000001"/>
    <n v="0.05"/>
    <n v="66.63"/>
    <n v="125.742"/>
    <n v="66.63"/>
    <n v="59.112000000000009"/>
    <n v="0.47010545402490822"/>
  </r>
  <r>
    <n v="1033"/>
    <d v="2026-10-15T00:00:00"/>
    <n v="2026"/>
    <x v="2"/>
    <n v="10"/>
    <x v="9"/>
    <x v="2"/>
    <x v="13"/>
    <x v="2"/>
    <s v="New"/>
    <x v="0"/>
    <s v="Trekking Poles"/>
    <n v="1"/>
    <n v="70.47"/>
    <n v="0.1"/>
    <n v="31.52"/>
    <n v="63.423000000000002"/>
    <n v="31.52"/>
    <n v="31.903000000000002"/>
    <n v="0.50301940936253409"/>
  </r>
  <r>
    <n v="1036"/>
    <d v="2026-03-06T00:00:00"/>
    <n v="2026"/>
    <x v="1"/>
    <n v="3"/>
    <x v="7"/>
    <x v="1"/>
    <x v="1"/>
    <x v="2"/>
    <s v="Business"/>
    <x v="3"/>
    <s v="Compact Repair Kit"/>
    <n v="1"/>
    <n v="40.380000000000003"/>
    <n v="0"/>
    <n v="16.41"/>
    <n v="40.380000000000003"/>
    <n v="16.41"/>
    <n v="23.970000000000002"/>
    <n v="0.59361069836552749"/>
  </r>
  <r>
    <n v="1039"/>
    <d v="2026-05-29T00:00:00"/>
    <n v="2026"/>
    <x v="3"/>
    <n v="5"/>
    <x v="8"/>
    <x v="2"/>
    <x v="7"/>
    <x v="3"/>
    <s v="New"/>
    <x v="3"/>
    <s v="Compact Repair Kit"/>
    <n v="1"/>
    <n v="41.27"/>
    <n v="0.05"/>
    <n v="17.149999999999999"/>
    <n v="39.206499999999998"/>
    <n v="17.149999999999999"/>
    <n v="22.0565"/>
    <n v="0.56257253261576523"/>
  </r>
  <r>
    <n v="1040"/>
    <d v="2026-01-16T00:00:00"/>
    <n v="2026"/>
    <x v="1"/>
    <n v="1"/>
    <x v="10"/>
    <x v="1"/>
    <x v="1"/>
    <x v="0"/>
    <s v="New"/>
    <x v="4"/>
    <s v="Insulated Bottle"/>
    <n v="1"/>
    <n v="35.93"/>
    <n v="0.05"/>
    <n v="13.33"/>
    <n v="34.133499999999998"/>
    <n v="13.33"/>
    <n v="20.8035"/>
    <n v="0.60947456311248482"/>
  </r>
  <r>
    <n v="1045"/>
    <d v="2026-04-15T00:00:00"/>
    <n v="2026"/>
    <x v="3"/>
    <n v="4"/>
    <x v="6"/>
    <x v="1"/>
    <x v="5"/>
    <x v="2"/>
    <s v="Returning"/>
    <x v="2"/>
    <s v="Trail Tent 2P"/>
    <n v="2"/>
    <n v="196.57"/>
    <n v="0.05"/>
    <n v="106.2"/>
    <n v="373.48299999999995"/>
    <n v="212.4"/>
    <n v="161.08299999999994"/>
    <n v="0.43129941657317727"/>
  </r>
  <r>
    <n v="1047"/>
    <d v="2026-03-20T00:00:00"/>
    <n v="2026"/>
    <x v="1"/>
    <n v="3"/>
    <x v="7"/>
    <x v="1"/>
    <x v="1"/>
    <x v="2"/>
    <s v="Returning"/>
    <x v="4"/>
    <s v="Packing Cube Set"/>
    <n v="2"/>
    <n v="46.21"/>
    <n v="0.05"/>
    <n v="18.37"/>
    <n v="87.798999999999992"/>
    <n v="36.74"/>
    <n v="51.05899999999999"/>
    <n v="0.58154420893176451"/>
  </r>
  <r>
    <n v="1050"/>
    <d v="2026-06-28T00:00:00"/>
    <n v="2026"/>
    <x v="3"/>
    <n v="6"/>
    <x v="5"/>
    <x v="0"/>
    <x v="4"/>
    <x v="3"/>
    <s v="New"/>
    <x v="0"/>
    <s v="Trekking Poles"/>
    <n v="1"/>
    <n v="70.58"/>
    <n v="0"/>
    <n v="32.78"/>
    <n v="70.58"/>
    <n v="32.78"/>
    <n v="37.799999999999997"/>
    <n v="0.53556248228960046"/>
  </r>
  <r>
    <n v="1051"/>
    <d v="2026-11-09T00:00:00"/>
    <n v="2026"/>
    <x v="2"/>
    <n v="11"/>
    <x v="2"/>
    <x v="0"/>
    <x v="8"/>
    <x v="1"/>
    <s v="Business"/>
    <x v="0"/>
    <s v="Hiking Daypack 20L"/>
    <n v="12"/>
    <n v="90.99"/>
    <n v="0.2"/>
    <n v="45.51"/>
    <n v="873.50399999999991"/>
    <n v="546.12"/>
    <n v="327.3839999999999"/>
    <n v="0.37479393339927458"/>
  </r>
  <r>
    <n v="1054"/>
    <d v="2026-08-19T00:00:00"/>
    <n v="2026"/>
    <x v="0"/>
    <n v="8"/>
    <x v="11"/>
    <x v="2"/>
    <x v="6"/>
    <x v="2"/>
    <s v="Returning"/>
    <x v="0"/>
    <s v="Summit Backpack 45L"/>
    <n v="3"/>
    <n v="157.41999999999999"/>
    <n v="0"/>
    <n v="77.989999999999995"/>
    <n v="472.26"/>
    <n v="233.96999999999997"/>
    <n v="238.29000000000002"/>
    <n v="0.5045737517469191"/>
  </r>
  <r>
    <n v="1056"/>
    <d v="2026-03-14T00:00:00"/>
    <n v="2026"/>
    <x v="1"/>
    <n v="3"/>
    <x v="7"/>
    <x v="1"/>
    <x v="5"/>
    <x v="2"/>
    <s v="Returning"/>
    <x v="2"/>
    <s v="Trail Tent 2P"/>
    <n v="1"/>
    <n v="192.86"/>
    <n v="0"/>
    <n v="101.13"/>
    <n v="192.86"/>
    <n v="101.13"/>
    <n v="91.730000000000018"/>
    <n v="0.475629990666805"/>
  </r>
  <r>
    <n v="1059"/>
    <d v="2026-06-11T00:00:00"/>
    <n v="2026"/>
    <x v="3"/>
    <n v="6"/>
    <x v="5"/>
    <x v="1"/>
    <x v="1"/>
    <x v="2"/>
    <s v="New"/>
    <x v="3"/>
    <s v="Commuter Helmet"/>
    <n v="1"/>
    <n v="80.64"/>
    <n v="0.05"/>
    <n v="43.85"/>
    <n v="76.60799999999999"/>
    <n v="43.85"/>
    <n v="32.757999999999988"/>
    <n v="0.42760547201336668"/>
  </r>
  <r>
    <n v="1061"/>
    <d v="2026-04-27T00:00:00"/>
    <n v="2026"/>
    <x v="3"/>
    <n v="4"/>
    <x v="6"/>
    <x v="0"/>
    <x v="8"/>
    <x v="2"/>
    <s v="Returning"/>
    <x v="4"/>
    <s v="Travel Backpack 35L"/>
    <n v="1"/>
    <n v="166.5"/>
    <n v="0"/>
    <n v="85.55"/>
    <n v="166.5"/>
    <n v="85.55"/>
    <n v="80.95"/>
    <n v="0.4861861861861862"/>
  </r>
  <r>
    <n v="1065"/>
    <d v="2026-10-27T00:00:00"/>
    <n v="2026"/>
    <x v="2"/>
    <n v="10"/>
    <x v="9"/>
    <x v="3"/>
    <x v="9"/>
    <x v="2"/>
    <s v="New"/>
    <x v="1"/>
    <s v="Weighted Vest"/>
    <n v="6"/>
    <n v="121.58"/>
    <n v="0.15"/>
    <n v="68.86"/>
    <n v="620.05799999999999"/>
    <n v="413.15999999999997"/>
    <n v="206.89800000000002"/>
    <n v="0.33367523683268346"/>
  </r>
  <r>
    <n v="1068"/>
    <d v="2026-11-02T00:00:00"/>
    <n v="2026"/>
    <x v="2"/>
    <n v="11"/>
    <x v="2"/>
    <x v="2"/>
    <x v="3"/>
    <x v="2"/>
    <s v="Returning"/>
    <x v="1"/>
    <s v="Weighted Vest"/>
    <n v="5"/>
    <n v="122.26"/>
    <n v="0.1"/>
    <n v="68.3"/>
    <n v="550.17000000000007"/>
    <n v="341.5"/>
    <n v="208.67000000000007"/>
    <n v="0.37928276714470083"/>
  </r>
  <r>
    <n v="1069"/>
    <d v="2026-09-09T00:00:00"/>
    <n v="2026"/>
    <x v="0"/>
    <n v="9"/>
    <x v="4"/>
    <x v="0"/>
    <x v="8"/>
    <x v="2"/>
    <s v="Returning"/>
    <x v="0"/>
    <s v="Trail Boots"/>
    <n v="1"/>
    <n v="145.33000000000001"/>
    <n v="0.1"/>
    <n v="80.97"/>
    <n v="130.79700000000003"/>
    <n v="80.97"/>
    <n v="49.827000000000027"/>
    <n v="0.3809491043372556"/>
  </r>
  <r>
    <n v="1071"/>
    <d v="2026-05-13T00:00:00"/>
    <n v="2026"/>
    <x v="3"/>
    <n v="5"/>
    <x v="8"/>
    <x v="2"/>
    <x v="13"/>
    <x v="0"/>
    <s v="Business"/>
    <x v="1"/>
    <s v="Training Mat"/>
    <n v="1"/>
    <n v="50.83"/>
    <n v="0.1"/>
    <n v="21.82"/>
    <n v="45.747"/>
    <n v="21.82"/>
    <n v="23.927"/>
    <n v="0.52302883249174803"/>
  </r>
  <r>
    <n v="1072"/>
    <d v="2026-02-19T00:00:00"/>
    <n v="2026"/>
    <x v="1"/>
    <n v="2"/>
    <x v="1"/>
    <x v="3"/>
    <x v="14"/>
    <x v="2"/>
    <s v="Returning"/>
    <x v="2"/>
    <s v="Portable Camp Stove"/>
    <n v="2"/>
    <n v="81.34"/>
    <n v="0.05"/>
    <n v="40.64"/>
    <n v="154.54599999999999"/>
    <n v="81.28"/>
    <n v="73.265999999999991"/>
    <n v="0.47407244445019603"/>
  </r>
  <r>
    <n v="1073"/>
    <d v="2026-03-10T00:00:00"/>
    <n v="2026"/>
    <x v="1"/>
    <n v="3"/>
    <x v="7"/>
    <x v="3"/>
    <x v="11"/>
    <x v="3"/>
    <s v="Returning"/>
    <x v="3"/>
    <s v="Commuter Helmet"/>
    <n v="2"/>
    <n v="81.290000000000006"/>
    <n v="0"/>
    <n v="43.9"/>
    <n v="162.58000000000001"/>
    <n v="87.8"/>
    <n v="74.780000000000015"/>
    <n v="0.45995817443720022"/>
  </r>
  <r>
    <n v="1076"/>
    <d v="2026-10-24T00:00:00"/>
    <n v="2026"/>
    <x v="2"/>
    <n v="10"/>
    <x v="9"/>
    <x v="1"/>
    <x v="10"/>
    <x v="3"/>
    <s v="Returning"/>
    <x v="2"/>
    <s v="Trail Tent 2P"/>
    <n v="1"/>
    <n v="195.67"/>
    <n v="0"/>
    <n v="105.88"/>
    <n v="195.67"/>
    <n v="105.88"/>
    <n v="89.789999999999992"/>
    <n v="0.45888485715745897"/>
  </r>
  <r>
    <n v="1077"/>
    <d v="2026-01-04T00:00:00"/>
    <n v="2026"/>
    <x v="1"/>
    <n v="1"/>
    <x v="10"/>
    <x v="2"/>
    <x v="3"/>
    <x v="2"/>
    <s v="New"/>
    <x v="3"/>
    <s v="Cycling Pack 12L"/>
    <n v="3"/>
    <n v="102.12"/>
    <n v="0.1"/>
    <n v="51.28"/>
    <n v="275.72400000000005"/>
    <n v="153.84"/>
    <n v="121.88400000000004"/>
    <n v="0.44205074639857256"/>
  </r>
  <r>
    <n v="1079"/>
    <d v="2026-06-10T00:00:00"/>
    <n v="2026"/>
    <x v="3"/>
    <n v="6"/>
    <x v="5"/>
    <x v="2"/>
    <x v="16"/>
    <x v="0"/>
    <s v="Returning"/>
    <x v="2"/>
    <s v="Trail Tent 2P"/>
    <n v="2"/>
    <n v="198.69"/>
    <n v="0.15"/>
    <n v="104.25"/>
    <n v="337.77299999999997"/>
    <n v="208.5"/>
    <n v="129.27299999999997"/>
    <n v="0.38272153191640534"/>
  </r>
  <r>
    <n v="1081"/>
    <d v="2026-06-17T00:00:00"/>
    <n v="2026"/>
    <x v="3"/>
    <n v="6"/>
    <x v="5"/>
    <x v="0"/>
    <x v="8"/>
    <x v="2"/>
    <s v="Returning"/>
    <x v="3"/>
    <s v="Trail Bike Light"/>
    <n v="1"/>
    <n v="51.12"/>
    <n v="0"/>
    <n v="22.43"/>
    <n v="51.12"/>
    <n v="22.43"/>
    <n v="28.689999999999998"/>
    <n v="0.56122848200312991"/>
  </r>
  <r>
    <n v="1083"/>
    <d v="2026-08-23T00:00:00"/>
    <n v="2026"/>
    <x v="0"/>
    <n v="8"/>
    <x v="11"/>
    <x v="1"/>
    <x v="5"/>
    <x v="0"/>
    <s v="New"/>
    <x v="3"/>
    <s v="Compact Repair Kit"/>
    <n v="1"/>
    <n v="39.590000000000003"/>
    <n v="0"/>
    <n v="16.899999999999999"/>
    <n v="39.590000000000003"/>
    <n v="16.899999999999999"/>
    <n v="22.690000000000005"/>
    <n v="0.57312452639555456"/>
  </r>
  <r>
    <n v="1085"/>
    <d v="2026-02-23T00:00:00"/>
    <n v="2026"/>
    <x v="1"/>
    <n v="2"/>
    <x v="1"/>
    <x v="1"/>
    <x v="5"/>
    <x v="2"/>
    <s v="New"/>
    <x v="2"/>
    <s v="Trail Tent 2P"/>
    <n v="3"/>
    <n v="193.18"/>
    <n v="0.05"/>
    <n v="106.19"/>
    <n v="550.56299999999999"/>
    <n v="318.57"/>
    <n v="231.99299999999999"/>
    <n v="0.42137412067283853"/>
  </r>
  <r>
    <n v="1086"/>
    <d v="2026-12-08T00:00:00"/>
    <n v="2026"/>
    <x v="2"/>
    <n v="12"/>
    <x v="3"/>
    <x v="0"/>
    <x v="8"/>
    <x v="1"/>
    <s v="Business"/>
    <x v="0"/>
    <s v="Trail Boots"/>
    <n v="12"/>
    <n v="146.99"/>
    <n v="0.15"/>
    <n v="79.239999999999995"/>
    <n v="1499.298"/>
    <n v="950.87999999999988"/>
    <n v="548.41800000000012"/>
    <n v="0.36578318653129671"/>
  </r>
  <r>
    <n v="1087"/>
    <d v="2026-05-14T00:00:00"/>
    <n v="2026"/>
    <x v="3"/>
    <n v="5"/>
    <x v="8"/>
    <x v="3"/>
    <x v="11"/>
    <x v="2"/>
    <s v="Returning"/>
    <x v="2"/>
    <s v="Trail Tent 2P"/>
    <n v="1"/>
    <n v="195.72"/>
    <n v="0.05"/>
    <n v="105.73"/>
    <n v="185.934"/>
    <n v="105.73"/>
    <n v="80.203999999999994"/>
    <n v="0.43135736336549524"/>
  </r>
  <r>
    <n v="1089"/>
    <d v="2026-06-29T00:00:00"/>
    <n v="2026"/>
    <x v="3"/>
    <n v="6"/>
    <x v="5"/>
    <x v="2"/>
    <x v="7"/>
    <x v="0"/>
    <s v="Returning"/>
    <x v="0"/>
    <s v="Hiking Daypack 20L"/>
    <n v="1"/>
    <n v="90.91"/>
    <n v="0.05"/>
    <n v="45.9"/>
    <n v="86.364499999999992"/>
    <n v="45.9"/>
    <n v="40.464499999999994"/>
    <n v="0.46853163047316893"/>
  </r>
  <r>
    <n v="1090"/>
    <d v="2026-11-12T00:00:00"/>
    <n v="2026"/>
    <x v="2"/>
    <n v="11"/>
    <x v="2"/>
    <x v="2"/>
    <x v="16"/>
    <x v="3"/>
    <s v="New"/>
    <x v="3"/>
    <s v="Trail Bike Light"/>
    <n v="3"/>
    <n v="51.44"/>
    <n v="0.1"/>
    <n v="23.11"/>
    <n v="138.88800000000001"/>
    <n v="69.33"/>
    <n v="69.558000000000007"/>
    <n v="0.50082080525315364"/>
  </r>
  <r>
    <n v="1092"/>
    <d v="2026-05-21T00:00:00"/>
    <n v="2026"/>
    <x v="3"/>
    <n v="5"/>
    <x v="8"/>
    <x v="0"/>
    <x v="4"/>
    <x v="2"/>
    <s v="New"/>
    <x v="1"/>
    <s v="Recovery Roller"/>
    <n v="3"/>
    <n v="36.229999999999997"/>
    <n v="0"/>
    <n v="13.55"/>
    <n v="108.69"/>
    <n v="40.650000000000006"/>
    <n v="68.039999999999992"/>
    <n v="0.62600055202870541"/>
  </r>
  <r>
    <n v="1094"/>
    <d v="2026-10-06T00:00:00"/>
    <n v="2026"/>
    <x v="2"/>
    <n v="10"/>
    <x v="9"/>
    <x v="0"/>
    <x v="2"/>
    <x v="2"/>
    <s v="New"/>
    <x v="1"/>
    <s v="Weighted Vest"/>
    <n v="2"/>
    <n v="121.81"/>
    <n v="0.05"/>
    <n v="67.72"/>
    <n v="231.43899999999999"/>
    <n v="135.44"/>
    <n v="95.998999999999995"/>
    <n v="0.41479180259161158"/>
  </r>
  <r>
    <n v="1096"/>
    <d v="2026-07-05T00:00:00"/>
    <n v="2026"/>
    <x v="0"/>
    <n v="7"/>
    <x v="0"/>
    <x v="2"/>
    <x v="16"/>
    <x v="0"/>
    <s v="New"/>
    <x v="2"/>
    <s v="Alpine Tent 4P"/>
    <n v="3"/>
    <n v="345.42"/>
    <n v="0"/>
    <n v="198.69"/>
    <n v="1036.26"/>
    <n v="596.06999999999994"/>
    <n v="440.19000000000005"/>
    <n v="0.42478721556366167"/>
  </r>
  <r>
    <n v="1097"/>
    <d v="2026-03-12T00:00:00"/>
    <n v="2026"/>
    <x v="1"/>
    <n v="3"/>
    <x v="7"/>
    <x v="3"/>
    <x v="12"/>
    <x v="3"/>
    <s v="New"/>
    <x v="3"/>
    <s v="Compact Repair Kit"/>
    <n v="1"/>
    <n v="41.24"/>
    <n v="0.05"/>
    <n v="16.64"/>
    <n v="39.177999999999997"/>
    <n v="16.64"/>
    <n v="22.537999999999997"/>
    <n v="0.57527183623462141"/>
  </r>
  <r>
    <n v="1099"/>
    <d v="2026-04-27T00:00:00"/>
    <n v="2026"/>
    <x v="3"/>
    <n v="4"/>
    <x v="6"/>
    <x v="0"/>
    <x v="2"/>
    <x v="3"/>
    <s v="New"/>
    <x v="0"/>
    <s v="Trekking Poles"/>
    <n v="1"/>
    <n v="70.2"/>
    <n v="0"/>
    <n v="32.06"/>
    <n v="70.2"/>
    <n v="32.06"/>
    <n v="38.14"/>
    <n v="0.5433048433048433"/>
  </r>
  <r>
    <n v="1100"/>
    <d v="2026-02-17T00:00:00"/>
    <n v="2026"/>
    <x v="1"/>
    <n v="2"/>
    <x v="1"/>
    <x v="0"/>
    <x v="4"/>
    <x v="2"/>
    <s v="Returning"/>
    <x v="1"/>
    <s v="Weighted Vest"/>
    <n v="2"/>
    <n v="120.48"/>
    <n v="0"/>
    <n v="70.680000000000007"/>
    <n v="240.96"/>
    <n v="141.36000000000001"/>
    <n v="99.6"/>
    <n v="0.4133466135458167"/>
  </r>
  <r>
    <n v="1101"/>
    <d v="2026-08-12T00:00:00"/>
    <n v="2026"/>
    <x v="0"/>
    <n v="8"/>
    <x v="11"/>
    <x v="0"/>
    <x v="2"/>
    <x v="2"/>
    <s v="New"/>
    <x v="1"/>
    <s v="Resistance Band Set"/>
    <n v="3"/>
    <n v="40.14"/>
    <n v="0.05"/>
    <n v="14.53"/>
    <n v="114.399"/>
    <n v="43.589999999999996"/>
    <n v="70.808999999999997"/>
    <n v="0.61896520074476169"/>
  </r>
  <r>
    <n v="1102"/>
    <d v="2026-04-24T00:00:00"/>
    <n v="2026"/>
    <x v="3"/>
    <n v="4"/>
    <x v="6"/>
    <x v="2"/>
    <x v="3"/>
    <x v="2"/>
    <s v="Business"/>
    <x v="0"/>
    <s v="Trekking Poles"/>
    <n v="2"/>
    <n v="70.53"/>
    <n v="0"/>
    <n v="32.229999999999997"/>
    <n v="141.06"/>
    <n v="64.459999999999994"/>
    <n v="76.600000000000009"/>
    <n v="0.54303133418403526"/>
  </r>
  <r>
    <n v="1104"/>
    <d v="2026-08-06T00:00:00"/>
    <n v="2026"/>
    <x v="0"/>
    <n v="8"/>
    <x v="11"/>
    <x v="1"/>
    <x v="5"/>
    <x v="2"/>
    <s v="Returning"/>
    <x v="2"/>
    <s v="Trail Tent 2P"/>
    <n v="1"/>
    <n v="191.44"/>
    <n v="0"/>
    <n v="102.13"/>
    <n v="191.44"/>
    <n v="102.13"/>
    <n v="89.31"/>
    <n v="0.46651692436272463"/>
  </r>
  <r>
    <n v="1105"/>
    <d v="2026-06-21T00:00:00"/>
    <n v="2026"/>
    <x v="3"/>
    <n v="6"/>
    <x v="5"/>
    <x v="3"/>
    <x v="9"/>
    <x v="3"/>
    <s v="Returning"/>
    <x v="4"/>
    <s v="Insulated Bottle"/>
    <n v="1"/>
    <n v="36.479999999999997"/>
    <n v="0.1"/>
    <n v="13.9"/>
    <n v="32.832000000000001"/>
    <n v="13.9"/>
    <n v="18.932000000000002"/>
    <n v="0.57663255360623789"/>
  </r>
  <r>
    <n v="1108"/>
    <d v="2026-11-25T00:00:00"/>
    <n v="2026"/>
    <x v="2"/>
    <n v="11"/>
    <x v="2"/>
    <x v="2"/>
    <x v="6"/>
    <x v="3"/>
    <s v="New"/>
    <x v="4"/>
    <s v="Insulated Bottle"/>
    <n v="1"/>
    <n v="37.06"/>
    <n v="0.1"/>
    <n v="13.18"/>
    <n v="33.354000000000006"/>
    <n v="13.18"/>
    <n v="20.174000000000007"/>
    <n v="0.6048449961024166"/>
  </r>
  <r>
    <n v="1111"/>
    <d v="2026-08-11T00:00:00"/>
    <n v="2026"/>
    <x v="0"/>
    <n v="8"/>
    <x v="11"/>
    <x v="0"/>
    <x v="8"/>
    <x v="2"/>
    <s v="New"/>
    <x v="2"/>
    <s v="Trail Tent 2P"/>
    <n v="1"/>
    <n v="198.44"/>
    <n v="0"/>
    <n v="106.79"/>
    <n v="198.44"/>
    <n v="106.79"/>
    <n v="91.649999999999991"/>
    <n v="0.46185244910300338"/>
  </r>
  <r>
    <n v="1113"/>
    <d v="2026-01-20T00:00:00"/>
    <n v="2026"/>
    <x v="1"/>
    <n v="1"/>
    <x v="10"/>
    <x v="3"/>
    <x v="9"/>
    <x v="2"/>
    <s v="Returning"/>
    <x v="2"/>
    <s v="Compact Sleeping Bag"/>
    <n v="1"/>
    <n v="122.86"/>
    <n v="0.05"/>
    <n v="60.36"/>
    <n v="116.717"/>
    <n v="60.36"/>
    <n v="56.356999999999999"/>
    <n v="0.48285168398776529"/>
  </r>
  <r>
    <n v="1115"/>
    <d v="2026-02-27T00:00:00"/>
    <n v="2026"/>
    <x v="1"/>
    <n v="2"/>
    <x v="1"/>
    <x v="1"/>
    <x v="1"/>
    <x v="0"/>
    <s v="Business"/>
    <x v="4"/>
    <s v="Travel Backpack 35L"/>
    <n v="3"/>
    <n v="161.19999999999999"/>
    <n v="0.1"/>
    <n v="87.37"/>
    <n v="435.23999999999995"/>
    <n v="262.11"/>
    <n v="173.12999999999994"/>
    <n v="0.39778053487730897"/>
  </r>
  <r>
    <n v="1116"/>
    <d v="2026-05-30T00:00:00"/>
    <n v="2026"/>
    <x v="3"/>
    <n v="5"/>
    <x v="8"/>
    <x v="2"/>
    <x v="13"/>
    <x v="1"/>
    <s v="Business"/>
    <x v="4"/>
    <s v="Carry-On Duffel"/>
    <n v="5"/>
    <n v="134.4"/>
    <n v="0.15"/>
    <n v="67.709999999999994"/>
    <n v="571.19999999999993"/>
    <n v="338.54999999999995"/>
    <n v="232.64999999999998"/>
    <n v="0.40730042016806722"/>
  </r>
  <r>
    <n v="1118"/>
    <d v="2026-01-07T00:00:00"/>
    <n v="2026"/>
    <x v="1"/>
    <n v="1"/>
    <x v="10"/>
    <x v="2"/>
    <x v="13"/>
    <x v="2"/>
    <s v="Returning"/>
    <x v="4"/>
    <s v="Carry-On Duffel"/>
    <n v="2"/>
    <n v="131.63999999999999"/>
    <n v="0.05"/>
    <n v="69.02"/>
    <n v="250.11599999999996"/>
    <n v="138.04"/>
    <n v="112.07599999999996"/>
    <n v="0.44809608341729429"/>
  </r>
  <r>
    <n v="1122"/>
    <d v="2026-05-28T00:00:00"/>
    <n v="2026"/>
    <x v="3"/>
    <n v="5"/>
    <x v="8"/>
    <x v="3"/>
    <x v="14"/>
    <x v="2"/>
    <s v="Returning"/>
    <x v="3"/>
    <s v="Trail Bike Light"/>
    <n v="2"/>
    <n v="51.25"/>
    <n v="0"/>
    <n v="22.57"/>
    <n v="102.5"/>
    <n v="45.14"/>
    <n v="57.36"/>
    <n v="0.55960975609756092"/>
  </r>
  <r>
    <n v="1125"/>
    <d v="2026-01-31T00:00:00"/>
    <n v="2026"/>
    <x v="1"/>
    <n v="1"/>
    <x v="10"/>
    <x v="2"/>
    <x v="6"/>
    <x v="2"/>
    <s v="Returning"/>
    <x v="0"/>
    <s v="Trekking Poles"/>
    <n v="1"/>
    <n v="72.69"/>
    <n v="0.1"/>
    <n v="32.67"/>
    <n v="65.421000000000006"/>
    <n v="32.67"/>
    <n v="32.751000000000005"/>
    <n v="0.50061906727197691"/>
  </r>
  <r>
    <n v="1126"/>
    <d v="2026-10-08T00:00:00"/>
    <n v="2026"/>
    <x v="2"/>
    <n v="10"/>
    <x v="9"/>
    <x v="1"/>
    <x v="10"/>
    <x v="2"/>
    <s v="Business"/>
    <x v="3"/>
    <s v="Trail Bike Light"/>
    <n v="1"/>
    <n v="51.35"/>
    <n v="0"/>
    <n v="22.98"/>
    <n v="51.35"/>
    <n v="22.98"/>
    <n v="28.37"/>
    <n v="0.55248296007789677"/>
  </r>
  <r>
    <n v="1127"/>
    <d v="2026-11-20T00:00:00"/>
    <n v="2026"/>
    <x v="2"/>
    <n v="11"/>
    <x v="2"/>
    <x v="1"/>
    <x v="1"/>
    <x v="3"/>
    <s v="New"/>
    <x v="3"/>
    <s v="Commuter Helmet"/>
    <n v="2"/>
    <n v="81.02"/>
    <n v="0"/>
    <n v="43.22"/>
    <n v="162.04"/>
    <n v="86.44"/>
    <n v="75.599999999999994"/>
    <n v="0.46655146877314241"/>
  </r>
  <r>
    <n v="1128"/>
    <d v="2026-09-10T00:00:00"/>
    <n v="2026"/>
    <x v="0"/>
    <n v="9"/>
    <x v="4"/>
    <x v="1"/>
    <x v="5"/>
    <x v="3"/>
    <s v="Returning"/>
    <x v="3"/>
    <s v="Trail Bike Light"/>
    <n v="1"/>
    <n v="51.32"/>
    <n v="0.1"/>
    <n v="22.67"/>
    <n v="46.188000000000002"/>
    <n v="22.67"/>
    <n v="23.518000000000001"/>
    <n v="0.50917987356023209"/>
  </r>
  <r>
    <n v="1130"/>
    <d v="2026-10-24T00:00:00"/>
    <n v="2026"/>
    <x v="2"/>
    <n v="10"/>
    <x v="9"/>
    <x v="1"/>
    <x v="5"/>
    <x v="0"/>
    <s v="Returning"/>
    <x v="3"/>
    <s v="Compact Repair Kit"/>
    <n v="1"/>
    <n v="40.83"/>
    <n v="0.1"/>
    <n v="16.54"/>
    <n v="36.747"/>
    <n v="16.54"/>
    <n v="20.207000000000001"/>
    <n v="0.54989522954254766"/>
  </r>
  <r>
    <n v="1131"/>
    <d v="2026-12-18T00:00:00"/>
    <n v="2026"/>
    <x v="2"/>
    <n v="12"/>
    <x v="3"/>
    <x v="0"/>
    <x v="4"/>
    <x v="2"/>
    <s v="Returning"/>
    <x v="0"/>
    <s v="Hiking Daypack 20L"/>
    <n v="2"/>
    <n v="93.88"/>
    <n v="0.1"/>
    <n v="45.89"/>
    <n v="168.98400000000001"/>
    <n v="91.78"/>
    <n v="77.204000000000008"/>
    <n v="0.45687165648818823"/>
  </r>
  <r>
    <n v="1133"/>
    <d v="2026-05-15T00:00:00"/>
    <n v="2026"/>
    <x v="3"/>
    <n v="5"/>
    <x v="8"/>
    <x v="1"/>
    <x v="5"/>
    <x v="0"/>
    <s v="New"/>
    <x v="2"/>
    <s v="Trail Tent 2P"/>
    <n v="3"/>
    <n v="192.21"/>
    <n v="0"/>
    <n v="103.51"/>
    <n v="576.63"/>
    <n v="310.53000000000003"/>
    <n v="266.09999999999997"/>
    <n v="0.46147442900993701"/>
  </r>
  <r>
    <n v="1134"/>
    <d v="2026-11-28T00:00:00"/>
    <n v="2026"/>
    <x v="2"/>
    <n v="11"/>
    <x v="2"/>
    <x v="0"/>
    <x v="2"/>
    <x v="2"/>
    <s v="Returning"/>
    <x v="4"/>
    <s v="Insulated Bottle"/>
    <n v="2"/>
    <n v="36.119999999999997"/>
    <n v="0.1"/>
    <n v="13.61"/>
    <n v="65.015999999999991"/>
    <n v="27.22"/>
    <n v="37.795999999999992"/>
    <n v="0.58133382551987201"/>
  </r>
  <r>
    <n v="1135"/>
    <d v="2026-11-06T00:00:00"/>
    <n v="2026"/>
    <x v="2"/>
    <n v="11"/>
    <x v="2"/>
    <x v="0"/>
    <x v="0"/>
    <x v="2"/>
    <s v="New"/>
    <x v="4"/>
    <s v="Insulated Bottle"/>
    <n v="2"/>
    <n v="35.71"/>
    <n v="0.2"/>
    <n v="13.48"/>
    <n v="57.136000000000003"/>
    <n v="26.96"/>
    <n v="30.176000000000002"/>
    <n v="0.52814337720526461"/>
  </r>
  <r>
    <n v="1140"/>
    <d v="2026-06-06T00:00:00"/>
    <n v="2026"/>
    <x v="3"/>
    <n v="6"/>
    <x v="5"/>
    <x v="2"/>
    <x v="6"/>
    <x v="0"/>
    <s v="Returning"/>
    <x v="0"/>
    <s v="Trekking Poles"/>
    <n v="1"/>
    <n v="70.86"/>
    <n v="0"/>
    <n v="31.47"/>
    <n v="70.86"/>
    <n v="31.47"/>
    <n v="39.39"/>
    <n v="0.55588484335309063"/>
  </r>
  <r>
    <n v="1142"/>
    <d v="2026-03-20T00:00:00"/>
    <n v="2026"/>
    <x v="1"/>
    <n v="3"/>
    <x v="7"/>
    <x v="2"/>
    <x v="7"/>
    <x v="2"/>
    <s v="New"/>
    <x v="2"/>
    <s v="Compact Sleeping Bag"/>
    <n v="3"/>
    <n v="125.85"/>
    <n v="0"/>
    <n v="59.19"/>
    <n v="377.54999999999995"/>
    <n v="177.57"/>
    <n v="199.97999999999996"/>
    <n v="0.52967818831942781"/>
  </r>
  <r>
    <n v="1143"/>
    <d v="2026-03-18T00:00:00"/>
    <n v="2026"/>
    <x v="1"/>
    <n v="3"/>
    <x v="7"/>
    <x v="2"/>
    <x v="13"/>
    <x v="2"/>
    <s v="Business"/>
    <x v="2"/>
    <s v="Compact Sleeping Bag"/>
    <n v="5"/>
    <n v="125.91"/>
    <n v="0"/>
    <n v="59.36"/>
    <n v="629.54999999999995"/>
    <n v="296.8"/>
    <n v="332.74999999999994"/>
    <n v="0.52855214041775866"/>
  </r>
  <r>
    <n v="1144"/>
    <d v="2026-07-14T00:00:00"/>
    <n v="2026"/>
    <x v="0"/>
    <n v="7"/>
    <x v="0"/>
    <x v="3"/>
    <x v="12"/>
    <x v="0"/>
    <s v="New"/>
    <x v="2"/>
    <s v="Portable Camp Stove"/>
    <n v="1"/>
    <n v="83.74"/>
    <n v="0"/>
    <n v="38.96"/>
    <n v="83.74"/>
    <n v="38.96"/>
    <n v="44.779999999999994"/>
    <n v="0.53475041796035339"/>
  </r>
  <r>
    <n v="1145"/>
    <d v="2026-08-04T00:00:00"/>
    <n v="2026"/>
    <x v="0"/>
    <n v="8"/>
    <x v="11"/>
    <x v="3"/>
    <x v="14"/>
    <x v="3"/>
    <s v="New"/>
    <x v="2"/>
    <s v="Trail Tent 2P"/>
    <n v="1"/>
    <n v="197.26"/>
    <n v="0"/>
    <n v="104.09"/>
    <n v="197.26"/>
    <n v="104.09"/>
    <n v="93.169999999999987"/>
    <n v="0.47232079488999285"/>
  </r>
  <r>
    <n v="1146"/>
    <d v="2026-07-16T00:00:00"/>
    <n v="2026"/>
    <x v="0"/>
    <n v="7"/>
    <x v="0"/>
    <x v="2"/>
    <x v="3"/>
    <x v="3"/>
    <s v="Returning"/>
    <x v="2"/>
    <s v="Compact Sleeping Bag"/>
    <n v="2"/>
    <n v="125.34"/>
    <n v="0.15"/>
    <n v="59.04"/>
    <n v="213.078"/>
    <n v="118.08"/>
    <n v="94.998000000000005"/>
    <n v="0.44583673584321237"/>
  </r>
  <r>
    <n v="1147"/>
    <d v="2026-04-20T00:00:00"/>
    <n v="2026"/>
    <x v="3"/>
    <n v="4"/>
    <x v="6"/>
    <x v="0"/>
    <x v="0"/>
    <x v="2"/>
    <s v="New"/>
    <x v="4"/>
    <s v="Carry-On Duffel"/>
    <n v="1"/>
    <n v="131.46"/>
    <n v="0"/>
    <n v="67.77"/>
    <n v="131.46"/>
    <n v="67.77"/>
    <n v="63.690000000000012"/>
    <n v="0.48448197170241902"/>
  </r>
  <r>
    <n v="1148"/>
    <d v="2026-08-05T00:00:00"/>
    <n v="2026"/>
    <x v="0"/>
    <n v="8"/>
    <x v="11"/>
    <x v="3"/>
    <x v="12"/>
    <x v="0"/>
    <s v="New"/>
    <x v="1"/>
    <s v="Recovery Roller"/>
    <n v="3"/>
    <n v="35.9"/>
    <n v="0"/>
    <n v="14.11"/>
    <n v="107.69999999999999"/>
    <n v="42.33"/>
    <n v="65.36999999999999"/>
    <n v="0.60696378830083564"/>
  </r>
  <r>
    <n v="1149"/>
    <d v="2026-07-04T00:00:00"/>
    <n v="2026"/>
    <x v="0"/>
    <n v="7"/>
    <x v="0"/>
    <x v="1"/>
    <x v="5"/>
    <x v="2"/>
    <s v="New"/>
    <x v="3"/>
    <s v="Commuter Helmet"/>
    <n v="2"/>
    <n v="81.900000000000006"/>
    <n v="0"/>
    <n v="42.61"/>
    <n v="163.80000000000001"/>
    <n v="85.22"/>
    <n v="78.580000000000013"/>
    <n v="0.47973137973137975"/>
  </r>
  <r>
    <n v="1150"/>
    <d v="2026-05-14T00:00:00"/>
    <n v="2026"/>
    <x v="3"/>
    <n v="5"/>
    <x v="8"/>
    <x v="1"/>
    <x v="1"/>
    <x v="1"/>
    <s v="Returning"/>
    <x v="3"/>
    <s v="Compact Repair Kit"/>
    <n v="8"/>
    <n v="40.15"/>
    <n v="0.15"/>
    <n v="16.91"/>
    <n v="273.02"/>
    <n v="135.28"/>
    <n v="137.73999999999998"/>
    <n v="0.50450516445681637"/>
  </r>
  <r>
    <n v="1151"/>
    <d v="2026-09-28T00:00:00"/>
    <n v="2026"/>
    <x v="0"/>
    <n v="9"/>
    <x v="4"/>
    <x v="1"/>
    <x v="1"/>
    <x v="3"/>
    <s v="Returning"/>
    <x v="3"/>
    <s v="Commuter Helmet"/>
    <n v="1"/>
    <n v="81.48"/>
    <n v="0"/>
    <n v="41.47"/>
    <n v="81.48"/>
    <n v="41.47"/>
    <n v="40.010000000000005"/>
    <n v="0.4910407461953854"/>
  </r>
  <r>
    <n v="1152"/>
    <d v="2026-05-25T00:00:00"/>
    <n v="2026"/>
    <x v="3"/>
    <n v="5"/>
    <x v="8"/>
    <x v="0"/>
    <x v="0"/>
    <x v="2"/>
    <s v="New"/>
    <x v="0"/>
    <s v="Hiking Daypack 20L"/>
    <n v="2"/>
    <n v="94.4"/>
    <n v="0"/>
    <n v="46.39"/>
    <n v="188.8"/>
    <n v="92.78"/>
    <n v="96.02000000000001"/>
    <n v="0.50858050847457625"/>
  </r>
  <r>
    <n v="1153"/>
    <d v="2026-04-04T00:00:00"/>
    <n v="2026"/>
    <x v="3"/>
    <n v="4"/>
    <x v="6"/>
    <x v="3"/>
    <x v="14"/>
    <x v="0"/>
    <s v="New"/>
    <x v="0"/>
    <s v="Hiking Daypack 20L"/>
    <n v="4"/>
    <n v="90.15"/>
    <n v="0"/>
    <n v="44.9"/>
    <n v="360.6"/>
    <n v="179.6"/>
    <n v="181.00000000000003"/>
    <n v="0.50194120909595119"/>
  </r>
  <r>
    <n v="1155"/>
    <d v="2026-05-17T00:00:00"/>
    <n v="2026"/>
    <x v="3"/>
    <n v="5"/>
    <x v="8"/>
    <x v="3"/>
    <x v="12"/>
    <x v="3"/>
    <s v="New"/>
    <x v="0"/>
    <s v="Trekking Poles"/>
    <n v="5"/>
    <n v="72.900000000000006"/>
    <n v="0.05"/>
    <n v="31.57"/>
    <n v="346.27499999999998"/>
    <n v="157.85"/>
    <n v="188.42499999999998"/>
    <n v="0.54414843693596127"/>
  </r>
  <r>
    <n v="1156"/>
    <d v="2026-08-20T00:00:00"/>
    <n v="2026"/>
    <x v="0"/>
    <n v="8"/>
    <x v="11"/>
    <x v="3"/>
    <x v="9"/>
    <x v="0"/>
    <s v="New"/>
    <x v="3"/>
    <s v="Trail Bike Light"/>
    <n v="2"/>
    <n v="50.59"/>
    <n v="0.1"/>
    <n v="22.68"/>
    <n v="91.062000000000012"/>
    <n v="45.36"/>
    <n v="45.702000000000012"/>
    <n v="0.5018778414706464"/>
  </r>
  <r>
    <n v="1157"/>
    <d v="2026-10-22T00:00:00"/>
    <n v="2026"/>
    <x v="2"/>
    <n v="10"/>
    <x v="9"/>
    <x v="0"/>
    <x v="2"/>
    <x v="2"/>
    <s v="New"/>
    <x v="3"/>
    <s v="Trail Bike Light"/>
    <n v="1"/>
    <n v="51.25"/>
    <n v="0"/>
    <n v="22.58"/>
    <n v="51.25"/>
    <n v="22.58"/>
    <n v="28.67"/>
    <n v="0.55941463414634152"/>
  </r>
  <r>
    <n v="1158"/>
    <d v="2026-09-30T00:00:00"/>
    <n v="2026"/>
    <x v="0"/>
    <n v="9"/>
    <x v="4"/>
    <x v="1"/>
    <x v="10"/>
    <x v="0"/>
    <s v="Returning"/>
    <x v="1"/>
    <s v="Resistance Band Set"/>
    <n v="1"/>
    <n v="40.61"/>
    <n v="0.1"/>
    <n v="14.28"/>
    <n v="36.548999999999999"/>
    <n v="14.28"/>
    <n v="22.268999999999998"/>
    <n v="0.60929163588607071"/>
  </r>
  <r>
    <n v="1161"/>
    <d v="2026-03-16T00:00:00"/>
    <n v="2026"/>
    <x v="1"/>
    <n v="3"/>
    <x v="7"/>
    <x v="2"/>
    <x v="13"/>
    <x v="2"/>
    <s v="New"/>
    <x v="3"/>
    <s v="Cycling Pack 12L"/>
    <n v="2"/>
    <n v="101.73"/>
    <n v="0.05"/>
    <n v="51.56"/>
    <n v="193.28700000000001"/>
    <n v="103.12"/>
    <n v="90.167000000000002"/>
    <n v="0.46649283190281809"/>
  </r>
  <r>
    <n v="1163"/>
    <d v="2026-06-25T00:00:00"/>
    <n v="2026"/>
    <x v="3"/>
    <n v="6"/>
    <x v="5"/>
    <x v="2"/>
    <x v="13"/>
    <x v="2"/>
    <s v="New"/>
    <x v="4"/>
    <s v="Packing Cube Set"/>
    <n v="2"/>
    <n v="46.69"/>
    <n v="0.05"/>
    <n v="18.23"/>
    <n v="88.710999999999999"/>
    <n v="36.46"/>
    <n v="52.250999999999998"/>
    <n v="0.58900249123558523"/>
  </r>
  <r>
    <n v="1164"/>
    <d v="2026-01-31T00:00:00"/>
    <n v="2026"/>
    <x v="1"/>
    <n v="1"/>
    <x v="10"/>
    <x v="1"/>
    <x v="1"/>
    <x v="2"/>
    <s v="New"/>
    <x v="3"/>
    <s v="Commuter Helmet"/>
    <n v="1"/>
    <n v="79.989999999999995"/>
    <n v="0.05"/>
    <n v="43.02"/>
    <n v="75.990499999999997"/>
    <n v="43.02"/>
    <n v="32.970499999999994"/>
    <n v="0.43387660299642711"/>
  </r>
  <r>
    <n v="1166"/>
    <d v="2026-12-27T00:00:00"/>
    <n v="2026"/>
    <x v="2"/>
    <n v="12"/>
    <x v="3"/>
    <x v="3"/>
    <x v="14"/>
    <x v="3"/>
    <s v="Returning"/>
    <x v="2"/>
    <s v="Trail Tent 2P"/>
    <n v="2"/>
    <n v="198.94"/>
    <n v="0.15"/>
    <n v="102.32"/>
    <n v="338.19799999999998"/>
    <n v="204.64"/>
    <n v="133.55799999999999"/>
    <n v="0.39491067362905752"/>
  </r>
  <r>
    <n v="1169"/>
    <d v="2026-06-24T00:00:00"/>
    <n v="2026"/>
    <x v="3"/>
    <n v="6"/>
    <x v="5"/>
    <x v="2"/>
    <x v="7"/>
    <x v="0"/>
    <s v="New"/>
    <x v="3"/>
    <s v="Commuter Helmet"/>
    <n v="3"/>
    <n v="82.91"/>
    <n v="0"/>
    <n v="42.29"/>
    <n v="248.73"/>
    <n v="126.87"/>
    <n v="121.85999999999999"/>
    <n v="0.4899288384995778"/>
  </r>
  <r>
    <n v="1172"/>
    <d v="2026-06-02T00:00:00"/>
    <n v="2026"/>
    <x v="3"/>
    <n v="6"/>
    <x v="5"/>
    <x v="1"/>
    <x v="5"/>
    <x v="2"/>
    <s v="Returning"/>
    <x v="0"/>
    <s v="Summit Backpack 45L"/>
    <n v="1"/>
    <n v="153.43"/>
    <n v="0.05"/>
    <n v="78.16"/>
    <n v="145.7585"/>
    <n v="78.16"/>
    <n v="67.598500000000001"/>
    <n v="0.46377055197467043"/>
  </r>
  <r>
    <n v="1174"/>
    <d v="2026-11-20T00:00:00"/>
    <n v="2026"/>
    <x v="2"/>
    <n v="11"/>
    <x v="2"/>
    <x v="1"/>
    <x v="1"/>
    <x v="3"/>
    <s v="New"/>
    <x v="4"/>
    <s v="Travel Backpack 35L"/>
    <n v="3"/>
    <n v="164.36"/>
    <n v="0.05"/>
    <n v="88.7"/>
    <n v="468.42600000000004"/>
    <n v="266.10000000000002"/>
    <n v="202.32600000000002"/>
    <n v="0.43192734818306416"/>
  </r>
  <r>
    <n v="1175"/>
    <d v="2026-05-11T00:00:00"/>
    <n v="2026"/>
    <x v="3"/>
    <n v="5"/>
    <x v="8"/>
    <x v="3"/>
    <x v="14"/>
    <x v="1"/>
    <s v="Returning"/>
    <x v="2"/>
    <s v="Alpine Tent 4P"/>
    <n v="4"/>
    <n v="332.89"/>
    <n v="0.1"/>
    <n v="198.06"/>
    <n v="1198.404"/>
    <n v="792.24"/>
    <n v="406.16399999999999"/>
    <n v="0.33892076461694054"/>
  </r>
  <r>
    <n v="1176"/>
    <d v="2026-11-15T00:00:00"/>
    <n v="2026"/>
    <x v="2"/>
    <n v="11"/>
    <x v="2"/>
    <x v="2"/>
    <x v="3"/>
    <x v="1"/>
    <s v="Business"/>
    <x v="2"/>
    <s v="Alpine Tent 4P"/>
    <n v="10"/>
    <n v="333.09"/>
    <n v="0.15"/>
    <n v="197.95"/>
    <n v="2831.2649999999994"/>
    <n v="1979.5"/>
    <n v="851.76499999999942"/>
    <n v="0.30084255624252748"/>
  </r>
  <r>
    <n v="1179"/>
    <d v="2026-10-17T00:00:00"/>
    <n v="2026"/>
    <x v="2"/>
    <n v="10"/>
    <x v="9"/>
    <x v="3"/>
    <x v="14"/>
    <x v="2"/>
    <s v="Business"/>
    <x v="3"/>
    <s v="Commuter Helmet"/>
    <n v="1"/>
    <n v="81.47"/>
    <n v="0"/>
    <n v="43.67"/>
    <n v="81.47"/>
    <n v="43.67"/>
    <n v="37.799999999999997"/>
    <n v="0.463974469129741"/>
  </r>
  <r>
    <n v="1181"/>
    <d v="2026-11-22T00:00:00"/>
    <n v="2026"/>
    <x v="2"/>
    <n v="11"/>
    <x v="2"/>
    <x v="2"/>
    <x v="13"/>
    <x v="3"/>
    <s v="New"/>
    <x v="3"/>
    <s v="Cycling Pack 12L"/>
    <n v="2"/>
    <n v="102.87"/>
    <n v="0.05"/>
    <n v="51.69"/>
    <n v="195.453"/>
    <n v="103.38"/>
    <n v="92.073000000000008"/>
    <n v="0.4710748875688785"/>
  </r>
  <r>
    <n v="1184"/>
    <d v="2026-03-30T00:00:00"/>
    <n v="2026"/>
    <x v="1"/>
    <n v="3"/>
    <x v="7"/>
    <x v="0"/>
    <x v="4"/>
    <x v="2"/>
    <s v="Returning"/>
    <x v="3"/>
    <s v="Trail Bike Light"/>
    <n v="1"/>
    <n v="49.46"/>
    <n v="0"/>
    <n v="23.04"/>
    <n v="49.46"/>
    <n v="23.04"/>
    <n v="26.42"/>
    <n v="0.53416902547513145"/>
  </r>
  <r>
    <n v="1185"/>
    <d v="2026-11-01T00:00:00"/>
    <n v="2026"/>
    <x v="2"/>
    <n v="11"/>
    <x v="2"/>
    <x v="0"/>
    <x v="4"/>
    <x v="1"/>
    <s v="Business"/>
    <x v="4"/>
    <s v="Insulated Bottle"/>
    <n v="5"/>
    <n v="37.08"/>
    <n v="0.15"/>
    <n v="13.27"/>
    <n v="157.58999999999997"/>
    <n v="66.349999999999994"/>
    <n v="91.239999999999981"/>
    <n v="0.57897074687480166"/>
  </r>
  <r>
    <n v="1186"/>
    <d v="2026-02-27T00:00:00"/>
    <n v="2026"/>
    <x v="1"/>
    <n v="2"/>
    <x v="1"/>
    <x v="1"/>
    <x v="10"/>
    <x v="0"/>
    <s v="Business"/>
    <x v="3"/>
    <s v="Trail Bike Light"/>
    <n v="1"/>
    <n v="49.73"/>
    <n v="0"/>
    <n v="22"/>
    <n v="49.73"/>
    <n v="22"/>
    <n v="27.729999999999997"/>
    <n v="0.55761109993967417"/>
  </r>
  <r>
    <n v="1187"/>
    <d v="2026-08-03T00:00:00"/>
    <n v="2026"/>
    <x v="0"/>
    <n v="8"/>
    <x v="11"/>
    <x v="1"/>
    <x v="1"/>
    <x v="2"/>
    <s v="Returning"/>
    <x v="4"/>
    <s v="Packing Cube Set"/>
    <n v="2"/>
    <n v="45.45"/>
    <n v="0.05"/>
    <n v="18.829999999999998"/>
    <n v="86.355000000000004"/>
    <n v="37.659999999999997"/>
    <n v="48.695000000000007"/>
    <n v="0.56389323142840608"/>
  </r>
  <r>
    <n v="1188"/>
    <d v="2026-05-18T00:00:00"/>
    <n v="2026"/>
    <x v="3"/>
    <n v="5"/>
    <x v="8"/>
    <x v="2"/>
    <x v="3"/>
    <x v="2"/>
    <s v="Returning"/>
    <x v="2"/>
    <s v="Portable Camp Stove"/>
    <n v="1"/>
    <n v="82.44"/>
    <n v="0.15"/>
    <n v="39.380000000000003"/>
    <n v="70.073999999999998"/>
    <n v="39.380000000000003"/>
    <n v="30.693999999999996"/>
    <n v="0.43802266175757054"/>
  </r>
  <r>
    <n v="1189"/>
    <d v="2026-03-23T00:00:00"/>
    <n v="2026"/>
    <x v="1"/>
    <n v="3"/>
    <x v="7"/>
    <x v="0"/>
    <x v="8"/>
    <x v="2"/>
    <s v="New"/>
    <x v="3"/>
    <s v="Cycling Pack 12L"/>
    <n v="2"/>
    <n v="103.22"/>
    <n v="0"/>
    <n v="51.33"/>
    <n v="206.44"/>
    <n v="102.66"/>
    <n v="103.78"/>
    <n v="0.50271265258670805"/>
  </r>
  <r>
    <n v="1192"/>
    <d v="2026-12-25T00:00:00"/>
    <n v="2026"/>
    <x v="2"/>
    <n v="12"/>
    <x v="3"/>
    <x v="0"/>
    <x v="8"/>
    <x v="1"/>
    <s v="Business"/>
    <x v="1"/>
    <s v="Resistance Band Set"/>
    <n v="6"/>
    <n v="39.49"/>
    <n v="0.05"/>
    <n v="14.49"/>
    <n v="225.09299999999999"/>
    <n v="86.94"/>
    <n v="138.15299999999999"/>
    <n v="0.61375964601298127"/>
  </r>
  <r>
    <n v="1197"/>
    <d v="2026-02-16T00:00:00"/>
    <n v="2026"/>
    <x v="1"/>
    <n v="2"/>
    <x v="1"/>
    <x v="3"/>
    <x v="15"/>
    <x v="2"/>
    <s v="New"/>
    <x v="3"/>
    <s v="Cycling Pack 12L"/>
    <n v="2"/>
    <n v="101.77"/>
    <n v="0"/>
    <n v="51.34"/>
    <n v="203.54"/>
    <n v="102.68"/>
    <n v="100.85999999999999"/>
    <n v="0.49552913432249185"/>
  </r>
  <r>
    <n v="1198"/>
    <d v="2026-12-23T00:00:00"/>
    <n v="2026"/>
    <x v="2"/>
    <n v="12"/>
    <x v="3"/>
    <x v="0"/>
    <x v="0"/>
    <x v="0"/>
    <s v="New"/>
    <x v="4"/>
    <s v="Packing Cube Set"/>
    <n v="5"/>
    <n v="47.69"/>
    <n v="0.05"/>
    <n v="18.23"/>
    <n v="226.52749999999997"/>
    <n v="91.15"/>
    <n v="135.37749999999997"/>
    <n v="0.59762059794064726"/>
  </r>
  <r>
    <n v="1199"/>
    <d v="2026-10-30T00:00:00"/>
    <n v="2026"/>
    <x v="2"/>
    <n v="10"/>
    <x v="9"/>
    <x v="2"/>
    <x v="13"/>
    <x v="2"/>
    <s v="New"/>
    <x v="3"/>
    <s v="Cycling Pack 12L"/>
    <n v="1"/>
    <n v="102.47"/>
    <n v="0.1"/>
    <n v="49.75"/>
    <n v="92.222999999999999"/>
    <n v="49.75"/>
    <n v="42.472999999999999"/>
    <n v="0.46054671828068922"/>
  </r>
  <r>
    <n v="1202"/>
    <d v="2026-11-24T00:00:00"/>
    <n v="2026"/>
    <x v="2"/>
    <n v="11"/>
    <x v="2"/>
    <x v="1"/>
    <x v="5"/>
    <x v="3"/>
    <s v="Returning"/>
    <x v="0"/>
    <s v="Hiking Daypack 20L"/>
    <n v="2"/>
    <n v="91.33"/>
    <n v="0.15"/>
    <n v="45.45"/>
    <n v="155.261"/>
    <n v="90.9"/>
    <n v="64.36099999999999"/>
    <n v="0.41453423589954974"/>
  </r>
  <r>
    <n v="1203"/>
    <d v="2026-11-11T00:00:00"/>
    <n v="2026"/>
    <x v="2"/>
    <n v="11"/>
    <x v="2"/>
    <x v="0"/>
    <x v="4"/>
    <x v="0"/>
    <s v="Returning"/>
    <x v="0"/>
    <s v="Trail Boots"/>
    <n v="2"/>
    <n v="141.33000000000001"/>
    <n v="0.05"/>
    <n v="79.739999999999995"/>
    <n v="268.52699999999999"/>
    <n v="159.47999999999999"/>
    <n v="109.047"/>
    <n v="0.40609324202035552"/>
  </r>
  <r>
    <n v="1204"/>
    <d v="2026-12-08T00:00:00"/>
    <n v="2026"/>
    <x v="2"/>
    <n v="12"/>
    <x v="3"/>
    <x v="3"/>
    <x v="11"/>
    <x v="2"/>
    <s v="New"/>
    <x v="1"/>
    <s v="Resistance Band Set"/>
    <n v="1"/>
    <n v="40.29"/>
    <n v="0"/>
    <n v="15.07"/>
    <n v="40.29"/>
    <n v="15.07"/>
    <n v="25.22"/>
    <n v="0.62596177711590961"/>
  </r>
  <r>
    <n v="1205"/>
    <d v="2026-11-18T00:00:00"/>
    <n v="2026"/>
    <x v="2"/>
    <n v="11"/>
    <x v="2"/>
    <x v="0"/>
    <x v="8"/>
    <x v="2"/>
    <s v="Returning"/>
    <x v="3"/>
    <s v="Cycling Pack 12L"/>
    <n v="2"/>
    <n v="100.72"/>
    <n v="0.1"/>
    <n v="51.68"/>
    <n v="181.29599999999999"/>
    <n v="103.36"/>
    <n v="77.935999999999993"/>
    <n v="0.42988262289294854"/>
  </r>
  <r>
    <n v="1206"/>
    <d v="2026-05-30T00:00:00"/>
    <n v="2026"/>
    <x v="3"/>
    <n v="5"/>
    <x v="8"/>
    <x v="0"/>
    <x v="8"/>
    <x v="2"/>
    <s v="Returning"/>
    <x v="4"/>
    <s v="Insulated Bottle"/>
    <n v="2"/>
    <n v="37.130000000000003"/>
    <n v="0.05"/>
    <n v="13.44"/>
    <n v="70.546999999999997"/>
    <n v="26.88"/>
    <n v="43.667000000000002"/>
    <n v="0.6189774193091131"/>
  </r>
  <r>
    <n v="1208"/>
    <d v="2026-05-31T00:00:00"/>
    <n v="2026"/>
    <x v="3"/>
    <n v="5"/>
    <x v="8"/>
    <x v="0"/>
    <x v="4"/>
    <x v="3"/>
    <s v="New"/>
    <x v="3"/>
    <s v="Cycling Pack 12L"/>
    <n v="1"/>
    <n v="102.24"/>
    <n v="0"/>
    <n v="50.75"/>
    <n v="102.24"/>
    <n v="50.75"/>
    <n v="51.489999999999995"/>
    <n v="0.50361893583724571"/>
  </r>
  <r>
    <n v="1210"/>
    <d v="2026-05-13T00:00:00"/>
    <n v="2026"/>
    <x v="3"/>
    <n v="5"/>
    <x v="8"/>
    <x v="3"/>
    <x v="12"/>
    <x v="1"/>
    <s v="Business"/>
    <x v="0"/>
    <s v="Trail Boots"/>
    <n v="6"/>
    <n v="141.9"/>
    <n v="0.1"/>
    <n v="79.64"/>
    <n v="766.2600000000001"/>
    <n v="477.84000000000003"/>
    <n v="288.42000000000007"/>
    <n v="0.37639965546942294"/>
  </r>
  <r>
    <n v="1213"/>
    <d v="2026-05-21T00:00:00"/>
    <n v="2026"/>
    <x v="3"/>
    <n v="5"/>
    <x v="8"/>
    <x v="3"/>
    <x v="12"/>
    <x v="3"/>
    <s v="Returning"/>
    <x v="2"/>
    <s v="Compact Sleeping Bag"/>
    <n v="3"/>
    <n v="120.61"/>
    <n v="0"/>
    <n v="60.17"/>
    <n v="361.83"/>
    <n v="180.51"/>
    <n v="181.32"/>
    <n v="0.50111931017328581"/>
  </r>
  <r>
    <n v="1214"/>
    <d v="2026-09-19T00:00:00"/>
    <n v="2026"/>
    <x v="0"/>
    <n v="9"/>
    <x v="4"/>
    <x v="1"/>
    <x v="5"/>
    <x v="0"/>
    <s v="Returning"/>
    <x v="2"/>
    <s v="Trail Tent 2P"/>
    <n v="1"/>
    <n v="198.29"/>
    <n v="0.05"/>
    <n v="106.24"/>
    <n v="188.37549999999999"/>
    <n v="106.24"/>
    <n v="82.135499999999993"/>
    <n v="0.436020076920831"/>
  </r>
  <r>
    <n v="1217"/>
    <d v="2026-07-01T00:00:00"/>
    <n v="2026"/>
    <x v="0"/>
    <n v="7"/>
    <x v="0"/>
    <x v="3"/>
    <x v="15"/>
    <x v="2"/>
    <s v="Returning"/>
    <x v="2"/>
    <s v="Compact Sleeping Bag"/>
    <n v="2"/>
    <n v="121.78"/>
    <n v="0.1"/>
    <n v="59.62"/>
    <n v="219.20400000000001"/>
    <n v="119.24"/>
    <n v="99.964000000000013"/>
    <n v="0.45603182423678407"/>
  </r>
  <r>
    <n v="1223"/>
    <d v="2026-07-26T00:00:00"/>
    <n v="2026"/>
    <x v="0"/>
    <n v="7"/>
    <x v="0"/>
    <x v="2"/>
    <x v="13"/>
    <x v="0"/>
    <s v="New"/>
    <x v="0"/>
    <s v="Trail Boots"/>
    <n v="1"/>
    <n v="140.44"/>
    <n v="0"/>
    <n v="77.08"/>
    <n v="140.44"/>
    <n v="77.08"/>
    <n v="63.36"/>
    <n v="0.45115351751637711"/>
  </r>
  <r>
    <n v="1224"/>
    <d v="2026-09-08T00:00:00"/>
    <n v="2026"/>
    <x v="0"/>
    <n v="9"/>
    <x v="4"/>
    <x v="3"/>
    <x v="12"/>
    <x v="2"/>
    <s v="Returning"/>
    <x v="3"/>
    <s v="Compact Repair Kit"/>
    <n v="2"/>
    <n v="39.409999999999997"/>
    <n v="0.05"/>
    <n v="17.12"/>
    <n v="74.878999999999991"/>
    <n v="34.24"/>
    <n v="40.638999999999989"/>
    <n v="0.54272893601677363"/>
  </r>
  <r>
    <n v="1226"/>
    <d v="2026-10-29T00:00:00"/>
    <n v="2026"/>
    <x v="2"/>
    <n v="10"/>
    <x v="9"/>
    <x v="1"/>
    <x v="1"/>
    <x v="3"/>
    <s v="Returning"/>
    <x v="4"/>
    <s v="Insulated Bottle"/>
    <n v="1"/>
    <n v="36.58"/>
    <n v="0"/>
    <n v="13.5"/>
    <n v="36.58"/>
    <n v="13.5"/>
    <n v="23.08"/>
    <n v="0.63094587206123565"/>
  </r>
  <r>
    <n v="1227"/>
    <d v="2026-08-08T00:00:00"/>
    <n v="2026"/>
    <x v="0"/>
    <n v="8"/>
    <x v="11"/>
    <x v="0"/>
    <x v="4"/>
    <x v="2"/>
    <s v="Returning"/>
    <x v="3"/>
    <s v="Cycling Pack 12L"/>
    <n v="1"/>
    <n v="104.69"/>
    <n v="0"/>
    <n v="49.06"/>
    <n v="104.69"/>
    <n v="49.06"/>
    <n v="55.629999999999995"/>
    <n v="0.53137835514375775"/>
  </r>
  <r>
    <n v="1229"/>
    <d v="2026-09-15T00:00:00"/>
    <n v="2026"/>
    <x v="0"/>
    <n v="9"/>
    <x v="4"/>
    <x v="2"/>
    <x v="6"/>
    <x v="3"/>
    <s v="New"/>
    <x v="3"/>
    <s v="Compact Repair Kit"/>
    <n v="5"/>
    <n v="40.17"/>
    <n v="0"/>
    <n v="16.27"/>
    <n v="200.85000000000002"/>
    <n v="81.349999999999994"/>
    <n v="119.50000000000003"/>
    <n v="0.59497137167040082"/>
  </r>
  <r>
    <n v="1231"/>
    <d v="2026-12-20T00:00:00"/>
    <n v="2026"/>
    <x v="2"/>
    <n v="12"/>
    <x v="3"/>
    <x v="0"/>
    <x v="4"/>
    <x v="2"/>
    <s v="New"/>
    <x v="2"/>
    <s v="Compact Sleeping Bag"/>
    <n v="4"/>
    <n v="120.8"/>
    <n v="0.1"/>
    <n v="59.93"/>
    <n v="434.88"/>
    <n v="239.72"/>
    <n v="195.16"/>
    <n v="0.44876747608535689"/>
  </r>
  <r>
    <n v="1233"/>
    <d v="2026-04-08T00:00:00"/>
    <n v="2026"/>
    <x v="3"/>
    <n v="4"/>
    <x v="6"/>
    <x v="1"/>
    <x v="5"/>
    <x v="2"/>
    <s v="New"/>
    <x v="3"/>
    <s v="Trail Bike Light"/>
    <n v="5"/>
    <n v="50.22"/>
    <n v="0.1"/>
    <n v="22.31"/>
    <n v="225.99"/>
    <n v="111.55"/>
    <n v="114.44000000000001"/>
    <n v="0.50639408823399268"/>
  </r>
  <r>
    <n v="1234"/>
    <d v="2026-12-28T00:00:00"/>
    <n v="2026"/>
    <x v="2"/>
    <n v="12"/>
    <x v="3"/>
    <x v="0"/>
    <x v="8"/>
    <x v="2"/>
    <s v="Returning"/>
    <x v="3"/>
    <s v="Commuter Helmet"/>
    <n v="1"/>
    <n v="81.39"/>
    <n v="0.05"/>
    <n v="43.54"/>
    <n v="77.320499999999996"/>
    <n v="43.54"/>
    <n v="33.780499999999996"/>
    <n v="0.43688931137279247"/>
  </r>
  <r>
    <n v="1236"/>
    <d v="2026-05-07T00:00:00"/>
    <n v="2026"/>
    <x v="3"/>
    <n v="5"/>
    <x v="8"/>
    <x v="1"/>
    <x v="10"/>
    <x v="0"/>
    <s v="Returning"/>
    <x v="1"/>
    <s v="Weighted Vest"/>
    <n v="2"/>
    <n v="124.25"/>
    <n v="0"/>
    <n v="69.510000000000005"/>
    <n v="248.5"/>
    <n v="139.02000000000001"/>
    <n v="109.47999999999999"/>
    <n v="0.44056338028169012"/>
  </r>
  <r>
    <n v="1237"/>
    <d v="2026-01-04T00:00:00"/>
    <n v="2026"/>
    <x v="1"/>
    <n v="1"/>
    <x v="10"/>
    <x v="0"/>
    <x v="0"/>
    <x v="0"/>
    <s v="Business"/>
    <x v="4"/>
    <s v="Packing Cube Set"/>
    <n v="1"/>
    <n v="46.99"/>
    <n v="0.05"/>
    <n v="18.11"/>
    <n v="44.640500000000003"/>
    <n v="18.11"/>
    <n v="26.530500000000004"/>
    <n v="0.59431457980981395"/>
  </r>
  <r>
    <n v="1238"/>
    <d v="2026-10-28T00:00:00"/>
    <n v="2026"/>
    <x v="2"/>
    <n v="10"/>
    <x v="9"/>
    <x v="2"/>
    <x v="13"/>
    <x v="2"/>
    <s v="Returning"/>
    <x v="2"/>
    <s v="Compact Sleeping Bag"/>
    <n v="1"/>
    <n v="125.39"/>
    <n v="0.05"/>
    <n v="61.19"/>
    <n v="119.12049999999999"/>
    <n v="61.19"/>
    <n v="57.930499999999995"/>
    <n v="0.48631847582909743"/>
  </r>
  <r>
    <n v="1243"/>
    <d v="2026-08-11T00:00:00"/>
    <n v="2026"/>
    <x v="0"/>
    <n v="8"/>
    <x v="11"/>
    <x v="3"/>
    <x v="14"/>
    <x v="2"/>
    <s v="Returning"/>
    <x v="2"/>
    <s v="Trail Tent 2P"/>
    <n v="1"/>
    <n v="193.67"/>
    <n v="0"/>
    <n v="103.79"/>
    <n v="193.67"/>
    <n v="103.79"/>
    <n v="89.879999999999981"/>
    <n v="0.46408839779005517"/>
  </r>
  <r>
    <n v="1244"/>
    <d v="2026-05-13T00:00:00"/>
    <n v="2026"/>
    <x v="3"/>
    <n v="5"/>
    <x v="8"/>
    <x v="0"/>
    <x v="4"/>
    <x v="2"/>
    <s v="Returning"/>
    <x v="2"/>
    <s v="Compact Sleeping Bag"/>
    <n v="1"/>
    <n v="122.11"/>
    <n v="0"/>
    <n v="59.86"/>
    <n v="122.11"/>
    <n v="59.86"/>
    <n v="62.25"/>
    <n v="0.50978625829170421"/>
  </r>
  <r>
    <n v="1245"/>
    <d v="2026-10-29T00:00:00"/>
    <n v="2026"/>
    <x v="2"/>
    <n v="10"/>
    <x v="9"/>
    <x v="2"/>
    <x v="3"/>
    <x v="3"/>
    <s v="Returning"/>
    <x v="1"/>
    <s v="Resistance Band Set"/>
    <n v="2"/>
    <n v="41.06"/>
    <n v="0.05"/>
    <n v="15.07"/>
    <n v="78.013999999999996"/>
    <n v="30.14"/>
    <n v="47.873999999999995"/>
    <n v="0.6136590868305688"/>
  </r>
  <r>
    <n v="1247"/>
    <d v="2026-10-15T00:00:00"/>
    <n v="2026"/>
    <x v="2"/>
    <n v="10"/>
    <x v="9"/>
    <x v="1"/>
    <x v="1"/>
    <x v="2"/>
    <s v="New"/>
    <x v="0"/>
    <s v="Trekking Poles"/>
    <n v="1"/>
    <n v="71.05"/>
    <n v="0"/>
    <n v="33.32"/>
    <n v="71.05"/>
    <n v="33.32"/>
    <n v="37.729999999999997"/>
    <n v="0.53103448275862064"/>
  </r>
  <r>
    <n v="1248"/>
    <d v="2026-11-01T00:00:00"/>
    <n v="2026"/>
    <x v="2"/>
    <n v="11"/>
    <x v="2"/>
    <x v="1"/>
    <x v="1"/>
    <x v="1"/>
    <s v="Business"/>
    <x v="4"/>
    <s v="Carry-On Duffel"/>
    <n v="5"/>
    <n v="132.33000000000001"/>
    <n v="0.2"/>
    <n v="65.2"/>
    <n v="529.32000000000005"/>
    <n v="326"/>
    <n v="203.32000000000005"/>
    <n v="0.3841154689034989"/>
  </r>
  <r>
    <n v="1250"/>
    <d v="2026-11-23T00:00:00"/>
    <n v="2026"/>
    <x v="2"/>
    <n v="11"/>
    <x v="2"/>
    <x v="2"/>
    <x v="13"/>
    <x v="2"/>
    <s v="New"/>
    <x v="4"/>
    <s v="Insulated Bottle"/>
    <n v="6"/>
    <n v="36.35"/>
    <n v="0"/>
    <n v="13.24"/>
    <n v="218.10000000000002"/>
    <n v="79.44"/>
    <n v="138.66000000000003"/>
    <n v="0.63576341127922975"/>
  </r>
  <r>
    <n v="1253"/>
    <d v="2026-10-30T00:00:00"/>
    <n v="2026"/>
    <x v="2"/>
    <n v="10"/>
    <x v="9"/>
    <x v="0"/>
    <x v="8"/>
    <x v="0"/>
    <s v="Business"/>
    <x v="1"/>
    <s v="Resistance Band Set"/>
    <n v="2"/>
    <n v="40.43"/>
    <n v="0"/>
    <n v="14.88"/>
    <n v="80.86"/>
    <n v="29.76"/>
    <n v="51.099999999999994"/>
    <n v="0.63195646796932969"/>
  </r>
  <r>
    <n v="1259"/>
    <d v="2026-04-12T00:00:00"/>
    <n v="2026"/>
    <x v="3"/>
    <n v="4"/>
    <x v="6"/>
    <x v="2"/>
    <x v="13"/>
    <x v="3"/>
    <s v="New"/>
    <x v="0"/>
    <s v="Summit Backpack 45L"/>
    <n v="2"/>
    <n v="151.01"/>
    <n v="0"/>
    <n v="80.209999999999994"/>
    <n v="302.02"/>
    <n v="160.41999999999999"/>
    <n v="141.6"/>
    <n v="0.4688431229719886"/>
  </r>
  <r>
    <n v="1261"/>
    <d v="2026-06-02T00:00:00"/>
    <n v="2026"/>
    <x v="3"/>
    <n v="6"/>
    <x v="5"/>
    <x v="2"/>
    <x v="16"/>
    <x v="2"/>
    <s v="New"/>
    <x v="3"/>
    <s v="Commuter Helmet"/>
    <n v="2"/>
    <n v="80.06"/>
    <n v="0"/>
    <n v="42.87"/>
    <n v="160.12"/>
    <n v="85.74"/>
    <n v="74.38000000000001"/>
    <n v="0.4645266050462154"/>
  </r>
  <r>
    <n v="1262"/>
    <d v="2026-05-02T00:00:00"/>
    <n v="2026"/>
    <x v="3"/>
    <n v="5"/>
    <x v="8"/>
    <x v="0"/>
    <x v="0"/>
    <x v="0"/>
    <s v="Returning"/>
    <x v="4"/>
    <s v="Packing Cube Set"/>
    <n v="2"/>
    <n v="45.47"/>
    <n v="0"/>
    <n v="18.37"/>
    <n v="90.94"/>
    <n v="36.74"/>
    <n v="54.199999999999996"/>
    <n v="0.59599736089729494"/>
  </r>
  <r>
    <n v="1263"/>
    <d v="2026-02-02T00:00:00"/>
    <n v="2026"/>
    <x v="1"/>
    <n v="2"/>
    <x v="1"/>
    <x v="2"/>
    <x v="16"/>
    <x v="2"/>
    <s v="Returning"/>
    <x v="4"/>
    <s v="Packing Cube Set"/>
    <n v="1"/>
    <n v="45.43"/>
    <n v="0.05"/>
    <n v="18.670000000000002"/>
    <n v="43.158499999999997"/>
    <n v="18.670000000000002"/>
    <n v="24.488499999999995"/>
    <n v="0.56740850585632019"/>
  </r>
  <r>
    <n v="1266"/>
    <d v="2026-08-07T00:00:00"/>
    <n v="2026"/>
    <x v="0"/>
    <n v="8"/>
    <x v="11"/>
    <x v="1"/>
    <x v="5"/>
    <x v="0"/>
    <s v="Returning"/>
    <x v="1"/>
    <s v="Recovery Roller"/>
    <n v="1"/>
    <n v="36.630000000000003"/>
    <n v="0"/>
    <n v="13.7"/>
    <n v="36.630000000000003"/>
    <n v="13.7"/>
    <n v="22.930000000000003"/>
    <n v="0.62598962598962604"/>
  </r>
  <r>
    <n v="1267"/>
    <d v="2026-08-16T00:00:00"/>
    <n v="2026"/>
    <x v="0"/>
    <n v="8"/>
    <x v="11"/>
    <x v="2"/>
    <x v="13"/>
    <x v="0"/>
    <s v="New"/>
    <x v="2"/>
    <s v="Portable Camp Stove"/>
    <n v="2"/>
    <n v="83.56"/>
    <n v="0"/>
    <n v="39.119999999999997"/>
    <n v="167.12"/>
    <n v="78.239999999999995"/>
    <n v="88.88000000000001"/>
    <n v="0.53183341311632359"/>
  </r>
  <r>
    <n v="1270"/>
    <d v="2026-07-23T00:00:00"/>
    <n v="2026"/>
    <x v="0"/>
    <n v="7"/>
    <x v="0"/>
    <x v="2"/>
    <x v="13"/>
    <x v="3"/>
    <s v="Returning"/>
    <x v="0"/>
    <s v="Hiking Daypack 20L"/>
    <n v="1"/>
    <n v="94.04"/>
    <n v="0"/>
    <n v="44.88"/>
    <n v="94.04"/>
    <n v="44.88"/>
    <n v="49.160000000000004"/>
    <n v="0.52275627392598889"/>
  </r>
  <r>
    <n v="1271"/>
    <d v="2026-04-19T00:00:00"/>
    <n v="2026"/>
    <x v="3"/>
    <n v="4"/>
    <x v="6"/>
    <x v="3"/>
    <x v="12"/>
    <x v="1"/>
    <s v="Business"/>
    <x v="1"/>
    <s v="Resistance Band Set"/>
    <n v="8"/>
    <n v="39.99"/>
    <n v="0.15"/>
    <n v="14.92"/>
    <n v="271.93200000000002"/>
    <n v="119.36"/>
    <n v="152.572"/>
    <n v="0.56106673727255341"/>
  </r>
  <r>
    <n v="1278"/>
    <d v="2026-11-27T00:00:00"/>
    <n v="2026"/>
    <x v="2"/>
    <n v="11"/>
    <x v="2"/>
    <x v="0"/>
    <x v="8"/>
    <x v="0"/>
    <s v="Returning"/>
    <x v="0"/>
    <s v="Trail Boots"/>
    <n v="3"/>
    <n v="143.72"/>
    <n v="0.15"/>
    <n v="78.56"/>
    <n v="366.48599999999999"/>
    <n v="235.68"/>
    <n v="130.80599999999998"/>
    <n v="0.35691950033561987"/>
  </r>
  <r>
    <n v="1279"/>
    <d v="2026-07-13T00:00:00"/>
    <n v="2026"/>
    <x v="0"/>
    <n v="7"/>
    <x v="0"/>
    <x v="0"/>
    <x v="4"/>
    <x v="3"/>
    <s v="New"/>
    <x v="2"/>
    <s v="Trail Tent 2P"/>
    <n v="2"/>
    <n v="193.76"/>
    <n v="0.1"/>
    <n v="104.66"/>
    <n v="348.76799999999997"/>
    <n v="209.32"/>
    <n v="139.44799999999998"/>
    <n v="0.39983025965684921"/>
  </r>
  <r>
    <n v="1284"/>
    <d v="2026-04-19T00:00:00"/>
    <n v="2026"/>
    <x v="3"/>
    <n v="4"/>
    <x v="6"/>
    <x v="2"/>
    <x v="13"/>
    <x v="0"/>
    <s v="New"/>
    <x v="4"/>
    <s v="Carry-On Duffel"/>
    <n v="1"/>
    <n v="136.01"/>
    <n v="0"/>
    <n v="66.59"/>
    <n v="136.01"/>
    <n v="66.59"/>
    <n v="69.419999999999987"/>
    <n v="0.51040364679067707"/>
  </r>
  <r>
    <n v="1286"/>
    <d v="2026-03-08T00:00:00"/>
    <n v="2026"/>
    <x v="1"/>
    <n v="3"/>
    <x v="7"/>
    <x v="2"/>
    <x v="6"/>
    <x v="2"/>
    <s v="New"/>
    <x v="0"/>
    <s v="Trail Boots"/>
    <n v="1"/>
    <n v="146.6"/>
    <n v="0"/>
    <n v="78.92"/>
    <n v="146.6"/>
    <n v="78.92"/>
    <n v="67.679999999999993"/>
    <n v="0.46166439290586625"/>
  </r>
  <r>
    <n v="1289"/>
    <d v="2026-08-04T00:00:00"/>
    <n v="2026"/>
    <x v="0"/>
    <n v="8"/>
    <x v="11"/>
    <x v="3"/>
    <x v="14"/>
    <x v="3"/>
    <s v="New"/>
    <x v="0"/>
    <s v="Trekking Poles"/>
    <n v="1"/>
    <n v="70.56"/>
    <n v="0"/>
    <n v="32.11"/>
    <n v="70.56"/>
    <n v="32.11"/>
    <n v="38.450000000000003"/>
    <n v="0.54492630385487528"/>
  </r>
  <r>
    <n v="1290"/>
    <d v="2026-03-25T00:00:00"/>
    <n v="2026"/>
    <x v="1"/>
    <n v="3"/>
    <x v="7"/>
    <x v="2"/>
    <x v="6"/>
    <x v="2"/>
    <s v="Business"/>
    <x v="1"/>
    <s v="Recovery Roller"/>
    <n v="5"/>
    <n v="36.369999999999997"/>
    <n v="0.05"/>
    <n v="13.81"/>
    <n v="172.75749999999999"/>
    <n v="69.05"/>
    <n v="103.7075"/>
    <n v="0.60030678841729013"/>
  </r>
  <r>
    <n v="1292"/>
    <d v="2026-10-01T00:00:00"/>
    <n v="2026"/>
    <x v="2"/>
    <n v="10"/>
    <x v="9"/>
    <x v="1"/>
    <x v="10"/>
    <x v="0"/>
    <s v="New"/>
    <x v="2"/>
    <s v="Portable Camp Stove"/>
    <n v="1"/>
    <n v="79.81"/>
    <n v="0"/>
    <n v="39.08"/>
    <n v="79.81"/>
    <n v="39.08"/>
    <n v="40.730000000000004"/>
    <n v="0.5103370504949255"/>
  </r>
  <r>
    <n v="1295"/>
    <d v="2026-11-13T00:00:00"/>
    <n v="2026"/>
    <x v="2"/>
    <n v="11"/>
    <x v="2"/>
    <x v="2"/>
    <x v="7"/>
    <x v="3"/>
    <s v="New"/>
    <x v="0"/>
    <s v="Summit Backpack 45L"/>
    <n v="1"/>
    <n v="155.44999999999999"/>
    <n v="0.05"/>
    <n v="77.25"/>
    <n v="147.67749999999998"/>
    <n v="77.25"/>
    <n v="70.427499999999981"/>
    <n v="0.47690067884410281"/>
  </r>
  <r>
    <n v="1296"/>
    <d v="2026-11-17T00:00:00"/>
    <n v="2026"/>
    <x v="2"/>
    <n v="11"/>
    <x v="2"/>
    <x v="0"/>
    <x v="8"/>
    <x v="2"/>
    <s v="New"/>
    <x v="2"/>
    <s v="Trail Tent 2P"/>
    <n v="1"/>
    <n v="191.85"/>
    <n v="0.15"/>
    <n v="104.41"/>
    <n v="163.07249999999999"/>
    <n v="104.41"/>
    <n v="58.662499999999994"/>
    <n v="0.35973263425776875"/>
  </r>
  <r>
    <n v="1297"/>
    <d v="2026-05-06T00:00:00"/>
    <n v="2026"/>
    <x v="3"/>
    <n v="5"/>
    <x v="8"/>
    <x v="3"/>
    <x v="12"/>
    <x v="0"/>
    <s v="New"/>
    <x v="1"/>
    <s v="Recovery Roller"/>
    <n v="2"/>
    <n v="35.86"/>
    <n v="0"/>
    <n v="13.9"/>
    <n v="71.72"/>
    <n v="27.8"/>
    <n v="43.92"/>
    <n v="0.61238148354712774"/>
  </r>
  <r>
    <n v="1300"/>
    <d v="2026-06-13T00:00:00"/>
    <n v="2026"/>
    <x v="3"/>
    <n v="6"/>
    <x v="5"/>
    <x v="2"/>
    <x v="3"/>
    <x v="2"/>
    <s v="New"/>
    <x v="3"/>
    <s v="Trail Bike Light"/>
    <n v="1"/>
    <n v="49.76"/>
    <n v="0.05"/>
    <n v="22.58"/>
    <n v="47.271999999999998"/>
    <n v="22.58"/>
    <n v="24.692"/>
    <n v="0.52233880521238796"/>
  </r>
  <r>
    <n v="1302"/>
    <d v="2026-07-09T00:00:00"/>
    <n v="2026"/>
    <x v="0"/>
    <n v="7"/>
    <x v="0"/>
    <x v="2"/>
    <x v="16"/>
    <x v="0"/>
    <s v="Returning"/>
    <x v="4"/>
    <s v="Packing Cube Set"/>
    <n v="1"/>
    <n v="46.87"/>
    <n v="0"/>
    <n v="18.649999999999999"/>
    <n v="46.87"/>
    <n v="18.649999999999999"/>
    <n v="28.22"/>
    <n v="0.60209088969490077"/>
  </r>
  <r>
    <n v="1303"/>
    <d v="2026-04-21T00:00:00"/>
    <n v="2026"/>
    <x v="3"/>
    <n v="4"/>
    <x v="6"/>
    <x v="2"/>
    <x v="13"/>
    <x v="2"/>
    <s v="New"/>
    <x v="0"/>
    <s v="Trail Boots"/>
    <n v="1"/>
    <n v="142.22999999999999"/>
    <n v="0.05"/>
    <n v="77.66"/>
    <n v="135.11849999999998"/>
    <n v="77.66"/>
    <n v="57.458499999999987"/>
    <n v="0.42524524768999061"/>
  </r>
  <r>
    <n v="1304"/>
    <d v="2026-04-29T00:00:00"/>
    <n v="2026"/>
    <x v="3"/>
    <n v="4"/>
    <x v="6"/>
    <x v="1"/>
    <x v="1"/>
    <x v="3"/>
    <s v="Returning"/>
    <x v="4"/>
    <s v="Insulated Bottle"/>
    <n v="2"/>
    <n v="35.33"/>
    <n v="0"/>
    <n v="13.69"/>
    <n v="70.66"/>
    <n v="27.38"/>
    <n v="43.28"/>
    <n v="0.61251061420888764"/>
  </r>
  <r>
    <n v="1306"/>
    <d v="2026-10-09T00:00:00"/>
    <n v="2026"/>
    <x v="2"/>
    <n v="10"/>
    <x v="9"/>
    <x v="0"/>
    <x v="4"/>
    <x v="0"/>
    <s v="Business"/>
    <x v="1"/>
    <s v="Recovery Roller"/>
    <n v="1"/>
    <n v="35.450000000000003"/>
    <n v="0.05"/>
    <n v="14.23"/>
    <n v="33.677500000000002"/>
    <n v="14.23"/>
    <n v="19.447500000000002"/>
    <n v="0.57746269764679681"/>
  </r>
  <r>
    <n v="1310"/>
    <d v="2026-07-04T00:00:00"/>
    <n v="2026"/>
    <x v="0"/>
    <n v="7"/>
    <x v="0"/>
    <x v="3"/>
    <x v="11"/>
    <x v="0"/>
    <s v="New"/>
    <x v="3"/>
    <s v="Cycling Pack 12L"/>
    <n v="1"/>
    <n v="103.58"/>
    <n v="0"/>
    <n v="51.94"/>
    <n v="103.58"/>
    <n v="51.94"/>
    <n v="51.64"/>
    <n v="0.49855184398532537"/>
  </r>
  <r>
    <n v="1314"/>
    <d v="2026-02-07T00:00:00"/>
    <n v="2026"/>
    <x v="1"/>
    <n v="2"/>
    <x v="1"/>
    <x v="0"/>
    <x v="2"/>
    <x v="2"/>
    <s v="Returning"/>
    <x v="4"/>
    <s v="Insulated Bottle"/>
    <n v="2"/>
    <n v="37.03"/>
    <n v="0.15"/>
    <n v="13.87"/>
    <n v="62.951000000000001"/>
    <n v="27.74"/>
    <n v="35.210999999999999"/>
    <n v="0.55933980397451988"/>
  </r>
  <r>
    <n v="1317"/>
    <d v="2026-07-12T00:00:00"/>
    <n v="2026"/>
    <x v="0"/>
    <n v="7"/>
    <x v="0"/>
    <x v="2"/>
    <x v="16"/>
    <x v="2"/>
    <s v="Business"/>
    <x v="1"/>
    <s v="Recovery Roller"/>
    <n v="3"/>
    <n v="37"/>
    <n v="0"/>
    <n v="13.69"/>
    <n v="111"/>
    <n v="41.07"/>
    <n v="69.930000000000007"/>
    <n v="0.63000000000000012"/>
  </r>
  <r>
    <n v="1320"/>
    <d v="2026-03-16T00:00:00"/>
    <n v="2026"/>
    <x v="1"/>
    <n v="3"/>
    <x v="7"/>
    <x v="3"/>
    <x v="15"/>
    <x v="0"/>
    <s v="Business"/>
    <x v="2"/>
    <s v="Trail Tent 2P"/>
    <n v="1"/>
    <n v="200.05"/>
    <n v="0"/>
    <n v="102.69"/>
    <n v="200.05"/>
    <n v="102.69"/>
    <n v="97.360000000000014"/>
    <n v="0.48667833041739567"/>
  </r>
  <r>
    <n v="1321"/>
    <d v="2026-10-15T00:00:00"/>
    <n v="2026"/>
    <x v="2"/>
    <n v="10"/>
    <x v="9"/>
    <x v="0"/>
    <x v="8"/>
    <x v="0"/>
    <s v="Returning"/>
    <x v="3"/>
    <s v="Compact Repair Kit"/>
    <n v="3"/>
    <n v="39.83"/>
    <n v="0.1"/>
    <n v="16.93"/>
    <n v="107.541"/>
    <n v="50.79"/>
    <n v="56.750999999999998"/>
    <n v="0.52771501101905316"/>
  </r>
  <r>
    <n v="1323"/>
    <d v="2026-06-25T00:00:00"/>
    <n v="2026"/>
    <x v="3"/>
    <n v="6"/>
    <x v="5"/>
    <x v="2"/>
    <x v="13"/>
    <x v="2"/>
    <s v="Returning"/>
    <x v="1"/>
    <s v="Resistance Band Set"/>
    <n v="2"/>
    <n v="39.57"/>
    <n v="0.1"/>
    <n v="14.64"/>
    <n v="71.225999999999999"/>
    <n v="29.28"/>
    <n v="41.945999999999998"/>
    <n v="0.58891416055934631"/>
  </r>
  <r>
    <n v="1326"/>
    <d v="2026-08-11T00:00:00"/>
    <n v="2026"/>
    <x v="0"/>
    <n v="8"/>
    <x v="11"/>
    <x v="0"/>
    <x v="4"/>
    <x v="2"/>
    <s v="Returning"/>
    <x v="4"/>
    <s v="Travel Backpack 35L"/>
    <n v="5"/>
    <n v="166.03"/>
    <n v="0"/>
    <n v="87.46"/>
    <n v="830.15"/>
    <n v="437.29999999999995"/>
    <n v="392.85"/>
    <n v="0.47322772992832624"/>
  </r>
  <r>
    <n v="1331"/>
    <d v="2026-09-28T00:00:00"/>
    <n v="2026"/>
    <x v="0"/>
    <n v="9"/>
    <x v="4"/>
    <x v="1"/>
    <x v="1"/>
    <x v="2"/>
    <s v="New"/>
    <x v="1"/>
    <s v="Resistance Band Set"/>
    <n v="3"/>
    <n v="39.450000000000003"/>
    <n v="0.05"/>
    <n v="15.1"/>
    <n v="112.4325"/>
    <n v="45.3"/>
    <n v="67.132500000000007"/>
    <n v="0.59709158828630515"/>
  </r>
  <r>
    <n v="1332"/>
    <d v="2026-06-11T00:00:00"/>
    <n v="2026"/>
    <x v="3"/>
    <n v="6"/>
    <x v="5"/>
    <x v="2"/>
    <x v="13"/>
    <x v="3"/>
    <s v="Returning"/>
    <x v="0"/>
    <s v="Hiking Daypack 20L"/>
    <n v="1"/>
    <n v="94.01"/>
    <n v="0.15"/>
    <n v="46.12"/>
    <n v="79.908500000000004"/>
    <n v="46.12"/>
    <n v="33.788500000000006"/>
    <n v="0.42283987310486376"/>
  </r>
  <r>
    <n v="1333"/>
    <d v="2026-04-24T00:00:00"/>
    <n v="2026"/>
    <x v="3"/>
    <n v="4"/>
    <x v="6"/>
    <x v="2"/>
    <x v="16"/>
    <x v="2"/>
    <s v="New"/>
    <x v="0"/>
    <s v="Hiking Daypack 20L"/>
    <n v="1"/>
    <n v="90.87"/>
    <n v="0.1"/>
    <n v="44.4"/>
    <n v="81.783000000000001"/>
    <n v="44.4"/>
    <n v="37.383000000000003"/>
    <n v="0.45709988628443565"/>
  </r>
  <r>
    <n v="1339"/>
    <d v="2026-10-10T00:00:00"/>
    <n v="2026"/>
    <x v="2"/>
    <n v="10"/>
    <x v="9"/>
    <x v="2"/>
    <x v="7"/>
    <x v="2"/>
    <s v="Returning"/>
    <x v="2"/>
    <s v="Alpine Tent 4P"/>
    <n v="4"/>
    <n v="337.38"/>
    <n v="0.05"/>
    <n v="194.94"/>
    <n v="1282.0439999999999"/>
    <n v="779.76"/>
    <n v="502.28399999999988"/>
    <n v="0.39178374533167343"/>
  </r>
  <r>
    <n v="1340"/>
    <d v="2026-04-18T00:00:00"/>
    <n v="2026"/>
    <x v="3"/>
    <n v="4"/>
    <x v="6"/>
    <x v="0"/>
    <x v="4"/>
    <x v="2"/>
    <s v="New"/>
    <x v="1"/>
    <s v="Training Mat"/>
    <n v="2"/>
    <n v="51.24"/>
    <n v="0"/>
    <n v="22.52"/>
    <n v="102.48"/>
    <n v="45.04"/>
    <n v="57.440000000000005"/>
    <n v="0.56049960967993762"/>
  </r>
  <r>
    <n v="1343"/>
    <d v="2026-08-28T00:00:00"/>
    <n v="2026"/>
    <x v="0"/>
    <n v="8"/>
    <x v="11"/>
    <x v="0"/>
    <x v="4"/>
    <x v="2"/>
    <s v="New"/>
    <x v="2"/>
    <s v="Portable Camp Stove"/>
    <n v="1"/>
    <n v="81.06"/>
    <n v="0"/>
    <n v="38.43"/>
    <n v="81.06"/>
    <n v="38.43"/>
    <n v="42.63"/>
    <n v="0.52590673575129532"/>
  </r>
  <r>
    <n v="1344"/>
    <d v="2026-11-25T00:00:00"/>
    <n v="2026"/>
    <x v="2"/>
    <n v="11"/>
    <x v="2"/>
    <x v="3"/>
    <x v="11"/>
    <x v="2"/>
    <s v="New"/>
    <x v="4"/>
    <s v="Carry-On Duffel"/>
    <n v="4"/>
    <n v="135.21"/>
    <n v="0.05"/>
    <n v="68.64"/>
    <n v="513.798"/>
    <n v="274.56"/>
    <n v="239.238"/>
    <n v="0.46562656919645462"/>
  </r>
  <r>
    <n v="1346"/>
    <d v="2026-09-19T00:00:00"/>
    <n v="2026"/>
    <x v="0"/>
    <n v="9"/>
    <x v="4"/>
    <x v="2"/>
    <x v="16"/>
    <x v="3"/>
    <s v="Returning"/>
    <x v="4"/>
    <s v="Travel Backpack 35L"/>
    <n v="3"/>
    <n v="166.21"/>
    <n v="0.05"/>
    <n v="85.03"/>
    <n v="473.69849999999997"/>
    <n v="255.09"/>
    <n v="218.60849999999996"/>
    <n v="0.4614929116304991"/>
  </r>
  <r>
    <n v="1348"/>
    <d v="2026-04-21T00:00:00"/>
    <n v="2026"/>
    <x v="3"/>
    <n v="4"/>
    <x v="6"/>
    <x v="2"/>
    <x v="16"/>
    <x v="2"/>
    <s v="Returning"/>
    <x v="0"/>
    <s v="Trekking Poles"/>
    <n v="2"/>
    <n v="71.77"/>
    <n v="0"/>
    <n v="32.450000000000003"/>
    <n v="143.54"/>
    <n v="64.900000000000006"/>
    <n v="78.639999999999986"/>
    <n v="0.54786122335237553"/>
  </r>
  <r>
    <n v="1349"/>
    <d v="2026-06-05T00:00:00"/>
    <n v="2026"/>
    <x v="3"/>
    <n v="6"/>
    <x v="5"/>
    <x v="1"/>
    <x v="5"/>
    <x v="0"/>
    <s v="Returning"/>
    <x v="0"/>
    <s v="Hiking Daypack 20L"/>
    <n v="6"/>
    <n v="91.98"/>
    <n v="0.05"/>
    <n v="46.46"/>
    <n v="524.28599999999994"/>
    <n v="278.76"/>
    <n v="245.52599999999995"/>
    <n v="0.46830546686350577"/>
  </r>
  <r>
    <n v="1352"/>
    <d v="2026-05-08T00:00:00"/>
    <n v="2026"/>
    <x v="3"/>
    <n v="5"/>
    <x v="8"/>
    <x v="0"/>
    <x v="0"/>
    <x v="2"/>
    <s v="Returning"/>
    <x v="3"/>
    <s v="Commuter Helmet"/>
    <n v="1"/>
    <n v="80.7"/>
    <n v="0"/>
    <n v="41.88"/>
    <n v="80.7"/>
    <n v="41.88"/>
    <n v="38.82"/>
    <n v="0.48104089219330853"/>
  </r>
  <r>
    <n v="1354"/>
    <d v="2026-03-02T00:00:00"/>
    <n v="2026"/>
    <x v="1"/>
    <n v="3"/>
    <x v="7"/>
    <x v="0"/>
    <x v="4"/>
    <x v="3"/>
    <s v="Returning"/>
    <x v="4"/>
    <s v="Carry-On Duffel"/>
    <n v="3"/>
    <n v="131.91999999999999"/>
    <n v="0.05"/>
    <n v="67.47"/>
    <n v="375.97199999999998"/>
    <n v="202.41"/>
    <n v="173.56199999999998"/>
    <n v="0.46163544093709102"/>
  </r>
  <r>
    <n v="1355"/>
    <d v="2026-05-31T00:00:00"/>
    <n v="2026"/>
    <x v="3"/>
    <n v="5"/>
    <x v="8"/>
    <x v="0"/>
    <x v="8"/>
    <x v="3"/>
    <s v="New"/>
    <x v="0"/>
    <s v="Summit Backpack 45L"/>
    <n v="2"/>
    <n v="152.07"/>
    <n v="0"/>
    <n v="76.849999999999994"/>
    <n v="304.14"/>
    <n v="153.69999999999999"/>
    <n v="150.44"/>
    <n v="0.49464062602748737"/>
  </r>
  <r>
    <n v="1358"/>
    <d v="2026-10-05T00:00:00"/>
    <n v="2026"/>
    <x v="2"/>
    <n v="10"/>
    <x v="9"/>
    <x v="1"/>
    <x v="1"/>
    <x v="2"/>
    <s v="New"/>
    <x v="4"/>
    <s v="Insulated Bottle"/>
    <n v="1"/>
    <n v="35.71"/>
    <n v="0"/>
    <n v="13.3"/>
    <n v="35.71"/>
    <n v="13.3"/>
    <n v="22.41"/>
    <n v="0.62755530663679637"/>
  </r>
  <r>
    <n v="1359"/>
    <d v="2026-03-27T00:00:00"/>
    <n v="2026"/>
    <x v="1"/>
    <n v="3"/>
    <x v="7"/>
    <x v="3"/>
    <x v="9"/>
    <x v="2"/>
    <s v="Returning"/>
    <x v="4"/>
    <s v="Packing Cube Set"/>
    <n v="3"/>
    <n v="46.24"/>
    <n v="0.1"/>
    <n v="18.2"/>
    <n v="124.848"/>
    <n v="54.599999999999994"/>
    <n v="70.248000000000005"/>
    <n v="0.56266820453671673"/>
  </r>
  <r>
    <n v="1361"/>
    <d v="2026-09-19T00:00:00"/>
    <n v="2026"/>
    <x v="0"/>
    <n v="9"/>
    <x v="4"/>
    <x v="2"/>
    <x v="3"/>
    <x v="3"/>
    <s v="New"/>
    <x v="3"/>
    <s v="Compact Repair Kit"/>
    <n v="1"/>
    <n v="40.700000000000003"/>
    <n v="0.05"/>
    <n v="16.43"/>
    <n v="38.664999999999999"/>
    <n v="16.43"/>
    <n v="22.234999999999999"/>
    <n v="0.57506789085736454"/>
  </r>
  <r>
    <n v="1362"/>
    <d v="2026-06-22T00:00:00"/>
    <n v="2026"/>
    <x v="3"/>
    <n v="6"/>
    <x v="5"/>
    <x v="2"/>
    <x v="6"/>
    <x v="0"/>
    <s v="New"/>
    <x v="1"/>
    <s v="Recovery Roller"/>
    <n v="1"/>
    <n v="35.409999999999997"/>
    <n v="0.05"/>
    <n v="13.9"/>
    <n v="33.639499999999998"/>
    <n v="13.9"/>
    <n v="19.7395"/>
    <n v="0.58679528530447833"/>
  </r>
  <r>
    <n v="1364"/>
    <d v="2026-05-07T00:00:00"/>
    <n v="2026"/>
    <x v="3"/>
    <n v="5"/>
    <x v="8"/>
    <x v="2"/>
    <x v="16"/>
    <x v="2"/>
    <s v="New"/>
    <x v="0"/>
    <s v="Summit Backpack 45L"/>
    <n v="2"/>
    <n v="156.43"/>
    <n v="0"/>
    <n v="78.569999999999993"/>
    <n v="312.86"/>
    <n v="157.13999999999999"/>
    <n v="155.72000000000003"/>
    <n v="0.49773061433228927"/>
  </r>
  <r>
    <n v="1365"/>
    <d v="2026-11-24T00:00:00"/>
    <n v="2026"/>
    <x v="2"/>
    <n v="11"/>
    <x v="2"/>
    <x v="1"/>
    <x v="1"/>
    <x v="3"/>
    <s v="New"/>
    <x v="0"/>
    <s v="Summit Backpack 45L"/>
    <n v="4"/>
    <n v="155.91"/>
    <n v="0"/>
    <n v="79.91"/>
    <n v="623.64"/>
    <n v="319.64"/>
    <n v="304"/>
    <n v="0.48746071451478418"/>
  </r>
  <r>
    <n v="1366"/>
    <d v="2026-07-09T00:00:00"/>
    <n v="2026"/>
    <x v="0"/>
    <n v="7"/>
    <x v="0"/>
    <x v="3"/>
    <x v="14"/>
    <x v="2"/>
    <s v="Returning"/>
    <x v="4"/>
    <s v="Insulated Bottle"/>
    <n v="1"/>
    <n v="36.99"/>
    <n v="0.1"/>
    <n v="13.2"/>
    <n v="33.291000000000004"/>
    <n v="13.2"/>
    <n v="20.091000000000005"/>
    <n v="0.60349644047940887"/>
  </r>
  <r>
    <n v="1368"/>
    <d v="2026-02-06T00:00:00"/>
    <n v="2026"/>
    <x v="1"/>
    <n v="2"/>
    <x v="1"/>
    <x v="2"/>
    <x v="13"/>
    <x v="0"/>
    <s v="New"/>
    <x v="4"/>
    <s v="Insulated Bottle"/>
    <n v="1"/>
    <n v="36.520000000000003"/>
    <n v="0"/>
    <n v="13.94"/>
    <n v="36.520000000000003"/>
    <n v="13.94"/>
    <n v="22.580000000000005"/>
    <n v="0.61829134720700996"/>
  </r>
  <r>
    <n v="1369"/>
    <d v="2026-04-24T00:00:00"/>
    <n v="2026"/>
    <x v="3"/>
    <n v="4"/>
    <x v="6"/>
    <x v="2"/>
    <x v="16"/>
    <x v="1"/>
    <s v="Returning"/>
    <x v="1"/>
    <s v="Weighted Vest"/>
    <n v="3"/>
    <n v="124.31"/>
    <n v="0.2"/>
    <n v="67.97"/>
    <n v="298.34399999999999"/>
    <n v="203.91"/>
    <n v="94.433999999999997"/>
    <n v="0.31652723031131846"/>
  </r>
  <r>
    <n v="1370"/>
    <d v="2026-07-26T00:00:00"/>
    <n v="2026"/>
    <x v="0"/>
    <n v="7"/>
    <x v="0"/>
    <x v="3"/>
    <x v="11"/>
    <x v="3"/>
    <s v="New"/>
    <x v="1"/>
    <s v="Weighted Vest"/>
    <n v="2"/>
    <n v="123.73"/>
    <n v="0.05"/>
    <n v="68.22"/>
    <n v="235.08699999999999"/>
    <n v="136.44"/>
    <n v="98.646999999999991"/>
    <n v="0.41961911973014243"/>
  </r>
  <r>
    <n v="1372"/>
    <d v="2026-05-20T00:00:00"/>
    <n v="2026"/>
    <x v="3"/>
    <n v="5"/>
    <x v="8"/>
    <x v="1"/>
    <x v="10"/>
    <x v="2"/>
    <s v="New"/>
    <x v="0"/>
    <s v="Trail Boots"/>
    <n v="2"/>
    <n v="140.93"/>
    <n v="0"/>
    <n v="81.040000000000006"/>
    <n v="281.86"/>
    <n v="162.08000000000001"/>
    <n v="119.78"/>
    <n v="0.42496274746327961"/>
  </r>
  <r>
    <n v="1373"/>
    <d v="2026-12-21T00:00:00"/>
    <n v="2026"/>
    <x v="2"/>
    <n v="12"/>
    <x v="3"/>
    <x v="2"/>
    <x v="6"/>
    <x v="3"/>
    <s v="Returning"/>
    <x v="2"/>
    <s v="Portable Camp Stove"/>
    <n v="1"/>
    <n v="80.92"/>
    <n v="0.05"/>
    <n v="40.14"/>
    <n v="76.873999999999995"/>
    <n v="40.14"/>
    <n v="36.733999999999995"/>
    <n v="0.47784686630069978"/>
  </r>
  <r>
    <n v="1375"/>
    <d v="2026-09-13T00:00:00"/>
    <n v="2026"/>
    <x v="0"/>
    <n v="9"/>
    <x v="4"/>
    <x v="2"/>
    <x v="13"/>
    <x v="0"/>
    <s v="Returning"/>
    <x v="4"/>
    <s v="Insulated Bottle"/>
    <n v="1"/>
    <n v="35.86"/>
    <n v="0"/>
    <n v="13.33"/>
    <n v="35.86"/>
    <n v="13.33"/>
    <n v="22.53"/>
    <n v="0.62827663134411604"/>
  </r>
  <r>
    <n v="1382"/>
    <d v="2026-03-21T00:00:00"/>
    <n v="2026"/>
    <x v="1"/>
    <n v="3"/>
    <x v="7"/>
    <x v="3"/>
    <x v="12"/>
    <x v="2"/>
    <s v="Business"/>
    <x v="0"/>
    <s v="Trekking Poles"/>
    <n v="1"/>
    <n v="72.16"/>
    <n v="0"/>
    <n v="33.11"/>
    <n v="72.16"/>
    <n v="33.11"/>
    <n v="39.049999999999997"/>
    <n v="0.54115853658536583"/>
  </r>
  <r>
    <n v="1383"/>
    <d v="2026-04-04T00:00:00"/>
    <n v="2026"/>
    <x v="3"/>
    <n v="4"/>
    <x v="6"/>
    <x v="0"/>
    <x v="2"/>
    <x v="0"/>
    <s v="Returning"/>
    <x v="3"/>
    <s v="Trail Bike Light"/>
    <n v="1"/>
    <n v="50.7"/>
    <n v="0.05"/>
    <n v="21.85"/>
    <n v="48.164999999999999"/>
    <n v="21.85"/>
    <n v="26.314999999999998"/>
    <n v="0.54635108481262329"/>
  </r>
  <r>
    <n v="1385"/>
    <d v="2026-05-23T00:00:00"/>
    <n v="2026"/>
    <x v="3"/>
    <n v="5"/>
    <x v="8"/>
    <x v="3"/>
    <x v="14"/>
    <x v="2"/>
    <s v="New"/>
    <x v="3"/>
    <s v="Compact Repair Kit"/>
    <n v="2"/>
    <n v="41.19"/>
    <n v="0"/>
    <n v="17.190000000000001"/>
    <n v="82.38"/>
    <n v="34.380000000000003"/>
    <n v="47.999999999999993"/>
    <n v="0.58266569555717407"/>
  </r>
  <r>
    <n v="1386"/>
    <d v="2026-08-15T00:00:00"/>
    <n v="2026"/>
    <x v="0"/>
    <n v="8"/>
    <x v="11"/>
    <x v="2"/>
    <x v="13"/>
    <x v="2"/>
    <s v="Business"/>
    <x v="4"/>
    <s v="Insulated Bottle"/>
    <n v="2"/>
    <n v="36.049999999999997"/>
    <n v="0"/>
    <n v="13.8"/>
    <n v="72.099999999999994"/>
    <n v="27.6"/>
    <n v="44.499999999999993"/>
    <n v="0.61719833564493753"/>
  </r>
  <r>
    <n v="1388"/>
    <d v="2026-06-26T00:00:00"/>
    <n v="2026"/>
    <x v="3"/>
    <n v="6"/>
    <x v="5"/>
    <x v="2"/>
    <x v="16"/>
    <x v="2"/>
    <s v="Returning"/>
    <x v="0"/>
    <s v="Summit Backpack 45L"/>
    <n v="3"/>
    <n v="156.76"/>
    <n v="0.05"/>
    <n v="78.63"/>
    <n v="446.76599999999996"/>
    <n v="235.89"/>
    <n v="210.87599999999998"/>
    <n v="0.47200547937846654"/>
  </r>
  <r>
    <n v="1389"/>
    <d v="2026-10-18T00:00:00"/>
    <n v="2026"/>
    <x v="2"/>
    <n v="10"/>
    <x v="9"/>
    <x v="1"/>
    <x v="5"/>
    <x v="2"/>
    <s v="New"/>
    <x v="0"/>
    <s v="Hiking Daypack 20L"/>
    <n v="2"/>
    <n v="93.73"/>
    <n v="0"/>
    <n v="44.79"/>
    <n v="187.46"/>
    <n v="89.58"/>
    <n v="97.88000000000001"/>
    <n v="0.52213805611863873"/>
  </r>
  <r>
    <n v="1393"/>
    <d v="2026-09-02T00:00:00"/>
    <n v="2026"/>
    <x v="0"/>
    <n v="9"/>
    <x v="4"/>
    <x v="3"/>
    <x v="14"/>
    <x v="2"/>
    <s v="Returning"/>
    <x v="4"/>
    <s v="Travel Backpack 35L"/>
    <n v="2"/>
    <n v="162.4"/>
    <n v="0.1"/>
    <n v="88.04"/>
    <n v="292.32"/>
    <n v="176.08"/>
    <n v="116.23999999999998"/>
    <n v="0.39764641488779412"/>
  </r>
  <r>
    <n v="1394"/>
    <d v="2026-08-16T00:00:00"/>
    <n v="2026"/>
    <x v="0"/>
    <n v="8"/>
    <x v="11"/>
    <x v="3"/>
    <x v="11"/>
    <x v="2"/>
    <s v="Returning"/>
    <x v="2"/>
    <s v="Compact Sleeping Bag"/>
    <n v="3"/>
    <n v="125.75"/>
    <n v="0"/>
    <n v="62.05"/>
    <n v="377.25"/>
    <n v="186.14999999999998"/>
    <n v="191.10000000000002"/>
    <n v="0.50656063618290259"/>
  </r>
  <r>
    <n v="1395"/>
    <d v="2026-09-26T00:00:00"/>
    <n v="2026"/>
    <x v="0"/>
    <n v="9"/>
    <x v="4"/>
    <x v="3"/>
    <x v="15"/>
    <x v="2"/>
    <s v="New"/>
    <x v="3"/>
    <s v="Compact Repair Kit"/>
    <n v="2"/>
    <n v="39.81"/>
    <n v="0.05"/>
    <n v="16.87"/>
    <n v="75.638999999999996"/>
    <n v="33.74"/>
    <n v="41.898999999999994"/>
    <n v="0.55393381721069812"/>
  </r>
  <r>
    <n v="1396"/>
    <d v="2026-06-03T00:00:00"/>
    <n v="2026"/>
    <x v="3"/>
    <n v="6"/>
    <x v="5"/>
    <x v="3"/>
    <x v="15"/>
    <x v="2"/>
    <s v="Business"/>
    <x v="2"/>
    <s v="Trail Tent 2P"/>
    <n v="1"/>
    <n v="192.33"/>
    <n v="0.1"/>
    <n v="105.15"/>
    <n v="173.09700000000001"/>
    <n v="105.15"/>
    <n v="67.947000000000003"/>
    <n v="0.39253713235931298"/>
  </r>
  <r>
    <n v="1397"/>
    <d v="2026-08-05T00:00:00"/>
    <n v="2026"/>
    <x v="0"/>
    <n v="8"/>
    <x v="11"/>
    <x v="2"/>
    <x v="16"/>
    <x v="0"/>
    <s v="Business"/>
    <x v="0"/>
    <s v="Hiking Daypack 20L"/>
    <n v="2"/>
    <n v="90.27"/>
    <n v="0.05"/>
    <n v="46.38"/>
    <n v="171.51299999999998"/>
    <n v="92.76"/>
    <n v="78.752999999999972"/>
    <n v="0.45916636056742044"/>
  </r>
  <r>
    <n v="1402"/>
    <d v="2026-12-05T00:00:00"/>
    <n v="2026"/>
    <x v="2"/>
    <n v="12"/>
    <x v="3"/>
    <x v="2"/>
    <x v="3"/>
    <x v="0"/>
    <s v="New"/>
    <x v="2"/>
    <s v="Compact Sleeping Bag"/>
    <n v="2"/>
    <n v="121.64"/>
    <n v="0"/>
    <n v="61.94"/>
    <n v="243.28"/>
    <n v="123.88"/>
    <n v="119.4"/>
    <n v="0.49079250246629402"/>
  </r>
  <r>
    <n v="1403"/>
    <d v="2026-05-13T00:00:00"/>
    <n v="2026"/>
    <x v="3"/>
    <n v="5"/>
    <x v="8"/>
    <x v="2"/>
    <x v="7"/>
    <x v="2"/>
    <s v="Returning"/>
    <x v="3"/>
    <s v="Cycling Pack 12L"/>
    <n v="1"/>
    <n v="102.38"/>
    <n v="0"/>
    <n v="50.82"/>
    <n v="102.38"/>
    <n v="50.82"/>
    <n v="51.559999999999995"/>
    <n v="0.50361398710685679"/>
  </r>
  <r>
    <n v="1407"/>
    <d v="2026-10-30T00:00:00"/>
    <n v="2026"/>
    <x v="2"/>
    <n v="10"/>
    <x v="9"/>
    <x v="0"/>
    <x v="4"/>
    <x v="0"/>
    <s v="Business"/>
    <x v="4"/>
    <s v="Insulated Bottle"/>
    <n v="2"/>
    <n v="35.880000000000003"/>
    <n v="0.05"/>
    <n v="13.52"/>
    <n v="68.171999999999997"/>
    <n v="27.04"/>
    <n v="41.131999999999998"/>
    <n v="0.60335621662852779"/>
  </r>
  <r>
    <n v="1408"/>
    <d v="2026-12-14T00:00:00"/>
    <n v="2026"/>
    <x v="2"/>
    <n v="12"/>
    <x v="3"/>
    <x v="2"/>
    <x v="6"/>
    <x v="2"/>
    <s v="New"/>
    <x v="4"/>
    <s v="Travel Backpack 35L"/>
    <n v="1"/>
    <n v="161.53"/>
    <n v="0"/>
    <n v="87.43"/>
    <n v="161.53"/>
    <n v="87.43"/>
    <n v="74.099999999999994"/>
    <n v="0.45873831486411187"/>
  </r>
  <r>
    <n v="1409"/>
    <d v="2026-07-19T00:00:00"/>
    <n v="2026"/>
    <x v="0"/>
    <n v="7"/>
    <x v="0"/>
    <x v="2"/>
    <x v="16"/>
    <x v="2"/>
    <s v="New"/>
    <x v="2"/>
    <s v="Compact Sleeping Bag"/>
    <n v="5"/>
    <n v="124.68"/>
    <n v="0.05"/>
    <n v="60.61"/>
    <n v="592.23"/>
    <n v="303.05"/>
    <n v="289.18"/>
    <n v="0.48829002245749115"/>
  </r>
  <r>
    <n v="1411"/>
    <d v="2026-08-04T00:00:00"/>
    <n v="2026"/>
    <x v="0"/>
    <n v="8"/>
    <x v="11"/>
    <x v="2"/>
    <x v="13"/>
    <x v="2"/>
    <s v="Business"/>
    <x v="1"/>
    <s v="Recovery Roller"/>
    <n v="1"/>
    <n v="36.58"/>
    <n v="0"/>
    <n v="13.98"/>
    <n v="36.58"/>
    <n v="13.98"/>
    <n v="22.599999999999998"/>
    <n v="0.61782394751230174"/>
  </r>
  <r>
    <n v="1415"/>
    <d v="2026-10-04T00:00:00"/>
    <n v="2026"/>
    <x v="2"/>
    <n v="10"/>
    <x v="9"/>
    <x v="2"/>
    <x v="7"/>
    <x v="3"/>
    <s v="Returning"/>
    <x v="4"/>
    <s v="Travel Backpack 35L"/>
    <n v="1"/>
    <n v="161.07"/>
    <n v="0.05"/>
    <n v="89.81"/>
    <n v="153.01649999999998"/>
    <n v="89.81"/>
    <n v="63.206499999999977"/>
    <n v="0.41306983233834249"/>
  </r>
  <r>
    <n v="1422"/>
    <d v="2026-04-25T00:00:00"/>
    <n v="2026"/>
    <x v="3"/>
    <n v="4"/>
    <x v="6"/>
    <x v="0"/>
    <x v="4"/>
    <x v="1"/>
    <s v="Business"/>
    <x v="2"/>
    <s v="Alpine Tent 4P"/>
    <n v="6"/>
    <n v="348.16"/>
    <n v="0.1"/>
    <n v="198.24"/>
    <n v="1880.0640000000001"/>
    <n v="1189.44"/>
    <n v="690.62400000000002"/>
    <n v="0.36734068627450978"/>
  </r>
  <r>
    <n v="1423"/>
    <d v="2026-12-02T00:00:00"/>
    <n v="2026"/>
    <x v="2"/>
    <n v="12"/>
    <x v="3"/>
    <x v="3"/>
    <x v="15"/>
    <x v="2"/>
    <s v="Business"/>
    <x v="0"/>
    <s v="Trekking Poles"/>
    <n v="1"/>
    <n v="73.010000000000005"/>
    <n v="0.1"/>
    <n v="31.51"/>
    <n v="65.709000000000003"/>
    <n v="31.51"/>
    <n v="34.198999999999998"/>
    <n v="0.52046142841924237"/>
  </r>
  <r>
    <n v="1427"/>
    <d v="2026-10-22T00:00:00"/>
    <n v="2026"/>
    <x v="2"/>
    <n v="10"/>
    <x v="9"/>
    <x v="0"/>
    <x v="2"/>
    <x v="0"/>
    <s v="New"/>
    <x v="4"/>
    <s v="Packing Cube Set"/>
    <n v="1"/>
    <n v="45.97"/>
    <n v="0.05"/>
    <n v="18.760000000000002"/>
    <n v="43.671499999999995"/>
    <n v="18.760000000000002"/>
    <n v="24.911499999999993"/>
    <n v="0.57042922729926826"/>
  </r>
  <r>
    <n v="1430"/>
    <d v="2026-10-25T00:00:00"/>
    <n v="2026"/>
    <x v="2"/>
    <n v="10"/>
    <x v="9"/>
    <x v="0"/>
    <x v="8"/>
    <x v="0"/>
    <s v="New"/>
    <x v="1"/>
    <s v="Recovery Roller"/>
    <n v="1"/>
    <n v="36.630000000000003"/>
    <n v="0.05"/>
    <n v="13.97"/>
    <n v="34.798500000000004"/>
    <n v="13.97"/>
    <n v="20.828500000000005"/>
    <n v="0.59854591433538806"/>
  </r>
  <r>
    <n v="1431"/>
    <d v="2026-11-14T00:00:00"/>
    <n v="2026"/>
    <x v="2"/>
    <n v="11"/>
    <x v="2"/>
    <x v="3"/>
    <x v="12"/>
    <x v="2"/>
    <s v="New"/>
    <x v="1"/>
    <s v="Recovery Roller"/>
    <n v="2"/>
    <n v="36.979999999999997"/>
    <n v="0.15"/>
    <n v="14.13"/>
    <n v="62.865999999999993"/>
    <n v="28.26"/>
    <n v="34.605999999999995"/>
    <n v="0.55047243342983487"/>
  </r>
  <r>
    <n v="1432"/>
    <d v="2026-02-01T00:00:00"/>
    <n v="2026"/>
    <x v="1"/>
    <n v="2"/>
    <x v="1"/>
    <x v="1"/>
    <x v="1"/>
    <x v="2"/>
    <s v="Returning"/>
    <x v="0"/>
    <s v="Trail Boots"/>
    <n v="1"/>
    <n v="140.53"/>
    <n v="0"/>
    <n v="77.36"/>
    <n v="140.53"/>
    <n v="77.36"/>
    <n v="63.17"/>
    <n v="0.44951255959581587"/>
  </r>
  <r>
    <n v="1433"/>
    <d v="2026-01-06T00:00:00"/>
    <n v="2026"/>
    <x v="1"/>
    <n v="1"/>
    <x v="10"/>
    <x v="3"/>
    <x v="11"/>
    <x v="2"/>
    <s v="New"/>
    <x v="4"/>
    <s v="Insulated Bottle"/>
    <n v="2"/>
    <n v="36.619999999999997"/>
    <n v="0.05"/>
    <n v="13.87"/>
    <n v="69.577999999999989"/>
    <n v="27.74"/>
    <n v="41.837999999999994"/>
    <n v="0.60131075914800658"/>
  </r>
  <r>
    <n v="1437"/>
    <d v="2026-06-09T00:00:00"/>
    <n v="2026"/>
    <x v="3"/>
    <n v="6"/>
    <x v="5"/>
    <x v="0"/>
    <x v="4"/>
    <x v="3"/>
    <s v="New"/>
    <x v="4"/>
    <s v="Insulated Bottle"/>
    <n v="2"/>
    <n v="36.85"/>
    <n v="0.1"/>
    <n v="13.92"/>
    <n v="66.33"/>
    <n v="27.84"/>
    <n v="38.489999999999995"/>
    <n v="0.58028041610131154"/>
  </r>
  <r>
    <n v="1439"/>
    <d v="2026-01-27T00:00:00"/>
    <n v="2026"/>
    <x v="1"/>
    <n v="1"/>
    <x v="10"/>
    <x v="2"/>
    <x v="3"/>
    <x v="3"/>
    <s v="New"/>
    <x v="0"/>
    <s v="Summit Backpack 45L"/>
    <n v="2"/>
    <n v="157.16999999999999"/>
    <n v="0"/>
    <n v="81.260000000000005"/>
    <n v="314.33999999999997"/>
    <n v="162.52000000000001"/>
    <n v="151.81999999999996"/>
    <n v="0.4829802125087484"/>
  </r>
  <r>
    <n v="1440"/>
    <d v="2026-07-05T00:00:00"/>
    <n v="2026"/>
    <x v="0"/>
    <n v="7"/>
    <x v="0"/>
    <x v="0"/>
    <x v="4"/>
    <x v="2"/>
    <s v="Returning"/>
    <x v="3"/>
    <s v="Cycling Pack 12L"/>
    <n v="4"/>
    <n v="101.66"/>
    <n v="0.1"/>
    <n v="51.55"/>
    <n v="365.976"/>
    <n v="206.2"/>
    <n v="159.77600000000001"/>
    <n v="0.43657507596126527"/>
  </r>
  <r>
    <n v="1441"/>
    <d v="2026-06-03T00:00:00"/>
    <n v="2026"/>
    <x v="3"/>
    <n v="6"/>
    <x v="5"/>
    <x v="3"/>
    <x v="11"/>
    <x v="3"/>
    <s v="New"/>
    <x v="4"/>
    <s v="Carry-On Duffel"/>
    <n v="3"/>
    <n v="135.4"/>
    <n v="0"/>
    <n v="65.16"/>
    <n v="406.20000000000005"/>
    <n v="195.48"/>
    <n v="210.72000000000006"/>
    <n v="0.51875923190546536"/>
  </r>
  <r>
    <n v="1442"/>
    <d v="2026-09-20T00:00:00"/>
    <n v="2026"/>
    <x v="0"/>
    <n v="9"/>
    <x v="4"/>
    <x v="3"/>
    <x v="14"/>
    <x v="2"/>
    <s v="New"/>
    <x v="4"/>
    <s v="Packing Cube Set"/>
    <n v="1"/>
    <n v="47.68"/>
    <n v="0.1"/>
    <n v="18.03"/>
    <n v="42.911999999999999"/>
    <n v="18.03"/>
    <n v="24.881999999999998"/>
    <n v="0.57983780760626391"/>
  </r>
  <r>
    <n v="1443"/>
    <d v="2026-08-21T00:00:00"/>
    <n v="2026"/>
    <x v="0"/>
    <n v="8"/>
    <x v="11"/>
    <x v="0"/>
    <x v="2"/>
    <x v="2"/>
    <s v="New"/>
    <x v="0"/>
    <s v="Summit Backpack 45L"/>
    <n v="5"/>
    <n v="155.65"/>
    <n v="0"/>
    <n v="79.13"/>
    <n v="778.25"/>
    <n v="395.65"/>
    <n v="382.6"/>
    <n v="0.49161580469000965"/>
  </r>
  <r>
    <n v="1444"/>
    <d v="2026-04-18T00:00:00"/>
    <n v="2026"/>
    <x v="3"/>
    <n v="4"/>
    <x v="6"/>
    <x v="3"/>
    <x v="11"/>
    <x v="0"/>
    <s v="Returning"/>
    <x v="2"/>
    <s v="Compact Sleeping Bag"/>
    <n v="1"/>
    <n v="120.52"/>
    <n v="0.1"/>
    <n v="59.01"/>
    <n v="108.468"/>
    <n v="59.01"/>
    <n v="49.458000000000006"/>
    <n v="0.45596858059519862"/>
  </r>
  <r>
    <n v="1445"/>
    <d v="2026-12-20T00:00:00"/>
    <n v="2026"/>
    <x v="2"/>
    <n v="12"/>
    <x v="3"/>
    <x v="0"/>
    <x v="0"/>
    <x v="2"/>
    <s v="New"/>
    <x v="0"/>
    <s v="Trekking Poles"/>
    <n v="1"/>
    <n v="71.23"/>
    <n v="0"/>
    <n v="31.63"/>
    <n v="71.23"/>
    <n v="31.63"/>
    <n v="39.600000000000009"/>
    <n v="0.55594552856942303"/>
  </r>
  <r>
    <n v="1446"/>
    <d v="2026-08-21T00:00:00"/>
    <n v="2026"/>
    <x v="0"/>
    <n v="8"/>
    <x v="11"/>
    <x v="0"/>
    <x v="8"/>
    <x v="0"/>
    <s v="Returning"/>
    <x v="2"/>
    <s v="Trail Tent 2P"/>
    <n v="1"/>
    <n v="195.15"/>
    <n v="0"/>
    <n v="101.99"/>
    <n v="195.15"/>
    <n v="101.99"/>
    <n v="93.160000000000011"/>
    <n v="0.47737637714578535"/>
  </r>
  <r>
    <n v="1447"/>
    <d v="2026-06-11T00:00:00"/>
    <n v="2026"/>
    <x v="3"/>
    <n v="6"/>
    <x v="5"/>
    <x v="2"/>
    <x v="3"/>
    <x v="2"/>
    <s v="Returning"/>
    <x v="3"/>
    <s v="Trail Bike Light"/>
    <n v="1"/>
    <n v="51.09"/>
    <n v="0"/>
    <n v="22.78"/>
    <n v="51.09"/>
    <n v="22.78"/>
    <n v="28.310000000000002"/>
    <n v="0.55412018007437858"/>
  </r>
  <r>
    <n v="1449"/>
    <d v="2026-11-04T00:00:00"/>
    <n v="2026"/>
    <x v="2"/>
    <n v="11"/>
    <x v="2"/>
    <x v="0"/>
    <x v="4"/>
    <x v="2"/>
    <s v="Returning"/>
    <x v="3"/>
    <s v="Trail Bike Light"/>
    <n v="1"/>
    <n v="50.76"/>
    <n v="0.1"/>
    <n v="22.72"/>
    <n v="45.683999999999997"/>
    <n v="22.72"/>
    <n v="22.963999999999999"/>
    <n v="0.50267051921898254"/>
  </r>
  <r>
    <n v="1450"/>
    <d v="2026-06-15T00:00:00"/>
    <n v="2026"/>
    <x v="3"/>
    <n v="6"/>
    <x v="5"/>
    <x v="2"/>
    <x v="16"/>
    <x v="2"/>
    <s v="Returning"/>
    <x v="1"/>
    <s v="Weighted Vest"/>
    <n v="1"/>
    <n v="124.19"/>
    <n v="0.05"/>
    <n v="67.209999999999994"/>
    <n v="117.98049999999999"/>
    <n v="67.209999999999994"/>
    <n v="50.770499999999998"/>
    <n v="0.43032958836417884"/>
  </r>
  <r>
    <n v="1451"/>
    <d v="2026-12-08T00:00:00"/>
    <n v="2026"/>
    <x v="2"/>
    <n v="12"/>
    <x v="3"/>
    <x v="1"/>
    <x v="1"/>
    <x v="1"/>
    <s v="Business"/>
    <x v="2"/>
    <s v="Compact Sleeping Bag"/>
    <n v="4"/>
    <n v="125.82"/>
    <n v="0.15"/>
    <n v="61.39"/>
    <n v="427.78799999999995"/>
    <n v="245.56"/>
    <n v="182.22799999999995"/>
    <n v="0.42597735326844133"/>
  </r>
  <r>
    <n v="1452"/>
    <d v="2026-03-21T00:00:00"/>
    <n v="2026"/>
    <x v="1"/>
    <n v="3"/>
    <x v="7"/>
    <x v="3"/>
    <x v="9"/>
    <x v="3"/>
    <s v="Business"/>
    <x v="4"/>
    <s v="Travel Backpack 35L"/>
    <n v="1"/>
    <n v="161.93"/>
    <n v="0.15"/>
    <n v="87.5"/>
    <n v="137.6405"/>
    <n v="87.5"/>
    <n v="50.140500000000003"/>
    <n v="0.36428594781332529"/>
  </r>
  <r>
    <n v="1455"/>
    <d v="2026-08-28T00:00:00"/>
    <n v="2026"/>
    <x v="0"/>
    <n v="8"/>
    <x v="11"/>
    <x v="3"/>
    <x v="12"/>
    <x v="2"/>
    <s v="New"/>
    <x v="3"/>
    <s v="Trail Bike Light"/>
    <n v="2"/>
    <n v="51.91"/>
    <n v="0"/>
    <n v="21.94"/>
    <n v="103.82"/>
    <n v="43.88"/>
    <n v="59.939999999999991"/>
    <n v="0.57734540550953573"/>
  </r>
  <r>
    <n v="1457"/>
    <d v="2026-03-01T00:00:00"/>
    <n v="2026"/>
    <x v="1"/>
    <n v="3"/>
    <x v="7"/>
    <x v="2"/>
    <x v="6"/>
    <x v="2"/>
    <s v="New"/>
    <x v="4"/>
    <s v="Insulated Bottle"/>
    <n v="1"/>
    <n v="36.47"/>
    <n v="0.05"/>
    <n v="13.21"/>
    <n v="34.646499999999996"/>
    <n v="13.21"/>
    <n v="21.436499999999995"/>
    <n v="0.61872050567878423"/>
  </r>
  <r>
    <n v="1464"/>
    <d v="2026-07-16T00:00:00"/>
    <n v="2026"/>
    <x v="0"/>
    <n v="7"/>
    <x v="0"/>
    <x v="1"/>
    <x v="10"/>
    <x v="2"/>
    <s v="Returning"/>
    <x v="1"/>
    <s v="Weighted Vest"/>
    <n v="1"/>
    <n v="122.73"/>
    <n v="0.1"/>
    <n v="70.540000000000006"/>
    <n v="110.45700000000001"/>
    <n v="70.540000000000006"/>
    <n v="39.917000000000002"/>
    <n v="0.36138044668966202"/>
  </r>
  <r>
    <n v="1467"/>
    <d v="2026-07-21T00:00:00"/>
    <n v="2026"/>
    <x v="0"/>
    <n v="7"/>
    <x v="0"/>
    <x v="2"/>
    <x v="16"/>
    <x v="3"/>
    <s v="New"/>
    <x v="1"/>
    <s v="Training Mat"/>
    <n v="1"/>
    <n v="50.59"/>
    <n v="0.05"/>
    <n v="22.04"/>
    <n v="48.060499999999998"/>
    <n v="22.04"/>
    <n v="26.020499999999998"/>
    <n v="0.54141134611583319"/>
  </r>
  <r>
    <n v="1468"/>
    <d v="2026-08-09T00:00:00"/>
    <n v="2026"/>
    <x v="0"/>
    <n v="8"/>
    <x v="11"/>
    <x v="2"/>
    <x v="7"/>
    <x v="0"/>
    <s v="Returning"/>
    <x v="3"/>
    <s v="Trail Bike Light"/>
    <n v="1"/>
    <n v="51.75"/>
    <n v="0"/>
    <n v="22.36"/>
    <n v="51.75"/>
    <n v="22.36"/>
    <n v="29.39"/>
    <n v="0.56792270531400968"/>
  </r>
  <r>
    <n v="1469"/>
    <d v="2026-07-29T00:00:00"/>
    <n v="2026"/>
    <x v="0"/>
    <n v="7"/>
    <x v="0"/>
    <x v="3"/>
    <x v="11"/>
    <x v="0"/>
    <s v="Returning"/>
    <x v="4"/>
    <s v="Travel Backpack 35L"/>
    <n v="3"/>
    <n v="167.52"/>
    <n v="0"/>
    <n v="87.26"/>
    <n v="502.56000000000006"/>
    <n v="261.78000000000003"/>
    <n v="240.78000000000003"/>
    <n v="0.4791069723018147"/>
  </r>
  <r>
    <n v="1470"/>
    <d v="2026-03-06T00:00:00"/>
    <n v="2026"/>
    <x v="1"/>
    <n v="3"/>
    <x v="7"/>
    <x v="3"/>
    <x v="12"/>
    <x v="2"/>
    <s v="Returning"/>
    <x v="3"/>
    <s v="Commuter Helmet"/>
    <n v="1"/>
    <n v="80.349999999999994"/>
    <n v="0.1"/>
    <n v="42.43"/>
    <n v="72.314999999999998"/>
    <n v="42.43"/>
    <n v="29.884999999999998"/>
    <n v="0.41326142570697638"/>
  </r>
  <r>
    <n v="1471"/>
    <d v="2026-02-11T00:00:00"/>
    <n v="2026"/>
    <x v="1"/>
    <n v="2"/>
    <x v="1"/>
    <x v="1"/>
    <x v="1"/>
    <x v="2"/>
    <s v="Returning"/>
    <x v="2"/>
    <s v="Compact Sleeping Bag"/>
    <n v="4"/>
    <n v="124.55"/>
    <n v="0"/>
    <n v="60.41"/>
    <n v="498.2"/>
    <n v="241.64"/>
    <n v="256.56"/>
    <n v="0.51497390606182258"/>
  </r>
  <r>
    <n v="1474"/>
    <d v="2026-05-31T00:00:00"/>
    <n v="2026"/>
    <x v="3"/>
    <n v="5"/>
    <x v="8"/>
    <x v="3"/>
    <x v="15"/>
    <x v="2"/>
    <s v="New"/>
    <x v="2"/>
    <s v="Compact Sleeping Bag"/>
    <n v="2"/>
    <n v="123.34"/>
    <n v="0.05"/>
    <n v="58.96"/>
    <n v="234.346"/>
    <n v="117.92"/>
    <n v="116.426"/>
    <n v="0.49681240558831813"/>
  </r>
  <r>
    <n v="1475"/>
    <d v="2026-02-21T00:00:00"/>
    <n v="2026"/>
    <x v="1"/>
    <n v="2"/>
    <x v="1"/>
    <x v="1"/>
    <x v="1"/>
    <x v="0"/>
    <s v="New"/>
    <x v="3"/>
    <s v="Cycling Pack 12L"/>
    <n v="2"/>
    <n v="103.03"/>
    <n v="0.05"/>
    <n v="50.73"/>
    <n v="195.75700000000001"/>
    <n v="101.46"/>
    <n v="94.297000000000011"/>
    <n v="0.48170435795399402"/>
  </r>
  <r>
    <n v="1476"/>
    <d v="2026-03-26T00:00:00"/>
    <n v="2026"/>
    <x v="1"/>
    <n v="3"/>
    <x v="7"/>
    <x v="2"/>
    <x v="13"/>
    <x v="3"/>
    <s v="New"/>
    <x v="4"/>
    <s v="Insulated Bottle"/>
    <n v="1"/>
    <n v="35.700000000000003"/>
    <n v="0.05"/>
    <n v="13.91"/>
    <n v="33.914999999999999"/>
    <n v="13.91"/>
    <n v="20.004999999999999"/>
    <n v="0.58985699542975079"/>
  </r>
  <r>
    <n v="1477"/>
    <d v="2026-10-29T00:00:00"/>
    <n v="2026"/>
    <x v="2"/>
    <n v="10"/>
    <x v="9"/>
    <x v="2"/>
    <x v="16"/>
    <x v="3"/>
    <s v="Returning"/>
    <x v="2"/>
    <s v="Compact Sleeping Bag"/>
    <n v="1"/>
    <n v="121.78"/>
    <n v="0.15"/>
    <n v="61.55"/>
    <n v="103.51300000000001"/>
    <n v="61.55"/>
    <n v="41.963000000000008"/>
    <n v="0.40538869513974096"/>
  </r>
  <r>
    <n v="1480"/>
    <d v="2026-07-11T00:00:00"/>
    <n v="2026"/>
    <x v="0"/>
    <n v="7"/>
    <x v="0"/>
    <x v="1"/>
    <x v="5"/>
    <x v="2"/>
    <s v="New"/>
    <x v="4"/>
    <s v="Travel Backpack 35L"/>
    <n v="3"/>
    <n v="164.5"/>
    <n v="0"/>
    <n v="87.06"/>
    <n v="493.5"/>
    <n v="261.18"/>
    <n v="232.32"/>
    <n v="0.47075987841945288"/>
  </r>
  <r>
    <n v="1481"/>
    <d v="2026-09-01T00:00:00"/>
    <n v="2026"/>
    <x v="0"/>
    <n v="9"/>
    <x v="4"/>
    <x v="2"/>
    <x v="13"/>
    <x v="1"/>
    <s v="Business"/>
    <x v="3"/>
    <s v="Commuter Helmet"/>
    <n v="6"/>
    <n v="81.430000000000007"/>
    <n v="0.05"/>
    <n v="42.24"/>
    <n v="464.15100000000001"/>
    <n v="253.44"/>
    <n v="210.71100000000001"/>
    <n v="0.45397079829624415"/>
  </r>
  <r>
    <n v="1485"/>
    <d v="2026-06-01T00:00:00"/>
    <n v="2026"/>
    <x v="3"/>
    <n v="6"/>
    <x v="5"/>
    <x v="2"/>
    <x v="7"/>
    <x v="0"/>
    <s v="New"/>
    <x v="1"/>
    <s v="Resistance Band Set"/>
    <n v="2"/>
    <n v="40.840000000000003"/>
    <n v="0"/>
    <n v="14.48"/>
    <n v="81.680000000000007"/>
    <n v="28.96"/>
    <n v="52.720000000000006"/>
    <n v="0.64544564152791384"/>
  </r>
  <r>
    <n v="1486"/>
    <d v="2026-07-19T00:00:00"/>
    <n v="2026"/>
    <x v="0"/>
    <n v="7"/>
    <x v="0"/>
    <x v="0"/>
    <x v="4"/>
    <x v="2"/>
    <s v="Returning"/>
    <x v="3"/>
    <s v="Cycling Pack 12L"/>
    <n v="1"/>
    <n v="101.7"/>
    <n v="0.05"/>
    <n v="49.92"/>
    <n v="96.614999999999995"/>
    <n v="49.92"/>
    <n v="46.694999999999993"/>
    <n v="0.48331004502406455"/>
  </r>
  <r>
    <n v="1489"/>
    <d v="2026-09-09T00:00:00"/>
    <n v="2026"/>
    <x v="0"/>
    <n v="9"/>
    <x v="4"/>
    <x v="1"/>
    <x v="1"/>
    <x v="2"/>
    <s v="Returning"/>
    <x v="3"/>
    <s v="Trail Bike Light"/>
    <n v="3"/>
    <n v="50.03"/>
    <n v="0.1"/>
    <n v="22.89"/>
    <n v="135.08100000000002"/>
    <n v="68.67"/>
    <n v="66.411000000000016"/>
    <n v="0.49163835032313952"/>
  </r>
  <r>
    <n v="1491"/>
    <d v="2026-09-29T00:00:00"/>
    <n v="2026"/>
    <x v="0"/>
    <n v="9"/>
    <x v="4"/>
    <x v="0"/>
    <x v="4"/>
    <x v="0"/>
    <s v="New"/>
    <x v="1"/>
    <s v="Recovery Roller"/>
    <n v="2"/>
    <n v="36.1"/>
    <n v="0.05"/>
    <n v="13.71"/>
    <n v="68.59"/>
    <n v="27.42"/>
    <n v="41.17"/>
    <n v="0.60023327015599937"/>
  </r>
  <r>
    <n v="1492"/>
    <d v="2026-04-08T00:00:00"/>
    <n v="2026"/>
    <x v="3"/>
    <n v="4"/>
    <x v="6"/>
    <x v="2"/>
    <x v="16"/>
    <x v="2"/>
    <s v="Returning"/>
    <x v="3"/>
    <s v="Compact Repair Kit"/>
    <n v="2"/>
    <n v="41.08"/>
    <n v="0"/>
    <n v="16.79"/>
    <n v="82.16"/>
    <n v="33.58"/>
    <n v="48.58"/>
    <n v="0.59128529698149956"/>
  </r>
  <r>
    <n v="1493"/>
    <d v="2026-10-18T00:00:00"/>
    <n v="2026"/>
    <x v="2"/>
    <n v="10"/>
    <x v="9"/>
    <x v="3"/>
    <x v="11"/>
    <x v="2"/>
    <s v="Business"/>
    <x v="4"/>
    <s v="Insulated Bottle"/>
    <n v="1"/>
    <n v="36.46"/>
    <n v="0.05"/>
    <n v="13.35"/>
    <n v="34.637"/>
    <n v="13.35"/>
    <n v="21.286999999999999"/>
    <n v="0.61457401045125148"/>
  </r>
  <r>
    <n v="1496"/>
    <d v="2026-04-21T00:00:00"/>
    <n v="2026"/>
    <x v="3"/>
    <n v="4"/>
    <x v="6"/>
    <x v="1"/>
    <x v="1"/>
    <x v="3"/>
    <s v="Returning"/>
    <x v="0"/>
    <s v="Trekking Poles"/>
    <n v="1"/>
    <n v="71.23"/>
    <n v="0.05"/>
    <n v="33.28"/>
    <n v="67.668499999999995"/>
    <n v="33.28"/>
    <n v="34.388499999999993"/>
    <n v="0.50819066478494423"/>
  </r>
  <r>
    <n v="1498"/>
    <d v="2026-03-30T00:00:00"/>
    <n v="2026"/>
    <x v="1"/>
    <n v="3"/>
    <x v="7"/>
    <x v="2"/>
    <x v="16"/>
    <x v="3"/>
    <s v="Business"/>
    <x v="0"/>
    <s v="Trail Boots"/>
    <n v="3"/>
    <n v="142.46"/>
    <n v="0"/>
    <n v="79.650000000000006"/>
    <n v="427.38"/>
    <n v="238.95000000000002"/>
    <n v="188.42999999999998"/>
    <n v="0.44089569001825069"/>
  </r>
  <r>
    <n v="1499"/>
    <d v="2026-02-13T00:00:00"/>
    <n v="2026"/>
    <x v="1"/>
    <n v="2"/>
    <x v="1"/>
    <x v="0"/>
    <x v="4"/>
    <x v="2"/>
    <s v="New"/>
    <x v="3"/>
    <s v="Compact Repair Kit"/>
    <n v="2"/>
    <n v="41.21"/>
    <n v="0"/>
    <n v="16.64"/>
    <n v="82.42"/>
    <n v="33.28"/>
    <n v="49.14"/>
    <n v="0.59621451104100942"/>
  </r>
  <r>
    <n v="1501"/>
    <d v="2026-03-25T00:00:00"/>
    <n v="2026"/>
    <x v="1"/>
    <n v="3"/>
    <x v="7"/>
    <x v="0"/>
    <x v="0"/>
    <x v="1"/>
    <s v="New"/>
    <x v="4"/>
    <s v="Insulated Bottle"/>
    <n v="3"/>
    <n v="36.43"/>
    <n v="0.1"/>
    <n v="13.23"/>
    <n v="98.36099999999999"/>
    <n v="39.69"/>
    <n v="58.670999999999992"/>
    <n v="0.59648641229755694"/>
  </r>
  <r>
    <n v="1502"/>
    <d v="2026-11-19T00:00:00"/>
    <n v="2026"/>
    <x v="2"/>
    <n v="11"/>
    <x v="2"/>
    <x v="0"/>
    <x v="0"/>
    <x v="3"/>
    <s v="New"/>
    <x v="1"/>
    <s v="Recovery Roller"/>
    <n v="1"/>
    <n v="35.770000000000003"/>
    <n v="0.15"/>
    <n v="13.69"/>
    <n v="30.404500000000002"/>
    <n v="13.69"/>
    <n v="16.714500000000001"/>
    <n v="0.54973770330049831"/>
  </r>
  <r>
    <n v="1504"/>
    <d v="2026-07-22T00:00:00"/>
    <n v="2026"/>
    <x v="0"/>
    <n v="7"/>
    <x v="0"/>
    <x v="0"/>
    <x v="2"/>
    <x v="2"/>
    <s v="Returning"/>
    <x v="0"/>
    <s v="Hiking Daypack 20L"/>
    <n v="5"/>
    <n v="93.35"/>
    <n v="0"/>
    <n v="46.31"/>
    <n v="466.75"/>
    <n v="231.55"/>
    <n v="235.2"/>
    <n v="0.50391001606855912"/>
  </r>
  <r>
    <n v="1505"/>
    <d v="2026-12-02T00:00:00"/>
    <n v="2026"/>
    <x v="2"/>
    <n v="12"/>
    <x v="3"/>
    <x v="1"/>
    <x v="5"/>
    <x v="2"/>
    <s v="Business"/>
    <x v="1"/>
    <s v="Resistance Band Set"/>
    <n v="2"/>
    <n v="40.86"/>
    <n v="0.05"/>
    <n v="15.06"/>
    <n v="77.634"/>
    <n v="30.12"/>
    <n v="47.513999999999996"/>
    <n v="0.6120256588608084"/>
  </r>
  <r>
    <n v="1507"/>
    <d v="2026-06-14T00:00:00"/>
    <n v="2026"/>
    <x v="3"/>
    <n v="6"/>
    <x v="5"/>
    <x v="1"/>
    <x v="5"/>
    <x v="0"/>
    <s v="Returning"/>
    <x v="4"/>
    <s v="Travel Backpack 35L"/>
    <n v="1"/>
    <n v="162.51"/>
    <n v="0"/>
    <n v="88.29"/>
    <n v="162.51"/>
    <n v="88.29"/>
    <n v="74.219999999999985"/>
    <n v="0.45671035628576695"/>
  </r>
  <r>
    <n v="1510"/>
    <d v="2026-05-24T00:00:00"/>
    <n v="2026"/>
    <x v="3"/>
    <n v="5"/>
    <x v="8"/>
    <x v="0"/>
    <x v="0"/>
    <x v="2"/>
    <s v="New"/>
    <x v="3"/>
    <s v="Trail Bike Light"/>
    <n v="2"/>
    <n v="50.78"/>
    <n v="0.05"/>
    <n v="23.03"/>
    <n v="96.481999999999999"/>
    <n v="46.06"/>
    <n v="50.421999999999997"/>
    <n v="0.52260525279326708"/>
  </r>
  <r>
    <n v="1511"/>
    <d v="2026-06-03T00:00:00"/>
    <n v="2026"/>
    <x v="3"/>
    <n v="6"/>
    <x v="5"/>
    <x v="3"/>
    <x v="9"/>
    <x v="2"/>
    <s v="New"/>
    <x v="1"/>
    <s v="Recovery Roller"/>
    <n v="2"/>
    <n v="36.08"/>
    <n v="0.05"/>
    <n v="13.73"/>
    <n v="68.551999999999992"/>
    <n v="27.46"/>
    <n v="41.091999999999992"/>
    <n v="0.59942817131520587"/>
  </r>
  <r>
    <n v="1512"/>
    <d v="2026-06-22T00:00:00"/>
    <n v="2026"/>
    <x v="3"/>
    <n v="6"/>
    <x v="5"/>
    <x v="1"/>
    <x v="1"/>
    <x v="3"/>
    <s v="Returning"/>
    <x v="1"/>
    <s v="Resistance Band Set"/>
    <n v="3"/>
    <n v="41.01"/>
    <n v="0"/>
    <n v="14.33"/>
    <n v="123.03"/>
    <n v="42.99"/>
    <n v="80.039999999999992"/>
    <n v="0.65057303096805652"/>
  </r>
  <r>
    <n v="1513"/>
    <d v="2026-07-23T00:00:00"/>
    <n v="2026"/>
    <x v="0"/>
    <n v="7"/>
    <x v="0"/>
    <x v="0"/>
    <x v="4"/>
    <x v="2"/>
    <s v="New"/>
    <x v="0"/>
    <s v="Trekking Poles"/>
    <n v="2"/>
    <n v="70.790000000000006"/>
    <n v="0"/>
    <n v="32.44"/>
    <n v="141.58000000000001"/>
    <n v="64.88"/>
    <n v="76.700000000000017"/>
    <n v="0.541743184065546"/>
  </r>
  <r>
    <n v="1514"/>
    <d v="2026-04-20T00:00:00"/>
    <n v="2026"/>
    <x v="3"/>
    <n v="4"/>
    <x v="6"/>
    <x v="3"/>
    <x v="15"/>
    <x v="0"/>
    <s v="Returning"/>
    <x v="0"/>
    <s v="Trekking Poles"/>
    <n v="3"/>
    <n v="72.48"/>
    <n v="0"/>
    <n v="32.36"/>
    <n v="217.44"/>
    <n v="97.08"/>
    <n v="120.36"/>
    <n v="0.55353200883002207"/>
  </r>
  <r>
    <n v="1515"/>
    <d v="2026-07-12T00:00:00"/>
    <n v="2026"/>
    <x v="0"/>
    <n v="7"/>
    <x v="0"/>
    <x v="0"/>
    <x v="4"/>
    <x v="0"/>
    <s v="New"/>
    <x v="1"/>
    <s v="Resistance Band Set"/>
    <n v="2"/>
    <n v="40.9"/>
    <n v="0"/>
    <n v="14.81"/>
    <n v="81.8"/>
    <n v="29.62"/>
    <n v="52.179999999999993"/>
    <n v="0.63789731051344734"/>
  </r>
  <r>
    <n v="1516"/>
    <d v="2026-07-28T00:00:00"/>
    <n v="2026"/>
    <x v="0"/>
    <n v="7"/>
    <x v="0"/>
    <x v="1"/>
    <x v="10"/>
    <x v="2"/>
    <s v="Business"/>
    <x v="1"/>
    <s v="Resistance Band Set"/>
    <n v="2"/>
    <n v="40.15"/>
    <n v="0.1"/>
    <n v="14.86"/>
    <n v="72.27"/>
    <n v="29.72"/>
    <n v="42.55"/>
    <n v="0.58876435588764353"/>
  </r>
  <r>
    <n v="1517"/>
    <d v="2026-04-01T00:00:00"/>
    <n v="2026"/>
    <x v="3"/>
    <n v="4"/>
    <x v="6"/>
    <x v="3"/>
    <x v="14"/>
    <x v="2"/>
    <s v="Business"/>
    <x v="3"/>
    <s v="Compact Repair Kit"/>
    <n v="1"/>
    <n v="41.21"/>
    <n v="0"/>
    <n v="16.34"/>
    <n v="41.21"/>
    <n v="16.34"/>
    <n v="24.87"/>
    <n v="0.60349429750060668"/>
  </r>
  <r>
    <n v="1520"/>
    <d v="2026-11-14T00:00:00"/>
    <n v="2026"/>
    <x v="2"/>
    <n v="11"/>
    <x v="2"/>
    <x v="0"/>
    <x v="8"/>
    <x v="3"/>
    <s v="New"/>
    <x v="1"/>
    <s v="Recovery Roller"/>
    <n v="2"/>
    <n v="36.15"/>
    <n v="0"/>
    <n v="13.51"/>
    <n v="72.3"/>
    <n v="27.02"/>
    <n v="45.28"/>
    <n v="0.62627939142461964"/>
  </r>
  <r>
    <n v="1524"/>
    <d v="2026-08-21T00:00:00"/>
    <n v="2026"/>
    <x v="0"/>
    <n v="8"/>
    <x v="11"/>
    <x v="2"/>
    <x v="3"/>
    <x v="3"/>
    <s v="New"/>
    <x v="3"/>
    <s v="Commuter Helmet"/>
    <n v="1"/>
    <n v="81.569999999999993"/>
    <n v="0"/>
    <n v="43.79"/>
    <n v="81.569999999999993"/>
    <n v="43.79"/>
    <n v="37.779999999999994"/>
    <n v="0.4631604756650729"/>
  </r>
  <r>
    <n v="1525"/>
    <d v="2026-01-20T00:00:00"/>
    <n v="2026"/>
    <x v="1"/>
    <n v="1"/>
    <x v="10"/>
    <x v="1"/>
    <x v="1"/>
    <x v="0"/>
    <s v="Returning"/>
    <x v="1"/>
    <s v="Recovery Roller"/>
    <n v="2"/>
    <n v="35.82"/>
    <n v="0"/>
    <n v="14.09"/>
    <n v="71.64"/>
    <n v="28.18"/>
    <n v="43.46"/>
    <n v="0.60664433277498608"/>
  </r>
  <r>
    <n v="1527"/>
    <d v="2026-03-09T00:00:00"/>
    <n v="2026"/>
    <x v="1"/>
    <n v="3"/>
    <x v="7"/>
    <x v="0"/>
    <x v="2"/>
    <x v="3"/>
    <s v="New"/>
    <x v="4"/>
    <s v="Insulated Bottle"/>
    <n v="4"/>
    <n v="35.42"/>
    <n v="0"/>
    <n v="13.31"/>
    <n v="141.68"/>
    <n v="53.24"/>
    <n v="88.44"/>
    <n v="0.62422360248447195"/>
  </r>
  <r>
    <n v="1530"/>
    <d v="2026-12-30T00:00:00"/>
    <n v="2026"/>
    <x v="2"/>
    <n v="12"/>
    <x v="3"/>
    <x v="0"/>
    <x v="0"/>
    <x v="2"/>
    <s v="New"/>
    <x v="1"/>
    <s v="Training Mat"/>
    <n v="3"/>
    <n v="50.72"/>
    <n v="0"/>
    <n v="22.3"/>
    <n v="152.16"/>
    <n v="66.900000000000006"/>
    <n v="85.259999999999991"/>
    <n v="0.56033123028391163"/>
  </r>
  <r>
    <n v="1531"/>
    <d v="2026-07-02T00:00:00"/>
    <n v="2026"/>
    <x v="0"/>
    <n v="7"/>
    <x v="0"/>
    <x v="3"/>
    <x v="14"/>
    <x v="2"/>
    <s v="New"/>
    <x v="4"/>
    <s v="Carry-On Duffel"/>
    <n v="2"/>
    <n v="136.72999999999999"/>
    <n v="0"/>
    <n v="66.03"/>
    <n v="273.45999999999998"/>
    <n v="132.06"/>
    <n v="141.39999999999998"/>
    <n v="0.5170774519125283"/>
  </r>
  <r>
    <n v="1533"/>
    <d v="2026-05-12T00:00:00"/>
    <n v="2026"/>
    <x v="3"/>
    <n v="5"/>
    <x v="8"/>
    <x v="3"/>
    <x v="14"/>
    <x v="0"/>
    <s v="New"/>
    <x v="0"/>
    <s v="Trail Boots"/>
    <n v="3"/>
    <n v="143.87"/>
    <n v="0"/>
    <n v="79.2"/>
    <n v="431.61"/>
    <n v="237.60000000000002"/>
    <n v="194.01"/>
    <n v="0.44950302356293875"/>
  </r>
  <r>
    <n v="1534"/>
    <d v="2026-07-13T00:00:00"/>
    <n v="2026"/>
    <x v="0"/>
    <n v="7"/>
    <x v="0"/>
    <x v="3"/>
    <x v="14"/>
    <x v="2"/>
    <s v="Returning"/>
    <x v="0"/>
    <s v="Trail Boots"/>
    <n v="2"/>
    <n v="146.09"/>
    <n v="0.1"/>
    <n v="79.36"/>
    <n v="262.96199999999999"/>
    <n v="158.72"/>
    <n v="104.24199999999999"/>
    <n v="0.39641469109605187"/>
  </r>
  <r>
    <n v="1535"/>
    <d v="2026-09-11T00:00:00"/>
    <n v="2026"/>
    <x v="0"/>
    <n v="9"/>
    <x v="4"/>
    <x v="1"/>
    <x v="5"/>
    <x v="0"/>
    <s v="New"/>
    <x v="3"/>
    <s v="Trail Bike Light"/>
    <n v="1"/>
    <n v="51.25"/>
    <n v="0.05"/>
    <n v="21.99"/>
    <n v="48.6875"/>
    <n v="21.99"/>
    <n v="26.697500000000002"/>
    <n v="0.54834403080872918"/>
  </r>
  <r>
    <n v="1538"/>
    <d v="2026-04-20T00:00:00"/>
    <n v="2026"/>
    <x v="3"/>
    <n v="4"/>
    <x v="6"/>
    <x v="3"/>
    <x v="12"/>
    <x v="3"/>
    <s v="New"/>
    <x v="3"/>
    <s v="Commuter Helmet"/>
    <n v="1"/>
    <n v="81.98"/>
    <n v="0"/>
    <n v="43.15"/>
    <n v="81.98"/>
    <n v="43.15"/>
    <n v="38.830000000000005"/>
    <n v="0.47365211027079779"/>
  </r>
  <r>
    <n v="1539"/>
    <d v="2026-01-15T00:00:00"/>
    <n v="2026"/>
    <x v="1"/>
    <n v="1"/>
    <x v="10"/>
    <x v="0"/>
    <x v="4"/>
    <x v="0"/>
    <s v="Business"/>
    <x v="1"/>
    <s v="Weighted Vest"/>
    <n v="3"/>
    <n v="123.14"/>
    <n v="0.05"/>
    <n v="70.67"/>
    <n v="350.94900000000001"/>
    <n v="212.01"/>
    <n v="138.93900000000002"/>
    <n v="0.39589513006163296"/>
  </r>
  <r>
    <n v="1540"/>
    <d v="2026-03-25T00:00:00"/>
    <n v="2026"/>
    <x v="1"/>
    <n v="3"/>
    <x v="7"/>
    <x v="2"/>
    <x v="13"/>
    <x v="1"/>
    <s v="Business"/>
    <x v="3"/>
    <s v="Trail Bike Light"/>
    <n v="10"/>
    <n v="49.7"/>
    <n v="0.1"/>
    <n v="21.96"/>
    <n v="447.3"/>
    <n v="219.60000000000002"/>
    <n v="227.7"/>
    <n v="0.50905432595573441"/>
  </r>
  <r>
    <n v="1541"/>
    <d v="2026-04-10T00:00:00"/>
    <n v="2026"/>
    <x v="3"/>
    <n v="4"/>
    <x v="6"/>
    <x v="1"/>
    <x v="5"/>
    <x v="3"/>
    <s v="Returning"/>
    <x v="2"/>
    <s v="Portable Camp Stove"/>
    <n v="1"/>
    <n v="83.44"/>
    <n v="0"/>
    <n v="40.299999999999997"/>
    <n v="83.44"/>
    <n v="40.299999999999997"/>
    <n v="43.14"/>
    <n v="0.51701821668264625"/>
  </r>
  <r>
    <n v="1543"/>
    <d v="2026-08-20T00:00:00"/>
    <n v="2026"/>
    <x v="0"/>
    <n v="8"/>
    <x v="11"/>
    <x v="0"/>
    <x v="0"/>
    <x v="0"/>
    <s v="Returning"/>
    <x v="0"/>
    <s v="Summit Backpack 45L"/>
    <n v="1"/>
    <n v="155.83000000000001"/>
    <n v="0"/>
    <n v="77.260000000000005"/>
    <n v="155.83000000000001"/>
    <n v="77.260000000000005"/>
    <n v="78.570000000000007"/>
    <n v="0.50420329846627732"/>
  </r>
  <r>
    <n v="1544"/>
    <d v="2026-06-06T00:00:00"/>
    <n v="2026"/>
    <x v="3"/>
    <n v="6"/>
    <x v="5"/>
    <x v="0"/>
    <x v="0"/>
    <x v="1"/>
    <s v="Returning"/>
    <x v="1"/>
    <s v="Resistance Band Set"/>
    <n v="8"/>
    <n v="40.46"/>
    <n v="0.2"/>
    <n v="14.7"/>
    <n v="258.94400000000002"/>
    <n v="117.6"/>
    <n v="141.34400000000002"/>
    <n v="0.54584775086505199"/>
  </r>
  <r>
    <n v="1546"/>
    <d v="2026-07-03T00:00:00"/>
    <n v="2026"/>
    <x v="0"/>
    <n v="7"/>
    <x v="0"/>
    <x v="0"/>
    <x v="8"/>
    <x v="2"/>
    <s v="Business"/>
    <x v="4"/>
    <s v="Travel Backpack 35L"/>
    <n v="1"/>
    <n v="165.8"/>
    <n v="0.1"/>
    <n v="88.32"/>
    <n v="149.22000000000003"/>
    <n v="88.32"/>
    <n v="60.900000000000034"/>
    <n v="0.40812223562525146"/>
  </r>
  <r>
    <n v="1548"/>
    <d v="2026-09-29T00:00:00"/>
    <n v="2026"/>
    <x v="0"/>
    <n v="9"/>
    <x v="4"/>
    <x v="1"/>
    <x v="10"/>
    <x v="0"/>
    <s v="Returning"/>
    <x v="0"/>
    <s v="Trekking Poles"/>
    <n v="2"/>
    <n v="73"/>
    <n v="0.05"/>
    <n v="31.41"/>
    <n v="138.69999999999999"/>
    <n v="62.82"/>
    <n v="75.88"/>
    <n v="0.54708002883922136"/>
  </r>
  <r>
    <n v="1549"/>
    <d v="2026-07-06T00:00:00"/>
    <n v="2026"/>
    <x v="0"/>
    <n v="7"/>
    <x v="0"/>
    <x v="3"/>
    <x v="12"/>
    <x v="2"/>
    <s v="New"/>
    <x v="1"/>
    <s v="Weighted Vest"/>
    <n v="2"/>
    <n v="121.35"/>
    <n v="0"/>
    <n v="71.06"/>
    <n v="242.7"/>
    <n v="142.12"/>
    <n v="100.57999999999998"/>
    <n v="0.41442109600329619"/>
  </r>
  <r>
    <n v="1552"/>
    <d v="2026-07-21T00:00:00"/>
    <n v="2026"/>
    <x v="0"/>
    <n v="7"/>
    <x v="0"/>
    <x v="0"/>
    <x v="2"/>
    <x v="0"/>
    <s v="New"/>
    <x v="4"/>
    <s v="Packing Cube Set"/>
    <n v="2"/>
    <n v="46.34"/>
    <n v="0.1"/>
    <n v="18.41"/>
    <n v="83.412000000000006"/>
    <n v="36.82"/>
    <n v="46.592000000000006"/>
    <n v="0.55857670359180933"/>
  </r>
  <r>
    <n v="1553"/>
    <d v="2026-08-23T00:00:00"/>
    <n v="2026"/>
    <x v="0"/>
    <n v="8"/>
    <x v="11"/>
    <x v="3"/>
    <x v="12"/>
    <x v="1"/>
    <s v="Business"/>
    <x v="1"/>
    <s v="Training Mat"/>
    <n v="5"/>
    <n v="51.62"/>
    <n v="0.15"/>
    <n v="22.6"/>
    <n v="219.38499999999996"/>
    <n v="113"/>
    <n v="106.38499999999996"/>
    <n v="0.48492376415889865"/>
  </r>
  <r>
    <n v="1563"/>
    <d v="2026-08-10T00:00:00"/>
    <n v="2026"/>
    <x v="0"/>
    <n v="8"/>
    <x v="11"/>
    <x v="3"/>
    <x v="11"/>
    <x v="3"/>
    <s v="Business"/>
    <x v="4"/>
    <s v="Insulated Bottle"/>
    <n v="2"/>
    <n v="36.25"/>
    <n v="0"/>
    <n v="13.77"/>
    <n v="72.5"/>
    <n v="27.54"/>
    <n v="44.96"/>
    <n v="0.62013793103448278"/>
  </r>
  <r>
    <n v="1564"/>
    <d v="2026-08-12T00:00:00"/>
    <n v="2026"/>
    <x v="0"/>
    <n v="8"/>
    <x v="11"/>
    <x v="0"/>
    <x v="8"/>
    <x v="2"/>
    <s v="New"/>
    <x v="1"/>
    <s v="Training Mat"/>
    <n v="2"/>
    <n v="51.84"/>
    <n v="0"/>
    <n v="21.62"/>
    <n v="103.68"/>
    <n v="43.24"/>
    <n v="60.440000000000005"/>
    <n v="0.58294753086419759"/>
  </r>
  <r>
    <n v="1567"/>
    <d v="2026-11-11T00:00:00"/>
    <n v="2026"/>
    <x v="2"/>
    <n v="11"/>
    <x v="2"/>
    <x v="3"/>
    <x v="14"/>
    <x v="2"/>
    <s v="Returning"/>
    <x v="2"/>
    <s v="Compact Sleeping Bag"/>
    <n v="1"/>
    <n v="125.11"/>
    <n v="0.1"/>
    <n v="61.65"/>
    <n v="112.599"/>
    <n v="61.65"/>
    <n v="50.949000000000005"/>
    <n v="0.45248181600191834"/>
  </r>
  <r>
    <n v="1568"/>
    <d v="2026-09-02T00:00:00"/>
    <n v="2026"/>
    <x v="0"/>
    <n v="9"/>
    <x v="4"/>
    <x v="1"/>
    <x v="5"/>
    <x v="0"/>
    <s v="Returning"/>
    <x v="1"/>
    <s v="Weighted Vest"/>
    <n v="5"/>
    <n v="123.09"/>
    <n v="0"/>
    <n v="70.3"/>
    <n v="615.45000000000005"/>
    <n v="351.5"/>
    <n v="263.95000000000005"/>
    <n v="0.42887318222438869"/>
  </r>
  <r>
    <n v="1570"/>
    <d v="2026-06-23T00:00:00"/>
    <n v="2026"/>
    <x v="3"/>
    <n v="6"/>
    <x v="5"/>
    <x v="0"/>
    <x v="8"/>
    <x v="3"/>
    <s v="Returning"/>
    <x v="2"/>
    <s v="Alpine Tent 4P"/>
    <n v="1"/>
    <n v="335.05"/>
    <n v="0"/>
    <n v="191.67"/>
    <n v="335.05"/>
    <n v="191.67"/>
    <n v="143.38000000000002"/>
    <n v="0.42793612893597976"/>
  </r>
  <r>
    <n v="1574"/>
    <d v="2026-05-06T00:00:00"/>
    <n v="2026"/>
    <x v="3"/>
    <n v="5"/>
    <x v="8"/>
    <x v="2"/>
    <x v="3"/>
    <x v="2"/>
    <s v="Returning"/>
    <x v="0"/>
    <s v="Hiking Daypack 20L"/>
    <n v="1"/>
    <n v="92.27"/>
    <n v="0"/>
    <n v="46.5"/>
    <n v="92.27"/>
    <n v="46.5"/>
    <n v="45.769999999999996"/>
    <n v="0.49604421805570603"/>
  </r>
  <r>
    <n v="1575"/>
    <d v="2026-10-29T00:00:00"/>
    <n v="2026"/>
    <x v="2"/>
    <n v="10"/>
    <x v="9"/>
    <x v="0"/>
    <x v="0"/>
    <x v="1"/>
    <s v="Returning"/>
    <x v="4"/>
    <s v="Carry-On Duffel"/>
    <n v="5"/>
    <n v="130.68"/>
    <n v="0.2"/>
    <n v="67.209999999999994"/>
    <n v="522.72000000000014"/>
    <n v="336.04999999999995"/>
    <n v="186.67000000000019"/>
    <n v="0.35711279461279488"/>
  </r>
  <r>
    <n v="1576"/>
    <d v="2026-05-30T00:00:00"/>
    <n v="2026"/>
    <x v="3"/>
    <n v="5"/>
    <x v="8"/>
    <x v="2"/>
    <x v="6"/>
    <x v="2"/>
    <s v="Business"/>
    <x v="2"/>
    <s v="Compact Sleeping Bag"/>
    <n v="6"/>
    <n v="123.82"/>
    <n v="0"/>
    <n v="61.91"/>
    <n v="742.92"/>
    <n v="371.46"/>
    <n v="371.46"/>
    <n v="0.5"/>
  </r>
  <r>
    <n v="1577"/>
    <d v="2026-09-27T00:00:00"/>
    <n v="2026"/>
    <x v="0"/>
    <n v="9"/>
    <x v="4"/>
    <x v="0"/>
    <x v="2"/>
    <x v="2"/>
    <s v="New"/>
    <x v="0"/>
    <s v="Summit Backpack 45L"/>
    <n v="4"/>
    <n v="154.28"/>
    <n v="0.05"/>
    <n v="78.180000000000007"/>
    <n v="586.26400000000001"/>
    <n v="312.72000000000003"/>
    <n v="273.54399999999998"/>
    <n v="0.46658843115047144"/>
  </r>
  <r>
    <n v="1579"/>
    <d v="2026-08-23T00:00:00"/>
    <n v="2026"/>
    <x v="0"/>
    <n v="8"/>
    <x v="11"/>
    <x v="0"/>
    <x v="0"/>
    <x v="0"/>
    <s v="Returning"/>
    <x v="0"/>
    <s v="Hiking Daypack 20L"/>
    <n v="3"/>
    <n v="90.71"/>
    <n v="0"/>
    <n v="45.57"/>
    <n v="272.13"/>
    <n v="136.71"/>
    <n v="135.41999999999999"/>
    <n v="0.49762980928232825"/>
  </r>
  <r>
    <n v="1580"/>
    <d v="2026-04-07T00:00:00"/>
    <n v="2026"/>
    <x v="3"/>
    <n v="4"/>
    <x v="6"/>
    <x v="3"/>
    <x v="15"/>
    <x v="2"/>
    <s v="New"/>
    <x v="2"/>
    <s v="Compact Sleeping Bag"/>
    <n v="2"/>
    <n v="120.5"/>
    <n v="0"/>
    <n v="61.42"/>
    <n v="241"/>
    <n v="122.84"/>
    <n v="118.16"/>
    <n v="0.49029045643153524"/>
  </r>
  <r>
    <n v="1581"/>
    <d v="2026-07-16T00:00:00"/>
    <n v="2026"/>
    <x v="0"/>
    <n v="7"/>
    <x v="0"/>
    <x v="3"/>
    <x v="9"/>
    <x v="0"/>
    <s v="New"/>
    <x v="0"/>
    <s v="Hiking Daypack 20L"/>
    <n v="5"/>
    <n v="92.72"/>
    <n v="0.1"/>
    <n v="46.2"/>
    <n v="417.24"/>
    <n v="231"/>
    <n v="186.24"/>
    <n v="0.44636180615473109"/>
  </r>
  <r>
    <n v="1585"/>
    <d v="2026-11-17T00:00:00"/>
    <n v="2026"/>
    <x v="2"/>
    <n v="11"/>
    <x v="2"/>
    <x v="2"/>
    <x v="16"/>
    <x v="0"/>
    <s v="Returning"/>
    <x v="0"/>
    <s v="Hiking Daypack 20L"/>
    <n v="4"/>
    <n v="93.99"/>
    <n v="0.1"/>
    <n v="44.07"/>
    <n v="338.36399999999998"/>
    <n v="176.28"/>
    <n v="162.08399999999997"/>
    <n v="0.47902259105578604"/>
  </r>
  <r>
    <n v="1590"/>
    <d v="2026-03-23T00:00:00"/>
    <n v="2026"/>
    <x v="1"/>
    <n v="3"/>
    <x v="7"/>
    <x v="1"/>
    <x v="5"/>
    <x v="3"/>
    <s v="New"/>
    <x v="0"/>
    <s v="Summit Backpack 45L"/>
    <n v="1"/>
    <n v="153.47"/>
    <n v="0"/>
    <n v="78.19"/>
    <n v="153.47"/>
    <n v="78.19"/>
    <n v="75.28"/>
    <n v="0.49051931973675639"/>
  </r>
  <r>
    <n v="1592"/>
    <d v="2026-05-13T00:00:00"/>
    <n v="2026"/>
    <x v="3"/>
    <n v="5"/>
    <x v="8"/>
    <x v="3"/>
    <x v="14"/>
    <x v="0"/>
    <s v="Returning"/>
    <x v="1"/>
    <s v="Recovery Roller"/>
    <n v="5"/>
    <n v="37.119999999999997"/>
    <n v="0.1"/>
    <n v="13.96"/>
    <n v="167.04"/>
    <n v="69.800000000000011"/>
    <n v="97.239999999999981"/>
    <n v="0.58213601532567039"/>
  </r>
  <r>
    <n v="1593"/>
    <d v="2026-09-06T00:00:00"/>
    <n v="2026"/>
    <x v="0"/>
    <n v="9"/>
    <x v="4"/>
    <x v="2"/>
    <x v="16"/>
    <x v="0"/>
    <s v="New"/>
    <x v="2"/>
    <s v="Trail Tent 2P"/>
    <n v="2"/>
    <n v="194.92"/>
    <n v="0"/>
    <n v="102.66"/>
    <n v="389.84"/>
    <n v="205.32"/>
    <n v="184.51999999999998"/>
    <n v="0.47332238867227577"/>
  </r>
  <r>
    <n v="1594"/>
    <d v="2026-05-18T00:00:00"/>
    <n v="2026"/>
    <x v="3"/>
    <n v="5"/>
    <x v="8"/>
    <x v="1"/>
    <x v="1"/>
    <x v="1"/>
    <s v="Business"/>
    <x v="0"/>
    <s v="Hiking Daypack 20L"/>
    <n v="10"/>
    <n v="92.09"/>
    <n v="0.15"/>
    <n v="45.13"/>
    <n v="782.7650000000001"/>
    <n v="451.3"/>
    <n v="331.46500000000009"/>
    <n v="0.42345403792964686"/>
  </r>
  <r>
    <n v="1597"/>
    <d v="2026-05-23T00:00:00"/>
    <n v="2026"/>
    <x v="3"/>
    <n v="5"/>
    <x v="8"/>
    <x v="0"/>
    <x v="4"/>
    <x v="2"/>
    <s v="Returning"/>
    <x v="4"/>
    <s v="Carry-On Duffel"/>
    <n v="1"/>
    <n v="136.66999999999999"/>
    <n v="0.05"/>
    <n v="67.099999999999994"/>
    <n v="129.83649999999997"/>
    <n v="67.099999999999994"/>
    <n v="62.736499999999978"/>
    <n v="0.48319617364916639"/>
  </r>
  <r>
    <n v="1599"/>
    <d v="2026-08-02T00:00:00"/>
    <n v="2026"/>
    <x v="0"/>
    <n v="8"/>
    <x v="11"/>
    <x v="0"/>
    <x v="2"/>
    <x v="2"/>
    <s v="Returning"/>
    <x v="2"/>
    <s v="Trail Tent 2P"/>
    <n v="2"/>
    <n v="200.45"/>
    <n v="0.05"/>
    <n v="105.42"/>
    <n v="380.85499999999996"/>
    <n v="210.84"/>
    <n v="170.01499999999996"/>
    <n v="0.44640348689133652"/>
  </r>
  <r>
    <n v="1603"/>
    <d v="2026-11-21T00:00:00"/>
    <n v="2026"/>
    <x v="2"/>
    <n v="11"/>
    <x v="2"/>
    <x v="0"/>
    <x v="4"/>
    <x v="2"/>
    <s v="Returning"/>
    <x v="2"/>
    <s v="Portable Camp Stove"/>
    <n v="1"/>
    <n v="83.49"/>
    <n v="0.05"/>
    <n v="39.659999999999997"/>
    <n v="79.315499999999986"/>
    <n v="39.659999999999997"/>
    <n v="39.655499999999989"/>
    <n v="0.49997163227868446"/>
  </r>
  <r>
    <n v="1607"/>
    <d v="2026-07-15T00:00:00"/>
    <n v="2026"/>
    <x v="0"/>
    <n v="7"/>
    <x v="0"/>
    <x v="1"/>
    <x v="1"/>
    <x v="0"/>
    <s v="New"/>
    <x v="1"/>
    <s v="Resistance Band Set"/>
    <n v="2"/>
    <n v="39.75"/>
    <n v="0"/>
    <n v="14.78"/>
    <n v="79.5"/>
    <n v="29.56"/>
    <n v="49.94"/>
    <n v="0.62817610062893081"/>
  </r>
  <r>
    <n v="1609"/>
    <d v="2026-02-24T00:00:00"/>
    <n v="2026"/>
    <x v="1"/>
    <n v="2"/>
    <x v="1"/>
    <x v="0"/>
    <x v="2"/>
    <x v="2"/>
    <s v="Returning"/>
    <x v="3"/>
    <s v="Compact Repair Kit"/>
    <n v="2"/>
    <n v="40.700000000000003"/>
    <n v="0"/>
    <n v="16.63"/>
    <n v="81.400000000000006"/>
    <n v="33.26"/>
    <n v="48.140000000000008"/>
    <n v="0.59140049140049145"/>
  </r>
  <r>
    <n v="1612"/>
    <d v="2026-06-12T00:00:00"/>
    <n v="2026"/>
    <x v="3"/>
    <n v="6"/>
    <x v="5"/>
    <x v="3"/>
    <x v="14"/>
    <x v="2"/>
    <s v="New"/>
    <x v="2"/>
    <s v="Compact Sleeping Bag"/>
    <n v="2"/>
    <n v="120.64"/>
    <n v="0"/>
    <n v="61.66"/>
    <n v="241.28"/>
    <n v="123.32"/>
    <n v="117.96000000000001"/>
    <n v="0.48889257294429711"/>
  </r>
  <r>
    <n v="1613"/>
    <d v="2026-01-31T00:00:00"/>
    <n v="2026"/>
    <x v="1"/>
    <n v="1"/>
    <x v="10"/>
    <x v="2"/>
    <x v="3"/>
    <x v="1"/>
    <s v="Business"/>
    <x v="1"/>
    <s v="Training Mat"/>
    <n v="4"/>
    <n v="51.11"/>
    <n v="0.15"/>
    <n v="22.25"/>
    <n v="173.774"/>
    <n v="89"/>
    <n v="84.774000000000001"/>
    <n v="0.48784052850253778"/>
  </r>
  <r>
    <n v="1615"/>
    <d v="2026-05-10T00:00:00"/>
    <n v="2026"/>
    <x v="3"/>
    <n v="5"/>
    <x v="8"/>
    <x v="0"/>
    <x v="2"/>
    <x v="2"/>
    <s v="New"/>
    <x v="1"/>
    <s v="Training Mat"/>
    <n v="1"/>
    <n v="51.15"/>
    <n v="0"/>
    <n v="21.39"/>
    <n v="51.15"/>
    <n v="21.39"/>
    <n v="29.759999999999998"/>
    <n v="0.58181818181818179"/>
  </r>
  <r>
    <n v="1616"/>
    <d v="2026-01-27T00:00:00"/>
    <n v="2026"/>
    <x v="1"/>
    <n v="1"/>
    <x v="10"/>
    <x v="2"/>
    <x v="13"/>
    <x v="2"/>
    <s v="Business"/>
    <x v="4"/>
    <s v="Carry-On Duffel"/>
    <n v="2"/>
    <n v="132.91999999999999"/>
    <n v="0"/>
    <n v="69.02"/>
    <n v="265.83999999999997"/>
    <n v="138.04"/>
    <n v="127.79999999999998"/>
    <n v="0.48074029491423409"/>
  </r>
  <r>
    <n v="1617"/>
    <d v="2026-09-07T00:00:00"/>
    <n v="2026"/>
    <x v="0"/>
    <n v="9"/>
    <x v="4"/>
    <x v="0"/>
    <x v="4"/>
    <x v="2"/>
    <s v="New"/>
    <x v="2"/>
    <s v="Portable Camp Stove"/>
    <n v="1"/>
    <n v="83.28"/>
    <n v="0.1"/>
    <n v="39.75"/>
    <n v="74.951999999999998"/>
    <n v="39.75"/>
    <n v="35.201999999999998"/>
    <n v="0.46966058277297468"/>
  </r>
  <r>
    <n v="1619"/>
    <d v="2026-04-08T00:00:00"/>
    <n v="2026"/>
    <x v="3"/>
    <n v="4"/>
    <x v="6"/>
    <x v="0"/>
    <x v="4"/>
    <x v="0"/>
    <s v="New"/>
    <x v="4"/>
    <s v="Packing Cube Set"/>
    <n v="5"/>
    <n v="46.11"/>
    <n v="0"/>
    <n v="18.88"/>
    <n v="230.55"/>
    <n v="94.399999999999991"/>
    <n v="136.15000000000003"/>
    <n v="0.5905443504662764"/>
  </r>
  <r>
    <n v="1622"/>
    <d v="2026-10-22T00:00:00"/>
    <n v="2026"/>
    <x v="2"/>
    <n v="10"/>
    <x v="9"/>
    <x v="3"/>
    <x v="12"/>
    <x v="3"/>
    <s v="Returning"/>
    <x v="2"/>
    <s v="Compact Sleeping Bag"/>
    <n v="1"/>
    <n v="123.29"/>
    <n v="0"/>
    <n v="59.48"/>
    <n v="123.29"/>
    <n v="59.48"/>
    <n v="63.810000000000009"/>
    <n v="0.51756022386243816"/>
  </r>
  <r>
    <n v="1623"/>
    <d v="2026-11-08T00:00:00"/>
    <n v="2026"/>
    <x v="2"/>
    <n v="11"/>
    <x v="2"/>
    <x v="3"/>
    <x v="9"/>
    <x v="2"/>
    <s v="Returning"/>
    <x v="4"/>
    <s v="Insulated Bottle"/>
    <n v="2"/>
    <n v="35.49"/>
    <n v="0.1"/>
    <n v="13.78"/>
    <n v="63.882000000000005"/>
    <n v="27.56"/>
    <n v="36.322000000000003"/>
    <n v="0.56857956857956859"/>
  </r>
  <r>
    <n v="1625"/>
    <d v="2026-05-31T00:00:00"/>
    <n v="2026"/>
    <x v="3"/>
    <n v="5"/>
    <x v="8"/>
    <x v="3"/>
    <x v="12"/>
    <x v="0"/>
    <s v="Returning"/>
    <x v="0"/>
    <s v="Summit Backpack 45L"/>
    <n v="1"/>
    <n v="155.81"/>
    <n v="0"/>
    <n v="80.31"/>
    <n v="155.81"/>
    <n v="80.31"/>
    <n v="75.5"/>
    <n v="0.48456453372697517"/>
  </r>
  <r>
    <n v="1627"/>
    <d v="2026-11-05T00:00:00"/>
    <n v="2026"/>
    <x v="2"/>
    <n v="11"/>
    <x v="2"/>
    <x v="0"/>
    <x v="2"/>
    <x v="2"/>
    <s v="Returning"/>
    <x v="1"/>
    <s v="Training Mat"/>
    <n v="6"/>
    <n v="49.7"/>
    <n v="0"/>
    <n v="22.34"/>
    <n v="298.20000000000005"/>
    <n v="134.04"/>
    <n v="164.16000000000005"/>
    <n v="0.55050301810865199"/>
  </r>
  <r>
    <n v="1631"/>
    <d v="2026-04-08T00:00:00"/>
    <n v="2026"/>
    <x v="3"/>
    <n v="4"/>
    <x v="6"/>
    <x v="0"/>
    <x v="4"/>
    <x v="2"/>
    <s v="Returning"/>
    <x v="4"/>
    <s v="Packing Cube Set"/>
    <n v="1"/>
    <n v="45.54"/>
    <n v="0"/>
    <n v="18.36"/>
    <n v="45.54"/>
    <n v="18.36"/>
    <n v="27.18"/>
    <n v="0.59683794466403162"/>
  </r>
  <r>
    <n v="1632"/>
    <d v="2026-08-28T00:00:00"/>
    <n v="2026"/>
    <x v="0"/>
    <n v="8"/>
    <x v="11"/>
    <x v="0"/>
    <x v="0"/>
    <x v="3"/>
    <s v="New"/>
    <x v="4"/>
    <s v="Insulated Bottle"/>
    <n v="1"/>
    <n v="35.700000000000003"/>
    <n v="0.05"/>
    <n v="13.45"/>
    <n v="33.914999999999999"/>
    <n v="13.45"/>
    <n v="20.465"/>
    <n v="0.60342031549461894"/>
  </r>
  <r>
    <n v="1634"/>
    <d v="2026-08-10T00:00:00"/>
    <n v="2026"/>
    <x v="0"/>
    <n v="8"/>
    <x v="11"/>
    <x v="2"/>
    <x v="6"/>
    <x v="0"/>
    <s v="Returning"/>
    <x v="2"/>
    <s v="Trail Tent 2P"/>
    <n v="2"/>
    <n v="199.85"/>
    <n v="0.05"/>
    <n v="104.34"/>
    <n v="379.71499999999997"/>
    <n v="208.68"/>
    <n v="171.03499999999997"/>
    <n v="0.45042992770893953"/>
  </r>
  <r>
    <n v="1635"/>
    <d v="2026-02-23T00:00:00"/>
    <n v="2026"/>
    <x v="1"/>
    <n v="2"/>
    <x v="1"/>
    <x v="3"/>
    <x v="11"/>
    <x v="2"/>
    <s v="Returning"/>
    <x v="3"/>
    <s v="Commuter Helmet"/>
    <n v="1"/>
    <n v="80.42"/>
    <n v="0"/>
    <n v="41.72"/>
    <n v="80.42"/>
    <n v="41.72"/>
    <n v="38.700000000000003"/>
    <n v="0.4812235762248197"/>
  </r>
  <r>
    <n v="1639"/>
    <d v="2026-09-30T00:00:00"/>
    <n v="2026"/>
    <x v="0"/>
    <n v="9"/>
    <x v="4"/>
    <x v="3"/>
    <x v="12"/>
    <x v="0"/>
    <s v="Business"/>
    <x v="0"/>
    <s v="Trail Boots"/>
    <n v="1"/>
    <n v="140.78"/>
    <n v="0.05"/>
    <n v="80.8"/>
    <n v="133.74099999999999"/>
    <n v="80.8"/>
    <n v="52.940999999999988"/>
    <n v="0.39584719719457756"/>
  </r>
  <r>
    <n v="1641"/>
    <d v="2026-02-02T00:00:00"/>
    <n v="2026"/>
    <x v="1"/>
    <n v="2"/>
    <x v="1"/>
    <x v="0"/>
    <x v="8"/>
    <x v="1"/>
    <s v="Business"/>
    <x v="3"/>
    <s v="Cycling Pack 12L"/>
    <n v="8"/>
    <n v="102.78"/>
    <n v="0.15"/>
    <n v="50.39"/>
    <n v="698.904"/>
    <n v="403.12"/>
    <n v="295.78399999999999"/>
    <n v="0.42321119924911005"/>
  </r>
  <r>
    <n v="1642"/>
    <d v="2026-08-31T00:00:00"/>
    <n v="2026"/>
    <x v="0"/>
    <n v="8"/>
    <x v="11"/>
    <x v="0"/>
    <x v="4"/>
    <x v="3"/>
    <s v="New"/>
    <x v="1"/>
    <s v="Resistance Band Set"/>
    <n v="1"/>
    <n v="40.770000000000003"/>
    <n v="0"/>
    <n v="15.13"/>
    <n v="40.770000000000003"/>
    <n v="15.13"/>
    <n v="25.64"/>
    <n v="0.62889379445670834"/>
  </r>
  <r>
    <n v="1643"/>
    <d v="2026-01-24T00:00:00"/>
    <n v="2026"/>
    <x v="1"/>
    <n v="1"/>
    <x v="10"/>
    <x v="1"/>
    <x v="5"/>
    <x v="2"/>
    <s v="Returning"/>
    <x v="4"/>
    <s v="Travel Backpack 35L"/>
    <n v="1"/>
    <n v="163.71"/>
    <n v="0"/>
    <n v="90.06"/>
    <n v="163.71"/>
    <n v="90.06"/>
    <n v="73.650000000000006"/>
    <n v="0.44988088693421296"/>
  </r>
  <r>
    <n v="1644"/>
    <d v="2026-07-30T00:00:00"/>
    <n v="2026"/>
    <x v="0"/>
    <n v="7"/>
    <x v="0"/>
    <x v="0"/>
    <x v="8"/>
    <x v="2"/>
    <s v="Returning"/>
    <x v="3"/>
    <s v="Commuter Helmet"/>
    <n v="3"/>
    <n v="81.5"/>
    <n v="0.05"/>
    <n v="43.85"/>
    <n v="232.27499999999998"/>
    <n v="131.55000000000001"/>
    <n v="100.72499999999997"/>
    <n v="0.43364546335163051"/>
  </r>
  <r>
    <n v="1646"/>
    <d v="2026-02-04T00:00:00"/>
    <n v="2026"/>
    <x v="1"/>
    <n v="2"/>
    <x v="1"/>
    <x v="3"/>
    <x v="9"/>
    <x v="2"/>
    <s v="New"/>
    <x v="4"/>
    <s v="Packing Cube Set"/>
    <n v="2"/>
    <n v="45.81"/>
    <n v="0.1"/>
    <n v="18.420000000000002"/>
    <n v="82.458000000000013"/>
    <n v="36.840000000000003"/>
    <n v="45.618000000000009"/>
    <n v="0.55322709743141962"/>
  </r>
  <r>
    <n v="1647"/>
    <d v="2026-06-22T00:00:00"/>
    <n v="2026"/>
    <x v="3"/>
    <n v="6"/>
    <x v="5"/>
    <x v="0"/>
    <x v="4"/>
    <x v="2"/>
    <s v="Business"/>
    <x v="4"/>
    <s v="Insulated Bottle"/>
    <n v="1"/>
    <n v="36.01"/>
    <n v="0"/>
    <n v="13.23"/>
    <n v="36.01"/>
    <n v="13.23"/>
    <n v="22.779999999999998"/>
    <n v="0.63260205498472644"/>
  </r>
  <r>
    <n v="1649"/>
    <d v="2026-02-22T00:00:00"/>
    <n v="2026"/>
    <x v="1"/>
    <n v="2"/>
    <x v="1"/>
    <x v="3"/>
    <x v="9"/>
    <x v="2"/>
    <s v="Returning"/>
    <x v="2"/>
    <s v="Compact Sleeping Bag"/>
    <n v="1"/>
    <n v="124.93"/>
    <n v="0.1"/>
    <n v="59.74"/>
    <n v="112.43700000000001"/>
    <n v="59.74"/>
    <n v="52.69700000000001"/>
    <n v="0.46868023871145625"/>
  </r>
  <r>
    <n v="1650"/>
    <d v="2026-12-08T00:00:00"/>
    <n v="2026"/>
    <x v="2"/>
    <n v="12"/>
    <x v="3"/>
    <x v="2"/>
    <x v="6"/>
    <x v="2"/>
    <s v="New"/>
    <x v="4"/>
    <s v="Insulated Bottle"/>
    <n v="3"/>
    <n v="36.25"/>
    <n v="0"/>
    <n v="13.67"/>
    <n v="108.75"/>
    <n v="41.01"/>
    <n v="67.740000000000009"/>
    <n v="0.62289655172413805"/>
  </r>
  <r>
    <n v="1652"/>
    <d v="2026-08-16T00:00:00"/>
    <n v="2026"/>
    <x v="0"/>
    <n v="8"/>
    <x v="11"/>
    <x v="1"/>
    <x v="1"/>
    <x v="2"/>
    <s v="Returning"/>
    <x v="4"/>
    <s v="Insulated Bottle"/>
    <n v="1"/>
    <n v="35.619999999999997"/>
    <n v="0.1"/>
    <n v="13.55"/>
    <n v="32.058"/>
    <n v="13.55"/>
    <n v="18.507999999999999"/>
    <n v="0.57732859192713204"/>
  </r>
  <r>
    <n v="1654"/>
    <d v="2026-01-28T00:00:00"/>
    <n v="2026"/>
    <x v="1"/>
    <n v="1"/>
    <x v="10"/>
    <x v="2"/>
    <x v="3"/>
    <x v="3"/>
    <s v="Business"/>
    <x v="0"/>
    <s v="Trekking Poles"/>
    <n v="1"/>
    <n v="70.41"/>
    <n v="0"/>
    <n v="32.74"/>
    <n v="70.41"/>
    <n v="32.74"/>
    <n v="37.669999999999995"/>
    <n v="0.53500923164323244"/>
  </r>
  <r>
    <n v="1655"/>
    <d v="2026-06-29T00:00:00"/>
    <n v="2026"/>
    <x v="3"/>
    <n v="6"/>
    <x v="5"/>
    <x v="1"/>
    <x v="1"/>
    <x v="1"/>
    <s v="Business"/>
    <x v="4"/>
    <s v="Travel Backpack 35L"/>
    <n v="5"/>
    <n v="162.29"/>
    <n v="0.15"/>
    <n v="86.66"/>
    <n v="689.73249999999996"/>
    <n v="433.29999999999995"/>
    <n v="256.4325"/>
    <n v="0.37178543855770174"/>
  </r>
  <r>
    <n v="1657"/>
    <d v="2026-04-19T00:00:00"/>
    <n v="2026"/>
    <x v="3"/>
    <n v="4"/>
    <x v="6"/>
    <x v="1"/>
    <x v="1"/>
    <x v="1"/>
    <s v="Business"/>
    <x v="2"/>
    <s v="Compact Sleeping Bag"/>
    <n v="15"/>
    <n v="122.1"/>
    <n v="0.15"/>
    <n v="62.33"/>
    <n v="1556.7749999999999"/>
    <n v="934.94999999999993"/>
    <n v="621.82499999999993"/>
    <n v="0.39943151707857588"/>
  </r>
  <r>
    <n v="1658"/>
    <d v="2026-04-22T00:00:00"/>
    <n v="2026"/>
    <x v="3"/>
    <n v="4"/>
    <x v="6"/>
    <x v="3"/>
    <x v="9"/>
    <x v="2"/>
    <s v="Returning"/>
    <x v="0"/>
    <s v="Summit Backpack 45L"/>
    <n v="1"/>
    <n v="151.15"/>
    <n v="0"/>
    <n v="77.680000000000007"/>
    <n v="151.15"/>
    <n v="77.680000000000007"/>
    <n v="73.47"/>
    <n v="0.48607343698312933"/>
  </r>
  <r>
    <n v="1659"/>
    <d v="2026-12-26T00:00:00"/>
    <n v="2026"/>
    <x v="2"/>
    <n v="12"/>
    <x v="3"/>
    <x v="1"/>
    <x v="5"/>
    <x v="0"/>
    <s v="New"/>
    <x v="4"/>
    <s v="Carry-On Duffel"/>
    <n v="1"/>
    <n v="133.56"/>
    <n v="0.05"/>
    <n v="68.739999999999995"/>
    <n v="126.88199999999999"/>
    <n v="68.739999999999995"/>
    <n v="58.141999999999996"/>
    <n v="0.4582367869358932"/>
  </r>
  <r>
    <n v="1662"/>
    <d v="2026-06-10T00:00:00"/>
    <n v="2026"/>
    <x v="3"/>
    <n v="6"/>
    <x v="5"/>
    <x v="2"/>
    <x v="3"/>
    <x v="0"/>
    <s v="New"/>
    <x v="3"/>
    <s v="Commuter Helmet"/>
    <n v="3"/>
    <n v="83.45"/>
    <n v="0"/>
    <n v="43.73"/>
    <n v="250.35000000000002"/>
    <n v="131.19"/>
    <n v="119.16000000000003"/>
    <n v="0.47597363690832839"/>
  </r>
  <r>
    <n v="1663"/>
    <d v="2026-09-01T00:00:00"/>
    <n v="2026"/>
    <x v="0"/>
    <n v="9"/>
    <x v="4"/>
    <x v="3"/>
    <x v="9"/>
    <x v="2"/>
    <s v="Returning"/>
    <x v="4"/>
    <s v="Packing Cube Set"/>
    <n v="1"/>
    <n v="45.54"/>
    <n v="0.1"/>
    <n v="18.440000000000001"/>
    <n v="40.985999999999997"/>
    <n v="18.440000000000001"/>
    <n v="22.545999999999996"/>
    <n v="0.5500902747279558"/>
  </r>
  <r>
    <n v="1664"/>
    <d v="2026-12-02T00:00:00"/>
    <n v="2026"/>
    <x v="2"/>
    <n v="12"/>
    <x v="3"/>
    <x v="3"/>
    <x v="9"/>
    <x v="3"/>
    <s v="Returning"/>
    <x v="2"/>
    <s v="Trail Tent 2P"/>
    <n v="6"/>
    <n v="194.79"/>
    <n v="0"/>
    <n v="105.73"/>
    <n v="1168.74"/>
    <n v="634.38"/>
    <n v="534.36"/>
    <n v="0.45721032907233433"/>
  </r>
  <r>
    <n v="1665"/>
    <d v="2026-08-02T00:00:00"/>
    <n v="2026"/>
    <x v="0"/>
    <n v="8"/>
    <x v="11"/>
    <x v="1"/>
    <x v="1"/>
    <x v="3"/>
    <s v="Returning"/>
    <x v="3"/>
    <s v="Trail Bike Light"/>
    <n v="2"/>
    <n v="51.87"/>
    <n v="0.05"/>
    <n v="21.98"/>
    <n v="98.552999999999997"/>
    <n v="43.96"/>
    <n v="54.592999999999996"/>
    <n v="0.55394559272675614"/>
  </r>
  <r>
    <n v="1666"/>
    <d v="2026-11-26T00:00:00"/>
    <n v="2026"/>
    <x v="2"/>
    <n v="11"/>
    <x v="2"/>
    <x v="1"/>
    <x v="5"/>
    <x v="1"/>
    <s v="Returning"/>
    <x v="3"/>
    <s v="Trail Bike Light"/>
    <n v="3"/>
    <n v="50.18"/>
    <n v="0.1"/>
    <n v="23.12"/>
    <n v="135.48599999999999"/>
    <n v="69.36"/>
    <n v="66.125999999999991"/>
    <n v="0.4880651875470528"/>
  </r>
  <r>
    <n v="1668"/>
    <d v="2026-12-21T00:00:00"/>
    <n v="2026"/>
    <x v="2"/>
    <n v="12"/>
    <x v="3"/>
    <x v="3"/>
    <x v="9"/>
    <x v="2"/>
    <s v="Business"/>
    <x v="3"/>
    <s v="Trail Bike Light"/>
    <n v="6"/>
    <n v="50.35"/>
    <n v="0.15"/>
    <n v="22.91"/>
    <n v="256.78500000000003"/>
    <n v="137.46"/>
    <n v="119.32500000000002"/>
    <n v="0.46468835796483443"/>
  </r>
  <r>
    <n v="1672"/>
    <d v="2026-03-22T00:00:00"/>
    <n v="2026"/>
    <x v="1"/>
    <n v="3"/>
    <x v="7"/>
    <x v="3"/>
    <x v="9"/>
    <x v="3"/>
    <s v="Returning"/>
    <x v="4"/>
    <s v="Packing Cube Set"/>
    <n v="1"/>
    <n v="47.1"/>
    <n v="0.05"/>
    <n v="18.48"/>
    <n v="44.744999999999997"/>
    <n v="18.48"/>
    <n v="26.264999999999997"/>
    <n v="0.58699296010727453"/>
  </r>
  <r>
    <n v="1674"/>
    <d v="2026-07-12T00:00:00"/>
    <n v="2026"/>
    <x v="0"/>
    <n v="7"/>
    <x v="0"/>
    <x v="1"/>
    <x v="1"/>
    <x v="2"/>
    <s v="New"/>
    <x v="1"/>
    <s v="Weighted Vest"/>
    <n v="1"/>
    <n v="123.33"/>
    <n v="0.1"/>
    <n v="70.900000000000006"/>
    <n v="110.997"/>
    <n v="70.900000000000006"/>
    <n v="40.096999999999994"/>
    <n v="0.36124399758552028"/>
  </r>
  <r>
    <n v="1677"/>
    <d v="2026-06-28T00:00:00"/>
    <n v="2026"/>
    <x v="3"/>
    <n v="6"/>
    <x v="5"/>
    <x v="0"/>
    <x v="8"/>
    <x v="1"/>
    <s v="Business"/>
    <x v="2"/>
    <s v="Portable Camp Stove"/>
    <n v="5"/>
    <n v="81.96"/>
    <n v="0.05"/>
    <n v="39.130000000000003"/>
    <n v="389.30999999999995"/>
    <n v="195.65"/>
    <n v="193.65999999999994"/>
    <n v="0.497444196141892"/>
  </r>
  <r>
    <n v="1679"/>
    <d v="2026-04-20T00:00:00"/>
    <n v="2026"/>
    <x v="3"/>
    <n v="4"/>
    <x v="6"/>
    <x v="0"/>
    <x v="8"/>
    <x v="3"/>
    <s v="Returning"/>
    <x v="4"/>
    <s v="Packing Cube Set"/>
    <n v="1"/>
    <n v="46.71"/>
    <n v="0"/>
    <n v="18.18"/>
    <n v="46.71"/>
    <n v="18.18"/>
    <n v="28.53"/>
    <n v="0.61078998073217727"/>
  </r>
  <r>
    <n v="1682"/>
    <d v="2026-08-11T00:00:00"/>
    <n v="2026"/>
    <x v="0"/>
    <n v="8"/>
    <x v="11"/>
    <x v="1"/>
    <x v="1"/>
    <x v="2"/>
    <s v="Business"/>
    <x v="2"/>
    <s v="Portable Camp Stove"/>
    <n v="2"/>
    <n v="81.569999999999993"/>
    <n v="0"/>
    <n v="40.36"/>
    <n v="163.13999999999999"/>
    <n v="80.72"/>
    <n v="82.419999999999987"/>
    <n v="0.50521024886600463"/>
  </r>
  <r>
    <n v="1683"/>
    <d v="2026-07-02T00:00:00"/>
    <n v="2026"/>
    <x v="0"/>
    <n v="7"/>
    <x v="0"/>
    <x v="3"/>
    <x v="12"/>
    <x v="3"/>
    <s v="Returning"/>
    <x v="0"/>
    <s v="Summit Backpack 45L"/>
    <n v="2"/>
    <n v="152.44"/>
    <n v="0"/>
    <n v="81.23"/>
    <n v="304.88"/>
    <n v="162.46"/>
    <n v="142.41999999999999"/>
    <n v="0.46713461033849379"/>
  </r>
  <r>
    <n v="1686"/>
    <d v="2026-07-14T00:00:00"/>
    <n v="2026"/>
    <x v="0"/>
    <n v="7"/>
    <x v="0"/>
    <x v="3"/>
    <x v="9"/>
    <x v="1"/>
    <s v="Returning"/>
    <x v="4"/>
    <s v="Insulated Bottle"/>
    <n v="8"/>
    <n v="35.75"/>
    <n v="0.15"/>
    <n v="13.56"/>
    <n v="243.1"/>
    <n v="108.48"/>
    <n v="134.62"/>
    <n v="0.55376388317564795"/>
  </r>
  <r>
    <n v="1687"/>
    <d v="2026-09-11T00:00:00"/>
    <n v="2026"/>
    <x v="0"/>
    <n v="9"/>
    <x v="4"/>
    <x v="3"/>
    <x v="14"/>
    <x v="2"/>
    <s v="Returning"/>
    <x v="1"/>
    <s v="Training Mat"/>
    <n v="1"/>
    <n v="50.78"/>
    <n v="0.05"/>
    <n v="22.52"/>
    <n v="48.241"/>
    <n v="22.52"/>
    <n v="25.721"/>
    <n v="0.5331771729441761"/>
  </r>
  <r>
    <n v="1694"/>
    <d v="2026-08-29T00:00:00"/>
    <n v="2026"/>
    <x v="0"/>
    <n v="8"/>
    <x v="11"/>
    <x v="2"/>
    <x v="13"/>
    <x v="2"/>
    <s v="New"/>
    <x v="0"/>
    <s v="Trekking Poles"/>
    <n v="1"/>
    <n v="70.38"/>
    <n v="0.15"/>
    <n v="32.64"/>
    <n v="59.822999999999993"/>
    <n v="32.64"/>
    <n v="27.182999999999993"/>
    <n v="0.45439045183290699"/>
  </r>
  <r>
    <n v="1695"/>
    <d v="2026-04-21T00:00:00"/>
    <n v="2026"/>
    <x v="3"/>
    <n v="4"/>
    <x v="6"/>
    <x v="1"/>
    <x v="1"/>
    <x v="0"/>
    <s v="Returning"/>
    <x v="0"/>
    <s v="Trekking Poles"/>
    <n v="1"/>
    <n v="71.239999999999995"/>
    <n v="0.1"/>
    <n v="33.07"/>
    <n v="64.116"/>
    <n v="33.07"/>
    <n v="31.045999999999999"/>
    <n v="0.48421610830369954"/>
  </r>
  <r>
    <n v="1697"/>
    <d v="2026-06-08T00:00:00"/>
    <n v="2026"/>
    <x v="3"/>
    <n v="6"/>
    <x v="5"/>
    <x v="2"/>
    <x v="13"/>
    <x v="2"/>
    <s v="Business"/>
    <x v="0"/>
    <s v="Trail Boots"/>
    <n v="2"/>
    <n v="141.09"/>
    <n v="0"/>
    <n v="81.69"/>
    <n v="282.18"/>
    <n v="163.38"/>
    <n v="118.80000000000001"/>
    <n v="0.42100786731873274"/>
  </r>
  <r>
    <n v="1700"/>
    <d v="2026-03-29T00:00:00"/>
    <n v="2026"/>
    <x v="1"/>
    <n v="3"/>
    <x v="7"/>
    <x v="2"/>
    <x v="13"/>
    <x v="3"/>
    <s v="New"/>
    <x v="4"/>
    <s v="Travel Backpack 35L"/>
    <n v="1"/>
    <n v="167.27"/>
    <n v="0.05"/>
    <n v="88.19"/>
    <n v="158.90649999999999"/>
    <n v="88.19"/>
    <n v="70.716499999999996"/>
    <n v="0.44501955552478972"/>
  </r>
  <r>
    <n v="1701"/>
    <d v="2026-06-03T00:00:00"/>
    <n v="2026"/>
    <x v="3"/>
    <n v="6"/>
    <x v="5"/>
    <x v="1"/>
    <x v="10"/>
    <x v="2"/>
    <s v="New"/>
    <x v="4"/>
    <s v="Packing Cube Set"/>
    <n v="1"/>
    <n v="46.16"/>
    <n v="0"/>
    <n v="18.36"/>
    <n v="46.16"/>
    <n v="18.36"/>
    <n v="27.799999999999997"/>
    <n v="0.60225303292894283"/>
  </r>
  <r>
    <n v="1703"/>
    <d v="2026-04-15T00:00:00"/>
    <n v="2026"/>
    <x v="3"/>
    <n v="4"/>
    <x v="6"/>
    <x v="2"/>
    <x v="6"/>
    <x v="2"/>
    <s v="Returning"/>
    <x v="0"/>
    <s v="Hiking Daypack 20L"/>
    <n v="1"/>
    <n v="90.52"/>
    <n v="0"/>
    <n v="46.5"/>
    <n v="90.52"/>
    <n v="46.5"/>
    <n v="44.019999999999996"/>
    <n v="0.4863013698630137"/>
  </r>
  <r>
    <n v="1704"/>
    <d v="2026-06-12T00:00:00"/>
    <n v="2026"/>
    <x v="3"/>
    <n v="6"/>
    <x v="5"/>
    <x v="3"/>
    <x v="14"/>
    <x v="2"/>
    <s v="Returning"/>
    <x v="4"/>
    <s v="Packing Cube Set"/>
    <n v="1"/>
    <n v="47.07"/>
    <n v="0"/>
    <n v="18.7"/>
    <n v="47.07"/>
    <n v="18.7"/>
    <n v="28.37"/>
    <n v="0.60271935415338862"/>
  </r>
  <r>
    <n v="1706"/>
    <d v="2026-12-24T00:00:00"/>
    <n v="2026"/>
    <x v="2"/>
    <n v="12"/>
    <x v="3"/>
    <x v="1"/>
    <x v="1"/>
    <x v="2"/>
    <s v="Returning"/>
    <x v="2"/>
    <s v="Alpine Tent 4P"/>
    <n v="2"/>
    <n v="332.38"/>
    <n v="0.05"/>
    <n v="192.16"/>
    <n v="631.52199999999993"/>
    <n v="384.32"/>
    <n v="247.20199999999994"/>
    <n v="0.39143846136793331"/>
  </r>
  <r>
    <n v="1707"/>
    <d v="2026-10-27T00:00:00"/>
    <n v="2026"/>
    <x v="2"/>
    <n v="10"/>
    <x v="9"/>
    <x v="3"/>
    <x v="14"/>
    <x v="2"/>
    <s v="New"/>
    <x v="4"/>
    <s v="Insulated Bottle"/>
    <n v="2"/>
    <n v="35.36"/>
    <n v="0"/>
    <n v="13.33"/>
    <n v="70.72"/>
    <n v="26.66"/>
    <n v="44.06"/>
    <n v="0.62302036199095023"/>
  </r>
  <r>
    <n v="1708"/>
    <d v="2026-04-20T00:00:00"/>
    <n v="2026"/>
    <x v="3"/>
    <n v="4"/>
    <x v="6"/>
    <x v="3"/>
    <x v="9"/>
    <x v="3"/>
    <s v="New"/>
    <x v="1"/>
    <s v="Resistance Band Set"/>
    <n v="1"/>
    <n v="41.01"/>
    <n v="0"/>
    <n v="14.5"/>
    <n v="41.01"/>
    <n v="14.5"/>
    <n v="26.509999999999998"/>
    <n v="0.64642770056083876"/>
  </r>
  <r>
    <n v="1709"/>
    <d v="2026-01-15T00:00:00"/>
    <n v="2026"/>
    <x v="1"/>
    <n v="1"/>
    <x v="10"/>
    <x v="0"/>
    <x v="8"/>
    <x v="2"/>
    <s v="Returning"/>
    <x v="0"/>
    <s v="Summit Backpack 45L"/>
    <n v="2"/>
    <n v="151.33000000000001"/>
    <n v="0.1"/>
    <n v="78.44"/>
    <n v="272.39400000000001"/>
    <n v="156.88"/>
    <n v="115.51400000000001"/>
    <n v="0.42406954631893512"/>
  </r>
  <r>
    <n v="1712"/>
    <d v="2026-04-24T00:00:00"/>
    <n v="2026"/>
    <x v="3"/>
    <n v="4"/>
    <x v="6"/>
    <x v="2"/>
    <x v="6"/>
    <x v="1"/>
    <s v="Returning"/>
    <x v="3"/>
    <s v="Compact Repair Kit"/>
    <n v="15"/>
    <n v="41.21"/>
    <n v="0.15"/>
    <n v="16.760000000000002"/>
    <n v="525.42750000000001"/>
    <n v="251.40000000000003"/>
    <n v="274.02749999999997"/>
    <n v="0.52153246642020068"/>
  </r>
  <r>
    <n v="1713"/>
    <d v="2026-05-16T00:00:00"/>
    <n v="2026"/>
    <x v="3"/>
    <n v="5"/>
    <x v="8"/>
    <x v="1"/>
    <x v="5"/>
    <x v="0"/>
    <s v="New"/>
    <x v="2"/>
    <s v="Compact Sleeping Bag"/>
    <n v="2"/>
    <n v="121.22"/>
    <n v="0"/>
    <n v="60.38"/>
    <n v="242.44"/>
    <n v="120.76"/>
    <n v="121.67999999999999"/>
    <n v="0.50189737667051637"/>
  </r>
  <r>
    <n v="1716"/>
    <d v="2026-10-20T00:00:00"/>
    <n v="2026"/>
    <x v="2"/>
    <n v="10"/>
    <x v="9"/>
    <x v="1"/>
    <x v="1"/>
    <x v="0"/>
    <s v="Returning"/>
    <x v="1"/>
    <s v="Recovery Roller"/>
    <n v="5"/>
    <n v="35.99"/>
    <n v="0"/>
    <n v="14.19"/>
    <n v="179.95000000000002"/>
    <n v="70.95"/>
    <n v="109.00000000000001"/>
    <n v="0.60572381217004723"/>
  </r>
  <r>
    <n v="1717"/>
    <d v="2026-03-04T00:00:00"/>
    <n v="2026"/>
    <x v="1"/>
    <n v="3"/>
    <x v="7"/>
    <x v="0"/>
    <x v="8"/>
    <x v="2"/>
    <s v="Returning"/>
    <x v="1"/>
    <s v="Resistance Band Set"/>
    <n v="1"/>
    <n v="40.909999999999997"/>
    <n v="0"/>
    <n v="14.89"/>
    <n v="40.909999999999997"/>
    <n v="14.89"/>
    <n v="26.019999999999996"/>
    <n v="0.63603031043754577"/>
  </r>
  <r>
    <n v="1720"/>
    <d v="2026-04-12T00:00:00"/>
    <n v="2026"/>
    <x v="3"/>
    <n v="4"/>
    <x v="6"/>
    <x v="1"/>
    <x v="5"/>
    <x v="2"/>
    <s v="New"/>
    <x v="0"/>
    <s v="Hiking Daypack 20L"/>
    <n v="2"/>
    <n v="92.07"/>
    <n v="0"/>
    <n v="44.1"/>
    <n v="184.14"/>
    <n v="88.2"/>
    <n v="95.939999999999984"/>
    <n v="0.52101661779081132"/>
  </r>
  <r>
    <n v="1721"/>
    <d v="2026-09-22T00:00:00"/>
    <n v="2026"/>
    <x v="0"/>
    <n v="9"/>
    <x v="4"/>
    <x v="0"/>
    <x v="0"/>
    <x v="2"/>
    <s v="Business"/>
    <x v="0"/>
    <s v="Summit Backpack 45L"/>
    <n v="1"/>
    <n v="156.81"/>
    <n v="0"/>
    <n v="78.2"/>
    <n v="156.81"/>
    <n v="78.2"/>
    <n v="78.61"/>
    <n v="0.50130731458452904"/>
  </r>
  <r>
    <n v="1723"/>
    <d v="2026-02-05T00:00:00"/>
    <n v="2026"/>
    <x v="1"/>
    <n v="2"/>
    <x v="1"/>
    <x v="0"/>
    <x v="4"/>
    <x v="2"/>
    <s v="Returning"/>
    <x v="3"/>
    <s v="Cycling Pack 12L"/>
    <n v="2"/>
    <n v="101.01"/>
    <n v="0"/>
    <n v="50.26"/>
    <n v="202.02"/>
    <n v="100.52"/>
    <n v="101.50000000000001"/>
    <n v="0.50242550242550243"/>
  </r>
  <r>
    <n v="1726"/>
    <d v="2026-07-18T00:00:00"/>
    <n v="2026"/>
    <x v="0"/>
    <n v="7"/>
    <x v="0"/>
    <x v="2"/>
    <x v="16"/>
    <x v="0"/>
    <s v="Business"/>
    <x v="2"/>
    <s v="Portable Camp Stove"/>
    <n v="2"/>
    <n v="80.98"/>
    <n v="0.05"/>
    <n v="39.85"/>
    <n v="153.86199999999999"/>
    <n v="79.7"/>
    <n v="74.161999999999992"/>
    <n v="0.48200335365457353"/>
  </r>
  <r>
    <n v="1728"/>
    <d v="2026-08-22T00:00:00"/>
    <n v="2026"/>
    <x v="0"/>
    <n v="8"/>
    <x v="11"/>
    <x v="1"/>
    <x v="10"/>
    <x v="1"/>
    <s v="Business"/>
    <x v="3"/>
    <s v="Cycling Pack 12L"/>
    <n v="6"/>
    <n v="101.54"/>
    <n v="0.1"/>
    <n v="50"/>
    <n v="548.31600000000003"/>
    <n v="300"/>
    <n v="248.31600000000003"/>
    <n v="0.45287024270676035"/>
  </r>
  <r>
    <n v="1730"/>
    <d v="2026-11-07T00:00:00"/>
    <n v="2026"/>
    <x v="2"/>
    <n v="11"/>
    <x v="2"/>
    <x v="0"/>
    <x v="2"/>
    <x v="3"/>
    <s v="Returning"/>
    <x v="0"/>
    <s v="Summit Backpack 45L"/>
    <n v="2"/>
    <n v="151.55000000000001"/>
    <n v="0.1"/>
    <n v="80.48"/>
    <n v="272.79000000000002"/>
    <n v="160.96"/>
    <n v="111.83000000000001"/>
    <n v="0.40994904505297114"/>
  </r>
  <r>
    <n v="1732"/>
    <d v="2026-08-23T00:00:00"/>
    <n v="2026"/>
    <x v="0"/>
    <n v="8"/>
    <x v="11"/>
    <x v="2"/>
    <x v="6"/>
    <x v="0"/>
    <s v="New"/>
    <x v="3"/>
    <s v="Compact Repair Kit"/>
    <n v="4"/>
    <n v="41.09"/>
    <n v="0"/>
    <n v="17"/>
    <n v="164.36"/>
    <n v="68"/>
    <n v="96.360000000000014"/>
    <n v="0.58627403261134103"/>
  </r>
  <r>
    <n v="1733"/>
    <d v="2026-11-02T00:00:00"/>
    <n v="2026"/>
    <x v="2"/>
    <n v="11"/>
    <x v="2"/>
    <x v="1"/>
    <x v="10"/>
    <x v="1"/>
    <s v="Returning"/>
    <x v="0"/>
    <s v="Trekking Poles"/>
    <n v="3"/>
    <n v="71.12"/>
    <n v="0.15"/>
    <n v="33.090000000000003"/>
    <n v="181.35599999999999"/>
    <n v="99.27000000000001"/>
    <n v="82.085999999999984"/>
    <n v="0.45262356911268437"/>
  </r>
  <r>
    <n v="1734"/>
    <d v="2026-01-05T00:00:00"/>
    <n v="2026"/>
    <x v="1"/>
    <n v="1"/>
    <x v="10"/>
    <x v="0"/>
    <x v="4"/>
    <x v="3"/>
    <s v="Returning"/>
    <x v="1"/>
    <s v="Resistance Band Set"/>
    <n v="1"/>
    <n v="40.6"/>
    <n v="0.15"/>
    <n v="14.61"/>
    <n v="34.51"/>
    <n v="14.61"/>
    <n v="19.899999999999999"/>
    <n v="0.57664445088380178"/>
  </r>
  <r>
    <n v="1737"/>
    <d v="2026-02-26T00:00:00"/>
    <n v="2026"/>
    <x v="1"/>
    <n v="2"/>
    <x v="1"/>
    <x v="1"/>
    <x v="5"/>
    <x v="2"/>
    <s v="New"/>
    <x v="2"/>
    <s v="Compact Sleeping Bag"/>
    <n v="2"/>
    <n v="122.16"/>
    <n v="0"/>
    <n v="61.31"/>
    <n v="244.32"/>
    <n v="122.62"/>
    <n v="121.69999999999999"/>
    <n v="0.49811722331368691"/>
  </r>
  <r>
    <n v="1738"/>
    <d v="2026-09-12T00:00:00"/>
    <n v="2026"/>
    <x v="0"/>
    <n v="9"/>
    <x v="4"/>
    <x v="1"/>
    <x v="5"/>
    <x v="1"/>
    <s v="Business"/>
    <x v="0"/>
    <s v="Trail Boots"/>
    <n v="10"/>
    <n v="144.4"/>
    <n v="0.1"/>
    <n v="81.069999999999993"/>
    <n v="1299.6000000000001"/>
    <n v="810.69999999999993"/>
    <n v="488.9000000000002"/>
    <n v="0.37619267466912909"/>
  </r>
  <r>
    <n v="1740"/>
    <d v="2026-12-08T00:00:00"/>
    <n v="2026"/>
    <x v="2"/>
    <n v="12"/>
    <x v="3"/>
    <x v="3"/>
    <x v="11"/>
    <x v="3"/>
    <s v="Returning"/>
    <x v="4"/>
    <s v="Travel Backpack 35L"/>
    <n v="1"/>
    <n v="165.29"/>
    <n v="0.05"/>
    <n v="89.92"/>
    <n v="157.02549999999999"/>
    <n v="89.92"/>
    <n v="67.105499999999992"/>
    <n v="0.42735415585366704"/>
  </r>
  <r>
    <n v="1742"/>
    <d v="2026-04-09T00:00:00"/>
    <n v="2026"/>
    <x v="3"/>
    <n v="4"/>
    <x v="6"/>
    <x v="0"/>
    <x v="2"/>
    <x v="3"/>
    <s v="Returning"/>
    <x v="2"/>
    <s v="Compact Sleeping Bag"/>
    <n v="2"/>
    <n v="120.75"/>
    <n v="0.05"/>
    <n v="60.31"/>
    <n v="229.42499999999998"/>
    <n v="120.62"/>
    <n v="108.80499999999998"/>
    <n v="0.47425084450256066"/>
  </r>
  <r>
    <n v="1743"/>
    <d v="2026-05-04T00:00:00"/>
    <n v="2026"/>
    <x v="3"/>
    <n v="5"/>
    <x v="8"/>
    <x v="2"/>
    <x v="13"/>
    <x v="2"/>
    <s v="New"/>
    <x v="1"/>
    <s v="Training Mat"/>
    <n v="1"/>
    <n v="51.02"/>
    <n v="0"/>
    <n v="21.83"/>
    <n v="51.02"/>
    <n v="21.83"/>
    <n v="29.190000000000005"/>
    <n v="0.5721285770286163"/>
  </r>
  <r>
    <n v="1745"/>
    <d v="2026-07-21T00:00:00"/>
    <n v="2026"/>
    <x v="0"/>
    <n v="7"/>
    <x v="0"/>
    <x v="2"/>
    <x v="3"/>
    <x v="3"/>
    <s v="New"/>
    <x v="0"/>
    <s v="Hiking Daypack 20L"/>
    <n v="1"/>
    <n v="91.45"/>
    <n v="0"/>
    <n v="44.16"/>
    <n v="91.45"/>
    <n v="44.16"/>
    <n v="47.290000000000006"/>
    <n v="0.51711317659923461"/>
  </r>
  <r>
    <n v="1746"/>
    <d v="2026-12-09T00:00:00"/>
    <n v="2026"/>
    <x v="2"/>
    <n v="12"/>
    <x v="3"/>
    <x v="2"/>
    <x v="7"/>
    <x v="2"/>
    <s v="Business"/>
    <x v="4"/>
    <s v="Packing Cube Set"/>
    <n v="1"/>
    <n v="47.44"/>
    <n v="0.15"/>
    <n v="17.899999999999999"/>
    <n v="40.323999999999998"/>
    <n v="17.899999999999999"/>
    <n v="22.423999999999999"/>
    <n v="0.55609562543398472"/>
  </r>
  <r>
    <n v="1755"/>
    <d v="2026-05-27T00:00:00"/>
    <n v="2026"/>
    <x v="3"/>
    <n v="5"/>
    <x v="8"/>
    <x v="0"/>
    <x v="8"/>
    <x v="3"/>
    <s v="Returning"/>
    <x v="0"/>
    <s v="Hiking Daypack 20L"/>
    <n v="2"/>
    <n v="92.12"/>
    <n v="0"/>
    <n v="46.64"/>
    <n v="184.24"/>
    <n v="93.28"/>
    <n v="90.960000000000008"/>
    <n v="0.49370386452453324"/>
  </r>
  <r>
    <n v="1757"/>
    <d v="2026-01-26T00:00:00"/>
    <n v="2026"/>
    <x v="1"/>
    <n v="1"/>
    <x v="10"/>
    <x v="0"/>
    <x v="0"/>
    <x v="2"/>
    <s v="Business"/>
    <x v="4"/>
    <s v="Packing Cube Set"/>
    <n v="2"/>
    <n v="45.73"/>
    <n v="0"/>
    <n v="18.11"/>
    <n v="91.46"/>
    <n v="36.22"/>
    <n v="55.239999999999995"/>
    <n v="0.60397988191559149"/>
  </r>
  <r>
    <n v="1759"/>
    <d v="2026-10-20T00:00:00"/>
    <n v="2026"/>
    <x v="2"/>
    <n v="10"/>
    <x v="9"/>
    <x v="0"/>
    <x v="4"/>
    <x v="2"/>
    <s v="Returning"/>
    <x v="1"/>
    <s v="Recovery Roller"/>
    <n v="2"/>
    <n v="36.57"/>
    <n v="0.1"/>
    <n v="13.79"/>
    <n v="65.826000000000008"/>
    <n v="27.58"/>
    <n v="38.246000000000009"/>
    <n v="0.58101661957281325"/>
  </r>
  <r>
    <n v="1760"/>
    <d v="2026-11-05T00:00:00"/>
    <n v="2026"/>
    <x v="2"/>
    <n v="11"/>
    <x v="2"/>
    <x v="2"/>
    <x v="7"/>
    <x v="0"/>
    <s v="Returning"/>
    <x v="3"/>
    <s v="Commuter Helmet"/>
    <n v="3"/>
    <n v="80.400000000000006"/>
    <n v="0.05"/>
    <n v="42.82"/>
    <n v="229.14000000000001"/>
    <n v="128.46"/>
    <n v="100.68"/>
    <n v="0.43938203718250851"/>
  </r>
  <r>
    <n v="1762"/>
    <d v="2026-06-02T00:00:00"/>
    <n v="2026"/>
    <x v="3"/>
    <n v="6"/>
    <x v="5"/>
    <x v="0"/>
    <x v="8"/>
    <x v="0"/>
    <s v="Business"/>
    <x v="1"/>
    <s v="Resistance Band Set"/>
    <n v="1"/>
    <n v="40.549999999999997"/>
    <n v="0"/>
    <n v="15.16"/>
    <n v="40.549999999999997"/>
    <n v="15.16"/>
    <n v="25.389999999999997"/>
    <n v="0.62614056720098643"/>
  </r>
  <r>
    <n v="1763"/>
    <d v="2026-12-10T00:00:00"/>
    <n v="2026"/>
    <x v="2"/>
    <n v="12"/>
    <x v="3"/>
    <x v="1"/>
    <x v="1"/>
    <x v="2"/>
    <s v="New"/>
    <x v="3"/>
    <s v="Trail Bike Light"/>
    <n v="2"/>
    <n v="49.88"/>
    <n v="0.05"/>
    <n v="22.31"/>
    <n v="94.772000000000006"/>
    <n v="44.62"/>
    <n v="50.152000000000008"/>
    <n v="0.52918583547883347"/>
  </r>
  <r>
    <n v="1768"/>
    <d v="2026-03-29T00:00:00"/>
    <n v="2026"/>
    <x v="1"/>
    <n v="3"/>
    <x v="7"/>
    <x v="2"/>
    <x v="13"/>
    <x v="3"/>
    <s v="Returning"/>
    <x v="0"/>
    <s v="Trekking Poles"/>
    <n v="4"/>
    <n v="70.510000000000005"/>
    <n v="0"/>
    <n v="31.93"/>
    <n v="282.04000000000002"/>
    <n v="127.72"/>
    <n v="154.32000000000002"/>
    <n v="0.54715643171181394"/>
  </r>
  <r>
    <n v="1769"/>
    <d v="2026-01-21T00:00:00"/>
    <n v="2026"/>
    <x v="1"/>
    <n v="1"/>
    <x v="10"/>
    <x v="1"/>
    <x v="5"/>
    <x v="0"/>
    <s v="New"/>
    <x v="1"/>
    <s v="Recovery Roller"/>
    <n v="2"/>
    <n v="35.97"/>
    <n v="0"/>
    <n v="13.55"/>
    <n v="71.94"/>
    <n v="27.1"/>
    <n v="44.839999999999996"/>
    <n v="0.62329719210453149"/>
  </r>
  <r>
    <n v="1770"/>
    <d v="2026-11-28T00:00:00"/>
    <n v="2026"/>
    <x v="2"/>
    <n v="11"/>
    <x v="2"/>
    <x v="0"/>
    <x v="0"/>
    <x v="0"/>
    <s v="Returning"/>
    <x v="0"/>
    <s v="Summit Backpack 45L"/>
    <n v="5"/>
    <n v="153.93"/>
    <n v="0.05"/>
    <n v="77.27"/>
    <n v="731.16750000000002"/>
    <n v="386.34999999999997"/>
    <n v="344.81750000000005"/>
    <n v="0.4715985051304934"/>
  </r>
  <r>
    <n v="1772"/>
    <d v="2026-06-19T00:00:00"/>
    <n v="2026"/>
    <x v="3"/>
    <n v="6"/>
    <x v="5"/>
    <x v="0"/>
    <x v="2"/>
    <x v="2"/>
    <s v="New"/>
    <x v="0"/>
    <s v="Summit Backpack 45L"/>
    <n v="4"/>
    <n v="153.38"/>
    <n v="0"/>
    <n v="76.92"/>
    <n v="613.52"/>
    <n v="307.68"/>
    <n v="305.83999999999997"/>
    <n v="0.49850045638283996"/>
  </r>
  <r>
    <n v="1778"/>
    <d v="2026-02-01T00:00:00"/>
    <n v="2026"/>
    <x v="1"/>
    <n v="2"/>
    <x v="1"/>
    <x v="0"/>
    <x v="0"/>
    <x v="0"/>
    <s v="Returning"/>
    <x v="0"/>
    <s v="Trail Boots"/>
    <n v="1"/>
    <n v="142.03"/>
    <n v="0.05"/>
    <n v="77.069999999999993"/>
    <n v="134.92849999999999"/>
    <n v="77.069999999999993"/>
    <n v="57.858499999999992"/>
    <n v="0.42880859121682963"/>
  </r>
  <r>
    <n v="1780"/>
    <d v="2026-01-12T00:00:00"/>
    <n v="2026"/>
    <x v="1"/>
    <n v="1"/>
    <x v="10"/>
    <x v="0"/>
    <x v="4"/>
    <x v="2"/>
    <s v="Returning"/>
    <x v="3"/>
    <s v="Cycling Pack 12L"/>
    <n v="2"/>
    <n v="103.64"/>
    <n v="0.1"/>
    <n v="50.96"/>
    <n v="186.55199999999999"/>
    <n v="101.92"/>
    <n v="84.631999999999991"/>
    <n v="0.45366439384193147"/>
  </r>
  <r>
    <n v="1789"/>
    <d v="2026-11-30T00:00:00"/>
    <n v="2026"/>
    <x v="2"/>
    <n v="11"/>
    <x v="2"/>
    <x v="2"/>
    <x v="13"/>
    <x v="2"/>
    <s v="New"/>
    <x v="0"/>
    <s v="Summit Backpack 45L"/>
    <n v="2"/>
    <n v="151.49"/>
    <n v="0.1"/>
    <n v="81.39"/>
    <n v="272.68200000000002"/>
    <n v="162.78"/>
    <n v="109.90200000000002"/>
    <n v="0.40304090479019522"/>
  </r>
  <r>
    <n v="1790"/>
    <d v="2026-07-18T00:00:00"/>
    <n v="2026"/>
    <x v="0"/>
    <n v="7"/>
    <x v="0"/>
    <x v="2"/>
    <x v="13"/>
    <x v="2"/>
    <s v="New"/>
    <x v="0"/>
    <s v="Hiking Daypack 20L"/>
    <n v="1"/>
    <n v="91.36"/>
    <n v="0"/>
    <n v="44.86"/>
    <n v="91.36"/>
    <n v="44.86"/>
    <n v="46.5"/>
    <n v="0.50897548161120842"/>
  </r>
  <r>
    <n v="1791"/>
    <d v="2026-11-14T00:00:00"/>
    <n v="2026"/>
    <x v="2"/>
    <n v="11"/>
    <x v="2"/>
    <x v="3"/>
    <x v="12"/>
    <x v="2"/>
    <s v="Business"/>
    <x v="1"/>
    <s v="Weighted Vest"/>
    <n v="1"/>
    <n v="121.86"/>
    <n v="0.05"/>
    <n v="69.900000000000006"/>
    <n v="115.767"/>
    <n v="69.900000000000006"/>
    <n v="45.86699999999999"/>
    <n v="0.396200989919407"/>
  </r>
  <r>
    <n v="1793"/>
    <d v="2026-10-19T00:00:00"/>
    <n v="2026"/>
    <x v="2"/>
    <n v="10"/>
    <x v="9"/>
    <x v="1"/>
    <x v="10"/>
    <x v="3"/>
    <s v="New"/>
    <x v="4"/>
    <s v="Travel Backpack 35L"/>
    <n v="1"/>
    <n v="164.25"/>
    <n v="0"/>
    <n v="86.6"/>
    <n v="164.25"/>
    <n v="86.6"/>
    <n v="77.650000000000006"/>
    <n v="0.47275494672754947"/>
  </r>
  <r>
    <n v="1794"/>
    <d v="2026-10-14T00:00:00"/>
    <n v="2026"/>
    <x v="2"/>
    <n v="10"/>
    <x v="9"/>
    <x v="0"/>
    <x v="4"/>
    <x v="3"/>
    <s v="Business"/>
    <x v="3"/>
    <s v="Trail Bike Light"/>
    <n v="2"/>
    <n v="50.64"/>
    <n v="0.05"/>
    <n v="22.28"/>
    <n v="96.215999999999994"/>
    <n v="44.56"/>
    <n v="51.655999999999992"/>
    <n v="0.53687536376486233"/>
  </r>
  <r>
    <n v="1796"/>
    <d v="2026-04-30T00:00:00"/>
    <n v="2026"/>
    <x v="3"/>
    <n v="4"/>
    <x v="6"/>
    <x v="1"/>
    <x v="5"/>
    <x v="2"/>
    <s v="Returning"/>
    <x v="2"/>
    <s v="Portable Camp Stove"/>
    <n v="4"/>
    <n v="83.27"/>
    <n v="0"/>
    <n v="39.979999999999997"/>
    <n v="333.08"/>
    <n v="159.91999999999999"/>
    <n v="173.16"/>
    <n v="0.51987510507986068"/>
  </r>
  <r>
    <n v="1797"/>
    <d v="2026-03-09T00:00:00"/>
    <n v="2026"/>
    <x v="1"/>
    <n v="3"/>
    <x v="7"/>
    <x v="2"/>
    <x v="13"/>
    <x v="2"/>
    <s v="Business"/>
    <x v="3"/>
    <s v="Cycling Pack 12L"/>
    <n v="1"/>
    <n v="103.74"/>
    <n v="0.1"/>
    <n v="51.32"/>
    <n v="93.366"/>
    <n v="51.32"/>
    <n v="42.045999999999999"/>
    <n v="0.45033523980892404"/>
  </r>
  <r>
    <n v="1798"/>
    <d v="2026-01-27T00:00:00"/>
    <n v="2026"/>
    <x v="1"/>
    <n v="1"/>
    <x v="10"/>
    <x v="0"/>
    <x v="4"/>
    <x v="0"/>
    <s v="Returning"/>
    <x v="0"/>
    <s v="Trekking Poles"/>
    <n v="1"/>
    <n v="71.41"/>
    <n v="0.05"/>
    <n v="32.28"/>
    <n v="67.839499999999987"/>
    <n v="32.28"/>
    <n v="35.559499999999986"/>
    <n v="0.52417102130764515"/>
  </r>
  <r>
    <n v="1799"/>
    <d v="2026-08-04T00:00:00"/>
    <n v="2026"/>
    <x v="0"/>
    <n v="8"/>
    <x v="11"/>
    <x v="0"/>
    <x v="8"/>
    <x v="1"/>
    <s v="Business"/>
    <x v="3"/>
    <s v="Commuter Helmet"/>
    <n v="4"/>
    <n v="82.98"/>
    <n v="0.05"/>
    <n v="43.79"/>
    <n v="315.32400000000001"/>
    <n v="175.16"/>
    <n v="140.16400000000002"/>
    <n v="0.44450787126891711"/>
  </r>
  <r>
    <n v="1801"/>
    <d v="2026-05-04T00:00:00"/>
    <n v="2026"/>
    <x v="3"/>
    <n v="5"/>
    <x v="8"/>
    <x v="3"/>
    <x v="12"/>
    <x v="2"/>
    <s v="Business"/>
    <x v="4"/>
    <s v="Insulated Bottle"/>
    <n v="2"/>
    <n v="36.299999999999997"/>
    <n v="0.05"/>
    <n v="13.9"/>
    <n v="68.969999999999985"/>
    <n v="27.8"/>
    <n v="41.169999999999987"/>
    <n v="0.59692619979701311"/>
  </r>
  <r>
    <n v="1802"/>
    <d v="2026-11-04T00:00:00"/>
    <n v="2026"/>
    <x v="2"/>
    <n v="11"/>
    <x v="2"/>
    <x v="3"/>
    <x v="14"/>
    <x v="0"/>
    <s v="Business"/>
    <x v="4"/>
    <s v="Insulated Bottle"/>
    <n v="1"/>
    <n v="35.94"/>
    <n v="0.05"/>
    <n v="13.39"/>
    <n v="34.142999999999994"/>
    <n v="13.39"/>
    <n v="20.752999999999993"/>
    <n v="0.60782590867820629"/>
  </r>
  <r>
    <n v="1811"/>
    <d v="2026-10-20T00:00:00"/>
    <n v="2026"/>
    <x v="2"/>
    <n v="10"/>
    <x v="9"/>
    <x v="2"/>
    <x v="3"/>
    <x v="2"/>
    <s v="New"/>
    <x v="3"/>
    <s v="Compact Repair Kit"/>
    <n v="1"/>
    <n v="40.99"/>
    <n v="0.1"/>
    <n v="17.16"/>
    <n v="36.891000000000005"/>
    <n v="17.16"/>
    <n v="19.731000000000005"/>
    <n v="0.5348458973733432"/>
  </r>
  <r>
    <n v="1812"/>
    <d v="2026-05-10T00:00:00"/>
    <n v="2026"/>
    <x v="3"/>
    <n v="5"/>
    <x v="8"/>
    <x v="3"/>
    <x v="12"/>
    <x v="1"/>
    <s v="Business"/>
    <x v="1"/>
    <s v="Training Mat"/>
    <n v="12"/>
    <n v="50.53"/>
    <n v="0.1"/>
    <n v="22.09"/>
    <n v="545.72400000000005"/>
    <n v="265.08"/>
    <n v="280.64400000000006"/>
    <n v="0.5142599555819426"/>
  </r>
  <r>
    <n v="1813"/>
    <d v="2026-03-24T00:00:00"/>
    <n v="2026"/>
    <x v="1"/>
    <n v="3"/>
    <x v="7"/>
    <x v="1"/>
    <x v="1"/>
    <x v="0"/>
    <s v="Returning"/>
    <x v="0"/>
    <s v="Trail Boots"/>
    <n v="4"/>
    <n v="146.34"/>
    <n v="0"/>
    <n v="79.37"/>
    <n v="585.36"/>
    <n v="317.48"/>
    <n v="267.88"/>
    <n v="0.45763290966242992"/>
  </r>
  <r>
    <n v="1815"/>
    <d v="2026-10-16T00:00:00"/>
    <n v="2026"/>
    <x v="2"/>
    <n v="10"/>
    <x v="9"/>
    <x v="0"/>
    <x v="2"/>
    <x v="2"/>
    <s v="Business"/>
    <x v="1"/>
    <s v="Weighted Vest"/>
    <n v="1"/>
    <n v="121.92"/>
    <n v="0"/>
    <n v="71.02"/>
    <n v="121.92"/>
    <n v="71.02"/>
    <n v="50.900000000000006"/>
    <n v="0.41748687664042"/>
  </r>
  <r>
    <n v="1816"/>
    <d v="2026-05-17T00:00:00"/>
    <n v="2026"/>
    <x v="3"/>
    <n v="5"/>
    <x v="8"/>
    <x v="0"/>
    <x v="0"/>
    <x v="2"/>
    <s v="New"/>
    <x v="0"/>
    <s v="Hiking Daypack 20L"/>
    <n v="1"/>
    <n v="91.07"/>
    <n v="0"/>
    <n v="45.3"/>
    <n v="91.07"/>
    <n v="45.3"/>
    <n v="45.769999999999996"/>
    <n v="0.50258043263423735"/>
  </r>
  <r>
    <n v="1817"/>
    <d v="2026-08-28T00:00:00"/>
    <n v="2026"/>
    <x v="0"/>
    <n v="8"/>
    <x v="11"/>
    <x v="1"/>
    <x v="10"/>
    <x v="0"/>
    <s v="New"/>
    <x v="1"/>
    <s v="Recovery Roller"/>
    <n v="1"/>
    <n v="36.590000000000003"/>
    <n v="0.05"/>
    <n v="14.15"/>
    <n v="34.7605"/>
    <n v="14.15"/>
    <n v="20.610500000000002"/>
    <n v="0.59292875534011313"/>
  </r>
  <r>
    <n v="1818"/>
    <d v="2026-09-06T00:00:00"/>
    <n v="2026"/>
    <x v="0"/>
    <n v="9"/>
    <x v="4"/>
    <x v="2"/>
    <x v="13"/>
    <x v="0"/>
    <s v="New"/>
    <x v="4"/>
    <s v="Travel Backpack 35L"/>
    <n v="1"/>
    <n v="161.03"/>
    <n v="0"/>
    <n v="89.86"/>
    <n v="161.03"/>
    <n v="89.86"/>
    <n v="71.17"/>
    <n v="0.44196733527914056"/>
  </r>
  <r>
    <n v="1819"/>
    <d v="2026-03-04T00:00:00"/>
    <n v="2026"/>
    <x v="1"/>
    <n v="3"/>
    <x v="7"/>
    <x v="0"/>
    <x v="4"/>
    <x v="3"/>
    <s v="New"/>
    <x v="3"/>
    <s v="Trail Bike Light"/>
    <n v="1"/>
    <n v="49.94"/>
    <n v="0.1"/>
    <n v="21.84"/>
    <n v="44.945999999999998"/>
    <n v="21.84"/>
    <n v="23.105999999999998"/>
    <n v="0.51408356694700308"/>
  </r>
  <r>
    <n v="1820"/>
    <d v="2026-10-16T00:00:00"/>
    <n v="2026"/>
    <x v="2"/>
    <n v="10"/>
    <x v="9"/>
    <x v="2"/>
    <x v="6"/>
    <x v="2"/>
    <s v="Returning"/>
    <x v="4"/>
    <s v="Insulated Bottle"/>
    <n v="3"/>
    <n v="36.46"/>
    <n v="0.05"/>
    <n v="13.9"/>
    <n v="103.91099999999999"/>
    <n v="41.7"/>
    <n v="62.210999999999984"/>
    <n v="0.5986950370990558"/>
  </r>
  <r>
    <n v="1821"/>
    <d v="2026-06-14T00:00:00"/>
    <n v="2026"/>
    <x v="3"/>
    <n v="6"/>
    <x v="5"/>
    <x v="1"/>
    <x v="5"/>
    <x v="0"/>
    <s v="Business"/>
    <x v="0"/>
    <s v="Trekking Poles"/>
    <n v="3"/>
    <n v="70.52"/>
    <n v="0"/>
    <n v="33.119999999999997"/>
    <n v="211.56"/>
    <n v="99.359999999999985"/>
    <n v="112.20000000000002"/>
    <n v="0.53034600113442998"/>
  </r>
  <r>
    <n v="1824"/>
    <d v="2026-12-05T00:00:00"/>
    <n v="2026"/>
    <x v="2"/>
    <n v="12"/>
    <x v="3"/>
    <x v="2"/>
    <x v="6"/>
    <x v="2"/>
    <s v="Returning"/>
    <x v="4"/>
    <s v="Travel Backpack 35L"/>
    <n v="1"/>
    <n v="165.1"/>
    <n v="0.05"/>
    <n v="85.23"/>
    <n v="156.845"/>
    <n v="85.23"/>
    <n v="71.614999999999995"/>
    <n v="0.45659727756702473"/>
  </r>
  <r>
    <n v="1837"/>
    <d v="2026-06-27T00:00:00"/>
    <n v="2026"/>
    <x v="3"/>
    <n v="6"/>
    <x v="5"/>
    <x v="1"/>
    <x v="1"/>
    <x v="3"/>
    <s v="Business"/>
    <x v="2"/>
    <s v="Trail Tent 2P"/>
    <n v="2"/>
    <n v="194.13"/>
    <n v="0.1"/>
    <n v="106.51"/>
    <n v="349.43400000000003"/>
    <n v="213.02"/>
    <n v="136.41400000000002"/>
    <n v="0.39038559499075648"/>
  </r>
  <r>
    <n v="1839"/>
    <d v="2026-07-06T00:00:00"/>
    <n v="2026"/>
    <x v="0"/>
    <n v="7"/>
    <x v="0"/>
    <x v="0"/>
    <x v="4"/>
    <x v="0"/>
    <s v="Returning"/>
    <x v="1"/>
    <s v="Resistance Band Set"/>
    <n v="1"/>
    <n v="41.37"/>
    <n v="0"/>
    <n v="15.12"/>
    <n v="41.37"/>
    <n v="15.12"/>
    <n v="26.25"/>
    <n v="0.63451776649746194"/>
  </r>
  <r>
    <n v="1840"/>
    <d v="2026-01-19T00:00:00"/>
    <n v="2026"/>
    <x v="1"/>
    <n v="1"/>
    <x v="10"/>
    <x v="3"/>
    <x v="11"/>
    <x v="2"/>
    <s v="New"/>
    <x v="1"/>
    <s v="Weighted Vest"/>
    <n v="2"/>
    <n v="125.93"/>
    <n v="0"/>
    <n v="69.150000000000006"/>
    <n v="251.86"/>
    <n v="138.30000000000001"/>
    <n v="113.56"/>
    <n v="0.45088541253077102"/>
  </r>
  <r>
    <n v="1843"/>
    <d v="2026-08-08T00:00:00"/>
    <n v="2026"/>
    <x v="0"/>
    <n v="8"/>
    <x v="11"/>
    <x v="0"/>
    <x v="4"/>
    <x v="2"/>
    <s v="New"/>
    <x v="2"/>
    <s v="Alpine Tent 4P"/>
    <n v="2"/>
    <n v="341.23"/>
    <n v="0.05"/>
    <n v="192.5"/>
    <n v="648.33699999999999"/>
    <n v="385"/>
    <n v="263.33699999999999"/>
    <n v="0.40617302421425894"/>
  </r>
  <r>
    <n v="1844"/>
    <d v="2026-04-08T00:00:00"/>
    <n v="2026"/>
    <x v="3"/>
    <n v="4"/>
    <x v="6"/>
    <x v="2"/>
    <x v="16"/>
    <x v="0"/>
    <s v="New"/>
    <x v="1"/>
    <s v="Recovery Roller"/>
    <n v="2"/>
    <n v="37.1"/>
    <n v="0.1"/>
    <n v="14.17"/>
    <n v="66.78"/>
    <n v="28.34"/>
    <n v="38.44"/>
    <n v="0.57562144354597178"/>
  </r>
  <r>
    <n v="1845"/>
    <d v="2026-03-21T00:00:00"/>
    <n v="2026"/>
    <x v="1"/>
    <n v="3"/>
    <x v="7"/>
    <x v="1"/>
    <x v="10"/>
    <x v="2"/>
    <s v="Returning"/>
    <x v="2"/>
    <s v="Alpine Tent 4P"/>
    <n v="3"/>
    <n v="348.54"/>
    <n v="0.1"/>
    <n v="200.3"/>
    <n v="941.05800000000011"/>
    <n v="600.90000000000009"/>
    <n v="340.15800000000002"/>
    <n v="0.36146337420222768"/>
  </r>
  <r>
    <n v="1849"/>
    <d v="2026-05-21T00:00:00"/>
    <n v="2026"/>
    <x v="3"/>
    <n v="5"/>
    <x v="8"/>
    <x v="3"/>
    <x v="9"/>
    <x v="3"/>
    <s v="Returning"/>
    <x v="4"/>
    <s v="Packing Cube Set"/>
    <n v="3"/>
    <n v="46.46"/>
    <n v="0"/>
    <n v="18.71"/>
    <n v="139.38"/>
    <n v="56.13"/>
    <n v="83.25"/>
    <n v="0.59728798966853214"/>
  </r>
  <r>
    <n v="1850"/>
    <d v="2026-01-19T00:00:00"/>
    <n v="2026"/>
    <x v="1"/>
    <n v="1"/>
    <x v="10"/>
    <x v="2"/>
    <x v="3"/>
    <x v="2"/>
    <s v="Business"/>
    <x v="3"/>
    <s v="Trail Bike Light"/>
    <n v="1"/>
    <n v="49.85"/>
    <n v="0"/>
    <n v="23.07"/>
    <n v="49.85"/>
    <n v="23.07"/>
    <n v="26.78"/>
    <n v="0.53721163490471413"/>
  </r>
  <r>
    <n v="1851"/>
    <d v="2026-06-02T00:00:00"/>
    <n v="2026"/>
    <x v="3"/>
    <n v="6"/>
    <x v="5"/>
    <x v="2"/>
    <x v="3"/>
    <x v="2"/>
    <s v="New"/>
    <x v="4"/>
    <s v="Packing Cube Set"/>
    <n v="3"/>
    <n v="45.43"/>
    <n v="0.15"/>
    <n v="17.850000000000001"/>
    <n v="115.84649999999999"/>
    <n v="53.550000000000004"/>
    <n v="62.296499999999988"/>
    <n v="0.53775038520801222"/>
  </r>
  <r>
    <n v="1852"/>
    <d v="2026-10-03T00:00:00"/>
    <n v="2026"/>
    <x v="2"/>
    <n v="10"/>
    <x v="9"/>
    <x v="2"/>
    <x v="13"/>
    <x v="1"/>
    <s v="Business"/>
    <x v="4"/>
    <s v="Travel Backpack 35L"/>
    <n v="4"/>
    <n v="162.19"/>
    <n v="0.15"/>
    <n v="89.81"/>
    <n v="551.44600000000003"/>
    <n v="359.24"/>
    <n v="192.20600000000002"/>
    <n v="0.34854908730863948"/>
  </r>
  <r>
    <n v="1854"/>
    <d v="2026-08-19T00:00:00"/>
    <n v="2026"/>
    <x v="0"/>
    <n v="8"/>
    <x v="11"/>
    <x v="2"/>
    <x v="16"/>
    <x v="3"/>
    <s v="Business"/>
    <x v="0"/>
    <s v="Hiking Daypack 20L"/>
    <n v="1"/>
    <n v="90.37"/>
    <n v="0.05"/>
    <n v="45.89"/>
    <n v="85.851500000000001"/>
    <n v="45.89"/>
    <n v="39.961500000000001"/>
    <n v="0.46547235633623174"/>
  </r>
  <r>
    <n v="1857"/>
    <d v="2026-06-12T00:00:00"/>
    <n v="2026"/>
    <x v="3"/>
    <n v="6"/>
    <x v="5"/>
    <x v="3"/>
    <x v="15"/>
    <x v="3"/>
    <s v="Business"/>
    <x v="0"/>
    <s v="Summit Backpack 45L"/>
    <n v="2"/>
    <n v="154.94"/>
    <n v="0.05"/>
    <n v="77.260000000000005"/>
    <n v="294.38599999999997"/>
    <n v="154.52000000000001"/>
    <n v="139.86599999999996"/>
    <n v="0.47511090880680457"/>
  </r>
  <r>
    <n v="1858"/>
    <d v="2026-01-19T00:00:00"/>
    <n v="2026"/>
    <x v="1"/>
    <n v="1"/>
    <x v="10"/>
    <x v="2"/>
    <x v="6"/>
    <x v="2"/>
    <s v="Returning"/>
    <x v="4"/>
    <s v="Insulated Bottle"/>
    <n v="1"/>
    <n v="36.130000000000003"/>
    <n v="0"/>
    <n v="13.39"/>
    <n v="36.130000000000003"/>
    <n v="13.39"/>
    <n v="22.740000000000002"/>
    <n v="0.62939385552172711"/>
  </r>
  <r>
    <n v="1862"/>
    <d v="2026-10-01T00:00:00"/>
    <n v="2026"/>
    <x v="2"/>
    <n v="10"/>
    <x v="9"/>
    <x v="0"/>
    <x v="4"/>
    <x v="2"/>
    <s v="New"/>
    <x v="2"/>
    <s v="Compact Sleeping Bag"/>
    <n v="5"/>
    <n v="121.63"/>
    <n v="0.05"/>
    <n v="61.7"/>
    <n v="577.74249999999995"/>
    <n v="308.5"/>
    <n v="269.24249999999995"/>
    <n v="0.46602508903187834"/>
  </r>
  <r>
    <n v="1863"/>
    <d v="2026-12-10T00:00:00"/>
    <n v="2026"/>
    <x v="2"/>
    <n v="12"/>
    <x v="3"/>
    <x v="0"/>
    <x v="0"/>
    <x v="3"/>
    <s v="Returning"/>
    <x v="3"/>
    <s v="Cycling Pack 12L"/>
    <n v="1"/>
    <n v="101.18"/>
    <n v="0.05"/>
    <n v="49.12"/>
    <n v="96.120999999999995"/>
    <n v="49.12"/>
    <n v="47.000999999999998"/>
    <n v="0.48897743469169069"/>
  </r>
  <r>
    <n v="1865"/>
    <d v="2026-10-08T00:00:00"/>
    <n v="2026"/>
    <x v="2"/>
    <n v="10"/>
    <x v="9"/>
    <x v="0"/>
    <x v="4"/>
    <x v="2"/>
    <s v="Returning"/>
    <x v="1"/>
    <s v="Resistance Band Set"/>
    <n v="1"/>
    <n v="39.659999999999997"/>
    <n v="0"/>
    <n v="14.39"/>
    <n v="39.659999999999997"/>
    <n v="14.39"/>
    <n v="25.269999999999996"/>
    <n v="0.63716591023701463"/>
  </r>
  <r>
    <n v="1867"/>
    <d v="2026-10-14T00:00:00"/>
    <n v="2026"/>
    <x v="2"/>
    <n v="10"/>
    <x v="9"/>
    <x v="1"/>
    <x v="1"/>
    <x v="2"/>
    <s v="New"/>
    <x v="1"/>
    <s v="Resistance Band Set"/>
    <n v="3"/>
    <n v="40.880000000000003"/>
    <n v="0.05"/>
    <n v="14.59"/>
    <n v="116.50800000000001"/>
    <n v="43.769999999999996"/>
    <n v="72.738000000000014"/>
    <n v="0.62431764342362761"/>
  </r>
  <r>
    <n v="1868"/>
    <d v="2026-08-25T00:00:00"/>
    <n v="2026"/>
    <x v="0"/>
    <n v="8"/>
    <x v="11"/>
    <x v="0"/>
    <x v="4"/>
    <x v="3"/>
    <s v="Returning"/>
    <x v="0"/>
    <s v="Trail Boots"/>
    <n v="1"/>
    <n v="145.02000000000001"/>
    <n v="0"/>
    <n v="78.959999999999994"/>
    <n v="145.02000000000001"/>
    <n v="78.959999999999994"/>
    <n v="66.060000000000016"/>
    <n v="0.4555233760860572"/>
  </r>
  <r>
    <n v="1871"/>
    <d v="2026-08-04T00:00:00"/>
    <n v="2026"/>
    <x v="0"/>
    <n v="8"/>
    <x v="11"/>
    <x v="1"/>
    <x v="1"/>
    <x v="2"/>
    <s v="New"/>
    <x v="3"/>
    <s v="Compact Repair Kit"/>
    <n v="1"/>
    <n v="41.25"/>
    <n v="0"/>
    <n v="17.02"/>
    <n v="41.25"/>
    <n v="17.02"/>
    <n v="24.23"/>
    <n v="0.58739393939393936"/>
  </r>
  <r>
    <n v="1874"/>
    <d v="2026-01-25T00:00:00"/>
    <n v="2026"/>
    <x v="1"/>
    <n v="1"/>
    <x v="10"/>
    <x v="1"/>
    <x v="1"/>
    <x v="2"/>
    <s v="Business"/>
    <x v="4"/>
    <s v="Insulated Bottle"/>
    <n v="1"/>
    <n v="35.729999999999997"/>
    <n v="0"/>
    <n v="13.57"/>
    <n v="35.729999999999997"/>
    <n v="13.57"/>
    <n v="22.159999999999997"/>
    <n v="0.62020710887209629"/>
  </r>
  <r>
    <n v="1876"/>
    <d v="2026-03-29T00:00:00"/>
    <n v="2026"/>
    <x v="1"/>
    <n v="3"/>
    <x v="7"/>
    <x v="2"/>
    <x v="3"/>
    <x v="1"/>
    <s v="New"/>
    <x v="3"/>
    <s v="Cycling Pack 12L"/>
    <n v="12"/>
    <n v="101.06"/>
    <n v="0.1"/>
    <n v="50.59"/>
    <n v="1091.4480000000001"/>
    <n v="607.08000000000004"/>
    <n v="484.36800000000005"/>
    <n v="0.4437847703234602"/>
  </r>
  <r>
    <n v="1877"/>
    <d v="2026-05-31T00:00:00"/>
    <n v="2026"/>
    <x v="3"/>
    <n v="5"/>
    <x v="8"/>
    <x v="3"/>
    <x v="14"/>
    <x v="2"/>
    <s v="Returning"/>
    <x v="4"/>
    <s v="Travel Backpack 35L"/>
    <n v="1"/>
    <n v="163.19"/>
    <n v="0.05"/>
    <n v="87.95"/>
    <n v="155.03049999999999"/>
    <n v="87.95"/>
    <n v="67.080499999999986"/>
    <n v="0.4326922766810401"/>
  </r>
  <r>
    <n v="1879"/>
    <d v="2026-10-22T00:00:00"/>
    <n v="2026"/>
    <x v="2"/>
    <n v="10"/>
    <x v="9"/>
    <x v="0"/>
    <x v="4"/>
    <x v="1"/>
    <s v="Business"/>
    <x v="4"/>
    <s v="Insulated Bottle"/>
    <n v="8"/>
    <n v="35.83"/>
    <n v="0.05"/>
    <n v="13.89"/>
    <n v="272.30799999999999"/>
    <n v="111.12"/>
    <n v="161.18799999999999"/>
    <n v="0.59193266448286497"/>
  </r>
  <r>
    <n v="1881"/>
    <d v="2026-04-10T00:00:00"/>
    <n v="2026"/>
    <x v="3"/>
    <n v="4"/>
    <x v="6"/>
    <x v="0"/>
    <x v="0"/>
    <x v="3"/>
    <s v="New"/>
    <x v="1"/>
    <s v="Training Mat"/>
    <n v="1"/>
    <n v="49.61"/>
    <n v="0"/>
    <n v="21.92"/>
    <n v="49.61"/>
    <n v="21.92"/>
    <n v="27.689999999999998"/>
    <n v="0.55815359806490628"/>
  </r>
  <r>
    <n v="1884"/>
    <d v="2026-10-10T00:00:00"/>
    <n v="2026"/>
    <x v="2"/>
    <n v="10"/>
    <x v="9"/>
    <x v="3"/>
    <x v="12"/>
    <x v="2"/>
    <s v="Business"/>
    <x v="2"/>
    <s v="Portable Camp Stove"/>
    <n v="3"/>
    <n v="82.18"/>
    <n v="0.1"/>
    <n v="39.82"/>
    <n v="221.88600000000002"/>
    <n v="119.46000000000001"/>
    <n v="102.42600000000002"/>
    <n v="0.46161542413671885"/>
  </r>
  <r>
    <n v="1888"/>
    <d v="2026-06-12T00:00:00"/>
    <n v="2026"/>
    <x v="3"/>
    <n v="6"/>
    <x v="5"/>
    <x v="2"/>
    <x v="13"/>
    <x v="2"/>
    <s v="Returning"/>
    <x v="4"/>
    <s v="Packing Cube Set"/>
    <n v="1"/>
    <n v="45.97"/>
    <n v="0.05"/>
    <n v="18.41"/>
    <n v="43.671499999999995"/>
    <n v="18.41"/>
    <n v="25.261499999999995"/>
    <n v="0.57844360738696854"/>
  </r>
  <r>
    <n v="1891"/>
    <d v="2026-07-25T00:00:00"/>
    <n v="2026"/>
    <x v="0"/>
    <n v="7"/>
    <x v="0"/>
    <x v="2"/>
    <x v="13"/>
    <x v="2"/>
    <s v="New"/>
    <x v="0"/>
    <s v="Summit Backpack 45L"/>
    <n v="6"/>
    <n v="151.88999999999999"/>
    <n v="0.15"/>
    <n v="76.83"/>
    <n v="774.6389999999999"/>
    <n v="460.98"/>
    <n v="313.65899999999988"/>
    <n v="0.40490989996630677"/>
  </r>
  <r>
    <n v="1894"/>
    <d v="2026-07-16T00:00:00"/>
    <n v="2026"/>
    <x v="0"/>
    <n v="7"/>
    <x v="0"/>
    <x v="0"/>
    <x v="0"/>
    <x v="1"/>
    <s v="Business"/>
    <x v="1"/>
    <s v="Recovery Roller"/>
    <n v="5"/>
    <n v="36.29"/>
    <n v="0.05"/>
    <n v="13.52"/>
    <n v="172.37749999999997"/>
    <n v="67.599999999999994"/>
    <n v="104.77749999999997"/>
    <n v="0.60783744978317933"/>
  </r>
  <r>
    <n v="1895"/>
    <d v="2026-11-15T00:00:00"/>
    <n v="2026"/>
    <x v="2"/>
    <n v="11"/>
    <x v="2"/>
    <x v="0"/>
    <x v="2"/>
    <x v="2"/>
    <s v="Business"/>
    <x v="3"/>
    <s v="Trail Bike Light"/>
    <n v="3"/>
    <n v="51.79"/>
    <n v="0.2"/>
    <n v="22.23"/>
    <n v="124.29600000000001"/>
    <n v="66.69"/>
    <n v="57.606000000000009"/>
    <n v="0.4634581965630431"/>
  </r>
  <r>
    <n v="1896"/>
    <d v="2026-05-03T00:00:00"/>
    <n v="2026"/>
    <x v="3"/>
    <n v="5"/>
    <x v="8"/>
    <x v="2"/>
    <x v="13"/>
    <x v="3"/>
    <s v="New"/>
    <x v="1"/>
    <s v="Training Mat"/>
    <n v="2"/>
    <n v="49.97"/>
    <n v="0"/>
    <n v="22.63"/>
    <n v="99.94"/>
    <n v="45.26"/>
    <n v="54.68"/>
    <n v="0.54712827696617972"/>
  </r>
  <r>
    <n v="1897"/>
    <d v="2026-06-29T00:00:00"/>
    <n v="2026"/>
    <x v="3"/>
    <n v="6"/>
    <x v="5"/>
    <x v="2"/>
    <x v="7"/>
    <x v="2"/>
    <s v="Business"/>
    <x v="3"/>
    <s v="Trail Bike Light"/>
    <n v="2"/>
    <n v="51.03"/>
    <n v="0"/>
    <n v="22.59"/>
    <n v="102.06"/>
    <n v="45.18"/>
    <n v="56.88"/>
    <n v="0.55731922398589062"/>
  </r>
  <r>
    <n v="1900"/>
    <d v="2026-09-12T00:00:00"/>
    <n v="2026"/>
    <x v="0"/>
    <n v="9"/>
    <x v="4"/>
    <x v="2"/>
    <x v="3"/>
    <x v="0"/>
    <s v="New"/>
    <x v="1"/>
    <s v="Training Mat"/>
    <n v="1"/>
    <n v="51.34"/>
    <n v="0.1"/>
    <n v="22.63"/>
    <n v="46.206000000000003"/>
    <n v="22.63"/>
    <n v="23.576000000000004"/>
    <n v="0.51023676578799293"/>
  </r>
  <r>
    <n v="1901"/>
    <d v="2026-07-17T00:00:00"/>
    <n v="2026"/>
    <x v="0"/>
    <n v="7"/>
    <x v="0"/>
    <x v="2"/>
    <x v="16"/>
    <x v="2"/>
    <s v="New"/>
    <x v="0"/>
    <s v="Trekking Poles"/>
    <n v="1"/>
    <n v="70.44"/>
    <n v="0.05"/>
    <n v="32.229999999999997"/>
    <n v="66.917999999999992"/>
    <n v="32.229999999999997"/>
    <n v="34.687999999999995"/>
    <n v="0.51836576108072563"/>
  </r>
  <r>
    <n v="1902"/>
    <d v="2026-05-14T00:00:00"/>
    <n v="2026"/>
    <x v="3"/>
    <n v="5"/>
    <x v="8"/>
    <x v="2"/>
    <x v="16"/>
    <x v="0"/>
    <s v="Business"/>
    <x v="4"/>
    <s v="Carry-On Duffel"/>
    <n v="4"/>
    <n v="130.83000000000001"/>
    <n v="0"/>
    <n v="66.959999999999994"/>
    <n v="523.32000000000005"/>
    <n v="267.83999999999997"/>
    <n v="255.48000000000008"/>
    <n v="0.48819078193074994"/>
  </r>
  <r>
    <n v="1904"/>
    <d v="2026-10-13T00:00:00"/>
    <n v="2026"/>
    <x v="2"/>
    <n v="10"/>
    <x v="9"/>
    <x v="0"/>
    <x v="4"/>
    <x v="0"/>
    <s v="Returning"/>
    <x v="3"/>
    <s v="Trail Bike Light"/>
    <n v="1"/>
    <n v="50.34"/>
    <n v="0.15"/>
    <n v="22.56"/>
    <n v="42.789000000000001"/>
    <n v="22.56"/>
    <n v="20.229000000000003"/>
    <n v="0.47276169108883132"/>
  </r>
  <r>
    <n v="1905"/>
    <d v="2026-02-26T00:00:00"/>
    <n v="2026"/>
    <x v="1"/>
    <n v="2"/>
    <x v="1"/>
    <x v="0"/>
    <x v="0"/>
    <x v="0"/>
    <s v="Returning"/>
    <x v="3"/>
    <s v="Trail Bike Light"/>
    <n v="3"/>
    <n v="51.32"/>
    <n v="0.1"/>
    <n v="22.62"/>
    <n v="138.56400000000002"/>
    <n v="67.86"/>
    <n v="70.704000000000022"/>
    <n v="0.51026240581969351"/>
  </r>
  <r>
    <n v="1906"/>
    <d v="2026-06-19T00:00:00"/>
    <n v="2026"/>
    <x v="3"/>
    <n v="6"/>
    <x v="5"/>
    <x v="0"/>
    <x v="4"/>
    <x v="3"/>
    <s v="Returning"/>
    <x v="2"/>
    <s v="Compact Sleeping Bag"/>
    <n v="2"/>
    <n v="125.5"/>
    <n v="0"/>
    <n v="61.67"/>
    <n v="251"/>
    <n v="123.34"/>
    <n v="127.66"/>
    <n v="0.50860557768924297"/>
  </r>
  <r>
    <n v="1907"/>
    <d v="2026-04-06T00:00:00"/>
    <n v="2026"/>
    <x v="3"/>
    <n v="4"/>
    <x v="6"/>
    <x v="2"/>
    <x v="13"/>
    <x v="1"/>
    <s v="Business"/>
    <x v="3"/>
    <s v="Trail Bike Light"/>
    <n v="10"/>
    <n v="50.64"/>
    <n v="0.2"/>
    <n v="22.99"/>
    <n v="405.12"/>
    <n v="229.89999999999998"/>
    <n v="175.22000000000003"/>
    <n v="0.43251382306477099"/>
  </r>
  <r>
    <n v="1908"/>
    <d v="2026-01-04T00:00:00"/>
    <n v="2026"/>
    <x v="1"/>
    <n v="1"/>
    <x v="10"/>
    <x v="0"/>
    <x v="4"/>
    <x v="2"/>
    <s v="New"/>
    <x v="1"/>
    <s v="Resistance Band Set"/>
    <n v="1"/>
    <n v="40"/>
    <n v="0"/>
    <n v="15.04"/>
    <n v="40"/>
    <n v="15.04"/>
    <n v="24.96"/>
    <n v="0.624"/>
  </r>
  <r>
    <n v="1910"/>
    <d v="2026-07-10T00:00:00"/>
    <n v="2026"/>
    <x v="0"/>
    <n v="7"/>
    <x v="0"/>
    <x v="1"/>
    <x v="5"/>
    <x v="2"/>
    <s v="Returning"/>
    <x v="0"/>
    <s v="Trail Boots"/>
    <n v="2"/>
    <n v="141.51"/>
    <n v="0.05"/>
    <n v="77.040000000000006"/>
    <n v="268.86899999999997"/>
    <n v="154.08000000000001"/>
    <n v="114.78899999999996"/>
    <n v="0.42693281858451504"/>
  </r>
  <r>
    <n v="1912"/>
    <d v="2026-12-22T00:00:00"/>
    <n v="2026"/>
    <x v="2"/>
    <n v="12"/>
    <x v="3"/>
    <x v="3"/>
    <x v="9"/>
    <x v="1"/>
    <s v="Returning"/>
    <x v="4"/>
    <s v="Carry-On Duffel"/>
    <n v="10"/>
    <n v="134.86000000000001"/>
    <n v="0.1"/>
    <n v="65.3"/>
    <n v="1213.7400000000002"/>
    <n v="653"/>
    <n v="560.74000000000024"/>
    <n v="0.46199350767050612"/>
  </r>
  <r>
    <n v="1913"/>
    <d v="2026-12-27T00:00:00"/>
    <n v="2026"/>
    <x v="2"/>
    <n v="12"/>
    <x v="3"/>
    <x v="3"/>
    <x v="9"/>
    <x v="3"/>
    <s v="New"/>
    <x v="1"/>
    <s v="Recovery Roller"/>
    <n v="3"/>
    <n v="35.979999999999997"/>
    <n v="0"/>
    <n v="13.6"/>
    <n v="107.94"/>
    <n v="40.799999999999997"/>
    <n v="67.14"/>
    <n v="0.62201222901612008"/>
  </r>
  <r>
    <n v="1914"/>
    <d v="2026-08-24T00:00:00"/>
    <n v="2026"/>
    <x v="0"/>
    <n v="8"/>
    <x v="11"/>
    <x v="0"/>
    <x v="4"/>
    <x v="0"/>
    <s v="Returning"/>
    <x v="2"/>
    <s v="Portable Camp Stove"/>
    <n v="4"/>
    <n v="83.2"/>
    <n v="0"/>
    <n v="39.99"/>
    <n v="332.8"/>
    <n v="159.96"/>
    <n v="172.84"/>
    <n v="0.5193509615384615"/>
  </r>
  <r>
    <n v="1915"/>
    <d v="2026-08-03T00:00:00"/>
    <n v="2026"/>
    <x v="0"/>
    <n v="8"/>
    <x v="11"/>
    <x v="2"/>
    <x v="3"/>
    <x v="2"/>
    <s v="Returning"/>
    <x v="3"/>
    <s v="Compact Repair Kit"/>
    <n v="1"/>
    <n v="41.16"/>
    <n v="0.05"/>
    <n v="16.66"/>
    <n v="39.101999999999997"/>
    <n v="16.66"/>
    <n v="22.441999999999997"/>
    <n v="0.57393483709273174"/>
  </r>
  <r>
    <n v="1921"/>
    <d v="2026-08-18T00:00:00"/>
    <n v="2026"/>
    <x v="0"/>
    <n v="8"/>
    <x v="11"/>
    <x v="0"/>
    <x v="8"/>
    <x v="2"/>
    <s v="New"/>
    <x v="3"/>
    <s v="Compact Repair Kit"/>
    <n v="2"/>
    <n v="39.83"/>
    <n v="0"/>
    <n v="17.18"/>
    <n v="79.66"/>
    <n v="34.36"/>
    <n v="45.3"/>
    <n v="0.56866683404468987"/>
  </r>
  <r>
    <n v="1922"/>
    <d v="2026-11-25T00:00:00"/>
    <n v="2026"/>
    <x v="2"/>
    <n v="11"/>
    <x v="2"/>
    <x v="1"/>
    <x v="10"/>
    <x v="3"/>
    <s v="Returning"/>
    <x v="0"/>
    <s v="Trail Boots"/>
    <n v="2"/>
    <n v="145.77000000000001"/>
    <n v="0.1"/>
    <n v="78.14"/>
    <n v="262.38600000000002"/>
    <n v="156.28"/>
    <n v="106.10600000000002"/>
    <n v="0.40438895367893107"/>
  </r>
  <r>
    <n v="1923"/>
    <d v="2026-03-05T00:00:00"/>
    <n v="2026"/>
    <x v="1"/>
    <n v="3"/>
    <x v="7"/>
    <x v="2"/>
    <x v="16"/>
    <x v="0"/>
    <s v="Business"/>
    <x v="2"/>
    <s v="Portable Camp Stove"/>
    <n v="3"/>
    <n v="82.9"/>
    <n v="0.1"/>
    <n v="38.31"/>
    <n v="223.83"/>
    <n v="114.93"/>
    <n v="108.9"/>
    <n v="0.48652995577000402"/>
  </r>
  <r>
    <n v="1924"/>
    <d v="2026-11-22T00:00:00"/>
    <n v="2026"/>
    <x v="2"/>
    <n v="11"/>
    <x v="2"/>
    <x v="1"/>
    <x v="5"/>
    <x v="2"/>
    <s v="New"/>
    <x v="3"/>
    <s v="Trail Bike Light"/>
    <n v="3"/>
    <n v="50.99"/>
    <n v="0.2"/>
    <n v="22.53"/>
    <n v="122.376"/>
    <n v="67.59"/>
    <n v="54.786000000000001"/>
    <n v="0.44768582074916652"/>
  </r>
  <r>
    <n v="1925"/>
    <d v="2026-06-01T00:00:00"/>
    <n v="2026"/>
    <x v="3"/>
    <n v="6"/>
    <x v="5"/>
    <x v="0"/>
    <x v="2"/>
    <x v="2"/>
    <s v="Returning"/>
    <x v="0"/>
    <s v="Trail Boots"/>
    <n v="1"/>
    <n v="143.32"/>
    <n v="0"/>
    <n v="80.36"/>
    <n v="143.32"/>
    <n v="80.36"/>
    <n v="62.959999999999994"/>
    <n v="0.43929667876081496"/>
  </r>
  <r>
    <n v="1928"/>
    <d v="2026-04-13T00:00:00"/>
    <n v="2026"/>
    <x v="3"/>
    <n v="4"/>
    <x v="6"/>
    <x v="0"/>
    <x v="8"/>
    <x v="3"/>
    <s v="Returning"/>
    <x v="1"/>
    <s v="Training Mat"/>
    <n v="2"/>
    <n v="50.2"/>
    <n v="0.1"/>
    <n v="21.48"/>
    <n v="90.360000000000014"/>
    <n v="42.96"/>
    <n v="47.400000000000013"/>
    <n v="0.5245683930942896"/>
  </r>
  <r>
    <n v="1930"/>
    <d v="2026-05-19T00:00:00"/>
    <n v="2026"/>
    <x v="3"/>
    <n v="5"/>
    <x v="8"/>
    <x v="3"/>
    <x v="14"/>
    <x v="0"/>
    <s v="New"/>
    <x v="4"/>
    <s v="Insulated Bottle"/>
    <n v="4"/>
    <n v="36.94"/>
    <n v="0"/>
    <n v="13.63"/>
    <n v="147.76"/>
    <n v="54.52"/>
    <n v="93.239999999999981"/>
    <n v="0.63102328099620997"/>
  </r>
  <r>
    <n v="1931"/>
    <d v="2026-09-24T00:00:00"/>
    <n v="2026"/>
    <x v="0"/>
    <n v="9"/>
    <x v="4"/>
    <x v="3"/>
    <x v="14"/>
    <x v="2"/>
    <s v="Returning"/>
    <x v="4"/>
    <s v="Insulated Bottle"/>
    <n v="4"/>
    <n v="35.700000000000003"/>
    <n v="0"/>
    <n v="13.91"/>
    <n v="142.80000000000001"/>
    <n v="55.64"/>
    <n v="87.160000000000011"/>
    <n v="0.61036414565826336"/>
  </r>
  <r>
    <n v="1932"/>
    <d v="2026-06-23T00:00:00"/>
    <n v="2026"/>
    <x v="3"/>
    <n v="6"/>
    <x v="5"/>
    <x v="0"/>
    <x v="4"/>
    <x v="2"/>
    <s v="New"/>
    <x v="4"/>
    <s v="Insulated Bottle"/>
    <n v="1"/>
    <n v="35.9"/>
    <n v="0.05"/>
    <n v="13.81"/>
    <n v="34.104999999999997"/>
    <n v="13.81"/>
    <n v="20.294999999999995"/>
    <n v="0.59507403606509301"/>
  </r>
  <r>
    <n v="1933"/>
    <d v="2026-05-12T00:00:00"/>
    <n v="2026"/>
    <x v="3"/>
    <n v="5"/>
    <x v="8"/>
    <x v="0"/>
    <x v="8"/>
    <x v="2"/>
    <s v="Returning"/>
    <x v="4"/>
    <s v="Insulated Bottle"/>
    <n v="1"/>
    <n v="36.950000000000003"/>
    <n v="0.1"/>
    <n v="13.26"/>
    <n v="33.255000000000003"/>
    <n v="13.26"/>
    <n v="19.995000000000005"/>
    <n v="0.60126296797474077"/>
  </r>
  <r>
    <n v="1934"/>
    <d v="2026-11-09T00:00:00"/>
    <n v="2026"/>
    <x v="2"/>
    <n v="11"/>
    <x v="2"/>
    <x v="0"/>
    <x v="8"/>
    <x v="3"/>
    <s v="Business"/>
    <x v="3"/>
    <s v="Trail Bike Light"/>
    <n v="1"/>
    <n v="50.55"/>
    <n v="0.05"/>
    <n v="22.09"/>
    <n v="48.022499999999994"/>
    <n v="22.09"/>
    <n v="25.932499999999994"/>
    <n v="0.54000728825029931"/>
  </r>
  <r>
    <n v="1937"/>
    <d v="2026-12-13T00:00:00"/>
    <n v="2026"/>
    <x v="2"/>
    <n v="12"/>
    <x v="3"/>
    <x v="2"/>
    <x v="13"/>
    <x v="1"/>
    <s v="Business"/>
    <x v="2"/>
    <s v="Compact Sleeping Bag"/>
    <n v="3"/>
    <n v="120.5"/>
    <n v="0.15"/>
    <n v="61.44"/>
    <n v="307.27499999999998"/>
    <n v="184.32"/>
    <n v="122.95499999999998"/>
    <n v="0.40014644862094212"/>
  </r>
  <r>
    <n v="1940"/>
    <d v="2026-07-19T00:00:00"/>
    <n v="2026"/>
    <x v="0"/>
    <n v="7"/>
    <x v="0"/>
    <x v="3"/>
    <x v="14"/>
    <x v="2"/>
    <s v="New"/>
    <x v="1"/>
    <s v="Training Mat"/>
    <n v="2"/>
    <n v="50.24"/>
    <n v="0.05"/>
    <n v="21.88"/>
    <n v="95.456000000000003"/>
    <n v="43.76"/>
    <n v="51.696000000000005"/>
    <n v="0.54156889037881328"/>
  </r>
  <r>
    <n v="1941"/>
    <d v="2026-07-10T00:00:00"/>
    <n v="2026"/>
    <x v="0"/>
    <n v="7"/>
    <x v="0"/>
    <x v="2"/>
    <x v="13"/>
    <x v="3"/>
    <s v="Returning"/>
    <x v="0"/>
    <s v="Summit Backpack 45L"/>
    <n v="1"/>
    <n v="156.44"/>
    <n v="0.1"/>
    <n v="80.72"/>
    <n v="140.79599999999999"/>
    <n v="80.72"/>
    <n v="60.075999999999993"/>
    <n v="0.42668825818915307"/>
  </r>
  <r>
    <n v="1942"/>
    <d v="2026-09-21T00:00:00"/>
    <n v="2026"/>
    <x v="0"/>
    <n v="9"/>
    <x v="4"/>
    <x v="3"/>
    <x v="12"/>
    <x v="2"/>
    <s v="New"/>
    <x v="3"/>
    <s v="Commuter Helmet"/>
    <n v="1"/>
    <n v="83.69"/>
    <n v="0"/>
    <n v="42.76"/>
    <n v="83.69"/>
    <n v="42.76"/>
    <n v="40.93"/>
    <n v="0.48906679412116144"/>
  </r>
  <r>
    <n v="1944"/>
    <d v="2026-01-26T00:00:00"/>
    <n v="2026"/>
    <x v="1"/>
    <n v="1"/>
    <x v="10"/>
    <x v="3"/>
    <x v="14"/>
    <x v="2"/>
    <s v="Returning"/>
    <x v="0"/>
    <s v="Trail Boots"/>
    <n v="2"/>
    <n v="143.66"/>
    <n v="0.15"/>
    <n v="78.14"/>
    <n v="244.22199999999998"/>
    <n v="156.28"/>
    <n v="87.941999999999979"/>
    <n v="0.36009040954541355"/>
  </r>
  <r>
    <n v="1946"/>
    <d v="2026-08-21T00:00:00"/>
    <n v="2026"/>
    <x v="0"/>
    <n v="8"/>
    <x v="11"/>
    <x v="1"/>
    <x v="5"/>
    <x v="0"/>
    <s v="New"/>
    <x v="2"/>
    <s v="Compact Sleeping Bag"/>
    <n v="5"/>
    <n v="125.44"/>
    <n v="0"/>
    <n v="59.58"/>
    <n v="627.20000000000005"/>
    <n v="297.89999999999998"/>
    <n v="329.30000000000007"/>
    <n v="0.52503188775510212"/>
  </r>
  <r>
    <n v="1947"/>
    <d v="2026-11-30T00:00:00"/>
    <n v="2026"/>
    <x v="2"/>
    <n v="11"/>
    <x v="2"/>
    <x v="1"/>
    <x v="1"/>
    <x v="0"/>
    <s v="Business"/>
    <x v="1"/>
    <s v="Recovery Roller"/>
    <n v="1"/>
    <n v="35.729999999999997"/>
    <n v="0.2"/>
    <n v="14.33"/>
    <n v="28.584"/>
    <n v="14.33"/>
    <n v="14.254"/>
    <n v="0.49867058494262523"/>
  </r>
  <r>
    <n v="1948"/>
    <d v="2026-06-13T00:00:00"/>
    <n v="2026"/>
    <x v="3"/>
    <n v="6"/>
    <x v="5"/>
    <x v="0"/>
    <x v="4"/>
    <x v="0"/>
    <s v="New"/>
    <x v="0"/>
    <s v="Summit Backpack 45L"/>
    <n v="1"/>
    <n v="157.6"/>
    <n v="0.05"/>
    <n v="79.34"/>
    <n v="149.72"/>
    <n v="79.34"/>
    <n v="70.38"/>
    <n v="0.47007747795885652"/>
  </r>
  <r>
    <n v="1950"/>
    <d v="2026-04-06T00:00:00"/>
    <n v="2026"/>
    <x v="3"/>
    <n v="4"/>
    <x v="6"/>
    <x v="1"/>
    <x v="10"/>
    <x v="2"/>
    <s v="New"/>
    <x v="0"/>
    <s v="Trekking Poles"/>
    <n v="1"/>
    <n v="73"/>
    <n v="0"/>
    <n v="32.4"/>
    <n v="73"/>
    <n v="32.4"/>
    <n v="40.6"/>
    <n v="0.55616438356164388"/>
  </r>
  <r>
    <n v="1951"/>
    <d v="2026-04-05T00:00:00"/>
    <n v="2026"/>
    <x v="3"/>
    <n v="4"/>
    <x v="6"/>
    <x v="0"/>
    <x v="4"/>
    <x v="3"/>
    <s v="Returning"/>
    <x v="0"/>
    <s v="Summit Backpack 45L"/>
    <n v="2"/>
    <n v="155.13"/>
    <n v="0.15"/>
    <n v="80.959999999999994"/>
    <n v="263.721"/>
    <n v="161.91999999999999"/>
    <n v="101.80100000000002"/>
    <n v="0.38601779911345707"/>
  </r>
  <r>
    <n v="1952"/>
    <d v="2026-06-01T00:00:00"/>
    <n v="2026"/>
    <x v="3"/>
    <n v="6"/>
    <x v="5"/>
    <x v="1"/>
    <x v="5"/>
    <x v="2"/>
    <s v="New"/>
    <x v="0"/>
    <s v="Summit Backpack 45L"/>
    <n v="2"/>
    <n v="156.31"/>
    <n v="0"/>
    <n v="79.87"/>
    <n v="312.62"/>
    <n v="159.74"/>
    <n v="152.88"/>
    <n v="0.4890282131661442"/>
  </r>
  <r>
    <n v="1955"/>
    <d v="2026-09-05T00:00:00"/>
    <n v="2026"/>
    <x v="0"/>
    <n v="9"/>
    <x v="4"/>
    <x v="2"/>
    <x v="13"/>
    <x v="2"/>
    <s v="Returning"/>
    <x v="2"/>
    <s v="Compact Sleeping Bag"/>
    <n v="1"/>
    <n v="121.59"/>
    <n v="0"/>
    <n v="62.44"/>
    <n v="121.59"/>
    <n v="62.44"/>
    <n v="59.150000000000006"/>
    <n v="0.4864709268854347"/>
  </r>
  <r>
    <n v="1957"/>
    <d v="2026-12-11T00:00:00"/>
    <n v="2026"/>
    <x v="2"/>
    <n v="12"/>
    <x v="3"/>
    <x v="0"/>
    <x v="0"/>
    <x v="2"/>
    <s v="Returning"/>
    <x v="3"/>
    <s v="Compact Repair Kit"/>
    <n v="6"/>
    <n v="39.44"/>
    <n v="0.1"/>
    <n v="16.89"/>
    <n v="212.976"/>
    <n v="101.34"/>
    <n v="111.636"/>
    <n v="0.52417173766058145"/>
  </r>
  <r>
    <n v="1959"/>
    <d v="2026-05-24T00:00:00"/>
    <n v="2026"/>
    <x v="3"/>
    <n v="5"/>
    <x v="8"/>
    <x v="1"/>
    <x v="5"/>
    <x v="3"/>
    <s v="Business"/>
    <x v="3"/>
    <s v="Commuter Helmet"/>
    <n v="2"/>
    <n v="80.59"/>
    <n v="0.05"/>
    <n v="41.44"/>
    <n v="153.12100000000001"/>
    <n v="82.88"/>
    <n v="70.241000000000014"/>
    <n v="0.45872871781140412"/>
  </r>
  <r>
    <n v="1962"/>
    <d v="2026-04-07T00:00:00"/>
    <n v="2026"/>
    <x v="3"/>
    <n v="4"/>
    <x v="6"/>
    <x v="1"/>
    <x v="1"/>
    <x v="2"/>
    <s v="Returning"/>
    <x v="0"/>
    <s v="Summit Backpack 45L"/>
    <n v="3"/>
    <n v="152.62"/>
    <n v="0.05"/>
    <n v="77.75"/>
    <n v="434.96699999999998"/>
    <n v="233.25"/>
    <n v="201.71699999999998"/>
    <n v="0.46375242259757637"/>
  </r>
  <r>
    <n v="1965"/>
    <d v="2026-08-17T00:00:00"/>
    <n v="2026"/>
    <x v="0"/>
    <n v="8"/>
    <x v="11"/>
    <x v="2"/>
    <x v="7"/>
    <x v="2"/>
    <s v="Returning"/>
    <x v="4"/>
    <s v="Insulated Bottle"/>
    <n v="4"/>
    <n v="36.93"/>
    <n v="0"/>
    <n v="13.36"/>
    <n v="147.72"/>
    <n v="53.44"/>
    <n v="94.28"/>
    <n v="0.63823449769834828"/>
  </r>
  <r>
    <n v="1966"/>
    <d v="2026-08-18T00:00:00"/>
    <n v="2026"/>
    <x v="0"/>
    <n v="8"/>
    <x v="11"/>
    <x v="1"/>
    <x v="10"/>
    <x v="2"/>
    <s v="New"/>
    <x v="4"/>
    <s v="Insulated Bottle"/>
    <n v="2"/>
    <n v="36.020000000000003"/>
    <n v="0"/>
    <n v="13.87"/>
    <n v="72.040000000000006"/>
    <n v="27.74"/>
    <n v="44.300000000000011"/>
    <n v="0.61493614658523055"/>
  </r>
  <r>
    <n v="1967"/>
    <d v="2026-10-18T00:00:00"/>
    <n v="2026"/>
    <x v="2"/>
    <n v="10"/>
    <x v="9"/>
    <x v="2"/>
    <x v="16"/>
    <x v="2"/>
    <s v="Returning"/>
    <x v="2"/>
    <s v="Compact Sleeping Bag"/>
    <n v="2"/>
    <n v="125.91"/>
    <n v="0"/>
    <n v="61.95"/>
    <n v="251.82"/>
    <n v="123.9"/>
    <n v="127.91999999999999"/>
    <n v="0.50798189182749576"/>
  </r>
  <r>
    <n v="1971"/>
    <d v="2026-01-24T00:00:00"/>
    <n v="2026"/>
    <x v="1"/>
    <n v="1"/>
    <x v="10"/>
    <x v="0"/>
    <x v="4"/>
    <x v="0"/>
    <s v="Returning"/>
    <x v="2"/>
    <s v="Trail Tent 2P"/>
    <n v="4"/>
    <n v="191.43"/>
    <n v="0"/>
    <n v="106.82"/>
    <n v="765.72"/>
    <n v="427.28"/>
    <n v="338.44000000000005"/>
    <n v="0.441989238886277"/>
  </r>
  <r>
    <n v="1972"/>
    <d v="2026-12-03T00:00:00"/>
    <n v="2026"/>
    <x v="2"/>
    <n v="12"/>
    <x v="3"/>
    <x v="1"/>
    <x v="10"/>
    <x v="1"/>
    <s v="Business"/>
    <x v="3"/>
    <s v="Commuter Helmet"/>
    <n v="6"/>
    <n v="80.17"/>
    <n v="0.1"/>
    <n v="42.67"/>
    <n v="432.91800000000001"/>
    <n v="256.02"/>
    <n v="176.89800000000002"/>
    <n v="0.40861779828974543"/>
  </r>
  <r>
    <n v="1973"/>
    <d v="2026-08-24T00:00:00"/>
    <n v="2026"/>
    <x v="0"/>
    <n v="8"/>
    <x v="11"/>
    <x v="1"/>
    <x v="1"/>
    <x v="2"/>
    <s v="New"/>
    <x v="1"/>
    <s v="Training Mat"/>
    <n v="3"/>
    <n v="51.29"/>
    <n v="0"/>
    <n v="22.08"/>
    <n v="153.87"/>
    <n v="66.239999999999995"/>
    <n v="87.63000000000001"/>
    <n v="0.56950672645739919"/>
  </r>
  <r>
    <n v="1974"/>
    <d v="2026-07-09T00:00:00"/>
    <n v="2026"/>
    <x v="0"/>
    <n v="7"/>
    <x v="0"/>
    <x v="1"/>
    <x v="5"/>
    <x v="2"/>
    <s v="Returning"/>
    <x v="4"/>
    <s v="Carry-On Duffel"/>
    <n v="1"/>
    <n v="135.44"/>
    <n v="0"/>
    <n v="65.48"/>
    <n v="135.44"/>
    <n v="65.48"/>
    <n v="69.959999999999994"/>
    <n v="0.51653868871825159"/>
  </r>
  <r>
    <n v="1975"/>
    <d v="2026-04-12T00:00:00"/>
    <n v="2026"/>
    <x v="3"/>
    <n v="4"/>
    <x v="6"/>
    <x v="1"/>
    <x v="5"/>
    <x v="2"/>
    <s v="Returning"/>
    <x v="1"/>
    <s v="Recovery Roller"/>
    <n v="1"/>
    <n v="36.840000000000003"/>
    <n v="0.1"/>
    <n v="13.86"/>
    <n v="33.156000000000006"/>
    <n v="13.86"/>
    <n v="19.296000000000006"/>
    <n v="0.58197611292073836"/>
  </r>
  <r>
    <n v="1976"/>
    <d v="2026-08-06T00:00:00"/>
    <n v="2026"/>
    <x v="0"/>
    <n v="8"/>
    <x v="11"/>
    <x v="0"/>
    <x v="4"/>
    <x v="2"/>
    <s v="Returning"/>
    <x v="3"/>
    <s v="Commuter Helmet"/>
    <n v="2"/>
    <n v="82.92"/>
    <n v="0"/>
    <n v="41.64"/>
    <n v="165.84"/>
    <n v="83.28"/>
    <n v="82.56"/>
    <n v="0.49782923299565845"/>
  </r>
  <r>
    <n v="1978"/>
    <d v="2026-05-31T00:00:00"/>
    <n v="2026"/>
    <x v="3"/>
    <n v="5"/>
    <x v="8"/>
    <x v="2"/>
    <x v="13"/>
    <x v="2"/>
    <s v="Returning"/>
    <x v="0"/>
    <s v="Trail Boots"/>
    <n v="1"/>
    <n v="147.30000000000001"/>
    <n v="0.05"/>
    <n v="81.510000000000005"/>
    <n v="139.935"/>
    <n v="81.510000000000005"/>
    <n v="58.424999999999997"/>
    <n v="0.41751527494908347"/>
  </r>
  <r>
    <n v="1979"/>
    <d v="2026-11-18T00:00:00"/>
    <n v="2026"/>
    <x v="2"/>
    <n v="11"/>
    <x v="2"/>
    <x v="2"/>
    <x v="7"/>
    <x v="0"/>
    <s v="Returning"/>
    <x v="2"/>
    <s v="Compact Sleeping Bag"/>
    <n v="3"/>
    <n v="120.29"/>
    <n v="0"/>
    <n v="62.04"/>
    <n v="360.87"/>
    <n v="186.12"/>
    <n v="174.75"/>
    <n v="0.48424640452240419"/>
  </r>
  <r>
    <n v="1984"/>
    <d v="2026-06-03T00:00:00"/>
    <n v="2026"/>
    <x v="3"/>
    <n v="6"/>
    <x v="5"/>
    <x v="2"/>
    <x v="6"/>
    <x v="2"/>
    <s v="Returning"/>
    <x v="3"/>
    <s v="Trail Bike Light"/>
    <n v="2"/>
    <n v="50.77"/>
    <n v="0"/>
    <n v="22.93"/>
    <n v="101.54"/>
    <n v="45.86"/>
    <n v="55.680000000000007"/>
    <n v="0.54835532794957653"/>
  </r>
  <r>
    <n v="1989"/>
    <d v="2026-10-27T00:00:00"/>
    <n v="2026"/>
    <x v="2"/>
    <n v="10"/>
    <x v="9"/>
    <x v="0"/>
    <x v="2"/>
    <x v="2"/>
    <s v="New"/>
    <x v="2"/>
    <s v="Alpine Tent 4P"/>
    <n v="2"/>
    <n v="335.73"/>
    <n v="0"/>
    <n v="199.44"/>
    <n v="671.46"/>
    <n v="398.88"/>
    <n v="272.58000000000004"/>
    <n v="0.4059512107943884"/>
  </r>
  <r>
    <n v="1990"/>
    <d v="2026-07-11T00:00:00"/>
    <n v="2026"/>
    <x v="0"/>
    <n v="7"/>
    <x v="0"/>
    <x v="1"/>
    <x v="5"/>
    <x v="2"/>
    <s v="Returning"/>
    <x v="2"/>
    <s v="Portable Camp Stove"/>
    <n v="3"/>
    <n v="82.28"/>
    <n v="0.1"/>
    <n v="39.51"/>
    <n v="222.15600000000001"/>
    <n v="118.53"/>
    <n v="103.626"/>
    <n v="0.46645600388915898"/>
  </r>
  <r>
    <n v="1992"/>
    <d v="2026-03-04T00:00:00"/>
    <n v="2026"/>
    <x v="1"/>
    <n v="3"/>
    <x v="7"/>
    <x v="3"/>
    <x v="9"/>
    <x v="2"/>
    <s v="Business"/>
    <x v="4"/>
    <s v="Insulated Bottle"/>
    <n v="1"/>
    <n v="35.520000000000003"/>
    <n v="0"/>
    <n v="13.21"/>
    <n v="35.520000000000003"/>
    <n v="13.21"/>
    <n v="22.310000000000002"/>
    <n v="0.62809684684684686"/>
  </r>
  <r>
    <n v="1993"/>
    <d v="2026-10-23T00:00:00"/>
    <n v="2026"/>
    <x v="2"/>
    <n v="10"/>
    <x v="9"/>
    <x v="3"/>
    <x v="15"/>
    <x v="0"/>
    <s v="New"/>
    <x v="0"/>
    <s v="Summit Backpack 45L"/>
    <n v="1"/>
    <n v="152.38"/>
    <n v="0.15"/>
    <n v="78.92"/>
    <n v="129.523"/>
    <n v="78.92"/>
    <n v="50.602999999999994"/>
    <n v="0.39068736826663986"/>
  </r>
  <r>
    <n v="1997"/>
    <d v="2026-11-03T00:00:00"/>
    <n v="2026"/>
    <x v="2"/>
    <n v="11"/>
    <x v="2"/>
    <x v="2"/>
    <x v="13"/>
    <x v="3"/>
    <s v="Returning"/>
    <x v="2"/>
    <s v="Alpine Tent 4P"/>
    <n v="2"/>
    <n v="335.46"/>
    <n v="0.1"/>
    <n v="199.87"/>
    <n v="603.82799999999997"/>
    <n v="399.74"/>
    <n v="204.08799999999997"/>
    <n v="0.33799028862523761"/>
  </r>
  <r>
    <n v="2002"/>
    <d v="2026-01-03T00:00:00"/>
    <n v="2026"/>
    <x v="1"/>
    <n v="1"/>
    <x v="10"/>
    <x v="1"/>
    <x v="1"/>
    <x v="1"/>
    <s v="Business"/>
    <x v="4"/>
    <s v="Insulated Bottle"/>
    <n v="3"/>
    <n v="36.53"/>
    <n v="0.15"/>
    <n v="13.67"/>
    <n v="93.151499999999999"/>
    <n v="41.01"/>
    <n v="52.141500000000001"/>
    <n v="0.55974944042769037"/>
  </r>
  <r>
    <n v="2003"/>
    <d v="2026-07-27T00:00:00"/>
    <n v="2026"/>
    <x v="0"/>
    <n v="7"/>
    <x v="0"/>
    <x v="3"/>
    <x v="9"/>
    <x v="0"/>
    <s v="Returning"/>
    <x v="4"/>
    <s v="Insulated Bottle"/>
    <n v="1"/>
    <n v="36.14"/>
    <n v="0"/>
    <n v="13.52"/>
    <n v="36.14"/>
    <n v="13.52"/>
    <n v="22.62"/>
    <n v="0.62589928057553956"/>
  </r>
  <r>
    <n v="2005"/>
    <d v="2026-01-03T00:00:00"/>
    <n v="2026"/>
    <x v="1"/>
    <n v="1"/>
    <x v="10"/>
    <x v="3"/>
    <x v="15"/>
    <x v="0"/>
    <s v="New"/>
    <x v="4"/>
    <s v="Insulated Bottle"/>
    <n v="1"/>
    <n v="35.340000000000003"/>
    <n v="0"/>
    <n v="13.37"/>
    <n v="35.340000000000003"/>
    <n v="13.37"/>
    <n v="21.970000000000006"/>
    <n v="0.62167515563101317"/>
  </r>
  <r>
    <n v="2006"/>
    <d v="2026-08-29T00:00:00"/>
    <n v="2026"/>
    <x v="0"/>
    <n v="8"/>
    <x v="11"/>
    <x v="0"/>
    <x v="8"/>
    <x v="2"/>
    <s v="New"/>
    <x v="4"/>
    <s v="Packing Cube Set"/>
    <n v="1"/>
    <n v="46.43"/>
    <n v="0"/>
    <n v="18.2"/>
    <n v="46.43"/>
    <n v="18.2"/>
    <n v="28.23"/>
    <n v="0.60801206116734874"/>
  </r>
  <r>
    <n v="2007"/>
    <d v="2026-04-10T00:00:00"/>
    <n v="2026"/>
    <x v="3"/>
    <n v="4"/>
    <x v="6"/>
    <x v="0"/>
    <x v="4"/>
    <x v="2"/>
    <s v="Returning"/>
    <x v="1"/>
    <s v="Weighted Vest"/>
    <n v="2"/>
    <n v="123.31"/>
    <n v="0"/>
    <n v="69.239999999999995"/>
    <n v="246.62"/>
    <n v="138.47999999999999"/>
    <n v="108.14000000000001"/>
    <n v="0.43848836266320662"/>
  </r>
  <r>
    <n v="2009"/>
    <d v="2026-07-23T00:00:00"/>
    <n v="2026"/>
    <x v="0"/>
    <n v="7"/>
    <x v="0"/>
    <x v="3"/>
    <x v="11"/>
    <x v="2"/>
    <s v="New"/>
    <x v="4"/>
    <s v="Packing Cube Set"/>
    <n v="2"/>
    <n v="46.41"/>
    <n v="0"/>
    <n v="18.600000000000001"/>
    <n v="92.82"/>
    <n v="37.200000000000003"/>
    <n v="55.61999999999999"/>
    <n v="0.59922430510665803"/>
  </r>
  <r>
    <n v="2010"/>
    <d v="2026-06-01T00:00:00"/>
    <n v="2026"/>
    <x v="3"/>
    <n v="6"/>
    <x v="5"/>
    <x v="0"/>
    <x v="4"/>
    <x v="2"/>
    <s v="New"/>
    <x v="3"/>
    <s v="Cycling Pack 12L"/>
    <n v="3"/>
    <n v="100.69"/>
    <n v="0.1"/>
    <n v="51.31"/>
    <n v="271.863"/>
    <n v="153.93"/>
    <n v="117.93299999999999"/>
    <n v="0.43379569856876438"/>
  </r>
  <r>
    <n v="2011"/>
    <d v="2026-12-29T00:00:00"/>
    <n v="2026"/>
    <x v="2"/>
    <n v="12"/>
    <x v="3"/>
    <x v="2"/>
    <x v="7"/>
    <x v="2"/>
    <s v="Returning"/>
    <x v="0"/>
    <s v="Hiking Daypack 20L"/>
    <n v="1"/>
    <n v="90.81"/>
    <n v="0.1"/>
    <n v="46.53"/>
    <n v="81.728999999999999"/>
    <n v="46.53"/>
    <n v="35.198999999999998"/>
    <n v="0.43067944059024332"/>
  </r>
  <r>
    <n v="2014"/>
    <d v="2026-02-02T00:00:00"/>
    <n v="2026"/>
    <x v="1"/>
    <n v="2"/>
    <x v="1"/>
    <x v="2"/>
    <x v="7"/>
    <x v="3"/>
    <s v="New"/>
    <x v="2"/>
    <s v="Compact Sleeping Bag"/>
    <n v="1"/>
    <n v="123.95"/>
    <n v="0"/>
    <n v="61.32"/>
    <n v="123.95"/>
    <n v="61.32"/>
    <n v="62.63"/>
    <n v="0.50528438886647842"/>
  </r>
  <r>
    <n v="2015"/>
    <d v="2026-05-11T00:00:00"/>
    <n v="2026"/>
    <x v="3"/>
    <n v="5"/>
    <x v="8"/>
    <x v="2"/>
    <x v="13"/>
    <x v="2"/>
    <s v="New"/>
    <x v="0"/>
    <s v="Summit Backpack 45L"/>
    <n v="1"/>
    <n v="154.6"/>
    <n v="0"/>
    <n v="80.05"/>
    <n v="154.6"/>
    <n v="80.05"/>
    <n v="74.55"/>
    <n v="0.48221216041397152"/>
  </r>
  <r>
    <n v="2019"/>
    <d v="2026-05-28T00:00:00"/>
    <n v="2026"/>
    <x v="3"/>
    <n v="5"/>
    <x v="8"/>
    <x v="0"/>
    <x v="8"/>
    <x v="1"/>
    <s v="Business"/>
    <x v="3"/>
    <s v="Commuter Helmet"/>
    <n v="8"/>
    <n v="80.13"/>
    <n v="0.1"/>
    <n v="43.8"/>
    <n v="576.93600000000004"/>
    <n v="350.4"/>
    <n v="226.53600000000006"/>
    <n v="0.39265360455925796"/>
  </r>
  <r>
    <n v="2023"/>
    <d v="2026-04-03T00:00:00"/>
    <n v="2026"/>
    <x v="3"/>
    <n v="4"/>
    <x v="6"/>
    <x v="2"/>
    <x v="13"/>
    <x v="2"/>
    <s v="New"/>
    <x v="4"/>
    <s v="Travel Backpack 35L"/>
    <n v="3"/>
    <n v="168.37"/>
    <n v="0"/>
    <n v="87.15"/>
    <n v="505.11"/>
    <n v="261.45000000000005"/>
    <n v="243.65999999999997"/>
    <n v="0.4823899744610084"/>
  </r>
  <r>
    <n v="2024"/>
    <d v="2026-04-22T00:00:00"/>
    <n v="2026"/>
    <x v="3"/>
    <n v="4"/>
    <x v="6"/>
    <x v="2"/>
    <x v="3"/>
    <x v="0"/>
    <s v="New"/>
    <x v="2"/>
    <s v="Portable Camp Stove"/>
    <n v="1"/>
    <n v="81.73"/>
    <n v="0.05"/>
    <n v="39.979999999999997"/>
    <n v="77.643500000000003"/>
    <n v="39.979999999999997"/>
    <n v="37.663500000000006"/>
    <n v="0.48508246021882068"/>
  </r>
  <r>
    <n v="2027"/>
    <d v="2026-03-15T00:00:00"/>
    <n v="2026"/>
    <x v="1"/>
    <n v="3"/>
    <x v="7"/>
    <x v="3"/>
    <x v="12"/>
    <x v="2"/>
    <s v="Returning"/>
    <x v="4"/>
    <s v="Carry-On Duffel"/>
    <n v="4"/>
    <n v="136.21"/>
    <n v="0.05"/>
    <n v="68.55"/>
    <n v="517.59799999999996"/>
    <n v="274.2"/>
    <n v="243.39799999999997"/>
    <n v="0.4702452482428448"/>
  </r>
  <r>
    <n v="2028"/>
    <d v="2026-10-16T00:00:00"/>
    <n v="2026"/>
    <x v="2"/>
    <n v="10"/>
    <x v="9"/>
    <x v="0"/>
    <x v="2"/>
    <x v="0"/>
    <s v="Business"/>
    <x v="1"/>
    <s v="Training Mat"/>
    <n v="3"/>
    <n v="51.89"/>
    <n v="0.1"/>
    <n v="21.56"/>
    <n v="140.10300000000001"/>
    <n v="64.679999999999993"/>
    <n v="75.423000000000016"/>
    <n v="0.53833965011455864"/>
  </r>
  <r>
    <n v="2030"/>
    <d v="2026-07-30T00:00:00"/>
    <n v="2026"/>
    <x v="0"/>
    <n v="7"/>
    <x v="0"/>
    <x v="1"/>
    <x v="1"/>
    <x v="3"/>
    <s v="Business"/>
    <x v="4"/>
    <s v="Carry-On Duffel"/>
    <n v="2"/>
    <n v="135.63"/>
    <n v="0"/>
    <n v="66.63"/>
    <n v="271.26"/>
    <n v="133.26"/>
    <n v="138"/>
    <n v="0.50873700508737008"/>
  </r>
  <r>
    <n v="2035"/>
    <d v="2026-12-02T00:00:00"/>
    <n v="2026"/>
    <x v="2"/>
    <n v="12"/>
    <x v="3"/>
    <x v="0"/>
    <x v="8"/>
    <x v="2"/>
    <s v="New"/>
    <x v="2"/>
    <s v="Portable Camp Stove"/>
    <n v="4"/>
    <n v="80.98"/>
    <n v="0.2"/>
    <n v="38.6"/>
    <n v="259.13600000000002"/>
    <n v="154.4"/>
    <n v="104.73600000000002"/>
    <n v="0.40417387009138062"/>
  </r>
  <r>
    <n v="2038"/>
    <d v="2026-02-18T00:00:00"/>
    <n v="2026"/>
    <x v="1"/>
    <n v="2"/>
    <x v="1"/>
    <x v="1"/>
    <x v="10"/>
    <x v="2"/>
    <s v="New"/>
    <x v="2"/>
    <s v="Compact Sleeping Bag"/>
    <n v="5"/>
    <n v="122.72"/>
    <n v="0"/>
    <n v="62.41"/>
    <n v="613.6"/>
    <n v="312.04999999999995"/>
    <n v="301.55000000000007"/>
    <n v="0.49144393741851378"/>
  </r>
  <r>
    <n v="2040"/>
    <d v="2026-12-01T00:00:00"/>
    <n v="2026"/>
    <x v="2"/>
    <n v="12"/>
    <x v="3"/>
    <x v="2"/>
    <x v="13"/>
    <x v="2"/>
    <s v="New"/>
    <x v="0"/>
    <s v="Trail Boots"/>
    <n v="1"/>
    <n v="140.34"/>
    <n v="0.15"/>
    <n v="79.92"/>
    <n v="119.289"/>
    <n v="79.92"/>
    <n v="39.369"/>
    <n v="0.33003043029952467"/>
  </r>
  <r>
    <n v="2042"/>
    <d v="2026-03-02T00:00:00"/>
    <n v="2026"/>
    <x v="1"/>
    <n v="3"/>
    <x v="7"/>
    <x v="3"/>
    <x v="14"/>
    <x v="2"/>
    <s v="Business"/>
    <x v="0"/>
    <s v="Trail Boots"/>
    <n v="3"/>
    <n v="146.99"/>
    <n v="0"/>
    <n v="80.069999999999993"/>
    <n v="440.97"/>
    <n v="240.20999999999998"/>
    <n v="200.76000000000005"/>
    <n v="0.45526906592285199"/>
  </r>
  <r>
    <n v="2043"/>
    <d v="2026-06-17T00:00:00"/>
    <n v="2026"/>
    <x v="3"/>
    <n v="6"/>
    <x v="5"/>
    <x v="2"/>
    <x v="3"/>
    <x v="2"/>
    <s v="New"/>
    <x v="0"/>
    <s v="Hiking Daypack 20L"/>
    <n v="2"/>
    <n v="90.33"/>
    <n v="0"/>
    <n v="46.3"/>
    <n v="180.66"/>
    <n v="92.6"/>
    <n v="88.06"/>
    <n v="0.48743496069965686"/>
  </r>
  <r>
    <n v="2045"/>
    <d v="2026-09-09T00:00:00"/>
    <n v="2026"/>
    <x v="0"/>
    <n v="9"/>
    <x v="4"/>
    <x v="2"/>
    <x v="6"/>
    <x v="3"/>
    <s v="Returning"/>
    <x v="4"/>
    <s v="Insulated Bottle"/>
    <n v="1"/>
    <n v="35.68"/>
    <n v="0.05"/>
    <n v="13.37"/>
    <n v="33.896000000000001"/>
    <n v="13.37"/>
    <n v="20.526000000000003"/>
    <n v="0.60555817795610112"/>
  </r>
  <r>
    <n v="2047"/>
    <d v="2026-02-01T00:00:00"/>
    <n v="2026"/>
    <x v="1"/>
    <n v="2"/>
    <x v="1"/>
    <x v="3"/>
    <x v="9"/>
    <x v="1"/>
    <s v="Business"/>
    <x v="2"/>
    <s v="Compact Sleeping Bag"/>
    <n v="12"/>
    <n v="124.84"/>
    <n v="0.1"/>
    <n v="59.47"/>
    <n v="1348.2719999999999"/>
    <n v="713.64"/>
    <n v="634.63199999999995"/>
    <n v="0.47070027412866244"/>
  </r>
  <r>
    <n v="2048"/>
    <d v="2026-10-15T00:00:00"/>
    <n v="2026"/>
    <x v="2"/>
    <n v="10"/>
    <x v="9"/>
    <x v="0"/>
    <x v="0"/>
    <x v="2"/>
    <s v="New"/>
    <x v="1"/>
    <s v="Training Mat"/>
    <n v="3"/>
    <n v="49.5"/>
    <n v="0.05"/>
    <n v="22"/>
    <n v="141.07499999999999"/>
    <n v="66"/>
    <n v="75.074999999999989"/>
    <n v="0.53216374269005839"/>
  </r>
  <r>
    <n v="2049"/>
    <d v="2026-10-25T00:00:00"/>
    <n v="2026"/>
    <x v="2"/>
    <n v="10"/>
    <x v="9"/>
    <x v="0"/>
    <x v="2"/>
    <x v="1"/>
    <s v="Business"/>
    <x v="4"/>
    <s v="Insulated Bottle"/>
    <n v="6"/>
    <n v="35.380000000000003"/>
    <n v="0.05"/>
    <n v="13.9"/>
    <n v="201.66600000000003"/>
    <n v="83.4"/>
    <n v="118.26600000000002"/>
    <n v="0.58644491386748387"/>
  </r>
  <r>
    <n v="2051"/>
    <d v="2026-01-22T00:00:00"/>
    <n v="2026"/>
    <x v="1"/>
    <n v="1"/>
    <x v="10"/>
    <x v="3"/>
    <x v="9"/>
    <x v="2"/>
    <s v="New"/>
    <x v="2"/>
    <s v="Alpine Tent 4P"/>
    <n v="3"/>
    <n v="347.41"/>
    <n v="0.1"/>
    <n v="192.13"/>
    <n v="938.00700000000006"/>
    <n v="576.39"/>
    <n v="361.61700000000008"/>
    <n v="0.38551631277804971"/>
  </r>
  <r>
    <n v="2052"/>
    <d v="2026-07-05T00:00:00"/>
    <n v="2026"/>
    <x v="0"/>
    <n v="7"/>
    <x v="0"/>
    <x v="0"/>
    <x v="8"/>
    <x v="2"/>
    <s v="Business"/>
    <x v="0"/>
    <s v="Trail Boots"/>
    <n v="3"/>
    <n v="146.88999999999999"/>
    <n v="0"/>
    <n v="77.650000000000006"/>
    <n v="440.66999999999996"/>
    <n v="232.95000000000002"/>
    <n v="207.71999999999994"/>
    <n v="0.47137313636054179"/>
  </r>
  <r>
    <n v="2053"/>
    <d v="2026-07-06T00:00:00"/>
    <n v="2026"/>
    <x v="0"/>
    <n v="7"/>
    <x v="0"/>
    <x v="2"/>
    <x v="13"/>
    <x v="2"/>
    <s v="New"/>
    <x v="3"/>
    <s v="Commuter Helmet"/>
    <n v="5"/>
    <n v="81.63"/>
    <n v="0.05"/>
    <n v="42.36"/>
    <n v="387.74249999999995"/>
    <n v="211.8"/>
    <n v="175.94249999999994"/>
    <n v="0.45376119460724568"/>
  </r>
  <r>
    <n v="2054"/>
    <d v="2026-03-30T00:00:00"/>
    <n v="2026"/>
    <x v="1"/>
    <n v="3"/>
    <x v="7"/>
    <x v="0"/>
    <x v="8"/>
    <x v="1"/>
    <s v="Business"/>
    <x v="0"/>
    <s v="Trail Boots"/>
    <n v="6"/>
    <n v="142.18"/>
    <n v="0.05"/>
    <n v="80.94"/>
    <n v="810.42600000000004"/>
    <n v="485.64"/>
    <n v="324.78600000000006"/>
    <n v="0.40075960050640036"/>
  </r>
  <r>
    <n v="2056"/>
    <d v="2026-11-09T00:00:00"/>
    <n v="2026"/>
    <x v="2"/>
    <n v="11"/>
    <x v="2"/>
    <x v="1"/>
    <x v="1"/>
    <x v="0"/>
    <s v="New"/>
    <x v="1"/>
    <s v="Training Mat"/>
    <n v="1"/>
    <n v="51.65"/>
    <n v="0.15"/>
    <n v="21.86"/>
    <n v="43.902499999999996"/>
    <n v="21.86"/>
    <n v="22.042499999999997"/>
    <n v="0.50207846933545919"/>
  </r>
  <r>
    <n v="2059"/>
    <d v="2026-08-01T00:00:00"/>
    <n v="2026"/>
    <x v="0"/>
    <n v="8"/>
    <x v="11"/>
    <x v="3"/>
    <x v="12"/>
    <x v="0"/>
    <s v="New"/>
    <x v="3"/>
    <s v="Trail Bike Light"/>
    <n v="1"/>
    <n v="50.98"/>
    <n v="0"/>
    <n v="22.92"/>
    <n v="50.98"/>
    <n v="22.92"/>
    <n v="28.059999999999995"/>
    <n v="0.55041192624558644"/>
  </r>
  <r>
    <n v="2060"/>
    <d v="2026-11-11T00:00:00"/>
    <n v="2026"/>
    <x v="2"/>
    <n v="11"/>
    <x v="2"/>
    <x v="3"/>
    <x v="9"/>
    <x v="2"/>
    <s v="Business"/>
    <x v="2"/>
    <s v="Compact Sleeping Bag"/>
    <n v="3"/>
    <n v="124.55"/>
    <n v="0.15"/>
    <n v="60.68"/>
    <n v="317.60249999999996"/>
    <n v="182.04"/>
    <n v="135.56249999999997"/>
    <n v="0.42683070819656643"/>
  </r>
  <r>
    <n v="2061"/>
    <d v="2026-12-28T00:00:00"/>
    <n v="2026"/>
    <x v="2"/>
    <n v="12"/>
    <x v="3"/>
    <x v="1"/>
    <x v="5"/>
    <x v="3"/>
    <s v="Returning"/>
    <x v="2"/>
    <s v="Alpine Tent 4P"/>
    <n v="2"/>
    <n v="342.78"/>
    <n v="0"/>
    <n v="197.89"/>
    <n v="685.56"/>
    <n v="395.78"/>
    <n v="289.77999999999997"/>
    <n v="0.4226909387945621"/>
  </r>
  <r>
    <n v="2063"/>
    <d v="2026-09-13T00:00:00"/>
    <n v="2026"/>
    <x v="0"/>
    <n v="9"/>
    <x v="4"/>
    <x v="2"/>
    <x v="16"/>
    <x v="0"/>
    <s v="Returning"/>
    <x v="4"/>
    <s v="Carry-On Duffel"/>
    <n v="3"/>
    <n v="130.28"/>
    <n v="0.1"/>
    <n v="65.33"/>
    <n v="351.75600000000003"/>
    <n v="195.99"/>
    <n v="155.76600000000002"/>
    <n v="0.44282400300208102"/>
  </r>
  <r>
    <n v="2065"/>
    <d v="2026-12-22T00:00:00"/>
    <n v="2026"/>
    <x v="2"/>
    <n v="12"/>
    <x v="3"/>
    <x v="0"/>
    <x v="2"/>
    <x v="2"/>
    <s v="New"/>
    <x v="3"/>
    <s v="Commuter Helmet"/>
    <n v="1"/>
    <n v="83.15"/>
    <n v="0"/>
    <n v="42.3"/>
    <n v="83.15"/>
    <n v="42.3"/>
    <n v="40.850000000000009"/>
    <n v="0.49128081779915822"/>
  </r>
  <r>
    <n v="2067"/>
    <d v="2026-09-17T00:00:00"/>
    <n v="2026"/>
    <x v="0"/>
    <n v="9"/>
    <x v="4"/>
    <x v="0"/>
    <x v="0"/>
    <x v="0"/>
    <s v="New"/>
    <x v="3"/>
    <s v="Commuter Helmet"/>
    <n v="2"/>
    <n v="82.47"/>
    <n v="0"/>
    <n v="42.49"/>
    <n v="164.94"/>
    <n v="84.98"/>
    <n v="79.959999999999994"/>
    <n v="0.48478234509518608"/>
  </r>
  <r>
    <n v="2069"/>
    <d v="2026-09-25T00:00:00"/>
    <n v="2026"/>
    <x v="0"/>
    <n v="9"/>
    <x v="4"/>
    <x v="0"/>
    <x v="0"/>
    <x v="2"/>
    <s v="New"/>
    <x v="2"/>
    <s v="Alpine Tent 4P"/>
    <n v="1"/>
    <n v="344.79"/>
    <n v="0"/>
    <n v="189.63"/>
    <n v="344.79"/>
    <n v="189.63"/>
    <n v="155.16000000000003"/>
    <n v="0.45001305142260511"/>
  </r>
  <r>
    <n v="2072"/>
    <d v="2026-04-11T00:00:00"/>
    <n v="2026"/>
    <x v="3"/>
    <n v="4"/>
    <x v="6"/>
    <x v="1"/>
    <x v="10"/>
    <x v="2"/>
    <s v="New"/>
    <x v="2"/>
    <s v="Compact Sleeping Bag"/>
    <n v="4"/>
    <n v="124.87"/>
    <n v="0.1"/>
    <n v="62.03"/>
    <n v="449.53200000000004"/>
    <n v="248.12"/>
    <n v="201.41200000000003"/>
    <n v="0.44804819234225823"/>
  </r>
  <r>
    <n v="2073"/>
    <d v="2026-11-21T00:00:00"/>
    <n v="2026"/>
    <x v="2"/>
    <n v="11"/>
    <x v="2"/>
    <x v="2"/>
    <x v="13"/>
    <x v="2"/>
    <s v="New"/>
    <x v="3"/>
    <s v="Trail Bike Light"/>
    <n v="2"/>
    <n v="51.48"/>
    <n v="0.1"/>
    <n v="22.51"/>
    <n v="92.664000000000001"/>
    <n v="45.02"/>
    <n v="47.643999999999998"/>
    <n v="0.51415868082534744"/>
  </r>
  <r>
    <n v="2074"/>
    <d v="2026-12-14T00:00:00"/>
    <n v="2026"/>
    <x v="2"/>
    <n v="12"/>
    <x v="3"/>
    <x v="2"/>
    <x v="13"/>
    <x v="1"/>
    <s v="Business"/>
    <x v="0"/>
    <s v="Trail Boots"/>
    <n v="4"/>
    <n v="145.85"/>
    <n v="0.1"/>
    <n v="79.47"/>
    <n v="525.05999999999995"/>
    <n v="317.88"/>
    <n v="207.17999999999995"/>
    <n v="0.39458347617415146"/>
  </r>
  <r>
    <n v="2075"/>
    <d v="2026-05-15T00:00:00"/>
    <n v="2026"/>
    <x v="3"/>
    <n v="5"/>
    <x v="8"/>
    <x v="1"/>
    <x v="10"/>
    <x v="1"/>
    <s v="Business"/>
    <x v="2"/>
    <s v="Portable Camp Stove"/>
    <n v="6"/>
    <n v="81.13"/>
    <n v="0.05"/>
    <n v="39.409999999999997"/>
    <n v="462.44099999999997"/>
    <n v="236.45999999999998"/>
    <n v="225.98099999999999"/>
    <n v="0.48866990599881932"/>
  </r>
  <r>
    <n v="2077"/>
    <d v="2026-09-05T00:00:00"/>
    <n v="2026"/>
    <x v="0"/>
    <n v="9"/>
    <x v="4"/>
    <x v="0"/>
    <x v="4"/>
    <x v="1"/>
    <s v="Business"/>
    <x v="0"/>
    <s v="Summit Backpack 45L"/>
    <n v="4"/>
    <n v="152.99"/>
    <n v="0.15"/>
    <n v="77.12"/>
    <n v="520.16600000000005"/>
    <n v="308.48"/>
    <n v="211.68600000000004"/>
    <n v="0.40695854784818697"/>
  </r>
  <r>
    <n v="2082"/>
    <d v="2026-10-15T00:00:00"/>
    <n v="2026"/>
    <x v="2"/>
    <n v="10"/>
    <x v="9"/>
    <x v="2"/>
    <x v="3"/>
    <x v="3"/>
    <s v="New"/>
    <x v="0"/>
    <s v="Hiking Daypack 20L"/>
    <n v="1"/>
    <n v="91.99"/>
    <n v="0"/>
    <n v="44.86"/>
    <n v="91.99"/>
    <n v="44.86"/>
    <n v="47.129999999999995"/>
    <n v="0.51233829764104788"/>
  </r>
  <r>
    <n v="2083"/>
    <d v="2026-08-23T00:00:00"/>
    <n v="2026"/>
    <x v="0"/>
    <n v="8"/>
    <x v="11"/>
    <x v="2"/>
    <x v="16"/>
    <x v="2"/>
    <s v="New"/>
    <x v="0"/>
    <s v="Hiking Daypack 20L"/>
    <n v="1"/>
    <n v="91.37"/>
    <n v="0"/>
    <n v="46.73"/>
    <n v="91.37"/>
    <n v="46.73"/>
    <n v="44.640000000000008"/>
    <n v="0.48856298566269024"/>
  </r>
  <r>
    <n v="2085"/>
    <d v="2026-09-26T00:00:00"/>
    <n v="2026"/>
    <x v="0"/>
    <n v="9"/>
    <x v="4"/>
    <x v="3"/>
    <x v="12"/>
    <x v="2"/>
    <s v="Returning"/>
    <x v="2"/>
    <s v="Trail Tent 2P"/>
    <n v="3"/>
    <n v="191.46"/>
    <n v="0"/>
    <n v="104.06"/>
    <n v="574.38"/>
    <n v="312.18"/>
    <n v="262.2"/>
    <n v="0.45649221769560222"/>
  </r>
  <r>
    <n v="2088"/>
    <d v="2026-10-14T00:00:00"/>
    <n v="2026"/>
    <x v="2"/>
    <n v="10"/>
    <x v="9"/>
    <x v="0"/>
    <x v="2"/>
    <x v="0"/>
    <s v="Returning"/>
    <x v="0"/>
    <s v="Trail Boots"/>
    <n v="1"/>
    <n v="141.77000000000001"/>
    <n v="0"/>
    <n v="78.48"/>
    <n v="141.77000000000001"/>
    <n v="78.48"/>
    <n v="63.290000000000006"/>
    <n v="0.44642731184312623"/>
  </r>
  <r>
    <n v="2089"/>
    <d v="2026-05-24T00:00:00"/>
    <n v="2026"/>
    <x v="3"/>
    <n v="5"/>
    <x v="8"/>
    <x v="1"/>
    <x v="5"/>
    <x v="3"/>
    <s v="New"/>
    <x v="1"/>
    <s v="Recovery Roller"/>
    <n v="3"/>
    <n v="35.75"/>
    <n v="0.15"/>
    <n v="13.54"/>
    <n v="91.162499999999994"/>
    <n v="40.619999999999997"/>
    <n v="50.542499999999997"/>
    <n v="0.55442204853969557"/>
  </r>
  <r>
    <n v="2090"/>
    <d v="2026-11-12T00:00:00"/>
    <n v="2026"/>
    <x v="2"/>
    <n v="11"/>
    <x v="2"/>
    <x v="0"/>
    <x v="2"/>
    <x v="3"/>
    <s v="New"/>
    <x v="4"/>
    <s v="Packing Cube Set"/>
    <n v="4"/>
    <n v="46.68"/>
    <n v="0.05"/>
    <n v="17.96"/>
    <n v="177.38399999999999"/>
    <n v="71.84"/>
    <n v="105.54399999999998"/>
    <n v="0.59500293149325756"/>
  </r>
  <r>
    <n v="2091"/>
    <d v="2026-11-27T00:00:00"/>
    <n v="2026"/>
    <x v="2"/>
    <n v="11"/>
    <x v="2"/>
    <x v="2"/>
    <x v="13"/>
    <x v="3"/>
    <s v="New"/>
    <x v="1"/>
    <s v="Recovery Roller"/>
    <n v="1"/>
    <n v="35.590000000000003"/>
    <n v="0"/>
    <n v="13.57"/>
    <n v="35.590000000000003"/>
    <n v="13.57"/>
    <n v="22.020000000000003"/>
    <n v="0.61871312166338865"/>
  </r>
  <r>
    <n v="2092"/>
    <d v="2026-02-07T00:00:00"/>
    <n v="2026"/>
    <x v="1"/>
    <n v="2"/>
    <x v="1"/>
    <x v="3"/>
    <x v="12"/>
    <x v="2"/>
    <s v="New"/>
    <x v="1"/>
    <s v="Recovery Roller"/>
    <n v="1"/>
    <n v="36.619999999999997"/>
    <n v="0"/>
    <n v="13.55"/>
    <n v="36.619999999999997"/>
    <n v="13.55"/>
    <n v="23.069999999999997"/>
    <n v="0.62998361551064985"/>
  </r>
  <r>
    <n v="2093"/>
    <d v="2026-02-27T00:00:00"/>
    <n v="2026"/>
    <x v="1"/>
    <n v="2"/>
    <x v="1"/>
    <x v="3"/>
    <x v="14"/>
    <x v="2"/>
    <s v="Returning"/>
    <x v="2"/>
    <s v="Compact Sleeping Bag"/>
    <n v="2"/>
    <n v="126.19"/>
    <n v="0"/>
    <n v="58.99"/>
    <n v="252.38"/>
    <n v="117.98"/>
    <n v="134.39999999999998"/>
    <n v="0.5325303114351374"/>
  </r>
  <r>
    <n v="2094"/>
    <d v="2026-12-02T00:00:00"/>
    <n v="2026"/>
    <x v="2"/>
    <n v="12"/>
    <x v="3"/>
    <x v="1"/>
    <x v="5"/>
    <x v="2"/>
    <s v="New"/>
    <x v="2"/>
    <s v="Trail Tent 2P"/>
    <n v="3"/>
    <n v="196.48"/>
    <n v="0.05"/>
    <n v="107.2"/>
    <n v="559.96799999999996"/>
    <n v="321.60000000000002"/>
    <n v="238.36799999999994"/>
    <n v="0.42568146751242919"/>
  </r>
  <r>
    <n v="2096"/>
    <d v="2026-07-05T00:00:00"/>
    <n v="2026"/>
    <x v="0"/>
    <n v="7"/>
    <x v="0"/>
    <x v="0"/>
    <x v="8"/>
    <x v="3"/>
    <s v="Returning"/>
    <x v="4"/>
    <s v="Travel Backpack 35L"/>
    <n v="2"/>
    <n v="161.21"/>
    <n v="0"/>
    <n v="85.2"/>
    <n v="322.42"/>
    <n v="170.4"/>
    <n v="152.02000000000001"/>
    <n v="0.47149680540909372"/>
  </r>
  <r>
    <n v="2098"/>
    <d v="2026-06-25T00:00:00"/>
    <n v="2026"/>
    <x v="3"/>
    <n v="6"/>
    <x v="5"/>
    <x v="3"/>
    <x v="12"/>
    <x v="2"/>
    <s v="Returning"/>
    <x v="0"/>
    <s v="Trail Boots"/>
    <n v="1"/>
    <n v="146.46"/>
    <n v="0.15"/>
    <n v="80.760000000000005"/>
    <n v="124.491"/>
    <n v="80.760000000000005"/>
    <n v="43.730999999999995"/>
    <n v="0.35127840566787955"/>
  </r>
  <r>
    <n v="2100"/>
    <d v="2026-07-16T00:00:00"/>
    <n v="2026"/>
    <x v="0"/>
    <n v="7"/>
    <x v="0"/>
    <x v="3"/>
    <x v="12"/>
    <x v="2"/>
    <s v="Business"/>
    <x v="3"/>
    <s v="Trail Bike Light"/>
    <n v="2"/>
    <n v="49.84"/>
    <n v="0.1"/>
    <n v="23.06"/>
    <n v="89.712000000000003"/>
    <n v="46.12"/>
    <n v="43.592000000000006"/>
    <n v="0.48591046905653651"/>
  </r>
  <r>
    <n v="2101"/>
    <d v="2026-04-26T00:00:00"/>
    <n v="2026"/>
    <x v="3"/>
    <n v="4"/>
    <x v="6"/>
    <x v="0"/>
    <x v="2"/>
    <x v="2"/>
    <s v="New"/>
    <x v="0"/>
    <s v="Trail Boots"/>
    <n v="4"/>
    <n v="144.69999999999999"/>
    <n v="0"/>
    <n v="79.41"/>
    <n v="578.79999999999995"/>
    <n v="317.64"/>
    <n v="261.15999999999997"/>
    <n v="0.45120939875604699"/>
  </r>
  <r>
    <n v="2102"/>
    <d v="2026-09-18T00:00:00"/>
    <n v="2026"/>
    <x v="0"/>
    <n v="9"/>
    <x v="4"/>
    <x v="1"/>
    <x v="5"/>
    <x v="0"/>
    <s v="Returning"/>
    <x v="3"/>
    <s v="Trail Bike Light"/>
    <n v="1"/>
    <n v="50.02"/>
    <n v="0.1"/>
    <n v="22.47"/>
    <n v="45.018000000000001"/>
    <n v="22.47"/>
    <n v="22.548000000000002"/>
    <n v="0.50086632013861121"/>
  </r>
  <r>
    <n v="2104"/>
    <d v="2026-06-04T00:00:00"/>
    <n v="2026"/>
    <x v="3"/>
    <n v="6"/>
    <x v="5"/>
    <x v="2"/>
    <x v="6"/>
    <x v="2"/>
    <s v="New"/>
    <x v="0"/>
    <s v="Hiking Daypack 20L"/>
    <n v="1"/>
    <n v="92.31"/>
    <n v="0"/>
    <n v="45.58"/>
    <n v="92.31"/>
    <n v="45.58"/>
    <n v="46.730000000000004"/>
    <n v="0.50622901094139316"/>
  </r>
  <r>
    <n v="2105"/>
    <d v="2026-05-07T00:00:00"/>
    <n v="2026"/>
    <x v="3"/>
    <n v="5"/>
    <x v="8"/>
    <x v="2"/>
    <x v="16"/>
    <x v="0"/>
    <s v="New"/>
    <x v="2"/>
    <s v="Portable Camp Stove"/>
    <n v="1"/>
    <n v="80.3"/>
    <n v="0"/>
    <n v="40.020000000000003"/>
    <n v="80.3"/>
    <n v="40.020000000000003"/>
    <n v="40.279999999999994"/>
    <n v="0.50161892901618921"/>
  </r>
  <r>
    <n v="2107"/>
    <d v="2026-04-15T00:00:00"/>
    <n v="2026"/>
    <x v="3"/>
    <n v="4"/>
    <x v="6"/>
    <x v="1"/>
    <x v="5"/>
    <x v="2"/>
    <s v="Returning"/>
    <x v="4"/>
    <s v="Travel Backpack 35L"/>
    <n v="5"/>
    <n v="165.35"/>
    <n v="0.05"/>
    <n v="89.38"/>
    <n v="785.41249999999991"/>
    <n v="446.9"/>
    <n v="338.51249999999993"/>
    <n v="0.43099963395031271"/>
  </r>
  <r>
    <n v="2108"/>
    <d v="2026-09-03T00:00:00"/>
    <n v="2026"/>
    <x v="0"/>
    <n v="9"/>
    <x v="4"/>
    <x v="2"/>
    <x v="7"/>
    <x v="2"/>
    <s v="Returning"/>
    <x v="0"/>
    <s v="Trail Boots"/>
    <n v="1"/>
    <n v="146.13999999999999"/>
    <n v="0"/>
    <n v="81.040000000000006"/>
    <n v="146.13999999999999"/>
    <n v="81.040000000000006"/>
    <n v="65.09999999999998"/>
    <n v="0.44546325441357593"/>
  </r>
  <r>
    <n v="2109"/>
    <d v="2026-06-28T00:00:00"/>
    <n v="2026"/>
    <x v="3"/>
    <n v="6"/>
    <x v="5"/>
    <x v="2"/>
    <x v="16"/>
    <x v="2"/>
    <s v="New"/>
    <x v="3"/>
    <s v="Compact Repair Kit"/>
    <n v="1"/>
    <n v="40.67"/>
    <n v="0"/>
    <n v="16.5"/>
    <n v="40.67"/>
    <n v="16.5"/>
    <n v="24.17"/>
    <n v="0.59429554954511932"/>
  </r>
  <r>
    <n v="2110"/>
    <d v="2026-05-01T00:00:00"/>
    <n v="2026"/>
    <x v="3"/>
    <n v="5"/>
    <x v="8"/>
    <x v="1"/>
    <x v="5"/>
    <x v="2"/>
    <s v="Returning"/>
    <x v="4"/>
    <s v="Travel Backpack 35L"/>
    <n v="1"/>
    <n v="164.49"/>
    <n v="0.05"/>
    <n v="87.81"/>
    <n v="156.2655"/>
    <n v="87.81"/>
    <n v="68.455500000000001"/>
    <n v="0.43807174328306631"/>
  </r>
  <r>
    <n v="2111"/>
    <d v="2026-04-05T00:00:00"/>
    <n v="2026"/>
    <x v="3"/>
    <n v="4"/>
    <x v="6"/>
    <x v="0"/>
    <x v="8"/>
    <x v="2"/>
    <s v="New"/>
    <x v="0"/>
    <s v="Trekking Poles"/>
    <n v="3"/>
    <n v="69.83"/>
    <n v="0.05"/>
    <n v="31.53"/>
    <n v="199.0155"/>
    <n v="94.59"/>
    <n v="104.4255"/>
    <n v="0.52471038687941396"/>
  </r>
  <r>
    <n v="2114"/>
    <d v="2026-06-01T00:00:00"/>
    <n v="2026"/>
    <x v="3"/>
    <n v="6"/>
    <x v="5"/>
    <x v="0"/>
    <x v="8"/>
    <x v="0"/>
    <s v="Business"/>
    <x v="4"/>
    <s v="Packing Cube Set"/>
    <n v="2"/>
    <n v="45.54"/>
    <n v="0.1"/>
    <n v="18.309999999999999"/>
    <n v="81.971999999999994"/>
    <n v="36.619999999999997"/>
    <n v="45.351999999999997"/>
    <n v="0.5532620894939736"/>
  </r>
  <r>
    <n v="2115"/>
    <d v="2026-11-09T00:00:00"/>
    <n v="2026"/>
    <x v="2"/>
    <n v="11"/>
    <x v="2"/>
    <x v="2"/>
    <x v="13"/>
    <x v="2"/>
    <s v="New"/>
    <x v="3"/>
    <s v="Commuter Helmet"/>
    <n v="5"/>
    <n v="82.96"/>
    <n v="0"/>
    <n v="43.55"/>
    <n v="414.79999999999995"/>
    <n v="217.75"/>
    <n v="197.04999999999995"/>
    <n v="0.47504821600771452"/>
  </r>
  <r>
    <n v="2123"/>
    <d v="2026-12-23T00:00:00"/>
    <n v="2026"/>
    <x v="2"/>
    <n v="12"/>
    <x v="3"/>
    <x v="0"/>
    <x v="4"/>
    <x v="2"/>
    <s v="Returning"/>
    <x v="0"/>
    <s v="Hiking Daypack 20L"/>
    <n v="1"/>
    <n v="91.08"/>
    <n v="0.2"/>
    <n v="46.14"/>
    <n v="72.864000000000004"/>
    <n v="46.14"/>
    <n v="26.724000000000004"/>
    <n v="0.36676548089591571"/>
  </r>
  <r>
    <n v="2124"/>
    <d v="2026-09-24T00:00:00"/>
    <n v="2026"/>
    <x v="0"/>
    <n v="9"/>
    <x v="4"/>
    <x v="0"/>
    <x v="4"/>
    <x v="0"/>
    <s v="New"/>
    <x v="3"/>
    <s v="Cycling Pack 12L"/>
    <n v="6"/>
    <n v="104.16"/>
    <n v="0"/>
    <n v="51.76"/>
    <n v="624.96"/>
    <n v="310.56"/>
    <n v="314.40000000000003"/>
    <n v="0.50307219662058378"/>
  </r>
  <r>
    <n v="2126"/>
    <d v="2026-08-16T00:00:00"/>
    <n v="2026"/>
    <x v="0"/>
    <n v="8"/>
    <x v="11"/>
    <x v="2"/>
    <x v="16"/>
    <x v="2"/>
    <s v="Business"/>
    <x v="3"/>
    <s v="Cycling Pack 12L"/>
    <n v="2"/>
    <n v="104.02"/>
    <n v="0"/>
    <n v="50.26"/>
    <n v="208.04"/>
    <n v="100.52"/>
    <n v="107.52"/>
    <n v="0.51682368775235532"/>
  </r>
  <r>
    <n v="2128"/>
    <d v="2026-05-17T00:00:00"/>
    <n v="2026"/>
    <x v="3"/>
    <n v="5"/>
    <x v="8"/>
    <x v="3"/>
    <x v="11"/>
    <x v="0"/>
    <s v="New"/>
    <x v="3"/>
    <s v="Commuter Helmet"/>
    <n v="1"/>
    <n v="81.86"/>
    <n v="0"/>
    <n v="43.14"/>
    <n v="81.86"/>
    <n v="43.14"/>
    <n v="38.72"/>
    <n v="0.47300268751526997"/>
  </r>
  <r>
    <n v="2129"/>
    <d v="2026-11-01T00:00:00"/>
    <n v="2026"/>
    <x v="2"/>
    <n v="11"/>
    <x v="2"/>
    <x v="0"/>
    <x v="8"/>
    <x v="0"/>
    <s v="New"/>
    <x v="3"/>
    <s v="Trail Bike Light"/>
    <n v="2"/>
    <n v="50.43"/>
    <n v="0"/>
    <n v="22.54"/>
    <n v="100.86"/>
    <n v="45.08"/>
    <n v="55.78"/>
    <n v="0.55304382312115807"/>
  </r>
  <r>
    <n v="2130"/>
    <d v="2026-07-20T00:00:00"/>
    <n v="2026"/>
    <x v="0"/>
    <n v="7"/>
    <x v="0"/>
    <x v="2"/>
    <x v="16"/>
    <x v="0"/>
    <s v="Returning"/>
    <x v="0"/>
    <s v="Trail Boots"/>
    <n v="1"/>
    <n v="145.21"/>
    <n v="0"/>
    <n v="80.52"/>
    <n v="145.21"/>
    <n v="80.52"/>
    <n v="64.690000000000012"/>
    <n v="0.44549273466014744"/>
  </r>
  <r>
    <n v="2132"/>
    <d v="2026-10-18T00:00:00"/>
    <n v="2026"/>
    <x v="2"/>
    <n v="10"/>
    <x v="9"/>
    <x v="0"/>
    <x v="4"/>
    <x v="0"/>
    <s v="New"/>
    <x v="0"/>
    <s v="Hiking Daypack 20L"/>
    <n v="1"/>
    <n v="92.56"/>
    <n v="0.1"/>
    <n v="44.23"/>
    <n v="83.304000000000002"/>
    <n v="44.23"/>
    <n v="39.074000000000005"/>
    <n v="0.46905310669355621"/>
  </r>
  <r>
    <n v="2135"/>
    <d v="2026-12-30T00:00:00"/>
    <n v="2026"/>
    <x v="2"/>
    <n v="12"/>
    <x v="3"/>
    <x v="2"/>
    <x v="13"/>
    <x v="3"/>
    <s v="Business"/>
    <x v="2"/>
    <s v="Trail Tent 2P"/>
    <n v="3"/>
    <n v="194.7"/>
    <n v="0.1"/>
    <n v="102.62"/>
    <n v="525.68999999999994"/>
    <n v="307.86"/>
    <n v="217.82999999999993"/>
    <n v="0.41436968555612613"/>
  </r>
  <r>
    <n v="2136"/>
    <d v="2026-02-27T00:00:00"/>
    <n v="2026"/>
    <x v="1"/>
    <n v="2"/>
    <x v="1"/>
    <x v="2"/>
    <x v="13"/>
    <x v="2"/>
    <s v="Returning"/>
    <x v="4"/>
    <s v="Carry-On Duffel"/>
    <n v="2"/>
    <n v="135.38999999999999"/>
    <n v="0.05"/>
    <n v="65.69"/>
    <n v="257.24099999999999"/>
    <n v="131.38"/>
    <n v="125.86099999999999"/>
    <n v="0.48927270536189799"/>
  </r>
  <r>
    <n v="2140"/>
    <d v="2026-08-19T00:00:00"/>
    <n v="2026"/>
    <x v="0"/>
    <n v="8"/>
    <x v="11"/>
    <x v="2"/>
    <x v="3"/>
    <x v="1"/>
    <s v="Business"/>
    <x v="3"/>
    <s v="Cycling Pack 12L"/>
    <n v="15"/>
    <n v="104.79"/>
    <n v="0.15"/>
    <n v="49.67"/>
    <n v="1336.0725"/>
    <n v="745.05000000000007"/>
    <n v="591.02249999999992"/>
    <n v="0.44235810556687599"/>
  </r>
  <r>
    <n v="2141"/>
    <d v="2026-12-05T00:00:00"/>
    <n v="2026"/>
    <x v="2"/>
    <n v="12"/>
    <x v="3"/>
    <x v="0"/>
    <x v="8"/>
    <x v="2"/>
    <s v="New"/>
    <x v="2"/>
    <s v="Trail Tent 2P"/>
    <n v="3"/>
    <n v="194.07"/>
    <n v="0.1"/>
    <n v="102.37"/>
    <n v="523.98900000000003"/>
    <n v="307.11"/>
    <n v="216.87900000000002"/>
    <n v="0.4138999101126169"/>
  </r>
  <r>
    <n v="2142"/>
    <d v="2026-04-11T00:00:00"/>
    <n v="2026"/>
    <x v="3"/>
    <n v="4"/>
    <x v="6"/>
    <x v="0"/>
    <x v="2"/>
    <x v="3"/>
    <s v="New"/>
    <x v="2"/>
    <s v="Alpine Tent 4P"/>
    <n v="1"/>
    <n v="339.64"/>
    <n v="0.1"/>
    <n v="195.81"/>
    <n v="305.67599999999999"/>
    <n v="195.81"/>
    <n v="109.86599999999999"/>
    <n v="0.35941977780394924"/>
  </r>
  <r>
    <n v="2145"/>
    <d v="2026-03-26T00:00:00"/>
    <n v="2026"/>
    <x v="1"/>
    <n v="3"/>
    <x v="7"/>
    <x v="0"/>
    <x v="4"/>
    <x v="0"/>
    <s v="Returning"/>
    <x v="3"/>
    <s v="Compact Repair Kit"/>
    <n v="1"/>
    <n v="39.53"/>
    <n v="0.05"/>
    <n v="17.170000000000002"/>
    <n v="37.5535"/>
    <n v="17.170000000000002"/>
    <n v="20.383499999999998"/>
    <n v="0.54278562584046752"/>
  </r>
  <r>
    <n v="2146"/>
    <d v="2026-08-31T00:00:00"/>
    <n v="2026"/>
    <x v="0"/>
    <n v="8"/>
    <x v="11"/>
    <x v="1"/>
    <x v="1"/>
    <x v="3"/>
    <s v="New"/>
    <x v="1"/>
    <s v="Recovery Roller"/>
    <n v="1"/>
    <n v="35.47"/>
    <n v="0.05"/>
    <n v="14.1"/>
    <n v="33.6965"/>
    <n v="14.1"/>
    <n v="19.596499999999999"/>
    <n v="0.58155891561438122"/>
  </r>
  <r>
    <n v="2147"/>
    <d v="2026-07-13T00:00:00"/>
    <n v="2026"/>
    <x v="0"/>
    <n v="7"/>
    <x v="0"/>
    <x v="2"/>
    <x v="16"/>
    <x v="0"/>
    <s v="New"/>
    <x v="4"/>
    <s v="Carry-On Duffel"/>
    <n v="1"/>
    <n v="131.91999999999999"/>
    <n v="0"/>
    <n v="66.19"/>
    <n v="131.91999999999999"/>
    <n v="66.19"/>
    <n v="65.72999999999999"/>
    <n v="0.49825651910248631"/>
  </r>
  <r>
    <n v="2148"/>
    <d v="2026-07-25T00:00:00"/>
    <n v="2026"/>
    <x v="0"/>
    <n v="7"/>
    <x v="0"/>
    <x v="3"/>
    <x v="11"/>
    <x v="2"/>
    <s v="New"/>
    <x v="1"/>
    <s v="Resistance Band Set"/>
    <n v="2"/>
    <n v="41.14"/>
    <n v="0.1"/>
    <n v="14.84"/>
    <n v="74.052000000000007"/>
    <n v="29.68"/>
    <n v="44.372000000000007"/>
    <n v="0.59920056176740677"/>
  </r>
  <r>
    <n v="2149"/>
    <d v="2026-01-31T00:00:00"/>
    <n v="2026"/>
    <x v="1"/>
    <n v="1"/>
    <x v="10"/>
    <x v="1"/>
    <x v="5"/>
    <x v="2"/>
    <s v="Returning"/>
    <x v="1"/>
    <s v="Weighted Vest"/>
    <n v="2"/>
    <n v="124.83"/>
    <n v="0"/>
    <n v="70.91"/>
    <n v="249.66"/>
    <n v="141.82"/>
    <n v="107.84"/>
    <n v="0.43194744853000083"/>
  </r>
  <r>
    <n v="2151"/>
    <d v="2026-11-18T00:00:00"/>
    <n v="2026"/>
    <x v="2"/>
    <n v="11"/>
    <x v="2"/>
    <x v="2"/>
    <x v="6"/>
    <x v="2"/>
    <s v="New"/>
    <x v="2"/>
    <s v="Compact Sleeping Bag"/>
    <n v="2"/>
    <n v="124.18"/>
    <n v="0.15"/>
    <n v="60.72"/>
    <n v="211.10599999999999"/>
    <n v="121.44"/>
    <n v="89.665999999999997"/>
    <n v="0.42474396748552862"/>
  </r>
  <r>
    <n v="2152"/>
    <d v="2026-03-12T00:00:00"/>
    <n v="2026"/>
    <x v="1"/>
    <n v="3"/>
    <x v="7"/>
    <x v="1"/>
    <x v="10"/>
    <x v="2"/>
    <s v="New"/>
    <x v="0"/>
    <s v="Trail Boots"/>
    <n v="1"/>
    <n v="142.88999999999999"/>
    <n v="0"/>
    <n v="81.099999999999994"/>
    <n v="142.88999999999999"/>
    <n v="81.099999999999994"/>
    <n v="61.789999999999992"/>
    <n v="0.43243054097557559"/>
  </r>
  <r>
    <n v="2154"/>
    <d v="2026-11-10T00:00:00"/>
    <n v="2026"/>
    <x v="2"/>
    <n v="11"/>
    <x v="2"/>
    <x v="0"/>
    <x v="0"/>
    <x v="2"/>
    <s v="New"/>
    <x v="0"/>
    <s v="Summit Backpack 45L"/>
    <n v="5"/>
    <n v="152.82"/>
    <n v="0.1"/>
    <n v="80.09"/>
    <n v="687.68999999999994"/>
    <n v="400.45000000000005"/>
    <n v="287.2399999999999"/>
    <n v="0.417688202533118"/>
  </r>
  <r>
    <n v="2156"/>
    <d v="2026-08-03T00:00:00"/>
    <n v="2026"/>
    <x v="0"/>
    <n v="8"/>
    <x v="11"/>
    <x v="1"/>
    <x v="1"/>
    <x v="0"/>
    <s v="Returning"/>
    <x v="4"/>
    <s v="Travel Backpack 35L"/>
    <n v="1"/>
    <n v="162.78"/>
    <n v="0"/>
    <n v="85.08"/>
    <n v="162.78"/>
    <n v="85.08"/>
    <n v="77.7"/>
    <n v="0.47733136748986366"/>
  </r>
  <r>
    <n v="2159"/>
    <d v="2026-06-08T00:00:00"/>
    <n v="2026"/>
    <x v="3"/>
    <n v="6"/>
    <x v="5"/>
    <x v="3"/>
    <x v="11"/>
    <x v="0"/>
    <s v="New"/>
    <x v="0"/>
    <s v="Summit Backpack 45L"/>
    <n v="1"/>
    <n v="157.04"/>
    <n v="0"/>
    <n v="77.540000000000006"/>
    <n v="157.04"/>
    <n v="77.540000000000006"/>
    <n v="79.499999999999986"/>
    <n v="0.5062404482934284"/>
  </r>
  <r>
    <n v="2160"/>
    <d v="2026-12-07T00:00:00"/>
    <n v="2026"/>
    <x v="2"/>
    <n v="12"/>
    <x v="3"/>
    <x v="1"/>
    <x v="5"/>
    <x v="3"/>
    <s v="Returning"/>
    <x v="4"/>
    <s v="Insulated Bottle"/>
    <n v="1"/>
    <n v="35.53"/>
    <n v="0.05"/>
    <n v="13.28"/>
    <n v="33.753500000000003"/>
    <n v="13.28"/>
    <n v="20.473500000000001"/>
    <n v="0.6065593197742456"/>
  </r>
  <r>
    <n v="2162"/>
    <d v="2026-09-11T00:00:00"/>
    <n v="2026"/>
    <x v="0"/>
    <n v="9"/>
    <x v="4"/>
    <x v="2"/>
    <x v="6"/>
    <x v="2"/>
    <s v="New"/>
    <x v="4"/>
    <s v="Carry-On Duffel"/>
    <n v="1"/>
    <n v="133.31"/>
    <n v="0.05"/>
    <n v="67.790000000000006"/>
    <n v="126.64449999999999"/>
    <n v="67.790000000000006"/>
    <n v="58.854499999999987"/>
    <n v="0.46472211584395684"/>
  </r>
  <r>
    <n v="2166"/>
    <d v="2026-11-06T00:00:00"/>
    <n v="2026"/>
    <x v="2"/>
    <n v="11"/>
    <x v="2"/>
    <x v="0"/>
    <x v="8"/>
    <x v="0"/>
    <s v="New"/>
    <x v="1"/>
    <s v="Resistance Band Set"/>
    <n v="1"/>
    <n v="40.380000000000003"/>
    <n v="0.15"/>
    <n v="14.53"/>
    <n v="34.323"/>
    <n v="14.53"/>
    <n v="19.792999999999999"/>
    <n v="0.57666870611543275"/>
  </r>
  <r>
    <n v="2170"/>
    <d v="2026-02-22T00:00:00"/>
    <n v="2026"/>
    <x v="1"/>
    <n v="2"/>
    <x v="1"/>
    <x v="2"/>
    <x v="7"/>
    <x v="3"/>
    <s v="Returning"/>
    <x v="3"/>
    <s v="Cycling Pack 12L"/>
    <n v="1"/>
    <n v="101.19"/>
    <n v="0.05"/>
    <n v="49.14"/>
    <n v="96.130499999999998"/>
    <n v="49.14"/>
    <n v="46.990499999999997"/>
    <n v="0.48881988546819166"/>
  </r>
  <r>
    <n v="2171"/>
    <d v="2026-03-19T00:00:00"/>
    <n v="2026"/>
    <x v="1"/>
    <n v="3"/>
    <x v="7"/>
    <x v="0"/>
    <x v="8"/>
    <x v="1"/>
    <s v="Business"/>
    <x v="1"/>
    <s v="Recovery Roller"/>
    <n v="5"/>
    <n v="35.65"/>
    <n v="0.1"/>
    <n v="13.64"/>
    <n v="160.42500000000001"/>
    <n v="68.2"/>
    <n v="92.225000000000009"/>
    <n v="0.5748792270531401"/>
  </r>
  <r>
    <n v="2172"/>
    <d v="2026-05-15T00:00:00"/>
    <n v="2026"/>
    <x v="3"/>
    <n v="5"/>
    <x v="8"/>
    <x v="3"/>
    <x v="11"/>
    <x v="1"/>
    <s v="Business"/>
    <x v="4"/>
    <s v="Insulated Bottle"/>
    <n v="6"/>
    <n v="37.1"/>
    <n v="0.1"/>
    <n v="13.63"/>
    <n v="200.34000000000003"/>
    <n v="81.78"/>
    <n v="118.56000000000003"/>
    <n v="0.59179395028451642"/>
  </r>
  <r>
    <n v="2174"/>
    <d v="2026-07-21T00:00:00"/>
    <n v="2026"/>
    <x v="0"/>
    <n v="7"/>
    <x v="0"/>
    <x v="0"/>
    <x v="4"/>
    <x v="3"/>
    <s v="Returning"/>
    <x v="3"/>
    <s v="Compact Repair Kit"/>
    <n v="3"/>
    <n v="40.28"/>
    <n v="0"/>
    <n v="17.12"/>
    <n v="120.84"/>
    <n v="51.36"/>
    <n v="69.48"/>
    <n v="0.57497517378351537"/>
  </r>
  <r>
    <n v="2176"/>
    <d v="2026-08-23T00:00:00"/>
    <n v="2026"/>
    <x v="0"/>
    <n v="8"/>
    <x v="11"/>
    <x v="2"/>
    <x v="7"/>
    <x v="2"/>
    <s v="New"/>
    <x v="4"/>
    <s v="Packing Cube Set"/>
    <n v="1"/>
    <n v="46.92"/>
    <n v="0"/>
    <n v="18.3"/>
    <n v="46.92"/>
    <n v="18.3"/>
    <n v="28.62"/>
    <n v="0.60997442455242967"/>
  </r>
  <r>
    <n v="2177"/>
    <d v="2026-10-15T00:00:00"/>
    <n v="2026"/>
    <x v="2"/>
    <n v="10"/>
    <x v="9"/>
    <x v="1"/>
    <x v="5"/>
    <x v="3"/>
    <s v="Returning"/>
    <x v="3"/>
    <s v="Commuter Helmet"/>
    <n v="1"/>
    <n v="79.78"/>
    <n v="0.05"/>
    <n v="41.59"/>
    <n v="75.790999999999997"/>
    <n v="41.59"/>
    <n v="34.200999999999993"/>
    <n v="0.45125410668812915"/>
  </r>
  <r>
    <n v="2178"/>
    <d v="2026-02-10T00:00:00"/>
    <n v="2026"/>
    <x v="1"/>
    <n v="2"/>
    <x v="1"/>
    <x v="3"/>
    <x v="12"/>
    <x v="3"/>
    <s v="New"/>
    <x v="0"/>
    <s v="Summit Backpack 45L"/>
    <n v="6"/>
    <n v="154.05000000000001"/>
    <n v="0"/>
    <n v="79.25"/>
    <n v="924.30000000000007"/>
    <n v="475.5"/>
    <n v="448.80000000000007"/>
    <n v="0.4855566374553717"/>
  </r>
  <r>
    <n v="2180"/>
    <d v="2026-05-22T00:00:00"/>
    <n v="2026"/>
    <x v="3"/>
    <n v="5"/>
    <x v="8"/>
    <x v="1"/>
    <x v="10"/>
    <x v="1"/>
    <s v="Returning"/>
    <x v="3"/>
    <s v="Trail Bike Light"/>
    <n v="3"/>
    <n v="51.04"/>
    <n v="0.2"/>
    <n v="22.32"/>
    <n v="122.49600000000001"/>
    <n v="66.960000000000008"/>
    <n v="55.536000000000001"/>
    <n v="0.45336990595611282"/>
  </r>
  <r>
    <n v="2185"/>
    <d v="2026-01-23T00:00:00"/>
    <n v="2026"/>
    <x v="1"/>
    <n v="1"/>
    <x v="10"/>
    <x v="3"/>
    <x v="12"/>
    <x v="1"/>
    <s v="Business"/>
    <x v="2"/>
    <s v="Alpine Tent 4P"/>
    <n v="10"/>
    <n v="337.69"/>
    <n v="0.1"/>
    <n v="200.27"/>
    <n v="3039.21"/>
    <n v="2002.7"/>
    <n v="1036.51"/>
    <n v="0.34104586389226149"/>
  </r>
  <r>
    <n v="2186"/>
    <d v="2026-09-15T00:00:00"/>
    <n v="2026"/>
    <x v="0"/>
    <n v="9"/>
    <x v="4"/>
    <x v="3"/>
    <x v="12"/>
    <x v="2"/>
    <s v="Returning"/>
    <x v="0"/>
    <s v="Hiking Daypack 20L"/>
    <n v="2"/>
    <n v="91.6"/>
    <n v="0"/>
    <n v="46.54"/>
    <n v="183.2"/>
    <n v="93.08"/>
    <n v="90.11999999999999"/>
    <n v="0.49192139737991264"/>
  </r>
  <r>
    <n v="2187"/>
    <d v="2026-08-10T00:00:00"/>
    <n v="2026"/>
    <x v="0"/>
    <n v="8"/>
    <x v="11"/>
    <x v="3"/>
    <x v="12"/>
    <x v="0"/>
    <s v="New"/>
    <x v="4"/>
    <s v="Packing Cube Set"/>
    <n v="1"/>
    <n v="46.32"/>
    <n v="0.05"/>
    <n v="18.34"/>
    <n v="44.003999999999998"/>
    <n v="18.34"/>
    <n v="25.663999999999998"/>
    <n v="0.58321970729933637"/>
  </r>
  <r>
    <n v="2188"/>
    <d v="2026-08-27T00:00:00"/>
    <n v="2026"/>
    <x v="0"/>
    <n v="8"/>
    <x v="11"/>
    <x v="2"/>
    <x v="3"/>
    <x v="2"/>
    <s v="New"/>
    <x v="2"/>
    <s v="Portable Camp Stove"/>
    <n v="1"/>
    <n v="83.23"/>
    <n v="0.1"/>
    <n v="40.229999999999997"/>
    <n v="74.907000000000011"/>
    <n v="40.229999999999997"/>
    <n v="34.677000000000014"/>
    <n v="0.46293403820737727"/>
  </r>
  <r>
    <n v="2189"/>
    <d v="2026-03-14T00:00:00"/>
    <n v="2026"/>
    <x v="1"/>
    <n v="3"/>
    <x v="7"/>
    <x v="0"/>
    <x v="2"/>
    <x v="3"/>
    <s v="New"/>
    <x v="0"/>
    <s v="Trekking Poles"/>
    <n v="2"/>
    <n v="72.34"/>
    <n v="0"/>
    <n v="33.29"/>
    <n v="144.68"/>
    <n v="66.58"/>
    <n v="78.100000000000009"/>
    <n v="0.53981199889411113"/>
  </r>
  <r>
    <n v="2190"/>
    <d v="2026-06-25T00:00:00"/>
    <n v="2026"/>
    <x v="3"/>
    <n v="6"/>
    <x v="5"/>
    <x v="2"/>
    <x v="3"/>
    <x v="0"/>
    <s v="Business"/>
    <x v="3"/>
    <s v="Trail Bike Light"/>
    <n v="5"/>
    <n v="50.78"/>
    <n v="0"/>
    <n v="22.68"/>
    <n v="253.9"/>
    <n v="113.4"/>
    <n v="140.5"/>
    <n v="0.55336746750689247"/>
  </r>
  <r>
    <n v="2191"/>
    <d v="2026-11-14T00:00:00"/>
    <n v="2026"/>
    <x v="2"/>
    <n v="11"/>
    <x v="2"/>
    <x v="3"/>
    <x v="9"/>
    <x v="0"/>
    <s v="Returning"/>
    <x v="3"/>
    <s v="Trail Bike Light"/>
    <n v="6"/>
    <n v="49.85"/>
    <n v="0.05"/>
    <n v="22.68"/>
    <n v="284.14499999999998"/>
    <n v="136.07999999999998"/>
    <n v="148.065"/>
    <n v="0.52108958454310306"/>
  </r>
  <r>
    <n v="2193"/>
    <d v="2026-07-18T00:00:00"/>
    <n v="2026"/>
    <x v="0"/>
    <n v="7"/>
    <x v="0"/>
    <x v="3"/>
    <x v="12"/>
    <x v="2"/>
    <s v="Returning"/>
    <x v="3"/>
    <s v="Compact Repair Kit"/>
    <n v="2"/>
    <n v="39.409999999999997"/>
    <n v="0"/>
    <n v="16.8"/>
    <n v="78.819999999999993"/>
    <n v="33.6"/>
    <n v="45.219999999999992"/>
    <n v="0.57371225577264651"/>
  </r>
  <r>
    <n v="2194"/>
    <d v="2026-11-17T00:00:00"/>
    <n v="2026"/>
    <x v="2"/>
    <n v="11"/>
    <x v="2"/>
    <x v="0"/>
    <x v="8"/>
    <x v="2"/>
    <s v="Returning"/>
    <x v="4"/>
    <s v="Insulated Bottle"/>
    <n v="4"/>
    <n v="36.57"/>
    <n v="0.05"/>
    <n v="13.35"/>
    <n v="138.96600000000001"/>
    <n v="53.4"/>
    <n v="85.566000000000003"/>
    <n v="0.61573334484694098"/>
  </r>
  <r>
    <n v="2196"/>
    <d v="2026-05-11T00:00:00"/>
    <n v="2026"/>
    <x v="3"/>
    <n v="5"/>
    <x v="8"/>
    <x v="0"/>
    <x v="2"/>
    <x v="3"/>
    <s v="Returning"/>
    <x v="3"/>
    <s v="Commuter Helmet"/>
    <n v="1"/>
    <n v="83.23"/>
    <n v="0.05"/>
    <n v="43.82"/>
    <n v="79.0685"/>
    <n v="43.82"/>
    <n v="35.2485"/>
    <n v="0.44579699880483376"/>
  </r>
  <r>
    <n v="2199"/>
    <d v="2026-10-25T00:00:00"/>
    <n v="2026"/>
    <x v="2"/>
    <n v="10"/>
    <x v="9"/>
    <x v="2"/>
    <x v="13"/>
    <x v="3"/>
    <s v="Returning"/>
    <x v="4"/>
    <s v="Carry-On Duffel"/>
    <n v="1"/>
    <n v="132.63"/>
    <n v="0.05"/>
    <n v="67.489999999999995"/>
    <n v="125.99849999999999"/>
    <n v="67.489999999999995"/>
    <n v="58.508499999999998"/>
    <n v="0.46435870268296847"/>
  </r>
  <r>
    <n v="2200"/>
    <d v="2026-09-21T00:00:00"/>
    <n v="2026"/>
    <x v="0"/>
    <n v="9"/>
    <x v="4"/>
    <x v="1"/>
    <x v="1"/>
    <x v="2"/>
    <s v="New"/>
    <x v="3"/>
    <s v="Compact Repair Kit"/>
    <n v="1"/>
    <n v="40.4"/>
    <n v="0.15"/>
    <n v="16.47"/>
    <n v="34.339999999999996"/>
    <n v="16.47"/>
    <n v="17.869999999999997"/>
    <n v="0.52038439138031445"/>
  </r>
  <r>
    <n v="2201"/>
    <d v="2026-08-07T00:00:00"/>
    <n v="2026"/>
    <x v="0"/>
    <n v="8"/>
    <x v="11"/>
    <x v="2"/>
    <x v="6"/>
    <x v="2"/>
    <s v="Returning"/>
    <x v="0"/>
    <s v="Trail Boots"/>
    <n v="1"/>
    <n v="141.38"/>
    <n v="0.05"/>
    <n v="77.14"/>
    <n v="134.31099999999998"/>
    <n v="77.14"/>
    <n v="57.170999999999978"/>
    <n v="0.42566133823737434"/>
  </r>
  <r>
    <n v="2203"/>
    <d v="2026-01-28T00:00:00"/>
    <n v="2026"/>
    <x v="1"/>
    <n v="1"/>
    <x v="10"/>
    <x v="3"/>
    <x v="14"/>
    <x v="3"/>
    <s v="Returning"/>
    <x v="0"/>
    <s v="Trekking Poles"/>
    <n v="2"/>
    <n v="70.290000000000006"/>
    <n v="0.15"/>
    <n v="31.84"/>
    <n v="119.49300000000001"/>
    <n v="63.68"/>
    <n v="55.813000000000009"/>
    <n v="0.46708175374289712"/>
  </r>
  <r>
    <n v="2204"/>
    <d v="2026-12-02T00:00:00"/>
    <n v="2026"/>
    <x v="2"/>
    <n v="12"/>
    <x v="3"/>
    <x v="1"/>
    <x v="10"/>
    <x v="0"/>
    <s v="New"/>
    <x v="4"/>
    <s v="Packing Cube Set"/>
    <n v="2"/>
    <n v="46.63"/>
    <n v="0"/>
    <n v="18.68"/>
    <n v="93.26"/>
    <n v="37.36"/>
    <n v="55.900000000000006"/>
    <n v="0.59939952820072917"/>
  </r>
  <r>
    <n v="2205"/>
    <d v="2026-10-04T00:00:00"/>
    <n v="2026"/>
    <x v="2"/>
    <n v="10"/>
    <x v="9"/>
    <x v="0"/>
    <x v="8"/>
    <x v="2"/>
    <s v="New"/>
    <x v="0"/>
    <s v="Hiking Daypack 20L"/>
    <n v="5"/>
    <n v="90.12"/>
    <n v="0"/>
    <n v="46.67"/>
    <n v="450.6"/>
    <n v="233.35000000000002"/>
    <n v="217.25"/>
    <n v="0.48213493120284062"/>
  </r>
  <r>
    <n v="2209"/>
    <d v="2026-02-25T00:00:00"/>
    <n v="2026"/>
    <x v="1"/>
    <n v="2"/>
    <x v="1"/>
    <x v="1"/>
    <x v="1"/>
    <x v="2"/>
    <s v="Business"/>
    <x v="3"/>
    <s v="Trail Bike Light"/>
    <n v="5"/>
    <n v="50.58"/>
    <n v="0.1"/>
    <n v="22.42"/>
    <n v="227.60999999999999"/>
    <n v="112.10000000000001"/>
    <n v="115.50999999999998"/>
    <n v="0.50749088352884308"/>
  </r>
  <r>
    <n v="2211"/>
    <d v="2026-06-24T00:00:00"/>
    <n v="2026"/>
    <x v="3"/>
    <n v="6"/>
    <x v="5"/>
    <x v="3"/>
    <x v="11"/>
    <x v="3"/>
    <s v="New"/>
    <x v="1"/>
    <s v="Resistance Band Set"/>
    <n v="2"/>
    <n v="41.25"/>
    <n v="0"/>
    <n v="14.72"/>
    <n v="82.5"/>
    <n v="29.44"/>
    <n v="53.06"/>
    <n v="0.64315151515151514"/>
  </r>
  <r>
    <n v="2212"/>
    <d v="2026-03-24T00:00:00"/>
    <n v="2026"/>
    <x v="1"/>
    <n v="3"/>
    <x v="7"/>
    <x v="2"/>
    <x v="3"/>
    <x v="2"/>
    <s v="Returning"/>
    <x v="1"/>
    <s v="Weighted Vest"/>
    <n v="2"/>
    <n v="122.92"/>
    <n v="0.05"/>
    <n v="70.31"/>
    <n v="233.548"/>
    <n v="140.62"/>
    <n v="92.927999999999997"/>
    <n v="0.39789679209413054"/>
  </r>
  <r>
    <n v="2215"/>
    <d v="2026-07-19T00:00:00"/>
    <n v="2026"/>
    <x v="0"/>
    <n v="7"/>
    <x v="0"/>
    <x v="0"/>
    <x v="8"/>
    <x v="0"/>
    <s v="Returning"/>
    <x v="1"/>
    <s v="Recovery Roller"/>
    <n v="3"/>
    <n v="35.53"/>
    <n v="0"/>
    <n v="14"/>
    <n v="106.59"/>
    <n v="42"/>
    <n v="64.59"/>
    <n v="0.60596678862932729"/>
  </r>
  <r>
    <n v="2216"/>
    <d v="2026-06-27T00:00:00"/>
    <n v="2026"/>
    <x v="3"/>
    <n v="6"/>
    <x v="5"/>
    <x v="1"/>
    <x v="10"/>
    <x v="2"/>
    <s v="Business"/>
    <x v="3"/>
    <s v="Commuter Helmet"/>
    <n v="4"/>
    <n v="81.86"/>
    <n v="0.05"/>
    <n v="42.22"/>
    <n v="311.06799999999998"/>
    <n v="168.88"/>
    <n v="142.18799999999999"/>
    <n v="0.45709619761595532"/>
  </r>
  <r>
    <n v="2217"/>
    <d v="2026-05-01T00:00:00"/>
    <n v="2026"/>
    <x v="3"/>
    <n v="5"/>
    <x v="8"/>
    <x v="0"/>
    <x v="4"/>
    <x v="1"/>
    <s v="Returning"/>
    <x v="4"/>
    <s v="Travel Backpack 35L"/>
    <n v="3"/>
    <n v="163.44999999999999"/>
    <n v="0.05"/>
    <n v="87.54"/>
    <n v="465.83249999999992"/>
    <n v="262.62"/>
    <n v="203.21249999999992"/>
    <n v="0.4362351274331438"/>
  </r>
  <r>
    <n v="2219"/>
    <d v="2026-12-28T00:00:00"/>
    <n v="2026"/>
    <x v="2"/>
    <n v="12"/>
    <x v="3"/>
    <x v="2"/>
    <x v="16"/>
    <x v="2"/>
    <s v="Returning"/>
    <x v="0"/>
    <s v="Trail Boots"/>
    <n v="1"/>
    <n v="147"/>
    <n v="0.15"/>
    <n v="79.58"/>
    <n v="124.95"/>
    <n v="79.58"/>
    <n v="45.370000000000005"/>
    <n v="0.36310524209683875"/>
  </r>
  <r>
    <n v="2221"/>
    <d v="2026-11-17T00:00:00"/>
    <n v="2026"/>
    <x v="2"/>
    <n v="11"/>
    <x v="2"/>
    <x v="2"/>
    <x v="13"/>
    <x v="3"/>
    <s v="Returning"/>
    <x v="3"/>
    <s v="Compact Repair Kit"/>
    <n v="1"/>
    <n v="39.81"/>
    <n v="0.05"/>
    <n v="16.25"/>
    <n v="37.819499999999998"/>
    <n v="16.25"/>
    <n v="21.569499999999998"/>
    <n v="0.57032747656632155"/>
  </r>
  <r>
    <n v="2224"/>
    <d v="2026-04-23T00:00:00"/>
    <n v="2026"/>
    <x v="3"/>
    <n v="4"/>
    <x v="6"/>
    <x v="2"/>
    <x v="6"/>
    <x v="2"/>
    <s v="New"/>
    <x v="1"/>
    <s v="Training Mat"/>
    <n v="3"/>
    <n v="49.55"/>
    <n v="0"/>
    <n v="22.55"/>
    <n v="148.64999999999998"/>
    <n v="67.650000000000006"/>
    <n v="80.999999999999972"/>
    <n v="0.54490413723511588"/>
  </r>
  <r>
    <n v="2226"/>
    <d v="2026-07-17T00:00:00"/>
    <n v="2026"/>
    <x v="0"/>
    <n v="7"/>
    <x v="0"/>
    <x v="1"/>
    <x v="5"/>
    <x v="0"/>
    <s v="New"/>
    <x v="0"/>
    <s v="Trekking Poles"/>
    <n v="1"/>
    <n v="69.78"/>
    <n v="0.05"/>
    <n v="32.83"/>
    <n v="66.290999999999997"/>
    <n v="32.83"/>
    <n v="33.460999999999999"/>
    <n v="0.50475931876121949"/>
  </r>
  <r>
    <n v="2229"/>
    <d v="2026-04-24T00:00:00"/>
    <n v="2026"/>
    <x v="3"/>
    <n v="4"/>
    <x v="6"/>
    <x v="1"/>
    <x v="1"/>
    <x v="2"/>
    <s v="New"/>
    <x v="0"/>
    <s v="Trail Boots"/>
    <n v="2"/>
    <n v="145.75"/>
    <n v="0.1"/>
    <n v="78.900000000000006"/>
    <n v="262.35000000000002"/>
    <n v="157.80000000000001"/>
    <n v="104.55000000000001"/>
    <n v="0.39851343624928531"/>
  </r>
  <r>
    <n v="2232"/>
    <d v="2026-03-20T00:00:00"/>
    <n v="2026"/>
    <x v="1"/>
    <n v="3"/>
    <x v="7"/>
    <x v="0"/>
    <x v="8"/>
    <x v="0"/>
    <s v="New"/>
    <x v="4"/>
    <s v="Insulated Bottle"/>
    <n v="2"/>
    <n v="36.340000000000003"/>
    <n v="0"/>
    <n v="13.8"/>
    <n v="72.680000000000007"/>
    <n v="27.6"/>
    <n v="45.080000000000005"/>
    <n v="0.620253164556962"/>
  </r>
  <r>
    <n v="2236"/>
    <d v="2026-09-21T00:00:00"/>
    <n v="2026"/>
    <x v="0"/>
    <n v="9"/>
    <x v="4"/>
    <x v="2"/>
    <x v="7"/>
    <x v="2"/>
    <s v="Returning"/>
    <x v="0"/>
    <s v="Trail Boots"/>
    <n v="3"/>
    <n v="143.31"/>
    <n v="0"/>
    <n v="81.36"/>
    <n v="429.93"/>
    <n v="244.07999999999998"/>
    <n v="185.85000000000002"/>
    <n v="0.43227967343521045"/>
  </r>
  <r>
    <n v="2240"/>
    <d v="2026-04-19T00:00:00"/>
    <n v="2026"/>
    <x v="3"/>
    <n v="4"/>
    <x v="6"/>
    <x v="1"/>
    <x v="5"/>
    <x v="3"/>
    <s v="Returning"/>
    <x v="2"/>
    <s v="Alpine Tent 4P"/>
    <n v="4"/>
    <n v="341.75"/>
    <n v="0.1"/>
    <n v="191.91"/>
    <n v="1230.3"/>
    <n v="767.64"/>
    <n v="462.65999999999997"/>
    <n v="0.37605462082418922"/>
  </r>
  <r>
    <n v="2245"/>
    <d v="2026-01-04T00:00:00"/>
    <n v="2026"/>
    <x v="1"/>
    <n v="1"/>
    <x v="10"/>
    <x v="1"/>
    <x v="10"/>
    <x v="2"/>
    <s v="New"/>
    <x v="0"/>
    <s v="Summit Backpack 45L"/>
    <n v="1"/>
    <n v="153.38999999999999"/>
    <n v="0"/>
    <n v="78.59"/>
    <n v="153.38999999999999"/>
    <n v="78.59"/>
    <n v="74.799999999999983"/>
    <n v="0.48764587000456344"/>
  </r>
  <r>
    <n v="2246"/>
    <d v="2026-04-02T00:00:00"/>
    <n v="2026"/>
    <x v="3"/>
    <n v="4"/>
    <x v="6"/>
    <x v="2"/>
    <x v="13"/>
    <x v="3"/>
    <s v="Returning"/>
    <x v="3"/>
    <s v="Trail Bike Light"/>
    <n v="1"/>
    <n v="50.17"/>
    <n v="0"/>
    <n v="21.95"/>
    <n v="50.17"/>
    <n v="21.95"/>
    <n v="28.220000000000002"/>
    <n v="0.56248754235598963"/>
  </r>
  <r>
    <n v="2247"/>
    <d v="2026-09-30T00:00:00"/>
    <n v="2026"/>
    <x v="0"/>
    <n v="9"/>
    <x v="4"/>
    <x v="2"/>
    <x v="3"/>
    <x v="0"/>
    <s v="Business"/>
    <x v="4"/>
    <s v="Travel Backpack 35L"/>
    <n v="1"/>
    <n v="163.13999999999999"/>
    <n v="0"/>
    <n v="87.53"/>
    <n v="163.13999999999999"/>
    <n v="87.53"/>
    <n v="75.609999999999985"/>
    <n v="0.4634669608924849"/>
  </r>
  <r>
    <n v="2248"/>
    <d v="2026-04-16T00:00:00"/>
    <n v="2026"/>
    <x v="3"/>
    <n v="4"/>
    <x v="6"/>
    <x v="1"/>
    <x v="5"/>
    <x v="0"/>
    <s v="New"/>
    <x v="4"/>
    <s v="Insulated Bottle"/>
    <n v="2"/>
    <n v="36.68"/>
    <n v="0.1"/>
    <n v="13.92"/>
    <n v="66.024000000000001"/>
    <n v="27.84"/>
    <n v="38.183999999999997"/>
    <n v="0.57833515085423481"/>
  </r>
  <r>
    <n v="2249"/>
    <d v="2026-07-01T00:00:00"/>
    <n v="2026"/>
    <x v="0"/>
    <n v="7"/>
    <x v="0"/>
    <x v="1"/>
    <x v="5"/>
    <x v="3"/>
    <s v="New"/>
    <x v="1"/>
    <s v="Recovery Roller"/>
    <n v="3"/>
    <n v="36.22"/>
    <n v="0.1"/>
    <n v="13.83"/>
    <n v="97.793999999999997"/>
    <n v="41.49"/>
    <n v="56.303999999999995"/>
    <n v="0.57574084299650286"/>
  </r>
  <r>
    <n v="2250"/>
    <d v="2026-10-02T00:00:00"/>
    <n v="2026"/>
    <x v="2"/>
    <n v="10"/>
    <x v="9"/>
    <x v="0"/>
    <x v="8"/>
    <x v="0"/>
    <s v="Returning"/>
    <x v="3"/>
    <s v="Trail Bike Light"/>
    <n v="2"/>
    <n v="50.43"/>
    <n v="0"/>
    <n v="23.04"/>
    <n v="100.86"/>
    <n v="46.08"/>
    <n v="54.78"/>
    <n v="0.54312908982748365"/>
  </r>
  <r>
    <n v="2252"/>
    <d v="2026-08-05T00:00:00"/>
    <n v="2026"/>
    <x v="0"/>
    <n v="8"/>
    <x v="11"/>
    <x v="2"/>
    <x v="7"/>
    <x v="2"/>
    <s v="New"/>
    <x v="3"/>
    <s v="Trail Bike Light"/>
    <n v="1"/>
    <n v="49.68"/>
    <n v="0.05"/>
    <n v="22.02"/>
    <n v="47.195999999999998"/>
    <n v="22.02"/>
    <n v="25.175999999999998"/>
    <n v="0.53343503686753113"/>
  </r>
  <r>
    <n v="2253"/>
    <d v="2026-07-29T00:00:00"/>
    <n v="2026"/>
    <x v="0"/>
    <n v="7"/>
    <x v="0"/>
    <x v="2"/>
    <x v="16"/>
    <x v="3"/>
    <s v="New"/>
    <x v="3"/>
    <s v="Trail Bike Light"/>
    <n v="3"/>
    <n v="50.98"/>
    <n v="0"/>
    <n v="22.63"/>
    <n v="152.94"/>
    <n v="67.89"/>
    <n v="85.05"/>
    <n v="0.55610043154178113"/>
  </r>
  <r>
    <n v="2255"/>
    <d v="2026-06-20T00:00:00"/>
    <n v="2026"/>
    <x v="3"/>
    <n v="6"/>
    <x v="5"/>
    <x v="1"/>
    <x v="10"/>
    <x v="2"/>
    <s v="Business"/>
    <x v="0"/>
    <s v="Hiking Daypack 20L"/>
    <n v="5"/>
    <n v="90.1"/>
    <n v="0"/>
    <n v="44.32"/>
    <n v="450.5"/>
    <n v="221.6"/>
    <n v="228.9"/>
    <n v="0.50810210876803552"/>
  </r>
  <r>
    <n v="2265"/>
    <d v="2026-04-15T00:00:00"/>
    <n v="2026"/>
    <x v="3"/>
    <n v="4"/>
    <x v="6"/>
    <x v="2"/>
    <x v="7"/>
    <x v="0"/>
    <s v="Returning"/>
    <x v="4"/>
    <s v="Insulated Bottle"/>
    <n v="2"/>
    <n v="36.35"/>
    <n v="0"/>
    <n v="13.55"/>
    <n v="72.7"/>
    <n v="27.1"/>
    <n v="45.6"/>
    <n v="0.6272352132049519"/>
  </r>
  <r>
    <n v="2266"/>
    <d v="2026-07-28T00:00:00"/>
    <n v="2026"/>
    <x v="0"/>
    <n v="7"/>
    <x v="0"/>
    <x v="2"/>
    <x v="7"/>
    <x v="3"/>
    <s v="Business"/>
    <x v="2"/>
    <s v="Portable Camp Stove"/>
    <n v="1"/>
    <n v="83.05"/>
    <n v="0"/>
    <n v="38.86"/>
    <n v="83.05"/>
    <n v="38.86"/>
    <n v="44.19"/>
    <n v="0.53208910295003009"/>
  </r>
  <r>
    <n v="2267"/>
    <d v="2026-10-17T00:00:00"/>
    <n v="2026"/>
    <x v="2"/>
    <n v="10"/>
    <x v="9"/>
    <x v="1"/>
    <x v="5"/>
    <x v="2"/>
    <s v="Returning"/>
    <x v="4"/>
    <s v="Carry-On Duffel"/>
    <n v="1"/>
    <n v="134.31"/>
    <n v="0.05"/>
    <n v="67.239999999999995"/>
    <n v="127.5945"/>
    <n v="67.239999999999995"/>
    <n v="60.354500000000002"/>
    <n v="0.47301803761133909"/>
  </r>
  <r>
    <n v="2268"/>
    <d v="2026-11-05T00:00:00"/>
    <n v="2026"/>
    <x v="2"/>
    <n v="11"/>
    <x v="2"/>
    <x v="2"/>
    <x v="6"/>
    <x v="0"/>
    <s v="New"/>
    <x v="0"/>
    <s v="Summit Backpack 45L"/>
    <n v="4"/>
    <n v="151.38999999999999"/>
    <n v="0.05"/>
    <n v="80.66"/>
    <n v="575.28199999999993"/>
    <n v="322.64"/>
    <n v="252.64199999999994"/>
    <n v="0.43916201097896329"/>
  </r>
  <r>
    <n v="2270"/>
    <d v="2026-10-14T00:00:00"/>
    <n v="2026"/>
    <x v="2"/>
    <n v="10"/>
    <x v="9"/>
    <x v="0"/>
    <x v="0"/>
    <x v="2"/>
    <s v="New"/>
    <x v="2"/>
    <s v="Trail Tent 2P"/>
    <n v="3"/>
    <n v="199.99"/>
    <n v="0.15"/>
    <n v="101.86"/>
    <n v="509.97450000000003"/>
    <n v="305.58"/>
    <n v="204.39450000000005"/>
    <n v="0.40079356909021929"/>
  </r>
  <r>
    <n v="2271"/>
    <d v="2026-01-18T00:00:00"/>
    <n v="2026"/>
    <x v="1"/>
    <n v="1"/>
    <x v="10"/>
    <x v="2"/>
    <x v="6"/>
    <x v="0"/>
    <s v="New"/>
    <x v="2"/>
    <s v="Alpine Tent 4P"/>
    <n v="4"/>
    <n v="333.28"/>
    <n v="0"/>
    <n v="195.76"/>
    <n v="1333.12"/>
    <n v="783.04"/>
    <n v="550.07999999999993"/>
    <n v="0.41262602016322608"/>
  </r>
  <r>
    <n v="2272"/>
    <d v="2026-06-13T00:00:00"/>
    <n v="2026"/>
    <x v="3"/>
    <n v="6"/>
    <x v="5"/>
    <x v="0"/>
    <x v="4"/>
    <x v="2"/>
    <s v="Returning"/>
    <x v="1"/>
    <s v="Weighted Vest"/>
    <n v="1"/>
    <n v="125.01"/>
    <n v="0.15"/>
    <n v="70.39"/>
    <n v="106.2585"/>
    <n v="70.39"/>
    <n v="35.868499999999997"/>
    <n v="0.33755887764272974"/>
  </r>
  <r>
    <n v="2273"/>
    <d v="2026-05-23T00:00:00"/>
    <n v="2026"/>
    <x v="3"/>
    <n v="5"/>
    <x v="8"/>
    <x v="3"/>
    <x v="12"/>
    <x v="0"/>
    <s v="New"/>
    <x v="1"/>
    <s v="Recovery Roller"/>
    <n v="2"/>
    <n v="35.700000000000003"/>
    <n v="0"/>
    <n v="13.52"/>
    <n v="71.400000000000006"/>
    <n v="27.04"/>
    <n v="44.360000000000007"/>
    <n v="0.62128851540616248"/>
  </r>
  <r>
    <n v="2277"/>
    <d v="2026-10-07T00:00:00"/>
    <n v="2026"/>
    <x v="2"/>
    <n v="10"/>
    <x v="9"/>
    <x v="1"/>
    <x v="1"/>
    <x v="2"/>
    <s v="New"/>
    <x v="3"/>
    <s v="Cycling Pack 12L"/>
    <n v="2"/>
    <n v="105"/>
    <n v="0"/>
    <n v="50.3"/>
    <n v="210"/>
    <n v="100.6"/>
    <n v="109.4"/>
    <n v="0.52095238095238094"/>
  </r>
  <r>
    <n v="2278"/>
    <d v="2026-10-26T00:00:00"/>
    <n v="2026"/>
    <x v="2"/>
    <n v="10"/>
    <x v="9"/>
    <x v="1"/>
    <x v="5"/>
    <x v="2"/>
    <s v="Returning"/>
    <x v="1"/>
    <s v="Training Mat"/>
    <n v="5"/>
    <n v="51.5"/>
    <n v="0.1"/>
    <n v="21.38"/>
    <n v="231.75"/>
    <n v="106.89999999999999"/>
    <n v="124.85000000000001"/>
    <n v="0.53872707659115426"/>
  </r>
  <r>
    <n v="2279"/>
    <d v="2026-11-30T00:00:00"/>
    <n v="2026"/>
    <x v="2"/>
    <n v="11"/>
    <x v="2"/>
    <x v="1"/>
    <x v="1"/>
    <x v="0"/>
    <s v="Returning"/>
    <x v="3"/>
    <s v="Trail Bike Light"/>
    <n v="2"/>
    <n v="50.38"/>
    <n v="0.1"/>
    <n v="22.41"/>
    <n v="90.684000000000012"/>
    <n v="44.82"/>
    <n v="45.864000000000011"/>
    <n v="0.50575625248114342"/>
  </r>
  <r>
    <n v="2281"/>
    <d v="2026-08-14T00:00:00"/>
    <n v="2026"/>
    <x v="0"/>
    <n v="8"/>
    <x v="11"/>
    <x v="2"/>
    <x v="7"/>
    <x v="0"/>
    <s v="Returning"/>
    <x v="0"/>
    <s v="Trekking Poles"/>
    <n v="1"/>
    <n v="70.91"/>
    <n v="0"/>
    <n v="33.11"/>
    <n v="70.91"/>
    <n v="33.11"/>
    <n v="37.799999999999997"/>
    <n v="0.53307008884501483"/>
  </r>
  <r>
    <n v="2282"/>
    <d v="2026-08-16T00:00:00"/>
    <n v="2026"/>
    <x v="0"/>
    <n v="8"/>
    <x v="11"/>
    <x v="2"/>
    <x v="3"/>
    <x v="1"/>
    <s v="Business"/>
    <x v="0"/>
    <s v="Hiking Daypack 20L"/>
    <n v="8"/>
    <n v="92.71"/>
    <n v="0.1"/>
    <n v="44.83"/>
    <n v="667.51199999999994"/>
    <n v="358.64"/>
    <n v="308.87199999999996"/>
    <n v="0.46272126943036229"/>
  </r>
  <r>
    <n v="2285"/>
    <d v="2026-08-21T00:00:00"/>
    <n v="2026"/>
    <x v="0"/>
    <n v="8"/>
    <x v="11"/>
    <x v="2"/>
    <x v="7"/>
    <x v="2"/>
    <s v="Business"/>
    <x v="0"/>
    <s v="Summit Backpack 45L"/>
    <n v="2"/>
    <n v="155.11000000000001"/>
    <n v="0.05"/>
    <n v="80.13"/>
    <n v="294.709"/>
    <n v="160.26"/>
    <n v="134.44900000000001"/>
    <n v="0.45620934548995795"/>
  </r>
  <r>
    <n v="2294"/>
    <d v="2026-03-30T00:00:00"/>
    <n v="2026"/>
    <x v="1"/>
    <n v="3"/>
    <x v="7"/>
    <x v="2"/>
    <x v="16"/>
    <x v="2"/>
    <s v="New"/>
    <x v="1"/>
    <s v="Resistance Band Set"/>
    <n v="2"/>
    <n v="41.04"/>
    <n v="0"/>
    <n v="15.03"/>
    <n v="82.08"/>
    <n v="30.06"/>
    <n v="52.019999999999996"/>
    <n v="0.63377192982456132"/>
  </r>
  <r>
    <n v="2295"/>
    <d v="2026-06-18T00:00:00"/>
    <n v="2026"/>
    <x v="3"/>
    <n v="6"/>
    <x v="5"/>
    <x v="2"/>
    <x v="7"/>
    <x v="3"/>
    <s v="New"/>
    <x v="4"/>
    <s v="Packing Cube Set"/>
    <n v="1"/>
    <n v="45.7"/>
    <n v="0.1"/>
    <n v="18.600000000000001"/>
    <n v="41.13"/>
    <n v="18.600000000000001"/>
    <n v="22.53"/>
    <n v="0.5477753464624362"/>
  </r>
  <r>
    <n v="2296"/>
    <d v="2026-05-17T00:00:00"/>
    <n v="2026"/>
    <x v="3"/>
    <n v="5"/>
    <x v="8"/>
    <x v="0"/>
    <x v="4"/>
    <x v="2"/>
    <s v="Returning"/>
    <x v="4"/>
    <s v="Packing Cube Set"/>
    <n v="1"/>
    <n v="45.45"/>
    <n v="0"/>
    <n v="17.93"/>
    <n v="45.45"/>
    <n v="17.93"/>
    <n v="27.520000000000003"/>
    <n v="0.60550055005500558"/>
  </r>
  <r>
    <n v="2298"/>
    <d v="2026-07-11T00:00:00"/>
    <n v="2026"/>
    <x v="0"/>
    <n v="7"/>
    <x v="0"/>
    <x v="3"/>
    <x v="12"/>
    <x v="0"/>
    <s v="New"/>
    <x v="3"/>
    <s v="Cycling Pack 12L"/>
    <n v="2"/>
    <n v="103.17"/>
    <n v="0"/>
    <n v="50.49"/>
    <n v="206.34"/>
    <n v="100.98"/>
    <n v="105.36"/>
    <n v="0.51061355045071244"/>
  </r>
  <r>
    <n v="2299"/>
    <d v="2026-09-29T00:00:00"/>
    <n v="2026"/>
    <x v="0"/>
    <n v="9"/>
    <x v="4"/>
    <x v="2"/>
    <x v="7"/>
    <x v="2"/>
    <s v="New"/>
    <x v="4"/>
    <s v="Insulated Bottle"/>
    <n v="2"/>
    <n v="36.93"/>
    <n v="0.1"/>
    <n v="13.4"/>
    <n v="66.474000000000004"/>
    <n v="26.8"/>
    <n v="39.674000000000007"/>
    <n v="0.59683485272437353"/>
  </r>
  <r>
    <n v="2301"/>
    <d v="2026-12-04T00:00:00"/>
    <n v="2026"/>
    <x v="2"/>
    <n v="12"/>
    <x v="3"/>
    <x v="0"/>
    <x v="0"/>
    <x v="2"/>
    <s v="Returning"/>
    <x v="2"/>
    <s v="Compact Sleeping Bag"/>
    <n v="2"/>
    <n v="120.37"/>
    <n v="0.2"/>
    <n v="59.39"/>
    <n v="192.59200000000001"/>
    <n v="118.78"/>
    <n v="73.812000000000012"/>
    <n v="0.3832557946332143"/>
  </r>
  <r>
    <n v="2305"/>
    <d v="2026-09-07T00:00:00"/>
    <n v="2026"/>
    <x v="0"/>
    <n v="9"/>
    <x v="4"/>
    <x v="0"/>
    <x v="0"/>
    <x v="3"/>
    <s v="Returning"/>
    <x v="2"/>
    <s v="Portable Camp Stove"/>
    <n v="2"/>
    <n v="82.43"/>
    <n v="0"/>
    <n v="40.51"/>
    <n v="164.86"/>
    <n v="81.02"/>
    <n v="83.840000000000018"/>
    <n v="0.50855271139148372"/>
  </r>
  <r>
    <n v="2307"/>
    <d v="2026-09-11T00:00:00"/>
    <n v="2026"/>
    <x v="0"/>
    <n v="9"/>
    <x v="4"/>
    <x v="3"/>
    <x v="12"/>
    <x v="2"/>
    <s v="Returning"/>
    <x v="4"/>
    <s v="Travel Backpack 35L"/>
    <n v="1"/>
    <n v="162.06"/>
    <n v="0"/>
    <n v="86.95"/>
    <n v="162.06"/>
    <n v="86.95"/>
    <n v="75.11"/>
    <n v="0.4634703196347032"/>
  </r>
  <r>
    <n v="2309"/>
    <d v="2026-03-23T00:00:00"/>
    <n v="2026"/>
    <x v="1"/>
    <n v="3"/>
    <x v="7"/>
    <x v="0"/>
    <x v="0"/>
    <x v="2"/>
    <s v="Returning"/>
    <x v="2"/>
    <s v="Trail Tent 2P"/>
    <n v="6"/>
    <n v="199.75"/>
    <n v="0"/>
    <n v="105.84"/>
    <n v="1198.5"/>
    <n v="635.04"/>
    <n v="563.46"/>
    <n v="0.47013767209011265"/>
  </r>
  <r>
    <n v="2310"/>
    <d v="2026-09-27T00:00:00"/>
    <n v="2026"/>
    <x v="0"/>
    <n v="9"/>
    <x v="4"/>
    <x v="1"/>
    <x v="5"/>
    <x v="2"/>
    <s v="Returning"/>
    <x v="4"/>
    <s v="Travel Backpack 35L"/>
    <n v="1"/>
    <n v="165.44"/>
    <n v="0"/>
    <n v="88.25"/>
    <n v="165.44"/>
    <n v="88.25"/>
    <n v="77.19"/>
    <n v="0.46657398452611215"/>
  </r>
  <r>
    <n v="2311"/>
    <d v="2026-03-19T00:00:00"/>
    <n v="2026"/>
    <x v="1"/>
    <n v="3"/>
    <x v="7"/>
    <x v="0"/>
    <x v="4"/>
    <x v="2"/>
    <s v="New"/>
    <x v="0"/>
    <s v="Trail Boots"/>
    <n v="1"/>
    <n v="145.19"/>
    <n v="0"/>
    <n v="80.67"/>
    <n v="145.19"/>
    <n v="80.67"/>
    <n v="64.52"/>
    <n v="0.44438322198498514"/>
  </r>
  <r>
    <n v="2312"/>
    <d v="2026-04-10T00:00:00"/>
    <n v="2026"/>
    <x v="3"/>
    <n v="4"/>
    <x v="6"/>
    <x v="1"/>
    <x v="5"/>
    <x v="0"/>
    <s v="New"/>
    <x v="0"/>
    <s v="Hiking Daypack 20L"/>
    <n v="1"/>
    <n v="93.35"/>
    <n v="0.1"/>
    <n v="45.54"/>
    <n v="84.015000000000001"/>
    <n v="45.54"/>
    <n v="38.475000000000001"/>
    <n v="0.45795393679700053"/>
  </r>
  <r>
    <n v="2314"/>
    <d v="2026-01-22T00:00:00"/>
    <n v="2026"/>
    <x v="1"/>
    <n v="1"/>
    <x v="10"/>
    <x v="1"/>
    <x v="10"/>
    <x v="2"/>
    <s v="New"/>
    <x v="3"/>
    <s v="Compact Repair Kit"/>
    <n v="1"/>
    <n v="40.28"/>
    <n v="0"/>
    <n v="16.79"/>
    <n v="40.28"/>
    <n v="16.79"/>
    <n v="23.490000000000002"/>
    <n v="0.58316782522343602"/>
  </r>
  <r>
    <n v="2316"/>
    <d v="2026-06-09T00:00:00"/>
    <n v="2026"/>
    <x v="3"/>
    <n v="6"/>
    <x v="5"/>
    <x v="2"/>
    <x v="7"/>
    <x v="3"/>
    <s v="New"/>
    <x v="1"/>
    <s v="Recovery Roller"/>
    <n v="1"/>
    <n v="35.619999999999997"/>
    <n v="0"/>
    <n v="14.05"/>
    <n v="35.619999999999997"/>
    <n v="14.05"/>
    <n v="21.569999999999997"/>
    <n v="0.60555867490174053"/>
  </r>
  <r>
    <n v="2317"/>
    <d v="2026-05-03T00:00:00"/>
    <n v="2026"/>
    <x v="3"/>
    <n v="5"/>
    <x v="8"/>
    <x v="1"/>
    <x v="5"/>
    <x v="1"/>
    <s v="Business"/>
    <x v="0"/>
    <s v="Summit Backpack 45L"/>
    <n v="5"/>
    <n v="155.54"/>
    <n v="0.1"/>
    <n v="78.02"/>
    <n v="699.93"/>
    <n v="390.09999999999997"/>
    <n v="309.83"/>
    <n v="0.44265855156944267"/>
  </r>
  <r>
    <n v="2320"/>
    <d v="2026-05-16T00:00:00"/>
    <n v="2026"/>
    <x v="3"/>
    <n v="5"/>
    <x v="8"/>
    <x v="2"/>
    <x v="13"/>
    <x v="0"/>
    <s v="Business"/>
    <x v="4"/>
    <s v="Carry-On Duffel"/>
    <n v="2"/>
    <n v="131.1"/>
    <n v="0"/>
    <n v="65.55"/>
    <n v="262.2"/>
    <n v="131.1"/>
    <n v="131.1"/>
    <n v="0.5"/>
  </r>
  <r>
    <n v="2322"/>
    <d v="2026-05-17T00:00:00"/>
    <n v="2026"/>
    <x v="3"/>
    <n v="5"/>
    <x v="8"/>
    <x v="3"/>
    <x v="11"/>
    <x v="0"/>
    <s v="Business"/>
    <x v="0"/>
    <s v="Trekking Poles"/>
    <n v="1"/>
    <n v="70.62"/>
    <n v="0"/>
    <n v="32.53"/>
    <n v="70.62"/>
    <n v="32.53"/>
    <n v="38.090000000000003"/>
    <n v="0.53936561880487111"/>
  </r>
  <r>
    <n v="2323"/>
    <d v="2026-03-11T00:00:00"/>
    <n v="2026"/>
    <x v="1"/>
    <n v="3"/>
    <x v="7"/>
    <x v="2"/>
    <x v="13"/>
    <x v="0"/>
    <s v="New"/>
    <x v="4"/>
    <s v="Insulated Bottle"/>
    <n v="2"/>
    <n v="36.08"/>
    <n v="0.05"/>
    <n v="13.19"/>
    <n v="68.551999999999992"/>
    <n v="26.38"/>
    <n v="42.171999999999997"/>
    <n v="0.61518263507993931"/>
  </r>
  <r>
    <n v="2324"/>
    <d v="2026-07-10T00:00:00"/>
    <n v="2026"/>
    <x v="0"/>
    <n v="7"/>
    <x v="0"/>
    <x v="2"/>
    <x v="13"/>
    <x v="2"/>
    <s v="New"/>
    <x v="1"/>
    <s v="Training Mat"/>
    <n v="2"/>
    <n v="51.75"/>
    <n v="0"/>
    <n v="21.4"/>
    <n v="103.5"/>
    <n v="42.8"/>
    <n v="60.7"/>
    <n v="0.58647342995169083"/>
  </r>
  <r>
    <n v="2325"/>
    <d v="2026-04-28T00:00:00"/>
    <n v="2026"/>
    <x v="3"/>
    <n v="4"/>
    <x v="6"/>
    <x v="1"/>
    <x v="1"/>
    <x v="2"/>
    <s v="Returning"/>
    <x v="1"/>
    <s v="Resistance Band Set"/>
    <n v="1"/>
    <n v="40.950000000000003"/>
    <n v="0.15"/>
    <n v="14.89"/>
    <n v="34.807500000000005"/>
    <n v="14.89"/>
    <n v="19.917500000000004"/>
    <n v="0.57221863104216053"/>
  </r>
  <r>
    <n v="2327"/>
    <d v="2026-05-20T00:00:00"/>
    <n v="2026"/>
    <x v="3"/>
    <n v="5"/>
    <x v="8"/>
    <x v="3"/>
    <x v="9"/>
    <x v="0"/>
    <s v="Returning"/>
    <x v="0"/>
    <s v="Trekking Poles"/>
    <n v="1"/>
    <n v="73.150000000000006"/>
    <n v="0"/>
    <n v="32.950000000000003"/>
    <n v="73.150000000000006"/>
    <n v="32.950000000000003"/>
    <n v="40.200000000000003"/>
    <n v="0.54955570745044424"/>
  </r>
  <r>
    <n v="2328"/>
    <d v="2026-08-19T00:00:00"/>
    <n v="2026"/>
    <x v="0"/>
    <n v="8"/>
    <x v="11"/>
    <x v="3"/>
    <x v="12"/>
    <x v="2"/>
    <s v="Returning"/>
    <x v="4"/>
    <s v="Carry-On Duffel"/>
    <n v="1"/>
    <n v="130.94"/>
    <n v="0"/>
    <n v="66.06"/>
    <n v="130.94"/>
    <n v="66.06"/>
    <n v="64.88"/>
    <n v="0.49549411944402011"/>
  </r>
  <r>
    <n v="2329"/>
    <d v="2026-06-09T00:00:00"/>
    <n v="2026"/>
    <x v="3"/>
    <n v="6"/>
    <x v="5"/>
    <x v="0"/>
    <x v="4"/>
    <x v="2"/>
    <s v="New"/>
    <x v="0"/>
    <s v="Summit Backpack 45L"/>
    <n v="3"/>
    <n v="157.43"/>
    <n v="0.15"/>
    <n v="77.56"/>
    <n v="401.44650000000001"/>
    <n v="232.68"/>
    <n v="168.76650000000001"/>
    <n v="0.42039599299034863"/>
  </r>
  <r>
    <n v="2330"/>
    <d v="2026-06-15T00:00:00"/>
    <n v="2026"/>
    <x v="3"/>
    <n v="6"/>
    <x v="5"/>
    <x v="2"/>
    <x v="6"/>
    <x v="2"/>
    <s v="New"/>
    <x v="4"/>
    <s v="Insulated Bottle"/>
    <n v="2"/>
    <n v="36.11"/>
    <n v="0.05"/>
    <n v="13.29"/>
    <n v="68.608999999999995"/>
    <n v="26.58"/>
    <n v="42.028999999999996"/>
    <n v="0.6125872698917052"/>
  </r>
  <r>
    <n v="2331"/>
    <d v="2026-01-05T00:00:00"/>
    <n v="2026"/>
    <x v="1"/>
    <n v="1"/>
    <x v="10"/>
    <x v="0"/>
    <x v="4"/>
    <x v="2"/>
    <s v="New"/>
    <x v="3"/>
    <s v="Cycling Pack 12L"/>
    <n v="1"/>
    <n v="104.23"/>
    <n v="0.1"/>
    <n v="51.6"/>
    <n v="93.807000000000002"/>
    <n v="51.6"/>
    <n v="42.207000000000001"/>
    <n v="0.44993443986056475"/>
  </r>
  <r>
    <n v="2333"/>
    <d v="2026-06-05T00:00:00"/>
    <n v="2026"/>
    <x v="3"/>
    <n v="6"/>
    <x v="5"/>
    <x v="3"/>
    <x v="9"/>
    <x v="2"/>
    <s v="Business"/>
    <x v="2"/>
    <s v="Compact Sleeping Bag"/>
    <n v="1"/>
    <n v="125.32"/>
    <n v="0"/>
    <n v="59.03"/>
    <n v="125.32"/>
    <n v="59.03"/>
    <n v="66.289999999999992"/>
    <n v="0.52896584743057773"/>
  </r>
  <r>
    <n v="2335"/>
    <d v="2026-01-23T00:00:00"/>
    <n v="2026"/>
    <x v="1"/>
    <n v="1"/>
    <x v="10"/>
    <x v="0"/>
    <x v="4"/>
    <x v="2"/>
    <s v="New"/>
    <x v="2"/>
    <s v="Alpine Tent 4P"/>
    <n v="2"/>
    <n v="333.29"/>
    <n v="0"/>
    <n v="197.18"/>
    <n v="666.58"/>
    <n v="394.36"/>
    <n v="272.22000000000003"/>
    <n v="0.40838308980167426"/>
  </r>
  <r>
    <n v="2339"/>
    <d v="2026-03-20T00:00:00"/>
    <n v="2026"/>
    <x v="1"/>
    <n v="3"/>
    <x v="7"/>
    <x v="2"/>
    <x v="13"/>
    <x v="3"/>
    <s v="New"/>
    <x v="3"/>
    <s v="Trail Bike Light"/>
    <n v="2"/>
    <n v="51.29"/>
    <n v="0"/>
    <n v="23.15"/>
    <n v="102.58"/>
    <n v="46.3"/>
    <n v="56.28"/>
    <n v="0.54864496003119523"/>
  </r>
  <r>
    <n v="2340"/>
    <d v="2026-09-03T00:00:00"/>
    <n v="2026"/>
    <x v="0"/>
    <n v="9"/>
    <x v="4"/>
    <x v="2"/>
    <x v="16"/>
    <x v="0"/>
    <s v="New"/>
    <x v="2"/>
    <s v="Alpine Tent 4P"/>
    <n v="4"/>
    <n v="332.93"/>
    <n v="0"/>
    <n v="193.56"/>
    <n v="1331.72"/>
    <n v="774.24"/>
    <n v="557.48"/>
    <n v="0.41861652599645571"/>
  </r>
  <r>
    <n v="2342"/>
    <d v="2026-07-06T00:00:00"/>
    <n v="2026"/>
    <x v="0"/>
    <n v="7"/>
    <x v="0"/>
    <x v="2"/>
    <x v="6"/>
    <x v="2"/>
    <s v="Returning"/>
    <x v="1"/>
    <s v="Recovery Roller"/>
    <n v="1"/>
    <n v="36.19"/>
    <n v="0"/>
    <n v="13.91"/>
    <n v="36.19"/>
    <n v="13.91"/>
    <n v="22.279999999999998"/>
    <n v="0.61563967946946663"/>
  </r>
  <r>
    <n v="2343"/>
    <d v="2026-11-25T00:00:00"/>
    <n v="2026"/>
    <x v="2"/>
    <n v="11"/>
    <x v="2"/>
    <x v="1"/>
    <x v="5"/>
    <x v="0"/>
    <s v="New"/>
    <x v="2"/>
    <s v="Compact Sleeping Bag"/>
    <n v="1"/>
    <n v="121.53"/>
    <n v="0.15"/>
    <n v="62.14"/>
    <n v="103.3005"/>
    <n v="62.14"/>
    <n v="41.160499999999999"/>
    <n v="0.39845402490791426"/>
  </r>
  <r>
    <n v="2344"/>
    <d v="2026-09-07T00:00:00"/>
    <n v="2026"/>
    <x v="0"/>
    <n v="9"/>
    <x v="4"/>
    <x v="1"/>
    <x v="5"/>
    <x v="3"/>
    <s v="New"/>
    <x v="1"/>
    <s v="Recovery Roller"/>
    <n v="4"/>
    <n v="36.380000000000003"/>
    <n v="0"/>
    <n v="14.16"/>
    <n v="145.52000000000001"/>
    <n v="56.64"/>
    <n v="88.88000000000001"/>
    <n v="0.61077515118196812"/>
  </r>
  <r>
    <n v="2346"/>
    <d v="2026-12-06T00:00:00"/>
    <n v="2026"/>
    <x v="2"/>
    <n v="12"/>
    <x v="3"/>
    <x v="1"/>
    <x v="1"/>
    <x v="3"/>
    <s v="Business"/>
    <x v="4"/>
    <s v="Packing Cube Set"/>
    <n v="2"/>
    <n v="46.01"/>
    <n v="0.05"/>
    <n v="18.399999999999999"/>
    <n v="87.418999999999997"/>
    <n v="36.799999999999997"/>
    <n v="50.619"/>
    <n v="0.57903888170763795"/>
  </r>
  <r>
    <n v="2347"/>
    <d v="2026-03-22T00:00:00"/>
    <n v="2026"/>
    <x v="1"/>
    <n v="3"/>
    <x v="7"/>
    <x v="0"/>
    <x v="8"/>
    <x v="2"/>
    <s v="Returning"/>
    <x v="4"/>
    <s v="Carry-On Duffel"/>
    <n v="2"/>
    <n v="131.38999999999999"/>
    <n v="0"/>
    <n v="66.91"/>
    <n v="262.77999999999997"/>
    <n v="133.82"/>
    <n v="128.95999999999998"/>
    <n v="0.49075272090722277"/>
  </r>
  <r>
    <n v="2352"/>
    <d v="2026-07-04T00:00:00"/>
    <n v="2026"/>
    <x v="0"/>
    <n v="7"/>
    <x v="0"/>
    <x v="3"/>
    <x v="15"/>
    <x v="1"/>
    <s v="Returning"/>
    <x v="0"/>
    <s v="Trekking Poles"/>
    <n v="4"/>
    <n v="69.7"/>
    <n v="0.1"/>
    <n v="32.799999999999997"/>
    <n v="250.92000000000002"/>
    <n v="131.19999999999999"/>
    <n v="119.72000000000003"/>
    <n v="0.47712418300653603"/>
  </r>
  <r>
    <n v="2353"/>
    <d v="2026-02-17T00:00:00"/>
    <n v="2026"/>
    <x v="1"/>
    <n v="2"/>
    <x v="1"/>
    <x v="2"/>
    <x v="13"/>
    <x v="2"/>
    <s v="Returning"/>
    <x v="2"/>
    <s v="Alpine Tent 4P"/>
    <n v="1"/>
    <n v="339.52"/>
    <n v="0.1"/>
    <n v="191.19"/>
    <n v="305.56799999999998"/>
    <n v="191.19"/>
    <n v="114.37799999999999"/>
    <n v="0.3743127552623311"/>
  </r>
  <r>
    <n v="2356"/>
    <d v="2026-08-09T00:00:00"/>
    <n v="2026"/>
    <x v="0"/>
    <n v="8"/>
    <x v="11"/>
    <x v="0"/>
    <x v="8"/>
    <x v="0"/>
    <s v="New"/>
    <x v="3"/>
    <s v="Cycling Pack 12L"/>
    <n v="3"/>
    <n v="102.91"/>
    <n v="0.1"/>
    <n v="50.23"/>
    <n v="277.85700000000003"/>
    <n v="150.69"/>
    <n v="127.16700000000003"/>
    <n v="0.45767067232425318"/>
  </r>
  <r>
    <n v="2358"/>
    <d v="2026-06-22T00:00:00"/>
    <n v="2026"/>
    <x v="3"/>
    <n v="6"/>
    <x v="5"/>
    <x v="1"/>
    <x v="1"/>
    <x v="3"/>
    <s v="Returning"/>
    <x v="1"/>
    <s v="Training Mat"/>
    <n v="2"/>
    <n v="50.21"/>
    <n v="0.05"/>
    <n v="21.74"/>
    <n v="95.399000000000001"/>
    <n v="43.48"/>
    <n v="51.919000000000004"/>
    <n v="0.54423002337550708"/>
  </r>
  <r>
    <n v="2359"/>
    <d v="2026-02-26T00:00:00"/>
    <n v="2026"/>
    <x v="1"/>
    <n v="2"/>
    <x v="1"/>
    <x v="3"/>
    <x v="11"/>
    <x v="2"/>
    <s v="Returning"/>
    <x v="2"/>
    <s v="Trail Tent 2P"/>
    <n v="2"/>
    <n v="195.92"/>
    <n v="0.05"/>
    <n v="104.13"/>
    <n v="372.24799999999993"/>
    <n v="208.26"/>
    <n v="163.98799999999994"/>
    <n v="0.4405342674775955"/>
  </r>
  <r>
    <n v="2363"/>
    <d v="2026-07-02T00:00:00"/>
    <n v="2026"/>
    <x v="0"/>
    <n v="7"/>
    <x v="0"/>
    <x v="0"/>
    <x v="0"/>
    <x v="2"/>
    <s v="New"/>
    <x v="0"/>
    <s v="Trekking Poles"/>
    <n v="2"/>
    <n v="71.28"/>
    <n v="0.1"/>
    <n v="32.67"/>
    <n v="128.304"/>
    <n v="65.34"/>
    <n v="62.963999999999999"/>
    <n v="0.4907407407407407"/>
  </r>
  <r>
    <n v="2365"/>
    <d v="2026-11-14T00:00:00"/>
    <n v="2026"/>
    <x v="2"/>
    <n v="11"/>
    <x v="2"/>
    <x v="3"/>
    <x v="9"/>
    <x v="0"/>
    <s v="Business"/>
    <x v="0"/>
    <s v="Hiking Daypack 20L"/>
    <n v="2"/>
    <n v="91.95"/>
    <n v="0.05"/>
    <n v="46.45"/>
    <n v="174.70499999999998"/>
    <n v="92.9"/>
    <n v="81.804999999999978"/>
    <n v="0.46824647262528252"/>
  </r>
  <r>
    <n v="2366"/>
    <d v="2026-06-22T00:00:00"/>
    <n v="2026"/>
    <x v="3"/>
    <n v="6"/>
    <x v="5"/>
    <x v="3"/>
    <x v="11"/>
    <x v="3"/>
    <s v="Returning"/>
    <x v="3"/>
    <s v="Cycling Pack 12L"/>
    <n v="3"/>
    <n v="100.3"/>
    <n v="0"/>
    <n v="49.26"/>
    <n v="300.89999999999998"/>
    <n v="147.78"/>
    <n v="153.11999999999998"/>
    <n v="0.5088733798604187"/>
  </r>
  <r>
    <n v="2369"/>
    <d v="2026-08-08T00:00:00"/>
    <n v="2026"/>
    <x v="0"/>
    <n v="8"/>
    <x v="11"/>
    <x v="0"/>
    <x v="4"/>
    <x v="0"/>
    <s v="New"/>
    <x v="2"/>
    <s v="Compact Sleeping Bag"/>
    <n v="1"/>
    <n v="125.95"/>
    <n v="0.05"/>
    <n v="61.9"/>
    <n v="119.6525"/>
    <n v="61.9"/>
    <n v="57.752500000000005"/>
    <n v="0.48266856104134892"/>
  </r>
  <r>
    <n v="2370"/>
    <d v="2026-09-06T00:00:00"/>
    <n v="2026"/>
    <x v="0"/>
    <n v="9"/>
    <x v="4"/>
    <x v="0"/>
    <x v="2"/>
    <x v="3"/>
    <s v="New"/>
    <x v="1"/>
    <s v="Recovery Roller"/>
    <n v="1"/>
    <n v="35.68"/>
    <n v="0.05"/>
    <n v="13.76"/>
    <n v="33.896000000000001"/>
    <n v="13.76"/>
    <n v="20.136000000000003"/>
    <n v="0.59405239556289835"/>
  </r>
  <r>
    <n v="2374"/>
    <d v="2026-10-04T00:00:00"/>
    <n v="2026"/>
    <x v="2"/>
    <n v="10"/>
    <x v="9"/>
    <x v="0"/>
    <x v="8"/>
    <x v="3"/>
    <s v="Returning"/>
    <x v="0"/>
    <s v="Trekking Poles"/>
    <n v="1"/>
    <n v="70.400000000000006"/>
    <n v="0"/>
    <n v="32.43"/>
    <n v="70.400000000000006"/>
    <n v="32.43"/>
    <n v="37.970000000000006"/>
    <n v="0.53934659090909098"/>
  </r>
  <r>
    <n v="2375"/>
    <d v="2026-02-20T00:00:00"/>
    <n v="2026"/>
    <x v="1"/>
    <n v="2"/>
    <x v="1"/>
    <x v="2"/>
    <x v="13"/>
    <x v="3"/>
    <s v="Returning"/>
    <x v="2"/>
    <s v="Portable Camp Stove"/>
    <n v="2"/>
    <n v="80.510000000000005"/>
    <n v="0.05"/>
    <n v="38.630000000000003"/>
    <n v="152.96899999999999"/>
    <n v="77.260000000000005"/>
    <n v="75.708999999999989"/>
    <n v="0.4949303453640933"/>
  </r>
  <r>
    <n v="2376"/>
    <d v="2026-07-31T00:00:00"/>
    <n v="2026"/>
    <x v="0"/>
    <n v="7"/>
    <x v="0"/>
    <x v="3"/>
    <x v="9"/>
    <x v="1"/>
    <s v="Returning"/>
    <x v="2"/>
    <s v="Trail Tent 2P"/>
    <n v="5"/>
    <n v="198.35"/>
    <n v="0.05"/>
    <n v="104.96"/>
    <n v="942.16249999999991"/>
    <n v="524.79999999999995"/>
    <n v="417.36249999999995"/>
    <n v="0.44298356175288234"/>
  </r>
  <r>
    <n v="2379"/>
    <d v="2026-03-27T00:00:00"/>
    <n v="2026"/>
    <x v="1"/>
    <n v="3"/>
    <x v="7"/>
    <x v="1"/>
    <x v="1"/>
    <x v="0"/>
    <s v="Returning"/>
    <x v="4"/>
    <s v="Travel Backpack 35L"/>
    <n v="2"/>
    <n v="165.58"/>
    <n v="0"/>
    <n v="86.16"/>
    <n v="331.16"/>
    <n v="172.32"/>
    <n v="158.84000000000003"/>
    <n v="0.47964730039859893"/>
  </r>
  <r>
    <n v="2380"/>
    <d v="2026-01-16T00:00:00"/>
    <n v="2026"/>
    <x v="1"/>
    <n v="1"/>
    <x v="10"/>
    <x v="0"/>
    <x v="8"/>
    <x v="2"/>
    <s v="Returning"/>
    <x v="2"/>
    <s v="Compact Sleeping Bag"/>
    <n v="4"/>
    <n v="121.8"/>
    <n v="0.05"/>
    <n v="59.57"/>
    <n v="462.84"/>
    <n v="238.28"/>
    <n v="224.55999999999997"/>
    <n v="0.48517846339987897"/>
  </r>
  <r>
    <n v="2381"/>
    <d v="2026-04-07T00:00:00"/>
    <n v="2026"/>
    <x v="3"/>
    <n v="4"/>
    <x v="6"/>
    <x v="2"/>
    <x v="7"/>
    <x v="2"/>
    <s v="Returning"/>
    <x v="4"/>
    <s v="Carry-On Duffel"/>
    <n v="2"/>
    <n v="134.16"/>
    <n v="0.05"/>
    <n v="67.08"/>
    <n v="254.90399999999997"/>
    <n v="134.16"/>
    <n v="120.74399999999997"/>
    <n v="0.47368421052631576"/>
  </r>
  <r>
    <n v="2382"/>
    <d v="2026-08-07T00:00:00"/>
    <n v="2026"/>
    <x v="0"/>
    <n v="8"/>
    <x v="11"/>
    <x v="2"/>
    <x v="16"/>
    <x v="0"/>
    <s v="Returning"/>
    <x v="2"/>
    <s v="Alpine Tent 4P"/>
    <n v="3"/>
    <n v="343.45"/>
    <n v="0.05"/>
    <n v="195.73"/>
    <n v="978.83249999999987"/>
    <n v="587.18999999999994"/>
    <n v="391.64249999999993"/>
    <n v="0.40011186796515236"/>
  </r>
  <r>
    <n v="2383"/>
    <d v="2026-09-27T00:00:00"/>
    <n v="2026"/>
    <x v="0"/>
    <n v="9"/>
    <x v="4"/>
    <x v="0"/>
    <x v="0"/>
    <x v="2"/>
    <s v="Returning"/>
    <x v="4"/>
    <s v="Carry-On Duffel"/>
    <n v="2"/>
    <n v="130.29"/>
    <n v="0.1"/>
    <n v="67.97"/>
    <n v="234.52199999999999"/>
    <n v="135.94"/>
    <n v="98.581999999999994"/>
    <n v="0.42035288800197845"/>
  </r>
  <r>
    <n v="2385"/>
    <d v="2026-07-13T00:00:00"/>
    <n v="2026"/>
    <x v="0"/>
    <n v="7"/>
    <x v="0"/>
    <x v="2"/>
    <x v="7"/>
    <x v="1"/>
    <s v="Business"/>
    <x v="2"/>
    <s v="Portable Camp Stove"/>
    <n v="6"/>
    <n v="83.28"/>
    <n v="0.15"/>
    <n v="38.76"/>
    <n v="424.72800000000001"/>
    <n v="232.56"/>
    <n v="192.16800000000001"/>
    <n v="0.45244956772334294"/>
  </r>
  <r>
    <n v="2386"/>
    <d v="2026-08-08T00:00:00"/>
    <n v="2026"/>
    <x v="0"/>
    <n v="8"/>
    <x v="11"/>
    <x v="2"/>
    <x v="6"/>
    <x v="2"/>
    <s v="Returning"/>
    <x v="0"/>
    <s v="Hiking Daypack 20L"/>
    <n v="6"/>
    <n v="91.9"/>
    <n v="0.05"/>
    <n v="44.69"/>
    <n v="523.83000000000004"/>
    <n v="268.14"/>
    <n v="255.69000000000005"/>
    <n v="0.48811637363266713"/>
  </r>
  <r>
    <n v="2388"/>
    <d v="2026-09-28T00:00:00"/>
    <n v="2026"/>
    <x v="0"/>
    <n v="9"/>
    <x v="4"/>
    <x v="0"/>
    <x v="4"/>
    <x v="2"/>
    <s v="Returning"/>
    <x v="0"/>
    <s v="Hiking Daypack 20L"/>
    <n v="3"/>
    <n v="93.22"/>
    <n v="0"/>
    <n v="46.75"/>
    <n v="279.65999999999997"/>
    <n v="140.25"/>
    <n v="139.40999999999997"/>
    <n v="0.49849817635700489"/>
  </r>
  <r>
    <n v="2390"/>
    <d v="2026-04-18T00:00:00"/>
    <n v="2026"/>
    <x v="3"/>
    <n v="4"/>
    <x v="6"/>
    <x v="0"/>
    <x v="4"/>
    <x v="0"/>
    <s v="Returning"/>
    <x v="2"/>
    <s v="Portable Camp Stove"/>
    <n v="1"/>
    <n v="80.98"/>
    <n v="0"/>
    <n v="40.19"/>
    <n v="80.98"/>
    <n v="40.19"/>
    <n v="40.790000000000006"/>
    <n v="0.50370461842430236"/>
  </r>
  <r>
    <n v="2391"/>
    <d v="2026-04-01T00:00:00"/>
    <n v="2026"/>
    <x v="3"/>
    <n v="4"/>
    <x v="6"/>
    <x v="2"/>
    <x v="13"/>
    <x v="2"/>
    <s v="Returning"/>
    <x v="1"/>
    <s v="Resistance Band Set"/>
    <n v="2"/>
    <n v="40.590000000000003"/>
    <n v="0"/>
    <n v="15.01"/>
    <n v="81.180000000000007"/>
    <n v="30.02"/>
    <n v="51.160000000000011"/>
    <n v="0.63020448386302053"/>
  </r>
  <r>
    <n v="2395"/>
    <d v="2026-05-21T00:00:00"/>
    <n v="2026"/>
    <x v="3"/>
    <n v="5"/>
    <x v="8"/>
    <x v="2"/>
    <x v="13"/>
    <x v="2"/>
    <s v="Business"/>
    <x v="1"/>
    <s v="Recovery Roller"/>
    <n v="1"/>
    <n v="36.9"/>
    <n v="0.05"/>
    <n v="13.89"/>
    <n v="35.055"/>
    <n v="13.89"/>
    <n v="21.164999999999999"/>
    <n v="0.60376551133932388"/>
  </r>
  <r>
    <n v="2396"/>
    <d v="2026-02-08T00:00:00"/>
    <n v="2026"/>
    <x v="1"/>
    <n v="2"/>
    <x v="1"/>
    <x v="0"/>
    <x v="0"/>
    <x v="2"/>
    <s v="Business"/>
    <x v="1"/>
    <s v="Training Mat"/>
    <n v="2"/>
    <n v="50.4"/>
    <n v="0"/>
    <n v="21.43"/>
    <n v="100.8"/>
    <n v="42.86"/>
    <n v="57.94"/>
    <n v="0.57480158730158726"/>
  </r>
  <r>
    <n v="2400"/>
    <d v="2026-10-09T00:00:00"/>
    <n v="2026"/>
    <x v="2"/>
    <n v="10"/>
    <x v="9"/>
    <x v="3"/>
    <x v="12"/>
    <x v="2"/>
    <s v="New"/>
    <x v="0"/>
    <s v="Hiking Daypack 20L"/>
    <n v="2"/>
    <n v="93.83"/>
    <n v="0.1"/>
    <n v="44.27"/>
    <n v="168.89400000000001"/>
    <n v="88.54"/>
    <n v="80.353999999999999"/>
    <n v="0.47576586498040191"/>
  </r>
  <r>
    <n v="2402"/>
    <d v="2026-12-27T00:00:00"/>
    <n v="2026"/>
    <x v="2"/>
    <n v="12"/>
    <x v="3"/>
    <x v="2"/>
    <x v="16"/>
    <x v="3"/>
    <s v="New"/>
    <x v="4"/>
    <s v="Carry-On Duffel"/>
    <n v="6"/>
    <n v="133.4"/>
    <n v="0.1"/>
    <n v="66.3"/>
    <n v="720.36000000000013"/>
    <n v="397.79999999999995"/>
    <n v="322.56000000000017"/>
    <n v="0.44777611194402817"/>
  </r>
  <r>
    <n v="2404"/>
    <d v="2026-12-17T00:00:00"/>
    <n v="2026"/>
    <x v="2"/>
    <n v="12"/>
    <x v="3"/>
    <x v="3"/>
    <x v="11"/>
    <x v="3"/>
    <s v="Business"/>
    <x v="4"/>
    <s v="Travel Backpack 35L"/>
    <n v="3"/>
    <n v="163.34"/>
    <n v="0.1"/>
    <n v="88.53"/>
    <n v="441.01799999999997"/>
    <n v="265.59000000000003"/>
    <n v="175.42799999999994"/>
    <n v="0.39777968246194023"/>
  </r>
  <r>
    <n v="2407"/>
    <d v="2026-07-12T00:00:00"/>
    <n v="2026"/>
    <x v="0"/>
    <n v="7"/>
    <x v="0"/>
    <x v="2"/>
    <x v="13"/>
    <x v="3"/>
    <s v="Business"/>
    <x v="0"/>
    <s v="Summit Backpack 45L"/>
    <n v="1"/>
    <n v="153.25"/>
    <n v="0.15"/>
    <n v="78.28"/>
    <n v="130.26249999999999"/>
    <n v="78.28"/>
    <n v="51.982499999999987"/>
    <n v="0.39905959121005657"/>
  </r>
  <r>
    <n v="2409"/>
    <d v="2026-08-02T00:00:00"/>
    <n v="2026"/>
    <x v="0"/>
    <n v="8"/>
    <x v="11"/>
    <x v="0"/>
    <x v="8"/>
    <x v="2"/>
    <s v="Returning"/>
    <x v="2"/>
    <s v="Portable Camp Stove"/>
    <n v="1"/>
    <n v="83.6"/>
    <n v="0.05"/>
    <n v="38.51"/>
    <n v="79.419999999999987"/>
    <n v="38.51"/>
    <n v="40.909999999999989"/>
    <n v="0.51510954419541677"/>
  </r>
  <r>
    <n v="2414"/>
    <d v="2026-08-14T00:00:00"/>
    <n v="2026"/>
    <x v="0"/>
    <n v="8"/>
    <x v="11"/>
    <x v="2"/>
    <x v="3"/>
    <x v="1"/>
    <s v="Business"/>
    <x v="3"/>
    <s v="Trail Bike Light"/>
    <n v="6"/>
    <n v="50.94"/>
    <n v="0.1"/>
    <n v="22.76"/>
    <n v="275.07600000000002"/>
    <n v="136.56"/>
    <n v="138.51600000000002"/>
    <n v="0.50355538105832576"/>
  </r>
  <r>
    <n v="2415"/>
    <d v="2026-08-05T00:00:00"/>
    <n v="2026"/>
    <x v="0"/>
    <n v="8"/>
    <x v="11"/>
    <x v="2"/>
    <x v="13"/>
    <x v="2"/>
    <s v="New"/>
    <x v="4"/>
    <s v="Carry-On Duffel"/>
    <n v="2"/>
    <n v="131.25"/>
    <n v="0.05"/>
    <n v="65.42"/>
    <n v="249.375"/>
    <n v="130.84"/>
    <n v="118.535"/>
    <n v="0.47532832080200499"/>
  </r>
  <r>
    <n v="2417"/>
    <d v="2026-06-29T00:00:00"/>
    <n v="2026"/>
    <x v="3"/>
    <n v="6"/>
    <x v="5"/>
    <x v="2"/>
    <x v="13"/>
    <x v="2"/>
    <s v="Business"/>
    <x v="1"/>
    <s v="Training Mat"/>
    <n v="1"/>
    <n v="50.67"/>
    <n v="0"/>
    <n v="22.18"/>
    <n v="50.67"/>
    <n v="22.18"/>
    <n v="28.490000000000002"/>
    <n v="0.56226564041839355"/>
  </r>
  <r>
    <n v="2420"/>
    <d v="2026-06-06T00:00:00"/>
    <n v="2026"/>
    <x v="3"/>
    <n v="6"/>
    <x v="5"/>
    <x v="3"/>
    <x v="9"/>
    <x v="2"/>
    <s v="New"/>
    <x v="4"/>
    <s v="Carry-On Duffel"/>
    <n v="1"/>
    <n v="131.79"/>
    <n v="0"/>
    <n v="68.22"/>
    <n v="131.79"/>
    <n v="68.22"/>
    <n v="63.569999999999993"/>
    <n v="0.48235829729114499"/>
  </r>
  <r>
    <n v="2424"/>
    <d v="2026-07-07T00:00:00"/>
    <n v="2026"/>
    <x v="0"/>
    <n v="7"/>
    <x v="0"/>
    <x v="0"/>
    <x v="4"/>
    <x v="2"/>
    <s v="New"/>
    <x v="3"/>
    <s v="Trail Bike Light"/>
    <n v="1"/>
    <n v="51.06"/>
    <n v="0.15"/>
    <n v="22.56"/>
    <n v="43.401000000000003"/>
    <n v="22.56"/>
    <n v="20.841000000000005"/>
    <n v="0.48019630884081022"/>
  </r>
  <r>
    <n v="2425"/>
    <d v="2026-09-22T00:00:00"/>
    <n v="2026"/>
    <x v="0"/>
    <n v="9"/>
    <x v="4"/>
    <x v="0"/>
    <x v="4"/>
    <x v="3"/>
    <s v="New"/>
    <x v="4"/>
    <s v="Carry-On Duffel"/>
    <n v="3"/>
    <n v="134.52000000000001"/>
    <n v="0.05"/>
    <n v="65.19"/>
    <n v="383.38200000000006"/>
    <n v="195.57"/>
    <n v="187.81200000000007"/>
    <n v="0.48988215409174152"/>
  </r>
  <r>
    <n v="2426"/>
    <d v="2026-08-16T00:00:00"/>
    <n v="2026"/>
    <x v="0"/>
    <n v="8"/>
    <x v="11"/>
    <x v="2"/>
    <x v="13"/>
    <x v="2"/>
    <s v="New"/>
    <x v="0"/>
    <s v="Hiking Daypack 20L"/>
    <n v="1"/>
    <n v="90.58"/>
    <n v="0"/>
    <n v="44.53"/>
    <n v="90.58"/>
    <n v="44.53"/>
    <n v="46.05"/>
    <n v="0.50839037315080593"/>
  </r>
  <r>
    <n v="2427"/>
    <d v="2026-04-16T00:00:00"/>
    <n v="2026"/>
    <x v="3"/>
    <n v="4"/>
    <x v="6"/>
    <x v="0"/>
    <x v="8"/>
    <x v="2"/>
    <s v="New"/>
    <x v="4"/>
    <s v="Packing Cube Set"/>
    <n v="1"/>
    <n v="45.82"/>
    <n v="0.1"/>
    <n v="18.48"/>
    <n v="41.238"/>
    <n v="18.48"/>
    <n v="22.757999999999999"/>
    <n v="0.55186963480285167"/>
  </r>
  <r>
    <n v="2428"/>
    <d v="2026-09-02T00:00:00"/>
    <n v="2026"/>
    <x v="0"/>
    <n v="9"/>
    <x v="4"/>
    <x v="2"/>
    <x v="3"/>
    <x v="3"/>
    <s v="New"/>
    <x v="4"/>
    <s v="Insulated Bottle"/>
    <n v="1"/>
    <n v="36.69"/>
    <n v="0"/>
    <n v="13.92"/>
    <n v="36.69"/>
    <n v="13.92"/>
    <n v="22.769999999999996"/>
    <n v="0.6206050695012264"/>
  </r>
  <r>
    <n v="2431"/>
    <d v="2026-08-18T00:00:00"/>
    <n v="2026"/>
    <x v="0"/>
    <n v="8"/>
    <x v="11"/>
    <x v="1"/>
    <x v="5"/>
    <x v="3"/>
    <s v="Business"/>
    <x v="1"/>
    <s v="Weighted Vest"/>
    <n v="3"/>
    <n v="125.31"/>
    <n v="0"/>
    <n v="67.64"/>
    <n v="375.93"/>
    <n v="202.92000000000002"/>
    <n v="173.01"/>
    <n v="0.46021865772883247"/>
  </r>
  <r>
    <n v="2432"/>
    <d v="2026-05-28T00:00:00"/>
    <n v="2026"/>
    <x v="3"/>
    <n v="5"/>
    <x v="8"/>
    <x v="2"/>
    <x v="13"/>
    <x v="2"/>
    <s v="Returning"/>
    <x v="1"/>
    <s v="Resistance Band Set"/>
    <n v="1"/>
    <n v="41.13"/>
    <n v="0"/>
    <n v="14.8"/>
    <n v="41.13"/>
    <n v="14.8"/>
    <n v="26.330000000000002"/>
    <n v="0.64016532944322879"/>
  </r>
  <r>
    <n v="2435"/>
    <d v="2026-02-19T00:00:00"/>
    <n v="2026"/>
    <x v="1"/>
    <n v="2"/>
    <x v="1"/>
    <x v="3"/>
    <x v="15"/>
    <x v="2"/>
    <s v="New"/>
    <x v="3"/>
    <s v="Compact Repair Kit"/>
    <n v="1"/>
    <n v="41.01"/>
    <n v="0.05"/>
    <n v="16.489999999999998"/>
    <n v="38.959499999999998"/>
    <n v="16.489999999999998"/>
    <n v="22.4695"/>
    <n v="0.57673994789460847"/>
  </r>
  <r>
    <n v="2437"/>
    <d v="2026-11-09T00:00:00"/>
    <n v="2026"/>
    <x v="2"/>
    <n v="11"/>
    <x v="2"/>
    <x v="0"/>
    <x v="2"/>
    <x v="3"/>
    <s v="Business"/>
    <x v="0"/>
    <s v="Trekking Poles"/>
    <n v="1"/>
    <n v="70.3"/>
    <n v="0.05"/>
    <n v="33.31"/>
    <n v="66.784999999999997"/>
    <n v="33.31"/>
    <n v="33.474999999999994"/>
    <n v="0.50123530732949007"/>
  </r>
  <r>
    <n v="2439"/>
    <d v="2026-11-30T00:00:00"/>
    <n v="2026"/>
    <x v="2"/>
    <n v="11"/>
    <x v="2"/>
    <x v="1"/>
    <x v="10"/>
    <x v="2"/>
    <s v="Business"/>
    <x v="1"/>
    <s v="Recovery Roller"/>
    <n v="1"/>
    <n v="35.67"/>
    <n v="0.1"/>
    <n v="13.81"/>
    <n v="32.103000000000002"/>
    <n v="13.81"/>
    <n v="18.292999999999999"/>
    <n v="0.5698221350029592"/>
  </r>
  <r>
    <n v="2442"/>
    <d v="2026-10-07T00:00:00"/>
    <n v="2026"/>
    <x v="2"/>
    <n v="10"/>
    <x v="9"/>
    <x v="3"/>
    <x v="12"/>
    <x v="1"/>
    <s v="Business"/>
    <x v="0"/>
    <s v="Summit Backpack 45L"/>
    <n v="4"/>
    <n v="157.12"/>
    <n v="0.15"/>
    <n v="77.98"/>
    <n v="534.20799999999997"/>
    <n v="311.92"/>
    <n v="222.28799999999995"/>
    <n v="0.41610758356295668"/>
  </r>
  <r>
    <n v="2443"/>
    <d v="2026-04-06T00:00:00"/>
    <n v="2026"/>
    <x v="3"/>
    <n v="4"/>
    <x v="6"/>
    <x v="1"/>
    <x v="5"/>
    <x v="2"/>
    <s v="Returning"/>
    <x v="4"/>
    <s v="Insulated Bottle"/>
    <n v="1"/>
    <n v="35.700000000000003"/>
    <n v="0"/>
    <n v="13.8"/>
    <n v="35.700000000000003"/>
    <n v="13.8"/>
    <n v="21.900000000000002"/>
    <n v="0.61344537815126055"/>
  </r>
  <r>
    <n v="2445"/>
    <d v="2026-04-16T00:00:00"/>
    <n v="2026"/>
    <x v="3"/>
    <n v="4"/>
    <x v="6"/>
    <x v="1"/>
    <x v="5"/>
    <x v="2"/>
    <s v="Returning"/>
    <x v="0"/>
    <s v="Trekking Poles"/>
    <n v="1"/>
    <n v="70.95"/>
    <n v="0"/>
    <n v="31.43"/>
    <n v="70.95"/>
    <n v="31.43"/>
    <n v="39.520000000000003"/>
    <n v="0.55701198026779419"/>
  </r>
  <r>
    <n v="2446"/>
    <d v="2026-05-24T00:00:00"/>
    <n v="2026"/>
    <x v="3"/>
    <n v="5"/>
    <x v="8"/>
    <x v="2"/>
    <x v="13"/>
    <x v="2"/>
    <s v="New"/>
    <x v="2"/>
    <s v="Trail Tent 2P"/>
    <n v="5"/>
    <n v="195.78"/>
    <n v="0.1"/>
    <n v="101.98"/>
    <n v="881.01"/>
    <n v="509.90000000000003"/>
    <n v="371.10999999999996"/>
    <n v="0.4212324491208953"/>
  </r>
  <r>
    <n v="2451"/>
    <d v="2026-06-27T00:00:00"/>
    <n v="2026"/>
    <x v="3"/>
    <n v="6"/>
    <x v="5"/>
    <x v="1"/>
    <x v="10"/>
    <x v="1"/>
    <s v="Business"/>
    <x v="4"/>
    <s v="Travel Backpack 35L"/>
    <n v="4"/>
    <n v="162.61000000000001"/>
    <n v="0.05"/>
    <n v="88.64"/>
    <n v="617.91800000000001"/>
    <n v="354.56"/>
    <n v="263.358"/>
    <n v="0.4262021821665658"/>
  </r>
  <r>
    <n v="2452"/>
    <d v="2026-09-18T00:00:00"/>
    <n v="2026"/>
    <x v="0"/>
    <n v="9"/>
    <x v="4"/>
    <x v="3"/>
    <x v="9"/>
    <x v="2"/>
    <s v="New"/>
    <x v="1"/>
    <s v="Training Mat"/>
    <n v="1"/>
    <n v="50.17"/>
    <n v="0.1"/>
    <n v="21.99"/>
    <n v="45.153000000000006"/>
    <n v="21.99"/>
    <n v="23.163000000000007"/>
    <n v="0.51298917015480705"/>
  </r>
  <r>
    <n v="2453"/>
    <d v="2026-03-29T00:00:00"/>
    <n v="2026"/>
    <x v="1"/>
    <n v="3"/>
    <x v="7"/>
    <x v="0"/>
    <x v="4"/>
    <x v="2"/>
    <s v="Business"/>
    <x v="3"/>
    <s v="Commuter Helmet"/>
    <n v="2"/>
    <n v="79.849999999999994"/>
    <n v="0.05"/>
    <n v="43.78"/>
    <n v="151.71499999999997"/>
    <n v="87.56"/>
    <n v="64.154999999999973"/>
    <n v="0.42286524074745402"/>
  </r>
  <r>
    <n v="2455"/>
    <d v="2026-12-15T00:00:00"/>
    <n v="2026"/>
    <x v="2"/>
    <n v="12"/>
    <x v="3"/>
    <x v="2"/>
    <x v="13"/>
    <x v="2"/>
    <s v="Returning"/>
    <x v="2"/>
    <s v="Compact Sleeping Bag"/>
    <n v="3"/>
    <n v="126.21"/>
    <n v="0.1"/>
    <n v="60.65"/>
    <n v="340.767"/>
    <n v="181.95"/>
    <n v="158.81700000000001"/>
    <n v="0.46605745274630467"/>
  </r>
  <r>
    <n v="2465"/>
    <d v="2026-07-06T00:00:00"/>
    <n v="2026"/>
    <x v="0"/>
    <n v="7"/>
    <x v="0"/>
    <x v="2"/>
    <x v="6"/>
    <x v="3"/>
    <s v="New"/>
    <x v="0"/>
    <s v="Trail Boots"/>
    <n v="1"/>
    <n v="142.04"/>
    <n v="0"/>
    <n v="81.67"/>
    <n v="142.04"/>
    <n v="81.67"/>
    <n v="60.36999999999999"/>
    <n v="0.4250211208110391"/>
  </r>
  <r>
    <n v="2466"/>
    <d v="2026-11-25T00:00:00"/>
    <n v="2026"/>
    <x v="2"/>
    <n v="11"/>
    <x v="2"/>
    <x v="3"/>
    <x v="12"/>
    <x v="2"/>
    <s v="Business"/>
    <x v="3"/>
    <s v="Compact Repair Kit"/>
    <n v="2"/>
    <n v="40.51"/>
    <n v="0.05"/>
    <n v="16.45"/>
    <n v="76.968999999999994"/>
    <n v="32.9"/>
    <n v="44.068999999999996"/>
    <n v="0.5725551845548208"/>
  </r>
  <r>
    <n v="2467"/>
    <d v="2026-07-25T00:00:00"/>
    <n v="2026"/>
    <x v="0"/>
    <n v="7"/>
    <x v="0"/>
    <x v="0"/>
    <x v="2"/>
    <x v="0"/>
    <s v="Returning"/>
    <x v="3"/>
    <s v="Trail Bike Light"/>
    <n v="1"/>
    <n v="49.5"/>
    <n v="0"/>
    <n v="21.83"/>
    <n v="49.5"/>
    <n v="21.83"/>
    <n v="27.67"/>
    <n v="0.55898989898989904"/>
  </r>
  <r>
    <n v="2470"/>
    <d v="2026-11-19T00:00:00"/>
    <n v="2026"/>
    <x v="2"/>
    <n v="11"/>
    <x v="2"/>
    <x v="2"/>
    <x v="3"/>
    <x v="0"/>
    <s v="Business"/>
    <x v="0"/>
    <s v="Hiking Daypack 20L"/>
    <n v="1"/>
    <n v="92.13"/>
    <n v="0.15"/>
    <n v="45.85"/>
    <n v="78.31049999999999"/>
    <n v="45.85"/>
    <n v="32.460499999999989"/>
    <n v="0.41451018701195874"/>
  </r>
  <r>
    <n v="2471"/>
    <d v="2026-10-08T00:00:00"/>
    <n v="2026"/>
    <x v="2"/>
    <n v="10"/>
    <x v="9"/>
    <x v="0"/>
    <x v="8"/>
    <x v="0"/>
    <s v="New"/>
    <x v="1"/>
    <s v="Resistance Band Set"/>
    <n v="1"/>
    <n v="39.79"/>
    <n v="0"/>
    <n v="14.76"/>
    <n v="39.79"/>
    <n v="14.76"/>
    <n v="25.03"/>
    <n v="0.62905252576024129"/>
  </r>
  <r>
    <n v="2473"/>
    <d v="2026-06-19T00:00:00"/>
    <n v="2026"/>
    <x v="3"/>
    <n v="6"/>
    <x v="5"/>
    <x v="1"/>
    <x v="1"/>
    <x v="1"/>
    <s v="Returning"/>
    <x v="3"/>
    <s v="Commuter Helmet"/>
    <n v="3"/>
    <n v="80.75"/>
    <n v="0.15"/>
    <n v="42.81"/>
    <n v="205.91249999999999"/>
    <n v="128.43"/>
    <n v="77.482499999999987"/>
    <n v="0.37628847204516475"/>
  </r>
  <r>
    <n v="2474"/>
    <d v="2026-07-20T00:00:00"/>
    <n v="2026"/>
    <x v="0"/>
    <n v="7"/>
    <x v="0"/>
    <x v="3"/>
    <x v="12"/>
    <x v="0"/>
    <s v="Returning"/>
    <x v="3"/>
    <s v="Compact Repair Kit"/>
    <n v="2"/>
    <n v="39.78"/>
    <n v="0.1"/>
    <n v="16.260000000000002"/>
    <n v="71.603999999999999"/>
    <n v="32.520000000000003"/>
    <n v="39.083999999999996"/>
    <n v="0.54583542818836928"/>
  </r>
  <r>
    <n v="2475"/>
    <d v="2026-01-05T00:00:00"/>
    <n v="2026"/>
    <x v="1"/>
    <n v="1"/>
    <x v="10"/>
    <x v="2"/>
    <x v="6"/>
    <x v="0"/>
    <s v="Returning"/>
    <x v="1"/>
    <s v="Weighted Vest"/>
    <n v="5"/>
    <n v="122.87"/>
    <n v="0.05"/>
    <n v="69.67"/>
    <n v="583.63250000000005"/>
    <n v="348.35"/>
    <n v="235.28250000000003"/>
    <n v="0.40313467807224584"/>
  </r>
  <r>
    <n v="2477"/>
    <d v="2026-12-29T00:00:00"/>
    <n v="2026"/>
    <x v="2"/>
    <n v="12"/>
    <x v="3"/>
    <x v="1"/>
    <x v="5"/>
    <x v="0"/>
    <s v="New"/>
    <x v="3"/>
    <s v="Compact Repair Kit"/>
    <n v="1"/>
    <n v="41.28"/>
    <n v="0.15"/>
    <n v="16.41"/>
    <n v="35.088000000000001"/>
    <n v="16.41"/>
    <n v="18.678000000000001"/>
    <n v="0.53231874145006841"/>
  </r>
  <r>
    <n v="2478"/>
    <d v="2026-03-18T00:00:00"/>
    <n v="2026"/>
    <x v="1"/>
    <n v="3"/>
    <x v="7"/>
    <x v="0"/>
    <x v="0"/>
    <x v="0"/>
    <s v="Returning"/>
    <x v="1"/>
    <s v="Resistance Band Set"/>
    <n v="2"/>
    <n v="39.619999999999997"/>
    <n v="0"/>
    <n v="14.78"/>
    <n v="79.239999999999995"/>
    <n v="29.56"/>
    <n v="49.679999999999993"/>
    <n v="0.62695608278647141"/>
  </r>
  <r>
    <n v="2480"/>
    <d v="2026-04-06T00:00:00"/>
    <n v="2026"/>
    <x v="3"/>
    <n v="4"/>
    <x v="6"/>
    <x v="3"/>
    <x v="14"/>
    <x v="1"/>
    <s v="New"/>
    <x v="0"/>
    <s v="Summit Backpack 45L"/>
    <n v="8"/>
    <n v="152.41999999999999"/>
    <n v="0.05"/>
    <n v="80.11"/>
    <n v="1158.3919999999998"/>
    <n v="640.88"/>
    <n v="517.51199999999983"/>
    <n v="0.44675032286134564"/>
  </r>
  <r>
    <n v="2483"/>
    <d v="2026-10-22T00:00:00"/>
    <n v="2026"/>
    <x v="2"/>
    <n v="10"/>
    <x v="9"/>
    <x v="1"/>
    <x v="1"/>
    <x v="2"/>
    <s v="New"/>
    <x v="2"/>
    <s v="Portable Camp Stove"/>
    <n v="1"/>
    <n v="80.56"/>
    <n v="0"/>
    <n v="39.53"/>
    <n v="80.56"/>
    <n v="39.53"/>
    <n v="41.03"/>
    <n v="0.5093098311817279"/>
  </r>
  <r>
    <n v="2485"/>
    <d v="2026-11-11T00:00:00"/>
    <n v="2026"/>
    <x v="2"/>
    <n v="11"/>
    <x v="2"/>
    <x v="3"/>
    <x v="11"/>
    <x v="0"/>
    <s v="Returning"/>
    <x v="0"/>
    <s v="Trail Boots"/>
    <n v="1"/>
    <n v="143.77000000000001"/>
    <n v="0.1"/>
    <n v="81.02"/>
    <n v="129.393"/>
    <n v="81.02"/>
    <n v="48.373000000000005"/>
    <n v="0.3738455712441941"/>
  </r>
  <r>
    <n v="2486"/>
    <d v="2026-04-13T00:00:00"/>
    <n v="2026"/>
    <x v="3"/>
    <n v="4"/>
    <x v="6"/>
    <x v="2"/>
    <x v="7"/>
    <x v="2"/>
    <s v="Business"/>
    <x v="0"/>
    <s v="Hiking Daypack 20L"/>
    <n v="1"/>
    <n v="93.65"/>
    <n v="0"/>
    <n v="44.15"/>
    <n v="93.65"/>
    <n v="44.15"/>
    <n v="49.500000000000007"/>
    <n v="0.5285638013881474"/>
  </r>
  <r>
    <n v="2487"/>
    <d v="2026-11-21T00:00:00"/>
    <n v="2026"/>
    <x v="2"/>
    <n v="11"/>
    <x v="2"/>
    <x v="3"/>
    <x v="12"/>
    <x v="3"/>
    <s v="New"/>
    <x v="2"/>
    <s v="Compact Sleeping Bag"/>
    <n v="1"/>
    <n v="123.43"/>
    <n v="0.15"/>
    <n v="60.8"/>
    <n v="104.91550000000001"/>
    <n v="60.8"/>
    <n v="44.115500000000011"/>
    <n v="0.42048601017008935"/>
  </r>
  <r>
    <n v="2488"/>
    <d v="2026-07-05T00:00:00"/>
    <n v="2026"/>
    <x v="0"/>
    <n v="7"/>
    <x v="0"/>
    <x v="0"/>
    <x v="4"/>
    <x v="0"/>
    <s v="New"/>
    <x v="0"/>
    <s v="Trekking Poles"/>
    <n v="2"/>
    <n v="71.27"/>
    <n v="0.05"/>
    <n v="32.85"/>
    <n v="135.41299999999998"/>
    <n v="65.7"/>
    <n v="69.71299999999998"/>
    <n v="0.5148176319851121"/>
  </r>
  <r>
    <n v="2490"/>
    <d v="2026-01-25T00:00:00"/>
    <n v="2026"/>
    <x v="1"/>
    <n v="1"/>
    <x v="10"/>
    <x v="2"/>
    <x v="16"/>
    <x v="2"/>
    <s v="New"/>
    <x v="3"/>
    <s v="Cycling Pack 12L"/>
    <n v="2"/>
    <n v="103.99"/>
    <n v="0.15"/>
    <n v="51.94"/>
    <n v="176.78299999999999"/>
    <n v="103.88"/>
    <n v="72.902999999999992"/>
    <n v="0.41238693765803269"/>
  </r>
  <r>
    <n v="2494"/>
    <d v="2026-02-08T00:00:00"/>
    <n v="2026"/>
    <x v="1"/>
    <n v="2"/>
    <x v="1"/>
    <x v="3"/>
    <x v="9"/>
    <x v="2"/>
    <s v="New"/>
    <x v="0"/>
    <s v="Trekking Poles"/>
    <n v="1"/>
    <n v="69.98"/>
    <n v="0"/>
    <n v="33.21"/>
    <n v="69.98"/>
    <n v="33.21"/>
    <n v="36.770000000000003"/>
    <n v="0.52543583881108891"/>
  </r>
  <r>
    <n v="2496"/>
    <d v="2026-05-16T00:00:00"/>
    <n v="2026"/>
    <x v="3"/>
    <n v="5"/>
    <x v="8"/>
    <x v="2"/>
    <x v="3"/>
    <x v="2"/>
    <s v="Returning"/>
    <x v="4"/>
    <s v="Packing Cube Set"/>
    <n v="2"/>
    <n v="46.44"/>
    <n v="0"/>
    <n v="18.63"/>
    <n v="92.88"/>
    <n v="37.26"/>
    <n v="55.62"/>
    <n v="0.59883720930232553"/>
  </r>
  <r>
    <n v="2498"/>
    <d v="2026-03-13T00:00:00"/>
    <n v="2026"/>
    <x v="1"/>
    <n v="3"/>
    <x v="7"/>
    <x v="3"/>
    <x v="15"/>
    <x v="0"/>
    <s v="New"/>
    <x v="3"/>
    <s v="Trail Bike Light"/>
    <n v="1"/>
    <n v="50.04"/>
    <n v="0"/>
    <n v="22.64"/>
    <n v="50.04"/>
    <n v="22.64"/>
    <n v="27.4"/>
    <n v="0.54756195043964828"/>
  </r>
  <r>
    <n v="2499"/>
    <d v="2026-03-04T00:00:00"/>
    <n v="2026"/>
    <x v="1"/>
    <n v="3"/>
    <x v="7"/>
    <x v="0"/>
    <x v="0"/>
    <x v="0"/>
    <s v="New"/>
    <x v="2"/>
    <s v="Alpine Tent 4P"/>
    <n v="2"/>
    <n v="341.1"/>
    <n v="0"/>
    <n v="200.19"/>
    <n v="682.2"/>
    <n v="400.38"/>
    <n v="281.82000000000005"/>
    <n v="0.41310466138962187"/>
  </r>
  <r>
    <n v="2503"/>
    <d v="2026-08-26T00:00:00"/>
    <n v="2026"/>
    <x v="0"/>
    <n v="8"/>
    <x v="11"/>
    <x v="2"/>
    <x v="3"/>
    <x v="2"/>
    <s v="Returning"/>
    <x v="3"/>
    <s v="Trail Bike Light"/>
    <n v="2"/>
    <n v="50.02"/>
    <n v="0"/>
    <n v="21.99"/>
    <n v="100.04"/>
    <n v="43.98"/>
    <n v="56.060000000000009"/>
    <n v="0.56037584966013598"/>
  </r>
  <r>
    <n v="2504"/>
    <d v="2026-05-16T00:00:00"/>
    <n v="2026"/>
    <x v="3"/>
    <n v="5"/>
    <x v="8"/>
    <x v="0"/>
    <x v="0"/>
    <x v="2"/>
    <s v="New"/>
    <x v="4"/>
    <s v="Insulated Bottle"/>
    <n v="1"/>
    <n v="36.659999999999997"/>
    <n v="0"/>
    <n v="13.61"/>
    <n v="36.659999999999997"/>
    <n v="13.61"/>
    <n v="23.049999999999997"/>
    <n v="0.62875068194217132"/>
  </r>
  <r>
    <n v="2511"/>
    <d v="2026-05-04T00:00:00"/>
    <n v="2026"/>
    <x v="3"/>
    <n v="5"/>
    <x v="8"/>
    <x v="3"/>
    <x v="11"/>
    <x v="1"/>
    <s v="Business"/>
    <x v="2"/>
    <s v="Trail Tent 2P"/>
    <n v="8"/>
    <n v="195.03"/>
    <n v="0.15"/>
    <n v="101.13"/>
    <n v="1326.204"/>
    <n v="809.04"/>
    <n v="517.16399999999999"/>
    <n v="0.38995810599274322"/>
  </r>
  <r>
    <n v="2512"/>
    <d v="2026-03-12T00:00:00"/>
    <n v="2026"/>
    <x v="1"/>
    <n v="3"/>
    <x v="7"/>
    <x v="2"/>
    <x v="6"/>
    <x v="2"/>
    <s v="New"/>
    <x v="2"/>
    <s v="Trail Tent 2P"/>
    <n v="2"/>
    <n v="192.76"/>
    <n v="0"/>
    <n v="103.08"/>
    <n v="385.52"/>
    <n v="206.16"/>
    <n v="179.35999999999999"/>
    <n v="0.46524175140070551"/>
  </r>
  <r>
    <n v="2514"/>
    <d v="2026-07-20T00:00:00"/>
    <n v="2026"/>
    <x v="0"/>
    <n v="7"/>
    <x v="0"/>
    <x v="2"/>
    <x v="3"/>
    <x v="2"/>
    <s v="New"/>
    <x v="4"/>
    <s v="Travel Backpack 35L"/>
    <n v="2"/>
    <n v="161.97"/>
    <n v="0.1"/>
    <n v="88.57"/>
    <n v="291.54599999999999"/>
    <n v="177.14"/>
    <n v="114.40600000000001"/>
    <n v="0.39241148909606033"/>
  </r>
  <r>
    <n v="2515"/>
    <d v="2026-04-06T00:00:00"/>
    <n v="2026"/>
    <x v="3"/>
    <n v="4"/>
    <x v="6"/>
    <x v="0"/>
    <x v="4"/>
    <x v="2"/>
    <s v="Returning"/>
    <x v="3"/>
    <s v="Commuter Helmet"/>
    <n v="1"/>
    <n v="81.78"/>
    <n v="0"/>
    <n v="42.82"/>
    <n v="81.78"/>
    <n v="42.82"/>
    <n v="38.96"/>
    <n v="0.47640009782342874"/>
  </r>
  <r>
    <n v="2516"/>
    <d v="2026-10-02T00:00:00"/>
    <n v="2026"/>
    <x v="2"/>
    <n v="10"/>
    <x v="9"/>
    <x v="3"/>
    <x v="11"/>
    <x v="2"/>
    <s v="New"/>
    <x v="2"/>
    <s v="Trail Tent 2P"/>
    <n v="2"/>
    <n v="198.57"/>
    <n v="0.15"/>
    <n v="101.08"/>
    <n v="337.56899999999996"/>
    <n v="202.16"/>
    <n v="135.40899999999996"/>
    <n v="0.4011298430839324"/>
  </r>
  <r>
    <n v="2517"/>
    <d v="2026-07-13T00:00:00"/>
    <n v="2026"/>
    <x v="0"/>
    <n v="7"/>
    <x v="0"/>
    <x v="2"/>
    <x v="3"/>
    <x v="2"/>
    <s v="New"/>
    <x v="4"/>
    <s v="Insulated Bottle"/>
    <n v="1"/>
    <n v="36.479999999999997"/>
    <n v="0.05"/>
    <n v="13.22"/>
    <n v="34.655999999999999"/>
    <n v="13.22"/>
    <n v="21.436"/>
    <n v="0.61853647276084955"/>
  </r>
  <r>
    <n v="2519"/>
    <d v="2026-08-01T00:00:00"/>
    <n v="2026"/>
    <x v="0"/>
    <n v="8"/>
    <x v="11"/>
    <x v="3"/>
    <x v="12"/>
    <x v="2"/>
    <s v="Returning"/>
    <x v="0"/>
    <s v="Hiking Daypack 20L"/>
    <n v="2"/>
    <n v="91.11"/>
    <n v="0"/>
    <n v="44.19"/>
    <n v="182.22"/>
    <n v="88.38"/>
    <n v="93.84"/>
    <n v="0.51498189002304906"/>
  </r>
  <r>
    <n v="2520"/>
    <d v="2026-02-11T00:00:00"/>
    <n v="2026"/>
    <x v="1"/>
    <n v="2"/>
    <x v="1"/>
    <x v="2"/>
    <x v="16"/>
    <x v="1"/>
    <s v="Business"/>
    <x v="2"/>
    <s v="Alpine Tent 4P"/>
    <n v="10"/>
    <n v="343.77"/>
    <n v="0.15"/>
    <n v="195.29"/>
    <n v="2922.0449999999996"/>
    <n v="1952.8999999999999"/>
    <n v="969.14499999999975"/>
    <n v="0.33166669233362245"/>
  </r>
  <r>
    <n v="2525"/>
    <d v="2026-08-05T00:00:00"/>
    <n v="2026"/>
    <x v="0"/>
    <n v="8"/>
    <x v="11"/>
    <x v="0"/>
    <x v="2"/>
    <x v="0"/>
    <s v="New"/>
    <x v="1"/>
    <s v="Recovery Roller"/>
    <n v="2"/>
    <n v="36.78"/>
    <n v="0.05"/>
    <n v="13.85"/>
    <n v="69.882000000000005"/>
    <n v="27.7"/>
    <n v="42.182000000000002"/>
    <n v="0.60361752668784519"/>
  </r>
  <r>
    <n v="2526"/>
    <d v="2026-05-08T00:00:00"/>
    <n v="2026"/>
    <x v="3"/>
    <n v="5"/>
    <x v="8"/>
    <x v="2"/>
    <x v="16"/>
    <x v="2"/>
    <s v="New"/>
    <x v="2"/>
    <s v="Portable Camp Stove"/>
    <n v="1"/>
    <n v="80.86"/>
    <n v="0"/>
    <n v="38.44"/>
    <n v="80.86"/>
    <n v="38.44"/>
    <n v="42.42"/>
    <n v="0.52461043779371752"/>
  </r>
  <r>
    <n v="2528"/>
    <d v="2026-03-16T00:00:00"/>
    <n v="2026"/>
    <x v="1"/>
    <n v="3"/>
    <x v="7"/>
    <x v="0"/>
    <x v="0"/>
    <x v="2"/>
    <s v="New"/>
    <x v="0"/>
    <s v="Hiking Daypack 20L"/>
    <n v="1"/>
    <n v="90.06"/>
    <n v="0"/>
    <n v="44.49"/>
    <n v="90.06"/>
    <n v="44.49"/>
    <n v="45.57"/>
    <n v="0.50599600266489009"/>
  </r>
  <r>
    <n v="2529"/>
    <d v="2026-02-05T00:00:00"/>
    <n v="2026"/>
    <x v="1"/>
    <n v="2"/>
    <x v="1"/>
    <x v="0"/>
    <x v="8"/>
    <x v="2"/>
    <s v="Returning"/>
    <x v="0"/>
    <s v="Summit Backpack 45L"/>
    <n v="6"/>
    <n v="154.22"/>
    <n v="0"/>
    <n v="79.599999999999994"/>
    <n v="925.31999999999994"/>
    <n v="477.59999999999997"/>
    <n v="447.71999999999997"/>
    <n v="0.4838542342108676"/>
  </r>
  <r>
    <n v="2530"/>
    <d v="2026-09-14T00:00:00"/>
    <n v="2026"/>
    <x v="0"/>
    <n v="9"/>
    <x v="4"/>
    <x v="0"/>
    <x v="0"/>
    <x v="2"/>
    <s v="New"/>
    <x v="4"/>
    <s v="Packing Cube Set"/>
    <n v="6"/>
    <n v="46.16"/>
    <n v="0.1"/>
    <n v="18.39"/>
    <n v="249.26399999999998"/>
    <n v="110.34"/>
    <n v="138.92399999999998"/>
    <n v="0.55733679953783932"/>
  </r>
  <r>
    <n v="2532"/>
    <d v="2026-10-30T00:00:00"/>
    <n v="2026"/>
    <x v="2"/>
    <n v="10"/>
    <x v="9"/>
    <x v="1"/>
    <x v="5"/>
    <x v="3"/>
    <s v="New"/>
    <x v="3"/>
    <s v="Commuter Helmet"/>
    <n v="1"/>
    <n v="80.400000000000006"/>
    <n v="0"/>
    <n v="43.34"/>
    <n v="80.400000000000006"/>
    <n v="43.34"/>
    <n v="37.06"/>
    <n v="0.46094527363184079"/>
  </r>
  <r>
    <n v="2534"/>
    <d v="2026-08-16T00:00:00"/>
    <n v="2026"/>
    <x v="0"/>
    <n v="8"/>
    <x v="11"/>
    <x v="2"/>
    <x v="16"/>
    <x v="2"/>
    <s v="New"/>
    <x v="2"/>
    <s v="Compact Sleeping Bag"/>
    <n v="1"/>
    <n v="120.22"/>
    <n v="0"/>
    <n v="62.31"/>
    <n v="120.22"/>
    <n v="62.31"/>
    <n v="57.91"/>
    <n v="0.48170021627017134"/>
  </r>
  <r>
    <n v="2539"/>
    <d v="2026-08-03T00:00:00"/>
    <n v="2026"/>
    <x v="0"/>
    <n v="8"/>
    <x v="11"/>
    <x v="3"/>
    <x v="14"/>
    <x v="0"/>
    <s v="New"/>
    <x v="3"/>
    <s v="Commuter Helmet"/>
    <n v="1"/>
    <n v="80.040000000000006"/>
    <n v="0.1"/>
    <n v="41.88"/>
    <n v="72.036000000000001"/>
    <n v="41.88"/>
    <n v="30.155999999999999"/>
    <n v="0.41862402132267196"/>
  </r>
  <r>
    <n v="2540"/>
    <d v="2026-11-30T00:00:00"/>
    <n v="2026"/>
    <x v="2"/>
    <n v="11"/>
    <x v="2"/>
    <x v="2"/>
    <x v="16"/>
    <x v="1"/>
    <s v="Business"/>
    <x v="2"/>
    <s v="Portable Camp Stove"/>
    <n v="12"/>
    <n v="81.150000000000006"/>
    <n v="0.15"/>
    <n v="39.590000000000003"/>
    <n v="827.73"/>
    <n v="475.08000000000004"/>
    <n v="352.65"/>
    <n v="0.42604472472907828"/>
  </r>
  <r>
    <n v="2541"/>
    <d v="2026-03-25T00:00:00"/>
    <n v="2026"/>
    <x v="1"/>
    <n v="3"/>
    <x v="7"/>
    <x v="2"/>
    <x v="13"/>
    <x v="2"/>
    <s v="Returning"/>
    <x v="4"/>
    <s v="Packing Cube Set"/>
    <n v="2"/>
    <n v="46.61"/>
    <n v="0"/>
    <n v="17.97"/>
    <n v="93.22"/>
    <n v="35.94"/>
    <n v="57.28"/>
    <n v="0.61446041621969538"/>
  </r>
  <r>
    <n v="2542"/>
    <d v="2026-05-03T00:00:00"/>
    <n v="2026"/>
    <x v="3"/>
    <n v="5"/>
    <x v="8"/>
    <x v="0"/>
    <x v="4"/>
    <x v="0"/>
    <s v="New"/>
    <x v="4"/>
    <s v="Carry-On Duffel"/>
    <n v="1"/>
    <n v="131.13"/>
    <n v="0.05"/>
    <n v="67.010000000000005"/>
    <n v="124.5735"/>
    <n v="67.010000000000005"/>
    <n v="57.563499999999991"/>
    <n v="0.46208463276700096"/>
  </r>
  <r>
    <n v="2544"/>
    <d v="2026-05-01T00:00:00"/>
    <n v="2026"/>
    <x v="3"/>
    <n v="5"/>
    <x v="8"/>
    <x v="0"/>
    <x v="2"/>
    <x v="2"/>
    <s v="Returning"/>
    <x v="0"/>
    <s v="Trekking Poles"/>
    <n v="1"/>
    <n v="71.87"/>
    <n v="0.05"/>
    <n v="31.97"/>
    <n v="68.276499999999999"/>
    <n v="31.97"/>
    <n v="36.3065"/>
    <n v="0.53175690025118449"/>
  </r>
  <r>
    <n v="2547"/>
    <d v="2026-07-04T00:00:00"/>
    <n v="2026"/>
    <x v="0"/>
    <n v="7"/>
    <x v="0"/>
    <x v="2"/>
    <x v="13"/>
    <x v="2"/>
    <s v="Business"/>
    <x v="1"/>
    <s v="Resistance Band Set"/>
    <n v="1"/>
    <n v="40.549999999999997"/>
    <n v="0.05"/>
    <n v="14.44"/>
    <n v="38.522499999999994"/>
    <n v="14.44"/>
    <n v="24.082499999999996"/>
    <n v="0.62515413070283599"/>
  </r>
  <r>
    <n v="2548"/>
    <d v="2026-04-03T00:00:00"/>
    <n v="2026"/>
    <x v="3"/>
    <n v="4"/>
    <x v="6"/>
    <x v="1"/>
    <x v="10"/>
    <x v="3"/>
    <s v="New"/>
    <x v="3"/>
    <s v="Trail Bike Light"/>
    <n v="4"/>
    <n v="51.68"/>
    <n v="0.05"/>
    <n v="23.09"/>
    <n v="196.38399999999999"/>
    <n v="92.36"/>
    <n v="104.02399999999999"/>
    <n v="0.52969692031937421"/>
  </r>
  <r>
    <n v="2549"/>
    <d v="2026-06-19T00:00:00"/>
    <n v="2026"/>
    <x v="3"/>
    <n v="6"/>
    <x v="5"/>
    <x v="0"/>
    <x v="8"/>
    <x v="1"/>
    <s v="Returning"/>
    <x v="1"/>
    <s v="Recovery Roller"/>
    <n v="8"/>
    <n v="36.15"/>
    <n v="0.05"/>
    <n v="13.55"/>
    <n v="274.73999999999995"/>
    <n v="108.4"/>
    <n v="166.33999999999995"/>
    <n v="0.60544514814005956"/>
  </r>
  <r>
    <n v="2554"/>
    <d v="2026-07-29T00:00:00"/>
    <n v="2026"/>
    <x v="0"/>
    <n v="7"/>
    <x v="0"/>
    <x v="2"/>
    <x v="7"/>
    <x v="3"/>
    <s v="New"/>
    <x v="1"/>
    <s v="Training Mat"/>
    <n v="2"/>
    <n v="49.98"/>
    <n v="0.1"/>
    <n v="21.91"/>
    <n v="89.963999999999999"/>
    <n v="43.82"/>
    <n v="46.143999999999998"/>
    <n v="0.51291627762215997"/>
  </r>
  <r>
    <n v="2555"/>
    <d v="2026-07-19T00:00:00"/>
    <n v="2026"/>
    <x v="0"/>
    <n v="7"/>
    <x v="0"/>
    <x v="3"/>
    <x v="12"/>
    <x v="3"/>
    <s v="New"/>
    <x v="4"/>
    <s v="Packing Cube Set"/>
    <n v="2"/>
    <n v="46.89"/>
    <n v="0.1"/>
    <n v="18.53"/>
    <n v="84.402000000000001"/>
    <n v="37.06"/>
    <n v="47.341999999999999"/>
    <n v="0.56091087888912583"/>
  </r>
  <r>
    <n v="2556"/>
    <d v="2026-04-02T00:00:00"/>
    <n v="2026"/>
    <x v="3"/>
    <n v="4"/>
    <x v="6"/>
    <x v="0"/>
    <x v="4"/>
    <x v="2"/>
    <s v="Returning"/>
    <x v="0"/>
    <s v="Trekking Poles"/>
    <n v="2"/>
    <n v="72.900000000000006"/>
    <n v="0"/>
    <n v="31.52"/>
    <n v="145.80000000000001"/>
    <n v="63.04"/>
    <n v="82.760000000000019"/>
    <n v="0.5676268861454048"/>
  </r>
  <r>
    <n v="2558"/>
    <d v="2026-03-01T00:00:00"/>
    <n v="2026"/>
    <x v="1"/>
    <n v="3"/>
    <x v="7"/>
    <x v="1"/>
    <x v="5"/>
    <x v="3"/>
    <s v="New"/>
    <x v="1"/>
    <s v="Recovery Roller"/>
    <n v="1"/>
    <n v="36.67"/>
    <n v="0"/>
    <n v="13.97"/>
    <n v="36.67"/>
    <n v="13.97"/>
    <n v="22.700000000000003"/>
    <n v="0.61903463321516228"/>
  </r>
  <r>
    <n v="2560"/>
    <d v="2026-07-22T00:00:00"/>
    <n v="2026"/>
    <x v="0"/>
    <n v="7"/>
    <x v="0"/>
    <x v="2"/>
    <x v="13"/>
    <x v="2"/>
    <s v="Returning"/>
    <x v="3"/>
    <s v="Trail Bike Light"/>
    <n v="2"/>
    <n v="51.71"/>
    <n v="0"/>
    <n v="22.75"/>
    <n v="103.42"/>
    <n v="45.5"/>
    <n v="57.92"/>
    <n v="0.5600464126861342"/>
  </r>
  <r>
    <n v="2561"/>
    <d v="2026-11-12T00:00:00"/>
    <n v="2026"/>
    <x v="2"/>
    <n v="11"/>
    <x v="2"/>
    <x v="2"/>
    <x v="13"/>
    <x v="0"/>
    <s v="New"/>
    <x v="0"/>
    <s v="Trekking Poles"/>
    <n v="4"/>
    <n v="73.05"/>
    <n v="0.2"/>
    <n v="32.82"/>
    <n v="233.76"/>
    <n v="131.28"/>
    <n v="102.47999999999999"/>
    <n v="0.4383983572895277"/>
  </r>
  <r>
    <n v="2563"/>
    <d v="2026-09-13T00:00:00"/>
    <n v="2026"/>
    <x v="0"/>
    <n v="9"/>
    <x v="4"/>
    <x v="2"/>
    <x v="3"/>
    <x v="3"/>
    <s v="Returning"/>
    <x v="0"/>
    <s v="Summit Backpack 45L"/>
    <n v="1"/>
    <n v="157.88999999999999"/>
    <n v="0.1"/>
    <n v="78.209999999999994"/>
    <n v="142.101"/>
    <n v="78.209999999999994"/>
    <n v="63.891000000000005"/>
    <n v="0.44961682183798851"/>
  </r>
  <r>
    <n v="2564"/>
    <d v="2026-08-24T00:00:00"/>
    <n v="2026"/>
    <x v="0"/>
    <n v="8"/>
    <x v="11"/>
    <x v="3"/>
    <x v="15"/>
    <x v="2"/>
    <s v="Returning"/>
    <x v="2"/>
    <s v="Trail Tent 2P"/>
    <n v="1"/>
    <n v="200.2"/>
    <n v="0"/>
    <n v="103.38"/>
    <n v="200.2"/>
    <n v="103.38"/>
    <n v="96.82"/>
    <n v="0.48361638361638359"/>
  </r>
  <r>
    <n v="2566"/>
    <d v="2026-04-28T00:00:00"/>
    <n v="2026"/>
    <x v="3"/>
    <n v="4"/>
    <x v="6"/>
    <x v="0"/>
    <x v="8"/>
    <x v="3"/>
    <s v="Returning"/>
    <x v="4"/>
    <s v="Packing Cube Set"/>
    <n v="3"/>
    <n v="47.28"/>
    <n v="0.05"/>
    <n v="18.52"/>
    <n v="134.74799999999999"/>
    <n v="55.56"/>
    <n v="79.187999999999988"/>
    <n v="0.58767477068305274"/>
  </r>
  <r>
    <n v="2569"/>
    <d v="2026-10-01T00:00:00"/>
    <n v="2026"/>
    <x v="2"/>
    <n v="10"/>
    <x v="9"/>
    <x v="0"/>
    <x v="8"/>
    <x v="1"/>
    <s v="Business"/>
    <x v="3"/>
    <s v="Trail Bike Light"/>
    <n v="10"/>
    <n v="50.42"/>
    <n v="0.05"/>
    <n v="22.5"/>
    <n v="478.99"/>
    <n v="225"/>
    <n v="253.99"/>
    <n v="0.53026159210004387"/>
  </r>
  <r>
    <n v="2572"/>
    <d v="2026-06-03T00:00:00"/>
    <n v="2026"/>
    <x v="3"/>
    <n v="6"/>
    <x v="5"/>
    <x v="0"/>
    <x v="4"/>
    <x v="3"/>
    <s v="Business"/>
    <x v="0"/>
    <s v="Trekking Poles"/>
    <n v="2"/>
    <n v="70.97"/>
    <n v="0.05"/>
    <n v="32.54"/>
    <n v="134.84299999999999"/>
    <n v="65.08"/>
    <n v="69.762999999999991"/>
    <n v="0.51736463887632278"/>
  </r>
  <r>
    <n v="2574"/>
    <d v="2026-08-27T00:00:00"/>
    <n v="2026"/>
    <x v="0"/>
    <n v="8"/>
    <x v="11"/>
    <x v="1"/>
    <x v="10"/>
    <x v="0"/>
    <s v="New"/>
    <x v="3"/>
    <s v="Cycling Pack 12L"/>
    <n v="1"/>
    <n v="104.33"/>
    <n v="0.1"/>
    <n v="49.86"/>
    <n v="93.897000000000006"/>
    <n v="49.86"/>
    <n v="44.037000000000006"/>
    <n v="0.46899261957251032"/>
  </r>
  <r>
    <n v="2575"/>
    <d v="2026-11-24T00:00:00"/>
    <n v="2026"/>
    <x v="2"/>
    <n v="11"/>
    <x v="2"/>
    <x v="3"/>
    <x v="11"/>
    <x v="0"/>
    <s v="Returning"/>
    <x v="1"/>
    <s v="Resistance Band Set"/>
    <n v="1"/>
    <n v="39.42"/>
    <n v="0"/>
    <n v="14.63"/>
    <n v="39.42"/>
    <n v="14.63"/>
    <n v="24.79"/>
    <n v="0.62886859462201927"/>
  </r>
  <r>
    <n v="2578"/>
    <d v="2026-03-12T00:00:00"/>
    <n v="2026"/>
    <x v="1"/>
    <n v="3"/>
    <x v="7"/>
    <x v="3"/>
    <x v="9"/>
    <x v="2"/>
    <s v="New"/>
    <x v="4"/>
    <s v="Travel Backpack 35L"/>
    <n v="1"/>
    <n v="165.72"/>
    <n v="0"/>
    <n v="89.31"/>
    <n v="165.72"/>
    <n v="89.31"/>
    <n v="76.41"/>
    <n v="0.46107892831281677"/>
  </r>
  <r>
    <n v="2579"/>
    <d v="2026-08-08T00:00:00"/>
    <n v="2026"/>
    <x v="0"/>
    <n v="8"/>
    <x v="11"/>
    <x v="0"/>
    <x v="4"/>
    <x v="0"/>
    <s v="Returning"/>
    <x v="2"/>
    <s v="Portable Camp Stove"/>
    <n v="1"/>
    <n v="81.22"/>
    <n v="0"/>
    <n v="39.18"/>
    <n v="81.22"/>
    <n v="39.18"/>
    <n v="42.04"/>
    <n v="0.51760650086185667"/>
  </r>
  <r>
    <n v="2581"/>
    <d v="2026-05-13T00:00:00"/>
    <n v="2026"/>
    <x v="3"/>
    <n v="5"/>
    <x v="8"/>
    <x v="2"/>
    <x v="13"/>
    <x v="2"/>
    <s v="New"/>
    <x v="0"/>
    <s v="Hiking Daypack 20L"/>
    <n v="2"/>
    <n v="91.76"/>
    <n v="0.05"/>
    <n v="46.31"/>
    <n v="174.34399999999999"/>
    <n v="92.62"/>
    <n v="81.72399999999999"/>
    <n v="0.46875143394668006"/>
  </r>
  <r>
    <n v="2582"/>
    <d v="2026-03-22T00:00:00"/>
    <n v="2026"/>
    <x v="1"/>
    <n v="3"/>
    <x v="7"/>
    <x v="2"/>
    <x v="6"/>
    <x v="3"/>
    <s v="New"/>
    <x v="1"/>
    <s v="Weighted Vest"/>
    <n v="1"/>
    <n v="120.16"/>
    <n v="0.15"/>
    <n v="68.33"/>
    <n v="102.136"/>
    <n v="68.33"/>
    <n v="33.805999999999997"/>
    <n v="0.33099005247904756"/>
  </r>
  <r>
    <n v="2583"/>
    <d v="2026-04-04T00:00:00"/>
    <n v="2026"/>
    <x v="3"/>
    <n v="4"/>
    <x v="6"/>
    <x v="1"/>
    <x v="1"/>
    <x v="2"/>
    <s v="Returning"/>
    <x v="1"/>
    <s v="Resistance Band Set"/>
    <n v="1"/>
    <n v="41.13"/>
    <n v="0"/>
    <n v="15.04"/>
    <n v="41.13"/>
    <n v="15.04"/>
    <n v="26.090000000000003"/>
    <n v="0.63433017262338931"/>
  </r>
  <r>
    <n v="2584"/>
    <d v="2026-11-23T00:00:00"/>
    <n v="2026"/>
    <x v="2"/>
    <n v="11"/>
    <x v="2"/>
    <x v="2"/>
    <x v="3"/>
    <x v="1"/>
    <s v="Returning"/>
    <x v="2"/>
    <s v="Trail Tent 2P"/>
    <n v="15"/>
    <n v="192.23"/>
    <n v="0.15"/>
    <n v="106.34"/>
    <n v="2450.9324999999999"/>
    <n v="1595.1000000000001"/>
    <n v="855.83249999999975"/>
    <n v="0.34918648310387979"/>
  </r>
  <r>
    <n v="2586"/>
    <d v="2026-12-23T00:00:00"/>
    <n v="2026"/>
    <x v="2"/>
    <n v="12"/>
    <x v="3"/>
    <x v="2"/>
    <x v="16"/>
    <x v="0"/>
    <s v="New"/>
    <x v="0"/>
    <s v="Trail Boots"/>
    <n v="1"/>
    <n v="143.84"/>
    <n v="0.15"/>
    <n v="78.17"/>
    <n v="122.264"/>
    <n v="78.17"/>
    <n v="44.093999999999994"/>
    <n v="0.360645815612118"/>
  </r>
  <r>
    <n v="2588"/>
    <d v="2026-06-14T00:00:00"/>
    <n v="2026"/>
    <x v="3"/>
    <n v="6"/>
    <x v="5"/>
    <x v="0"/>
    <x v="4"/>
    <x v="3"/>
    <s v="Returning"/>
    <x v="0"/>
    <s v="Hiking Daypack 20L"/>
    <n v="1"/>
    <n v="90.28"/>
    <n v="0"/>
    <n v="46.04"/>
    <n v="90.28"/>
    <n v="46.04"/>
    <n v="44.24"/>
    <n v="0.4900310146211786"/>
  </r>
  <r>
    <n v="2590"/>
    <d v="2026-04-26T00:00:00"/>
    <n v="2026"/>
    <x v="3"/>
    <n v="4"/>
    <x v="6"/>
    <x v="2"/>
    <x v="3"/>
    <x v="0"/>
    <s v="New"/>
    <x v="1"/>
    <s v="Recovery Roller"/>
    <n v="2"/>
    <n v="36.51"/>
    <n v="0.1"/>
    <n v="14.18"/>
    <n v="65.718000000000004"/>
    <n v="28.36"/>
    <n v="37.358000000000004"/>
    <n v="0.56845917404668433"/>
  </r>
  <r>
    <n v="2593"/>
    <d v="2026-01-31T00:00:00"/>
    <n v="2026"/>
    <x v="1"/>
    <n v="1"/>
    <x v="10"/>
    <x v="2"/>
    <x v="7"/>
    <x v="0"/>
    <s v="New"/>
    <x v="3"/>
    <s v="Compact Repair Kit"/>
    <n v="6"/>
    <n v="41.07"/>
    <n v="0.1"/>
    <n v="16.29"/>
    <n v="221.77800000000002"/>
    <n v="97.74"/>
    <n v="124.03800000000003"/>
    <n v="0.55928901874847825"/>
  </r>
  <r>
    <n v="2595"/>
    <d v="2026-07-30T00:00:00"/>
    <n v="2026"/>
    <x v="0"/>
    <n v="7"/>
    <x v="0"/>
    <x v="1"/>
    <x v="10"/>
    <x v="1"/>
    <s v="Business"/>
    <x v="4"/>
    <s v="Carry-On Duffel"/>
    <n v="15"/>
    <n v="133.44999999999999"/>
    <n v="0.2"/>
    <n v="65.819999999999993"/>
    <n v="1601.3999999999999"/>
    <n v="987.3"/>
    <n v="614.09999999999991"/>
    <n v="0.3834769576620457"/>
  </r>
  <r>
    <n v="2596"/>
    <d v="2026-08-06T00:00:00"/>
    <n v="2026"/>
    <x v="0"/>
    <n v="8"/>
    <x v="11"/>
    <x v="3"/>
    <x v="15"/>
    <x v="0"/>
    <s v="Returning"/>
    <x v="2"/>
    <s v="Portable Camp Stove"/>
    <n v="1"/>
    <n v="82.82"/>
    <n v="0"/>
    <n v="38.83"/>
    <n v="82.82"/>
    <n v="38.83"/>
    <n v="43.989999999999995"/>
    <n v="0.53115189567737264"/>
  </r>
  <r>
    <n v="2598"/>
    <d v="2026-05-16T00:00:00"/>
    <n v="2026"/>
    <x v="3"/>
    <n v="5"/>
    <x v="8"/>
    <x v="0"/>
    <x v="4"/>
    <x v="2"/>
    <s v="New"/>
    <x v="0"/>
    <s v="Summit Backpack 45L"/>
    <n v="5"/>
    <n v="156.16999999999999"/>
    <n v="0.1"/>
    <n v="80.59"/>
    <n v="702.76499999999999"/>
    <n v="402.95000000000005"/>
    <n v="299.81499999999994"/>
    <n v="0.42662198601239382"/>
  </r>
  <r>
    <n v="2600"/>
    <d v="2026-05-16T00:00:00"/>
    <n v="2026"/>
    <x v="3"/>
    <n v="5"/>
    <x v="8"/>
    <x v="2"/>
    <x v="13"/>
    <x v="0"/>
    <s v="New"/>
    <x v="4"/>
    <s v="Insulated Bottle"/>
    <n v="1"/>
    <n v="35.97"/>
    <n v="0.1"/>
    <n v="13.54"/>
    <n v="32.372999999999998"/>
    <n v="13.54"/>
    <n v="18.832999999999998"/>
    <n v="0.58175022395205878"/>
  </r>
  <r>
    <n v="2601"/>
    <d v="2026-09-07T00:00:00"/>
    <n v="2026"/>
    <x v="0"/>
    <n v="9"/>
    <x v="4"/>
    <x v="2"/>
    <x v="7"/>
    <x v="2"/>
    <s v="New"/>
    <x v="3"/>
    <s v="Commuter Helmet"/>
    <n v="1"/>
    <n v="82.86"/>
    <n v="0"/>
    <n v="43.33"/>
    <n v="82.86"/>
    <n v="43.33"/>
    <n v="39.53"/>
    <n v="0.47706975621530295"/>
  </r>
  <r>
    <n v="2602"/>
    <d v="2026-04-03T00:00:00"/>
    <n v="2026"/>
    <x v="3"/>
    <n v="4"/>
    <x v="6"/>
    <x v="2"/>
    <x v="13"/>
    <x v="3"/>
    <s v="New"/>
    <x v="3"/>
    <s v="Compact Repair Kit"/>
    <n v="1"/>
    <n v="40.159999999999997"/>
    <n v="0"/>
    <n v="16.77"/>
    <n v="40.159999999999997"/>
    <n v="16.77"/>
    <n v="23.389999999999997"/>
    <n v="0.58242031872509958"/>
  </r>
  <r>
    <n v="2603"/>
    <d v="2026-11-14T00:00:00"/>
    <n v="2026"/>
    <x v="2"/>
    <n v="11"/>
    <x v="2"/>
    <x v="0"/>
    <x v="4"/>
    <x v="3"/>
    <s v="Returning"/>
    <x v="3"/>
    <s v="Trail Bike Light"/>
    <n v="2"/>
    <n v="51.71"/>
    <n v="0.15"/>
    <n v="22.93"/>
    <n v="87.906999999999996"/>
    <n v="45.86"/>
    <n v="42.046999999999997"/>
    <n v="0.47831230732478641"/>
  </r>
  <r>
    <n v="2610"/>
    <d v="2026-09-09T00:00:00"/>
    <n v="2026"/>
    <x v="0"/>
    <n v="9"/>
    <x v="4"/>
    <x v="0"/>
    <x v="4"/>
    <x v="2"/>
    <s v="Returning"/>
    <x v="2"/>
    <s v="Alpine Tent 4P"/>
    <n v="1"/>
    <n v="341.87"/>
    <n v="0.1"/>
    <n v="190.66"/>
    <n v="307.68299999999999"/>
    <n v="190.66"/>
    <n v="117.023"/>
    <n v="0.38033625517171893"/>
  </r>
  <r>
    <n v="2611"/>
    <d v="2026-06-16T00:00:00"/>
    <n v="2026"/>
    <x v="3"/>
    <n v="6"/>
    <x v="5"/>
    <x v="0"/>
    <x v="8"/>
    <x v="2"/>
    <s v="Returning"/>
    <x v="4"/>
    <s v="Travel Backpack 35L"/>
    <n v="5"/>
    <n v="160.82"/>
    <n v="0"/>
    <n v="90.14"/>
    <n v="804.09999999999991"/>
    <n v="450.7"/>
    <n v="353.39999999999992"/>
    <n v="0.43949757492849145"/>
  </r>
  <r>
    <n v="2613"/>
    <d v="2026-08-20T00:00:00"/>
    <n v="2026"/>
    <x v="0"/>
    <n v="8"/>
    <x v="11"/>
    <x v="0"/>
    <x v="2"/>
    <x v="2"/>
    <s v="New"/>
    <x v="1"/>
    <s v="Recovery Roller"/>
    <n v="1"/>
    <n v="36.380000000000003"/>
    <n v="0.05"/>
    <n v="14.2"/>
    <n v="34.561"/>
    <n v="14.2"/>
    <n v="20.361000000000001"/>
    <n v="0.58913225890454557"/>
  </r>
  <r>
    <n v="2615"/>
    <d v="2026-02-13T00:00:00"/>
    <n v="2026"/>
    <x v="1"/>
    <n v="2"/>
    <x v="1"/>
    <x v="1"/>
    <x v="5"/>
    <x v="2"/>
    <s v="Returning"/>
    <x v="0"/>
    <s v="Summit Backpack 45L"/>
    <n v="6"/>
    <n v="155.79"/>
    <n v="0"/>
    <n v="77.48"/>
    <n v="934.74"/>
    <n v="464.88"/>
    <n v="469.86"/>
    <n v="0.50266384235188399"/>
  </r>
  <r>
    <n v="2616"/>
    <d v="2026-07-20T00:00:00"/>
    <n v="2026"/>
    <x v="0"/>
    <n v="7"/>
    <x v="0"/>
    <x v="3"/>
    <x v="15"/>
    <x v="0"/>
    <s v="New"/>
    <x v="1"/>
    <s v="Weighted Vest"/>
    <n v="2"/>
    <n v="125.37"/>
    <n v="0"/>
    <n v="68.040000000000006"/>
    <n v="250.74"/>
    <n v="136.08000000000001"/>
    <n v="114.66"/>
    <n v="0.457286432160804"/>
  </r>
  <r>
    <n v="2617"/>
    <d v="2026-03-14T00:00:00"/>
    <n v="2026"/>
    <x v="1"/>
    <n v="3"/>
    <x v="7"/>
    <x v="0"/>
    <x v="8"/>
    <x v="2"/>
    <s v="New"/>
    <x v="4"/>
    <s v="Insulated Bottle"/>
    <n v="2"/>
    <n v="35.409999999999997"/>
    <n v="0"/>
    <n v="13.89"/>
    <n v="70.819999999999993"/>
    <n v="27.78"/>
    <n v="43.039999999999992"/>
    <n v="0.60773792713922614"/>
  </r>
  <r>
    <n v="2618"/>
    <d v="2026-08-11T00:00:00"/>
    <n v="2026"/>
    <x v="0"/>
    <n v="8"/>
    <x v="11"/>
    <x v="1"/>
    <x v="5"/>
    <x v="0"/>
    <s v="Business"/>
    <x v="0"/>
    <s v="Trail Boots"/>
    <n v="2"/>
    <n v="143.86000000000001"/>
    <n v="0"/>
    <n v="81.23"/>
    <n v="287.72000000000003"/>
    <n v="162.46"/>
    <n v="125.26000000000002"/>
    <n v="0.43535381621020441"/>
  </r>
  <r>
    <n v="2622"/>
    <d v="2026-10-28T00:00:00"/>
    <n v="2026"/>
    <x v="2"/>
    <n v="10"/>
    <x v="9"/>
    <x v="1"/>
    <x v="5"/>
    <x v="3"/>
    <s v="New"/>
    <x v="2"/>
    <s v="Portable Camp Stove"/>
    <n v="3"/>
    <n v="83.73"/>
    <n v="0.15"/>
    <n v="39.43"/>
    <n v="213.51149999999998"/>
    <n v="118.28999999999999"/>
    <n v="95.221499999999992"/>
    <n v="0.44597831966896395"/>
  </r>
  <r>
    <n v="2623"/>
    <d v="2026-03-10T00:00:00"/>
    <n v="2026"/>
    <x v="1"/>
    <n v="3"/>
    <x v="7"/>
    <x v="2"/>
    <x v="13"/>
    <x v="3"/>
    <s v="New"/>
    <x v="3"/>
    <s v="Cycling Pack 12L"/>
    <n v="2"/>
    <n v="103.33"/>
    <n v="0.05"/>
    <n v="51.58"/>
    <n v="196.327"/>
    <n v="103.16"/>
    <n v="93.167000000000002"/>
    <n v="0.47455011282197557"/>
  </r>
  <r>
    <n v="2624"/>
    <d v="2026-07-29T00:00:00"/>
    <n v="2026"/>
    <x v="0"/>
    <n v="7"/>
    <x v="0"/>
    <x v="0"/>
    <x v="2"/>
    <x v="1"/>
    <s v="Business"/>
    <x v="4"/>
    <s v="Insulated Bottle"/>
    <n v="4"/>
    <n v="36.44"/>
    <n v="0.15"/>
    <n v="13.32"/>
    <n v="123.89599999999999"/>
    <n v="53.28"/>
    <n v="70.615999999999985"/>
    <n v="0.5699619035319945"/>
  </r>
  <r>
    <n v="2625"/>
    <d v="2026-03-10T00:00:00"/>
    <n v="2026"/>
    <x v="1"/>
    <n v="3"/>
    <x v="7"/>
    <x v="0"/>
    <x v="0"/>
    <x v="0"/>
    <s v="Business"/>
    <x v="1"/>
    <s v="Training Mat"/>
    <n v="2"/>
    <n v="51.14"/>
    <n v="0"/>
    <n v="21.58"/>
    <n v="102.28"/>
    <n v="43.16"/>
    <n v="59.120000000000005"/>
    <n v="0.57802111849824012"/>
  </r>
  <r>
    <n v="2628"/>
    <d v="2026-06-05T00:00:00"/>
    <n v="2026"/>
    <x v="3"/>
    <n v="6"/>
    <x v="5"/>
    <x v="0"/>
    <x v="4"/>
    <x v="3"/>
    <s v="Returning"/>
    <x v="4"/>
    <s v="Travel Backpack 35L"/>
    <n v="2"/>
    <n v="167.26"/>
    <n v="0"/>
    <n v="89.65"/>
    <n v="334.52"/>
    <n v="179.3"/>
    <n v="155.21999999999997"/>
    <n v="0.46400813105344968"/>
  </r>
  <r>
    <n v="2629"/>
    <d v="2026-08-31T00:00:00"/>
    <n v="2026"/>
    <x v="0"/>
    <n v="8"/>
    <x v="11"/>
    <x v="0"/>
    <x v="4"/>
    <x v="2"/>
    <s v="Returning"/>
    <x v="3"/>
    <s v="Commuter Helmet"/>
    <n v="1"/>
    <n v="81.72"/>
    <n v="0"/>
    <n v="42.38"/>
    <n v="81.72"/>
    <n v="42.38"/>
    <n v="39.339999999999996"/>
    <n v="0.48139990210474787"/>
  </r>
  <r>
    <n v="2632"/>
    <d v="2026-07-20T00:00:00"/>
    <n v="2026"/>
    <x v="0"/>
    <n v="7"/>
    <x v="0"/>
    <x v="1"/>
    <x v="5"/>
    <x v="2"/>
    <s v="New"/>
    <x v="2"/>
    <s v="Trail Tent 2P"/>
    <n v="1"/>
    <n v="196.57"/>
    <n v="0"/>
    <n v="104.78"/>
    <n v="196.57"/>
    <n v="104.78"/>
    <n v="91.789999999999992"/>
    <n v="0.46695833545301924"/>
  </r>
  <r>
    <n v="2634"/>
    <d v="2026-05-30T00:00:00"/>
    <n v="2026"/>
    <x v="3"/>
    <n v="5"/>
    <x v="8"/>
    <x v="3"/>
    <x v="14"/>
    <x v="3"/>
    <s v="Returning"/>
    <x v="4"/>
    <s v="Insulated Bottle"/>
    <n v="2"/>
    <n v="36.94"/>
    <n v="0.05"/>
    <n v="13.82"/>
    <n v="70.185999999999993"/>
    <n v="27.64"/>
    <n v="42.545999999999992"/>
    <n v="0.60618926851508848"/>
  </r>
  <r>
    <n v="2636"/>
    <d v="2026-11-05T00:00:00"/>
    <n v="2026"/>
    <x v="2"/>
    <n v="11"/>
    <x v="2"/>
    <x v="2"/>
    <x v="16"/>
    <x v="0"/>
    <s v="Business"/>
    <x v="4"/>
    <s v="Packing Cube Set"/>
    <n v="2"/>
    <n v="45.44"/>
    <n v="0.05"/>
    <n v="18.2"/>
    <n v="86.335999999999999"/>
    <n v="36.4"/>
    <n v="49.936"/>
    <n v="0.57839140103780584"/>
  </r>
  <r>
    <n v="2638"/>
    <d v="2026-11-08T00:00:00"/>
    <n v="2026"/>
    <x v="2"/>
    <n v="11"/>
    <x v="2"/>
    <x v="1"/>
    <x v="10"/>
    <x v="2"/>
    <s v="New"/>
    <x v="0"/>
    <s v="Trekking Poles"/>
    <n v="1"/>
    <n v="69.760000000000005"/>
    <n v="0.15"/>
    <n v="32.39"/>
    <n v="59.295999999999999"/>
    <n v="32.39"/>
    <n v="26.905999999999999"/>
    <n v="0.45375742039935241"/>
  </r>
  <r>
    <n v="2639"/>
    <d v="2026-12-14T00:00:00"/>
    <n v="2026"/>
    <x v="2"/>
    <n v="12"/>
    <x v="3"/>
    <x v="0"/>
    <x v="8"/>
    <x v="2"/>
    <s v="Returning"/>
    <x v="2"/>
    <s v="Trail Tent 2P"/>
    <n v="1"/>
    <n v="197.18"/>
    <n v="0"/>
    <n v="105.28"/>
    <n v="197.18"/>
    <n v="105.28"/>
    <n v="91.9"/>
    <n v="0.46607160969672384"/>
  </r>
  <r>
    <n v="2641"/>
    <d v="2026-05-29T00:00:00"/>
    <n v="2026"/>
    <x v="3"/>
    <n v="5"/>
    <x v="8"/>
    <x v="1"/>
    <x v="5"/>
    <x v="3"/>
    <s v="Returning"/>
    <x v="1"/>
    <s v="Recovery Roller"/>
    <n v="2"/>
    <n v="36.9"/>
    <n v="0"/>
    <n v="14.07"/>
    <n v="73.8"/>
    <n v="28.14"/>
    <n v="45.66"/>
    <n v="0.61869918699186988"/>
  </r>
  <r>
    <n v="2642"/>
    <d v="2026-02-02T00:00:00"/>
    <n v="2026"/>
    <x v="1"/>
    <n v="2"/>
    <x v="1"/>
    <x v="2"/>
    <x v="7"/>
    <x v="3"/>
    <s v="Returning"/>
    <x v="2"/>
    <s v="Trail Tent 2P"/>
    <n v="3"/>
    <n v="199.9"/>
    <n v="0"/>
    <n v="104.18"/>
    <n v="599.70000000000005"/>
    <n v="312.54000000000002"/>
    <n v="287.16000000000003"/>
    <n v="0.47883941970985494"/>
  </r>
  <r>
    <n v="2644"/>
    <d v="2026-08-01T00:00:00"/>
    <n v="2026"/>
    <x v="0"/>
    <n v="8"/>
    <x v="11"/>
    <x v="1"/>
    <x v="1"/>
    <x v="3"/>
    <s v="Returning"/>
    <x v="4"/>
    <s v="Insulated Bottle"/>
    <n v="3"/>
    <n v="35.619999999999997"/>
    <n v="0.05"/>
    <n v="13.47"/>
    <n v="101.51699999999998"/>
    <n v="40.410000000000004"/>
    <n v="61.106999999999978"/>
    <n v="0.60193859156594454"/>
  </r>
  <r>
    <n v="2645"/>
    <d v="2026-11-04T00:00:00"/>
    <n v="2026"/>
    <x v="2"/>
    <n v="11"/>
    <x v="2"/>
    <x v="1"/>
    <x v="5"/>
    <x v="0"/>
    <s v="New"/>
    <x v="0"/>
    <s v="Trekking Poles"/>
    <n v="4"/>
    <n v="70.010000000000005"/>
    <n v="0.05"/>
    <n v="31.43"/>
    <n v="266.03800000000001"/>
    <n v="125.72"/>
    <n v="140.31800000000001"/>
    <n v="0.52743593020545942"/>
  </r>
  <r>
    <n v="2646"/>
    <d v="2026-12-21T00:00:00"/>
    <n v="2026"/>
    <x v="2"/>
    <n v="12"/>
    <x v="3"/>
    <x v="2"/>
    <x v="6"/>
    <x v="2"/>
    <s v="Returning"/>
    <x v="1"/>
    <s v="Recovery Roller"/>
    <n v="1"/>
    <n v="35.799999999999997"/>
    <n v="0.05"/>
    <n v="14.12"/>
    <n v="34.01"/>
    <n v="14.12"/>
    <n v="19.89"/>
    <n v="0.58482799176712741"/>
  </r>
  <r>
    <n v="2647"/>
    <d v="2026-11-25T00:00:00"/>
    <n v="2026"/>
    <x v="2"/>
    <n v="11"/>
    <x v="2"/>
    <x v="3"/>
    <x v="9"/>
    <x v="2"/>
    <s v="New"/>
    <x v="0"/>
    <s v="Trekking Poles"/>
    <n v="1"/>
    <n v="70.099999999999994"/>
    <n v="0.15"/>
    <n v="32.28"/>
    <n v="59.584999999999994"/>
    <n v="32.28"/>
    <n v="27.304999999999993"/>
    <n v="0.45825291600234952"/>
  </r>
  <r>
    <n v="2648"/>
    <d v="2026-09-17T00:00:00"/>
    <n v="2026"/>
    <x v="0"/>
    <n v="9"/>
    <x v="4"/>
    <x v="3"/>
    <x v="14"/>
    <x v="3"/>
    <s v="New"/>
    <x v="1"/>
    <s v="Training Mat"/>
    <n v="1"/>
    <n v="50.47"/>
    <n v="0.05"/>
    <n v="22.27"/>
    <n v="47.946499999999993"/>
    <n v="22.27"/>
    <n v="25.676499999999994"/>
    <n v="0.53552396942425406"/>
  </r>
  <r>
    <n v="2649"/>
    <d v="2026-05-30T00:00:00"/>
    <n v="2026"/>
    <x v="3"/>
    <n v="5"/>
    <x v="8"/>
    <x v="1"/>
    <x v="1"/>
    <x v="2"/>
    <s v="New"/>
    <x v="2"/>
    <s v="Trail Tent 2P"/>
    <n v="3"/>
    <n v="199.17"/>
    <n v="0.05"/>
    <n v="105.24"/>
    <n v="567.6345"/>
    <n v="315.71999999999997"/>
    <n v="251.91450000000003"/>
    <n v="0.4437970207941907"/>
  </r>
  <r>
    <n v="2650"/>
    <d v="2026-07-01T00:00:00"/>
    <n v="2026"/>
    <x v="0"/>
    <n v="7"/>
    <x v="0"/>
    <x v="0"/>
    <x v="0"/>
    <x v="1"/>
    <s v="Business"/>
    <x v="4"/>
    <s v="Travel Backpack 35L"/>
    <n v="10"/>
    <n v="161.78"/>
    <n v="0.1"/>
    <n v="85.11"/>
    <n v="1456.02"/>
    <n v="851.1"/>
    <n v="604.91999999999996"/>
    <n v="0.4154613260806857"/>
  </r>
  <r>
    <n v="2651"/>
    <d v="2026-12-28T00:00:00"/>
    <n v="2026"/>
    <x v="2"/>
    <n v="12"/>
    <x v="3"/>
    <x v="1"/>
    <x v="5"/>
    <x v="2"/>
    <s v="New"/>
    <x v="4"/>
    <s v="Packing Cube Set"/>
    <n v="1"/>
    <n v="45.69"/>
    <n v="0.2"/>
    <n v="18.829999999999998"/>
    <n v="36.552"/>
    <n v="18.829999999999998"/>
    <n v="17.722000000000001"/>
    <n v="0.48484351061501429"/>
  </r>
  <r>
    <n v="2652"/>
    <d v="2026-08-05T00:00:00"/>
    <n v="2026"/>
    <x v="0"/>
    <n v="8"/>
    <x v="11"/>
    <x v="3"/>
    <x v="12"/>
    <x v="0"/>
    <s v="Returning"/>
    <x v="3"/>
    <s v="Commuter Helmet"/>
    <n v="1"/>
    <n v="80.790000000000006"/>
    <n v="0.1"/>
    <n v="43.65"/>
    <n v="72.711000000000013"/>
    <n v="43.65"/>
    <n v="29.061000000000014"/>
    <n v="0.39967817799232591"/>
  </r>
  <r>
    <n v="2653"/>
    <d v="2026-03-08T00:00:00"/>
    <n v="2026"/>
    <x v="1"/>
    <n v="3"/>
    <x v="7"/>
    <x v="2"/>
    <x v="16"/>
    <x v="0"/>
    <s v="Returning"/>
    <x v="0"/>
    <s v="Hiking Daypack 20L"/>
    <n v="1"/>
    <n v="94.38"/>
    <n v="0"/>
    <n v="44.78"/>
    <n v="94.38"/>
    <n v="44.78"/>
    <n v="49.599999999999994"/>
    <n v="0.52553507098961638"/>
  </r>
  <r>
    <n v="2655"/>
    <d v="2026-04-07T00:00:00"/>
    <n v="2026"/>
    <x v="3"/>
    <n v="4"/>
    <x v="6"/>
    <x v="0"/>
    <x v="8"/>
    <x v="0"/>
    <s v="Business"/>
    <x v="3"/>
    <s v="Cycling Pack 12L"/>
    <n v="1"/>
    <n v="101.13"/>
    <n v="0"/>
    <n v="50.8"/>
    <n v="101.13"/>
    <n v="50.8"/>
    <n v="50.33"/>
    <n v="0.49767625828141998"/>
  </r>
  <r>
    <n v="2656"/>
    <d v="2026-10-17T00:00:00"/>
    <n v="2026"/>
    <x v="2"/>
    <n v="10"/>
    <x v="9"/>
    <x v="3"/>
    <x v="14"/>
    <x v="2"/>
    <s v="New"/>
    <x v="2"/>
    <s v="Compact Sleeping Bag"/>
    <n v="1"/>
    <n v="123.11"/>
    <n v="0"/>
    <n v="58.99"/>
    <n v="123.11"/>
    <n v="58.99"/>
    <n v="64.12"/>
    <n v="0.52083502558687356"/>
  </r>
  <r>
    <n v="2657"/>
    <d v="2026-05-02T00:00:00"/>
    <n v="2026"/>
    <x v="3"/>
    <n v="5"/>
    <x v="8"/>
    <x v="1"/>
    <x v="1"/>
    <x v="0"/>
    <s v="New"/>
    <x v="0"/>
    <s v="Trail Boots"/>
    <n v="1"/>
    <n v="145.68"/>
    <n v="0"/>
    <n v="77.8"/>
    <n v="145.68"/>
    <n v="77.8"/>
    <n v="67.88000000000001"/>
    <n v="0.46595277320153766"/>
  </r>
  <r>
    <n v="2658"/>
    <d v="2026-05-19T00:00:00"/>
    <n v="2026"/>
    <x v="3"/>
    <n v="5"/>
    <x v="8"/>
    <x v="1"/>
    <x v="5"/>
    <x v="2"/>
    <s v="Business"/>
    <x v="0"/>
    <s v="Summit Backpack 45L"/>
    <n v="1"/>
    <n v="153.16999999999999"/>
    <n v="0"/>
    <n v="78.489999999999995"/>
    <n v="153.16999999999999"/>
    <n v="78.489999999999995"/>
    <n v="74.679999999999993"/>
    <n v="0.48756283867598094"/>
  </r>
  <r>
    <n v="2659"/>
    <d v="2026-01-31T00:00:00"/>
    <n v="2026"/>
    <x v="1"/>
    <n v="1"/>
    <x v="10"/>
    <x v="1"/>
    <x v="5"/>
    <x v="2"/>
    <s v="New"/>
    <x v="4"/>
    <s v="Insulated Bottle"/>
    <n v="1"/>
    <n v="36.020000000000003"/>
    <n v="0"/>
    <n v="13.34"/>
    <n v="36.020000000000003"/>
    <n v="13.34"/>
    <n v="22.680000000000003"/>
    <n v="0.62965019433647973"/>
  </r>
  <r>
    <n v="2660"/>
    <d v="2026-07-17T00:00:00"/>
    <n v="2026"/>
    <x v="0"/>
    <n v="7"/>
    <x v="0"/>
    <x v="3"/>
    <x v="9"/>
    <x v="0"/>
    <s v="New"/>
    <x v="4"/>
    <s v="Insulated Bottle"/>
    <n v="4"/>
    <n v="35.450000000000003"/>
    <n v="0.1"/>
    <n v="13.83"/>
    <n v="127.62000000000002"/>
    <n v="55.32"/>
    <n v="72.300000000000011"/>
    <n v="0.56652562294311237"/>
  </r>
  <r>
    <n v="2664"/>
    <d v="2026-06-25T00:00:00"/>
    <n v="2026"/>
    <x v="3"/>
    <n v="6"/>
    <x v="5"/>
    <x v="3"/>
    <x v="11"/>
    <x v="3"/>
    <s v="Returning"/>
    <x v="4"/>
    <s v="Packing Cube Set"/>
    <n v="3"/>
    <n v="47.61"/>
    <n v="0"/>
    <n v="18.21"/>
    <n v="142.82999999999998"/>
    <n v="54.63"/>
    <n v="88.199999999999989"/>
    <n v="0.61751732829237549"/>
  </r>
  <r>
    <n v="2666"/>
    <d v="2026-11-08T00:00:00"/>
    <n v="2026"/>
    <x v="2"/>
    <n v="11"/>
    <x v="2"/>
    <x v="2"/>
    <x v="13"/>
    <x v="0"/>
    <s v="Business"/>
    <x v="2"/>
    <s v="Portable Camp Stove"/>
    <n v="6"/>
    <n v="81.37"/>
    <n v="0"/>
    <n v="39.5"/>
    <n v="488.22"/>
    <n v="237"/>
    <n v="251.22000000000003"/>
    <n v="0.5145631067961165"/>
  </r>
  <r>
    <n v="2668"/>
    <d v="2026-02-01T00:00:00"/>
    <n v="2026"/>
    <x v="1"/>
    <n v="2"/>
    <x v="1"/>
    <x v="2"/>
    <x v="13"/>
    <x v="2"/>
    <s v="Returning"/>
    <x v="1"/>
    <s v="Recovery Roller"/>
    <n v="3"/>
    <n v="35.36"/>
    <n v="0"/>
    <n v="13.7"/>
    <n v="106.08"/>
    <n v="41.099999999999994"/>
    <n v="64.98"/>
    <n v="0.61255656108597289"/>
  </r>
  <r>
    <n v="2670"/>
    <d v="2026-06-18T00:00:00"/>
    <n v="2026"/>
    <x v="3"/>
    <n v="6"/>
    <x v="5"/>
    <x v="3"/>
    <x v="9"/>
    <x v="3"/>
    <s v="Returning"/>
    <x v="4"/>
    <s v="Travel Backpack 35L"/>
    <n v="3"/>
    <n v="162.30000000000001"/>
    <n v="0.1"/>
    <n v="86.43"/>
    <n v="438.21000000000004"/>
    <n v="259.29000000000002"/>
    <n v="178.92000000000002"/>
    <n v="0.40829739166153217"/>
  </r>
  <r>
    <n v="2673"/>
    <d v="2026-11-24T00:00:00"/>
    <n v="2026"/>
    <x v="2"/>
    <n v="11"/>
    <x v="2"/>
    <x v="3"/>
    <x v="12"/>
    <x v="2"/>
    <s v="Returning"/>
    <x v="3"/>
    <s v="Trail Bike Light"/>
    <n v="2"/>
    <n v="51.56"/>
    <n v="0.05"/>
    <n v="22.7"/>
    <n v="97.963999999999999"/>
    <n v="45.4"/>
    <n v="52.564"/>
    <n v="0.5365644522477645"/>
  </r>
  <r>
    <n v="2676"/>
    <d v="2026-03-29T00:00:00"/>
    <n v="2026"/>
    <x v="1"/>
    <n v="3"/>
    <x v="7"/>
    <x v="3"/>
    <x v="9"/>
    <x v="0"/>
    <s v="New"/>
    <x v="2"/>
    <s v="Trail Tent 2P"/>
    <n v="4"/>
    <n v="191.99"/>
    <n v="0"/>
    <n v="104.44"/>
    <n v="767.96"/>
    <n v="417.76"/>
    <n v="350.20000000000005"/>
    <n v="0.45601333402781397"/>
  </r>
  <r>
    <n v="2678"/>
    <d v="2026-06-04T00:00:00"/>
    <n v="2026"/>
    <x v="3"/>
    <n v="6"/>
    <x v="5"/>
    <x v="0"/>
    <x v="4"/>
    <x v="1"/>
    <s v="Returning"/>
    <x v="4"/>
    <s v="Packing Cube Set"/>
    <n v="12"/>
    <n v="47.6"/>
    <n v="0.15"/>
    <n v="18.670000000000002"/>
    <n v="485.52000000000004"/>
    <n v="224.04000000000002"/>
    <n v="261.48"/>
    <n v="0.53855659911023235"/>
  </r>
  <r>
    <n v="2680"/>
    <d v="2026-06-13T00:00:00"/>
    <n v="2026"/>
    <x v="3"/>
    <n v="6"/>
    <x v="5"/>
    <x v="2"/>
    <x v="16"/>
    <x v="2"/>
    <s v="Returning"/>
    <x v="0"/>
    <s v="Hiking Daypack 20L"/>
    <n v="1"/>
    <n v="93.59"/>
    <n v="0.15"/>
    <n v="46.48"/>
    <n v="79.551500000000004"/>
    <n v="46.48"/>
    <n v="33.071500000000007"/>
    <n v="0.41572440494522422"/>
  </r>
  <r>
    <n v="2681"/>
    <d v="2026-01-13T00:00:00"/>
    <n v="2026"/>
    <x v="1"/>
    <n v="1"/>
    <x v="10"/>
    <x v="0"/>
    <x v="2"/>
    <x v="2"/>
    <s v="New"/>
    <x v="0"/>
    <s v="Hiking Daypack 20L"/>
    <n v="1"/>
    <n v="94.32"/>
    <n v="0"/>
    <n v="45.93"/>
    <n v="94.32"/>
    <n v="45.93"/>
    <n v="48.389999999999993"/>
    <n v="0.51304071246819338"/>
  </r>
  <r>
    <n v="2682"/>
    <d v="2026-07-27T00:00:00"/>
    <n v="2026"/>
    <x v="0"/>
    <n v="7"/>
    <x v="0"/>
    <x v="2"/>
    <x v="7"/>
    <x v="2"/>
    <s v="New"/>
    <x v="1"/>
    <s v="Resistance Band Set"/>
    <n v="2"/>
    <n v="40.22"/>
    <n v="0.05"/>
    <n v="14.72"/>
    <n v="76.417999999999992"/>
    <n v="29.44"/>
    <n v="46.977999999999994"/>
    <n v="0.61475045146431473"/>
  </r>
  <r>
    <n v="2683"/>
    <d v="2026-06-12T00:00:00"/>
    <n v="2026"/>
    <x v="3"/>
    <n v="6"/>
    <x v="5"/>
    <x v="0"/>
    <x v="4"/>
    <x v="2"/>
    <s v="Returning"/>
    <x v="2"/>
    <s v="Trail Tent 2P"/>
    <n v="1"/>
    <n v="198.64"/>
    <n v="0.05"/>
    <n v="101.89"/>
    <n v="188.70799999999997"/>
    <n v="101.89"/>
    <n v="86.817999999999969"/>
    <n v="0.46006528605040581"/>
  </r>
  <r>
    <n v="2685"/>
    <d v="2026-02-05T00:00:00"/>
    <n v="2026"/>
    <x v="1"/>
    <n v="2"/>
    <x v="1"/>
    <x v="2"/>
    <x v="16"/>
    <x v="2"/>
    <s v="New"/>
    <x v="0"/>
    <s v="Trekking Poles"/>
    <n v="1"/>
    <n v="72.78"/>
    <n v="0.05"/>
    <n v="33.26"/>
    <n v="69.140999999999991"/>
    <n v="33.26"/>
    <n v="35.880999999999993"/>
    <n v="0.51895402149231273"/>
  </r>
  <r>
    <n v="2686"/>
    <d v="2026-04-20T00:00:00"/>
    <n v="2026"/>
    <x v="3"/>
    <n v="4"/>
    <x v="6"/>
    <x v="2"/>
    <x v="13"/>
    <x v="2"/>
    <s v="Returning"/>
    <x v="0"/>
    <s v="Trekking Poles"/>
    <n v="1"/>
    <n v="70.45"/>
    <n v="0.05"/>
    <n v="31.98"/>
    <n v="66.927499999999995"/>
    <n v="31.98"/>
    <n v="34.947499999999991"/>
    <n v="0.52216951178514059"/>
  </r>
  <r>
    <n v="2688"/>
    <d v="2026-04-13T00:00:00"/>
    <n v="2026"/>
    <x v="3"/>
    <n v="4"/>
    <x v="6"/>
    <x v="3"/>
    <x v="14"/>
    <x v="3"/>
    <s v="New"/>
    <x v="4"/>
    <s v="Packing Cube Set"/>
    <n v="5"/>
    <n v="47.25"/>
    <n v="0.1"/>
    <n v="17.93"/>
    <n v="212.625"/>
    <n v="89.65"/>
    <n v="122.97499999999999"/>
    <n v="0.57836566725455607"/>
  </r>
  <r>
    <n v="2693"/>
    <d v="2026-08-06T00:00:00"/>
    <n v="2026"/>
    <x v="0"/>
    <n v="8"/>
    <x v="11"/>
    <x v="0"/>
    <x v="4"/>
    <x v="2"/>
    <s v="New"/>
    <x v="2"/>
    <s v="Alpine Tent 4P"/>
    <n v="1"/>
    <n v="335.26"/>
    <n v="0.05"/>
    <n v="193.73"/>
    <n v="318.49699999999996"/>
    <n v="193.73"/>
    <n v="124.76699999999997"/>
    <n v="0.39173681384754011"/>
  </r>
  <r>
    <n v="2694"/>
    <d v="2026-12-14T00:00:00"/>
    <n v="2026"/>
    <x v="2"/>
    <n v="12"/>
    <x v="3"/>
    <x v="0"/>
    <x v="0"/>
    <x v="2"/>
    <s v="New"/>
    <x v="2"/>
    <s v="Compact Sleeping Bag"/>
    <n v="1"/>
    <n v="124.9"/>
    <n v="0"/>
    <n v="62.16"/>
    <n v="124.9"/>
    <n v="62.16"/>
    <n v="62.740000000000009"/>
    <n v="0.50232185748598879"/>
  </r>
  <r>
    <n v="2698"/>
    <d v="2026-03-04T00:00:00"/>
    <n v="2026"/>
    <x v="1"/>
    <n v="3"/>
    <x v="7"/>
    <x v="3"/>
    <x v="14"/>
    <x v="3"/>
    <s v="New"/>
    <x v="1"/>
    <s v="Recovery Roller"/>
    <n v="4"/>
    <n v="36.08"/>
    <n v="0"/>
    <n v="13.89"/>
    <n v="144.32"/>
    <n v="55.56"/>
    <n v="88.759999999999991"/>
    <n v="0.61502217294900219"/>
  </r>
  <r>
    <n v="2702"/>
    <d v="2026-01-15T00:00:00"/>
    <n v="2026"/>
    <x v="1"/>
    <n v="1"/>
    <x v="10"/>
    <x v="2"/>
    <x v="16"/>
    <x v="2"/>
    <s v="Returning"/>
    <x v="0"/>
    <s v="Trail Boots"/>
    <n v="5"/>
    <n v="144.01"/>
    <n v="0.05"/>
    <n v="79.64"/>
    <n v="684.0474999999999"/>
    <n v="398.2"/>
    <n v="285.84749999999991"/>
    <n v="0.41787668254032062"/>
  </r>
  <r>
    <n v="2703"/>
    <d v="2026-05-20T00:00:00"/>
    <n v="2026"/>
    <x v="3"/>
    <n v="5"/>
    <x v="8"/>
    <x v="0"/>
    <x v="4"/>
    <x v="0"/>
    <s v="Business"/>
    <x v="2"/>
    <s v="Trail Tent 2P"/>
    <n v="2"/>
    <n v="197.35"/>
    <n v="0.05"/>
    <n v="102.63"/>
    <n v="374.96499999999997"/>
    <n v="205.26"/>
    <n v="169.70499999999998"/>
    <n v="0.45258890829810783"/>
  </r>
  <r>
    <n v="2706"/>
    <d v="2026-02-01T00:00:00"/>
    <n v="2026"/>
    <x v="1"/>
    <n v="2"/>
    <x v="1"/>
    <x v="0"/>
    <x v="8"/>
    <x v="3"/>
    <s v="Returning"/>
    <x v="1"/>
    <s v="Weighted Vest"/>
    <n v="2"/>
    <n v="122.43"/>
    <n v="0"/>
    <n v="69.08"/>
    <n v="244.86"/>
    <n v="138.16"/>
    <n v="106.70000000000002"/>
    <n v="0.43575920934411505"/>
  </r>
  <r>
    <n v="2710"/>
    <d v="2026-11-07T00:00:00"/>
    <n v="2026"/>
    <x v="2"/>
    <n v="11"/>
    <x v="2"/>
    <x v="1"/>
    <x v="10"/>
    <x v="0"/>
    <s v="New"/>
    <x v="2"/>
    <s v="Portable Camp Stove"/>
    <n v="2"/>
    <n v="80.67"/>
    <n v="0"/>
    <n v="40.5"/>
    <n v="161.34"/>
    <n v="81"/>
    <n v="80.34"/>
    <n v="0.49795462997396805"/>
  </r>
  <r>
    <n v="2712"/>
    <d v="2026-04-13T00:00:00"/>
    <n v="2026"/>
    <x v="3"/>
    <n v="4"/>
    <x v="6"/>
    <x v="3"/>
    <x v="9"/>
    <x v="2"/>
    <s v="Returning"/>
    <x v="1"/>
    <s v="Recovery Roller"/>
    <n v="1"/>
    <n v="35.69"/>
    <n v="0.05"/>
    <n v="13.53"/>
    <n v="33.905499999999996"/>
    <n v="13.53"/>
    <n v="20.375499999999995"/>
    <n v="0.60094969842650892"/>
  </r>
  <r>
    <n v="2714"/>
    <d v="2026-02-16T00:00:00"/>
    <n v="2026"/>
    <x v="1"/>
    <n v="2"/>
    <x v="1"/>
    <x v="1"/>
    <x v="5"/>
    <x v="2"/>
    <s v="Business"/>
    <x v="0"/>
    <s v="Summit Backpack 45L"/>
    <n v="3"/>
    <n v="153.24"/>
    <n v="0.15"/>
    <n v="77.61"/>
    <n v="390.762"/>
    <n v="232.82999999999998"/>
    <n v="157.93200000000002"/>
    <n v="0.40416417154175693"/>
  </r>
  <r>
    <n v="2716"/>
    <d v="2026-07-09T00:00:00"/>
    <n v="2026"/>
    <x v="0"/>
    <n v="7"/>
    <x v="0"/>
    <x v="2"/>
    <x v="6"/>
    <x v="2"/>
    <s v="New"/>
    <x v="0"/>
    <s v="Hiking Daypack 20L"/>
    <n v="3"/>
    <n v="92.25"/>
    <n v="0"/>
    <n v="46.27"/>
    <n v="276.75"/>
    <n v="138.81"/>
    <n v="137.94"/>
    <n v="0.49842818428184282"/>
  </r>
  <r>
    <n v="2717"/>
    <d v="2026-11-23T00:00:00"/>
    <n v="2026"/>
    <x v="2"/>
    <n v="11"/>
    <x v="2"/>
    <x v="2"/>
    <x v="13"/>
    <x v="2"/>
    <s v="New"/>
    <x v="4"/>
    <s v="Travel Backpack 35L"/>
    <n v="2"/>
    <n v="167.9"/>
    <n v="0.15"/>
    <n v="89.55"/>
    <n v="285.43"/>
    <n v="179.1"/>
    <n v="106.33000000000001"/>
    <n v="0.37252566303471957"/>
  </r>
  <r>
    <n v="2718"/>
    <d v="2026-06-05T00:00:00"/>
    <n v="2026"/>
    <x v="3"/>
    <n v="6"/>
    <x v="5"/>
    <x v="1"/>
    <x v="1"/>
    <x v="3"/>
    <s v="Returning"/>
    <x v="3"/>
    <s v="Commuter Helmet"/>
    <n v="1"/>
    <n v="80.19"/>
    <n v="0"/>
    <n v="42.18"/>
    <n v="80.19"/>
    <n v="42.18"/>
    <n v="38.01"/>
    <n v="0.47399925177702956"/>
  </r>
  <r>
    <n v="2719"/>
    <d v="2026-07-08T00:00:00"/>
    <n v="2026"/>
    <x v="0"/>
    <n v="7"/>
    <x v="0"/>
    <x v="1"/>
    <x v="5"/>
    <x v="2"/>
    <s v="Business"/>
    <x v="4"/>
    <s v="Travel Backpack 35L"/>
    <n v="1"/>
    <n v="164.92"/>
    <n v="0"/>
    <n v="89.47"/>
    <n v="164.92"/>
    <n v="89.47"/>
    <n v="75.449999999999989"/>
    <n v="0.45749454280863444"/>
  </r>
  <r>
    <n v="2720"/>
    <d v="2026-07-04T00:00:00"/>
    <n v="2026"/>
    <x v="0"/>
    <n v="7"/>
    <x v="0"/>
    <x v="0"/>
    <x v="4"/>
    <x v="2"/>
    <s v="New"/>
    <x v="0"/>
    <s v="Trail Boots"/>
    <n v="2"/>
    <n v="145.88999999999999"/>
    <n v="0"/>
    <n v="80.709999999999994"/>
    <n v="291.77999999999997"/>
    <n v="161.41999999999999"/>
    <n v="130.35999999999999"/>
    <n v="0.4467749674412228"/>
  </r>
  <r>
    <n v="2722"/>
    <d v="2026-03-31T00:00:00"/>
    <n v="2026"/>
    <x v="1"/>
    <n v="3"/>
    <x v="7"/>
    <x v="0"/>
    <x v="8"/>
    <x v="3"/>
    <s v="New"/>
    <x v="3"/>
    <s v="Trail Bike Light"/>
    <n v="1"/>
    <n v="50.99"/>
    <n v="0.1"/>
    <n v="21.86"/>
    <n v="45.891000000000005"/>
    <n v="21.86"/>
    <n v="24.031000000000006"/>
    <n v="0.52365387548756848"/>
  </r>
  <r>
    <n v="2723"/>
    <d v="2026-08-23T00:00:00"/>
    <n v="2026"/>
    <x v="0"/>
    <n v="8"/>
    <x v="11"/>
    <x v="1"/>
    <x v="1"/>
    <x v="2"/>
    <s v="New"/>
    <x v="3"/>
    <s v="Cycling Pack 12L"/>
    <n v="1"/>
    <n v="100.29"/>
    <n v="0.05"/>
    <n v="49.82"/>
    <n v="95.275500000000008"/>
    <n v="49.82"/>
    <n v="45.455500000000008"/>
    <n v="0.47709537079312103"/>
  </r>
  <r>
    <n v="2726"/>
    <d v="2026-09-06T00:00:00"/>
    <n v="2026"/>
    <x v="0"/>
    <n v="9"/>
    <x v="4"/>
    <x v="2"/>
    <x v="3"/>
    <x v="2"/>
    <s v="New"/>
    <x v="3"/>
    <s v="Compact Repair Kit"/>
    <n v="1"/>
    <n v="39.68"/>
    <n v="0.05"/>
    <n v="16.63"/>
    <n v="37.695999999999998"/>
    <n v="16.63"/>
    <n v="21.065999999999999"/>
    <n v="0.55883913412563668"/>
  </r>
  <r>
    <n v="2728"/>
    <d v="2026-09-19T00:00:00"/>
    <n v="2026"/>
    <x v="0"/>
    <n v="9"/>
    <x v="4"/>
    <x v="1"/>
    <x v="5"/>
    <x v="2"/>
    <s v="New"/>
    <x v="0"/>
    <s v="Summit Backpack 45L"/>
    <n v="3"/>
    <n v="153.5"/>
    <n v="0"/>
    <n v="80.819999999999993"/>
    <n v="460.5"/>
    <n v="242.45999999999998"/>
    <n v="218.04000000000002"/>
    <n v="0.47348534201954401"/>
  </r>
  <r>
    <n v="2730"/>
    <d v="2026-11-18T00:00:00"/>
    <n v="2026"/>
    <x v="2"/>
    <n v="11"/>
    <x v="2"/>
    <x v="1"/>
    <x v="1"/>
    <x v="2"/>
    <s v="Returning"/>
    <x v="0"/>
    <s v="Summit Backpack 45L"/>
    <n v="3"/>
    <n v="154.07"/>
    <n v="0.05"/>
    <n v="77.73"/>
    <n v="439.09949999999998"/>
    <n v="233.19"/>
    <n v="205.90949999999998"/>
    <n v="0.46893585622393102"/>
  </r>
  <r>
    <n v="2737"/>
    <d v="2026-11-23T00:00:00"/>
    <n v="2026"/>
    <x v="2"/>
    <n v="11"/>
    <x v="2"/>
    <x v="2"/>
    <x v="3"/>
    <x v="2"/>
    <s v="Business"/>
    <x v="2"/>
    <s v="Portable Camp Stove"/>
    <n v="2"/>
    <n v="80.709999999999994"/>
    <n v="0.1"/>
    <n v="39.33"/>
    <n v="145.27799999999999"/>
    <n v="78.66"/>
    <n v="66.617999999999995"/>
    <n v="0.45855532152149669"/>
  </r>
  <r>
    <n v="2738"/>
    <d v="2026-12-18T00:00:00"/>
    <n v="2026"/>
    <x v="2"/>
    <n v="12"/>
    <x v="3"/>
    <x v="2"/>
    <x v="7"/>
    <x v="2"/>
    <s v="New"/>
    <x v="0"/>
    <s v="Trail Boots"/>
    <n v="3"/>
    <n v="145.43"/>
    <n v="0.05"/>
    <n v="81.72"/>
    <n v="414.47550000000001"/>
    <n v="245.16"/>
    <n v="169.31550000000001"/>
    <n v="0.40850544845232106"/>
  </r>
  <r>
    <n v="2741"/>
    <d v="2026-10-16T00:00:00"/>
    <n v="2026"/>
    <x v="2"/>
    <n v="10"/>
    <x v="9"/>
    <x v="0"/>
    <x v="2"/>
    <x v="2"/>
    <s v="Returning"/>
    <x v="1"/>
    <s v="Resistance Band Set"/>
    <n v="1"/>
    <n v="40.75"/>
    <n v="0"/>
    <n v="14.7"/>
    <n v="40.75"/>
    <n v="14.7"/>
    <n v="26.05"/>
    <n v="0.63926380368098157"/>
  </r>
  <r>
    <n v="2743"/>
    <d v="2026-08-22T00:00:00"/>
    <n v="2026"/>
    <x v="0"/>
    <n v="8"/>
    <x v="11"/>
    <x v="0"/>
    <x v="0"/>
    <x v="2"/>
    <s v="Business"/>
    <x v="1"/>
    <s v="Weighted Vest"/>
    <n v="1"/>
    <n v="125.14"/>
    <n v="0"/>
    <n v="69.44"/>
    <n v="125.14"/>
    <n v="69.44"/>
    <n v="55.7"/>
    <n v="0.4451014863353045"/>
  </r>
  <r>
    <n v="2745"/>
    <d v="2026-12-29T00:00:00"/>
    <n v="2026"/>
    <x v="2"/>
    <n v="12"/>
    <x v="3"/>
    <x v="0"/>
    <x v="8"/>
    <x v="3"/>
    <s v="Business"/>
    <x v="4"/>
    <s v="Packing Cube Set"/>
    <n v="1"/>
    <n v="46.07"/>
    <n v="0"/>
    <n v="18.420000000000002"/>
    <n v="46.07"/>
    <n v="18.420000000000002"/>
    <n v="27.65"/>
    <n v="0.60017364879531143"/>
  </r>
  <r>
    <n v="2746"/>
    <d v="2026-07-13T00:00:00"/>
    <n v="2026"/>
    <x v="0"/>
    <n v="7"/>
    <x v="0"/>
    <x v="1"/>
    <x v="1"/>
    <x v="0"/>
    <s v="New"/>
    <x v="0"/>
    <s v="Summit Backpack 45L"/>
    <n v="3"/>
    <n v="155.44"/>
    <n v="0.05"/>
    <n v="79.95"/>
    <n v="443.00399999999996"/>
    <n v="239.85000000000002"/>
    <n v="203.15399999999994"/>
    <n v="0.45858276674702703"/>
  </r>
  <r>
    <n v="2747"/>
    <d v="2026-11-30T00:00:00"/>
    <n v="2026"/>
    <x v="2"/>
    <n v="11"/>
    <x v="2"/>
    <x v="1"/>
    <x v="5"/>
    <x v="0"/>
    <s v="Returning"/>
    <x v="2"/>
    <s v="Trail Tent 2P"/>
    <n v="1"/>
    <n v="194.73"/>
    <n v="0"/>
    <n v="104.48"/>
    <n v="194.73"/>
    <n v="104.48"/>
    <n v="90.249999999999986"/>
    <n v="0.46346222975401835"/>
  </r>
  <r>
    <n v="2748"/>
    <d v="2026-06-10T00:00:00"/>
    <n v="2026"/>
    <x v="3"/>
    <n v="6"/>
    <x v="5"/>
    <x v="3"/>
    <x v="12"/>
    <x v="2"/>
    <s v="New"/>
    <x v="1"/>
    <s v="Resistance Band Set"/>
    <n v="2"/>
    <n v="40.86"/>
    <n v="0"/>
    <n v="14.59"/>
    <n v="81.72"/>
    <n v="29.18"/>
    <n v="52.54"/>
    <n v="0.64292706803720023"/>
  </r>
  <r>
    <n v="2749"/>
    <d v="2026-08-13T00:00:00"/>
    <n v="2026"/>
    <x v="0"/>
    <n v="8"/>
    <x v="11"/>
    <x v="2"/>
    <x v="16"/>
    <x v="2"/>
    <s v="Business"/>
    <x v="0"/>
    <s v="Hiking Daypack 20L"/>
    <n v="2"/>
    <n v="93.13"/>
    <n v="0"/>
    <n v="45.68"/>
    <n v="186.26"/>
    <n v="91.36"/>
    <n v="94.899999999999991"/>
    <n v="0.50950284548480618"/>
  </r>
  <r>
    <n v="2751"/>
    <d v="2026-07-07T00:00:00"/>
    <n v="2026"/>
    <x v="0"/>
    <n v="7"/>
    <x v="0"/>
    <x v="1"/>
    <x v="5"/>
    <x v="0"/>
    <s v="New"/>
    <x v="1"/>
    <s v="Weighted Vest"/>
    <n v="2"/>
    <n v="125.9"/>
    <n v="0.15"/>
    <n v="70.27"/>
    <n v="214.03"/>
    <n v="140.54"/>
    <n v="73.490000000000009"/>
    <n v="0.34336307994206422"/>
  </r>
  <r>
    <n v="2753"/>
    <d v="2026-02-16T00:00:00"/>
    <n v="2026"/>
    <x v="1"/>
    <n v="2"/>
    <x v="1"/>
    <x v="0"/>
    <x v="2"/>
    <x v="3"/>
    <s v="Returning"/>
    <x v="0"/>
    <s v="Trail Boots"/>
    <n v="1"/>
    <n v="140.47"/>
    <n v="0"/>
    <n v="79.66"/>
    <n v="140.47"/>
    <n v="79.66"/>
    <n v="60.81"/>
    <n v="0.43290382288033036"/>
  </r>
  <r>
    <n v="2755"/>
    <d v="2026-09-06T00:00:00"/>
    <n v="2026"/>
    <x v="0"/>
    <n v="9"/>
    <x v="4"/>
    <x v="3"/>
    <x v="11"/>
    <x v="2"/>
    <s v="New"/>
    <x v="0"/>
    <s v="Trail Boots"/>
    <n v="3"/>
    <n v="146.22"/>
    <n v="0"/>
    <n v="80.13"/>
    <n v="438.65999999999997"/>
    <n v="240.39"/>
    <n v="198.26999999999998"/>
    <n v="0.4519901518260156"/>
  </r>
  <r>
    <n v="2757"/>
    <d v="2026-06-21T00:00:00"/>
    <n v="2026"/>
    <x v="3"/>
    <n v="6"/>
    <x v="5"/>
    <x v="2"/>
    <x v="3"/>
    <x v="1"/>
    <s v="Business"/>
    <x v="4"/>
    <s v="Carry-On Duffel"/>
    <n v="6"/>
    <n v="136.65"/>
    <n v="0.15"/>
    <n v="68.56"/>
    <n v="696.91500000000008"/>
    <n v="411.36"/>
    <n v="285.55500000000006"/>
    <n v="0.4097415036266977"/>
  </r>
  <r>
    <n v="2758"/>
    <d v="2026-07-22T00:00:00"/>
    <n v="2026"/>
    <x v="0"/>
    <n v="7"/>
    <x v="0"/>
    <x v="1"/>
    <x v="1"/>
    <x v="2"/>
    <s v="New"/>
    <x v="3"/>
    <s v="Compact Repair Kit"/>
    <n v="1"/>
    <n v="39.86"/>
    <n v="0"/>
    <n v="16.53"/>
    <n v="39.86"/>
    <n v="16.53"/>
    <n v="23.33"/>
    <n v="0.58529854490717503"/>
  </r>
  <r>
    <n v="2761"/>
    <d v="2026-09-18T00:00:00"/>
    <n v="2026"/>
    <x v="0"/>
    <n v="9"/>
    <x v="4"/>
    <x v="1"/>
    <x v="5"/>
    <x v="1"/>
    <s v="Business"/>
    <x v="2"/>
    <s v="Compact Sleeping Bag"/>
    <n v="5"/>
    <n v="124.51"/>
    <n v="0.1"/>
    <n v="60.29"/>
    <n v="560.29500000000007"/>
    <n v="301.45"/>
    <n v="258.84500000000008"/>
    <n v="0.46197984990049895"/>
  </r>
  <r>
    <n v="2762"/>
    <d v="2026-03-22T00:00:00"/>
    <n v="2026"/>
    <x v="1"/>
    <n v="3"/>
    <x v="7"/>
    <x v="0"/>
    <x v="4"/>
    <x v="0"/>
    <s v="Returning"/>
    <x v="2"/>
    <s v="Trail Tent 2P"/>
    <n v="1"/>
    <n v="196.48"/>
    <n v="0"/>
    <n v="101.29"/>
    <n v="196.48"/>
    <n v="101.29"/>
    <n v="95.189999999999984"/>
    <n v="0.48447679153094458"/>
  </r>
  <r>
    <n v="2763"/>
    <d v="2026-07-30T00:00:00"/>
    <n v="2026"/>
    <x v="0"/>
    <n v="7"/>
    <x v="0"/>
    <x v="1"/>
    <x v="5"/>
    <x v="2"/>
    <s v="Business"/>
    <x v="2"/>
    <s v="Compact Sleeping Bag"/>
    <n v="1"/>
    <n v="120.94"/>
    <n v="0"/>
    <n v="62.24"/>
    <n v="120.94"/>
    <n v="62.24"/>
    <n v="58.699999999999996"/>
    <n v="0.48536464362493797"/>
  </r>
  <r>
    <n v="2767"/>
    <d v="2026-03-31T00:00:00"/>
    <n v="2026"/>
    <x v="1"/>
    <n v="3"/>
    <x v="7"/>
    <x v="2"/>
    <x v="3"/>
    <x v="2"/>
    <s v="Returning"/>
    <x v="4"/>
    <s v="Carry-On Duffel"/>
    <n v="4"/>
    <n v="134.18"/>
    <n v="0"/>
    <n v="66.430000000000007"/>
    <n v="536.72"/>
    <n v="265.72000000000003"/>
    <n v="271"/>
    <n v="0.5049187658369354"/>
  </r>
  <r>
    <n v="2772"/>
    <d v="2026-06-08T00:00:00"/>
    <n v="2026"/>
    <x v="3"/>
    <n v="6"/>
    <x v="5"/>
    <x v="0"/>
    <x v="0"/>
    <x v="0"/>
    <s v="New"/>
    <x v="4"/>
    <s v="Carry-On Duffel"/>
    <n v="6"/>
    <n v="136.46"/>
    <n v="0"/>
    <n v="68.61"/>
    <n v="818.76"/>
    <n v="411.65999999999997"/>
    <n v="407.1"/>
    <n v="0.49721530118716112"/>
  </r>
  <r>
    <n v="2773"/>
    <d v="2026-08-10T00:00:00"/>
    <n v="2026"/>
    <x v="0"/>
    <n v="8"/>
    <x v="11"/>
    <x v="2"/>
    <x v="16"/>
    <x v="2"/>
    <s v="New"/>
    <x v="0"/>
    <s v="Summit Backpack 45L"/>
    <n v="4"/>
    <n v="151.06"/>
    <n v="0"/>
    <n v="77.67"/>
    <n v="604.24"/>
    <n v="310.68"/>
    <n v="293.56"/>
    <n v="0.48583344366476894"/>
  </r>
  <r>
    <n v="2774"/>
    <d v="2026-05-30T00:00:00"/>
    <n v="2026"/>
    <x v="3"/>
    <n v="5"/>
    <x v="8"/>
    <x v="1"/>
    <x v="10"/>
    <x v="2"/>
    <s v="Returning"/>
    <x v="2"/>
    <s v="Portable Camp Stove"/>
    <n v="3"/>
    <n v="83.17"/>
    <n v="0"/>
    <n v="40.520000000000003"/>
    <n v="249.51"/>
    <n v="121.56"/>
    <n v="127.94999999999999"/>
    <n v="0.51280509799206442"/>
  </r>
  <r>
    <n v="2776"/>
    <d v="2026-05-20T00:00:00"/>
    <n v="2026"/>
    <x v="3"/>
    <n v="5"/>
    <x v="8"/>
    <x v="0"/>
    <x v="2"/>
    <x v="2"/>
    <s v="Business"/>
    <x v="4"/>
    <s v="Insulated Bottle"/>
    <n v="3"/>
    <n v="36.74"/>
    <n v="0.05"/>
    <n v="13.97"/>
    <n v="104.70899999999999"/>
    <n v="41.910000000000004"/>
    <n v="62.798999999999985"/>
    <n v="0.59974787267570118"/>
  </r>
  <r>
    <n v="2777"/>
    <d v="2026-06-18T00:00:00"/>
    <n v="2026"/>
    <x v="3"/>
    <n v="6"/>
    <x v="5"/>
    <x v="2"/>
    <x v="16"/>
    <x v="1"/>
    <s v="Business"/>
    <x v="0"/>
    <s v="Trekking Poles"/>
    <n v="5"/>
    <n v="72.37"/>
    <n v="0.2"/>
    <n v="32.840000000000003"/>
    <n v="289.48"/>
    <n v="164.20000000000002"/>
    <n v="125.28"/>
    <n v="0.43277601215973466"/>
  </r>
  <r>
    <n v="2778"/>
    <d v="2026-11-16T00:00:00"/>
    <n v="2026"/>
    <x v="2"/>
    <n v="11"/>
    <x v="2"/>
    <x v="0"/>
    <x v="2"/>
    <x v="3"/>
    <s v="Returning"/>
    <x v="0"/>
    <s v="Trail Boots"/>
    <n v="1"/>
    <n v="145.4"/>
    <n v="0.1"/>
    <n v="77.66"/>
    <n v="130.86000000000001"/>
    <n v="77.66"/>
    <n v="53.200000000000017"/>
    <n v="0.40654134189209851"/>
  </r>
  <r>
    <n v="2779"/>
    <d v="2026-11-18T00:00:00"/>
    <n v="2026"/>
    <x v="2"/>
    <n v="11"/>
    <x v="2"/>
    <x v="1"/>
    <x v="5"/>
    <x v="1"/>
    <s v="Business"/>
    <x v="1"/>
    <s v="Weighted Vest"/>
    <n v="4"/>
    <n v="123.4"/>
    <n v="0.05"/>
    <n v="70.930000000000007"/>
    <n v="468.92"/>
    <n v="283.72000000000003"/>
    <n v="185.2"/>
    <n v="0.3949500980977565"/>
  </r>
  <r>
    <n v="2780"/>
    <d v="2026-06-18T00:00:00"/>
    <n v="2026"/>
    <x v="3"/>
    <n v="6"/>
    <x v="5"/>
    <x v="3"/>
    <x v="15"/>
    <x v="2"/>
    <s v="New"/>
    <x v="1"/>
    <s v="Recovery Roller"/>
    <n v="2"/>
    <n v="35.61"/>
    <n v="0.15"/>
    <n v="13.96"/>
    <n v="60.536999999999999"/>
    <n v="27.92"/>
    <n v="32.616999999999997"/>
    <n v="0.53879445628293432"/>
  </r>
  <r>
    <n v="2781"/>
    <d v="2026-07-18T00:00:00"/>
    <n v="2026"/>
    <x v="0"/>
    <n v="7"/>
    <x v="0"/>
    <x v="1"/>
    <x v="1"/>
    <x v="2"/>
    <s v="Returning"/>
    <x v="4"/>
    <s v="Carry-On Duffel"/>
    <n v="2"/>
    <n v="134.99"/>
    <n v="0"/>
    <n v="68.77"/>
    <n v="269.98"/>
    <n v="137.54"/>
    <n v="132.44000000000003"/>
    <n v="0.49055485591525305"/>
  </r>
  <r>
    <n v="2782"/>
    <d v="2026-01-09T00:00:00"/>
    <n v="2026"/>
    <x v="1"/>
    <n v="1"/>
    <x v="10"/>
    <x v="0"/>
    <x v="2"/>
    <x v="2"/>
    <s v="New"/>
    <x v="0"/>
    <s v="Summit Backpack 45L"/>
    <n v="1"/>
    <n v="152.75"/>
    <n v="0.05"/>
    <n v="79.88"/>
    <n v="145.11249999999998"/>
    <n v="79.88"/>
    <n v="65.232499999999987"/>
    <n v="0.44953053665259707"/>
  </r>
  <r>
    <n v="2784"/>
    <d v="2026-01-23T00:00:00"/>
    <n v="2026"/>
    <x v="1"/>
    <n v="1"/>
    <x v="10"/>
    <x v="1"/>
    <x v="5"/>
    <x v="0"/>
    <s v="New"/>
    <x v="3"/>
    <s v="Commuter Helmet"/>
    <n v="1"/>
    <n v="80.11"/>
    <n v="0.05"/>
    <n v="43.54"/>
    <n v="76.104500000000002"/>
    <n v="43.54"/>
    <n v="32.564500000000002"/>
    <n v="0.42789191177919839"/>
  </r>
  <r>
    <n v="2786"/>
    <d v="2026-09-13T00:00:00"/>
    <n v="2026"/>
    <x v="0"/>
    <n v="9"/>
    <x v="4"/>
    <x v="0"/>
    <x v="4"/>
    <x v="2"/>
    <s v="New"/>
    <x v="1"/>
    <s v="Resistance Band Set"/>
    <n v="2"/>
    <n v="40.83"/>
    <n v="0"/>
    <n v="14.56"/>
    <n v="81.66"/>
    <n v="29.12"/>
    <n v="52.539999999999992"/>
    <n v="0.64339946118050451"/>
  </r>
  <r>
    <n v="2788"/>
    <d v="2026-09-19T00:00:00"/>
    <n v="2026"/>
    <x v="0"/>
    <n v="9"/>
    <x v="4"/>
    <x v="2"/>
    <x v="13"/>
    <x v="3"/>
    <s v="New"/>
    <x v="0"/>
    <s v="Trekking Poles"/>
    <n v="1"/>
    <n v="70.430000000000007"/>
    <n v="0"/>
    <n v="31.51"/>
    <n v="70.430000000000007"/>
    <n v="31.51"/>
    <n v="38.92"/>
    <n v="0.55260542382507449"/>
  </r>
  <r>
    <n v="2789"/>
    <d v="2026-09-24T00:00:00"/>
    <n v="2026"/>
    <x v="0"/>
    <n v="9"/>
    <x v="4"/>
    <x v="3"/>
    <x v="14"/>
    <x v="2"/>
    <s v="New"/>
    <x v="0"/>
    <s v="Trail Boots"/>
    <n v="5"/>
    <n v="147.21"/>
    <n v="0.05"/>
    <n v="79.14"/>
    <n v="699.24750000000006"/>
    <n v="395.7"/>
    <n v="303.54750000000007"/>
    <n v="0.43410594961011667"/>
  </r>
  <r>
    <n v="2790"/>
    <d v="2026-09-04T00:00:00"/>
    <n v="2026"/>
    <x v="0"/>
    <n v="9"/>
    <x v="4"/>
    <x v="0"/>
    <x v="4"/>
    <x v="2"/>
    <s v="Returning"/>
    <x v="1"/>
    <s v="Resistance Band Set"/>
    <n v="1"/>
    <n v="39.85"/>
    <n v="0.1"/>
    <n v="14.96"/>
    <n v="35.865000000000002"/>
    <n v="14.96"/>
    <n v="20.905000000000001"/>
    <n v="0.58288024536456151"/>
  </r>
  <r>
    <n v="2791"/>
    <d v="2026-08-24T00:00:00"/>
    <n v="2026"/>
    <x v="0"/>
    <n v="8"/>
    <x v="11"/>
    <x v="1"/>
    <x v="5"/>
    <x v="0"/>
    <s v="Business"/>
    <x v="1"/>
    <s v="Recovery Roller"/>
    <n v="2"/>
    <n v="36.869999999999997"/>
    <n v="0"/>
    <n v="13.71"/>
    <n v="73.739999999999995"/>
    <n v="27.42"/>
    <n v="46.319999999999993"/>
    <n v="0.62815296989422287"/>
  </r>
  <r>
    <n v="2793"/>
    <d v="2026-02-05T00:00:00"/>
    <n v="2026"/>
    <x v="1"/>
    <n v="2"/>
    <x v="1"/>
    <x v="2"/>
    <x v="16"/>
    <x v="1"/>
    <s v="Business"/>
    <x v="2"/>
    <s v="Compact Sleeping Bag"/>
    <n v="3"/>
    <n v="122.69"/>
    <n v="0.05"/>
    <n v="62.08"/>
    <n v="349.66649999999998"/>
    <n v="186.24"/>
    <n v="163.42649999999998"/>
    <n v="0.46737820180085876"/>
  </r>
  <r>
    <n v="2795"/>
    <d v="2026-09-28T00:00:00"/>
    <n v="2026"/>
    <x v="0"/>
    <n v="9"/>
    <x v="4"/>
    <x v="2"/>
    <x v="13"/>
    <x v="2"/>
    <s v="New"/>
    <x v="0"/>
    <s v="Trail Boots"/>
    <n v="3"/>
    <n v="142.19"/>
    <n v="0.05"/>
    <n v="78.37"/>
    <n v="405.24149999999997"/>
    <n v="235.11"/>
    <n v="170.13149999999996"/>
    <n v="0.41982743623246871"/>
  </r>
  <r>
    <n v="2796"/>
    <d v="2026-01-11T00:00:00"/>
    <n v="2026"/>
    <x v="1"/>
    <n v="1"/>
    <x v="10"/>
    <x v="0"/>
    <x v="0"/>
    <x v="0"/>
    <s v="Returning"/>
    <x v="4"/>
    <s v="Insulated Bottle"/>
    <n v="3"/>
    <n v="36.33"/>
    <n v="0.05"/>
    <n v="13.27"/>
    <n v="103.54049999999999"/>
    <n v="39.81"/>
    <n v="63.730499999999992"/>
    <n v="0.61551277036521934"/>
  </r>
  <r>
    <n v="2797"/>
    <d v="2026-12-14T00:00:00"/>
    <n v="2026"/>
    <x v="2"/>
    <n v="12"/>
    <x v="3"/>
    <x v="3"/>
    <x v="14"/>
    <x v="0"/>
    <s v="New"/>
    <x v="0"/>
    <s v="Trekking Poles"/>
    <n v="2"/>
    <n v="70.239999999999995"/>
    <n v="0.1"/>
    <n v="32.130000000000003"/>
    <n v="126.43199999999999"/>
    <n v="64.260000000000005"/>
    <n v="62.171999999999983"/>
    <n v="0.49174259681093385"/>
  </r>
  <r>
    <n v="2800"/>
    <d v="2026-03-29T00:00:00"/>
    <n v="2026"/>
    <x v="1"/>
    <n v="3"/>
    <x v="7"/>
    <x v="2"/>
    <x v="7"/>
    <x v="2"/>
    <s v="New"/>
    <x v="3"/>
    <s v="Trail Bike Light"/>
    <n v="1"/>
    <n v="49.81"/>
    <n v="0.05"/>
    <n v="23.12"/>
    <n v="47.319499999999998"/>
    <n v="23.12"/>
    <n v="24.199499999999997"/>
    <n v="0.51140650260463438"/>
  </r>
  <r>
    <n v="2802"/>
    <d v="2026-07-28T00:00:00"/>
    <n v="2026"/>
    <x v="0"/>
    <n v="7"/>
    <x v="0"/>
    <x v="1"/>
    <x v="10"/>
    <x v="2"/>
    <s v="Returning"/>
    <x v="0"/>
    <s v="Trail Boots"/>
    <n v="2"/>
    <n v="146.22999999999999"/>
    <n v="0"/>
    <n v="79.040000000000006"/>
    <n v="292.45999999999998"/>
    <n v="158.08000000000001"/>
    <n v="134.37999999999997"/>
    <n v="0.45948163851466861"/>
  </r>
  <r>
    <n v="2803"/>
    <d v="2026-09-27T00:00:00"/>
    <n v="2026"/>
    <x v="0"/>
    <n v="9"/>
    <x v="4"/>
    <x v="2"/>
    <x v="13"/>
    <x v="2"/>
    <s v="Returning"/>
    <x v="1"/>
    <s v="Recovery Roller"/>
    <n v="3"/>
    <n v="36.909999999999997"/>
    <n v="0.05"/>
    <n v="13.7"/>
    <n v="105.19349999999999"/>
    <n v="41.099999999999994"/>
    <n v="64.093499999999992"/>
    <n v="0.60929144861612172"/>
  </r>
  <r>
    <n v="2805"/>
    <d v="2026-06-06T00:00:00"/>
    <n v="2026"/>
    <x v="3"/>
    <n v="6"/>
    <x v="5"/>
    <x v="3"/>
    <x v="11"/>
    <x v="1"/>
    <s v="Returning"/>
    <x v="2"/>
    <s v="Alpine Tent 4P"/>
    <n v="12"/>
    <n v="338.45"/>
    <n v="0.1"/>
    <n v="196.78"/>
    <n v="3655.2599999999998"/>
    <n v="2361.36"/>
    <n v="1293.8999999999996"/>
    <n v="0.35398302719915947"/>
  </r>
  <r>
    <n v="2809"/>
    <d v="2026-10-07T00:00:00"/>
    <n v="2026"/>
    <x v="2"/>
    <n v="10"/>
    <x v="9"/>
    <x v="0"/>
    <x v="4"/>
    <x v="2"/>
    <s v="Returning"/>
    <x v="0"/>
    <s v="Trekking Poles"/>
    <n v="3"/>
    <n v="70.239999999999995"/>
    <n v="0.05"/>
    <n v="31.96"/>
    <n v="200.18399999999997"/>
    <n v="95.88"/>
    <n v="104.30399999999997"/>
    <n v="0.5210406426087999"/>
  </r>
  <r>
    <n v="2811"/>
    <d v="2026-12-14T00:00:00"/>
    <n v="2026"/>
    <x v="2"/>
    <n v="12"/>
    <x v="3"/>
    <x v="2"/>
    <x v="7"/>
    <x v="0"/>
    <s v="Business"/>
    <x v="0"/>
    <s v="Trail Boots"/>
    <n v="5"/>
    <n v="145.6"/>
    <n v="0.15"/>
    <n v="81.180000000000007"/>
    <n v="618.79999999999995"/>
    <n v="405.90000000000003"/>
    <n v="212.89999999999992"/>
    <n v="0.34405300581771159"/>
  </r>
  <r>
    <n v="2812"/>
    <d v="2026-04-21T00:00:00"/>
    <n v="2026"/>
    <x v="3"/>
    <n v="4"/>
    <x v="6"/>
    <x v="2"/>
    <x v="3"/>
    <x v="2"/>
    <s v="New"/>
    <x v="3"/>
    <s v="Trail Bike Light"/>
    <n v="1"/>
    <n v="51.39"/>
    <n v="0"/>
    <n v="22.08"/>
    <n v="51.39"/>
    <n v="22.08"/>
    <n v="29.310000000000002"/>
    <n v="0.57034442498540572"/>
  </r>
  <r>
    <n v="2815"/>
    <d v="2026-06-14T00:00:00"/>
    <n v="2026"/>
    <x v="3"/>
    <n v="6"/>
    <x v="5"/>
    <x v="0"/>
    <x v="8"/>
    <x v="3"/>
    <s v="New"/>
    <x v="2"/>
    <s v="Alpine Tent 4P"/>
    <n v="2"/>
    <n v="342.25"/>
    <n v="0"/>
    <n v="196.86"/>
    <n v="684.5"/>
    <n v="393.72"/>
    <n v="290.77999999999997"/>
    <n v="0.42480642804967128"/>
  </r>
  <r>
    <n v="2817"/>
    <d v="2026-07-12T00:00:00"/>
    <n v="2026"/>
    <x v="0"/>
    <n v="7"/>
    <x v="0"/>
    <x v="0"/>
    <x v="0"/>
    <x v="3"/>
    <s v="New"/>
    <x v="4"/>
    <s v="Carry-On Duffel"/>
    <n v="3"/>
    <n v="134.43"/>
    <n v="0.1"/>
    <n v="65.78"/>
    <n v="362.96100000000001"/>
    <n v="197.34"/>
    <n v="165.62100000000001"/>
    <n v="0.45630522287518493"/>
  </r>
  <r>
    <n v="2820"/>
    <d v="2026-10-24T00:00:00"/>
    <n v="2026"/>
    <x v="2"/>
    <n v="10"/>
    <x v="9"/>
    <x v="0"/>
    <x v="0"/>
    <x v="1"/>
    <s v="Business"/>
    <x v="0"/>
    <s v="Trekking Poles"/>
    <n v="6"/>
    <n v="72.73"/>
    <n v="0.05"/>
    <n v="32.700000000000003"/>
    <n v="414.56099999999998"/>
    <n v="196.20000000000002"/>
    <n v="218.36099999999996"/>
    <n v="0.52672827400551425"/>
  </r>
  <r>
    <n v="2823"/>
    <d v="2026-07-14T00:00:00"/>
    <n v="2026"/>
    <x v="0"/>
    <n v="7"/>
    <x v="0"/>
    <x v="1"/>
    <x v="5"/>
    <x v="2"/>
    <s v="New"/>
    <x v="3"/>
    <s v="Commuter Helmet"/>
    <n v="3"/>
    <n v="81.39"/>
    <n v="0"/>
    <n v="43.54"/>
    <n v="244.17000000000002"/>
    <n v="130.62"/>
    <n v="113.55000000000001"/>
    <n v="0.46504484580415284"/>
  </r>
  <r>
    <n v="2828"/>
    <d v="2026-01-24T00:00:00"/>
    <n v="2026"/>
    <x v="1"/>
    <n v="1"/>
    <x v="10"/>
    <x v="2"/>
    <x v="7"/>
    <x v="1"/>
    <s v="Business"/>
    <x v="4"/>
    <s v="Packing Cube Set"/>
    <n v="3"/>
    <n v="46.94"/>
    <n v="0.05"/>
    <n v="18.18"/>
    <n v="133.779"/>
    <n v="54.54"/>
    <n v="79.239000000000004"/>
    <n v="0.59231269481757232"/>
  </r>
  <r>
    <n v="2829"/>
    <d v="2026-04-06T00:00:00"/>
    <n v="2026"/>
    <x v="3"/>
    <n v="4"/>
    <x v="6"/>
    <x v="2"/>
    <x v="3"/>
    <x v="2"/>
    <s v="Business"/>
    <x v="3"/>
    <s v="Cycling Pack 12L"/>
    <n v="6"/>
    <n v="102.59"/>
    <n v="0.1"/>
    <n v="49.6"/>
    <n v="553.98599999999999"/>
    <n v="297.60000000000002"/>
    <n v="256.38599999999997"/>
    <n v="0.46280230908362302"/>
  </r>
  <r>
    <n v="2830"/>
    <d v="2026-10-29T00:00:00"/>
    <n v="2026"/>
    <x v="2"/>
    <n v="10"/>
    <x v="9"/>
    <x v="3"/>
    <x v="12"/>
    <x v="2"/>
    <s v="New"/>
    <x v="4"/>
    <s v="Travel Backpack 35L"/>
    <n v="1"/>
    <n v="161.94999999999999"/>
    <n v="0"/>
    <n v="86.61"/>
    <n v="161.94999999999999"/>
    <n v="86.61"/>
    <n v="75.339999999999989"/>
    <n v="0.46520531028095086"/>
  </r>
  <r>
    <n v="2831"/>
    <d v="2026-09-07T00:00:00"/>
    <n v="2026"/>
    <x v="0"/>
    <n v="9"/>
    <x v="4"/>
    <x v="1"/>
    <x v="10"/>
    <x v="2"/>
    <s v="New"/>
    <x v="4"/>
    <s v="Packing Cube Set"/>
    <n v="1"/>
    <n v="46.44"/>
    <n v="0.05"/>
    <n v="17.88"/>
    <n v="44.117999999999995"/>
    <n v="17.88"/>
    <n v="26.237999999999996"/>
    <n v="0.59472324221406225"/>
  </r>
  <r>
    <n v="2832"/>
    <d v="2026-04-23T00:00:00"/>
    <n v="2026"/>
    <x v="3"/>
    <n v="4"/>
    <x v="6"/>
    <x v="0"/>
    <x v="4"/>
    <x v="3"/>
    <s v="Returning"/>
    <x v="1"/>
    <s v="Resistance Band Set"/>
    <n v="1"/>
    <n v="39.89"/>
    <n v="0.05"/>
    <n v="15.06"/>
    <n v="37.895499999999998"/>
    <n v="15.06"/>
    <n v="22.835499999999996"/>
    <n v="0.60259133670224685"/>
  </r>
  <r>
    <n v="2833"/>
    <d v="2026-06-03T00:00:00"/>
    <n v="2026"/>
    <x v="3"/>
    <n v="6"/>
    <x v="5"/>
    <x v="0"/>
    <x v="8"/>
    <x v="2"/>
    <s v="Returning"/>
    <x v="0"/>
    <s v="Trail Boots"/>
    <n v="3"/>
    <n v="141.6"/>
    <n v="0"/>
    <n v="78.02"/>
    <n v="424.79999999999995"/>
    <n v="234.06"/>
    <n v="190.73999999999995"/>
    <n v="0.44901129943502821"/>
  </r>
  <r>
    <n v="2838"/>
    <d v="2026-07-23T00:00:00"/>
    <n v="2026"/>
    <x v="0"/>
    <n v="7"/>
    <x v="0"/>
    <x v="0"/>
    <x v="8"/>
    <x v="3"/>
    <s v="New"/>
    <x v="0"/>
    <s v="Trekking Poles"/>
    <n v="1"/>
    <n v="69.75"/>
    <n v="0"/>
    <n v="33.299999999999997"/>
    <n v="69.75"/>
    <n v="33.299999999999997"/>
    <n v="36.450000000000003"/>
    <n v="0.52258064516129032"/>
  </r>
  <r>
    <n v="2839"/>
    <d v="2026-04-15T00:00:00"/>
    <n v="2026"/>
    <x v="3"/>
    <n v="4"/>
    <x v="6"/>
    <x v="2"/>
    <x v="16"/>
    <x v="0"/>
    <s v="New"/>
    <x v="4"/>
    <s v="Packing Cube Set"/>
    <n v="1"/>
    <n v="47"/>
    <n v="0"/>
    <n v="18.64"/>
    <n v="47"/>
    <n v="18.64"/>
    <n v="28.36"/>
    <n v="0.60340425531914887"/>
  </r>
  <r>
    <n v="2840"/>
    <d v="2026-09-28T00:00:00"/>
    <n v="2026"/>
    <x v="0"/>
    <n v="9"/>
    <x v="4"/>
    <x v="1"/>
    <x v="1"/>
    <x v="2"/>
    <s v="Returning"/>
    <x v="0"/>
    <s v="Summit Backpack 45L"/>
    <n v="2"/>
    <n v="151.69999999999999"/>
    <n v="0"/>
    <n v="77.19"/>
    <n v="303.39999999999998"/>
    <n v="154.38"/>
    <n v="149.01999999999998"/>
    <n v="0.49116677653263019"/>
  </r>
  <r>
    <n v="2841"/>
    <d v="2026-12-07T00:00:00"/>
    <n v="2026"/>
    <x v="2"/>
    <n v="12"/>
    <x v="3"/>
    <x v="2"/>
    <x v="16"/>
    <x v="2"/>
    <s v="New"/>
    <x v="2"/>
    <s v="Trail Tent 2P"/>
    <n v="3"/>
    <n v="196.97"/>
    <n v="0.15"/>
    <n v="101.88"/>
    <n v="502.27349999999996"/>
    <n v="305.64"/>
    <n v="196.63349999999997"/>
    <n v="0.39148690902466482"/>
  </r>
  <r>
    <n v="2842"/>
    <d v="2026-12-20T00:00:00"/>
    <n v="2026"/>
    <x v="2"/>
    <n v="12"/>
    <x v="3"/>
    <x v="3"/>
    <x v="11"/>
    <x v="1"/>
    <s v="Business"/>
    <x v="3"/>
    <s v="Trail Bike Light"/>
    <n v="5"/>
    <n v="51.02"/>
    <n v="0.05"/>
    <n v="22.56"/>
    <n v="242.345"/>
    <n v="112.8"/>
    <n v="129.54500000000002"/>
    <n v="0.5345478553302111"/>
  </r>
  <r>
    <n v="2844"/>
    <d v="2026-01-12T00:00:00"/>
    <n v="2026"/>
    <x v="1"/>
    <n v="1"/>
    <x v="10"/>
    <x v="1"/>
    <x v="1"/>
    <x v="2"/>
    <s v="New"/>
    <x v="4"/>
    <s v="Carry-On Duffel"/>
    <n v="1"/>
    <n v="136.18"/>
    <n v="0"/>
    <n v="68.34"/>
    <n v="136.18"/>
    <n v="68.34"/>
    <n v="67.84"/>
    <n v="0.498164194448524"/>
  </r>
  <r>
    <n v="2845"/>
    <d v="2026-09-07T00:00:00"/>
    <n v="2026"/>
    <x v="0"/>
    <n v="9"/>
    <x v="4"/>
    <x v="1"/>
    <x v="1"/>
    <x v="1"/>
    <s v="Business"/>
    <x v="4"/>
    <s v="Carry-On Duffel"/>
    <n v="4"/>
    <n v="133.26"/>
    <n v="0.1"/>
    <n v="68.77"/>
    <n v="479.73599999999999"/>
    <n v="275.08"/>
    <n v="204.65600000000001"/>
    <n v="0.42660129738022579"/>
  </r>
  <r>
    <n v="2847"/>
    <d v="2026-05-24T00:00:00"/>
    <n v="2026"/>
    <x v="3"/>
    <n v="5"/>
    <x v="8"/>
    <x v="0"/>
    <x v="8"/>
    <x v="2"/>
    <s v="Returning"/>
    <x v="2"/>
    <s v="Compact Sleeping Bag"/>
    <n v="2"/>
    <n v="125.95"/>
    <n v="0.05"/>
    <n v="61.74"/>
    <n v="239.30500000000001"/>
    <n v="123.48"/>
    <n v="115.825"/>
    <n v="0.48400576669940032"/>
  </r>
  <r>
    <n v="2848"/>
    <d v="2026-04-12T00:00:00"/>
    <n v="2026"/>
    <x v="3"/>
    <n v="4"/>
    <x v="6"/>
    <x v="2"/>
    <x v="3"/>
    <x v="2"/>
    <s v="New"/>
    <x v="0"/>
    <s v="Trekking Poles"/>
    <n v="1"/>
    <n v="71.64"/>
    <n v="0.05"/>
    <n v="32.729999999999997"/>
    <n v="68.057999999999993"/>
    <n v="32.729999999999997"/>
    <n v="35.327999999999996"/>
    <n v="0.51908666137706072"/>
  </r>
  <r>
    <n v="2850"/>
    <d v="2026-11-01T00:00:00"/>
    <n v="2026"/>
    <x v="2"/>
    <n v="11"/>
    <x v="2"/>
    <x v="3"/>
    <x v="12"/>
    <x v="1"/>
    <s v="Returning"/>
    <x v="1"/>
    <s v="Training Mat"/>
    <n v="3"/>
    <n v="50.05"/>
    <n v="0.15"/>
    <n v="22.36"/>
    <n v="127.62749999999998"/>
    <n v="67.08"/>
    <n v="60.547499999999985"/>
    <n v="0.47440794499618022"/>
  </r>
  <r>
    <n v="2852"/>
    <d v="2026-10-27T00:00:00"/>
    <n v="2026"/>
    <x v="2"/>
    <n v="10"/>
    <x v="9"/>
    <x v="2"/>
    <x v="13"/>
    <x v="1"/>
    <s v="Business"/>
    <x v="0"/>
    <s v="Trail Boots"/>
    <n v="3"/>
    <n v="141.96"/>
    <n v="0.1"/>
    <n v="77.42"/>
    <n v="383.29200000000003"/>
    <n v="232.26"/>
    <n v="151.03200000000004"/>
    <n v="0.39403900942362485"/>
  </r>
  <r>
    <n v="2853"/>
    <d v="2026-11-18T00:00:00"/>
    <n v="2026"/>
    <x v="2"/>
    <n v="11"/>
    <x v="2"/>
    <x v="3"/>
    <x v="15"/>
    <x v="2"/>
    <s v="New"/>
    <x v="3"/>
    <s v="Cycling Pack 12L"/>
    <n v="1"/>
    <n v="104.64"/>
    <n v="0"/>
    <n v="50.79"/>
    <n v="104.64"/>
    <n v="50.79"/>
    <n v="53.85"/>
    <n v="0.51462155963302758"/>
  </r>
  <r>
    <n v="2854"/>
    <d v="2026-10-13T00:00:00"/>
    <n v="2026"/>
    <x v="2"/>
    <n v="10"/>
    <x v="9"/>
    <x v="1"/>
    <x v="5"/>
    <x v="0"/>
    <s v="New"/>
    <x v="4"/>
    <s v="Insulated Bottle"/>
    <n v="3"/>
    <n v="36.049999999999997"/>
    <n v="0.1"/>
    <n v="13.87"/>
    <n v="97.334999999999994"/>
    <n v="41.61"/>
    <n v="55.724999999999994"/>
    <n v="0.57250732008013561"/>
  </r>
  <r>
    <n v="2855"/>
    <d v="2026-11-12T00:00:00"/>
    <n v="2026"/>
    <x v="2"/>
    <n v="11"/>
    <x v="2"/>
    <x v="3"/>
    <x v="11"/>
    <x v="3"/>
    <s v="New"/>
    <x v="2"/>
    <s v="Compact Sleeping Bag"/>
    <n v="1"/>
    <n v="125.32"/>
    <n v="0.15"/>
    <n v="59.49"/>
    <n v="106.52199999999999"/>
    <n v="59.49"/>
    <n v="47.031999999999989"/>
    <n v="0.44152381667636725"/>
  </r>
  <r>
    <n v="2856"/>
    <d v="2026-05-16T00:00:00"/>
    <n v="2026"/>
    <x v="3"/>
    <n v="5"/>
    <x v="8"/>
    <x v="2"/>
    <x v="7"/>
    <x v="1"/>
    <s v="Business"/>
    <x v="1"/>
    <s v="Weighted Vest"/>
    <n v="4"/>
    <n v="125.11"/>
    <n v="0.15"/>
    <n v="70.010000000000005"/>
    <n v="425.37399999999997"/>
    <n v="280.04000000000002"/>
    <n v="145.33399999999995"/>
    <n v="0.34166169065340135"/>
  </r>
  <r>
    <n v="2857"/>
    <d v="2026-03-29T00:00:00"/>
    <n v="2026"/>
    <x v="1"/>
    <n v="3"/>
    <x v="7"/>
    <x v="1"/>
    <x v="5"/>
    <x v="0"/>
    <s v="New"/>
    <x v="1"/>
    <s v="Resistance Band Set"/>
    <n v="1"/>
    <n v="40.39"/>
    <n v="0.1"/>
    <n v="14.97"/>
    <n v="36.350999999999999"/>
    <n v="14.97"/>
    <n v="21.381"/>
    <n v="0.58818189320788972"/>
  </r>
  <r>
    <n v="2860"/>
    <d v="2026-08-30T00:00:00"/>
    <n v="2026"/>
    <x v="0"/>
    <n v="8"/>
    <x v="11"/>
    <x v="0"/>
    <x v="0"/>
    <x v="3"/>
    <s v="Returning"/>
    <x v="0"/>
    <s v="Trail Boots"/>
    <n v="1"/>
    <n v="143.49"/>
    <n v="0.1"/>
    <n v="80.72"/>
    <n v="129.14100000000002"/>
    <n v="80.72"/>
    <n v="48.421000000000021"/>
    <n v="0.3749467636149636"/>
  </r>
  <r>
    <n v="2863"/>
    <d v="2026-09-28T00:00:00"/>
    <n v="2026"/>
    <x v="0"/>
    <n v="9"/>
    <x v="4"/>
    <x v="3"/>
    <x v="12"/>
    <x v="0"/>
    <s v="New"/>
    <x v="4"/>
    <s v="Carry-On Duffel"/>
    <n v="1"/>
    <n v="133.85"/>
    <n v="0.05"/>
    <n v="66.41"/>
    <n v="127.15749999999998"/>
    <n v="66.41"/>
    <n v="60.747499999999988"/>
    <n v="0.47773430588050247"/>
  </r>
  <r>
    <n v="2866"/>
    <d v="2026-09-01T00:00:00"/>
    <n v="2026"/>
    <x v="0"/>
    <n v="9"/>
    <x v="4"/>
    <x v="1"/>
    <x v="5"/>
    <x v="3"/>
    <s v="Returning"/>
    <x v="0"/>
    <s v="Summit Backpack 45L"/>
    <n v="2"/>
    <n v="156.63999999999999"/>
    <n v="0.1"/>
    <n v="80.09"/>
    <n v="281.952"/>
    <n v="160.18"/>
    <n v="121.77199999999999"/>
    <n v="0.43188911587787987"/>
  </r>
  <r>
    <n v="2867"/>
    <d v="2026-10-17T00:00:00"/>
    <n v="2026"/>
    <x v="2"/>
    <n v="10"/>
    <x v="9"/>
    <x v="2"/>
    <x v="3"/>
    <x v="2"/>
    <s v="New"/>
    <x v="2"/>
    <s v="Portable Camp Stove"/>
    <n v="1"/>
    <n v="81.239999999999995"/>
    <n v="0"/>
    <n v="38.65"/>
    <n v="81.239999999999995"/>
    <n v="38.65"/>
    <n v="42.589999999999996"/>
    <n v="0.52424913835548992"/>
  </r>
  <r>
    <n v="2869"/>
    <d v="2026-07-10T00:00:00"/>
    <n v="2026"/>
    <x v="0"/>
    <n v="7"/>
    <x v="0"/>
    <x v="3"/>
    <x v="9"/>
    <x v="3"/>
    <s v="New"/>
    <x v="2"/>
    <s v="Portable Camp Stove"/>
    <n v="1"/>
    <n v="82.23"/>
    <n v="0.1"/>
    <n v="38.340000000000003"/>
    <n v="74.007000000000005"/>
    <n v="38.340000000000003"/>
    <n v="35.667000000000002"/>
    <n v="0.48194089748267055"/>
  </r>
  <r>
    <n v="2870"/>
    <d v="2026-08-31T00:00:00"/>
    <n v="2026"/>
    <x v="0"/>
    <n v="8"/>
    <x v="11"/>
    <x v="0"/>
    <x v="0"/>
    <x v="2"/>
    <s v="New"/>
    <x v="4"/>
    <s v="Packing Cube Set"/>
    <n v="1"/>
    <n v="45.84"/>
    <n v="0"/>
    <n v="17.84"/>
    <n v="45.84"/>
    <n v="17.84"/>
    <n v="28.000000000000004"/>
    <n v="0.61082024432809778"/>
  </r>
  <r>
    <n v="2874"/>
    <d v="2026-06-27T00:00:00"/>
    <n v="2026"/>
    <x v="3"/>
    <n v="6"/>
    <x v="5"/>
    <x v="2"/>
    <x v="13"/>
    <x v="0"/>
    <s v="New"/>
    <x v="3"/>
    <s v="Compact Repair Kit"/>
    <n v="1"/>
    <n v="40.26"/>
    <n v="0"/>
    <n v="16.62"/>
    <n v="40.26"/>
    <n v="16.62"/>
    <n v="23.639999999999997"/>
    <n v="0.58718330849478384"/>
  </r>
  <r>
    <n v="2879"/>
    <d v="2026-09-05T00:00:00"/>
    <n v="2026"/>
    <x v="0"/>
    <n v="9"/>
    <x v="4"/>
    <x v="3"/>
    <x v="11"/>
    <x v="2"/>
    <s v="Business"/>
    <x v="4"/>
    <s v="Insulated Bottle"/>
    <n v="3"/>
    <n v="36.19"/>
    <n v="0.1"/>
    <n v="13.97"/>
    <n v="97.712999999999994"/>
    <n v="41.910000000000004"/>
    <n v="55.80299999999999"/>
    <n v="0.57109084768659235"/>
  </r>
  <r>
    <n v="2882"/>
    <d v="2026-10-18T00:00:00"/>
    <n v="2026"/>
    <x v="2"/>
    <n v="10"/>
    <x v="9"/>
    <x v="0"/>
    <x v="4"/>
    <x v="3"/>
    <s v="New"/>
    <x v="0"/>
    <s v="Trekking Poles"/>
    <n v="4"/>
    <n v="70.02"/>
    <n v="0"/>
    <n v="32.86"/>
    <n v="280.08"/>
    <n v="131.44"/>
    <n v="148.63999999999999"/>
    <n v="0.53070551271065403"/>
  </r>
  <r>
    <n v="2883"/>
    <d v="2026-07-14T00:00:00"/>
    <n v="2026"/>
    <x v="0"/>
    <n v="7"/>
    <x v="0"/>
    <x v="3"/>
    <x v="11"/>
    <x v="3"/>
    <s v="New"/>
    <x v="4"/>
    <s v="Insulated Bottle"/>
    <n v="1"/>
    <n v="36.799999999999997"/>
    <n v="0"/>
    <n v="13.91"/>
    <n v="36.799999999999997"/>
    <n v="13.91"/>
    <n v="22.889999999999997"/>
    <n v="0.62201086956521734"/>
  </r>
  <r>
    <n v="2884"/>
    <d v="2026-10-29T00:00:00"/>
    <n v="2026"/>
    <x v="2"/>
    <n v="10"/>
    <x v="9"/>
    <x v="1"/>
    <x v="5"/>
    <x v="0"/>
    <s v="Returning"/>
    <x v="3"/>
    <s v="Commuter Helmet"/>
    <n v="2"/>
    <n v="83.6"/>
    <n v="0"/>
    <n v="43.01"/>
    <n v="167.2"/>
    <n v="86.02"/>
    <n v="81.179999999999993"/>
    <n v="0.48552631578947369"/>
  </r>
  <r>
    <n v="2885"/>
    <d v="2026-06-27T00:00:00"/>
    <n v="2026"/>
    <x v="3"/>
    <n v="6"/>
    <x v="5"/>
    <x v="1"/>
    <x v="1"/>
    <x v="2"/>
    <s v="Business"/>
    <x v="4"/>
    <s v="Packing Cube Set"/>
    <n v="1"/>
    <n v="47.23"/>
    <n v="0.1"/>
    <n v="17.829999999999998"/>
    <n v="42.506999999999998"/>
    <n v="17.829999999999998"/>
    <n v="24.677"/>
    <n v="0.58053967581810062"/>
  </r>
  <r>
    <n v="2886"/>
    <d v="2026-07-11T00:00:00"/>
    <n v="2026"/>
    <x v="0"/>
    <n v="7"/>
    <x v="0"/>
    <x v="1"/>
    <x v="5"/>
    <x v="2"/>
    <s v="New"/>
    <x v="3"/>
    <s v="Trail Bike Light"/>
    <n v="1"/>
    <n v="50.33"/>
    <n v="0.05"/>
    <n v="22.06"/>
    <n v="47.813499999999998"/>
    <n v="22.06"/>
    <n v="25.753499999999999"/>
    <n v="0.53862402877848303"/>
  </r>
  <r>
    <n v="2890"/>
    <d v="2026-09-02T00:00:00"/>
    <n v="2026"/>
    <x v="0"/>
    <n v="9"/>
    <x v="4"/>
    <x v="3"/>
    <x v="15"/>
    <x v="2"/>
    <s v="Business"/>
    <x v="4"/>
    <s v="Carry-On Duffel"/>
    <n v="4"/>
    <n v="130.43"/>
    <n v="0"/>
    <n v="66.849999999999994"/>
    <n v="521.72"/>
    <n v="267.39999999999998"/>
    <n v="254.32000000000005"/>
    <n v="0.48746454036648018"/>
  </r>
  <r>
    <n v="2892"/>
    <d v="2026-03-30T00:00:00"/>
    <n v="2026"/>
    <x v="1"/>
    <n v="3"/>
    <x v="7"/>
    <x v="2"/>
    <x v="13"/>
    <x v="2"/>
    <s v="Returning"/>
    <x v="0"/>
    <s v="Trail Boots"/>
    <n v="2"/>
    <n v="145.06"/>
    <n v="0.15"/>
    <n v="77.08"/>
    <n v="246.602"/>
    <n v="154.16"/>
    <n v="92.442000000000007"/>
    <n v="0.37486313979610875"/>
  </r>
  <r>
    <n v="2893"/>
    <d v="2026-07-11T00:00:00"/>
    <n v="2026"/>
    <x v="0"/>
    <n v="7"/>
    <x v="0"/>
    <x v="2"/>
    <x v="7"/>
    <x v="1"/>
    <s v="Business"/>
    <x v="0"/>
    <s v="Trail Boots"/>
    <n v="6"/>
    <n v="142.78"/>
    <n v="0.15"/>
    <n v="80.38"/>
    <n v="728.178"/>
    <n v="482.28"/>
    <n v="245.89800000000002"/>
    <n v="0.33768941110552642"/>
  </r>
  <r>
    <n v="2895"/>
    <d v="2026-06-30T00:00:00"/>
    <n v="2026"/>
    <x v="3"/>
    <n v="6"/>
    <x v="5"/>
    <x v="0"/>
    <x v="4"/>
    <x v="2"/>
    <s v="Returning"/>
    <x v="1"/>
    <s v="Resistance Band Set"/>
    <n v="2"/>
    <n v="40.46"/>
    <n v="0"/>
    <n v="15.15"/>
    <n v="80.92"/>
    <n v="30.3"/>
    <n v="50.620000000000005"/>
    <n v="0.62555610479485912"/>
  </r>
  <r>
    <n v="2896"/>
    <d v="2026-12-16T00:00:00"/>
    <n v="2026"/>
    <x v="2"/>
    <n v="12"/>
    <x v="3"/>
    <x v="2"/>
    <x v="13"/>
    <x v="0"/>
    <s v="Business"/>
    <x v="1"/>
    <s v="Recovery Roller"/>
    <n v="2"/>
    <n v="36.020000000000003"/>
    <n v="0.1"/>
    <n v="13.59"/>
    <n v="64.836000000000013"/>
    <n v="27.18"/>
    <n v="37.656000000000013"/>
    <n v="0.58078845086063302"/>
  </r>
  <r>
    <n v="2899"/>
    <d v="2026-12-01T00:00:00"/>
    <n v="2026"/>
    <x v="2"/>
    <n v="12"/>
    <x v="3"/>
    <x v="1"/>
    <x v="1"/>
    <x v="2"/>
    <s v="New"/>
    <x v="0"/>
    <s v="Summit Backpack 45L"/>
    <n v="1"/>
    <n v="156.44999999999999"/>
    <n v="0"/>
    <n v="80.56"/>
    <n v="156.44999999999999"/>
    <n v="80.56"/>
    <n v="75.889999999999986"/>
    <n v="0.48507510386705011"/>
  </r>
  <r>
    <n v="2901"/>
    <d v="2026-03-14T00:00:00"/>
    <n v="2026"/>
    <x v="1"/>
    <n v="3"/>
    <x v="7"/>
    <x v="0"/>
    <x v="4"/>
    <x v="1"/>
    <s v="Business"/>
    <x v="3"/>
    <s v="Cycling Pack 12L"/>
    <n v="12"/>
    <n v="102.25"/>
    <n v="0.1"/>
    <n v="51.07"/>
    <n v="1104.3"/>
    <n v="612.84"/>
    <n v="491.45999999999992"/>
    <n v="0.44504210812279266"/>
  </r>
  <r>
    <n v="2902"/>
    <d v="2026-07-16T00:00:00"/>
    <n v="2026"/>
    <x v="0"/>
    <n v="7"/>
    <x v="0"/>
    <x v="2"/>
    <x v="13"/>
    <x v="3"/>
    <s v="Business"/>
    <x v="1"/>
    <s v="Recovery Roller"/>
    <n v="1"/>
    <n v="35.799999999999997"/>
    <n v="0"/>
    <n v="14.05"/>
    <n v="35.799999999999997"/>
    <n v="14.05"/>
    <n v="21.749999999999996"/>
    <n v="0.60754189944134074"/>
  </r>
  <r>
    <n v="2907"/>
    <d v="2026-03-06T00:00:00"/>
    <n v="2026"/>
    <x v="1"/>
    <n v="3"/>
    <x v="7"/>
    <x v="0"/>
    <x v="8"/>
    <x v="2"/>
    <s v="Returning"/>
    <x v="3"/>
    <s v="Compact Repair Kit"/>
    <n v="1"/>
    <n v="40.44"/>
    <n v="0.05"/>
    <n v="16.829999999999998"/>
    <n v="38.417999999999999"/>
    <n v="16.829999999999998"/>
    <n v="21.588000000000001"/>
    <n v="0.56192409807902555"/>
  </r>
  <r>
    <n v="2910"/>
    <d v="2026-01-19T00:00:00"/>
    <n v="2026"/>
    <x v="1"/>
    <n v="1"/>
    <x v="10"/>
    <x v="0"/>
    <x v="8"/>
    <x v="0"/>
    <s v="Returning"/>
    <x v="3"/>
    <s v="Cycling Pack 12L"/>
    <n v="1"/>
    <n v="104.83"/>
    <n v="0.05"/>
    <n v="51.06"/>
    <n v="99.588499999999996"/>
    <n v="51.06"/>
    <n v="48.528499999999994"/>
    <n v="0.48729019916958277"/>
  </r>
  <r>
    <n v="2911"/>
    <d v="2026-04-11T00:00:00"/>
    <n v="2026"/>
    <x v="3"/>
    <n v="4"/>
    <x v="6"/>
    <x v="3"/>
    <x v="12"/>
    <x v="0"/>
    <s v="New"/>
    <x v="3"/>
    <s v="Trail Bike Light"/>
    <n v="1"/>
    <n v="50.86"/>
    <n v="0.05"/>
    <n v="22.1"/>
    <n v="48.317"/>
    <n v="22.1"/>
    <n v="26.216999999999999"/>
    <n v="0.54260405240391574"/>
  </r>
  <r>
    <n v="2916"/>
    <d v="2026-12-30T00:00:00"/>
    <n v="2026"/>
    <x v="2"/>
    <n v="12"/>
    <x v="3"/>
    <x v="2"/>
    <x v="3"/>
    <x v="0"/>
    <s v="New"/>
    <x v="4"/>
    <s v="Insulated Bottle"/>
    <n v="1"/>
    <n v="36.64"/>
    <n v="0.05"/>
    <n v="13.59"/>
    <n v="34.808"/>
    <n v="13.59"/>
    <n v="21.218"/>
    <n v="0.60957251206619167"/>
  </r>
  <r>
    <n v="2917"/>
    <d v="2026-03-09T00:00:00"/>
    <n v="2026"/>
    <x v="1"/>
    <n v="3"/>
    <x v="7"/>
    <x v="3"/>
    <x v="14"/>
    <x v="3"/>
    <s v="Business"/>
    <x v="4"/>
    <s v="Travel Backpack 35L"/>
    <n v="2"/>
    <n v="165.49"/>
    <n v="0.05"/>
    <n v="89.82"/>
    <n v="314.43099999999998"/>
    <n v="179.64"/>
    <n v="134.791"/>
    <n v="0.4286822864157796"/>
  </r>
  <r>
    <n v="2918"/>
    <d v="2026-10-20T00:00:00"/>
    <n v="2026"/>
    <x v="2"/>
    <n v="10"/>
    <x v="9"/>
    <x v="0"/>
    <x v="4"/>
    <x v="0"/>
    <s v="Returning"/>
    <x v="2"/>
    <s v="Portable Camp Stove"/>
    <n v="3"/>
    <n v="80.47"/>
    <n v="0"/>
    <n v="40.090000000000003"/>
    <n v="241.41"/>
    <n v="120.27000000000001"/>
    <n v="121.13999999999999"/>
    <n v="0.50180191375667949"/>
  </r>
  <r>
    <n v="2921"/>
    <d v="2026-09-24T00:00:00"/>
    <n v="2026"/>
    <x v="0"/>
    <n v="9"/>
    <x v="4"/>
    <x v="1"/>
    <x v="1"/>
    <x v="2"/>
    <s v="New"/>
    <x v="2"/>
    <s v="Trail Tent 2P"/>
    <n v="3"/>
    <n v="195.68"/>
    <n v="0.05"/>
    <n v="102.16"/>
    <n v="557.68799999999999"/>
    <n v="306.48"/>
    <n v="251.20799999999997"/>
    <n v="0.45044541033696256"/>
  </r>
  <r>
    <n v="2922"/>
    <d v="2026-09-15T00:00:00"/>
    <n v="2026"/>
    <x v="0"/>
    <n v="9"/>
    <x v="4"/>
    <x v="3"/>
    <x v="12"/>
    <x v="2"/>
    <s v="New"/>
    <x v="1"/>
    <s v="Weighted Vest"/>
    <n v="4"/>
    <n v="121.47"/>
    <n v="0.05"/>
    <n v="67.650000000000006"/>
    <n v="461.58599999999996"/>
    <n v="270.60000000000002"/>
    <n v="190.98599999999993"/>
    <n v="0.41376038268058379"/>
  </r>
  <r>
    <n v="2925"/>
    <d v="2026-02-08T00:00:00"/>
    <n v="2026"/>
    <x v="1"/>
    <n v="2"/>
    <x v="1"/>
    <x v="1"/>
    <x v="1"/>
    <x v="0"/>
    <s v="New"/>
    <x v="0"/>
    <s v="Hiking Daypack 20L"/>
    <n v="3"/>
    <n v="90.04"/>
    <n v="0.05"/>
    <n v="45.25"/>
    <n v="256.61399999999998"/>
    <n v="135.75"/>
    <n v="120.86399999999998"/>
    <n v="0.47099534709719654"/>
  </r>
  <r>
    <n v="2928"/>
    <d v="2026-01-04T00:00:00"/>
    <n v="2026"/>
    <x v="1"/>
    <n v="1"/>
    <x v="10"/>
    <x v="2"/>
    <x v="3"/>
    <x v="2"/>
    <s v="Returning"/>
    <x v="1"/>
    <s v="Weighted Vest"/>
    <n v="2"/>
    <n v="124.97"/>
    <n v="0.1"/>
    <n v="67.36"/>
    <n v="224.946"/>
    <n v="134.72"/>
    <n v="90.225999999999999"/>
    <n v="0.40110070861451191"/>
  </r>
  <r>
    <n v="2929"/>
    <d v="2026-02-02T00:00:00"/>
    <n v="2026"/>
    <x v="1"/>
    <n v="2"/>
    <x v="1"/>
    <x v="2"/>
    <x v="13"/>
    <x v="3"/>
    <s v="Returning"/>
    <x v="0"/>
    <s v="Hiking Daypack 20L"/>
    <n v="1"/>
    <n v="93.78"/>
    <n v="0"/>
    <n v="44.21"/>
    <n v="93.78"/>
    <n v="44.21"/>
    <n v="49.57"/>
    <n v="0.52857752185967155"/>
  </r>
  <r>
    <n v="2931"/>
    <d v="2026-05-23T00:00:00"/>
    <n v="2026"/>
    <x v="3"/>
    <n v="5"/>
    <x v="8"/>
    <x v="1"/>
    <x v="1"/>
    <x v="2"/>
    <s v="Returning"/>
    <x v="3"/>
    <s v="Cycling Pack 12L"/>
    <n v="1"/>
    <n v="100.87"/>
    <n v="0"/>
    <n v="50.4"/>
    <n v="100.87"/>
    <n v="50.4"/>
    <n v="50.470000000000006"/>
    <n v="0.5003469812630118"/>
  </r>
  <r>
    <n v="2932"/>
    <d v="2026-09-19T00:00:00"/>
    <n v="2026"/>
    <x v="0"/>
    <n v="9"/>
    <x v="4"/>
    <x v="1"/>
    <x v="5"/>
    <x v="0"/>
    <s v="Business"/>
    <x v="3"/>
    <s v="Trail Bike Light"/>
    <n v="4"/>
    <n v="49.93"/>
    <n v="0"/>
    <n v="22.99"/>
    <n v="199.72"/>
    <n v="91.96"/>
    <n v="107.76"/>
    <n v="0.53955537752853999"/>
  </r>
  <r>
    <n v="2933"/>
    <d v="2026-04-05T00:00:00"/>
    <n v="2026"/>
    <x v="3"/>
    <n v="4"/>
    <x v="6"/>
    <x v="2"/>
    <x v="3"/>
    <x v="0"/>
    <s v="Returning"/>
    <x v="4"/>
    <s v="Insulated Bottle"/>
    <n v="1"/>
    <n v="35.4"/>
    <n v="0"/>
    <n v="13.37"/>
    <n v="35.4"/>
    <n v="13.37"/>
    <n v="22.03"/>
    <n v="0.62231638418079105"/>
  </r>
  <r>
    <n v="2936"/>
    <d v="2026-08-02T00:00:00"/>
    <n v="2026"/>
    <x v="0"/>
    <n v="8"/>
    <x v="11"/>
    <x v="3"/>
    <x v="14"/>
    <x v="2"/>
    <s v="New"/>
    <x v="4"/>
    <s v="Insulated Bottle"/>
    <n v="1"/>
    <n v="35.74"/>
    <n v="0"/>
    <n v="13.49"/>
    <n v="35.74"/>
    <n v="13.49"/>
    <n v="22.25"/>
    <n v="0.62255176273083379"/>
  </r>
  <r>
    <n v="2937"/>
    <d v="2026-01-03T00:00:00"/>
    <n v="2026"/>
    <x v="1"/>
    <n v="1"/>
    <x v="10"/>
    <x v="0"/>
    <x v="2"/>
    <x v="1"/>
    <s v="Returning"/>
    <x v="3"/>
    <s v="Trail Bike Light"/>
    <n v="8"/>
    <n v="49.6"/>
    <n v="0.1"/>
    <n v="23.05"/>
    <n v="357.12"/>
    <n v="184.4"/>
    <n v="172.72"/>
    <n v="0.4836469534050179"/>
  </r>
  <r>
    <n v="2939"/>
    <d v="2026-07-11T00:00:00"/>
    <n v="2026"/>
    <x v="0"/>
    <n v="7"/>
    <x v="0"/>
    <x v="2"/>
    <x v="3"/>
    <x v="2"/>
    <s v="New"/>
    <x v="2"/>
    <s v="Trail Tent 2P"/>
    <n v="1"/>
    <n v="195.38"/>
    <n v="0.05"/>
    <n v="101.67"/>
    <n v="185.61099999999999"/>
    <n v="101.67"/>
    <n v="83.940999999999988"/>
    <n v="0.45224151585843508"/>
  </r>
  <r>
    <n v="2940"/>
    <d v="2026-02-01T00:00:00"/>
    <n v="2026"/>
    <x v="1"/>
    <n v="2"/>
    <x v="1"/>
    <x v="1"/>
    <x v="5"/>
    <x v="3"/>
    <s v="New"/>
    <x v="0"/>
    <s v="Trail Boots"/>
    <n v="2"/>
    <n v="140.47"/>
    <n v="0.05"/>
    <n v="78.39"/>
    <n v="266.89299999999997"/>
    <n v="156.78"/>
    <n v="110.11299999999997"/>
    <n v="0.41257357817552348"/>
  </r>
  <r>
    <n v="2942"/>
    <d v="2026-08-27T00:00:00"/>
    <n v="2026"/>
    <x v="0"/>
    <n v="8"/>
    <x v="11"/>
    <x v="2"/>
    <x v="3"/>
    <x v="2"/>
    <s v="New"/>
    <x v="0"/>
    <s v="Summit Backpack 45L"/>
    <n v="1"/>
    <n v="156.94999999999999"/>
    <n v="0"/>
    <n v="80.41"/>
    <n v="156.94999999999999"/>
    <n v="80.41"/>
    <n v="76.539999999999992"/>
    <n v="0.48767123287671232"/>
  </r>
  <r>
    <n v="2944"/>
    <d v="2026-04-07T00:00:00"/>
    <n v="2026"/>
    <x v="3"/>
    <n v="4"/>
    <x v="6"/>
    <x v="2"/>
    <x v="16"/>
    <x v="0"/>
    <s v="New"/>
    <x v="1"/>
    <s v="Training Mat"/>
    <n v="1"/>
    <n v="51.36"/>
    <n v="0"/>
    <n v="22.21"/>
    <n v="51.36"/>
    <n v="22.21"/>
    <n v="29.15"/>
    <n v="0.56756230529595009"/>
  </r>
  <r>
    <n v="2946"/>
    <d v="2026-10-07T00:00:00"/>
    <n v="2026"/>
    <x v="2"/>
    <n v="10"/>
    <x v="9"/>
    <x v="3"/>
    <x v="14"/>
    <x v="2"/>
    <s v="Returning"/>
    <x v="3"/>
    <s v="Cycling Pack 12L"/>
    <n v="1"/>
    <n v="103.48"/>
    <n v="0.1"/>
    <n v="51.33"/>
    <n v="93.132000000000005"/>
    <n v="51.33"/>
    <n v="41.802000000000007"/>
    <n v="0.4488467980930293"/>
  </r>
  <r>
    <n v="2948"/>
    <d v="2026-08-16T00:00:00"/>
    <n v="2026"/>
    <x v="0"/>
    <n v="8"/>
    <x v="11"/>
    <x v="3"/>
    <x v="12"/>
    <x v="0"/>
    <s v="New"/>
    <x v="4"/>
    <s v="Insulated Bottle"/>
    <n v="3"/>
    <n v="36.35"/>
    <n v="0"/>
    <n v="13.42"/>
    <n v="109.05000000000001"/>
    <n v="40.26"/>
    <n v="68.79000000000002"/>
    <n v="0.63081155433287495"/>
  </r>
  <r>
    <n v="2951"/>
    <d v="2026-05-19T00:00:00"/>
    <n v="2026"/>
    <x v="3"/>
    <n v="5"/>
    <x v="8"/>
    <x v="1"/>
    <x v="1"/>
    <x v="2"/>
    <s v="Business"/>
    <x v="3"/>
    <s v="Commuter Helmet"/>
    <n v="2"/>
    <n v="82.85"/>
    <n v="0"/>
    <n v="42.53"/>
    <n v="165.7"/>
    <n v="85.06"/>
    <n v="80.639999999999986"/>
    <n v="0.48666264333132164"/>
  </r>
  <r>
    <n v="2952"/>
    <d v="2026-03-14T00:00:00"/>
    <n v="2026"/>
    <x v="1"/>
    <n v="3"/>
    <x v="7"/>
    <x v="2"/>
    <x v="6"/>
    <x v="2"/>
    <s v="New"/>
    <x v="3"/>
    <s v="Trail Bike Light"/>
    <n v="1"/>
    <n v="51.86"/>
    <n v="0.1"/>
    <n v="22.34"/>
    <n v="46.673999999999999"/>
    <n v="22.34"/>
    <n v="24.334"/>
    <n v="0.52136092899687192"/>
  </r>
  <r>
    <n v="2953"/>
    <d v="2026-04-14T00:00:00"/>
    <n v="2026"/>
    <x v="3"/>
    <n v="4"/>
    <x v="6"/>
    <x v="1"/>
    <x v="1"/>
    <x v="2"/>
    <s v="Returning"/>
    <x v="4"/>
    <s v="Packing Cube Set"/>
    <n v="2"/>
    <n v="47.56"/>
    <n v="0.05"/>
    <n v="18.649999999999999"/>
    <n v="90.364000000000004"/>
    <n v="37.299999999999997"/>
    <n v="53.064000000000007"/>
    <n v="0.58722500110663545"/>
  </r>
  <r>
    <n v="2954"/>
    <d v="2026-10-25T00:00:00"/>
    <n v="2026"/>
    <x v="2"/>
    <n v="10"/>
    <x v="9"/>
    <x v="0"/>
    <x v="2"/>
    <x v="2"/>
    <s v="New"/>
    <x v="0"/>
    <s v="Trekking Poles"/>
    <n v="1"/>
    <n v="71.17"/>
    <n v="0"/>
    <n v="32.57"/>
    <n v="71.17"/>
    <n v="32.57"/>
    <n v="38.6"/>
    <n v="0.54236335534635383"/>
  </r>
  <r>
    <n v="2956"/>
    <d v="2026-03-16T00:00:00"/>
    <n v="2026"/>
    <x v="1"/>
    <n v="3"/>
    <x v="7"/>
    <x v="2"/>
    <x v="7"/>
    <x v="2"/>
    <s v="New"/>
    <x v="4"/>
    <s v="Insulated Bottle"/>
    <n v="1"/>
    <n v="37.119999999999997"/>
    <n v="0.1"/>
    <n v="13.39"/>
    <n v="33.408000000000001"/>
    <n v="13.39"/>
    <n v="20.018000000000001"/>
    <n v="0.59919779693486586"/>
  </r>
  <r>
    <n v="2957"/>
    <d v="2026-04-26T00:00:00"/>
    <n v="2026"/>
    <x v="3"/>
    <n v="4"/>
    <x v="6"/>
    <x v="0"/>
    <x v="0"/>
    <x v="3"/>
    <s v="New"/>
    <x v="4"/>
    <s v="Insulated Bottle"/>
    <n v="3"/>
    <n v="36.58"/>
    <n v="0.05"/>
    <n v="13.71"/>
    <n v="104.25299999999999"/>
    <n v="41.13"/>
    <n v="63.122999999999983"/>
    <n v="0.60547897902218628"/>
  </r>
  <r>
    <n v="2958"/>
    <d v="2026-11-25T00:00:00"/>
    <n v="2026"/>
    <x v="2"/>
    <n v="11"/>
    <x v="2"/>
    <x v="2"/>
    <x v="13"/>
    <x v="3"/>
    <s v="New"/>
    <x v="0"/>
    <s v="Trail Boots"/>
    <n v="1"/>
    <n v="144.25"/>
    <n v="0.1"/>
    <n v="79.55"/>
    <n v="129.82500000000002"/>
    <n v="79.55"/>
    <n v="50.27500000000002"/>
    <n v="0.38725207009435791"/>
  </r>
  <r>
    <n v="2973"/>
    <d v="2026-03-16T00:00:00"/>
    <n v="2026"/>
    <x v="1"/>
    <n v="3"/>
    <x v="7"/>
    <x v="1"/>
    <x v="1"/>
    <x v="0"/>
    <s v="Returning"/>
    <x v="0"/>
    <s v="Summit Backpack 45L"/>
    <n v="2"/>
    <n v="156.09"/>
    <n v="0.1"/>
    <n v="79.72"/>
    <n v="280.96199999999999"/>
    <n v="159.44"/>
    <n v="121.52199999999999"/>
    <n v="0.43252112385304775"/>
  </r>
  <r>
    <n v="2975"/>
    <d v="2026-08-31T00:00:00"/>
    <n v="2026"/>
    <x v="0"/>
    <n v="8"/>
    <x v="11"/>
    <x v="2"/>
    <x v="13"/>
    <x v="2"/>
    <s v="New"/>
    <x v="4"/>
    <s v="Packing Cube Set"/>
    <n v="1"/>
    <n v="46.59"/>
    <n v="0"/>
    <n v="18.47"/>
    <n v="46.59"/>
    <n v="18.47"/>
    <n v="28.120000000000005"/>
    <n v="0.60356299635114841"/>
  </r>
  <r>
    <n v="2977"/>
    <d v="2026-05-15T00:00:00"/>
    <n v="2026"/>
    <x v="3"/>
    <n v="5"/>
    <x v="8"/>
    <x v="2"/>
    <x v="16"/>
    <x v="1"/>
    <s v="Business"/>
    <x v="4"/>
    <s v="Insulated Bottle"/>
    <n v="6"/>
    <n v="35.92"/>
    <n v="0.15"/>
    <n v="13.3"/>
    <n v="183.19200000000001"/>
    <n v="79.800000000000011"/>
    <n v="103.392"/>
    <n v="0.56439145814227687"/>
  </r>
  <r>
    <n v="2978"/>
    <d v="2026-08-21T00:00:00"/>
    <n v="2026"/>
    <x v="0"/>
    <n v="8"/>
    <x v="11"/>
    <x v="3"/>
    <x v="11"/>
    <x v="0"/>
    <s v="New"/>
    <x v="3"/>
    <s v="Commuter Helmet"/>
    <n v="1"/>
    <n v="80.7"/>
    <n v="0"/>
    <n v="41.98"/>
    <n v="80.7"/>
    <n v="41.98"/>
    <n v="38.720000000000006"/>
    <n v="0.47980173482032223"/>
  </r>
  <r>
    <n v="2979"/>
    <d v="2026-04-12T00:00:00"/>
    <n v="2026"/>
    <x v="3"/>
    <n v="4"/>
    <x v="6"/>
    <x v="2"/>
    <x v="16"/>
    <x v="2"/>
    <s v="New"/>
    <x v="1"/>
    <s v="Weighted Vest"/>
    <n v="1"/>
    <n v="124.18"/>
    <n v="0"/>
    <n v="67.42"/>
    <n v="124.18"/>
    <n v="67.42"/>
    <n v="56.760000000000005"/>
    <n v="0.45707843453052022"/>
  </r>
  <r>
    <n v="2987"/>
    <d v="2026-03-27T00:00:00"/>
    <n v="2026"/>
    <x v="1"/>
    <n v="3"/>
    <x v="7"/>
    <x v="1"/>
    <x v="10"/>
    <x v="2"/>
    <s v="Returning"/>
    <x v="2"/>
    <s v="Compact Sleeping Bag"/>
    <n v="4"/>
    <n v="121.49"/>
    <n v="0"/>
    <n v="62.01"/>
    <n v="485.96"/>
    <n v="248.04"/>
    <n v="237.92"/>
    <n v="0.4895876203802782"/>
  </r>
  <r>
    <n v="2989"/>
    <d v="2026-05-28T00:00:00"/>
    <n v="2026"/>
    <x v="3"/>
    <n v="5"/>
    <x v="8"/>
    <x v="0"/>
    <x v="8"/>
    <x v="2"/>
    <s v="Returning"/>
    <x v="2"/>
    <s v="Portable Camp Stove"/>
    <n v="1"/>
    <n v="81.28"/>
    <n v="0.15"/>
    <n v="39.020000000000003"/>
    <n v="69.087999999999994"/>
    <n v="39.020000000000003"/>
    <n v="30.067999999999991"/>
    <n v="0.43521306160259371"/>
  </r>
  <r>
    <n v="2990"/>
    <d v="2026-06-11T00:00:00"/>
    <n v="2026"/>
    <x v="3"/>
    <n v="6"/>
    <x v="5"/>
    <x v="2"/>
    <x v="3"/>
    <x v="3"/>
    <s v="Returning"/>
    <x v="0"/>
    <s v="Trail Boots"/>
    <n v="1"/>
    <n v="146.66"/>
    <n v="0"/>
    <n v="78.709999999999994"/>
    <n v="146.66"/>
    <n v="78.709999999999994"/>
    <n v="67.95"/>
    <n v="0.4633165143870176"/>
  </r>
  <r>
    <n v="2992"/>
    <d v="2026-06-25T00:00:00"/>
    <n v="2026"/>
    <x v="3"/>
    <n v="6"/>
    <x v="5"/>
    <x v="3"/>
    <x v="14"/>
    <x v="2"/>
    <s v="New"/>
    <x v="3"/>
    <s v="Trail Bike Light"/>
    <n v="1"/>
    <n v="50.75"/>
    <n v="0.1"/>
    <n v="22.94"/>
    <n v="45.675000000000004"/>
    <n v="22.94"/>
    <n v="22.735000000000003"/>
    <n v="0.49775588396278053"/>
  </r>
  <r>
    <n v="2993"/>
    <d v="2026-08-28T00:00:00"/>
    <n v="2026"/>
    <x v="0"/>
    <n v="8"/>
    <x v="11"/>
    <x v="2"/>
    <x v="13"/>
    <x v="1"/>
    <s v="Business"/>
    <x v="4"/>
    <s v="Insulated Bottle"/>
    <n v="3"/>
    <n v="35.520000000000003"/>
    <n v="0.1"/>
    <n v="13.78"/>
    <n v="95.904000000000011"/>
    <n v="41.339999999999996"/>
    <n v="54.564000000000014"/>
    <n v="0.56894394394394399"/>
  </r>
  <r>
    <n v="2996"/>
    <d v="2026-04-12T00:00:00"/>
    <n v="2026"/>
    <x v="3"/>
    <n v="4"/>
    <x v="6"/>
    <x v="2"/>
    <x v="13"/>
    <x v="0"/>
    <s v="New"/>
    <x v="4"/>
    <s v="Carry-On Duffel"/>
    <n v="1"/>
    <n v="134.94999999999999"/>
    <n v="0"/>
    <n v="67.849999999999994"/>
    <n v="134.94999999999999"/>
    <n v="67.849999999999994"/>
    <n v="67.099999999999994"/>
    <n v="0.49722119303445722"/>
  </r>
  <r>
    <n v="2997"/>
    <d v="2026-03-06T00:00:00"/>
    <n v="2026"/>
    <x v="1"/>
    <n v="3"/>
    <x v="7"/>
    <x v="3"/>
    <x v="14"/>
    <x v="2"/>
    <s v="Returning"/>
    <x v="4"/>
    <s v="Insulated Bottle"/>
    <n v="3"/>
    <n v="35.89"/>
    <n v="0"/>
    <n v="13.25"/>
    <n v="107.67"/>
    <n v="39.75"/>
    <n v="67.92"/>
    <n v="0.63081638339370294"/>
  </r>
  <r>
    <n v="2999"/>
    <d v="2026-03-26T00:00:00"/>
    <n v="2026"/>
    <x v="1"/>
    <n v="3"/>
    <x v="7"/>
    <x v="3"/>
    <x v="15"/>
    <x v="0"/>
    <s v="Returning"/>
    <x v="4"/>
    <s v="Insulated Bottle"/>
    <n v="2"/>
    <n v="35.75"/>
    <n v="0"/>
    <n v="13.28"/>
    <n v="71.5"/>
    <n v="26.56"/>
    <n v="44.94"/>
    <n v="0.62853146853146846"/>
  </r>
  <r>
    <n v="3000"/>
    <d v="2026-04-23T00:00:00"/>
    <n v="2026"/>
    <x v="3"/>
    <n v="4"/>
    <x v="6"/>
    <x v="0"/>
    <x v="0"/>
    <x v="3"/>
    <s v="New"/>
    <x v="1"/>
    <s v="Resistance Band Set"/>
    <n v="1"/>
    <n v="40.630000000000003"/>
    <n v="0.1"/>
    <n v="14.67"/>
    <n v="36.567"/>
    <n v="14.67"/>
    <n v="21.896999999999998"/>
    <n v="0.59881860694068423"/>
  </r>
  <r>
    <n v="3002"/>
    <d v="2026-08-20T00:00:00"/>
    <n v="2026"/>
    <x v="0"/>
    <n v="8"/>
    <x v="11"/>
    <x v="2"/>
    <x v="13"/>
    <x v="0"/>
    <s v="New"/>
    <x v="2"/>
    <s v="Compact Sleeping Bag"/>
    <n v="2"/>
    <n v="124.09"/>
    <n v="0"/>
    <n v="60.39"/>
    <n v="248.18"/>
    <n v="120.78"/>
    <n v="127.4"/>
    <n v="0.513337094044645"/>
  </r>
  <r>
    <n v="3004"/>
    <d v="2026-07-17T00:00:00"/>
    <n v="2026"/>
    <x v="0"/>
    <n v="7"/>
    <x v="0"/>
    <x v="0"/>
    <x v="4"/>
    <x v="2"/>
    <s v="Returning"/>
    <x v="3"/>
    <s v="Trail Bike Light"/>
    <n v="1"/>
    <n v="50.82"/>
    <n v="0.05"/>
    <n v="22.36"/>
    <n v="48.278999999999996"/>
    <n v="22.36"/>
    <n v="25.918999999999997"/>
    <n v="0.5368586756146565"/>
  </r>
  <r>
    <n v="3008"/>
    <d v="2026-04-29T00:00:00"/>
    <n v="2026"/>
    <x v="3"/>
    <n v="4"/>
    <x v="6"/>
    <x v="3"/>
    <x v="12"/>
    <x v="1"/>
    <s v="Business"/>
    <x v="4"/>
    <s v="Packing Cube Set"/>
    <n v="4"/>
    <n v="46.43"/>
    <n v="0.1"/>
    <n v="18.04"/>
    <n v="167.148"/>
    <n v="72.16"/>
    <n v="94.988"/>
    <n v="0.56828678775695796"/>
  </r>
  <r>
    <n v="3014"/>
    <d v="2026-06-27T00:00:00"/>
    <n v="2026"/>
    <x v="3"/>
    <n v="6"/>
    <x v="5"/>
    <x v="3"/>
    <x v="11"/>
    <x v="2"/>
    <s v="New"/>
    <x v="1"/>
    <s v="Training Mat"/>
    <n v="1"/>
    <n v="50.13"/>
    <n v="0.15"/>
    <n v="22.22"/>
    <n v="42.610500000000002"/>
    <n v="22.22"/>
    <n v="20.390500000000003"/>
    <n v="0.47853228664296366"/>
  </r>
  <r>
    <n v="3015"/>
    <d v="2026-06-04T00:00:00"/>
    <n v="2026"/>
    <x v="3"/>
    <n v="6"/>
    <x v="5"/>
    <x v="2"/>
    <x v="16"/>
    <x v="2"/>
    <s v="Returning"/>
    <x v="4"/>
    <s v="Packing Cube Set"/>
    <n v="1"/>
    <n v="45.5"/>
    <n v="0.05"/>
    <n v="18.89"/>
    <n v="43.225000000000001"/>
    <n v="18.89"/>
    <n v="24.335000000000001"/>
    <n v="0.56298438403701567"/>
  </r>
  <r>
    <n v="3017"/>
    <d v="2026-04-21T00:00:00"/>
    <n v="2026"/>
    <x v="3"/>
    <n v="4"/>
    <x v="6"/>
    <x v="2"/>
    <x v="13"/>
    <x v="2"/>
    <s v="Returning"/>
    <x v="3"/>
    <s v="Cycling Pack 12L"/>
    <n v="1"/>
    <n v="102.64"/>
    <n v="0"/>
    <n v="51.86"/>
    <n v="102.64"/>
    <n v="51.86"/>
    <n v="50.78"/>
    <n v="0.49473889321901793"/>
  </r>
  <r>
    <n v="3018"/>
    <d v="2026-11-07T00:00:00"/>
    <n v="2026"/>
    <x v="2"/>
    <n v="11"/>
    <x v="2"/>
    <x v="0"/>
    <x v="0"/>
    <x v="1"/>
    <s v="Business"/>
    <x v="3"/>
    <s v="Commuter Helmet"/>
    <n v="10"/>
    <n v="81.48"/>
    <n v="0.05"/>
    <n v="43.7"/>
    <n v="774.06000000000006"/>
    <n v="437"/>
    <n v="337.06000000000006"/>
    <n v="0.43544428080510561"/>
  </r>
  <r>
    <n v="3019"/>
    <d v="2026-05-28T00:00:00"/>
    <n v="2026"/>
    <x v="3"/>
    <n v="5"/>
    <x v="8"/>
    <x v="3"/>
    <x v="15"/>
    <x v="2"/>
    <s v="Business"/>
    <x v="4"/>
    <s v="Packing Cube Set"/>
    <n v="1"/>
    <n v="46.19"/>
    <n v="0"/>
    <n v="18.329999999999998"/>
    <n v="46.19"/>
    <n v="18.329999999999998"/>
    <n v="27.86"/>
    <n v="0.60316085732842606"/>
  </r>
  <r>
    <n v="3020"/>
    <d v="2026-02-17T00:00:00"/>
    <n v="2026"/>
    <x v="1"/>
    <n v="2"/>
    <x v="1"/>
    <x v="2"/>
    <x v="16"/>
    <x v="1"/>
    <s v="Business"/>
    <x v="0"/>
    <s v="Summit Backpack 45L"/>
    <n v="5"/>
    <n v="154.72999999999999"/>
    <n v="0.1"/>
    <n v="77.42"/>
    <n v="696.28499999999997"/>
    <n v="387.1"/>
    <n v="309.18499999999995"/>
    <n v="0.44404949122844806"/>
  </r>
  <r>
    <n v="3021"/>
    <d v="2026-11-23T00:00:00"/>
    <n v="2026"/>
    <x v="2"/>
    <n v="11"/>
    <x v="2"/>
    <x v="1"/>
    <x v="5"/>
    <x v="2"/>
    <s v="Business"/>
    <x v="0"/>
    <s v="Trekking Poles"/>
    <n v="1"/>
    <n v="71.66"/>
    <n v="0.2"/>
    <n v="31.83"/>
    <n v="57.328000000000003"/>
    <n v="31.83"/>
    <n v="25.498000000000005"/>
    <n v="0.44477393245883345"/>
  </r>
  <r>
    <n v="3022"/>
    <d v="2026-05-18T00:00:00"/>
    <n v="2026"/>
    <x v="3"/>
    <n v="5"/>
    <x v="8"/>
    <x v="0"/>
    <x v="4"/>
    <x v="3"/>
    <s v="New"/>
    <x v="4"/>
    <s v="Insulated Bottle"/>
    <n v="1"/>
    <n v="36.72"/>
    <n v="0"/>
    <n v="13.67"/>
    <n v="36.72"/>
    <n v="13.67"/>
    <n v="23.049999999999997"/>
    <n v="0.62772331154684091"/>
  </r>
  <r>
    <n v="3023"/>
    <d v="2026-01-07T00:00:00"/>
    <n v="2026"/>
    <x v="1"/>
    <n v="1"/>
    <x v="10"/>
    <x v="3"/>
    <x v="15"/>
    <x v="3"/>
    <s v="New"/>
    <x v="0"/>
    <s v="Summit Backpack 45L"/>
    <n v="2"/>
    <n v="155.35"/>
    <n v="0"/>
    <n v="80.790000000000006"/>
    <n v="310.7"/>
    <n v="161.58000000000001"/>
    <n v="149.11999999999998"/>
    <n v="0.47994850337946565"/>
  </r>
  <r>
    <n v="3024"/>
    <d v="2026-03-01T00:00:00"/>
    <n v="2026"/>
    <x v="1"/>
    <n v="3"/>
    <x v="7"/>
    <x v="2"/>
    <x v="7"/>
    <x v="2"/>
    <s v="Business"/>
    <x v="3"/>
    <s v="Trail Bike Light"/>
    <n v="2"/>
    <n v="51.87"/>
    <n v="0.1"/>
    <n v="22.95"/>
    <n v="93.366"/>
    <n v="45.9"/>
    <n v="47.466000000000001"/>
    <n v="0.50838635049161363"/>
  </r>
  <r>
    <n v="3026"/>
    <d v="2026-08-29T00:00:00"/>
    <n v="2026"/>
    <x v="0"/>
    <n v="8"/>
    <x v="11"/>
    <x v="1"/>
    <x v="1"/>
    <x v="2"/>
    <s v="New"/>
    <x v="2"/>
    <s v="Trail Tent 2P"/>
    <n v="1"/>
    <n v="194.75"/>
    <n v="0.05"/>
    <n v="105.94"/>
    <n v="185.01249999999999"/>
    <n v="105.94"/>
    <n v="79.072499999999991"/>
    <n v="0.42739004121343149"/>
  </r>
  <r>
    <n v="3027"/>
    <d v="2026-09-23T00:00:00"/>
    <n v="2026"/>
    <x v="0"/>
    <n v="9"/>
    <x v="4"/>
    <x v="0"/>
    <x v="4"/>
    <x v="1"/>
    <s v="Business"/>
    <x v="0"/>
    <s v="Summit Backpack 45L"/>
    <n v="8"/>
    <n v="155.13999999999999"/>
    <n v="0.1"/>
    <n v="76.87"/>
    <n v="1117.008"/>
    <n v="614.96"/>
    <n v="502.048"/>
    <n v="0.44945783736553363"/>
  </r>
  <r>
    <n v="3034"/>
    <d v="2026-12-24T00:00:00"/>
    <n v="2026"/>
    <x v="2"/>
    <n v="12"/>
    <x v="3"/>
    <x v="2"/>
    <x v="6"/>
    <x v="0"/>
    <s v="New"/>
    <x v="2"/>
    <s v="Compact Sleeping Bag"/>
    <n v="1"/>
    <n v="122.18"/>
    <n v="0.15"/>
    <n v="61.28"/>
    <n v="103.85300000000001"/>
    <n v="61.28"/>
    <n v="42.573000000000008"/>
    <n v="0.40993519686479934"/>
  </r>
  <r>
    <n v="3036"/>
    <d v="2026-06-09T00:00:00"/>
    <n v="2026"/>
    <x v="3"/>
    <n v="6"/>
    <x v="5"/>
    <x v="2"/>
    <x v="13"/>
    <x v="0"/>
    <s v="New"/>
    <x v="3"/>
    <s v="Commuter Helmet"/>
    <n v="1"/>
    <n v="81.2"/>
    <n v="0.1"/>
    <n v="41.64"/>
    <n v="73.08"/>
    <n v="41.64"/>
    <n v="31.439999999999998"/>
    <n v="0.43021346469622329"/>
  </r>
  <r>
    <n v="3037"/>
    <d v="2026-05-30T00:00:00"/>
    <n v="2026"/>
    <x v="3"/>
    <n v="5"/>
    <x v="8"/>
    <x v="2"/>
    <x v="3"/>
    <x v="2"/>
    <s v="Business"/>
    <x v="4"/>
    <s v="Packing Cube Set"/>
    <n v="1"/>
    <n v="45.8"/>
    <n v="0.05"/>
    <n v="17.88"/>
    <n v="43.51"/>
    <n v="17.88"/>
    <n v="25.63"/>
    <n v="0.58905998621006661"/>
  </r>
  <r>
    <n v="3043"/>
    <d v="2026-07-18T00:00:00"/>
    <n v="2026"/>
    <x v="0"/>
    <n v="7"/>
    <x v="0"/>
    <x v="2"/>
    <x v="13"/>
    <x v="3"/>
    <s v="New"/>
    <x v="3"/>
    <s v="Compact Repair Kit"/>
    <n v="2"/>
    <n v="40.93"/>
    <n v="0.05"/>
    <n v="16.89"/>
    <n v="77.766999999999996"/>
    <n v="33.78"/>
    <n v="43.986999999999995"/>
    <n v="0.56562552239381736"/>
  </r>
  <r>
    <n v="3044"/>
    <d v="2026-12-21T00:00:00"/>
    <n v="2026"/>
    <x v="2"/>
    <n v="12"/>
    <x v="3"/>
    <x v="2"/>
    <x v="3"/>
    <x v="1"/>
    <s v="Business"/>
    <x v="3"/>
    <s v="Compact Repair Kit"/>
    <n v="4"/>
    <n v="40.64"/>
    <n v="0.1"/>
    <n v="16.260000000000002"/>
    <n v="146.304"/>
    <n v="65.040000000000006"/>
    <n v="81.263999999999996"/>
    <n v="0.55544619422572172"/>
  </r>
  <r>
    <n v="3045"/>
    <d v="2026-08-06T00:00:00"/>
    <n v="2026"/>
    <x v="0"/>
    <n v="8"/>
    <x v="11"/>
    <x v="3"/>
    <x v="14"/>
    <x v="3"/>
    <s v="Business"/>
    <x v="4"/>
    <s v="Packing Cube Set"/>
    <n v="1"/>
    <n v="47.19"/>
    <n v="0.05"/>
    <n v="18.11"/>
    <n v="44.830499999999994"/>
    <n v="18.11"/>
    <n v="26.720499999999994"/>
    <n v="0.59603395010093574"/>
  </r>
  <r>
    <n v="3048"/>
    <d v="2026-12-23T00:00:00"/>
    <n v="2026"/>
    <x v="2"/>
    <n v="12"/>
    <x v="3"/>
    <x v="2"/>
    <x v="3"/>
    <x v="2"/>
    <s v="New"/>
    <x v="3"/>
    <s v="Cycling Pack 12L"/>
    <n v="1"/>
    <n v="102.66"/>
    <n v="0.05"/>
    <n v="49.2"/>
    <n v="97.526999999999987"/>
    <n v="49.2"/>
    <n v="48.326999999999984"/>
    <n v="0.4955243163431664"/>
  </r>
  <r>
    <n v="3050"/>
    <d v="2026-04-19T00:00:00"/>
    <n v="2026"/>
    <x v="3"/>
    <n v="4"/>
    <x v="6"/>
    <x v="0"/>
    <x v="8"/>
    <x v="0"/>
    <s v="Returning"/>
    <x v="0"/>
    <s v="Summit Backpack 45L"/>
    <n v="3"/>
    <n v="156.16"/>
    <n v="0.05"/>
    <n v="77.81"/>
    <n v="445.05599999999998"/>
    <n v="233.43"/>
    <n v="211.62599999999998"/>
    <n v="0.47550420621225192"/>
  </r>
  <r>
    <n v="3051"/>
    <d v="2026-09-29T00:00:00"/>
    <n v="2026"/>
    <x v="0"/>
    <n v="9"/>
    <x v="4"/>
    <x v="2"/>
    <x v="16"/>
    <x v="2"/>
    <s v="New"/>
    <x v="1"/>
    <s v="Training Mat"/>
    <n v="2"/>
    <n v="51.52"/>
    <n v="0"/>
    <n v="21.47"/>
    <n v="103.04"/>
    <n v="42.94"/>
    <n v="60.100000000000009"/>
    <n v="0.58326863354037273"/>
  </r>
  <r>
    <n v="3056"/>
    <d v="2026-03-06T00:00:00"/>
    <n v="2026"/>
    <x v="1"/>
    <n v="3"/>
    <x v="7"/>
    <x v="2"/>
    <x v="13"/>
    <x v="3"/>
    <s v="Returning"/>
    <x v="4"/>
    <s v="Travel Backpack 35L"/>
    <n v="3"/>
    <n v="163.44999999999999"/>
    <n v="0"/>
    <n v="86.88"/>
    <n v="490.34999999999997"/>
    <n v="260.64"/>
    <n v="229.70999999999998"/>
    <n v="0.46846130315081064"/>
  </r>
  <r>
    <n v="3057"/>
    <d v="2026-08-29T00:00:00"/>
    <n v="2026"/>
    <x v="0"/>
    <n v="8"/>
    <x v="11"/>
    <x v="2"/>
    <x v="16"/>
    <x v="0"/>
    <s v="Returning"/>
    <x v="0"/>
    <s v="Trail Boots"/>
    <n v="2"/>
    <n v="142.16"/>
    <n v="0"/>
    <n v="79.36"/>
    <n v="284.32"/>
    <n v="158.72"/>
    <n v="125.6"/>
    <n v="0.44175576814856499"/>
  </r>
  <r>
    <n v="3058"/>
    <d v="2026-05-29T00:00:00"/>
    <n v="2026"/>
    <x v="3"/>
    <n v="5"/>
    <x v="8"/>
    <x v="2"/>
    <x v="7"/>
    <x v="2"/>
    <s v="Returning"/>
    <x v="2"/>
    <s v="Trail Tent 2P"/>
    <n v="1"/>
    <n v="196.91"/>
    <n v="0"/>
    <n v="106.31"/>
    <n v="196.91"/>
    <n v="106.31"/>
    <n v="90.6"/>
    <n v="0.46010867909197095"/>
  </r>
  <r>
    <n v="3059"/>
    <d v="2026-07-12T00:00:00"/>
    <n v="2026"/>
    <x v="0"/>
    <n v="7"/>
    <x v="0"/>
    <x v="1"/>
    <x v="1"/>
    <x v="2"/>
    <s v="Returning"/>
    <x v="0"/>
    <s v="Hiking Daypack 20L"/>
    <n v="1"/>
    <n v="93.73"/>
    <n v="0.05"/>
    <n v="44.51"/>
    <n v="89.043499999999995"/>
    <n v="44.51"/>
    <n v="44.533499999999997"/>
    <n v="0.50013195797559618"/>
  </r>
  <r>
    <n v="3060"/>
    <d v="2026-05-06T00:00:00"/>
    <n v="2026"/>
    <x v="3"/>
    <n v="5"/>
    <x v="8"/>
    <x v="2"/>
    <x v="3"/>
    <x v="1"/>
    <s v="Business"/>
    <x v="0"/>
    <s v="Summit Backpack 45L"/>
    <n v="6"/>
    <n v="157.31"/>
    <n v="0.15"/>
    <n v="80.34"/>
    <n v="802.28099999999995"/>
    <n v="482.04"/>
    <n v="320.24099999999993"/>
    <n v="0.3991631361081715"/>
  </r>
  <r>
    <n v="3064"/>
    <d v="2026-03-11T00:00:00"/>
    <n v="2026"/>
    <x v="1"/>
    <n v="3"/>
    <x v="7"/>
    <x v="0"/>
    <x v="4"/>
    <x v="2"/>
    <s v="Returning"/>
    <x v="2"/>
    <s v="Compact Sleeping Bag"/>
    <n v="6"/>
    <n v="124.04"/>
    <n v="0.05"/>
    <n v="61.17"/>
    <n v="707.02800000000002"/>
    <n v="367.02"/>
    <n v="340.00800000000004"/>
    <n v="0.48089750335205966"/>
  </r>
  <r>
    <n v="3065"/>
    <d v="2026-12-21T00:00:00"/>
    <n v="2026"/>
    <x v="2"/>
    <n v="12"/>
    <x v="3"/>
    <x v="3"/>
    <x v="11"/>
    <x v="2"/>
    <s v="New"/>
    <x v="2"/>
    <s v="Portable Camp Stove"/>
    <n v="3"/>
    <n v="81.510000000000005"/>
    <n v="0.05"/>
    <n v="39.9"/>
    <n v="232.30350000000001"/>
    <n v="119.69999999999999"/>
    <n v="112.60350000000003"/>
    <n v="0.48472580051527425"/>
  </r>
  <r>
    <n v="3068"/>
    <d v="2026-01-12T00:00:00"/>
    <n v="2026"/>
    <x v="1"/>
    <n v="1"/>
    <x v="10"/>
    <x v="3"/>
    <x v="12"/>
    <x v="3"/>
    <s v="New"/>
    <x v="1"/>
    <s v="Recovery Roller"/>
    <n v="1"/>
    <n v="36.43"/>
    <n v="0"/>
    <n v="14.33"/>
    <n v="36.43"/>
    <n v="14.33"/>
    <n v="22.1"/>
    <n v="0.60664287674993145"/>
  </r>
  <r>
    <n v="3070"/>
    <d v="2026-11-27T00:00:00"/>
    <n v="2026"/>
    <x v="2"/>
    <n v="11"/>
    <x v="2"/>
    <x v="0"/>
    <x v="8"/>
    <x v="3"/>
    <s v="Returning"/>
    <x v="0"/>
    <s v="Trekking Poles"/>
    <n v="4"/>
    <n v="71.11"/>
    <n v="0.05"/>
    <n v="32.25"/>
    <n v="270.21799999999996"/>
    <n v="129"/>
    <n v="141.21799999999996"/>
    <n v="0.52260767232382732"/>
  </r>
  <r>
    <n v="3073"/>
    <d v="2026-05-27T00:00:00"/>
    <n v="2026"/>
    <x v="3"/>
    <n v="5"/>
    <x v="8"/>
    <x v="0"/>
    <x v="8"/>
    <x v="2"/>
    <s v="Returning"/>
    <x v="1"/>
    <s v="Resistance Band Set"/>
    <n v="3"/>
    <n v="39.549999999999997"/>
    <n v="0"/>
    <n v="14.87"/>
    <n v="118.64999999999999"/>
    <n v="44.61"/>
    <n v="74.039999999999992"/>
    <n v="0.6240202275600506"/>
  </r>
  <r>
    <n v="3074"/>
    <d v="2026-09-17T00:00:00"/>
    <n v="2026"/>
    <x v="0"/>
    <n v="9"/>
    <x v="4"/>
    <x v="0"/>
    <x v="4"/>
    <x v="1"/>
    <s v="Business"/>
    <x v="2"/>
    <s v="Portable Camp Stove"/>
    <n v="5"/>
    <n v="82.63"/>
    <n v="0.15"/>
    <n v="38.630000000000003"/>
    <n v="351.17749999999995"/>
    <n v="193.15"/>
    <n v="158.02749999999995"/>
    <n v="0.44999323703824978"/>
  </r>
  <r>
    <n v="3075"/>
    <d v="2026-08-08T00:00:00"/>
    <n v="2026"/>
    <x v="0"/>
    <n v="8"/>
    <x v="11"/>
    <x v="1"/>
    <x v="1"/>
    <x v="2"/>
    <s v="Business"/>
    <x v="0"/>
    <s v="Trekking Poles"/>
    <n v="2"/>
    <n v="72.31"/>
    <n v="0"/>
    <n v="31.75"/>
    <n v="144.62"/>
    <n v="63.5"/>
    <n v="81.12"/>
    <n v="0.56091826856589688"/>
  </r>
  <r>
    <n v="3076"/>
    <d v="2026-04-18T00:00:00"/>
    <n v="2026"/>
    <x v="3"/>
    <n v="4"/>
    <x v="6"/>
    <x v="3"/>
    <x v="12"/>
    <x v="2"/>
    <s v="Business"/>
    <x v="2"/>
    <s v="Portable Camp Stove"/>
    <n v="2"/>
    <n v="82.58"/>
    <n v="0.1"/>
    <n v="39.93"/>
    <n v="148.64400000000001"/>
    <n v="79.86"/>
    <n v="68.784000000000006"/>
    <n v="0.46274319851457174"/>
  </r>
  <r>
    <n v="3078"/>
    <d v="2026-09-03T00:00:00"/>
    <n v="2026"/>
    <x v="0"/>
    <n v="9"/>
    <x v="4"/>
    <x v="2"/>
    <x v="16"/>
    <x v="0"/>
    <s v="Business"/>
    <x v="2"/>
    <s v="Compact Sleeping Bag"/>
    <n v="4"/>
    <n v="122.43"/>
    <n v="0"/>
    <n v="61.5"/>
    <n v="489.72"/>
    <n v="246"/>
    <n v="243.72000000000003"/>
    <n v="0.49767213918157316"/>
  </r>
  <r>
    <n v="3083"/>
    <d v="2026-08-15T00:00:00"/>
    <n v="2026"/>
    <x v="0"/>
    <n v="8"/>
    <x v="11"/>
    <x v="0"/>
    <x v="0"/>
    <x v="2"/>
    <s v="New"/>
    <x v="2"/>
    <s v="Trail Tent 2P"/>
    <n v="1"/>
    <n v="194.36"/>
    <n v="0"/>
    <n v="106.01"/>
    <n v="194.36"/>
    <n v="106.01"/>
    <n v="88.350000000000009"/>
    <n v="0.45456884132537562"/>
  </r>
  <r>
    <n v="3091"/>
    <d v="2026-06-08T00:00:00"/>
    <n v="2026"/>
    <x v="3"/>
    <n v="6"/>
    <x v="5"/>
    <x v="1"/>
    <x v="1"/>
    <x v="2"/>
    <s v="New"/>
    <x v="1"/>
    <s v="Recovery Roller"/>
    <n v="1"/>
    <n v="36.1"/>
    <n v="0"/>
    <n v="13.65"/>
    <n v="36.1"/>
    <n v="13.65"/>
    <n v="22.450000000000003"/>
    <n v="0.62188365650969535"/>
  </r>
  <r>
    <n v="3093"/>
    <d v="2026-10-29T00:00:00"/>
    <n v="2026"/>
    <x v="2"/>
    <n v="10"/>
    <x v="9"/>
    <x v="0"/>
    <x v="2"/>
    <x v="1"/>
    <s v="Business"/>
    <x v="2"/>
    <s v="Trail Tent 2P"/>
    <n v="3"/>
    <n v="194.19"/>
    <n v="0.15"/>
    <n v="104.22"/>
    <n v="495.18449999999996"/>
    <n v="312.65999999999997"/>
    <n v="182.52449999999999"/>
    <n v="0.36859897674503139"/>
  </r>
  <r>
    <n v="3094"/>
    <d v="2026-11-30T00:00:00"/>
    <n v="2026"/>
    <x v="2"/>
    <n v="11"/>
    <x v="2"/>
    <x v="2"/>
    <x v="6"/>
    <x v="3"/>
    <s v="Business"/>
    <x v="2"/>
    <s v="Compact Sleeping Bag"/>
    <n v="2"/>
    <n v="122.18"/>
    <n v="0.15"/>
    <n v="61.3"/>
    <n v="207.70600000000002"/>
    <n v="122.6"/>
    <n v="85.106000000000023"/>
    <n v="0.40974261696821479"/>
  </r>
  <r>
    <n v="3095"/>
    <d v="2026-12-06T00:00:00"/>
    <n v="2026"/>
    <x v="2"/>
    <n v="12"/>
    <x v="3"/>
    <x v="2"/>
    <x v="13"/>
    <x v="2"/>
    <s v="New"/>
    <x v="4"/>
    <s v="Carry-On Duffel"/>
    <n v="2"/>
    <n v="131.97999999999999"/>
    <n v="0.1"/>
    <n v="68.02"/>
    <n v="237.56399999999999"/>
    <n v="136.04"/>
    <n v="101.524"/>
    <n v="0.42735431294303855"/>
  </r>
  <r>
    <n v="3096"/>
    <d v="2026-01-12T00:00:00"/>
    <n v="2026"/>
    <x v="1"/>
    <n v="1"/>
    <x v="10"/>
    <x v="0"/>
    <x v="0"/>
    <x v="2"/>
    <s v="New"/>
    <x v="1"/>
    <s v="Training Mat"/>
    <n v="2"/>
    <n v="50.51"/>
    <n v="0.1"/>
    <n v="21.84"/>
    <n v="90.917999999999992"/>
    <n v="43.68"/>
    <n v="47.237999999999992"/>
    <n v="0.5195670824259222"/>
  </r>
  <r>
    <n v="3097"/>
    <d v="2026-12-11T00:00:00"/>
    <n v="2026"/>
    <x v="2"/>
    <n v="12"/>
    <x v="3"/>
    <x v="3"/>
    <x v="15"/>
    <x v="0"/>
    <s v="Returning"/>
    <x v="3"/>
    <s v="Trail Bike Light"/>
    <n v="1"/>
    <n v="49.64"/>
    <n v="0.1"/>
    <n v="22"/>
    <n v="44.676000000000002"/>
    <n v="22"/>
    <n v="22.676000000000002"/>
    <n v="0.50756558331094992"/>
  </r>
  <r>
    <n v="3098"/>
    <d v="2026-08-22T00:00:00"/>
    <n v="2026"/>
    <x v="0"/>
    <n v="8"/>
    <x v="11"/>
    <x v="2"/>
    <x v="3"/>
    <x v="2"/>
    <s v="New"/>
    <x v="3"/>
    <s v="Commuter Helmet"/>
    <n v="2"/>
    <n v="80.239999999999995"/>
    <n v="0.1"/>
    <n v="42.09"/>
    <n v="144.43199999999999"/>
    <n v="84.18"/>
    <n v="60.251999999999981"/>
    <n v="0.41716517115320695"/>
  </r>
  <r>
    <n v="3101"/>
    <d v="2026-11-11T00:00:00"/>
    <n v="2026"/>
    <x v="2"/>
    <n v="11"/>
    <x v="2"/>
    <x v="0"/>
    <x v="4"/>
    <x v="2"/>
    <s v="New"/>
    <x v="2"/>
    <s v="Compact Sleeping Bag"/>
    <n v="3"/>
    <n v="124.72"/>
    <n v="0.15"/>
    <n v="60.35"/>
    <n v="318.03599999999994"/>
    <n v="181.05"/>
    <n v="136.98599999999993"/>
    <n v="0.4307248236048748"/>
  </r>
  <r>
    <n v="3102"/>
    <d v="2026-07-18T00:00:00"/>
    <n v="2026"/>
    <x v="0"/>
    <n v="7"/>
    <x v="0"/>
    <x v="0"/>
    <x v="8"/>
    <x v="3"/>
    <s v="Returning"/>
    <x v="0"/>
    <s v="Hiking Daypack 20L"/>
    <n v="1"/>
    <n v="90.02"/>
    <n v="0.05"/>
    <n v="45.83"/>
    <n v="85.518999999999991"/>
    <n v="45.83"/>
    <n v="39.688999999999993"/>
    <n v="0.46409569803201622"/>
  </r>
  <r>
    <n v="3103"/>
    <d v="2026-08-20T00:00:00"/>
    <n v="2026"/>
    <x v="0"/>
    <n v="8"/>
    <x v="11"/>
    <x v="0"/>
    <x v="4"/>
    <x v="2"/>
    <s v="New"/>
    <x v="0"/>
    <s v="Trail Boots"/>
    <n v="1"/>
    <n v="141.97999999999999"/>
    <n v="0.05"/>
    <n v="79.510000000000005"/>
    <n v="134.88099999999997"/>
    <n v="79.510000000000005"/>
    <n v="55.370999999999967"/>
    <n v="0.41051741905828082"/>
  </r>
  <r>
    <n v="3104"/>
    <d v="2026-06-01T00:00:00"/>
    <n v="2026"/>
    <x v="3"/>
    <n v="6"/>
    <x v="5"/>
    <x v="3"/>
    <x v="15"/>
    <x v="1"/>
    <s v="Business"/>
    <x v="0"/>
    <s v="Summit Backpack 45L"/>
    <n v="5"/>
    <n v="153.97"/>
    <n v="0.15"/>
    <n v="79.81"/>
    <n v="654.37249999999995"/>
    <n v="399.05"/>
    <n v="255.32249999999993"/>
    <n v="0.39017914108554369"/>
  </r>
  <r>
    <n v="3105"/>
    <d v="2026-04-28T00:00:00"/>
    <n v="2026"/>
    <x v="3"/>
    <n v="4"/>
    <x v="6"/>
    <x v="0"/>
    <x v="0"/>
    <x v="2"/>
    <s v="Returning"/>
    <x v="1"/>
    <s v="Training Mat"/>
    <n v="4"/>
    <n v="51.57"/>
    <n v="0.1"/>
    <n v="22.58"/>
    <n v="185.65200000000002"/>
    <n v="90.32"/>
    <n v="95.332000000000022"/>
    <n v="0.51349837330058401"/>
  </r>
  <r>
    <n v="3106"/>
    <d v="2026-10-28T00:00:00"/>
    <n v="2026"/>
    <x v="2"/>
    <n v="10"/>
    <x v="9"/>
    <x v="0"/>
    <x v="4"/>
    <x v="3"/>
    <s v="Business"/>
    <x v="1"/>
    <s v="Recovery Roller"/>
    <n v="3"/>
    <n v="36.99"/>
    <n v="0.05"/>
    <n v="14.14"/>
    <n v="105.42149999999999"/>
    <n v="42.42"/>
    <n v="63.001499999999993"/>
    <n v="0.59761528720422297"/>
  </r>
  <r>
    <n v="3108"/>
    <d v="2026-09-24T00:00:00"/>
    <n v="2026"/>
    <x v="0"/>
    <n v="9"/>
    <x v="4"/>
    <x v="2"/>
    <x v="7"/>
    <x v="1"/>
    <s v="Business"/>
    <x v="0"/>
    <s v="Hiking Daypack 20L"/>
    <n v="5"/>
    <n v="90.05"/>
    <n v="0.15"/>
    <n v="44.12"/>
    <n v="382.71249999999998"/>
    <n v="220.6"/>
    <n v="162.11249999999998"/>
    <n v="0.42358820263252439"/>
  </r>
  <r>
    <n v="3109"/>
    <d v="2026-07-31T00:00:00"/>
    <n v="2026"/>
    <x v="0"/>
    <n v="7"/>
    <x v="0"/>
    <x v="1"/>
    <x v="1"/>
    <x v="3"/>
    <s v="Returning"/>
    <x v="1"/>
    <s v="Recovery Roller"/>
    <n v="2"/>
    <n v="36.56"/>
    <n v="0.05"/>
    <n v="13.76"/>
    <n v="69.463999999999999"/>
    <n v="27.52"/>
    <n v="41.944000000000003"/>
    <n v="0.60382356328457909"/>
  </r>
  <r>
    <n v="3110"/>
    <d v="2026-05-29T00:00:00"/>
    <n v="2026"/>
    <x v="3"/>
    <n v="5"/>
    <x v="8"/>
    <x v="2"/>
    <x v="3"/>
    <x v="0"/>
    <s v="Business"/>
    <x v="1"/>
    <s v="Recovery Roller"/>
    <n v="3"/>
    <n v="35.79"/>
    <n v="0"/>
    <n v="13.67"/>
    <n v="107.37"/>
    <n v="41.01"/>
    <n v="66.360000000000014"/>
    <n v="0.61804973456272716"/>
  </r>
  <r>
    <n v="3112"/>
    <d v="2026-08-29T00:00:00"/>
    <n v="2026"/>
    <x v="0"/>
    <n v="8"/>
    <x v="11"/>
    <x v="0"/>
    <x v="4"/>
    <x v="2"/>
    <s v="Business"/>
    <x v="4"/>
    <s v="Packing Cube Set"/>
    <n v="2"/>
    <n v="47.69"/>
    <n v="0.05"/>
    <n v="18.8"/>
    <n v="90.61099999999999"/>
    <n v="37.6"/>
    <n v="53.010999999999989"/>
    <n v="0.58503934400900548"/>
  </r>
  <r>
    <n v="3115"/>
    <d v="2026-07-16T00:00:00"/>
    <n v="2026"/>
    <x v="0"/>
    <n v="7"/>
    <x v="0"/>
    <x v="0"/>
    <x v="8"/>
    <x v="2"/>
    <s v="New"/>
    <x v="2"/>
    <s v="Trail Tent 2P"/>
    <n v="1"/>
    <n v="195.12"/>
    <n v="0"/>
    <n v="101.14"/>
    <n v="195.12"/>
    <n v="101.14"/>
    <n v="93.98"/>
    <n v="0.48165231652316526"/>
  </r>
  <r>
    <n v="3116"/>
    <d v="2026-10-23T00:00:00"/>
    <n v="2026"/>
    <x v="2"/>
    <n v="10"/>
    <x v="9"/>
    <x v="2"/>
    <x v="6"/>
    <x v="3"/>
    <s v="New"/>
    <x v="0"/>
    <s v="Hiking Daypack 20L"/>
    <n v="1"/>
    <n v="93.64"/>
    <n v="0"/>
    <n v="44.34"/>
    <n v="93.64"/>
    <n v="44.34"/>
    <n v="49.3"/>
    <n v="0.52648440837249033"/>
  </r>
  <r>
    <n v="3117"/>
    <d v="2026-01-30T00:00:00"/>
    <n v="2026"/>
    <x v="1"/>
    <n v="1"/>
    <x v="10"/>
    <x v="2"/>
    <x v="13"/>
    <x v="2"/>
    <s v="New"/>
    <x v="2"/>
    <s v="Portable Camp Stove"/>
    <n v="3"/>
    <n v="80.08"/>
    <n v="0"/>
    <n v="39.450000000000003"/>
    <n v="240.24"/>
    <n v="118.35000000000001"/>
    <n v="121.89"/>
    <n v="0.50736763236763238"/>
  </r>
  <r>
    <n v="3119"/>
    <d v="2026-09-30T00:00:00"/>
    <n v="2026"/>
    <x v="0"/>
    <n v="9"/>
    <x v="4"/>
    <x v="0"/>
    <x v="2"/>
    <x v="0"/>
    <s v="Returning"/>
    <x v="0"/>
    <s v="Trekking Poles"/>
    <n v="1"/>
    <n v="70.91"/>
    <n v="0"/>
    <n v="31.73"/>
    <n v="70.91"/>
    <n v="31.73"/>
    <n v="39.179999999999993"/>
    <n v="0.55253137780284856"/>
  </r>
  <r>
    <n v="3120"/>
    <d v="2026-06-25T00:00:00"/>
    <n v="2026"/>
    <x v="3"/>
    <n v="6"/>
    <x v="5"/>
    <x v="3"/>
    <x v="9"/>
    <x v="3"/>
    <s v="Returning"/>
    <x v="1"/>
    <s v="Training Mat"/>
    <n v="1"/>
    <n v="50.33"/>
    <n v="0"/>
    <n v="21.66"/>
    <n v="50.33"/>
    <n v="21.66"/>
    <n v="28.669999999999998"/>
    <n v="0.56964037353467112"/>
  </r>
  <r>
    <n v="3121"/>
    <d v="2026-03-27T00:00:00"/>
    <n v="2026"/>
    <x v="1"/>
    <n v="3"/>
    <x v="7"/>
    <x v="2"/>
    <x v="13"/>
    <x v="0"/>
    <s v="New"/>
    <x v="3"/>
    <s v="Commuter Helmet"/>
    <n v="5"/>
    <n v="81.84"/>
    <n v="0.1"/>
    <n v="42.7"/>
    <n v="368.28000000000003"/>
    <n v="213.5"/>
    <n v="154.78000000000003"/>
    <n v="0.42027804931030743"/>
  </r>
  <r>
    <n v="3122"/>
    <d v="2026-12-19T00:00:00"/>
    <n v="2026"/>
    <x v="2"/>
    <n v="12"/>
    <x v="3"/>
    <x v="1"/>
    <x v="1"/>
    <x v="3"/>
    <s v="Returning"/>
    <x v="0"/>
    <s v="Trail Boots"/>
    <n v="1"/>
    <n v="145.44"/>
    <n v="0.1"/>
    <n v="80.42"/>
    <n v="130.89600000000002"/>
    <n v="80.42"/>
    <n v="50.476000000000013"/>
    <n v="0.38561911746730232"/>
  </r>
  <r>
    <n v="3124"/>
    <d v="2026-09-26T00:00:00"/>
    <n v="2026"/>
    <x v="0"/>
    <n v="9"/>
    <x v="4"/>
    <x v="3"/>
    <x v="9"/>
    <x v="2"/>
    <s v="Returning"/>
    <x v="4"/>
    <s v="Packing Cube Set"/>
    <n v="3"/>
    <n v="46.48"/>
    <n v="0.05"/>
    <n v="18.82"/>
    <n v="132.46799999999999"/>
    <n v="56.46"/>
    <n v="76.007999999999981"/>
    <n v="0.57378385723344494"/>
  </r>
  <r>
    <n v="3126"/>
    <d v="2026-06-20T00:00:00"/>
    <n v="2026"/>
    <x v="3"/>
    <n v="6"/>
    <x v="5"/>
    <x v="1"/>
    <x v="1"/>
    <x v="3"/>
    <s v="Business"/>
    <x v="0"/>
    <s v="Summit Backpack 45L"/>
    <n v="1"/>
    <n v="155.69"/>
    <n v="0.1"/>
    <n v="79.42"/>
    <n v="140.12100000000001"/>
    <n v="79.42"/>
    <n v="60.701000000000008"/>
    <n v="0.43320415926235184"/>
  </r>
  <r>
    <n v="3128"/>
    <d v="2026-05-12T00:00:00"/>
    <n v="2026"/>
    <x v="3"/>
    <n v="5"/>
    <x v="8"/>
    <x v="3"/>
    <x v="9"/>
    <x v="2"/>
    <s v="New"/>
    <x v="2"/>
    <s v="Compact Sleeping Bag"/>
    <n v="1"/>
    <n v="121.38"/>
    <n v="0"/>
    <n v="59.68"/>
    <n v="121.38"/>
    <n v="59.68"/>
    <n v="61.699999999999996"/>
    <n v="0.50832097544900312"/>
  </r>
  <r>
    <n v="3129"/>
    <d v="2026-01-12T00:00:00"/>
    <n v="2026"/>
    <x v="1"/>
    <n v="1"/>
    <x v="10"/>
    <x v="0"/>
    <x v="8"/>
    <x v="0"/>
    <s v="Returning"/>
    <x v="1"/>
    <s v="Weighted Vest"/>
    <n v="1"/>
    <n v="123"/>
    <n v="0"/>
    <n v="67.3"/>
    <n v="123"/>
    <n v="67.3"/>
    <n v="55.7"/>
    <n v="0.45284552845528458"/>
  </r>
  <r>
    <n v="3132"/>
    <d v="2026-10-26T00:00:00"/>
    <n v="2026"/>
    <x v="2"/>
    <n v="10"/>
    <x v="9"/>
    <x v="3"/>
    <x v="9"/>
    <x v="2"/>
    <s v="New"/>
    <x v="0"/>
    <s v="Trail Boots"/>
    <n v="3"/>
    <n v="140.49"/>
    <n v="0.05"/>
    <n v="77.45"/>
    <n v="400.3965"/>
    <n v="232.35000000000002"/>
    <n v="168.04649999999998"/>
    <n v="0.41970022215478903"/>
  </r>
  <r>
    <n v="3136"/>
    <d v="2026-12-22T00:00:00"/>
    <n v="2026"/>
    <x v="2"/>
    <n v="12"/>
    <x v="3"/>
    <x v="2"/>
    <x v="3"/>
    <x v="3"/>
    <s v="Business"/>
    <x v="3"/>
    <s v="Commuter Helmet"/>
    <n v="1"/>
    <n v="81.599999999999994"/>
    <n v="0.15"/>
    <n v="42"/>
    <n v="69.36"/>
    <n v="42"/>
    <n v="27.36"/>
    <n v="0.3944636678200692"/>
  </r>
  <r>
    <n v="3137"/>
    <d v="2026-08-29T00:00:00"/>
    <n v="2026"/>
    <x v="0"/>
    <n v="8"/>
    <x v="11"/>
    <x v="3"/>
    <x v="9"/>
    <x v="0"/>
    <s v="New"/>
    <x v="4"/>
    <s v="Travel Backpack 35L"/>
    <n v="3"/>
    <n v="164.51"/>
    <n v="0"/>
    <n v="86.76"/>
    <n v="493.53"/>
    <n v="260.28000000000003"/>
    <n v="233.24999999999994"/>
    <n v="0.47261564646526039"/>
  </r>
  <r>
    <n v="3138"/>
    <d v="2026-05-30T00:00:00"/>
    <n v="2026"/>
    <x v="3"/>
    <n v="5"/>
    <x v="8"/>
    <x v="3"/>
    <x v="12"/>
    <x v="3"/>
    <s v="Returning"/>
    <x v="0"/>
    <s v="Summit Backpack 45L"/>
    <n v="1"/>
    <n v="154.85"/>
    <n v="0"/>
    <n v="80.17"/>
    <n v="154.85"/>
    <n v="80.17"/>
    <n v="74.679999999999993"/>
    <n v="0.48227316758153049"/>
  </r>
  <r>
    <n v="3140"/>
    <d v="2026-09-15T00:00:00"/>
    <n v="2026"/>
    <x v="0"/>
    <n v="9"/>
    <x v="4"/>
    <x v="2"/>
    <x v="13"/>
    <x v="3"/>
    <s v="New"/>
    <x v="2"/>
    <s v="Compact Sleeping Bag"/>
    <n v="2"/>
    <n v="122.69"/>
    <n v="0"/>
    <n v="61.4"/>
    <n v="245.38"/>
    <n v="122.8"/>
    <n v="122.58"/>
    <n v="0.49955171570625151"/>
  </r>
  <r>
    <n v="3141"/>
    <d v="2026-08-16T00:00:00"/>
    <n v="2026"/>
    <x v="0"/>
    <n v="8"/>
    <x v="11"/>
    <x v="2"/>
    <x v="13"/>
    <x v="3"/>
    <s v="Returning"/>
    <x v="2"/>
    <s v="Trail Tent 2P"/>
    <n v="2"/>
    <n v="195.28"/>
    <n v="0"/>
    <n v="102.24"/>
    <n v="390.56"/>
    <n v="204.48"/>
    <n v="186.08"/>
    <n v="0.4764440802949611"/>
  </r>
  <r>
    <n v="3144"/>
    <d v="2026-10-26T00:00:00"/>
    <n v="2026"/>
    <x v="2"/>
    <n v="10"/>
    <x v="9"/>
    <x v="3"/>
    <x v="12"/>
    <x v="3"/>
    <s v="New"/>
    <x v="1"/>
    <s v="Recovery Roller"/>
    <n v="4"/>
    <n v="36.200000000000003"/>
    <n v="0.15"/>
    <n v="13.53"/>
    <n v="123.08000000000001"/>
    <n v="54.12"/>
    <n v="68.960000000000008"/>
    <n v="0.56028599285017877"/>
  </r>
  <r>
    <n v="3145"/>
    <d v="2026-03-30T00:00:00"/>
    <n v="2026"/>
    <x v="1"/>
    <n v="3"/>
    <x v="7"/>
    <x v="2"/>
    <x v="7"/>
    <x v="2"/>
    <s v="Returning"/>
    <x v="4"/>
    <s v="Carry-On Duffel"/>
    <n v="1"/>
    <n v="130.72999999999999"/>
    <n v="0"/>
    <n v="66.17"/>
    <n v="130.72999999999999"/>
    <n v="66.17"/>
    <n v="64.559999999999988"/>
    <n v="0.4938422703281572"/>
  </r>
  <r>
    <n v="3150"/>
    <d v="2026-11-29T00:00:00"/>
    <n v="2026"/>
    <x v="2"/>
    <n v="11"/>
    <x v="2"/>
    <x v="2"/>
    <x v="3"/>
    <x v="2"/>
    <s v="New"/>
    <x v="2"/>
    <s v="Portable Camp Stove"/>
    <n v="3"/>
    <n v="80.72"/>
    <n v="0.05"/>
    <n v="39.130000000000003"/>
    <n v="230.05199999999999"/>
    <n v="117.39000000000001"/>
    <n v="112.66199999999998"/>
    <n v="0.48972406238589528"/>
  </r>
  <r>
    <n v="3156"/>
    <d v="2026-07-18T00:00:00"/>
    <n v="2026"/>
    <x v="0"/>
    <n v="7"/>
    <x v="0"/>
    <x v="1"/>
    <x v="1"/>
    <x v="0"/>
    <s v="Returning"/>
    <x v="1"/>
    <s v="Training Mat"/>
    <n v="2"/>
    <n v="50.73"/>
    <n v="0"/>
    <n v="21.87"/>
    <n v="101.46"/>
    <n v="43.74"/>
    <n v="57.719999999999992"/>
    <n v="0.56889414547604966"/>
  </r>
  <r>
    <n v="3157"/>
    <d v="2026-04-18T00:00:00"/>
    <n v="2026"/>
    <x v="3"/>
    <n v="4"/>
    <x v="6"/>
    <x v="0"/>
    <x v="4"/>
    <x v="2"/>
    <s v="New"/>
    <x v="2"/>
    <s v="Trail Tent 2P"/>
    <n v="2"/>
    <n v="200.36"/>
    <n v="0"/>
    <n v="105.12"/>
    <n v="400.72"/>
    <n v="210.24"/>
    <n v="190.48000000000002"/>
    <n v="0.47534438011579161"/>
  </r>
  <r>
    <n v="3159"/>
    <d v="2026-05-09T00:00:00"/>
    <n v="2026"/>
    <x v="3"/>
    <n v="5"/>
    <x v="8"/>
    <x v="1"/>
    <x v="1"/>
    <x v="2"/>
    <s v="Returning"/>
    <x v="2"/>
    <s v="Trail Tent 2P"/>
    <n v="3"/>
    <n v="198.5"/>
    <n v="0"/>
    <n v="102.23"/>
    <n v="595.5"/>
    <n v="306.69"/>
    <n v="288.81"/>
    <n v="0.48498740554156172"/>
  </r>
  <r>
    <n v="3160"/>
    <d v="2026-06-06T00:00:00"/>
    <n v="2026"/>
    <x v="3"/>
    <n v="6"/>
    <x v="5"/>
    <x v="3"/>
    <x v="15"/>
    <x v="0"/>
    <s v="Returning"/>
    <x v="1"/>
    <s v="Resistance Band Set"/>
    <n v="2"/>
    <n v="40.99"/>
    <n v="0"/>
    <n v="14.53"/>
    <n v="81.98"/>
    <n v="29.06"/>
    <n v="52.92"/>
    <n v="0.64552329836545497"/>
  </r>
  <r>
    <n v="3161"/>
    <d v="2026-07-09T00:00:00"/>
    <n v="2026"/>
    <x v="0"/>
    <n v="7"/>
    <x v="0"/>
    <x v="3"/>
    <x v="9"/>
    <x v="2"/>
    <s v="New"/>
    <x v="2"/>
    <s v="Trail Tent 2P"/>
    <n v="2"/>
    <n v="192.6"/>
    <n v="0"/>
    <n v="104.89"/>
    <n v="385.2"/>
    <n v="209.78"/>
    <n v="175.42"/>
    <n v="0.45539979231568017"/>
  </r>
  <r>
    <n v="3162"/>
    <d v="2026-08-14T00:00:00"/>
    <n v="2026"/>
    <x v="0"/>
    <n v="8"/>
    <x v="11"/>
    <x v="2"/>
    <x v="6"/>
    <x v="2"/>
    <s v="New"/>
    <x v="0"/>
    <s v="Trail Boots"/>
    <n v="1"/>
    <n v="144.96"/>
    <n v="0.05"/>
    <n v="77.959999999999994"/>
    <n v="137.71199999999999"/>
    <n v="77.959999999999994"/>
    <n v="59.751999999999995"/>
    <n v="0.43389101893807364"/>
  </r>
  <r>
    <n v="3163"/>
    <d v="2026-08-31T00:00:00"/>
    <n v="2026"/>
    <x v="0"/>
    <n v="8"/>
    <x v="11"/>
    <x v="1"/>
    <x v="5"/>
    <x v="0"/>
    <s v="Business"/>
    <x v="0"/>
    <s v="Trekking Poles"/>
    <n v="1"/>
    <n v="69.959999999999994"/>
    <n v="0"/>
    <n v="32.340000000000003"/>
    <n v="69.959999999999994"/>
    <n v="32.340000000000003"/>
    <n v="37.61999999999999"/>
    <n v="0.53773584905660365"/>
  </r>
  <r>
    <n v="3165"/>
    <d v="2026-11-11T00:00:00"/>
    <n v="2026"/>
    <x v="2"/>
    <n v="11"/>
    <x v="2"/>
    <x v="3"/>
    <x v="12"/>
    <x v="0"/>
    <s v="Returning"/>
    <x v="1"/>
    <s v="Recovery Roller"/>
    <n v="1"/>
    <n v="35.729999999999997"/>
    <n v="0.1"/>
    <n v="14.15"/>
    <n v="32.156999999999996"/>
    <n v="14.15"/>
    <n v="18.006999999999998"/>
    <n v="0.55997139036601673"/>
  </r>
  <r>
    <n v="3167"/>
    <d v="2026-04-28T00:00:00"/>
    <n v="2026"/>
    <x v="3"/>
    <n v="4"/>
    <x v="6"/>
    <x v="0"/>
    <x v="4"/>
    <x v="2"/>
    <s v="Business"/>
    <x v="3"/>
    <s v="Trail Bike Light"/>
    <n v="1"/>
    <n v="51.61"/>
    <n v="0"/>
    <n v="23"/>
    <n v="51.61"/>
    <n v="23"/>
    <n v="28.61"/>
    <n v="0.55434993218368533"/>
  </r>
  <r>
    <n v="3171"/>
    <d v="2026-01-17T00:00:00"/>
    <n v="2026"/>
    <x v="1"/>
    <n v="1"/>
    <x v="10"/>
    <x v="1"/>
    <x v="5"/>
    <x v="0"/>
    <s v="Returning"/>
    <x v="3"/>
    <s v="Trail Bike Light"/>
    <n v="1"/>
    <n v="51.78"/>
    <n v="0"/>
    <n v="22.64"/>
    <n v="51.78"/>
    <n v="22.64"/>
    <n v="29.14"/>
    <n v="0.56276554654306687"/>
  </r>
  <r>
    <n v="3173"/>
    <d v="2026-12-28T00:00:00"/>
    <n v="2026"/>
    <x v="2"/>
    <n v="12"/>
    <x v="3"/>
    <x v="2"/>
    <x v="13"/>
    <x v="3"/>
    <s v="Returning"/>
    <x v="3"/>
    <s v="Compact Repair Kit"/>
    <n v="1"/>
    <n v="39.69"/>
    <n v="0"/>
    <n v="17.09"/>
    <n v="39.69"/>
    <n v="17.09"/>
    <n v="22.599999999999998"/>
    <n v="0.56941295036533135"/>
  </r>
  <r>
    <n v="3174"/>
    <d v="2026-08-15T00:00:00"/>
    <n v="2026"/>
    <x v="0"/>
    <n v="8"/>
    <x v="11"/>
    <x v="0"/>
    <x v="2"/>
    <x v="0"/>
    <s v="Returning"/>
    <x v="2"/>
    <s v="Trail Tent 2P"/>
    <n v="1"/>
    <n v="192.67"/>
    <n v="0.05"/>
    <n v="103.37"/>
    <n v="183.03649999999999"/>
    <n v="103.37"/>
    <n v="79.666499999999985"/>
    <n v="0.43524925356417976"/>
  </r>
  <r>
    <n v="3176"/>
    <d v="2026-01-15T00:00:00"/>
    <n v="2026"/>
    <x v="1"/>
    <n v="1"/>
    <x v="10"/>
    <x v="0"/>
    <x v="4"/>
    <x v="2"/>
    <s v="Returning"/>
    <x v="0"/>
    <s v="Hiking Daypack 20L"/>
    <n v="3"/>
    <n v="91.19"/>
    <n v="0"/>
    <n v="44.47"/>
    <n v="273.57"/>
    <n v="133.41"/>
    <n v="140.16"/>
    <n v="0.5123368790437548"/>
  </r>
  <r>
    <n v="3179"/>
    <d v="2026-04-14T00:00:00"/>
    <n v="2026"/>
    <x v="3"/>
    <n v="4"/>
    <x v="6"/>
    <x v="2"/>
    <x v="16"/>
    <x v="2"/>
    <s v="New"/>
    <x v="0"/>
    <s v="Trail Boots"/>
    <n v="2"/>
    <n v="140.65"/>
    <n v="0.05"/>
    <n v="78.900000000000006"/>
    <n v="267.23500000000001"/>
    <n v="157.80000000000001"/>
    <n v="109.435"/>
    <n v="0.40950848504125581"/>
  </r>
  <r>
    <n v="3184"/>
    <d v="2026-12-15T00:00:00"/>
    <n v="2026"/>
    <x v="2"/>
    <n v="12"/>
    <x v="3"/>
    <x v="0"/>
    <x v="8"/>
    <x v="1"/>
    <s v="Returning"/>
    <x v="0"/>
    <s v="Trail Boots"/>
    <n v="6"/>
    <n v="143.72999999999999"/>
    <n v="0.15"/>
    <n v="77.27"/>
    <n v="733.02299999999991"/>
    <n v="463.62"/>
    <n v="269.40299999999991"/>
    <n v="0.36752325643260847"/>
  </r>
  <r>
    <n v="3185"/>
    <d v="2026-06-05T00:00:00"/>
    <n v="2026"/>
    <x v="3"/>
    <n v="6"/>
    <x v="5"/>
    <x v="1"/>
    <x v="5"/>
    <x v="2"/>
    <s v="New"/>
    <x v="3"/>
    <s v="Trail Bike Light"/>
    <n v="1"/>
    <n v="49.86"/>
    <n v="0"/>
    <n v="22.72"/>
    <n v="49.86"/>
    <n v="22.72"/>
    <n v="27.14"/>
    <n v="0.5443241075010028"/>
  </r>
  <r>
    <n v="3186"/>
    <d v="2026-05-04T00:00:00"/>
    <n v="2026"/>
    <x v="3"/>
    <n v="5"/>
    <x v="8"/>
    <x v="2"/>
    <x v="3"/>
    <x v="2"/>
    <s v="New"/>
    <x v="0"/>
    <s v="Trail Boots"/>
    <n v="1"/>
    <n v="143.66"/>
    <n v="0.1"/>
    <n v="79.25"/>
    <n v="129.29400000000001"/>
    <n v="79.25"/>
    <n v="50.044000000000011"/>
    <n v="0.38705585719368268"/>
  </r>
  <r>
    <n v="3187"/>
    <d v="2026-09-06T00:00:00"/>
    <n v="2026"/>
    <x v="0"/>
    <n v="9"/>
    <x v="4"/>
    <x v="0"/>
    <x v="0"/>
    <x v="0"/>
    <s v="Returning"/>
    <x v="0"/>
    <s v="Trekking Poles"/>
    <n v="1"/>
    <n v="71.680000000000007"/>
    <n v="0"/>
    <n v="31.87"/>
    <n v="71.680000000000007"/>
    <n v="31.87"/>
    <n v="39.81"/>
    <n v="0.5553850446428571"/>
  </r>
  <r>
    <n v="3188"/>
    <d v="2026-12-26T00:00:00"/>
    <n v="2026"/>
    <x v="2"/>
    <n v="12"/>
    <x v="3"/>
    <x v="0"/>
    <x v="0"/>
    <x v="3"/>
    <s v="New"/>
    <x v="2"/>
    <s v="Compact Sleeping Bag"/>
    <n v="2"/>
    <n v="122.28"/>
    <n v="0.1"/>
    <n v="61.64"/>
    <n v="220.10400000000001"/>
    <n v="123.28"/>
    <n v="96.824000000000012"/>
    <n v="0.43990113764402283"/>
  </r>
  <r>
    <n v="3189"/>
    <d v="2026-04-09T00:00:00"/>
    <n v="2026"/>
    <x v="3"/>
    <n v="4"/>
    <x v="6"/>
    <x v="2"/>
    <x v="7"/>
    <x v="1"/>
    <s v="Business"/>
    <x v="0"/>
    <s v="Summit Backpack 45L"/>
    <n v="6"/>
    <n v="157.38999999999999"/>
    <n v="0.05"/>
    <n v="79.239999999999995"/>
    <n v="897.12299999999993"/>
    <n v="475.43999999999994"/>
    <n v="421.68299999999999"/>
    <n v="0.47003922539049831"/>
  </r>
  <r>
    <n v="3191"/>
    <d v="2026-12-08T00:00:00"/>
    <n v="2026"/>
    <x v="2"/>
    <n v="12"/>
    <x v="3"/>
    <x v="0"/>
    <x v="4"/>
    <x v="2"/>
    <s v="New"/>
    <x v="2"/>
    <s v="Portable Camp Stove"/>
    <n v="1"/>
    <n v="82.89"/>
    <n v="0.15"/>
    <n v="38.51"/>
    <n v="70.456500000000005"/>
    <n v="38.51"/>
    <n v="31.946500000000007"/>
    <n v="0.45342161475520365"/>
  </r>
  <r>
    <n v="3192"/>
    <d v="2026-12-27T00:00:00"/>
    <n v="2026"/>
    <x v="2"/>
    <n v="12"/>
    <x v="3"/>
    <x v="0"/>
    <x v="0"/>
    <x v="2"/>
    <s v="Returning"/>
    <x v="0"/>
    <s v="Hiking Daypack 20L"/>
    <n v="2"/>
    <n v="93.45"/>
    <n v="0"/>
    <n v="45.75"/>
    <n v="186.9"/>
    <n v="91.5"/>
    <n v="95.4"/>
    <n v="0.5104333868378812"/>
  </r>
  <r>
    <n v="3196"/>
    <d v="2026-12-03T00:00:00"/>
    <n v="2026"/>
    <x v="2"/>
    <n v="12"/>
    <x v="3"/>
    <x v="0"/>
    <x v="8"/>
    <x v="2"/>
    <s v="New"/>
    <x v="2"/>
    <s v="Compact Sleeping Bag"/>
    <n v="2"/>
    <n v="124.62"/>
    <n v="0.1"/>
    <n v="58.91"/>
    <n v="224.316"/>
    <n v="117.82"/>
    <n v="106.49600000000001"/>
    <n v="0.47475882237557737"/>
  </r>
  <r>
    <n v="3197"/>
    <d v="2026-06-16T00:00:00"/>
    <n v="2026"/>
    <x v="3"/>
    <n v="6"/>
    <x v="5"/>
    <x v="2"/>
    <x v="13"/>
    <x v="0"/>
    <s v="New"/>
    <x v="3"/>
    <s v="Compact Repair Kit"/>
    <n v="3"/>
    <n v="40.51"/>
    <n v="0"/>
    <n v="16.940000000000001"/>
    <n v="121.53"/>
    <n v="50.820000000000007"/>
    <n v="70.709999999999994"/>
    <n v="0.58183164650703523"/>
  </r>
  <r>
    <n v="3199"/>
    <d v="2026-12-01T00:00:00"/>
    <n v="2026"/>
    <x v="2"/>
    <n v="12"/>
    <x v="3"/>
    <x v="3"/>
    <x v="14"/>
    <x v="3"/>
    <s v="Returning"/>
    <x v="1"/>
    <s v="Resistance Band Set"/>
    <n v="1"/>
    <n v="41.33"/>
    <n v="0"/>
    <n v="15.03"/>
    <n v="41.33"/>
    <n v="15.03"/>
    <n v="26.299999999999997"/>
    <n v="0.6363416404548754"/>
  </r>
  <r>
    <n v="3200"/>
    <d v="2026-08-14T00:00:00"/>
    <n v="2026"/>
    <x v="0"/>
    <n v="8"/>
    <x v="11"/>
    <x v="0"/>
    <x v="4"/>
    <x v="0"/>
    <s v="New"/>
    <x v="0"/>
    <s v="Summit Backpack 45L"/>
    <n v="1"/>
    <n v="152.97"/>
    <n v="0"/>
    <n v="79.66"/>
    <n v="152.97"/>
    <n v="79.66"/>
    <n v="73.31"/>
    <n v="0.47924429626724196"/>
  </r>
  <r>
    <n v="3205"/>
    <d v="2026-06-02T00:00:00"/>
    <n v="2026"/>
    <x v="3"/>
    <n v="6"/>
    <x v="5"/>
    <x v="0"/>
    <x v="2"/>
    <x v="1"/>
    <s v="Business"/>
    <x v="0"/>
    <s v="Trail Boots"/>
    <n v="6"/>
    <n v="146.85"/>
    <n v="0.15"/>
    <n v="80.45"/>
    <n v="748.93499999999995"/>
    <n v="482.70000000000005"/>
    <n v="266.2349999999999"/>
    <n v="0.35548478839952724"/>
  </r>
  <r>
    <n v="3206"/>
    <d v="2026-04-23T00:00:00"/>
    <n v="2026"/>
    <x v="3"/>
    <n v="4"/>
    <x v="6"/>
    <x v="0"/>
    <x v="4"/>
    <x v="3"/>
    <s v="Returning"/>
    <x v="3"/>
    <s v="Compact Repair Kit"/>
    <n v="4"/>
    <n v="39.78"/>
    <n v="0.05"/>
    <n v="16.7"/>
    <n v="151.16399999999999"/>
    <n v="66.8"/>
    <n v="84.36399999999999"/>
    <n v="0.55809584292556425"/>
  </r>
  <r>
    <n v="3208"/>
    <d v="2026-10-08T00:00:00"/>
    <n v="2026"/>
    <x v="2"/>
    <n v="10"/>
    <x v="9"/>
    <x v="3"/>
    <x v="11"/>
    <x v="1"/>
    <s v="New"/>
    <x v="3"/>
    <s v="Compact Repair Kit"/>
    <n v="6"/>
    <n v="41.27"/>
    <n v="0.1"/>
    <n v="16.61"/>
    <n v="222.858"/>
    <n v="99.66"/>
    <n v="123.19800000000001"/>
    <n v="0.55280941227149127"/>
  </r>
  <r>
    <n v="3209"/>
    <d v="2026-06-18T00:00:00"/>
    <n v="2026"/>
    <x v="3"/>
    <n v="6"/>
    <x v="5"/>
    <x v="0"/>
    <x v="8"/>
    <x v="2"/>
    <s v="Returning"/>
    <x v="4"/>
    <s v="Carry-On Duffel"/>
    <n v="2"/>
    <n v="133.12"/>
    <n v="0"/>
    <n v="67.02"/>
    <n v="266.24"/>
    <n v="134.04"/>
    <n v="132.20000000000002"/>
    <n v="0.4965444711538462"/>
  </r>
  <r>
    <n v="3210"/>
    <d v="2026-07-12T00:00:00"/>
    <n v="2026"/>
    <x v="0"/>
    <n v="7"/>
    <x v="0"/>
    <x v="1"/>
    <x v="1"/>
    <x v="2"/>
    <s v="Returning"/>
    <x v="4"/>
    <s v="Insulated Bottle"/>
    <n v="1"/>
    <n v="37.090000000000003"/>
    <n v="0"/>
    <n v="13.43"/>
    <n v="37.090000000000003"/>
    <n v="13.43"/>
    <n v="23.660000000000004"/>
    <n v="0.63790779185764357"/>
  </r>
  <r>
    <n v="3211"/>
    <d v="2026-08-27T00:00:00"/>
    <n v="2026"/>
    <x v="0"/>
    <n v="8"/>
    <x v="11"/>
    <x v="2"/>
    <x v="16"/>
    <x v="0"/>
    <s v="Business"/>
    <x v="3"/>
    <s v="Compact Repair Kit"/>
    <n v="3"/>
    <n v="41.33"/>
    <n v="0.05"/>
    <n v="17"/>
    <n v="117.79049999999999"/>
    <n v="51"/>
    <n v="66.790499999999994"/>
    <n v="0.56702790123142355"/>
  </r>
  <r>
    <n v="3212"/>
    <d v="2026-10-13T00:00:00"/>
    <n v="2026"/>
    <x v="2"/>
    <n v="10"/>
    <x v="9"/>
    <x v="3"/>
    <x v="12"/>
    <x v="1"/>
    <s v="Returning"/>
    <x v="3"/>
    <s v="Compact Repair Kit"/>
    <n v="15"/>
    <n v="40"/>
    <n v="0.1"/>
    <n v="16.420000000000002"/>
    <n v="540"/>
    <n v="246.3"/>
    <n v="293.7"/>
    <n v="0.54388888888888887"/>
  </r>
  <r>
    <n v="3213"/>
    <d v="2026-04-19T00:00:00"/>
    <n v="2026"/>
    <x v="3"/>
    <n v="4"/>
    <x v="6"/>
    <x v="1"/>
    <x v="5"/>
    <x v="2"/>
    <s v="Returning"/>
    <x v="4"/>
    <s v="Carry-On Duffel"/>
    <n v="2"/>
    <n v="132.53"/>
    <n v="0.05"/>
    <n v="66.39"/>
    <n v="251.80699999999999"/>
    <n v="132.78"/>
    <n v="119.02699999999999"/>
    <n v="0.47269138665724142"/>
  </r>
  <r>
    <n v="3216"/>
    <d v="2026-09-26T00:00:00"/>
    <n v="2026"/>
    <x v="0"/>
    <n v="9"/>
    <x v="4"/>
    <x v="2"/>
    <x v="13"/>
    <x v="0"/>
    <s v="Returning"/>
    <x v="4"/>
    <s v="Insulated Bottle"/>
    <n v="2"/>
    <n v="35.44"/>
    <n v="0.1"/>
    <n v="13.2"/>
    <n v="63.791999999999994"/>
    <n v="26.4"/>
    <n v="37.391999999999996"/>
    <n v="0.58615500376222718"/>
  </r>
  <r>
    <n v="3218"/>
    <d v="2026-10-25T00:00:00"/>
    <n v="2026"/>
    <x v="2"/>
    <n v="10"/>
    <x v="9"/>
    <x v="1"/>
    <x v="5"/>
    <x v="1"/>
    <s v="Business"/>
    <x v="4"/>
    <s v="Carry-On Duffel"/>
    <n v="6"/>
    <n v="132.08000000000001"/>
    <n v="0.1"/>
    <n v="67.61"/>
    <n v="713.23200000000008"/>
    <n v="405.65999999999997"/>
    <n v="307.57200000000012"/>
    <n v="0.43123696076451995"/>
  </r>
  <r>
    <n v="3219"/>
    <d v="2026-01-16T00:00:00"/>
    <n v="2026"/>
    <x v="1"/>
    <n v="1"/>
    <x v="10"/>
    <x v="2"/>
    <x v="7"/>
    <x v="0"/>
    <s v="Returning"/>
    <x v="0"/>
    <s v="Hiking Daypack 20L"/>
    <n v="1"/>
    <n v="92.6"/>
    <n v="0.05"/>
    <n v="44.15"/>
    <n v="87.969999999999985"/>
    <n v="44.15"/>
    <n v="43.819999999999986"/>
    <n v="0.4981243605774695"/>
  </r>
  <r>
    <n v="3220"/>
    <d v="2026-07-05T00:00:00"/>
    <n v="2026"/>
    <x v="0"/>
    <n v="7"/>
    <x v="0"/>
    <x v="1"/>
    <x v="10"/>
    <x v="0"/>
    <s v="Returning"/>
    <x v="1"/>
    <s v="Training Mat"/>
    <n v="3"/>
    <n v="50.16"/>
    <n v="0.05"/>
    <n v="22.24"/>
    <n v="142.95599999999999"/>
    <n v="66.72"/>
    <n v="76.23599999999999"/>
    <n v="0.53328296818601528"/>
  </r>
  <r>
    <n v="3222"/>
    <d v="2026-04-30T00:00:00"/>
    <n v="2026"/>
    <x v="3"/>
    <n v="4"/>
    <x v="6"/>
    <x v="3"/>
    <x v="14"/>
    <x v="1"/>
    <s v="Business"/>
    <x v="2"/>
    <s v="Compact Sleeping Bag"/>
    <n v="3"/>
    <n v="126.03"/>
    <n v="0.1"/>
    <n v="61.75"/>
    <n v="340.28100000000006"/>
    <n v="185.25"/>
    <n v="155.03100000000006"/>
    <n v="0.45559699189787273"/>
  </r>
  <r>
    <n v="3223"/>
    <d v="2026-06-20T00:00:00"/>
    <n v="2026"/>
    <x v="3"/>
    <n v="6"/>
    <x v="5"/>
    <x v="2"/>
    <x v="16"/>
    <x v="0"/>
    <s v="Returning"/>
    <x v="1"/>
    <s v="Training Mat"/>
    <n v="1"/>
    <n v="50.11"/>
    <n v="0.05"/>
    <n v="21.38"/>
    <n v="47.604499999999994"/>
    <n v="21.38"/>
    <n v="26.224499999999995"/>
    <n v="0.55088279469377888"/>
  </r>
  <r>
    <n v="3225"/>
    <d v="2026-03-01T00:00:00"/>
    <n v="2026"/>
    <x v="1"/>
    <n v="3"/>
    <x v="7"/>
    <x v="3"/>
    <x v="12"/>
    <x v="0"/>
    <s v="Business"/>
    <x v="2"/>
    <s v="Trail Tent 2P"/>
    <n v="1"/>
    <n v="195.06"/>
    <n v="0.1"/>
    <n v="106.68"/>
    <n v="175.554"/>
    <n v="106.68"/>
    <n v="68.873999999999995"/>
    <n v="0.39232372945076727"/>
  </r>
  <r>
    <n v="3226"/>
    <d v="2026-09-24T00:00:00"/>
    <n v="2026"/>
    <x v="0"/>
    <n v="9"/>
    <x v="4"/>
    <x v="0"/>
    <x v="8"/>
    <x v="3"/>
    <s v="Returning"/>
    <x v="2"/>
    <s v="Alpine Tent 4P"/>
    <n v="1"/>
    <n v="345.48"/>
    <n v="0"/>
    <n v="196.31"/>
    <n v="345.48"/>
    <n v="196.31"/>
    <n v="149.17000000000002"/>
    <n v="0.43177607965728843"/>
  </r>
  <r>
    <n v="3227"/>
    <d v="2026-02-17T00:00:00"/>
    <n v="2026"/>
    <x v="1"/>
    <n v="2"/>
    <x v="1"/>
    <x v="3"/>
    <x v="9"/>
    <x v="0"/>
    <s v="Business"/>
    <x v="0"/>
    <s v="Hiking Daypack 20L"/>
    <n v="4"/>
    <n v="93.98"/>
    <n v="0.05"/>
    <n v="44.6"/>
    <n v="357.12400000000002"/>
    <n v="178.4"/>
    <n v="178.72400000000002"/>
    <n v="0.50045362395134463"/>
  </r>
  <r>
    <n v="3228"/>
    <d v="2026-05-30T00:00:00"/>
    <n v="2026"/>
    <x v="3"/>
    <n v="5"/>
    <x v="8"/>
    <x v="0"/>
    <x v="8"/>
    <x v="2"/>
    <s v="Business"/>
    <x v="2"/>
    <s v="Trail Tent 2P"/>
    <n v="1"/>
    <n v="194.99"/>
    <n v="0"/>
    <n v="101.21"/>
    <n v="194.99"/>
    <n v="101.21"/>
    <n v="93.780000000000015"/>
    <n v="0.48094774090979031"/>
  </r>
  <r>
    <n v="3229"/>
    <d v="2026-04-03T00:00:00"/>
    <n v="2026"/>
    <x v="3"/>
    <n v="4"/>
    <x v="6"/>
    <x v="0"/>
    <x v="8"/>
    <x v="0"/>
    <s v="Returning"/>
    <x v="4"/>
    <s v="Insulated Bottle"/>
    <n v="3"/>
    <n v="36.17"/>
    <n v="0.1"/>
    <n v="13.65"/>
    <n v="97.659000000000006"/>
    <n v="40.950000000000003"/>
    <n v="56.709000000000003"/>
    <n v="0.58068380794396834"/>
  </r>
  <r>
    <n v="3230"/>
    <d v="2026-06-01T00:00:00"/>
    <n v="2026"/>
    <x v="3"/>
    <n v="6"/>
    <x v="5"/>
    <x v="3"/>
    <x v="14"/>
    <x v="0"/>
    <s v="Returning"/>
    <x v="1"/>
    <s v="Weighted Vest"/>
    <n v="1"/>
    <n v="124.17"/>
    <n v="0"/>
    <n v="71.040000000000006"/>
    <n v="124.17"/>
    <n v="71.040000000000006"/>
    <n v="53.129999999999995"/>
    <n v="0.4278811307079004"/>
  </r>
  <r>
    <n v="3233"/>
    <d v="2026-01-20T00:00:00"/>
    <n v="2026"/>
    <x v="1"/>
    <n v="1"/>
    <x v="10"/>
    <x v="1"/>
    <x v="1"/>
    <x v="2"/>
    <s v="New"/>
    <x v="2"/>
    <s v="Compact Sleeping Bag"/>
    <n v="3"/>
    <n v="120.29"/>
    <n v="0.1"/>
    <n v="62.41"/>
    <n v="324.78300000000002"/>
    <n v="187.23"/>
    <n v="137.55300000000003"/>
    <n v="0.42352278290427769"/>
  </r>
  <r>
    <n v="3234"/>
    <d v="2026-08-20T00:00:00"/>
    <n v="2026"/>
    <x v="0"/>
    <n v="8"/>
    <x v="11"/>
    <x v="0"/>
    <x v="8"/>
    <x v="0"/>
    <s v="New"/>
    <x v="2"/>
    <s v="Compact Sleeping Bag"/>
    <n v="5"/>
    <n v="121.93"/>
    <n v="0.15"/>
    <n v="62.28"/>
    <n v="518.2025000000001"/>
    <n v="311.39999999999998"/>
    <n v="206.80250000000012"/>
    <n v="0.39907661580173792"/>
  </r>
  <r>
    <n v="3236"/>
    <d v="2026-07-10T00:00:00"/>
    <n v="2026"/>
    <x v="0"/>
    <n v="7"/>
    <x v="0"/>
    <x v="2"/>
    <x v="3"/>
    <x v="2"/>
    <s v="New"/>
    <x v="0"/>
    <s v="Trail Boots"/>
    <n v="1"/>
    <n v="144.16999999999999"/>
    <n v="0.1"/>
    <n v="78.13"/>
    <n v="129.75299999999999"/>
    <n v="78.13"/>
    <n v="51.62299999999999"/>
    <n v="0.39785592625989374"/>
  </r>
  <r>
    <n v="3237"/>
    <d v="2026-04-30T00:00:00"/>
    <n v="2026"/>
    <x v="3"/>
    <n v="4"/>
    <x v="6"/>
    <x v="2"/>
    <x v="16"/>
    <x v="2"/>
    <s v="New"/>
    <x v="2"/>
    <s v="Compact Sleeping Bag"/>
    <n v="1"/>
    <n v="122.86"/>
    <n v="0.05"/>
    <n v="59.22"/>
    <n v="116.717"/>
    <n v="59.22"/>
    <n v="57.497"/>
    <n v="0.49261889870370212"/>
  </r>
  <r>
    <n v="3238"/>
    <d v="2026-05-02T00:00:00"/>
    <n v="2026"/>
    <x v="3"/>
    <n v="5"/>
    <x v="8"/>
    <x v="0"/>
    <x v="4"/>
    <x v="3"/>
    <s v="Returning"/>
    <x v="2"/>
    <s v="Portable Camp Stove"/>
    <n v="2"/>
    <n v="82.65"/>
    <n v="0.05"/>
    <n v="40.46"/>
    <n v="157.035"/>
    <n v="80.92"/>
    <n v="76.114999999999995"/>
    <n v="0.48470086286496639"/>
  </r>
  <r>
    <n v="3240"/>
    <d v="2026-07-09T00:00:00"/>
    <n v="2026"/>
    <x v="0"/>
    <n v="7"/>
    <x v="0"/>
    <x v="0"/>
    <x v="4"/>
    <x v="2"/>
    <s v="Returning"/>
    <x v="3"/>
    <s v="Compact Repair Kit"/>
    <n v="1"/>
    <n v="39.94"/>
    <n v="0"/>
    <n v="16.89"/>
    <n v="39.94"/>
    <n v="16.89"/>
    <n v="23.049999999999997"/>
    <n v="0.57711567351026538"/>
  </r>
  <r>
    <n v="3243"/>
    <d v="2026-06-04T00:00:00"/>
    <n v="2026"/>
    <x v="3"/>
    <n v="6"/>
    <x v="5"/>
    <x v="3"/>
    <x v="9"/>
    <x v="2"/>
    <s v="Returning"/>
    <x v="1"/>
    <s v="Recovery Roller"/>
    <n v="1"/>
    <n v="35.99"/>
    <n v="0"/>
    <n v="14.05"/>
    <n v="35.99"/>
    <n v="14.05"/>
    <n v="21.94"/>
    <n v="0.60961378160600166"/>
  </r>
  <r>
    <n v="3244"/>
    <d v="2026-04-17T00:00:00"/>
    <n v="2026"/>
    <x v="3"/>
    <n v="4"/>
    <x v="6"/>
    <x v="2"/>
    <x v="7"/>
    <x v="3"/>
    <s v="Returning"/>
    <x v="4"/>
    <s v="Carry-On Duffel"/>
    <n v="1"/>
    <n v="131.62"/>
    <n v="0"/>
    <n v="66.95"/>
    <n v="131.62"/>
    <n v="66.95"/>
    <n v="64.67"/>
    <n v="0.49133870232487464"/>
  </r>
  <r>
    <n v="3248"/>
    <d v="2026-04-25T00:00:00"/>
    <n v="2026"/>
    <x v="3"/>
    <n v="4"/>
    <x v="6"/>
    <x v="3"/>
    <x v="14"/>
    <x v="2"/>
    <s v="Returning"/>
    <x v="3"/>
    <s v="Compact Repair Kit"/>
    <n v="2"/>
    <n v="39.799999999999997"/>
    <n v="0.05"/>
    <n v="16.23"/>
    <n v="75.61999999999999"/>
    <n v="32.46"/>
    <n v="43.159999999999989"/>
    <n v="0.57074847923829664"/>
  </r>
  <r>
    <n v="3249"/>
    <d v="2026-07-11T00:00:00"/>
    <n v="2026"/>
    <x v="0"/>
    <n v="7"/>
    <x v="0"/>
    <x v="0"/>
    <x v="2"/>
    <x v="0"/>
    <s v="Returning"/>
    <x v="3"/>
    <s v="Cycling Pack 12L"/>
    <n v="5"/>
    <n v="104.8"/>
    <n v="0"/>
    <n v="50.94"/>
    <n v="524"/>
    <n v="254.7"/>
    <n v="269.3"/>
    <n v="0.51393129770992374"/>
  </r>
  <r>
    <n v="3255"/>
    <d v="2026-11-05T00:00:00"/>
    <n v="2026"/>
    <x v="2"/>
    <n v="11"/>
    <x v="2"/>
    <x v="0"/>
    <x v="8"/>
    <x v="2"/>
    <s v="New"/>
    <x v="0"/>
    <s v="Trekking Poles"/>
    <n v="2"/>
    <n v="70.790000000000006"/>
    <n v="0.15"/>
    <n v="33.32"/>
    <n v="120.343"/>
    <n v="66.64"/>
    <n v="53.703000000000003"/>
    <n v="0.44624947026416162"/>
  </r>
  <r>
    <n v="3257"/>
    <d v="2026-10-31T00:00:00"/>
    <n v="2026"/>
    <x v="2"/>
    <n v="10"/>
    <x v="9"/>
    <x v="0"/>
    <x v="2"/>
    <x v="0"/>
    <s v="New"/>
    <x v="4"/>
    <s v="Travel Backpack 35L"/>
    <n v="6"/>
    <n v="165.92"/>
    <n v="0"/>
    <n v="87.55"/>
    <n v="995.52"/>
    <n v="525.29999999999995"/>
    <n v="470.22"/>
    <n v="0.4723360655737705"/>
  </r>
  <r>
    <n v="3258"/>
    <d v="2026-06-14T00:00:00"/>
    <n v="2026"/>
    <x v="3"/>
    <n v="6"/>
    <x v="5"/>
    <x v="2"/>
    <x v="6"/>
    <x v="2"/>
    <s v="Business"/>
    <x v="3"/>
    <s v="Trail Bike Light"/>
    <n v="6"/>
    <n v="50.92"/>
    <n v="0.05"/>
    <n v="22.87"/>
    <n v="290.24399999999997"/>
    <n v="137.22"/>
    <n v="153.02399999999997"/>
    <n v="0.52722536899987593"/>
  </r>
  <r>
    <n v="3259"/>
    <d v="2026-07-14T00:00:00"/>
    <n v="2026"/>
    <x v="0"/>
    <n v="7"/>
    <x v="0"/>
    <x v="3"/>
    <x v="14"/>
    <x v="1"/>
    <s v="Returning"/>
    <x v="2"/>
    <s v="Trail Tent 2P"/>
    <n v="6"/>
    <n v="194.15"/>
    <n v="0.1"/>
    <n v="105.12"/>
    <n v="1048.4100000000001"/>
    <n v="630.72"/>
    <n v="417.69000000000005"/>
    <n v="0.3984032964202936"/>
  </r>
  <r>
    <n v="3260"/>
    <d v="2026-06-20T00:00:00"/>
    <n v="2026"/>
    <x v="3"/>
    <n v="6"/>
    <x v="5"/>
    <x v="3"/>
    <x v="12"/>
    <x v="0"/>
    <s v="Returning"/>
    <x v="0"/>
    <s v="Trail Boots"/>
    <n v="1"/>
    <n v="142.55000000000001"/>
    <n v="0.1"/>
    <n v="79.709999999999994"/>
    <n v="128.29500000000002"/>
    <n v="79.709999999999994"/>
    <n v="48.585000000000022"/>
    <n v="0.37869753302934656"/>
  </r>
  <r>
    <n v="3261"/>
    <d v="2026-04-03T00:00:00"/>
    <n v="2026"/>
    <x v="3"/>
    <n v="4"/>
    <x v="6"/>
    <x v="3"/>
    <x v="11"/>
    <x v="2"/>
    <s v="New"/>
    <x v="4"/>
    <s v="Carry-On Duffel"/>
    <n v="4"/>
    <n v="130.55000000000001"/>
    <n v="0"/>
    <n v="67.66"/>
    <n v="522.20000000000005"/>
    <n v="270.64"/>
    <n v="251.56000000000006"/>
    <n v="0.48173113749521262"/>
  </r>
  <r>
    <n v="3263"/>
    <d v="2026-04-05T00:00:00"/>
    <n v="2026"/>
    <x v="3"/>
    <n v="4"/>
    <x v="6"/>
    <x v="0"/>
    <x v="0"/>
    <x v="2"/>
    <s v="New"/>
    <x v="1"/>
    <s v="Training Mat"/>
    <n v="1"/>
    <n v="51.75"/>
    <n v="0.1"/>
    <n v="22.1"/>
    <n v="46.575000000000003"/>
    <n v="22.1"/>
    <n v="24.475000000000001"/>
    <n v="0.52549651100375738"/>
  </r>
  <r>
    <n v="3267"/>
    <d v="2026-09-30T00:00:00"/>
    <n v="2026"/>
    <x v="0"/>
    <n v="9"/>
    <x v="4"/>
    <x v="0"/>
    <x v="8"/>
    <x v="3"/>
    <s v="Returning"/>
    <x v="3"/>
    <s v="Commuter Helmet"/>
    <n v="2"/>
    <n v="81.99"/>
    <n v="0"/>
    <n v="43.95"/>
    <n v="163.98"/>
    <n v="87.9"/>
    <n v="76.079999999999984"/>
    <n v="0.46395901939260881"/>
  </r>
  <r>
    <n v="3269"/>
    <d v="2026-09-13T00:00:00"/>
    <n v="2026"/>
    <x v="0"/>
    <n v="9"/>
    <x v="4"/>
    <x v="3"/>
    <x v="14"/>
    <x v="0"/>
    <s v="New"/>
    <x v="1"/>
    <s v="Recovery Roller"/>
    <n v="2"/>
    <n v="37.119999999999997"/>
    <n v="0"/>
    <n v="14.26"/>
    <n v="74.239999999999995"/>
    <n v="28.52"/>
    <n v="45.72"/>
    <n v="0.61584051724137934"/>
  </r>
  <r>
    <n v="3270"/>
    <d v="2026-11-02T00:00:00"/>
    <n v="2026"/>
    <x v="2"/>
    <n v="11"/>
    <x v="2"/>
    <x v="2"/>
    <x v="13"/>
    <x v="0"/>
    <s v="Returning"/>
    <x v="3"/>
    <s v="Commuter Helmet"/>
    <n v="2"/>
    <n v="81.900000000000006"/>
    <n v="0.15"/>
    <n v="41.91"/>
    <n v="139.23000000000002"/>
    <n v="83.82"/>
    <n v="55.410000000000025"/>
    <n v="0.39797457444516282"/>
  </r>
  <r>
    <n v="3273"/>
    <d v="2026-06-27T00:00:00"/>
    <n v="2026"/>
    <x v="3"/>
    <n v="6"/>
    <x v="5"/>
    <x v="3"/>
    <x v="15"/>
    <x v="2"/>
    <s v="Business"/>
    <x v="2"/>
    <s v="Alpine Tent 4P"/>
    <n v="2"/>
    <n v="345.82"/>
    <n v="0.05"/>
    <n v="196.24"/>
    <n v="657.05799999999999"/>
    <n v="392.48"/>
    <n v="264.57799999999997"/>
    <n v="0.40267069269379563"/>
  </r>
  <r>
    <n v="3274"/>
    <d v="2026-10-28T00:00:00"/>
    <n v="2026"/>
    <x v="2"/>
    <n v="10"/>
    <x v="9"/>
    <x v="0"/>
    <x v="0"/>
    <x v="3"/>
    <s v="New"/>
    <x v="1"/>
    <s v="Resistance Band Set"/>
    <n v="1"/>
    <n v="39.42"/>
    <n v="0"/>
    <n v="14.58"/>
    <n v="39.42"/>
    <n v="14.58"/>
    <n v="24.840000000000003"/>
    <n v="0.63013698630136994"/>
  </r>
  <r>
    <n v="3278"/>
    <d v="2026-06-06T00:00:00"/>
    <n v="2026"/>
    <x v="3"/>
    <n v="6"/>
    <x v="5"/>
    <x v="2"/>
    <x v="13"/>
    <x v="0"/>
    <s v="Returning"/>
    <x v="3"/>
    <s v="Cycling Pack 12L"/>
    <n v="1"/>
    <n v="101.85"/>
    <n v="0"/>
    <n v="51.59"/>
    <n v="101.85"/>
    <n v="51.59"/>
    <n v="50.259999999999991"/>
    <n v="0.49347079037800679"/>
  </r>
  <r>
    <n v="3280"/>
    <d v="2026-03-15T00:00:00"/>
    <n v="2026"/>
    <x v="1"/>
    <n v="3"/>
    <x v="7"/>
    <x v="0"/>
    <x v="2"/>
    <x v="2"/>
    <s v="Returning"/>
    <x v="4"/>
    <s v="Packing Cube Set"/>
    <n v="3"/>
    <n v="46.68"/>
    <n v="0"/>
    <n v="18.760000000000002"/>
    <n v="140.04"/>
    <n v="56.28"/>
    <n v="83.759999999999991"/>
    <n v="0.59811482433590402"/>
  </r>
  <r>
    <n v="3281"/>
    <d v="2026-08-20T00:00:00"/>
    <n v="2026"/>
    <x v="0"/>
    <n v="8"/>
    <x v="11"/>
    <x v="0"/>
    <x v="2"/>
    <x v="2"/>
    <s v="New"/>
    <x v="4"/>
    <s v="Insulated Bottle"/>
    <n v="1"/>
    <n v="35.58"/>
    <n v="0.15"/>
    <n v="13.94"/>
    <n v="30.242999999999999"/>
    <n v="13.94"/>
    <n v="16.302999999999997"/>
    <n v="0.53906689151208542"/>
  </r>
  <r>
    <n v="3283"/>
    <d v="2026-06-04T00:00:00"/>
    <n v="2026"/>
    <x v="3"/>
    <n v="6"/>
    <x v="5"/>
    <x v="2"/>
    <x v="13"/>
    <x v="3"/>
    <s v="Returning"/>
    <x v="1"/>
    <s v="Weighted Vest"/>
    <n v="1"/>
    <n v="122.55"/>
    <n v="0"/>
    <n v="68.97"/>
    <n v="122.55"/>
    <n v="68.97"/>
    <n v="53.58"/>
    <n v="0.43720930232558142"/>
  </r>
  <r>
    <n v="3286"/>
    <d v="2026-09-24T00:00:00"/>
    <n v="2026"/>
    <x v="0"/>
    <n v="9"/>
    <x v="4"/>
    <x v="0"/>
    <x v="2"/>
    <x v="2"/>
    <s v="New"/>
    <x v="4"/>
    <s v="Packing Cube Set"/>
    <n v="1"/>
    <n v="46.23"/>
    <n v="0.1"/>
    <n v="18.34"/>
    <n v="41.606999999999999"/>
    <n v="18.34"/>
    <n v="23.266999999999999"/>
    <n v="0.55920878698295962"/>
  </r>
  <r>
    <n v="3288"/>
    <d v="2026-09-01T00:00:00"/>
    <n v="2026"/>
    <x v="0"/>
    <n v="9"/>
    <x v="4"/>
    <x v="0"/>
    <x v="0"/>
    <x v="3"/>
    <s v="Business"/>
    <x v="0"/>
    <s v="Trekking Poles"/>
    <n v="1"/>
    <n v="72.81"/>
    <n v="0"/>
    <n v="32.299999999999997"/>
    <n v="72.81"/>
    <n v="32.299999999999997"/>
    <n v="40.510000000000005"/>
    <n v="0.55637961818431536"/>
  </r>
  <r>
    <n v="3295"/>
    <d v="2026-07-15T00:00:00"/>
    <n v="2026"/>
    <x v="0"/>
    <n v="7"/>
    <x v="0"/>
    <x v="2"/>
    <x v="13"/>
    <x v="3"/>
    <s v="Returning"/>
    <x v="0"/>
    <s v="Hiking Daypack 20L"/>
    <n v="1"/>
    <n v="93.46"/>
    <n v="0.15"/>
    <n v="46.65"/>
    <n v="79.440999999999988"/>
    <n v="46.65"/>
    <n v="32.79099999999999"/>
    <n v="0.41277174255107557"/>
  </r>
  <r>
    <n v="3297"/>
    <d v="2026-07-13T00:00:00"/>
    <n v="2026"/>
    <x v="0"/>
    <n v="7"/>
    <x v="0"/>
    <x v="1"/>
    <x v="5"/>
    <x v="1"/>
    <s v="Returning"/>
    <x v="1"/>
    <s v="Resistance Band Set"/>
    <n v="6"/>
    <n v="40.58"/>
    <n v="0.15"/>
    <n v="15.06"/>
    <n v="206.958"/>
    <n v="90.36"/>
    <n v="116.598"/>
    <n v="0.5633896732670397"/>
  </r>
  <r>
    <n v="3298"/>
    <d v="2026-05-08T00:00:00"/>
    <n v="2026"/>
    <x v="3"/>
    <n v="5"/>
    <x v="8"/>
    <x v="2"/>
    <x v="16"/>
    <x v="3"/>
    <s v="New"/>
    <x v="2"/>
    <s v="Alpine Tent 4P"/>
    <n v="2"/>
    <n v="337.7"/>
    <n v="0.1"/>
    <n v="192.16"/>
    <n v="607.86"/>
    <n v="384.32"/>
    <n v="223.54000000000002"/>
    <n v="0.36774915276543946"/>
  </r>
  <r>
    <n v="3299"/>
    <d v="2026-08-23T00:00:00"/>
    <n v="2026"/>
    <x v="0"/>
    <n v="8"/>
    <x v="11"/>
    <x v="1"/>
    <x v="10"/>
    <x v="2"/>
    <s v="New"/>
    <x v="0"/>
    <s v="Trail Boots"/>
    <n v="1"/>
    <n v="147.11000000000001"/>
    <n v="0.15"/>
    <n v="79.599999999999994"/>
    <n v="125.04350000000001"/>
    <n v="79.599999999999994"/>
    <n v="45.443500000000014"/>
    <n v="0.36342152930780097"/>
  </r>
  <r>
    <n v="3301"/>
    <d v="2026-04-14T00:00:00"/>
    <n v="2026"/>
    <x v="3"/>
    <n v="4"/>
    <x v="6"/>
    <x v="0"/>
    <x v="2"/>
    <x v="0"/>
    <s v="New"/>
    <x v="3"/>
    <s v="Commuter Helmet"/>
    <n v="1"/>
    <n v="82.75"/>
    <n v="0"/>
    <n v="43.18"/>
    <n v="82.75"/>
    <n v="43.18"/>
    <n v="39.57"/>
    <n v="0.47818731117824775"/>
  </r>
  <r>
    <n v="3302"/>
    <d v="2026-03-12T00:00:00"/>
    <n v="2026"/>
    <x v="1"/>
    <n v="3"/>
    <x v="7"/>
    <x v="0"/>
    <x v="0"/>
    <x v="0"/>
    <s v="Business"/>
    <x v="4"/>
    <s v="Travel Backpack 35L"/>
    <n v="2"/>
    <n v="164.33"/>
    <n v="0"/>
    <n v="86.07"/>
    <n v="328.66"/>
    <n v="172.14"/>
    <n v="156.52000000000004"/>
    <n v="0.47623684050386428"/>
  </r>
  <r>
    <n v="3304"/>
    <d v="2026-03-10T00:00:00"/>
    <n v="2026"/>
    <x v="1"/>
    <n v="3"/>
    <x v="7"/>
    <x v="2"/>
    <x v="13"/>
    <x v="3"/>
    <s v="Returning"/>
    <x v="3"/>
    <s v="Trail Bike Light"/>
    <n v="2"/>
    <n v="49.7"/>
    <n v="0"/>
    <n v="23.14"/>
    <n v="99.4"/>
    <n v="46.28"/>
    <n v="53.120000000000005"/>
    <n v="0.53440643863179071"/>
  </r>
  <r>
    <n v="3306"/>
    <d v="2026-08-27T00:00:00"/>
    <n v="2026"/>
    <x v="0"/>
    <n v="8"/>
    <x v="11"/>
    <x v="1"/>
    <x v="5"/>
    <x v="2"/>
    <s v="Business"/>
    <x v="4"/>
    <s v="Insulated Bottle"/>
    <n v="1"/>
    <n v="35.590000000000003"/>
    <n v="0"/>
    <n v="13.66"/>
    <n v="35.590000000000003"/>
    <n v="13.66"/>
    <n v="21.930000000000003"/>
    <n v="0.61618432143860635"/>
  </r>
  <r>
    <n v="3307"/>
    <d v="2026-04-20T00:00:00"/>
    <n v="2026"/>
    <x v="3"/>
    <n v="4"/>
    <x v="6"/>
    <x v="0"/>
    <x v="8"/>
    <x v="0"/>
    <s v="Business"/>
    <x v="3"/>
    <s v="Trail Bike Light"/>
    <n v="2"/>
    <n v="51.39"/>
    <n v="0.05"/>
    <n v="22.28"/>
    <n v="97.640999999999991"/>
    <n v="44.56"/>
    <n v="53.080999999999989"/>
    <n v="0.54363433393758764"/>
  </r>
  <r>
    <n v="3308"/>
    <d v="2026-07-18T00:00:00"/>
    <n v="2026"/>
    <x v="0"/>
    <n v="7"/>
    <x v="0"/>
    <x v="0"/>
    <x v="8"/>
    <x v="0"/>
    <s v="New"/>
    <x v="1"/>
    <s v="Weighted Vest"/>
    <n v="3"/>
    <n v="121.05"/>
    <n v="0.05"/>
    <n v="68.56"/>
    <n v="344.99249999999995"/>
    <n v="205.68"/>
    <n v="139.31249999999994"/>
    <n v="0.40381312637231231"/>
  </r>
  <r>
    <n v="3311"/>
    <d v="2026-04-16T00:00:00"/>
    <n v="2026"/>
    <x v="3"/>
    <n v="4"/>
    <x v="6"/>
    <x v="2"/>
    <x v="7"/>
    <x v="2"/>
    <s v="New"/>
    <x v="4"/>
    <s v="Packing Cube Set"/>
    <n v="1"/>
    <n v="46.68"/>
    <n v="0.05"/>
    <n v="18.350000000000001"/>
    <n v="44.345999999999997"/>
    <n v="18.350000000000001"/>
    <n v="25.995999999999995"/>
    <n v="0.58620845172056102"/>
  </r>
  <r>
    <n v="3319"/>
    <d v="2026-08-11T00:00:00"/>
    <n v="2026"/>
    <x v="0"/>
    <n v="8"/>
    <x v="11"/>
    <x v="2"/>
    <x v="16"/>
    <x v="2"/>
    <s v="Returning"/>
    <x v="0"/>
    <s v="Hiking Daypack 20L"/>
    <n v="3"/>
    <n v="93.53"/>
    <n v="0"/>
    <n v="46.19"/>
    <n v="280.59000000000003"/>
    <n v="138.57"/>
    <n v="142.02000000000004"/>
    <n v="0.5061477600769807"/>
  </r>
  <r>
    <n v="3320"/>
    <d v="2026-04-16T00:00:00"/>
    <n v="2026"/>
    <x v="3"/>
    <n v="4"/>
    <x v="6"/>
    <x v="3"/>
    <x v="14"/>
    <x v="2"/>
    <s v="Business"/>
    <x v="4"/>
    <s v="Travel Backpack 35L"/>
    <n v="5"/>
    <n v="164.31"/>
    <n v="0.05"/>
    <n v="85.41"/>
    <n v="780.47249999999997"/>
    <n v="427.04999999999995"/>
    <n v="353.42250000000001"/>
    <n v="0.45283145786686912"/>
  </r>
  <r>
    <n v="3321"/>
    <d v="2026-04-16T00:00:00"/>
    <n v="2026"/>
    <x v="3"/>
    <n v="4"/>
    <x v="6"/>
    <x v="2"/>
    <x v="3"/>
    <x v="2"/>
    <s v="Business"/>
    <x v="4"/>
    <s v="Insulated Bottle"/>
    <n v="3"/>
    <n v="35.57"/>
    <n v="0"/>
    <n v="13.67"/>
    <n v="106.71000000000001"/>
    <n v="41.01"/>
    <n v="65.700000000000017"/>
    <n v="0.61568737700309262"/>
  </r>
  <r>
    <n v="3322"/>
    <d v="2026-09-22T00:00:00"/>
    <n v="2026"/>
    <x v="0"/>
    <n v="9"/>
    <x v="4"/>
    <x v="0"/>
    <x v="4"/>
    <x v="2"/>
    <s v="Returning"/>
    <x v="2"/>
    <s v="Compact Sleeping Bag"/>
    <n v="1"/>
    <n v="124.51"/>
    <n v="0"/>
    <n v="59.97"/>
    <n v="124.51"/>
    <n v="59.97"/>
    <n v="64.540000000000006"/>
    <n v="0.51835193960324477"/>
  </r>
  <r>
    <n v="3325"/>
    <d v="2026-06-21T00:00:00"/>
    <n v="2026"/>
    <x v="3"/>
    <n v="6"/>
    <x v="5"/>
    <x v="3"/>
    <x v="12"/>
    <x v="2"/>
    <s v="New"/>
    <x v="3"/>
    <s v="Trail Bike Light"/>
    <n v="4"/>
    <n v="50.57"/>
    <n v="0"/>
    <n v="21.85"/>
    <n v="202.28"/>
    <n v="87.4"/>
    <n v="114.88"/>
    <n v="0.56792564761716435"/>
  </r>
  <r>
    <n v="3326"/>
    <d v="2026-01-03T00:00:00"/>
    <n v="2026"/>
    <x v="1"/>
    <n v="1"/>
    <x v="10"/>
    <x v="1"/>
    <x v="1"/>
    <x v="0"/>
    <s v="New"/>
    <x v="2"/>
    <s v="Alpine Tent 4P"/>
    <n v="2"/>
    <n v="347.51"/>
    <n v="0"/>
    <n v="190.16"/>
    <n v="695.02"/>
    <n v="380.32"/>
    <n v="314.7"/>
    <n v="0.4527927253891974"/>
  </r>
  <r>
    <n v="3328"/>
    <d v="2026-01-30T00:00:00"/>
    <n v="2026"/>
    <x v="1"/>
    <n v="1"/>
    <x v="10"/>
    <x v="3"/>
    <x v="9"/>
    <x v="0"/>
    <s v="Returning"/>
    <x v="1"/>
    <s v="Weighted Vest"/>
    <n v="1"/>
    <n v="120.48"/>
    <n v="0"/>
    <n v="69.55"/>
    <n v="120.48"/>
    <n v="69.55"/>
    <n v="50.930000000000007"/>
    <n v="0.42272576361221786"/>
  </r>
  <r>
    <n v="3329"/>
    <d v="2026-07-18T00:00:00"/>
    <n v="2026"/>
    <x v="0"/>
    <n v="7"/>
    <x v="0"/>
    <x v="2"/>
    <x v="7"/>
    <x v="2"/>
    <s v="New"/>
    <x v="3"/>
    <s v="Commuter Helmet"/>
    <n v="2"/>
    <n v="81.739999999999995"/>
    <n v="0"/>
    <n v="42.75"/>
    <n v="163.47999999999999"/>
    <n v="85.5"/>
    <n v="77.97999999999999"/>
    <n v="0.47700024467824809"/>
  </r>
  <r>
    <n v="3330"/>
    <d v="2026-01-18T00:00:00"/>
    <n v="2026"/>
    <x v="1"/>
    <n v="1"/>
    <x v="10"/>
    <x v="0"/>
    <x v="8"/>
    <x v="3"/>
    <s v="New"/>
    <x v="3"/>
    <s v="Cycling Pack 12L"/>
    <n v="1"/>
    <n v="104.36"/>
    <n v="0"/>
    <n v="51.63"/>
    <n v="104.36"/>
    <n v="51.63"/>
    <n v="52.73"/>
    <n v="0.50527021847451126"/>
  </r>
  <r>
    <n v="3333"/>
    <d v="2026-10-01T00:00:00"/>
    <n v="2026"/>
    <x v="2"/>
    <n v="10"/>
    <x v="9"/>
    <x v="3"/>
    <x v="9"/>
    <x v="2"/>
    <s v="New"/>
    <x v="2"/>
    <s v="Portable Camp Stove"/>
    <n v="3"/>
    <n v="80.67"/>
    <n v="0"/>
    <n v="39.94"/>
    <n v="242.01"/>
    <n v="119.82"/>
    <n v="122.19"/>
    <n v="0.50489649188050079"/>
  </r>
  <r>
    <n v="3334"/>
    <d v="2026-12-16T00:00:00"/>
    <n v="2026"/>
    <x v="2"/>
    <n v="12"/>
    <x v="3"/>
    <x v="2"/>
    <x v="16"/>
    <x v="2"/>
    <s v="Returning"/>
    <x v="0"/>
    <s v="Summit Backpack 45L"/>
    <n v="1"/>
    <n v="154.12"/>
    <n v="0"/>
    <n v="77.45"/>
    <n v="154.12"/>
    <n v="77.45"/>
    <n v="76.67"/>
    <n v="0.49746950428237735"/>
  </r>
  <r>
    <n v="3335"/>
    <d v="2026-10-17T00:00:00"/>
    <n v="2026"/>
    <x v="2"/>
    <n v="10"/>
    <x v="9"/>
    <x v="1"/>
    <x v="10"/>
    <x v="3"/>
    <s v="Returning"/>
    <x v="0"/>
    <s v="Trekking Poles"/>
    <n v="1"/>
    <n v="70.81"/>
    <n v="0.15"/>
    <n v="32.93"/>
    <n v="60.188499999999998"/>
    <n v="32.93"/>
    <n v="27.258499999999998"/>
    <n v="0.45288551799762411"/>
  </r>
  <r>
    <n v="3338"/>
    <d v="2026-07-29T00:00:00"/>
    <n v="2026"/>
    <x v="0"/>
    <n v="7"/>
    <x v="0"/>
    <x v="1"/>
    <x v="1"/>
    <x v="2"/>
    <s v="Returning"/>
    <x v="2"/>
    <s v="Trail Tent 2P"/>
    <n v="1"/>
    <n v="195.34"/>
    <n v="0.05"/>
    <n v="106.6"/>
    <n v="185.57300000000001"/>
    <n v="106.6"/>
    <n v="78.973000000000013"/>
    <n v="0.42556298599472991"/>
  </r>
  <r>
    <n v="3340"/>
    <d v="2026-08-06T00:00:00"/>
    <n v="2026"/>
    <x v="0"/>
    <n v="8"/>
    <x v="11"/>
    <x v="3"/>
    <x v="14"/>
    <x v="3"/>
    <s v="Returning"/>
    <x v="0"/>
    <s v="Hiking Daypack 20L"/>
    <n v="3"/>
    <n v="91.57"/>
    <n v="0"/>
    <n v="44.52"/>
    <n v="274.70999999999998"/>
    <n v="133.56"/>
    <n v="141.14999999999998"/>
    <n v="0.51381456808998571"/>
  </r>
  <r>
    <n v="3341"/>
    <d v="2026-06-19T00:00:00"/>
    <n v="2026"/>
    <x v="3"/>
    <n v="6"/>
    <x v="5"/>
    <x v="1"/>
    <x v="5"/>
    <x v="2"/>
    <s v="New"/>
    <x v="0"/>
    <s v="Trail Boots"/>
    <n v="2"/>
    <n v="143.1"/>
    <n v="0"/>
    <n v="78.11"/>
    <n v="286.2"/>
    <n v="156.22"/>
    <n v="129.97999999999999"/>
    <n v="0.45415793151642209"/>
  </r>
  <r>
    <n v="3345"/>
    <d v="2026-10-18T00:00:00"/>
    <n v="2026"/>
    <x v="2"/>
    <n v="10"/>
    <x v="9"/>
    <x v="1"/>
    <x v="5"/>
    <x v="2"/>
    <s v="Returning"/>
    <x v="3"/>
    <s v="Trail Bike Light"/>
    <n v="3"/>
    <n v="51.62"/>
    <n v="0.1"/>
    <n v="22.94"/>
    <n v="139.374"/>
    <n v="68.820000000000007"/>
    <n v="70.553999999999988"/>
    <n v="0.50622067243531788"/>
  </r>
  <r>
    <n v="3346"/>
    <d v="2026-09-13T00:00:00"/>
    <n v="2026"/>
    <x v="0"/>
    <n v="9"/>
    <x v="4"/>
    <x v="0"/>
    <x v="4"/>
    <x v="2"/>
    <s v="Returning"/>
    <x v="2"/>
    <s v="Compact Sleeping Bag"/>
    <n v="2"/>
    <n v="124.04"/>
    <n v="0.05"/>
    <n v="59.29"/>
    <n v="235.67599999999999"/>
    <n v="118.58"/>
    <n v="117.09599999999999"/>
    <n v="0.49685160983723414"/>
  </r>
  <r>
    <n v="3349"/>
    <d v="2026-04-14T00:00:00"/>
    <n v="2026"/>
    <x v="3"/>
    <n v="4"/>
    <x v="6"/>
    <x v="0"/>
    <x v="4"/>
    <x v="2"/>
    <s v="Returning"/>
    <x v="1"/>
    <s v="Resistance Band Set"/>
    <n v="2"/>
    <n v="40.909999999999997"/>
    <n v="0.1"/>
    <n v="14.95"/>
    <n v="73.637999999999991"/>
    <n v="29.9"/>
    <n v="43.737999999999992"/>
    <n v="0.59395964040305271"/>
  </r>
  <r>
    <n v="3351"/>
    <d v="2026-06-19T00:00:00"/>
    <n v="2026"/>
    <x v="3"/>
    <n v="6"/>
    <x v="5"/>
    <x v="2"/>
    <x v="6"/>
    <x v="3"/>
    <s v="New"/>
    <x v="2"/>
    <s v="Compact Sleeping Bag"/>
    <n v="4"/>
    <n v="123.89"/>
    <n v="0"/>
    <n v="59.42"/>
    <n v="495.56"/>
    <n v="237.68"/>
    <n v="257.88"/>
    <n v="0.5203809831301961"/>
  </r>
  <r>
    <n v="3352"/>
    <d v="2026-01-28T00:00:00"/>
    <n v="2026"/>
    <x v="1"/>
    <n v="1"/>
    <x v="10"/>
    <x v="3"/>
    <x v="14"/>
    <x v="2"/>
    <s v="Business"/>
    <x v="0"/>
    <s v="Hiking Daypack 20L"/>
    <n v="4"/>
    <n v="91.46"/>
    <n v="0"/>
    <n v="44.04"/>
    <n v="365.84"/>
    <n v="176.16"/>
    <n v="189.67999999999998"/>
    <n v="0.51847802317953207"/>
  </r>
  <r>
    <n v="3353"/>
    <d v="2026-09-05T00:00:00"/>
    <n v="2026"/>
    <x v="0"/>
    <n v="9"/>
    <x v="4"/>
    <x v="3"/>
    <x v="14"/>
    <x v="0"/>
    <s v="New"/>
    <x v="0"/>
    <s v="Trail Boots"/>
    <n v="2"/>
    <n v="142.44"/>
    <n v="0"/>
    <n v="77.33"/>
    <n v="284.88"/>
    <n v="154.66"/>
    <n v="130.22"/>
    <n v="0.45710474585790506"/>
  </r>
  <r>
    <n v="3354"/>
    <d v="2026-06-10T00:00:00"/>
    <n v="2026"/>
    <x v="3"/>
    <n v="6"/>
    <x v="5"/>
    <x v="2"/>
    <x v="3"/>
    <x v="0"/>
    <s v="New"/>
    <x v="2"/>
    <s v="Portable Camp Stove"/>
    <n v="1"/>
    <n v="82.21"/>
    <n v="0.05"/>
    <n v="39.04"/>
    <n v="78.099499999999992"/>
    <n v="39.04"/>
    <n v="39.059499999999993"/>
    <n v="0.50012484074802011"/>
  </r>
  <r>
    <n v="3355"/>
    <d v="2026-06-07T00:00:00"/>
    <n v="2026"/>
    <x v="3"/>
    <n v="6"/>
    <x v="5"/>
    <x v="1"/>
    <x v="5"/>
    <x v="1"/>
    <s v="New"/>
    <x v="2"/>
    <s v="Alpine Tent 4P"/>
    <n v="10"/>
    <n v="338.26"/>
    <n v="0.05"/>
    <n v="197.42"/>
    <n v="3213.47"/>
    <n v="1974.1999999999998"/>
    <n v="1239.27"/>
    <n v="0.38564853569505864"/>
  </r>
  <r>
    <n v="3358"/>
    <d v="2026-03-16T00:00:00"/>
    <n v="2026"/>
    <x v="1"/>
    <n v="3"/>
    <x v="7"/>
    <x v="1"/>
    <x v="1"/>
    <x v="1"/>
    <s v="Business"/>
    <x v="1"/>
    <s v="Recovery Roller"/>
    <n v="12"/>
    <n v="36.44"/>
    <n v="0.05"/>
    <n v="13.65"/>
    <n v="415.41599999999994"/>
    <n v="163.80000000000001"/>
    <n v="251.61599999999993"/>
    <n v="0.60569645848980291"/>
  </r>
  <r>
    <n v="3359"/>
    <d v="2026-11-30T00:00:00"/>
    <n v="2026"/>
    <x v="2"/>
    <n v="11"/>
    <x v="2"/>
    <x v="0"/>
    <x v="8"/>
    <x v="2"/>
    <s v="Returning"/>
    <x v="2"/>
    <s v="Portable Camp Stove"/>
    <n v="1"/>
    <n v="83.14"/>
    <n v="0"/>
    <n v="39.369999999999997"/>
    <n v="83.14"/>
    <n v="39.369999999999997"/>
    <n v="43.77"/>
    <n v="0.52646139042578788"/>
  </r>
  <r>
    <n v="3361"/>
    <d v="2026-06-14T00:00:00"/>
    <n v="2026"/>
    <x v="3"/>
    <n v="6"/>
    <x v="5"/>
    <x v="1"/>
    <x v="1"/>
    <x v="0"/>
    <s v="Returning"/>
    <x v="4"/>
    <s v="Insulated Bottle"/>
    <n v="5"/>
    <n v="36.72"/>
    <n v="0.15"/>
    <n v="13.2"/>
    <n v="156.06"/>
    <n v="66"/>
    <n v="90.06"/>
    <n v="0.57708573625528647"/>
  </r>
  <r>
    <n v="3363"/>
    <d v="2026-12-15T00:00:00"/>
    <n v="2026"/>
    <x v="2"/>
    <n v="12"/>
    <x v="3"/>
    <x v="2"/>
    <x v="13"/>
    <x v="3"/>
    <s v="New"/>
    <x v="0"/>
    <s v="Trail Boots"/>
    <n v="4"/>
    <n v="146.38999999999999"/>
    <n v="0"/>
    <n v="78.95"/>
    <n v="585.55999999999995"/>
    <n v="315.8"/>
    <n v="269.75999999999993"/>
    <n v="0.46068720541020552"/>
  </r>
  <r>
    <n v="3365"/>
    <d v="2026-12-21T00:00:00"/>
    <n v="2026"/>
    <x v="2"/>
    <n v="12"/>
    <x v="3"/>
    <x v="0"/>
    <x v="0"/>
    <x v="0"/>
    <s v="New"/>
    <x v="1"/>
    <s v="Weighted Vest"/>
    <n v="2"/>
    <n v="122.4"/>
    <n v="0.1"/>
    <n v="71.09"/>
    <n v="220.32000000000002"/>
    <n v="142.18"/>
    <n v="78.140000000000015"/>
    <n v="0.35466594045025424"/>
  </r>
  <r>
    <n v="3366"/>
    <d v="2026-06-19T00:00:00"/>
    <n v="2026"/>
    <x v="3"/>
    <n v="6"/>
    <x v="5"/>
    <x v="2"/>
    <x v="7"/>
    <x v="2"/>
    <s v="Business"/>
    <x v="4"/>
    <s v="Carry-On Duffel"/>
    <n v="1"/>
    <n v="135.41999999999999"/>
    <n v="0.05"/>
    <n v="68.180000000000007"/>
    <n v="128.64899999999997"/>
    <n v="68.180000000000007"/>
    <n v="60.468999999999966"/>
    <n v="0.47003085915941811"/>
  </r>
  <r>
    <n v="3367"/>
    <d v="2026-04-19T00:00:00"/>
    <n v="2026"/>
    <x v="3"/>
    <n v="4"/>
    <x v="6"/>
    <x v="3"/>
    <x v="15"/>
    <x v="2"/>
    <s v="Returning"/>
    <x v="4"/>
    <s v="Packing Cube Set"/>
    <n v="3"/>
    <n v="45.79"/>
    <n v="0"/>
    <n v="17.98"/>
    <n v="137.37"/>
    <n v="53.94"/>
    <n v="83.43"/>
    <n v="0.60733784669141733"/>
  </r>
  <r>
    <n v="3368"/>
    <d v="2026-10-11T00:00:00"/>
    <n v="2026"/>
    <x v="2"/>
    <n v="10"/>
    <x v="9"/>
    <x v="1"/>
    <x v="10"/>
    <x v="2"/>
    <s v="Returning"/>
    <x v="0"/>
    <s v="Hiking Daypack 20L"/>
    <n v="1"/>
    <n v="89.88"/>
    <n v="0"/>
    <n v="46.15"/>
    <n v="89.88"/>
    <n v="46.15"/>
    <n v="43.73"/>
    <n v="0.48653760569648419"/>
  </r>
  <r>
    <n v="3369"/>
    <d v="2026-09-15T00:00:00"/>
    <n v="2026"/>
    <x v="0"/>
    <n v="9"/>
    <x v="4"/>
    <x v="2"/>
    <x v="13"/>
    <x v="3"/>
    <s v="New"/>
    <x v="4"/>
    <s v="Packing Cube Set"/>
    <n v="1"/>
    <n v="45.59"/>
    <n v="0"/>
    <n v="18.28"/>
    <n v="45.59"/>
    <n v="18.28"/>
    <n v="27.310000000000002"/>
    <n v="0.59903487606931349"/>
  </r>
  <r>
    <n v="3373"/>
    <d v="2026-12-15T00:00:00"/>
    <n v="2026"/>
    <x v="2"/>
    <n v="12"/>
    <x v="3"/>
    <x v="2"/>
    <x v="13"/>
    <x v="3"/>
    <s v="Returning"/>
    <x v="0"/>
    <s v="Hiking Daypack 20L"/>
    <n v="2"/>
    <n v="89.84"/>
    <n v="0.05"/>
    <n v="45.17"/>
    <n v="170.696"/>
    <n v="90.34"/>
    <n v="80.355999999999995"/>
    <n v="0.47075502647982376"/>
  </r>
  <r>
    <n v="3374"/>
    <d v="2026-03-03T00:00:00"/>
    <n v="2026"/>
    <x v="1"/>
    <n v="3"/>
    <x v="7"/>
    <x v="3"/>
    <x v="12"/>
    <x v="2"/>
    <s v="Returning"/>
    <x v="0"/>
    <s v="Trail Boots"/>
    <n v="3"/>
    <n v="143.74"/>
    <n v="0"/>
    <n v="81.58"/>
    <n v="431.22"/>
    <n v="244.74"/>
    <n v="186.48000000000002"/>
    <n v="0.43244747460692917"/>
  </r>
  <r>
    <n v="3375"/>
    <d v="2026-09-12T00:00:00"/>
    <n v="2026"/>
    <x v="0"/>
    <n v="9"/>
    <x v="4"/>
    <x v="2"/>
    <x v="6"/>
    <x v="1"/>
    <s v="Returning"/>
    <x v="4"/>
    <s v="Packing Cube Set"/>
    <n v="6"/>
    <n v="47.72"/>
    <n v="0.1"/>
    <n v="18.41"/>
    <n v="257.68799999999999"/>
    <n v="110.46000000000001"/>
    <n v="147.22799999999998"/>
    <n v="0.57134208810654741"/>
  </r>
  <r>
    <n v="3378"/>
    <d v="2026-05-04T00:00:00"/>
    <n v="2026"/>
    <x v="3"/>
    <n v="5"/>
    <x v="8"/>
    <x v="1"/>
    <x v="1"/>
    <x v="1"/>
    <s v="Business"/>
    <x v="1"/>
    <s v="Weighted Vest"/>
    <n v="3"/>
    <n v="120.28"/>
    <n v="0.2"/>
    <n v="69.23"/>
    <n v="288.67200000000003"/>
    <n v="207.69"/>
    <n v="80.982000000000028"/>
    <n v="0.28053292317924849"/>
  </r>
  <r>
    <n v="3380"/>
    <d v="2026-11-09T00:00:00"/>
    <n v="2026"/>
    <x v="2"/>
    <n v="11"/>
    <x v="2"/>
    <x v="3"/>
    <x v="12"/>
    <x v="0"/>
    <s v="Returning"/>
    <x v="4"/>
    <s v="Packing Cube Set"/>
    <n v="2"/>
    <n v="47.12"/>
    <n v="0.15"/>
    <n v="18.64"/>
    <n v="80.103999999999999"/>
    <n v="37.28"/>
    <n v="42.823999999999998"/>
    <n v="0.5346050134824728"/>
  </r>
  <r>
    <n v="3382"/>
    <d v="2026-09-30T00:00:00"/>
    <n v="2026"/>
    <x v="0"/>
    <n v="9"/>
    <x v="4"/>
    <x v="0"/>
    <x v="2"/>
    <x v="3"/>
    <s v="New"/>
    <x v="3"/>
    <s v="Commuter Helmet"/>
    <n v="2"/>
    <n v="81.13"/>
    <n v="0"/>
    <n v="43.7"/>
    <n v="162.26"/>
    <n v="87.4"/>
    <n v="74.859999999999985"/>
    <n v="0.46135831381733017"/>
  </r>
  <r>
    <n v="3385"/>
    <d v="2026-11-15T00:00:00"/>
    <n v="2026"/>
    <x v="2"/>
    <n v="11"/>
    <x v="2"/>
    <x v="2"/>
    <x v="7"/>
    <x v="3"/>
    <s v="New"/>
    <x v="0"/>
    <s v="Trekking Poles"/>
    <n v="1"/>
    <n v="71.040000000000006"/>
    <n v="0.1"/>
    <n v="31.59"/>
    <n v="63.936000000000007"/>
    <n v="31.59"/>
    <n v="32.346000000000004"/>
    <n v="0.50591216216216217"/>
  </r>
  <r>
    <n v="3386"/>
    <d v="2026-03-07T00:00:00"/>
    <n v="2026"/>
    <x v="1"/>
    <n v="3"/>
    <x v="7"/>
    <x v="2"/>
    <x v="13"/>
    <x v="2"/>
    <s v="Returning"/>
    <x v="0"/>
    <s v="Summit Backpack 45L"/>
    <n v="3"/>
    <n v="155.16"/>
    <n v="0"/>
    <n v="76.849999999999994"/>
    <n v="465.48"/>
    <n v="230.54999999999998"/>
    <n v="234.93000000000004"/>
    <n v="0.50470482083011092"/>
  </r>
  <r>
    <n v="3392"/>
    <d v="2026-01-01T00:00:00"/>
    <n v="2026"/>
    <x v="1"/>
    <n v="1"/>
    <x v="10"/>
    <x v="1"/>
    <x v="1"/>
    <x v="2"/>
    <s v="Returning"/>
    <x v="3"/>
    <s v="Commuter Helmet"/>
    <n v="2"/>
    <n v="82.06"/>
    <n v="0"/>
    <n v="42.94"/>
    <n v="164.12"/>
    <n v="85.88"/>
    <n v="78.240000000000009"/>
    <n v="0.476724348038021"/>
  </r>
  <r>
    <n v="3396"/>
    <d v="2026-11-28T00:00:00"/>
    <n v="2026"/>
    <x v="2"/>
    <n v="11"/>
    <x v="2"/>
    <x v="3"/>
    <x v="15"/>
    <x v="0"/>
    <s v="New"/>
    <x v="1"/>
    <s v="Training Mat"/>
    <n v="3"/>
    <n v="50.67"/>
    <n v="0.05"/>
    <n v="22.25"/>
    <n v="144.40949999999998"/>
    <n v="66.75"/>
    <n v="77.65949999999998"/>
    <n v="0.53777279195620775"/>
  </r>
  <r>
    <n v="3397"/>
    <d v="2026-08-02T00:00:00"/>
    <n v="2026"/>
    <x v="0"/>
    <n v="8"/>
    <x v="11"/>
    <x v="0"/>
    <x v="2"/>
    <x v="2"/>
    <s v="Returning"/>
    <x v="3"/>
    <s v="Commuter Helmet"/>
    <n v="1"/>
    <n v="79.849999999999994"/>
    <n v="0.1"/>
    <n v="43.11"/>
    <n v="71.864999999999995"/>
    <n v="43.11"/>
    <n v="28.754999999999995"/>
    <n v="0.40012523481527862"/>
  </r>
  <r>
    <n v="3398"/>
    <d v="2026-08-23T00:00:00"/>
    <n v="2026"/>
    <x v="0"/>
    <n v="8"/>
    <x v="11"/>
    <x v="2"/>
    <x v="13"/>
    <x v="2"/>
    <s v="New"/>
    <x v="0"/>
    <s v="Summit Backpack 45L"/>
    <n v="2"/>
    <n v="156.44999999999999"/>
    <n v="0"/>
    <n v="80.13"/>
    <n v="312.89999999999998"/>
    <n v="160.26"/>
    <n v="152.63999999999999"/>
    <n v="0.487823585810163"/>
  </r>
  <r>
    <n v="3399"/>
    <d v="2026-09-19T00:00:00"/>
    <n v="2026"/>
    <x v="0"/>
    <n v="9"/>
    <x v="4"/>
    <x v="2"/>
    <x v="13"/>
    <x v="0"/>
    <s v="Returning"/>
    <x v="3"/>
    <s v="Trail Bike Light"/>
    <n v="1"/>
    <n v="50.18"/>
    <n v="0"/>
    <n v="22.92"/>
    <n v="50.18"/>
    <n v="22.92"/>
    <n v="27.259999999999998"/>
    <n v="0.54324432044639293"/>
  </r>
  <r>
    <n v="3401"/>
    <d v="2026-05-30T00:00:00"/>
    <n v="2026"/>
    <x v="3"/>
    <n v="5"/>
    <x v="8"/>
    <x v="3"/>
    <x v="11"/>
    <x v="2"/>
    <s v="Returning"/>
    <x v="1"/>
    <s v="Recovery Roller"/>
    <n v="1"/>
    <n v="36.31"/>
    <n v="0"/>
    <n v="13.93"/>
    <n v="36.31"/>
    <n v="13.93"/>
    <n v="22.380000000000003"/>
    <n v="0.61635912971633167"/>
  </r>
  <r>
    <n v="3402"/>
    <d v="2026-02-22T00:00:00"/>
    <n v="2026"/>
    <x v="1"/>
    <n v="2"/>
    <x v="1"/>
    <x v="0"/>
    <x v="4"/>
    <x v="2"/>
    <s v="Returning"/>
    <x v="1"/>
    <s v="Training Mat"/>
    <n v="2"/>
    <n v="51.2"/>
    <n v="0"/>
    <n v="21.38"/>
    <n v="102.4"/>
    <n v="42.76"/>
    <n v="59.640000000000008"/>
    <n v="0.58242187500000009"/>
  </r>
  <r>
    <n v="3404"/>
    <d v="2026-06-20T00:00:00"/>
    <n v="2026"/>
    <x v="3"/>
    <n v="6"/>
    <x v="5"/>
    <x v="0"/>
    <x v="4"/>
    <x v="2"/>
    <s v="New"/>
    <x v="2"/>
    <s v="Trail Tent 2P"/>
    <n v="3"/>
    <n v="191.11"/>
    <n v="0.05"/>
    <n v="102.82"/>
    <n v="544.6635"/>
    <n v="308.45999999999998"/>
    <n v="236.20350000000002"/>
    <n v="0.43366867800026992"/>
  </r>
  <r>
    <n v="3407"/>
    <d v="2026-11-21T00:00:00"/>
    <n v="2026"/>
    <x v="2"/>
    <n v="11"/>
    <x v="2"/>
    <x v="0"/>
    <x v="0"/>
    <x v="2"/>
    <s v="New"/>
    <x v="4"/>
    <s v="Travel Backpack 35L"/>
    <n v="1"/>
    <n v="164.85"/>
    <n v="0.1"/>
    <n v="89.4"/>
    <n v="148.36500000000001"/>
    <n v="89.4"/>
    <n v="58.965000000000003"/>
    <n v="0.39743200889697705"/>
  </r>
  <r>
    <n v="3409"/>
    <d v="2026-12-28T00:00:00"/>
    <n v="2026"/>
    <x v="2"/>
    <n v="12"/>
    <x v="3"/>
    <x v="0"/>
    <x v="2"/>
    <x v="2"/>
    <s v="New"/>
    <x v="2"/>
    <s v="Compact Sleeping Bag"/>
    <n v="5"/>
    <n v="122.42"/>
    <n v="0"/>
    <n v="60.8"/>
    <n v="612.1"/>
    <n v="304"/>
    <n v="308.10000000000002"/>
    <n v="0.50334912595981052"/>
  </r>
  <r>
    <n v="3411"/>
    <d v="2026-05-20T00:00:00"/>
    <n v="2026"/>
    <x v="3"/>
    <n v="5"/>
    <x v="8"/>
    <x v="2"/>
    <x v="7"/>
    <x v="2"/>
    <s v="Returning"/>
    <x v="0"/>
    <s v="Summit Backpack 45L"/>
    <n v="2"/>
    <n v="151.35"/>
    <n v="0.05"/>
    <n v="77.150000000000006"/>
    <n v="287.565"/>
    <n v="154.30000000000001"/>
    <n v="133.26499999999999"/>
    <n v="0.46342566028550064"/>
  </r>
  <r>
    <n v="3412"/>
    <d v="2026-12-09T00:00:00"/>
    <n v="2026"/>
    <x v="2"/>
    <n v="12"/>
    <x v="3"/>
    <x v="1"/>
    <x v="1"/>
    <x v="1"/>
    <s v="Business"/>
    <x v="0"/>
    <s v="Trail Boots"/>
    <n v="10"/>
    <n v="145.30000000000001"/>
    <n v="0.1"/>
    <n v="79.7"/>
    <n v="1307.7"/>
    <n v="797"/>
    <n v="510.70000000000005"/>
    <n v="0.39053299686472437"/>
  </r>
  <r>
    <n v="3414"/>
    <d v="2026-06-18T00:00:00"/>
    <n v="2026"/>
    <x v="3"/>
    <n v="6"/>
    <x v="5"/>
    <x v="1"/>
    <x v="5"/>
    <x v="3"/>
    <s v="Returning"/>
    <x v="3"/>
    <s v="Trail Bike Light"/>
    <n v="1"/>
    <n v="51.23"/>
    <n v="0.05"/>
    <n v="23.12"/>
    <n v="48.668499999999995"/>
    <n v="23.12"/>
    <n v="25.548499999999994"/>
    <n v="0.5249494025909982"/>
  </r>
  <r>
    <n v="3415"/>
    <d v="2026-06-01T00:00:00"/>
    <n v="2026"/>
    <x v="3"/>
    <n v="6"/>
    <x v="5"/>
    <x v="3"/>
    <x v="9"/>
    <x v="0"/>
    <s v="Returning"/>
    <x v="0"/>
    <s v="Summit Backpack 45L"/>
    <n v="1"/>
    <n v="152.94999999999999"/>
    <n v="0.05"/>
    <n v="76.97"/>
    <n v="145.30249999999998"/>
    <n v="76.97"/>
    <n v="68.332499999999982"/>
    <n v="0.47027752447480248"/>
  </r>
  <r>
    <n v="3416"/>
    <d v="2026-02-10T00:00:00"/>
    <n v="2026"/>
    <x v="1"/>
    <n v="2"/>
    <x v="1"/>
    <x v="3"/>
    <x v="12"/>
    <x v="2"/>
    <s v="New"/>
    <x v="4"/>
    <s v="Carry-On Duffel"/>
    <n v="1"/>
    <n v="135.4"/>
    <n v="0"/>
    <n v="67.56"/>
    <n v="135.4"/>
    <n v="67.56"/>
    <n v="67.84"/>
    <n v="0.50103397341211231"/>
  </r>
  <r>
    <n v="3421"/>
    <d v="2026-03-14T00:00:00"/>
    <n v="2026"/>
    <x v="1"/>
    <n v="3"/>
    <x v="7"/>
    <x v="0"/>
    <x v="4"/>
    <x v="2"/>
    <s v="Returning"/>
    <x v="4"/>
    <s v="Insulated Bottle"/>
    <n v="1"/>
    <n v="36.520000000000003"/>
    <n v="0.05"/>
    <n v="13.23"/>
    <n v="34.694000000000003"/>
    <n v="13.23"/>
    <n v="21.464000000000002"/>
    <n v="0.61866605176687617"/>
  </r>
  <r>
    <n v="3423"/>
    <d v="2026-12-22T00:00:00"/>
    <n v="2026"/>
    <x v="2"/>
    <n v="12"/>
    <x v="3"/>
    <x v="0"/>
    <x v="0"/>
    <x v="0"/>
    <s v="Business"/>
    <x v="4"/>
    <s v="Packing Cube Set"/>
    <n v="5"/>
    <n v="47.67"/>
    <n v="0.1"/>
    <n v="17.84"/>
    <n v="214.51500000000001"/>
    <n v="89.2"/>
    <n v="125.31500000000001"/>
    <n v="0.5841782625923595"/>
  </r>
  <r>
    <n v="3426"/>
    <d v="2026-09-01T00:00:00"/>
    <n v="2026"/>
    <x v="0"/>
    <n v="9"/>
    <x v="4"/>
    <x v="2"/>
    <x v="7"/>
    <x v="0"/>
    <s v="New"/>
    <x v="2"/>
    <s v="Portable Camp Stove"/>
    <n v="6"/>
    <n v="80.319999999999993"/>
    <n v="0"/>
    <n v="38.42"/>
    <n v="481.91999999999996"/>
    <n v="230.52"/>
    <n v="251.39999999999995"/>
    <n v="0.52166334661354574"/>
  </r>
  <r>
    <n v="3428"/>
    <d v="2026-05-13T00:00:00"/>
    <n v="2026"/>
    <x v="3"/>
    <n v="5"/>
    <x v="8"/>
    <x v="0"/>
    <x v="2"/>
    <x v="2"/>
    <s v="Returning"/>
    <x v="0"/>
    <s v="Trail Boots"/>
    <n v="1"/>
    <n v="144.51"/>
    <n v="0"/>
    <n v="79.22"/>
    <n v="144.51"/>
    <n v="79.22"/>
    <n v="65.289999999999992"/>
    <n v="0.45180264341568055"/>
  </r>
  <r>
    <n v="3429"/>
    <d v="2026-06-09T00:00:00"/>
    <n v="2026"/>
    <x v="3"/>
    <n v="6"/>
    <x v="5"/>
    <x v="0"/>
    <x v="8"/>
    <x v="2"/>
    <s v="Returning"/>
    <x v="0"/>
    <s v="Hiking Daypack 20L"/>
    <n v="4"/>
    <n v="93.58"/>
    <n v="0.1"/>
    <n v="44.56"/>
    <n v="336.88799999999998"/>
    <n v="178.24"/>
    <n v="158.64799999999997"/>
    <n v="0.4709220868656645"/>
  </r>
  <r>
    <n v="3433"/>
    <d v="2026-12-07T00:00:00"/>
    <n v="2026"/>
    <x v="2"/>
    <n v="12"/>
    <x v="3"/>
    <x v="1"/>
    <x v="1"/>
    <x v="2"/>
    <s v="New"/>
    <x v="4"/>
    <s v="Insulated Bottle"/>
    <n v="2"/>
    <n v="37.020000000000003"/>
    <n v="0.2"/>
    <n v="13.39"/>
    <n v="59.232000000000006"/>
    <n v="26.78"/>
    <n v="32.452000000000005"/>
    <n v="0.5478795245813074"/>
  </r>
  <r>
    <n v="3438"/>
    <d v="2026-11-13T00:00:00"/>
    <n v="2026"/>
    <x v="2"/>
    <n v="11"/>
    <x v="2"/>
    <x v="1"/>
    <x v="1"/>
    <x v="2"/>
    <s v="Returning"/>
    <x v="3"/>
    <s v="Compact Repair Kit"/>
    <n v="4"/>
    <n v="40.03"/>
    <n v="0.05"/>
    <n v="16.78"/>
    <n v="152.114"/>
    <n v="67.12"/>
    <n v="84.994"/>
    <n v="0.5587519886400989"/>
  </r>
  <r>
    <n v="3442"/>
    <d v="2026-11-26T00:00:00"/>
    <n v="2026"/>
    <x v="2"/>
    <n v="11"/>
    <x v="2"/>
    <x v="1"/>
    <x v="10"/>
    <x v="0"/>
    <s v="New"/>
    <x v="1"/>
    <s v="Training Mat"/>
    <n v="2"/>
    <n v="50.93"/>
    <n v="0.15"/>
    <n v="22.35"/>
    <n v="86.581000000000003"/>
    <n v="44.7"/>
    <n v="41.881"/>
    <n v="0.48372044674928677"/>
  </r>
  <r>
    <n v="3444"/>
    <d v="2026-07-21T00:00:00"/>
    <n v="2026"/>
    <x v="0"/>
    <n v="7"/>
    <x v="0"/>
    <x v="2"/>
    <x v="16"/>
    <x v="2"/>
    <s v="Returning"/>
    <x v="1"/>
    <s v="Recovery Roller"/>
    <n v="2"/>
    <n v="36.93"/>
    <n v="0"/>
    <n v="13.63"/>
    <n v="73.86"/>
    <n v="27.26"/>
    <n v="46.599999999999994"/>
    <n v="0.63092336853506625"/>
  </r>
  <r>
    <n v="3445"/>
    <d v="2026-04-25T00:00:00"/>
    <n v="2026"/>
    <x v="3"/>
    <n v="4"/>
    <x v="6"/>
    <x v="1"/>
    <x v="5"/>
    <x v="2"/>
    <s v="Returning"/>
    <x v="3"/>
    <s v="Compact Repair Kit"/>
    <n v="5"/>
    <n v="39.369999999999997"/>
    <n v="0.05"/>
    <n v="16.760000000000002"/>
    <n v="187.00749999999999"/>
    <n v="83.800000000000011"/>
    <n v="103.20749999999998"/>
    <n v="0.55188963009504954"/>
  </r>
  <r>
    <n v="3449"/>
    <d v="2026-12-30T00:00:00"/>
    <n v="2026"/>
    <x v="2"/>
    <n v="12"/>
    <x v="3"/>
    <x v="3"/>
    <x v="11"/>
    <x v="3"/>
    <s v="Returning"/>
    <x v="2"/>
    <s v="Trail Tent 2P"/>
    <n v="6"/>
    <n v="192.9"/>
    <n v="0.2"/>
    <n v="106.89"/>
    <n v="925.92000000000007"/>
    <n v="641.34"/>
    <n v="284.58000000000004"/>
    <n v="0.30734836702954899"/>
  </r>
  <r>
    <n v="3452"/>
    <d v="2026-11-19T00:00:00"/>
    <n v="2026"/>
    <x v="2"/>
    <n v="11"/>
    <x v="2"/>
    <x v="2"/>
    <x v="13"/>
    <x v="2"/>
    <s v="Returning"/>
    <x v="0"/>
    <s v="Summit Backpack 45L"/>
    <n v="5"/>
    <n v="151.09"/>
    <n v="0.05"/>
    <n v="79.33"/>
    <n v="717.67750000000001"/>
    <n v="396.65"/>
    <n v="321.02750000000003"/>
    <n v="0.44731442744129507"/>
  </r>
  <r>
    <n v="3454"/>
    <d v="2026-05-24T00:00:00"/>
    <n v="2026"/>
    <x v="3"/>
    <n v="5"/>
    <x v="8"/>
    <x v="0"/>
    <x v="0"/>
    <x v="2"/>
    <s v="New"/>
    <x v="1"/>
    <s v="Resistance Band Set"/>
    <n v="2"/>
    <n v="41.32"/>
    <n v="0"/>
    <n v="14.91"/>
    <n v="82.64"/>
    <n v="29.82"/>
    <n v="52.82"/>
    <n v="0.63915779283639884"/>
  </r>
  <r>
    <n v="3458"/>
    <d v="2026-04-24T00:00:00"/>
    <n v="2026"/>
    <x v="3"/>
    <n v="4"/>
    <x v="6"/>
    <x v="3"/>
    <x v="15"/>
    <x v="2"/>
    <s v="New"/>
    <x v="4"/>
    <s v="Carry-On Duffel"/>
    <n v="1"/>
    <n v="134.86000000000001"/>
    <n v="0"/>
    <n v="66.040000000000006"/>
    <n v="134.86000000000001"/>
    <n v="66.040000000000006"/>
    <n v="68.820000000000007"/>
    <n v="0.51030698502150373"/>
  </r>
  <r>
    <n v="3466"/>
    <d v="2026-12-10T00:00:00"/>
    <n v="2026"/>
    <x v="2"/>
    <n v="12"/>
    <x v="3"/>
    <x v="2"/>
    <x v="13"/>
    <x v="0"/>
    <s v="Business"/>
    <x v="1"/>
    <s v="Recovery Roller"/>
    <n v="2"/>
    <n v="36.64"/>
    <n v="0"/>
    <n v="13.7"/>
    <n v="73.28"/>
    <n v="27.4"/>
    <n v="45.88"/>
    <n v="0.62609170305676853"/>
  </r>
  <r>
    <n v="3467"/>
    <d v="2026-01-21T00:00:00"/>
    <n v="2026"/>
    <x v="1"/>
    <n v="1"/>
    <x v="10"/>
    <x v="2"/>
    <x v="7"/>
    <x v="2"/>
    <s v="New"/>
    <x v="0"/>
    <s v="Trekking Poles"/>
    <n v="1"/>
    <n v="72.239999999999995"/>
    <n v="0"/>
    <n v="33.26"/>
    <n v="72.239999999999995"/>
    <n v="33.26"/>
    <n v="38.979999999999997"/>
    <n v="0.53959025470653377"/>
  </r>
  <r>
    <n v="3469"/>
    <d v="2026-12-16T00:00:00"/>
    <n v="2026"/>
    <x v="2"/>
    <n v="12"/>
    <x v="3"/>
    <x v="1"/>
    <x v="10"/>
    <x v="2"/>
    <s v="Returning"/>
    <x v="0"/>
    <s v="Summit Backpack 45L"/>
    <n v="1"/>
    <n v="150.88"/>
    <n v="0.05"/>
    <n v="81.02"/>
    <n v="143.33599999999998"/>
    <n v="81.02"/>
    <n v="62.315999999999988"/>
    <n v="0.43475470223809787"/>
  </r>
  <r>
    <n v="3471"/>
    <d v="2026-09-06T00:00:00"/>
    <n v="2026"/>
    <x v="0"/>
    <n v="9"/>
    <x v="4"/>
    <x v="3"/>
    <x v="11"/>
    <x v="3"/>
    <s v="New"/>
    <x v="1"/>
    <s v="Training Mat"/>
    <n v="2"/>
    <n v="51.77"/>
    <n v="0"/>
    <n v="21.46"/>
    <n v="103.54"/>
    <n v="42.92"/>
    <n v="60.620000000000005"/>
    <n v="0.58547421286459345"/>
  </r>
  <r>
    <n v="3473"/>
    <d v="2026-11-30T00:00:00"/>
    <n v="2026"/>
    <x v="2"/>
    <n v="11"/>
    <x v="2"/>
    <x v="3"/>
    <x v="9"/>
    <x v="2"/>
    <s v="Returning"/>
    <x v="3"/>
    <s v="Commuter Helmet"/>
    <n v="1"/>
    <n v="80.97"/>
    <n v="0"/>
    <n v="43.64"/>
    <n v="80.97"/>
    <n v="43.64"/>
    <n v="37.33"/>
    <n v="0.4610349512164999"/>
  </r>
  <r>
    <n v="3474"/>
    <d v="2026-06-29T00:00:00"/>
    <n v="2026"/>
    <x v="3"/>
    <n v="6"/>
    <x v="5"/>
    <x v="0"/>
    <x v="4"/>
    <x v="1"/>
    <s v="Returning"/>
    <x v="4"/>
    <s v="Carry-On Duffel"/>
    <n v="10"/>
    <n v="130.62"/>
    <n v="0.05"/>
    <n v="67.05"/>
    <n v="1240.8899999999999"/>
    <n v="670.5"/>
    <n v="570.38999999999987"/>
    <n v="0.45966201677828006"/>
  </r>
  <r>
    <n v="3476"/>
    <d v="2026-07-26T00:00:00"/>
    <n v="2026"/>
    <x v="0"/>
    <n v="7"/>
    <x v="0"/>
    <x v="0"/>
    <x v="8"/>
    <x v="1"/>
    <s v="New"/>
    <x v="4"/>
    <s v="Carry-On Duffel"/>
    <n v="3"/>
    <n v="132.68"/>
    <n v="0.15"/>
    <n v="67.38"/>
    <n v="338.334"/>
    <n v="202.14"/>
    <n v="136.19400000000002"/>
    <n v="0.40254304917625783"/>
  </r>
  <r>
    <n v="3477"/>
    <d v="2026-11-01T00:00:00"/>
    <n v="2026"/>
    <x v="2"/>
    <n v="11"/>
    <x v="2"/>
    <x v="0"/>
    <x v="8"/>
    <x v="2"/>
    <s v="Returning"/>
    <x v="2"/>
    <s v="Trail Tent 2P"/>
    <n v="1"/>
    <n v="197.14"/>
    <n v="0.05"/>
    <n v="102.87"/>
    <n v="187.28299999999999"/>
    <n v="102.87"/>
    <n v="84.412999999999982"/>
    <n v="0.45072430492890431"/>
  </r>
  <r>
    <n v="3478"/>
    <d v="2026-05-16T00:00:00"/>
    <n v="2026"/>
    <x v="3"/>
    <n v="5"/>
    <x v="8"/>
    <x v="0"/>
    <x v="4"/>
    <x v="2"/>
    <s v="New"/>
    <x v="1"/>
    <s v="Recovery Roller"/>
    <n v="4"/>
    <n v="36.29"/>
    <n v="0.1"/>
    <n v="13.77"/>
    <n v="130.64400000000001"/>
    <n v="55.08"/>
    <n v="75.564000000000007"/>
    <n v="0.57839625241113257"/>
  </r>
  <r>
    <n v="3480"/>
    <d v="2026-05-17T00:00:00"/>
    <n v="2026"/>
    <x v="3"/>
    <n v="5"/>
    <x v="8"/>
    <x v="0"/>
    <x v="4"/>
    <x v="2"/>
    <s v="New"/>
    <x v="1"/>
    <s v="Training Mat"/>
    <n v="2"/>
    <n v="51.56"/>
    <n v="0"/>
    <n v="22.46"/>
    <n v="103.12"/>
    <n v="44.92"/>
    <n v="58.2"/>
    <n v="0.56439100077579518"/>
  </r>
  <r>
    <n v="3481"/>
    <d v="2026-06-22T00:00:00"/>
    <n v="2026"/>
    <x v="3"/>
    <n v="6"/>
    <x v="5"/>
    <x v="0"/>
    <x v="4"/>
    <x v="0"/>
    <s v="New"/>
    <x v="4"/>
    <s v="Packing Cube Set"/>
    <n v="1"/>
    <n v="47.7"/>
    <n v="0.1"/>
    <n v="18.760000000000002"/>
    <n v="42.930000000000007"/>
    <n v="18.760000000000002"/>
    <n v="24.170000000000005"/>
    <n v="0.56300955043093415"/>
  </r>
  <r>
    <n v="3484"/>
    <d v="2026-11-02T00:00:00"/>
    <n v="2026"/>
    <x v="2"/>
    <n v="11"/>
    <x v="2"/>
    <x v="3"/>
    <x v="12"/>
    <x v="3"/>
    <s v="Returning"/>
    <x v="4"/>
    <s v="Travel Backpack 35L"/>
    <n v="4"/>
    <n v="165.12"/>
    <n v="0.05"/>
    <n v="89.65"/>
    <n v="627.45600000000002"/>
    <n v="358.6"/>
    <n v="268.85599999999999"/>
    <n v="0.42848582211342306"/>
  </r>
  <r>
    <n v="3485"/>
    <d v="2026-01-26T00:00:00"/>
    <n v="2026"/>
    <x v="1"/>
    <n v="1"/>
    <x v="10"/>
    <x v="3"/>
    <x v="11"/>
    <x v="2"/>
    <s v="Business"/>
    <x v="2"/>
    <s v="Compact Sleeping Bag"/>
    <n v="2"/>
    <n v="121.88"/>
    <n v="0.05"/>
    <n v="62.17"/>
    <n v="231.57199999999997"/>
    <n v="124.34"/>
    <n v="107.23199999999997"/>
    <n v="0.46306116456220953"/>
  </r>
  <r>
    <n v="3490"/>
    <d v="2026-05-06T00:00:00"/>
    <n v="2026"/>
    <x v="3"/>
    <n v="5"/>
    <x v="8"/>
    <x v="2"/>
    <x v="7"/>
    <x v="2"/>
    <s v="New"/>
    <x v="4"/>
    <s v="Packing Cube Set"/>
    <n v="2"/>
    <n v="46.18"/>
    <n v="0.05"/>
    <n v="17.899999999999999"/>
    <n v="87.74199999999999"/>
    <n v="35.799999999999997"/>
    <n v="51.941999999999993"/>
    <n v="0.59198559412823959"/>
  </r>
  <r>
    <n v="3494"/>
    <d v="2026-06-24T00:00:00"/>
    <n v="2026"/>
    <x v="3"/>
    <n v="6"/>
    <x v="5"/>
    <x v="0"/>
    <x v="4"/>
    <x v="1"/>
    <s v="Business"/>
    <x v="2"/>
    <s v="Trail Tent 2P"/>
    <n v="6"/>
    <n v="194.79"/>
    <n v="0.15"/>
    <n v="106.78"/>
    <n v="993.42899999999997"/>
    <n v="640.68000000000006"/>
    <n v="352.74899999999991"/>
    <n v="0.3550822454347517"/>
  </r>
  <r>
    <n v="3496"/>
    <d v="2026-01-31T00:00:00"/>
    <n v="2026"/>
    <x v="1"/>
    <n v="1"/>
    <x v="10"/>
    <x v="1"/>
    <x v="1"/>
    <x v="0"/>
    <s v="Returning"/>
    <x v="1"/>
    <s v="Recovery Roller"/>
    <n v="1"/>
    <n v="35.82"/>
    <n v="0.05"/>
    <n v="14.32"/>
    <n v="34.028999999999996"/>
    <n v="14.32"/>
    <n v="19.708999999999996"/>
    <n v="0.57918246201769075"/>
  </r>
  <r>
    <n v="3498"/>
    <d v="2026-12-30T00:00:00"/>
    <n v="2026"/>
    <x v="2"/>
    <n v="12"/>
    <x v="3"/>
    <x v="0"/>
    <x v="0"/>
    <x v="3"/>
    <s v="Returning"/>
    <x v="0"/>
    <s v="Trekking Poles"/>
    <n v="2"/>
    <n v="71.56"/>
    <n v="0.1"/>
    <n v="32.99"/>
    <n v="128.80800000000002"/>
    <n v="65.98"/>
    <n v="62.828000000000017"/>
    <n v="0.4877647351096206"/>
  </r>
  <r>
    <n v="3500"/>
    <d v="2026-04-27T00:00:00"/>
    <n v="2026"/>
    <x v="3"/>
    <n v="4"/>
    <x v="6"/>
    <x v="2"/>
    <x v="13"/>
    <x v="2"/>
    <s v="New"/>
    <x v="1"/>
    <s v="Training Mat"/>
    <n v="4"/>
    <n v="50.67"/>
    <n v="0"/>
    <n v="22.62"/>
    <n v="202.68"/>
    <n v="90.48"/>
    <n v="112.2"/>
    <n v="0.55358200118413259"/>
  </r>
  <r>
    <n v="3501"/>
    <d v="2026-10-26T00:00:00"/>
    <n v="2026"/>
    <x v="2"/>
    <n v="10"/>
    <x v="9"/>
    <x v="0"/>
    <x v="0"/>
    <x v="0"/>
    <s v="New"/>
    <x v="2"/>
    <s v="Compact Sleeping Bag"/>
    <n v="1"/>
    <n v="120.5"/>
    <n v="0.05"/>
    <n v="61.71"/>
    <n v="114.47499999999999"/>
    <n v="61.71"/>
    <n v="52.764999999999993"/>
    <n v="0.4609303341340904"/>
  </r>
  <r>
    <n v="3504"/>
    <d v="2026-02-21T00:00:00"/>
    <n v="2026"/>
    <x v="1"/>
    <n v="2"/>
    <x v="1"/>
    <x v="2"/>
    <x v="16"/>
    <x v="2"/>
    <s v="Business"/>
    <x v="4"/>
    <s v="Insulated Bottle"/>
    <n v="1"/>
    <n v="36.39"/>
    <n v="0"/>
    <n v="13.49"/>
    <n v="36.39"/>
    <n v="13.49"/>
    <n v="22.9"/>
    <n v="0.62929376202253362"/>
  </r>
  <r>
    <n v="3505"/>
    <d v="2026-11-08T00:00:00"/>
    <n v="2026"/>
    <x v="2"/>
    <n v="11"/>
    <x v="2"/>
    <x v="2"/>
    <x v="13"/>
    <x v="1"/>
    <s v="Returning"/>
    <x v="3"/>
    <s v="Commuter Helmet"/>
    <n v="5"/>
    <n v="82.82"/>
    <n v="0.15"/>
    <n v="43.8"/>
    <n v="351.98499999999996"/>
    <n v="219"/>
    <n v="132.98499999999996"/>
    <n v="0.37781439549980816"/>
  </r>
  <r>
    <n v="3506"/>
    <d v="2026-02-06T00:00:00"/>
    <n v="2026"/>
    <x v="1"/>
    <n v="2"/>
    <x v="1"/>
    <x v="1"/>
    <x v="1"/>
    <x v="0"/>
    <s v="Returning"/>
    <x v="1"/>
    <s v="Training Mat"/>
    <n v="3"/>
    <n v="50.65"/>
    <n v="0"/>
    <n v="21.49"/>
    <n v="151.94999999999999"/>
    <n v="64.47"/>
    <n v="87.47999999999999"/>
    <n v="0.57571569595261596"/>
  </r>
  <r>
    <n v="3508"/>
    <d v="2026-05-11T00:00:00"/>
    <n v="2026"/>
    <x v="3"/>
    <n v="5"/>
    <x v="8"/>
    <x v="2"/>
    <x v="13"/>
    <x v="3"/>
    <s v="Returning"/>
    <x v="4"/>
    <s v="Packing Cube Set"/>
    <n v="3"/>
    <n v="46.23"/>
    <n v="0"/>
    <n v="18.47"/>
    <n v="138.69"/>
    <n v="55.41"/>
    <n v="83.28"/>
    <n v="0.60047588146225395"/>
  </r>
  <r>
    <n v="3510"/>
    <d v="2026-05-08T00:00:00"/>
    <n v="2026"/>
    <x v="3"/>
    <n v="5"/>
    <x v="8"/>
    <x v="3"/>
    <x v="12"/>
    <x v="2"/>
    <s v="Returning"/>
    <x v="2"/>
    <s v="Compact Sleeping Bag"/>
    <n v="4"/>
    <n v="121.81"/>
    <n v="0"/>
    <n v="58.95"/>
    <n v="487.24"/>
    <n v="235.8"/>
    <n v="251.44"/>
    <n v="0.5160495854199163"/>
  </r>
  <r>
    <n v="3511"/>
    <d v="2026-05-30T00:00:00"/>
    <n v="2026"/>
    <x v="3"/>
    <n v="5"/>
    <x v="8"/>
    <x v="1"/>
    <x v="1"/>
    <x v="2"/>
    <s v="Returning"/>
    <x v="4"/>
    <s v="Packing Cube Set"/>
    <n v="1"/>
    <n v="47.19"/>
    <n v="0"/>
    <n v="18.54"/>
    <n v="47.19"/>
    <n v="18.54"/>
    <n v="28.65"/>
    <n v="0.60712015257469798"/>
  </r>
  <r>
    <n v="3514"/>
    <d v="2026-09-05T00:00:00"/>
    <n v="2026"/>
    <x v="0"/>
    <n v="9"/>
    <x v="4"/>
    <x v="2"/>
    <x v="3"/>
    <x v="2"/>
    <s v="New"/>
    <x v="4"/>
    <s v="Carry-On Duffel"/>
    <n v="2"/>
    <n v="133.81"/>
    <n v="0"/>
    <n v="66.78"/>
    <n v="267.62"/>
    <n v="133.56"/>
    <n v="134.06"/>
    <n v="0.5009341603766535"/>
  </r>
  <r>
    <n v="3516"/>
    <d v="2026-05-11T00:00:00"/>
    <n v="2026"/>
    <x v="3"/>
    <n v="5"/>
    <x v="8"/>
    <x v="0"/>
    <x v="0"/>
    <x v="3"/>
    <s v="Returning"/>
    <x v="2"/>
    <s v="Compact Sleeping Bag"/>
    <n v="1"/>
    <n v="125.3"/>
    <n v="0.05"/>
    <n v="59.62"/>
    <n v="119.035"/>
    <n v="59.62"/>
    <n v="59.414999999999999"/>
    <n v="0.49913890872432476"/>
  </r>
  <r>
    <n v="3517"/>
    <d v="2026-12-05T00:00:00"/>
    <n v="2026"/>
    <x v="2"/>
    <n v="12"/>
    <x v="3"/>
    <x v="0"/>
    <x v="8"/>
    <x v="3"/>
    <s v="New"/>
    <x v="0"/>
    <s v="Summit Backpack 45L"/>
    <n v="1"/>
    <n v="152.44"/>
    <n v="0.1"/>
    <n v="76.91"/>
    <n v="137.196"/>
    <n v="76.91"/>
    <n v="60.286000000000001"/>
    <n v="0.43941514329863846"/>
  </r>
  <r>
    <n v="3521"/>
    <d v="2026-08-14T00:00:00"/>
    <n v="2026"/>
    <x v="0"/>
    <n v="8"/>
    <x v="11"/>
    <x v="3"/>
    <x v="14"/>
    <x v="2"/>
    <s v="Business"/>
    <x v="4"/>
    <s v="Packing Cube Set"/>
    <n v="2"/>
    <n v="45.79"/>
    <n v="0"/>
    <n v="18.23"/>
    <n v="91.58"/>
    <n v="36.46"/>
    <n v="55.12"/>
    <n v="0.60187813933173184"/>
  </r>
  <r>
    <n v="3522"/>
    <d v="2026-06-03T00:00:00"/>
    <n v="2026"/>
    <x v="3"/>
    <n v="6"/>
    <x v="5"/>
    <x v="0"/>
    <x v="8"/>
    <x v="2"/>
    <s v="New"/>
    <x v="3"/>
    <s v="Compact Repair Kit"/>
    <n v="1"/>
    <n v="40.57"/>
    <n v="0"/>
    <n v="16.329999999999998"/>
    <n v="40.57"/>
    <n v="16.329999999999998"/>
    <n v="24.240000000000002"/>
    <n v="0.59748582696573826"/>
  </r>
  <r>
    <n v="3525"/>
    <d v="2026-01-29T00:00:00"/>
    <n v="2026"/>
    <x v="1"/>
    <n v="1"/>
    <x v="10"/>
    <x v="3"/>
    <x v="9"/>
    <x v="1"/>
    <s v="Business"/>
    <x v="1"/>
    <s v="Training Mat"/>
    <n v="3"/>
    <n v="49.63"/>
    <n v="0.1"/>
    <n v="22.06"/>
    <n v="134.001"/>
    <n v="66.179999999999993"/>
    <n v="67.821000000000012"/>
    <n v="0.50612308863366695"/>
  </r>
  <r>
    <n v="3527"/>
    <d v="2026-11-25T00:00:00"/>
    <n v="2026"/>
    <x v="2"/>
    <n v="11"/>
    <x v="2"/>
    <x v="2"/>
    <x v="3"/>
    <x v="3"/>
    <s v="Returning"/>
    <x v="0"/>
    <s v="Trail Boots"/>
    <n v="4"/>
    <n v="146.19"/>
    <n v="0.1"/>
    <n v="79.569999999999993"/>
    <n v="526.28399999999999"/>
    <n v="318.27999999999997"/>
    <n v="208.00400000000002"/>
    <n v="0.39523147198090769"/>
  </r>
  <r>
    <n v="3529"/>
    <d v="2026-09-06T00:00:00"/>
    <n v="2026"/>
    <x v="0"/>
    <n v="9"/>
    <x v="4"/>
    <x v="3"/>
    <x v="9"/>
    <x v="1"/>
    <s v="Returning"/>
    <x v="1"/>
    <s v="Resistance Band Set"/>
    <n v="4"/>
    <n v="39.4"/>
    <n v="0.15"/>
    <n v="14.95"/>
    <n v="133.95999999999998"/>
    <n v="59.8"/>
    <n v="74.159999999999982"/>
    <n v="0.55359808898178553"/>
  </r>
  <r>
    <n v="3530"/>
    <d v="2026-02-17T00:00:00"/>
    <n v="2026"/>
    <x v="1"/>
    <n v="2"/>
    <x v="1"/>
    <x v="1"/>
    <x v="1"/>
    <x v="2"/>
    <s v="New"/>
    <x v="2"/>
    <s v="Alpine Tent 4P"/>
    <n v="2"/>
    <n v="336.83"/>
    <n v="0"/>
    <n v="194.42"/>
    <n v="673.66"/>
    <n v="388.84"/>
    <n v="284.82"/>
    <n v="0.42279488169106078"/>
  </r>
  <r>
    <n v="3531"/>
    <d v="2026-05-15T00:00:00"/>
    <n v="2026"/>
    <x v="3"/>
    <n v="5"/>
    <x v="8"/>
    <x v="0"/>
    <x v="8"/>
    <x v="0"/>
    <s v="Business"/>
    <x v="1"/>
    <s v="Recovery Roller"/>
    <n v="4"/>
    <n v="36.21"/>
    <n v="0"/>
    <n v="14.3"/>
    <n v="144.84"/>
    <n v="57.2"/>
    <n v="87.64"/>
    <n v="0.60508146920740125"/>
  </r>
  <r>
    <n v="3532"/>
    <d v="2026-06-10T00:00:00"/>
    <n v="2026"/>
    <x v="3"/>
    <n v="6"/>
    <x v="5"/>
    <x v="3"/>
    <x v="11"/>
    <x v="3"/>
    <s v="Business"/>
    <x v="1"/>
    <s v="Recovery Roller"/>
    <n v="1"/>
    <n v="35.93"/>
    <n v="0.1"/>
    <n v="13.52"/>
    <n v="32.337000000000003"/>
    <n v="13.52"/>
    <n v="18.817000000000004"/>
    <n v="0.58190308315551853"/>
  </r>
  <r>
    <n v="3535"/>
    <d v="2026-12-28T00:00:00"/>
    <n v="2026"/>
    <x v="2"/>
    <n v="12"/>
    <x v="3"/>
    <x v="2"/>
    <x v="3"/>
    <x v="0"/>
    <s v="New"/>
    <x v="4"/>
    <s v="Insulated Bottle"/>
    <n v="1"/>
    <n v="37.03"/>
    <n v="0.15"/>
    <n v="13.53"/>
    <n v="31.4755"/>
    <n v="13.53"/>
    <n v="17.945500000000003"/>
    <n v="0.57014185636447401"/>
  </r>
  <r>
    <n v="3536"/>
    <d v="2026-03-14T00:00:00"/>
    <n v="2026"/>
    <x v="1"/>
    <n v="3"/>
    <x v="7"/>
    <x v="3"/>
    <x v="11"/>
    <x v="2"/>
    <s v="New"/>
    <x v="0"/>
    <s v="Summit Backpack 45L"/>
    <n v="2"/>
    <n v="153.66"/>
    <n v="0.1"/>
    <n v="78.430000000000007"/>
    <n v="276.58800000000002"/>
    <n v="156.86000000000001"/>
    <n v="119.72800000000001"/>
    <n v="0.43287488972768162"/>
  </r>
  <r>
    <n v="3537"/>
    <d v="2026-07-30T00:00:00"/>
    <n v="2026"/>
    <x v="0"/>
    <n v="7"/>
    <x v="0"/>
    <x v="2"/>
    <x v="7"/>
    <x v="2"/>
    <s v="Returning"/>
    <x v="2"/>
    <s v="Alpine Tent 4P"/>
    <n v="2"/>
    <n v="332.99"/>
    <n v="0.15"/>
    <n v="199.09"/>
    <n v="566.08299999999997"/>
    <n v="398.18"/>
    <n v="167.90299999999996"/>
    <n v="0.29660491482697759"/>
  </r>
  <r>
    <n v="3538"/>
    <d v="2026-02-27T00:00:00"/>
    <n v="2026"/>
    <x v="1"/>
    <n v="2"/>
    <x v="1"/>
    <x v="2"/>
    <x v="16"/>
    <x v="1"/>
    <s v="Business"/>
    <x v="1"/>
    <s v="Resistance Band Set"/>
    <n v="12"/>
    <n v="41.27"/>
    <n v="0.1"/>
    <n v="14.71"/>
    <n v="445.71600000000001"/>
    <n v="176.52"/>
    <n v="269.19600000000003"/>
    <n v="0.60396306168053204"/>
  </r>
  <r>
    <n v="3539"/>
    <d v="2026-11-04T00:00:00"/>
    <n v="2026"/>
    <x v="2"/>
    <n v="11"/>
    <x v="2"/>
    <x v="1"/>
    <x v="5"/>
    <x v="3"/>
    <s v="Returning"/>
    <x v="0"/>
    <s v="Summit Backpack 45L"/>
    <n v="3"/>
    <n v="152.32"/>
    <n v="0.1"/>
    <n v="79.36"/>
    <n v="411.26400000000001"/>
    <n v="238.07999999999998"/>
    <n v="173.18400000000003"/>
    <n v="0.42110177404295057"/>
  </r>
  <r>
    <n v="3542"/>
    <d v="2026-10-28T00:00:00"/>
    <n v="2026"/>
    <x v="2"/>
    <n v="10"/>
    <x v="9"/>
    <x v="0"/>
    <x v="2"/>
    <x v="2"/>
    <s v="New"/>
    <x v="3"/>
    <s v="Trail Bike Light"/>
    <n v="2"/>
    <n v="50.66"/>
    <n v="0"/>
    <n v="22.02"/>
    <n v="101.32"/>
    <n v="44.04"/>
    <n v="57.279999999999994"/>
    <n v="0.56533754441373862"/>
  </r>
  <r>
    <n v="3546"/>
    <d v="2026-07-16T00:00:00"/>
    <n v="2026"/>
    <x v="0"/>
    <n v="7"/>
    <x v="0"/>
    <x v="1"/>
    <x v="5"/>
    <x v="2"/>
    <s v="New"/>
    <x v="3"/>
    <s v="Compact Repair Kit"/>
    <n v="2"/>
    <n v="39.69"/>
    <n v="0.05"/>
    <n v="16.88"/>
    <n v="75.410999999999987"/>
    <n v="33.76"/>
    <n v="41.650999999999989"/>
    <n v="0.55231995332245953"/>
  </r>
  <r>
    <n v="3548"/>
    <d v="2026-09-10T00:00:00"/>
    <n v="2026"/>
    <x v="0"/>
    <n v="9"/>
    <x v="4"/>
    <x v="0"/>
    <x v="0"/>
    <x v="0"/>
    <s v="Returning"/>
    <x v="0"/>
    <s v="Trekking Poles"/>
    <n v="2"/>
    <n v="72.61"/>
    <n v="0"/>
    <n v="32.68"/>
    <n v="145.22"/>
    <n v="65.36"/>
    <n v="79.86"/>
    <n v="0.54992425285773305"/>
  </r>
  <r>
    <n v="3549"/>
    <d v="2026-09-06T00:00:00"/>
    <n v="2026"/>
    <x v="0"/>
    <n v="9"/>
    <x v="4"/>
    <x v="0"/>
    <x v="4"/>
    <x v="2"/>
    <s v="New"/>
    <x v="4"/>
    <s v="Packing Cube Set"/>
    <n v="1"/>
    <n v="47.17"/>
    <n v="0"/>
    <n v="18.64"/>
    <n v="47.17"/>
    <n v="18.64"/>
    <n v="28.53"/>
    <n v="0.60483358066567738"/>
  </r>
  <r>
    <n v="3550"/>
    <d v="2026-07-30T00:00:00"/>
    <n v="2026"/>
    <x v="0"/>
    <n v="7"/>
    <x v="0"/>
    <x v="1"/>
    <x v="5"/>
    <x v="2"/>
    <s v="Returning"/>
    <x v="2"/>
    <s v="Compact Sleeping Bag"/>
    <n v="3"/>
    <n v="120.88"/>
    <n v="0"/>
    <n v="60.97"/>
    <n v="362.64"/>
    <n v="182.91"/>
    <n v="179.73"/>
    <n v="0.49561548643282594"/>
  </r>
  <r>
    <n v="3551"/>
    <d v="2026-03-01T00:00:00"/>
    <n v="2026"/>
    <x v="1"/>
    <n v="3"/>
    <x v="7"/>
    <x v="2"/>
    <x v="7"/>
    <x v="3"/>
    <s v="Returning"/>
    <x v="3"/>
    <s v="Cycling Pack 12L"/>
    <n v="2"/>
    <n v="100.79"/>
    <n v="0.05"/>
    <n v="49"/>
    <n v="191.501"/>
    <n v="98"/>
    <n v="93.501000000000005"/>
    <n v="0.48825332504791097"/>
  </r>
  <r>
    <n v="3553"/>
    <d v="2026-08-06T00:00:00"/>
    <n v="2026"/>
    <x v="0"/>
    <n v="8"/>
    <x v="11"/>
    <x v="0"/>
    <x v="8"/>
    <x v="2"/>
    <s v="New"/>
    <x v="0"/>
    <s v="Summit Backpack 45L"/>
    <n v="4"/>
    <n v="154.41999999999999"/>
    <n v="0"/>
    <n v="77.86"/>
    <n v="617.67999999999995"/>
    <n v="311.44"/>
    <n v="306.23999999999995"/>
    <n v="0.49579070068643954"/>
  </r>
  <r>
    <n v="3555"/>
    <d v="2026-06-06T00:00:00"/>
    <n v="2026"/>
    <x v="3"/>
    <n v="6"/>
    <x v="5"/>
    <x v="3"/>
    <x v="12"/>
    <x v="1"/>
    <s v="Business"/>
    <x v="2"/>
    <s v="Alpine Tent 4P"/>
    <n v="4"/>
    <n v="346.14"/>
    <n v="0.05"/>
    <n v="198.97"/>
    <n v="1315.3319999999999"/>
    <n v="795.88"/>
    <n v="519.45199999999988"/>
    <n v="0.39492082607280893"/>
  </r>
  <r>
    <n v="3556"/>
    <d v="2026-08-09T00:00:00"/>
    <n v="2026"/>
    <x v="0"/>
    <n v="8"/>
    <x v="11"/>
    <x v="3"/>
    <x v="14"/>
    <x v="2"/>
    <s v="New"/>
    <x v="3"/>
    <s v="Commuter Helmet"/>
    <n v="4"/>
    <n v="82.63"/>
    <n v="0.1"/>
    <n v="43.78"/>
    <n v="297.46800000000002"/>
    <n v="175.12"/>
    <n v="122.34800000000001"/>
    <n v="0.41129802197211129"/>
  </r>
  <r>
    <n v="3559"/>
    <d v="2026-08-24T00:00:00"/>
    <n v="2026"/>
    <x v="0"/>
    <n v="8"/>
    <x v="11"/>
    <x v="0"/>
    <x v="4"/>
    <x v="2"/>
    <s v="Returning"/>
    <x v="1"/>
    <s v="Recovery Roller"/>
    <n v="1"/>
    <n v="36.28"/>
    <n v="0.1"/>
    <n v="14.16"/>
    <n v="32.652000000000001"/>
    <n v="14.16"/>
    <n v="18.492000000000001"/>
    <n v="0.56633590591694227"/>
  </r>
  <r>
    <n v="3560"/>
    <d v="2026-03-21T00:00:00"/>
    <n v="2026"/>
    <x v="1"/>
    <n v="3"/>
    <x v="7"/>
    <x v="3"/>
    <x v="14"/>
    <x v="2"/>
    <s v="Returning"/>
    <x v="1"/>
    <s v="Training Mat"/>
    <n v="3"/>
    <n v="50.46"/>
    <n v="0.1"/>
    <n v="21.9"/>
    <n v="136.24199999999999"/>
    <n v="65.699999999999989"/>
    <n v="70.542000000000002"/>
    <n v="0.51776985070683057"/>
  </r>
  <r>
    <n v="3563"/>
    <d v="2026-03-19T00:00:00"/>
    <n v="2026"/>
    <x v="1"/>
    <n v="3"/>
    <x v="7"/>
    <x v="0"/>
    <x v="4"/>
    <x v="2"/>
    <s v="Returning"/>
    <x v="3"/>
    <s v="Compact Repair Kit"/>
    <n v="2"/>
    <n v="40.090000000000003"/>
    <n v="0"/>
    <n v="17.2"/>
    <n v="80.180000000000007"/>
    <n v="34.4"/>
    <n v="45.780000000000008"/>
    <n v="0.57096532801197308"/>
  </r>
  <r>
    <n v="3566"/>
    <d v="2026-10-11T00:00:00"/>
    <n v="2026"/>
    <x v="2"/>
    <n v="10"/>
    <x v="9"/>
    <x v="2"/>
    <x v="13"/>
    <x v="2"/>
    <s v="New"/>
    <x v="1"/>
    <s v="Resistance Band Set"/>
    <n v="1"/>
    <n v="41.33"/>
    <n v="0"/>
    <n v="14.47"/>
    <n v="41.33"/>
    <n v="14.47"/>
    <n v="26.86"/>
    <n v="0.6498911202516332"/>
  </r>
  <r>
    <n v="3567"/>
    <d v="2026-09-12T00:00:00"/>
    <n v="2026"/>
    <x v="0"/>
    <n v="9"/>
    <x v="4"/>
    <x v="2"/>
    <x v="7"/>
    <x v="2"/>
    <s v="Business"/>
    <x v="2"/>
    <s v="Portable Camp Stove"/>
    <n v="1"/>
    <n v="81.489999999999995"/>
    <n v="0.1"/>
    <n v="38.83"/>
    <n v="73.340999999999994"/>
    <n v="38.83"/>
    <n v="34.510999999999996"/>
    <n v="0.47055535103148305"/>
  </r>
  <r>
    <n v="3568"/>
    <d v="2026-10-10T00:00:00"/>
    <n v="2026"/>
    <x v="2"/>
    <n v="10"/>
    <x v="9"/>
    <x v="1"/>
    <x v="5"/>
    <x v="1"/>
    <s v="New"/>
    <x v="0"/>
    <s v="Trekking Poles"/>
    <n v="15"/>
    <n v="70.25"/>
    <n v="0.1"/>
    <n v="32.19"/>
    <n v="948.375"/>
    <n v="482.84999999999997"/>
    <n v="465.52500000000003"/>
    <n v="0.49086595492289448"/>
  </r>
  <r>
    <n v="3570"/>
    <d v="2026-05-11T00:00:00"/>
    <n v="2026"/>
    <x v="3"/>
    <n v="5"/>
    <x v="8"/>
    <x v="2"/>
    <x v="13"/>
    <x v="2"/>
    <s v="Business"/>
    <x v="4"/>
    <s v="Insulated Bottle"/>
    <n v="1"/>
    <n v="36.159999999999997"/>
    <n v="0.1"/>
    <n v="13.38"/>
    <n v="32.543999999999997"/>
    <n v="13.38"/>
    <n v="19.163999999999994"/>
    <n v="0.58886430678466062"/>
  </r>
  <r>
    <n v="3573"/>
    <d v="2026-11-13T00:00:00"/>
    <n v="2026"/>
    <x v="2"/>
    <n v="11"/>
    <x v="2"/>
    <x v="1"/>
    <x v="10"/>
    <x v="2"/>
    <s v="Returning"/>
    <x v="0"/>
    <s v="Summit Backpack 45L"/>
    <n v="2"/>
    <n v="152.96"/>
    <n v="0.1"/>
    <n v="79.12"/>
    <n v="275.32800000000003"/>
    <n v="158.24"/>
    <n v="117.08800000000002"/>
    <n v="0.4252673175267318"/>
  </r>
  <r>
    <n v="3575"/>
    <d v="2026-09-03T00:00:00"/>
    <n v="2026"/>
    <x v="0"/>
    <n v="9"/>
    <x v="4"/>
    <x v="3"/>
    <x v="12"/>
    <x v="3"/>
    <s v="Returning"/>
    <x v="3"/>
    <s v="Commuter Helmet"/>
    <n v="3"/>
    <n v="81.12"/>
    <n v="0.1"/>
    <n v="41.78"/>
    <n v="219.02400000000003"/>
    <n v="125.34"/>
    <n v="93.684000000000026"/>
    <n v="0.42773394696471628"/>
  </r>
  <r>
    <n v="3580"/>
    <d v="2026-12-06T00:00:00"/>
    <n v="2026"/>
    <x v="2"/>
    <n v="12"/>
    <x v="3"/>
    <x v="0"/>
    <x v="0"/>
    <x v="0"/>
    <s v="New"/>
    <x v="0"/>
    <s v="Trekking Poles"/>
    <n v="2"/>
    <n v="73.16"/>
    <n v="0.15"/>
    <n v="32.64"/>
    <n v="124.37199999999999"/>
    <n v="65.28"/>
    <n v="59.091999999999985"/>
    <n v="0.47512301804264617"/>
  </r>
  <r>
    <n v="3581"/>
    <d v="2026-11-15T00:00:00"/>
    <n v="2026"/>
    <x v="2"/>
    <n v="11"/>
    <x v="2"/>
    <x v="0"/>
    <x v="2"/>
    <x v="3"/>
    <s v="Business"/>
    <x v="0"/>
    <s v="Trail Boots"/>
    <n v="2"/>
    <n v="141.21"/>
    <n v="0.1"/>
    <n v="78.31"/>
    <n v="254.17800000000003"/>
    <n v="156.62"/>
    <n v="97.558000000000021"/>
    <n v="0.38381763960688969"/>
  </r>
  <r>
    <n v="3582"/>
    <d v="2026-07-10T00:00:00"/>
    <n v="2026"/>
    <x v="0"/>
    <n v="7"/>
    <x v="0"/>
    <x v="2"/>
    <x v="13"/>
    <x v="2"/>
    <s v="Returning"/>
    <x v="2"/>
    <s v="Portable Camp Stove"/>
    <n v="4"/>
    <n v="82.47"/>
    <n v="0"/>
    <n v="40.22"/>
    <n v="329.88"/>
    <n v="160.88"/>
    <n v="169"/>
    <n v="0.51230750575967021"/>
  </r>
  <r>
    <n v="3584"/>
    <d v="2026-03-29T00:00:00"/>
    <n v="2026"/>
    <x v="1"/>
    <n v="3"/>
    <x v="7"/>
    <x v="1"/>
    <x v="1"/>
    <x v="2"/>
    <s v="Returning"/>
    <x v="4"/>
    <s v="Insulated Bottle"/>
    <n v="1"/>
    <n v="35.700000000000003"/>
    <n v="0.05"/>
    <n v="13.85"/>
    <n v="33.914999999999999"/>
    <n v="13.85"/>
    <n v="20.064999999999998"/>
    <n v="0.59162612413386406"/>
  </r>
  <r>
    <n v="3586"/>
    <d v="2026-06-24T00:00:00"/>
    <n v="2026"/>
    <x v="3"/>
    <n v="6"/>
    <x v="5"/>
    <x v="1"/>
    <x v="5"/>
    <x v="1"/>
    <s v="Business"/>
    <x v="2"/>
    <s v="Trail Tent 2P"/>
    <n v="6"/>
    <n v="193.13"/>
    <n v="0.15"/>
    <n v="106.49"/>
    <n v="984.96299999999997"/>
    <n v="638.93999999999994"/>
    <n v="346.02300000000002"/>
    <n v="0.35130558203709178"/>
  </r>
  <r>
    <n v="3587"/>
    <d v="2026-03-19T00:00:00"/>
    <n v="2026"/>
    <x v="1"/>
    <n v="3"/>
    <x v="7"/>
    <x v="0"/>
    <x v="0"/>
    <x v="2"/>
    <s v="Returning"/>
    <x v="1"/>
    <s v="Resistance Band Set"/>
    <n v="1"/>
    <n v="39.47"/>
    <n v="0"/>
    <n v="15.02"/>
    <n v="39.47"/>
    <n v="15.02"/>
    <n v="24.45"/>
    <n v="0.61945781606283257"/>
  </r>
  <r>
    <n v="3588"/>
    <d v="2026-09-19T00:00:00"/>
    <n v="2026"/>
    <x v="0"/>
    <n v="9"/>
    <x v="4"/>
    <x v="0"/>
    <x v="8"/>
    <x v="0"/>
    <s v="New"/>
    <x v="4"/>
    <s v="Travel Backpack 35L"/>
    <n v="2"/>
    <n v="164.01"/>
    <n v="0.15"/>
    <n v="87.14"/>
    <n v="278.81699999999995"/>
    <n v="174.28"/>
    <n v="104.53699999999995"/>
    <n v="0.37493050997607741"/>
  </r>
  <r>
    <n v="3589"/>
    <d v="2026-11-30T00:00:00"/>
    <n v="2026"/>
    <x v="2"/>
    <n v="11"/>
    <x v="2"/>
    <x v="1"/>
    <x v="10"/>
    <x v="2"/>
    <s v="New"/>
    <x v="0"/>
    <s v="Trekking Poles"/>
    <n v="1"/>
    <n v="73.03"/>
    <n v="0"/>
    <n v="32.71"/>
    <n v="73.03"/>
    <n v="32.71"/>
    <n v="40.32"/>
    <n v="0.55210187594139393"/>
  </r>
  <r>
    <n v="3591"/>
    <d v="2026-07-04T00:00:00"/>
    <n v="2026"/>
    <x v="0"/>
    <n v="7"/>
    <x v="0"/>
    <x v="0"/>
    <x v="8"/>
    <x v="2"/>
    <s v="Returning"/>
    <x v="4"/>
    <s v="Travel Backpack 35L"/>
    <n v="1"/>
    <n v="163.25"/>
    <n v="0"/>
    <n v="89.71"/>
    <n v="163.25"/>
    <n v="89.71"/>
    <n v="73.540000000000006"/>
    <n v="0.45047473200612559"/>
  </r>
  <r>
    <n v="3595"/>
    <d v="2026-06-22T00:00:00"/>
    <n v="2026"/>
    <x v="3"/>
    <n v="6"/>
    <x v="5"/>
    <x v="2"/>
    <x v="16"/>
    <x v="2"/>
    <s v="New"/>
    <x v="3"/>
    <s v="Compact Repair Kit"/>
    <n v="2"/>
    <n v="40.94"/>
    <n v="0.1"/>
    <n v="16.88"/>
    <n v="73.691999999999993"/>
    <n v="33.76"/>
    <n v="39.931999999999995"/>
    <n v="0.54187700157411933"/>
  </r>
  <r>
    <n v="3599"/>
    <d v="2026-05-16T00:00:00"/>
    <n v="2026"/>
    <x v="3"/>
    <n v="5"/>
    <x v="8"/>
    <x v="2"/>
    <x v="3"/>
    <x v="2"/>
    <s v="New"/>
    <x v="0"/>
    <s v="Trail Boots"/>
    <n v="4"/>
    <n v="143.34"/>
    <n v="0"/>
    <n v="80.55"/>
    <n v="573.36"/>
    <n v="322.2"/>
    <n v="251.16000000000003"/>
    <n v="0.43804939305148599"/>
  </r>
  <r>
    <n v="3602"/>
    <d v="2026-10-16T00:00:00"/>
    <n v="2026"/>
    <x v="2"/>
    <n v="10"/>
    <x v="9"/>
    <x v="3"/>
    <x v="9"/>
    <x v="1"/>
    <s v="Business"/>
    <x v="2"/>
    <s v="Alpine Tent 4P"/>
    <n v="4"/>
    <n v="345.13"/>
    <n v="0.05"/>
    <n v="200.02"/>
    <n v="1311.4939999999999"/>
    <n v="800.08"/>
    <n v="511.41399999999987"/>
    <n v="0.38994764749209671"/>
  </r>
  <r>
    <n v="3603"/>
    <d v="2026-09-19T00:00:00"/>
    <n v="2026"/>
    <x v="0"/>
    <n v="9"/>
    <x v="4"/>
    <x v="2"/>
    <x v="16"/>
    <x v="3"/>
    <s v="Returning"/>
    <x v="3"/>
    <s v="Commuter Helmet"/>
    <n v="2"/>
    <n v="83.77"/>
    <n v="0"/>
    <n v="43.32"/>
    <n v="167.54"/>
    <n v="86.64"/>
    <n v="80.899999999999991"/>
    <n v="0.4828697624447893"/>
  </r>
  <r>
    <n v="3604"/>
    <d v="2026-07-28T00:00:00"/>
    <n v="2026"/>
    <x v="0"/>
    <n v="7"/>
    <x v="0"/>
    <x v="2"/>
    <x v="16"/>
    <x v="2"/>
    <s v="Returning"/>
    <x v="0"/>
    <s v="Trail Boots"/>
    <n v="2"/>
    <n v="144.09"/>
    <n v="0"/>
    <n v="77.67"/>
    <n v="288.18"/>
    <n v="155.34"/>
    <n v="132.84"/>
    <n v="0.46096189881324173"/>
  </r>
  <r>
    <n v="3606"/>
    <d v="2026-08-22T00:00:00"/>
    <n v="2026"/>
    <x v="0"/>
    <n v="8"/>
    <x v="11"/>
    <x v="0"/>
    <x v="2"/>
    <x v="2"/>
    <s v="Business"/>
    <x v="0"/>
    <s v="Trail Boots"/>
    <n v="1"/>
    <n v="147.24"/>
    <n v="0"/>
    <n v="79.11"/>
    <n v="147.24"/>
    <n v="79.11"/>
    <n v="68.13000000000001"/>
    <n v="0.46271393643031788"/>
  </r>
  <r>
    <n v="3607"/>
    <d v="2026-05-02T00:00:00"/>
    <n v="2026"/>
    <x v="3"/>
    <n v="5"/>
    <x v="8"/>
    <x v="2"/>
    <x v="3"/>
    <x v="2"/>
    <s v="Business"/>
    <x v="4"/>
    <s v="Insulated Bottle"/>
    <n v="1"/>
    <n v="36.270000000000003"/>
    <n v="0"/>
    <n v="13.8"/>
    <n v="36.270000000000003"/>
    <n v="13.8"/>
    <n v="22.470000000000002"/>
    <n v="0.61952026468155497"/>
  </r>
  <r>
    <n v="3608"/>
    <d v="2026-11-02T00:00:00"/>
    <n v="2026"/>
    <x v="2"/>
    <n v="11"/>
    <x v="2"/>
    <x v="0"/>
    <x v="4"/>
    <x v="0"/>
    <s v="New"/>
    <x v="0"/>
    <s v="Hiking Daypack 20L"/>
    <n v="1"/>
    <n v="91.35"/>
    <n v="0"/>
    <n v="45.5"/>
    <n v="91.35"/>
    <n v="45.5"/>
    <n v="45.849999999999994"/>
    <n v="0.50191570881226055"/>
  </r>
  <r>
    <n v="3610"/>
    <d v="2026-07-03T00:00:00"/>
    <n v="2026"/>
    <x v="0"/>
    <n v="7"/>
    <x v="0"/>
    <x v="3"/>
    <x v="12"/>
    <x v="1"/>
    <s v="Business"/>
    <x v="1"/>
    <s v="Resistance Band Set"/>
    <n v="5"/>
    <n v="40.36"/>
    <n v="0.15"/>
    <n v="14.57"/>
    <n v="171.53"/>
    <n v="72.849999999999994"/>
    <n v="98.68"/>
    <n v="0.57529295167026184"/>
  </r>
  <r>
    <n v="3611"/>
    <d v="2026-03-20T00:00:00"/>
    <n v="2026"/>
    <x v="1"/>
    <n v="3"/>
    <x v="7"/>
    <x v="2"/>
    <x v="6"/>
    <x v="1"/>
    <s v="Business"/>
    <x v="3"/>
    <s v="Compact Repair Kit"/>
    <n v="6"/>
    <n v="40.89"/>
    <n v="0.1"/>
    <n v="16.84"/>
    <n v="220.80600000000001"/>
    <n v="101.03999999999999"/>
    <n v="119.76600000000002"/>
    <n v="0.54240373902883077"/>
  </r>
  <r>
    <n v="3613"/>
    <d v="2026-10-29T00:00:00"/>
    <n v="2026"/>
    <x v="2"/>
    <n v="10"/>
    <x v="9"/>
    <x v="2"/>
    <x v="13"/>
    <x v="2"/>
    <s v="Returning"/>
    <x v="4"/>
    <s v="Travel Backpack 35L"/>
    <n v="3"/>
    <n v="167.41"/>
    <n v="0"/>
    <n v="85.33"/>
    <n v="502.23"/>
    <n v="255.99"/>
    <n v="246.24"/>
    <n v="0.49029329191804549"/>
  </r>
  <r>
    <n v="3614"/>
    <d v="2026-02-08T00:00:00"/>
    <n v="2026"/>
    <x v="1"/>
    <n v="2"/>
    <x v="1"/>
    <x v="2"/>
    <x v="16"/>
    <x v="2"/>
    <s v="New"/>
    <x v="1"/>
    <s v="Training Mat"/>
    <n v="3"/>
    <n v="51.18"/>
    <n v="0"/>
    <n v="21.95"/>
    <n v="153.54"/>
    <n v="65.849999999999994"/>
    <n v="87.69"/>
    <n v="0.57112153184837833"/>
  </r>
  <r>
    <n v="3615"/>
    <d v="2026-06-09T00:00:00"/>
    <n v="2026"/>
    <x v="3"/>
    <n v="6"/>
    <x v="5"/>
    <x v="2"/>
    <x v="16"/>
    <x v="2"/>
    <s v="New"/>
    <x v="0"/>
    <s v="Summit Backpack 45L"/>
    <n v="4"/>
    <n v="155.22"/>
    <n v="0"/>
    <n v="77.209999999999994"/>
    <n v="620.88"/>
    <n v="308.83999999999997"/>
    <n v="312.04000000000002"/>
    <n v="0.50257698750161062"/>
  </r>
  <r>
    <n v="3616"/>
    <d v="2026-05-31T00:00:00"/>
    <n v="2026"/>
    <x v="3"/>
    <n v="5"/>
    <x v="8"/>
    <x v="3"/>
    <x v="12"/>
    <x v="2"/>
    <s v="Returning"/>
    <x v="1"/>
    <s v="Weighted Vest"/>
    <n v="5"/>
    <n v="126.16"/>
    <n v="0"/>
    <n v="68.59"/>
    <n v="630.79999999999995"/>
    <n v="342.95000000000005"/>
    <n v="287.84999999999991"/>
    <n v="0.45632530120481918"/>
  </r>
  <r>
    <n v="3620"/>
    <d v="2026-11-06T00:00:00"/>
    <n v="2026"/>
    <x v="2"/>
    <n v="11"/>
    <x v="2"/>
    <x v="2"/>
    <x v="13"/>
    <x v="3"/>
    <s v="New"/>
    <x v="0"/>
    <s v="Trail Boots"/>
    <n v="1"/>
    <n v="142"/>
    <n v="0.05"/>
    <n v="81.099999999999994"/>
    <n v="134.9"/>
    <n v="81.099999999999994"/>
    <n v="53.800000000000011"/>
    <n v="0.39881393624907346"/>
  </r>
  <r>
    <n v="3621"/>
    <d v="2026-04-03T00:00:00"/>
    <n v="2026"/>
    <x v="3"/>
    <n v="4"/>
    <x v="6"/>
    <x v="0"/>
    <x v="4"/>
    <x v="2"/>
    <s v="New"/>
    <x v="3"/>
    <s v="Cycling Pack 12L"/>
    <n v="2"/>
    <n v="102.63"/>
    <n v="0"/>
    <n v="50.19"/>
    <n v="205.26"/>
    <n v="100.38"/>
    <n v="104.88"/>
    <n v="0.51096170710318622"/>
  </r>
  <r>
    <n v="3624"/>
    <d v="2026-01-06T00:00:00"/>
    <n v="2026"/>
    <x v="1"/>
    <n v="1"/>
    <x v="10"/>
    <x v="0"/>
    <x v="0"/>
    <x v="2"/>
    <s v="New"/>
    <x v="0"/>
    <s v="Hiking Daypack 20L"/>
    <n v="1"/>
    <n v="93.4"/>
    <n v="0"/>
    <n v="46.11"/>
    <n v="93.4"/>
    <n v="46.11"/>
    <n v="47.290000000000006"/>
    <n v="0.50631691648822275"/>
  </r>
  <r>
    <n v="3626"/>
    <d v="2026-11-08T00:00:00"/>
    <n v="2026"/>
    <x v="2"/>
    <n v="11"/>
    <x v="2"/>
    <x v="0"/>
    <x v="8"/>
    <x v="1"/>
    <s v="Business"/>
    <x v="3"/>
    <s v="Trail Bike Light"/>
    <n v="15"/>
    <n v="51.05"/>
    <n v="0.1"/>
    <n v="21.95"/>
    <n v="689.17500000000007"/>
    <n v="329.25"/>
    <n v="359.92500000000007"/>
    <n v="0.52225486995320491"/>
  </r>
  <r>
    <n v="3627"/>
    <d v="2026-10-03T00:00:00"/>
    <n v="2026"/>
    <x v="2"/>
    <n v="10"/>
    <x v="9"/>
    <x v="0"/>
    <x v="2"/>
    <x v="0"/>
    <s v="New"/>
    <x v="2"/>
    <s v="Trail Tent 2P"/>
    <n v="2"/>
    <n v="192.99"/>
    <n v="0"/>
    <n v="101.73"/>
    <n v="385.98"/>
    <n v="203.46"/>
    <n v="182.52"/>
    <n v="0.47287424218871443"/>
  </r>
  <r>
    <n v="3628"/>
    <d v="2026-03-23T00:00:00"/>
    <n v="2026"/>
    <x v="1"/>
    <n v="3"/>
    <x v="7"/>
    <x v="2"/>
    <x v="13"/>
    <x v="3"/>
    <s v="New"/>
    <x v="4"/>
    <s v="Packing Cube Set"/>
    <n v="1"/>
    <n v="45.84"/>
    <n v="0"/>
    <n v="18.079999999999998"/>
    <n v="45.84"/>
    <n v="18.079999999999998"/>
    <n v="27.760000000000005"/>
    <n v="0.605584642233857"/>
  </r>
  <r>
    <n v="3629"/>
    <d v="2026-06-14T00:00:00"/>
    <n v="2026"/>
    <x v="3"/>
    <n v="6"/>
    <x v="5"/>
    <x v="1"/>
    <x v="5"/>
    <x v="2"/>
    <s v="New"/>
    <x v="2"/>
    <s v="Alpine Tent 4P"/>
    <n v="4"/>
    <n v="348.96"/>
    <n v="0.15"/>
    <n v="197.02"/>
    <n v="1186.4639999999999"/>
    <n v="788.08"/>
    <n v="398.3839999999999"/>
    <n v="0.3357741996385899"/>
  </r>
  <r>
    <n v="3630"/>
    <d v="2026-12-10T00:00:00"/>
    <n v="2026"/>
    <x v="2"/>
    <n v="12"/>
    <x v="3"/>
    <x v="2"/>
    <x v="13"/>
    <x v="0"/>
    <s v="Returning"/>
    <x v="3"/>
    <s v="Compact Repair Kit"/>
    <n v="3"/>
    <n v="39.979999999999997"/>
    <n v="0.1"/>
    <n v="16.989999999999998"/>
    <n v="107.946"/>
    <n v="50.97"/>
    <n v="56.975999999999999"/>
    <n v="0.52781946528819967"/>
  </r>
  <r>
    <n v="3631"/>
    <d v="2026-10-23T00:00:00"/>
    <n v="2026"/>
    <x v="2"/>
    <n v="10"/>
    <x v="9"/>
    <x v="0"/>
    <x v="0"/>
    <x v="0"/>
    <s v="Returning"/>
    <x v="1"/>
    <s v="Weighted Vest"/>
    <n v="1"/>
    <n v="123.6"/>
    <n v="0"/>
    <n v="67.3"/>
    <n v="123.6"/>
    <n v="67.3"/>
    <n v="56.3"/>
    <n v="0.45550161812297735"/>
  </r>
  <r>
    <n v="3633"/>
    <d v="2026-12-10T00:00:00"/>
    <n v="2026"/>
    <x v="2"/>
    <n v="12"/>
    <x v="3"/>
    <x v="0"/>
    <x v="2"/>
    <x v="3"/>
    <s v="Business"/>
    <x v="0"/>
    <s v="Trail Boots"/>
    <n v="3"/>
    <n v="144.16"/>
    <n v="0"/>
    <n v="77.36"/>
    <n v="432.48"/>
    <n v="232.07999999999998"/>
    <n v="200.40000000000003"/>
    <n v="0.46337402885682583"/>
  </r>
  <r>
    <n v="3636"/>
    <d v="2026-06-10T00:00:00"/>
    <n v="2026"/>
    <x v="3"/>
    <n v="6"/>
    <x v="5"/>
    <x v="1"/>
    <x v="1"/>
    <x v="3"/>
    <s v="New"/>
    <x v="4"/>
    <s v="Travel Backpack 35L"/>
    <n v="2"/>
    <n v="164.77"/>
    <n v="0"/>
    <n v="89.07"/>
    <n v="329.54"/>
    <n v="178.14"/>
    <n v="151.40000000000003"/>
    <n v="0.45942829398555568"/>
  </r>
  <r>
    <n v="3638"/>
    <d v="2026-05-08T00:00:00"/>
    <n v="2026"/>
    <x v="3"/>
    <n v="5"/>
    <x v="8"/>
    <x v="0"/>
    <x v="0"/>
    <x v="1"/>
    <s v="Business"/>
    <x v="4"/>
    <s v="Travel Backpack 35L"/>
    <n v="10"/>
    <n v="168.55"/>
    <n v="0.1"/>
    <n v="88.85"/>
    <n v="1516.95"/>
    <n v="888.5"/>
    <n v="628.45000000000005"/>
    <n v="0.41428524341606515"/>
  </r>
  <r>
    <n v="3644"/>
    <d v="2026-07-28T00:00:00"/>
    <n v="2026"/>
    <x v="0"/>
    <n v="7"/>
    <x v="0"/>
    <x v="3"/>
    <x v="11"/>
    <x v="0"/>
    <s v="Business"/>
    <x v="0"/>
    <s v="Hiking Daypack 20L"/>
    <n v="3"/>
    <n v="93.01"/>
    <n v="0.15"/>
    <n v="46.68"/>
    <n v="237.17550000000003"/>
    <n v="140.04"/>
    <n v="97.135500000000036"/>
    <n v="0.4095511551572571"/>
  </r>
  <r>
    <n v="3645"/>
    <d v="2026-05-10T00:00:00"/>
    <n v="2026"/>
    <x v="3"/>
    <n v="5"/>
    <x v="8"/>
    <x v="2"/>
    <x v="6"/>
    <x v="3"/>
    <s v="Returning"/>
    <x v="3"/>
    <s v="Trail Bike Light"/>
    <n v="2"/>
    <n v="50.93"/>
    <n v="0"/>
    <n v="22.91"/>
    <n v="101.86"/>
    <n v="45.82"/>
    <n v="56.04"/>
    <n v="0.55016689573924993"/>
  </r>
  <r>
    <n v="3646"/>
    <d v="2026-07-21T00:00:00"/>
    <n v="2026"/>
    <x v="0"/>
    <n v="7"/>
    <x v="0"/>
    <x v="3"/>
    <x v="12"/>
    <x v="3"/>
    <s v="Returning"/>
    <x v="0"/>
    <s v="Trail Boots"/>
    <n v="1"/>
    <n v="143.69"/>
    <n v="0"/>
    <n v="80.87"/>
    <n v="143.69"/>
    <n v="80.87"/>
    <n v="62.819999999999993"/>
    <n v="0.43719117544714309"/>
  </r>
  <r>
    <n v="3647"/>
    <d v="2026-08-17T00:00:00"/>
    <n v="2026"/>
    <x v="0"/>
    <n v="8"/>
    <x v="11"/>
    <x v="2"/>
    <x v="13"/>
    <x v="0"/>
    <s v="Returning"/>
    <x v="3"/>
    <s v="Cycling Pack 12L"/>
    <n v="3"/>
    <n v="104.96"/>
    <n v="0.05"/>
    <n v="51.66"/>
    <n v="299.13599999999997"/>
    <n v="154.97999999999999"/>
    <n v="144.15599999999998"/>
    <n v="0.48190789473684209"/>
  </r>
  <r>
    <n v="3648"/>
    <d v="2026-11-09T00:00:00"/>
    <n v="2026"/>
    <x v="2"/>
    <n v="11"/>
    <x v="2"/>
    <x v="1"/>
    <x v="5"/>
    <x v="3"/>
    <s v="New"/>
    <x v="1"/>
    <s v="Resistance Band Set"/>
    <n v="4"/>
    <n v="39.82"/>
    <n v="0.2"/>
    <n v="14.98"/>
    <n v="127.42400000000001"/>
    <n v="59.92"/>
    <n v="67.504000000000005"/>
    <n v="0.52975891511803119"/>
  </r>
  <r>
    <n v="3649"/>
    <d v="2026-12-11T00:00:00"/>
    <n v="2026"/>
    <x v="2"/>
    <n v="12"/>
    <x v="3"/>
    <x v="3"/>
    <x v="12"/>
    <x v="2"/>
    <s v="New"/>
    <x v="4"/>
    <s v="Travel Backpack 35L"/>
    <n v="1"/>
    <n v="164.29"/>
    <n v="0.05"/>
    <n v="88.66"/>
    <n v="156.07549999999998"/>
    <n v="88.66"/>
    <n v="67.41549999999998"/>
    <n v="0.43194159237035917"/>
  </r>
  <r>
    <n v="3654"/>
    <d v="2026-05-06T00:00:00"/>
    <n v="2026"/>
    <x v="3"/>
    <n v="5"/>
    <x v="8"/>
    <x v="3"/>
    <x v="11"/>
    <x v="2"/>
    <s v="Business"/>
    <x v="3"/>
    <s v="Trail Bike Light"/>
    <n v="1"/>
    <n v="51.44"/>
    <n v="0.1"/>
    <n v="22.88"/>
    <n v="46.295999999999999"/>
    <n v="22.88"/>
    <n v="23.416"/>
    <n v="0.50578883704855715"/>
  </r>
  <r>
    <n v="3659"/>
    <d v="2026-05-22T00:00:00"/>
    <n v="2026"/>
    <x v="3"/>
    <n v="5"/>
    <x v="8"/>
    <x v="0"/>
    <x v="8"/>
    <x v="0"/>
    <s v="New"/>
    <x v="0"/>
    <s v="Hiking Daypack 20L"/>
    <n v="2"/>
    <n v="93.55"/>
    <n v="0"/>
    <n v="44.31"/>
    <n v="187.1"/>
    <n v="88.62"/>
    <n v="98.47999999999999"/>
    <n v="0.52634954569748793"/>
  </r>
  <r>
    <n v="3660"/>
    <d v="2026-06-24T00:00:00"/>
    <n v="2026"/>
    <x v="3"/>
    <n v="6"/>
    <x v="5"/>
    <x v="3"/>
    <x v="15"/>
    <x v="2"/>
    <s v="New"/>
    <x v="3"/>
    <s v="Commuter Helmet"/>
    <n v="1"/>
    <n v="82.7"/>
    <n v="0.05"/>
    <n v="42.16"/>
    <n v="78.564999999999998"/>
    <n v="42.16"/>
    <n v="36.405000000000001"/>
    <n v="0.46337427607713361"/>
  </r>
  <r>
    <n v="3661"/>
    <d v="2026-06-09T00:00:00"/>
    <n v="2026"/>
    <x v="3"/>
    <n v="6"/>
    <x v="5"/>
    <x v="0"/>
    <x v="4"/>
    <x v="2"/>
    <s v="New"/>
    <x v="3"/>
    <s v="Cycling Pack 12L"/>
    <n v="4"/>
    <n v="100.33"/>
    <n v="0"/>
    <n v="49.99"/>
    <n v="401.32"/>
    <n v="199.96"/>
    <n v="201.35999999999999"/>
    <n v="0.5017442439948171"/>
  </r>
  <r>
    <n v="3662"/>
    <d v="2026-12-08T00:00:00"/>
    <n v="2026"/>
    <x v="2"/>
    <n v="12"/>
    <x v="3"/>
    <x v="2"/>
    <x v="3"/>
    <x v="2"/>
    <s v="Business"/>
    <x v="2"/>
    <s v="Trail Tent 2P"/>
    <n v="1"/>
    <n v="199.66"/>
    <n v="0"/>
    <n v="103.15"/>
    <n v="199.66"/>
    <n v="103.15"/>
    <n v="96.509999999999991"/>
    <n v="0.48337173194430527"/>
  </r>
  <r>
    <n v="3666"/>
    <d v="2026-02-26T00:00:00"/>
    <n v="2026"/>
    <x v="1"/>
    <n v="2"/>
    <x v="1"/>
    <x v="1"/>
    <x v="5"/>
    <x v="2"/>
    <s v="Returning"/>
    <x v="4"/>
    <s v="Insulated Bottle"/>
    <n v="1"/>
    <n v="36.19"/>
    <n v="0.1"/>
    <n v="13.62"/>
    <n v="32.570999999999998"/>
    <n v="13.62"/>
    <n v="18.951000000000001"/>
    <n v="0.58183660311319896"/>
  </r>
  <r>
    <n v="3669"/>
    <d v="2026-03-29T00:00:00"/>
    <n v="2026"/>
    <x v="1"/>
    <n v="3"/>
    <x v="7"/>
    <x v="3"/>
    <x v="11"/>
    <x v="3"/>
    <s v="Returning"/>
    <x v="2"/>
    <s v="Portable Camp Stove"/>
    <n v="1"/>
    <n v="80.09"/>
    <n v="0"/>
    <n v="40.61"/>
    <n v="80.09"/>
    <n v="40.61"/>
    <n v="39.480000000000004"/>
    <n v="0.49294543638406796"/>
  </r>
  <r>
    <n v="3670"/>
    <d v="2026-07-12T00:00:00"/>
    <n v="2026"/>
    <x v="0"/>
    <n v="7"/>
    <x v="0"/>
    <x v="1"/>
    <x v="1"/>
    <x v="0"/>
    <s v="New"/>
    <x v="4"/>
    <s v="Packing Cube Set"/>
    <n v="1"/>
    <n v="45.43"/>
    <n v="0"/>
    <n v="18.66"/>
    <n v="45.43"/>
    <n v="18.66"/>
    <n v="26.77"/>
    <n v="0.58925819942769098"/>
  </r>
  <r>
    <n v="3673"/>
    <d v="2026-12-26T00:00:00"/>
    <n v="2026"/>
    <x v="2"/>
    <n v="12"/>
    <x v="3"/>
    <x v="1"/>
    <x v="5"/>
    <x v="2"/>
    <s v="Business"/>
    <x v="1"/>
    <s v="Resistance Band Set"/>
    <n v="1"/>
    <n v="40.619999999999997"/>
    <n v="0"/>
    <n v="14.62"/>
    <n v="40.619999999999997"/>
    <n v="14.62"/>
    <n v="26"/>
    <n v="0.64007877892663712"/>
  </r>
  <r>
    <n v="3676"/>
    <d v="2026-08-18T00:00:00"/>
    <n v="2026"/>
    <x v="0"/>
    <n v="8"/>
    <x v="11"/>
    <x v="2"/>
    <x v="13"/>
    <x v="2"/>
    <s v="Returning"/>
    <x v="0"/>
    <s v="Hiking Daypack 20L"/>
    <n v="3"/>
    <n v="92.5"/>
    <n v="0.1"/>
    <n v="46.38"/>
    <n v="249.75"/>
    <n v="139.14000000000001"/>
    <n v="110.60999999999999"/>
    <n v="0.4428828828828828"/>
  </r>
  <r>
    <n v="3678"/>
    <d v="2026-05-01T00:00:00"/>
    <n v="2026"/>
    <x v="3"/>
    <n v="5"/>
    <x v="8"/>
    <x v="2"/>
    <x v="16"/>
    <x v="3"/>
    <s v="Returning"/>
    <x v="2"/>
    <s v="Trail Tent 2P"/>
    <n v="2"/>
    <n v="194.97"/>
    <n v="0"/>
    <n v="101.14"/>
    <n v="389.94"/>
    <n v="202.28"/>
    <n v="187.66"/>
    <n v="0.48125352618351541"/>
  </r>
  <r>
    <n v="3679"/>
    <d v="2026-09-07T00:00:00"/>
    <n v="2026"/>
    <x v="0"/>
    <n v="9"/>
    <x v="4"/>
    <x v="2"/>
    <x v="13"/>
    <x v="3"/>
    <s v="New"/>
    <x v="0"/>
    <s v="Trail Boots"/>
    <n v="1"/>
    <n v="147.36000000000001"/>
    <n v="0"/>
    <n v="81.599999999999994"/>
    <n v="147.36000000000001"/>
    <n v="81.599999999999994"/>
    <n v="65.760000000000019"/>
    <n v="0.44625407166123787"/>
  </r>
  <r>
    <n v="3682"/>
    <d v="2026-07-09T00:00:00"/>
    <n v="2026"/>
    <x v="0"/>
    <n v="7"/>
    <x v="0"/>
    <x v="3"/>
    <x v="12"/>
    <x v="2"/>
    <s v="Returning"/>
    <x v="0"/>
    <s v="Summit Backpack 45L"/>
    <n v="3"/>
    <n v="150.61000000000001"/>
    <n v="0"/>
    <n v="79.900000000000006"/>
    <n v="451.83000000000004"/>
    <n v="239.70000000000002"/>
    <n v="212.13000000000002"/>
    <n v="0.46949073766682159"/>
  </r>
  <r>
    <n v="3685"/>
    <d v="2026-01-10T00:00:00"/>
    <n v="2026"/>
    <x v="1"/>
    <n v="1"/>
    <x v="10"/>
    <x v="0"/>
    <x v="4"/>
    <x v="2"/>
    <s v="New"/>
    <x v="4"/>
    <s v="Travel Backpack 35L"/>
    <n v="3"/>
    <n v="161.58000000000001"/>
    <n v="0"/>
    <n v="85.58"/>
    <n v="484.74"/>
    <n v="256.74"/>
    <n v="228"/>
    <n v="0.47035524198539425"/>
  </r>
  <r>
    <n v="3688"/>
    <d v="2026-06-28T00:00:00"/>
    <n v="2026"/>
    <x v="3"/>
    <n v="6"/>
    <x v="5"/>
    <x v="3"/>
    <x v="14"/>
    <x v="0"/>
    <s v="New"/>
    <x v="1"/>
    <s v="Resistance Band Set"/>
    <n v="1"/>
    <n v="40.94"/>
    <n v="0"/>
    <n v="14.47"/>
    <n v="40.94"/>
    <n v="14.47"/>
    <n v="26.47"/>
    <n v="0.64655593551538837"/>
  </r>
  <r>
    <n v="3690"/>
    <d v="2026-09-23T00:00:00"/>
    <n v="2026"/>
    <x v="0"/>
    <n v="9"/>
    <x v="4"/>
    <x v="0"/>
    <x v="4"/>
    <x v="2"/>
    <s v="Returning"/>
    <x v="0"/>
    <s v="Hiking Daypack 20L"/>
    <n v="3"/>
    <n v="92.14"/>
    <n v="0.05"/>
    <n v="45.25"/>
    <n v="262.59899999999999"/>
    <n v="135.75"/>
    <n v="126.84899999999999"/>
    <n v="0.48305210606285626"/>
  </r>
  <r>
    <n v="3691"/>
    <d v="2026-06-19T00:00:00"/>
    <n v="2026"/>
    <x v="3"/>
    <n v="6"/>
    <x v="5"/>
    <x v="2"/>
    <x v="3"/>
    <x v="0"/>
    <s v="Returning"/>
    <x v="0"/>
    <s v="Hiking Daypack 20L"/>
    <n v="1"/>
    <n v="93.48"/>
    <n v="0.05"/>
    <n v="44.31"/>
    <n v="88.805999999999997"/>
    <n v="44.31"/>
    <n v="44.495999999999995"/>
    <n v="0.50104722653874734"/>
  </r>
  <r>
    <n v="3692"/>
    <d v="2026-11-09T00:00:00"/>
    <n v="2026"/>
    <x v="2"/>
    <n v="11"/>
    <x v="2"/>
    <x v="2"/>
    <x v="16"/>
    <x v="2"/>
    <s v="Returning"/>
    <x v="0"/>
    <s v="Summit Backpack 45L"/>
    <n v="4"/>
    <n v="154.27000000000001"/>
    <n v="0.05"/>
    <n v="78.36"/>
    <n v="586.226"/>
    <n v="313.44"/>
    <n v="272.786"/>
    <n v="0.46532565938733528"/>
  </r>
  <r>
    <n v="3694"/>
    <d v="2026-01-19T00:00:00"/>
    <n v="2026"/>
    <x v="1"/>
    <n v="1"/>
    <x v="10"/>
    <x v="1"/>
    <x v="1"/>
    <x v="0"/>
    <s v="Returning"/>
    <x v="4"/>
    <s v="Insulated Bottle"/>
    <n v="1"/>
    <n v="35.46"/>
    <n v="0.05"/>
    <n v="13.81"/>
    <n v="33.686999999999998"/>
    <n v="13.81"/>
    <n v="19.876999999999995"/>
    <n v="0.59004957401965141"/>
  </r>
  <r>
    <n v="3695"/>
    <d v="2026-04-30T00:00:00"/>
    <n v="2026"/>
    <x v="3"/>
    <n v="4"/>
    <x v="6"/>
    <x v="3"/>
    <x v="12"/>
    <x v="2"/>
    <s v="New"/>
    <x v="3"/>
    <s v="Compact Repair Kit"/>
    <n v="1"/>
    <n v="39.44"/>
    <n v="0.1"/>
    <n v="16.63"/>
    <n v="35.496000000000002"/>
    <n v="16.63"/>
    <n v="18.866000000000003"/>
    <n v="0.53149650664863657"/>
  </r>
  <r>
    <n v="3700"/>
    <d v="2026-09-03T00:00:00"/>
    <n v="2026"/>
    <x v="0"/>
    <n v="9"/>
    <x v="4"/>
    <x v="2"/>
    <x v="16"/>
    <x v="2"/>
    <s v="Returning"/>
    <x v="4"/>
    <s v="Travel Backpack 35L"/>
    <n v="1"/>
    <n v="168.54"/>
    <n v="0.05"/>
    <n v="87.82"/>
    <n v="160.11299999999997"/>
    <n v="87.82"/>
    <n v="72.292999999999978"/>
    <n v="0.45151236938911887"/>
  </r>
  <r>
    <n v="3702"/>
    <d v="2026-06-06T00:00:00"/>
    <n v="2026"/>
    <x v="3"/>
    <n v="6"/>
    <x v="5"/>
    <x v="1"/>
    <x v="10"/>
    <x v="0"/>
    <s v="Business"/>
    <x v="3"/>
    <s v="Commuter Helmet"/>
    <n v="2"/>
    <n v="83.28"/>
    <n v="0"/>
    <n v="43.56"/>
    <n v="166.56"/>
    <n v="87.12"/>
    <n v="79.44"/>
    <n v="0.47694524495677232"/>
  </r>
  <r>
    <n v="3703"/>
    <d v="2026-01-11T00:00:00"/>
    <n v="2026"/>
    <x v="1"/>
    <n v="1"/>
    <x v="10"/>
    <x v="0"/>
    <x v="4"/>
    <x v="2"/>
    <s v="Returning"/>
    <x v="4"/>
    <s v="Insulated Bottle"/>
    <n v="1"/>
    <n v="35.340000000000003"/>
    <n v="0.1"/>
    <n v="13.36"/>
    <n v="31.806000000000004"/>
    <n v="13.36"/>
    <n v="18.446000000000005"/>
    <n v="0.5799534678991386"/>
  </r>
  <r>
    <n v="3704"/>
    <d v="2026-10-28T00:00:00"/>
    <n v="2026"/>
    <x v="2"/>
    <n v="10"/>
    <x v="9"/>
    <x v="2"/>
    <x v="13"/>
    <x v="2"/>
    <s v="Returning"/>
    <x v="0"/>
    <s v="Trekking Poles"/>
    <n v="4"/>
    <n v="71.959999999999994"/>
    <n v="0.1"/>
    <n v="31.51"/>
    <n v="259.05599999999998"/>
    <n v="126.04"/>
    <n v="133.01599999999996"/>
    <n v="0.51346427027360864"/>
  </r>
  <r>
    <n v="3705"/>
    <d v="2026-01-15T00:00:00"/>
    <n v="2026"/>
    <x v="1"/>
    <n v="1"/>
    <x v="10"/>
    <x v="0"/>
    <x v="0"/>
    <x v="0"/>
    <s v="New"/>
    <x v="4"/>
    <s v="Packing Cube Set"/>
    <n v="2"/>
    <n v="45.45"/>
    <n v="0"/>
    <n v="18.190000000000001"/>
    <n v="90.9"/>
    <n v="36.380000000000003"/>
    <n v="54.52"/>
    <n v="0.59977997799779981"/>
  </r>
  <r>
    <n v="3706"/>
    <d v="2026-03-19T00:00:00"/>
    <n v="2026"/>
    <x v="1"/>
    <n v="3"/>
    <x v="7"/>
    <x v="1"/>
    <x v="1"/>
    <x v="2"/>
    <s v="Returning"/>
    <x v="3"/>
    <s v="Cycling Pack 12L"/>
    <n v="2"/>
    <n v="103.42"/>
    <n v="0"/>
    <n v="49.51"/>
    <n v="206.84"/>
    <n v="99.02"/>
    <n v="107.82000000000001"/>
    <n v="0.52127248114484626"/>
  </r>
  <r>
    <n v="3709"/>
    <d v="2026-07-14T00:00:00"/>
    <n v="2026"/>
    <x v="0"/>
    <n v="7"/>
    <x v="0"/>
    <x v="1"/>
    <x v="10"/>
    <x v="2"/>
    <s v="New"/>
    <x v="1"/>
    <s v="Training Mat"/>
    <n v="1"/>
    <n v="50.94"/>
    <n v="0"/>
    <n v="22.28"/>
    <n v="50.94"/>
    <n v="22.28"/>
    <n v="28.659999999999997"/>
    <n v="0.5626226933647428"/>
  </r>
  <r>
    <n v="3710"/>
    <d v="2026-07-25T00:00:00"/>
    <n v="2026"/>
    <x v="0"/>
    <n v="7"/>
    <x v="0"/>
    <x v="0"/>
    <x v="0"/>
    <x v="2"/>
    <s v="New"/>
    <x v="4"/>
    <s v="Packing Cube Set"/>
    <n v="2"/>
    <n v="46.48"/>
    <n v="0.05"/>
    <n v="18.760000000000002"/>
    <n v="88.311999999999983"/>
    <n v="37.520000000000003"/>
    <n v="50.79199999999998"/>
    <n v="0.57514267596702584"/>
  </r>
  <r>
    <n v="3711"/>
    <d v="2026-07-05T00:00:00"/>
    <n v="2026"/>
    <x v="0"/>
    <n v="7"/>
    <x v="0"/>
    <x v="0"/>
    <x v="2"/>
    <x v="3"/>
    <s v="New"/>
    <x v="0"/>
    <s v="Trail Boots"/>
    <n v="1"/>
    <n v="145.37"/>
    <n v="0.05"/>
    <n v="81.02"/>
    <n v="138.10149999999999"/>
    <n v="81.02"/>
    <n v="57.081499999999991"/>
    <n v="0.41333005072356199"/>
  </r>
  <r>
    <n v="3712"/>
    <d v="2026-08-12T00:00:00"/>
    <n v="2026"/>
    <x v="0"/>
    <n v="8"/>
    <x v="11"/>
    <x v="0"/>
    <x v="4"/>
    <x v="2"/>
    <s v="New"/>
    <x v="3"/>
    <s v="Commuter Helmet"/>
    <n v="3"/>
    <n v="82.32"/>
    <n v="0.15"/>
    <n v="41.95"/>
    <n v="209.91599999999997"/>
    <n v="125.85000000000001"/>
    <n v="84.06599999999996"/>
    <n v="0.40047447550448739"/>
  </r>
  <r>
    <n v="3714"/>
    <d v="2026-07-25T00:00:00"/>
    <n v="2026"/>
    <x v="0"/>
    <n v="7"/>
    <x v="0"/>
    <x v="3"/>
    <x v="12"/>
    <x v="3"/>
    <s v="Returning"/>
    <x v="4"/>
    <s v="Insulated Bottle"/>
    <n v="1"/>
    <n v="36.909999999999997"/>
    <n v="0"/>
    <n v="13.56"/>
    <n v="36.909999999999997"/>
    <n v="13.56"/>
    <n v="23.349999999999994"/>
    <n v="0.63261988620969922"/>
  </r>
  <r>
    <n v="3715"/>
    <d v="2026-07-10T00:00:00"/>
    <n v="2026"/>
    <x v="0"/>
    <n v="7"/>
    <x v="0"/>
    <x v="0"/>
    <x v="4"/>
    <x v="2"/>
    <s v="New"/>
    <x v="2"/>
    <s v="Compact Sleeping Bag"/>
    <n v="1"/>
    <n v="122.14"/>
    <n v="0.15"/>
    <n v="59.87"/>
    <n v="103.819"/>
    <n v="59.87"/>
    <n v="43.949000000000005"/>
    <n v="0.42332328379198414"/>
  </r>
  <r>
    <n v="3718"/>
    <d v="2026-03-23T00:00:00"/>
    <n v="2026"/>
    <x v="1"/>
    <n v="3"/>
    <x v="7"/>
    <x v="2"/>
    <x v="13"/>
    <x v="3"/>
    <s v="New"/>
    <x v="2"/>
    <s v="Compact Sleeping Bag"/>
    <n v="2"/>
    <n v="122.07"/>
    <n v="0.05"/>
    <n v="59.16"/>
    <n v="231.93299999999996"/>
    <n v="118.32"/>
    <n v="113.61299999999997"/>
    <n v="0.48985267297021118"/>
  </r>
  <r>
    <n v="3719"/>
    <d v="2026-04-21T00:00:00"/>
    <n v="2026"/>
    <x v="3"/>
    <n v="4"/>
    <x v="6"/>
    <x v="3"/>
    <x v="12"/>
    <x v="2"/>
    <s v="New"/>
    <x v="1"/>
    <s v="Recovery Roller"/>
    <n v="2"/>
    <n v="35.56"/>
    <n v="0.1"/>
    <n v="13.85"/>
    <n v="64.00800000000001"/>
    <n v="27.7"/>
    <n v="36.308000000000007"/>
    <n v="0.56724159480064995"/>
  </r>
  <r>
    <n v="3721"/>
    <d v="2026-12-27T00:00:00"/>
    <n v="2026"/>
    <x v="2"/>
    <n v="12"/>
    <x v="3"/>
    <x v="3"/>
    <x v="9"/>
    <x v="3"/>
    <s v="New"/>
    <x v="1"/>
    <s v="Training Mat"/>
    <n v="1"/>
    <n v="49.79"/>
    <n v="0.2"/>
    <n v="21.87"/>
    <n v="39.832000000000001"/>
    <n v="21.87"/>
    <n v="17.962"/>
    <n v="0.45094396465153641"/>
  </r>
  <r>
    <n v="3722"/>
    <d v="2026-12-03T00:00:00"/>
    <n v="2026"/>
    <x v="2"/>
    <n v="12"/>
    <x v="3"/>
    <x v="3"/>
    <x v="15"/>
    <x v="2"/>
    <s v="Returning"/>
    <x v="0"/>
    <s v="Trail Boots"/>
    <n v="1"/>
    <n v="144.78"/>
    <n v="0.15"/>
    <n v="81.53"/>
    <n v="123.063"/>
    <n v="81.53"/>
    <n v="41.533000000000001"/>
    <n v="0.33749380398657597"/>
  </r>
  <r>
    <n v="3725"/>
    <d v="2026-07-20T00:00:00"/>
    <n v="2026"/>
    <x v="0"/>
    <n v="7"/>
    <x v="0"/>
    <x v="3"/>
    <x v="14"/>
    <x v="2"/>
    <s v="Returning"/>
    <x v="2"/>
    <s v="Trail Tent 2P"/>
    <n v="2"/>
    <n v="195.74"/>
    <n v="0.05"/>
    <n v="107.17"/>
    <n v="371.90600000000001"/>
    <n v="214.34"/>
    <n v="157.566"/>
    <n v="0.4236715729243411"/>
  </r>
  <r>
    <n v="3726"/>
    <d v="2026-05-01T00:00:00"/>
    <n v="2026"/>
    <x v="3"/>
    <n v="5"/>
    <x v="8"/>
    <x v="0"/>
    <x v="4"/>
    <x v="3"/>
    <s v="Returning"/>
    <x v="3"/>
    <s v="Trail Bike Light"/>
    <n v="2"/>
    <n v="49.53"/>
    <n v="0"/>
    <n v="22.91"/>
    <n v="99.06"/>
    <n v="45.82"/>
    <n v="53.24"/>
    <n v="0.53745204926307288"/>
  </r>
  <r>
    <n v="3729"/>
    <d v="2026-11-25T00:00:00"/>
    <n v="2026"/>
    <x v="2"/>
    <n v="11"/>
    <x v="2"/>
    <x v="1"/>
    <x v="10"/>
    <x v="2"/>
    <s v="New"/>
    <x v="2"/>
    <s v="Portable Camp Stove"/>
    <n v="1"/>
    <n v="81.89"/>
    <n v="0.05"/>
    <n v="38.33"/>
    <n v="77.79549999999999"/>
    <n v="38.33"/>
    <n v="39.465499999999992"/>
    <n v="0.50729797996028048"/>
  </r>
  <r>
    <n v="3730"/>
    <d v="2026-07-23T00:00:00"/>
    <n v="2026"/>
    <x v="0"/>
    <n v="7"/>
    <x v="0"/>
    <x v="1"/>
    <x v="5"/>
    <x v="0"/>
    <s v="Business"/>
    <x v="3"/>
    <s v="Compact Repair Kit"/>
    <n v="3"/>
    <n v="40.81"/>
    <n v="0"/>
    <n v="16.86"/>
    <n v="122.43"/>
    <n v="50.58"/>
    <n v="71.850000000000009"/>
    <n v="0.58686596422445481"/>
  </r>
  <r>
    <n v="3735"/>
    <d v="2026-11-07T00:00:00"/>
    <n v="2026"/>
    <x v="2"/>
    <n v="11"/>
    <x v="2"/>
    <x v="0"/>
    <x v="4"/>
    <x v="0"/>
    <s v="Returning"/>
    <x v="4"/>
    <s v="Travel Backpack 35L"/>
    <n v="2"/>
    <n v="163.58000000000001"/>
    <n v="0.1"/>
    <n v="88.14"/>
    <n v="294.44400000000002"/>
    <n v="176.28"/>
    <n v="118.16400000000002"/>
    <n v="0.40131230386762851"/>
  </r>
  <r>
    <n v="3736"/>
    <d v="2026-01-15T00:00:00"/>
    <n v="2026"/>
    <x v="1"/>
    <n v="1"/>
    <x v="10"/>
    <x v="2"/>
    <x v="6"/>
    <x v="3"/>
    <s v="New"/>
    <x v="1"/>
    <s v="Resistance Band Set"/>
    <n v="1"/>
    <n v="40.72"/>
    <n v="0"/>
    <n v="14.94"/>
    <n v="40.72"/>
    <n v="14.94"/>
    <n v="25.78"/>
    <n v="0.6331041257367388"/>
  </r>
  <r>
    <n v="3739"/>
    <d v="2026-10-31T00:00:00"/>
    <n v="2026"/>
    <x v="2"/>
    <n v="10"/>
    <x v="9"/>
    <x v="2"/>
    <x v="13"/>
    <x v="3"/>
    <s v="New"/>
    <x v="4"/>
    <s v="Carry-On Duffel"/>
    <n v="1"/>
    <n v="135.19"/>
    <n v="0"/>
    <n v="68.319999999999993"/>
    <n v="135.19"/>
    <n v="68.319999999999993"/>
    <n v="66.87"/>
    <n v="0.49463717730601381"/>
  </r>
  <r>
    <n v="3743"/>
    <d v="2026-09-26T00:00:00"/>
    <n v="2026"/>
    <x v="0"/>
    <n v="9"/>
    <x v="4"/>
    <x v="3"/>
    <x v="12"/>
    <x v="2"/>
    <s v="New"/>
    <x v="1"/>
    <s v="Recovery Roller"/>
    <n v="4"/>
    <n v="36.159999999999997"/>
    <n v="0.05"/>
    <n v="13.68"/>
    <n v="137.40799999999999"/>
    <n v="54.72"/>
    <n v="82.687999999999988"/>
    <n v="0.60176991150442471"/>
  </r>
  <r>
    <n v="3746"/>
    <d v="2026-12-22T00:00:00"/>
    <n v="2026"/>
    <x v="2"/>
    <n v="12"/>
    <x v="3"/>
    <x v="0"/>
    <x v="0"/>
    <x v="0"/>
    <s v="Business"/>
    <x v="3"/>
    <s v="Trail Bike Light"/>
    <n v="2"/>
    <n v="50.96"/>
    <n v="0.15"/>
    <n v="22.59"/>
    <n v="86.632000000000005"/>
    <n v="45.18"/>
    <n v="41.452000000000005"/>
    <n v="0.47848370117277683"/>
  </r>
  <r>
    <n v="3747"/>
    <d v="2026-04-09T00:00:00"/>
    <n v="2026"/>
    <x v="3"/>
    <n v="4"/>
    <x v="6"/>
    <x v="0"/>
    <x v="0"/>
    <x v="0"/>
    <s v="Returning"/>
    <x v="2"/>
    <s v="Compact Sleeping Bag"/>
    <n v="2"/>
    <n v="122.36"/>
    <n v="0.05"/>
    <n v="59.06"/>
    <n v="232.48399999999998"/>
    <n v="118.12"/>
    <n v="114.36399999999998"/>
    <n v="0.49192202474148755"/>
  </r>
  <r>
    <n v="3750"/>
    <d v="2026-06-14T00:00:00"/>
    <n v="2026"/>
    <x v="3"/>
    <n v="6"/>
    <x v="5"/>
    <x v="1"/>
    <x v="1"/>
    <x v="2"/>
    <s v="Returning"/>
    <x v="0"/>
    <s v="Trekking Poles"/>
    <n v="1"/>
    <n v="71.28"/>
    <n v="0"/>
    <n v="31.92"/>
    <n v="71.28"/>
    <n v="31.92"/>
    <n v="39.36"/>
    <n v="0.55218855218855212"/>
  </r>
  <r>
    <n v="3752"/>
    <d v="2026-03-12T00:00:00"/>
    <n v="2026"/>
    <x v="1"/>
    <n v="3"/>
    <x v="7"/>
    <x v="0"/>
    <x v="4"/>
    <x v="1"/>
    <s v="Business"/>
    <x v="4"/>
    <s v="Packing Cube Set"/>
    <n v="3"/>
    <n v="45.8"/>
    <n v="0.15"/>
    <n v="18.47"/>
    <n v="116.78999999999998"/>
    <n v="55.41"/>
    <n v="61.379999999999981"/>
    <n v="0.52555869509375797"/>
  </r>
  <r>
    <n v="3754"/>
    <d v="2026-05-08T00:00:00"/>
    <n v="2026"/>
    <x v="3"/>
    <n v="5"/>
    <x v="8"/>
    <x v="2"/>
    <x v="13"/>
    <x v="2"/>
    <s v="Returning"/>
    <x v="3"/>
    <s v="Compact Repair Kit"/>
    <n v="1"/>
    <n v="39.42"/>
    <n v="0.05"/>
    <n v="16.77"/>
    <n v="37.448999999999998"/>
    <n v="16.77"/>
    <n v="20.678999999999998"/>
    <n v="0.55219097973243614"/>
  </r>
  <r>
    <n v="3762"/>
    <d v="2026-09-03T00:00:00"/>
    <n v="2026"/>
    <x v="0"/>
    <n v="9"/>
    <x v="4"/>
    <x v="1"/>
    <x v="1"/>
    <x v="0"/>
    <s v="New"/>
    <x v="3"/>
    <s v="Compact Repair Kit"/>
    <n v="4"/>
    <n v="39.61"/>
    <n v="0.1"/>
    <n v="16.829999999999998"/>
    <n v="142.596"/>
    <n v="67.319999999999993"/>
    <n v="75.27600000000001"/>
    <n v="0.52789699570815452"/>
  </r>
  <r>
    <n v="3763"/>
    <d v="2026-12-07T00:00:00"/>
    <n v="2026"/>
    <x v="2"/>
    <n v="12"/>
    <x v="3"/>
    <x v="2"/>
    <x v="16"/>
    <x v="2"/>
    <s v="New"/>
    <x v="4"/>
    <s v="Packing Cube Set"/>
    <n v="4"/>
    <n v="47.22"/>
    <n v="0"/>
    <n v="18.420000000000002"/>
    <n v="188.88"/>
    <n v="73.680000000000007"/>
    <n v="115.19999999999999"/>
    <n v="0.60991105463786521"/>
  </r>
  <r>
    <n v="3766"/>
    <d v="2026-06-22T00:00:00"/>
    <n v="2026"/>
    <x v="3"/>
    <n v="6"/>
    <x v="5"/>
    <x v="0"/>
    <x v="4"/>
    <x v="0"/>
    <s v="Returning"/>
    <x v="0"/>
    <s v="Hiking Daypack 20L"/>
    <n v="1"/>
    <n v="93.78"/>
    <n v="0"/>
    <n v="46.62"/>
    <n v="93.78"/>
    <n v="46.62"/>
    <n v="47.160000000000004"/>
    <n v="0.50287907869481774"/>
  </r>
  <r>
    <n v="3768"/>
    <d v="2026-08-30T00:00:00"/>
    <n v="2026"/>
    <x v="0"/>
    <n v="8"/>
    <x v="11"/>
    <x v="3"/>
    <x v="15"/>
    <x v="0"/>
    <s v="New"/>
    <x v="0"/>
    <s v="Trail Boots"/>
    <n v="1"/>
    <n v="143.38"/>
    <n v="0"/>
    <n v="78.37"/>
    <n v="143.38"/>
    <n v="78.37"/>
    <n v="65.009999999999991"/>
    <n v="0.45341051750592826"/>
  </r>
  <r>
    <n v="3769"/>
    <d v="2026-06-11T00:00:00"/>
    <n v="2026"/>
    <x v="3"/>
    <n v="6"/>
    <x v="5"/>
    <x v="2"/>
    <x v="13"/>
    <x v="0"/>
    <s v="New"/>
    <x v="2"/>
    <s v="Trail Tent 2P"/>
    <n v="2"/>
    <n v="199.03"/>
    <n v="0"/>
    <n v="104.7"/>
    <n v="398.06"/>
    <n v="209.4"/>
    <n v="188.66"/>
    <n v="0.47394865095714211"/>
  </r>
  <r>
    <n v="3770"/>
    <d v="2026-10-17T00:00:00"/>
    <n v="2026"/>
    <x v="2"/>
    <n v="10"/>
    <x v="9"/>
    <x v="0"/>
    <x v="8"/>
    <x v="2"/>
    <s v="Business"/>
    <x v="2"/>
    <s v="Trail Tent 2P"/>
    <n v="6"/>
    <n v="200.26"/>
    <n v="0"/>
    <n v="106.71"/>
    <n v="1201.56"/>
    <n v="640.26"/>
    <n v="561.29999999999995"/>
    <n v="0.46714271447118744"/>
  </r>
  <r>
    <n v="3771"/>
    <d v="2026-10-12T00:00:00"/>
    <n v="2026"/>
    <x v="2"/>
    <n v="10"/>
    <x v="9"/>
    <x v="3"/>
    <x v="15"/>
    <x v="2"/>
    <s v="Business"/>
    <x v="2"/>
    <s v="Portable Camp Stove"/>
    <n v="2"/>
    <n v="80.2"/>
    <n v="0"/>
    <n v="39.590000000000003"/>
    <n v="160.4"/>
    <n v="79.180000000000007"/>
    <n v="81.22"/>
    <n v="0.50635910224438896"/>
  </r>
  <r>
    <n v="3772"/>
    <d v="2026-04-20T00:00:00"/>
    <n v="2026"/>
    <x v="3"/>
    <n v="4"/>
    <x v="6"/>
    <x v="1"/>
    <x v="5"/>
    <x v="0"/>
    <s v="Returning"/>
    <x v="2"/>
    <s v="Compact Sleeping Bag"/>
    <n v="2"/>
    <n v="122.03"/>
    <n v="0"/>
    <n v="59.43"/>
    <n v="244.06"/>
    <n v="118.86"/>
    <n v="125.2"/>
    <n v="0.51298860935835455"/>
  </r>
  <r>
    <n v="3773"/>
    <d v="2026-02-22T00:00:00"/>
    <n v="2026"/>
    <x v="1"/>
    <n v="2"/>
    <x v="1"/>
    <x v="0"/>
    <x v="2"/>
    <x v="2"/>
    <s v="Returning"/>
    <x v="2"/>
    <s v="Portable Camp Stove"/>
    <n v="1"/>
    <n v="81.81"/>
    <n v="0"/>
    <n v="40.32"/>
    <n v="81.81"/>
    <n v="40.32"/>
    <n v="41.49"/>
    <n v="0.50715071507150711"/>
  </r>
  <r>
    <n v="3775"/>
    <d v="2026-05-22T00:00:00"/>
    <n v="2026"/>
    <x v="3"/>
    <n v="5"/>
    <x v="8"/>
    <x v="3"/>
    <x v="12"/>
    <x v="2"/>
    <s v="Business"/>
    <x v="4"/>
    <s v="Carry-On Duffel"/>
    <n v="1"/>
    <n v="131.74"/>
    <n v="0"/>
    <n v="66.650000000000006"/>
    <n v="131.74"/>
    <n v="66.650000000000006"/>
    <n v="65.09"/>
    <n v="0.49407924700166994"/>
  </r>
  <r>
    <n v="3776"/>
    <d v="2026-10-15T00:00:00"/>
    <n v="2026"/>
    <x v="2"/>
    <n v="10"/>
    <x v="9"/>
    <x v="0"/>
    <x v="4"/>
    <x v="2"/>
    <s v="Returning"/>
    <x v="3"/>
    <s v="Commuter Helmet"/>
    <n v="1"/>
    <n v="82.97"/>
    <n v="0"/>
    <n v="43.09"/>
    <n v="82.97"/>
    <n v="43.09"/>
    <n v="39.879999999999995"/>
    <n v="0.48065565867180904"/>
  </r>
  <r>
    <n v="3777"/>
    <d v="2026-04-23T00:00:00"/>
    <n v="2026"/>
    <x v="3"/>
    <n v="4"/>
    <x v="6"/>
    <x v="0"/>
    <x v="2"/>
    <x v="3"/>
    <s v="Business"/>
    <x v="0"/>
    <s v="Hiking Daypack 20L"/>
    <n v="1"/>
    <n v="92.74"/>
    <n v="0"/>
    <n v="46.1"/>
    <n v="92.74"/>
    <n v="46.1"/>
    <n v="46.639999999999993"/>
    <n v="0.50291136510675005"/>
  </r>
  <r>
    <n v="3782"/>
    <d v="2026-04-09T00:00:00"/>
    <n v="2026"/>
    <x v="3"/>
    <n v="4"/>
    <x v="6"/>
    <x v="1"/>
    <x v="1"/>
    <x v="0"/>
    <s v="Returning"/>
    <x v="1"/>
    <s v="Resistance Band Set"/>
    <n v="2"/>
    <n v="39.68"/>
    <n v="0.05"/>
    <n v="14.98"/>
    <n v="75.391999999999996"/>
    <n v="29.96"/>
    <n v="45.431999999999995"/>
    <n v="0.60261035653650252"/>
  </r>
  <r>
    <n v="3783"/>
    <d v="2026-12-20T00:00:00"/>
    <n v="2026"/>
    <x v="2"/>
    <n v="12"/>
    <x v="3"/>
    <x v="3"/>
    <x v="12"/>
    <x v="3"/>
    <s v="New"/>
    <x v="4"/>
    <s v="Carry-On Duffel"/>
    <n v="1"/>
    <n v="130.52000000000001"/>
    <n v="0.1"/>
    <n v="66.09"/>
    <n v="117.46800000000002"/>
    <n v="66.09"/>
    <n v="51.378000000000014"/>
    <n v="0.43737869036673821"/>
  </r>
  <r>
    <n v="3788"/>
    <d v="2026-09-26T00:00:00"/>
    <n v="2026"/>
    <x v="0"/>
    <n v="9"/>
    <x v="4"/>
    <x v="0"/>
    <x v="4"/>
    <x v="2"/>
    <s v="Returning"/>
    <x v="1"/>
    <s v="Recovery Roller"/>
    <n v="2"/>
    <n v="35.93"/>
    <n v="0"/>
    <n v="13.91"/>
    <n v="71.86"/>
    <n v="27.82"/>
    <n v="44.04"/>
    <n v="0.6128583356526579"/>
  </r>
  <r>
    <n v="3789"/>
    <d v="2026-10-14T00:00:00"/>
    <n v="2026"/>
    <x v="2"/>
    <n v="10"/>
    <x v="9"/>
    <x v="0"/>
    <x v="2"/>
    <x v="3"/>
    <s v="New"/>
    <x v="3"/>
    <s v="Trail Bike Light"/>
    <n v="2"/>
    <n v="50.56"/>
    <n v="0"/>
    <n v="23.04"/>
    <n v="101.12"/>
    <n v="46.08"/>
    <n v="55.040000000000006"/>
    <n v="0.54430379746835444"/>
  </r>
  <r>
    <n v="3794"/>
    <d v="2026-03-31T00:00:00"/>
    <n v="2026"/>
    <x v="1"/>
    <n v="3"/>
    <x v="7"/>
    <x v="2"/>
    <x v="13"/>
    <x v="0"/>
    <s v="Business"/>
    <x v="1"/>
    <s v="Training Mat"/>
    <n v="2"/>
    <n v="50.86"/>
    <n v="0.1"/>
    <n v="21.76"/>
    <n v="91.548000000000002"/>
    <n v="43.52"/>
    <n v="48.027999999999999"/>
    <n v="0.52462096386595003"/>
  </r>
  <r>
    <n v="3796"/>
    <d v="2026-01-10T00:00:00"/>
    <n v="2026"/>
    <x v="1"/>
    <n v="1"/>
    <x v="10"/>
    <x v="0"/>
    <x v="4"/>
    <x v="0"/>
    <s v="Returning"/>
    <x v="4"/>
    <s v="Travel Backpack 35L"/>
    <n v="2"/>
    <n v="166.84"/>
    <n v="0"/>
    <n v="88.67"/>
    <n v="333.68"/>
    <n v="177.34"/>
    <n v="156.34"/>
    <n v="0.4685327259649964"/>
  </r>
  <r>
    <n v="3798"/>
    <d v="2026-05-28T00:00:00"/>
    <n v="2026"/>
    <x v="3"/>
    <n v="5"/>
    <x v="8"/>
    <x v="0"/>
    <x v="4"/>
    <x v="2"/>
    <s v="Returning"/>
    <x v="0"/>
    <s v="Summit Backpack 45L"/>
    <n v="3"/>
    <n v="156.58000000000001"/>
    <n v="0"/>
    <n v="79.099999999999994"/>
    <n v="469.74"/>
    <n v="237.29999999999998"/>
    <n v="232.44000000000003"/>
    <n v="0.49482692553327379"/>
  </r>
  <r>
    <n v="3799"/>
    <d v="2026-12-15T00:00:00"/>
    <n v="2026"/>
    <x v="2"/>
    <n v="12"/>
    <x v="3"/>
    <x v="3"/>
    <x v="11"/>
    <x v="0"/>
    <s v="New"/>
    <x v="1"/>
    <s v="Training Mat"/>
    <n v="3"/>
    <n v="49.67"/>
    <n v="0.05"/>
    <n v="21.5"/>
    <n v="141.55949999999999"/>
    <n v="64.5"/>
    <n v="77.059499999999986"/>
    <n v="0.54436120500566898"/>
  </r>
  <r>
    <n v="3801"/>
    <d v="2026-11-08T00:00:00"/>
    <n v="2026"/>
    <x v="2"/>
    <n v="11"/>
    <x v="2"/>
    <x v="1"/>
    <x v="5"/>
    <x v="2"/>
    <s v="Returning"/>
    <x v="3"/>
    <s v="Cycling Pack 12L"/>
    <n v="3"/>
    <n v="101.68"/>
    <n v="0.1"/>
    <n v="51.9"/>
    <n v="274.536"/>
    <n v="155.69999999999999"/>
    <n v="118.83600000000001"/>
    <n v="0.43286126409651199"/>
  </r>
  <r>
    <n v="3803"/>
    <d v="2026-08-03T00:00:00"/>
    <n v="2026"/>
    <x v="0"/>
    <n v="8"/>
    <x v="11"/>
    <x v="3"/>
    <x v="9"/>
    <x v="2"/>
    <s v="New"/>
    <x v="0"/>
    <s v="Hiking Daypack 20L"/>
    <n v="1"/>
    <n v="90.21"/>
    <n v="0"/>
    <n v="46.31"/>
    <n v="90.21"/>
    <n v="46.31"/>
    <n v="43.899999999999991"/>
    <n v="0.48664227912648261"/>
  </r>
  <r>
    <n v="3804"/>
    <d v="2026-05-10T00:00:00"/>
    <n v="2026"/>
    <x v="3"/>
    <n v="5"/>
    <x v="8"/>
    <x v="3"/>
    <x v="9"/>
    <x v="2"/>
    <s v="Returning"/>
    <x v="1"/>
    <s v="Training Mat"/>
    <n v="2"/>
    <n v="50.79"/>
    <n v="0.05"/>
    <n v="21.83"/>
    <n v="96.500999999999991"/>
    <n v="43.66"/>
    <n v="52.840999999999994"/>
    <n v="0.54756945523880585"/>
  </r>
  <r>
    <n v="3805"/>
    <d v="2026-12-26T00:00:00"/>
    <n v="2026"/>
    <x v="2"/>
    <n v="12"/>
    <x v="3"/>
    <x v="0"/>
    <x v="2"/>
    <x v="1"/>
    <s v="Business"/>
    <x v="4"/>
    <s v="Packing Cube Set"/>
    <n v="8"/>
    <n v="45.54"/>
    <n v="0.15"/>
    <n v="18.54"/>
    <n v="309.67199999999997"/>
    <n v="148.32"/>
    <n v="161.35199999999998"/>
    <n v="0.52104161822831896"/>
  </r>
  <r>
    <n v="3807"/>
    <d v="2026-08-06T00:00:00"/>
    <n v="2026"/>
    <x v="0"/>
    <n v="8"/>
    <x v="11"/>
    <x v="1"/>
    <x v="1"/>
    <x v="3"/>
    <s v="Returning"/>
    <x v="3"/>
    <s v="Trail Bike Light"/>
    <n v="2"/>
    <n v="49.91"/>
    <n v="0.05"/>
    <n v="21.86"/>
    <n v="94.828999999999994"/>
    <n v="43.72"/>
    <n v="51.108999999999995"/>
    <n v="0.53895960096594919"/>
  </r>
  <r>
    <n v="3809"/>
    <d v="2026-04-01T00:00:00"/>
    <n v="2026"/>
    <x v="3"/>
    <n v="4"/>
    <x v="6"/>
    <x v="1"/>
    <x v="5"/>
    <x v="2"/>
    <s v="New"/>
    <x v="2"/>
    <s v="Compact Sleeping Bag"/>
    <n v="3"/>
    <n v="124.08"/>
    <n v="0.05"/>
    <n v="62.41"/>
    <n v="353.62799999999999"/>
    <n v="187.23"/>
    <n v="166.398"/>
    <n v="0.47054531880959655"/>
  </r>
  <r>
    <n v="3810"/>
    <d v="2026-06-10T00:00:00"/>
    <n v="2026"/>
    <x v="3"/>
    <n v="6"/>
    <x v="5"/>
    <x v="3"/>
    <x v="12"/>
    <x v="1"/>
    <s v="Business"/>
    <x v="4"/>
    <s v="Packing Cube Set"/>
    <n v="4"/>
    <n v="47.36"/>
    <n v="0.1"/>
    <n v="18.87"/>
    <n v="170.49600000000001"/>
    <n v="75.48"/>
    <n v="95.016000000000005"/>
    <n v="0.55729166666666663"/>
  </r>
  <r>
    <n v="3814"/>
    <d v="2026-09-30T00:00:00"/>
    <n v="2026"/>
    <x v="0"/>
    <n v="9"/>
    <x v="4"/>
    <x v="2"/>
    <x v="13"/>
    <x v="1"/>
    <s v="Returning"/>
    <x v="0"/>
    <s v="Trail Boots"/>
    <n v="5"/>
    <n v="141.08000000000001"/>
    <n v="0.05"/>
    <n v="78.23"/>
    <n v="670.13000000000011"/>
    <n v="391.15000000000003"/>
    <n v="278.98000000000008"/>
    <n v="0.4163072836613792"/>
  </r>
  <r>
    <n v="3815"/>
    <d v="2026-08-22T00:00:00"/>
    <n v="2026"/>
    <x v="0"/>
    <n v="8"/>
    <x v="11"/>
    <x v="3"/>
    <x v="12"/>
    <x v="2"/>
    <s v="Returning"/>
    <x v="2"/>
    <s v="Trail Tent 2P"/>
    <n v="2"/>
    <n v="199.53"/>
    <n v="0.05"/>
    <n v="105.87"/>
    <n v="379.10699999999997"/>
    <n v="211.74"/>
    <n v="167.36699999999996"/>
    <n v="0.44147694450379438"/>
  </r>
  <r>
    <n v="3816"/>
    <d v="2026-10-09T00:00:00"/>
    <n v="2026"/>
    <x v="2"/>
    <n v="10"/>
    <x v="9"/>
    <x v="2"/>
    <x v="13"/>
    <x v="2"/>
    <s v="New"/>
    <x v="1"/>
    <s v="Recovery Roller"/>
    <n v="1"/>
    <n v="36.32"/>
    <n v="0"/>
    <n v="13.6"/>
    <n v="36.32"/>
    <n v="13.6"/>
    <n v="22.72"/>
    <n v="0.62555066079295152"/>
  </r>
  <r>
    <n v="3818"/>
    <d v="2026-09-30T00:00:00"/>
    <n v="2026"/>
    <x v="0"/>
    <n v="9"/>
    <x v="4"/>
    <x v="1"/>
    <x v="5"/>
    <x v="2"/>
    <s v="Returning"/>
    <x v="4"/>
    <s v="Insulated Bottle"/>
    <n v="5"/>
    <n v="36.18"/>
    <n v="0"/>
    <n v="13.66"/>
    <n v="180.9"/>
    <n v="68.3"/>
    <n v="112.60000000000001"/>
    <n v="0.62244333886124936"/>
  </r>
  <r>
    <n v="3819"/>
    <d v="2026-07-04T00:00:00"/>
    <n v="2026"/>
    <x v="0"/>
    <n v="7"/>
    <x v="0"/>
    <x v="2"/>
    <x v="6"/>
    <x v="2"/>
    <s v="Returning"/>
    <x v="1"/>
    <s v="Resistance Band Set"/>
    <n v="1"/>
    <n v="40.39"/>
    <n v="0.1"/>
    <n v="14.38"/>
    <n v="36.350999999999999"/>
    <n v="14.38"/>
    <n v="21.970999999999997"/>
    <n v="0.60441253335534095"/>
  </r>
  <r>
    <n v="3820"/>
    <d v="2026-01-23T00:00:00"/>
    <n v="2026"/>
    <x v="1"/>
    <n v="1"/>
    <x v="10"/>
    <x v="0"/>
    <x v="8"/>
    <x v="0"/>
    <s v="New"/>
    <x v="2"/>
    <s v="Portable Camp Stove"/>
    <n v="1"/>
    <n v="82.6"/>
    <n v="0.05"/>
    <n v="38.299999999999997"/>
    <n v="78.469999999999985"/>
    <n v="38.299999999999997"/>
    <n v="40.169999999999987"/>
    <n v="0.51191538167452522"/>
  </r>
  <r>
    <n v="3821"/>
    <d v="2026-09-22T00:00:00"/>
    <n v="2026"/>
    <x v="0"/>
    <n v="9"/>
    <x v="4"/>
    <x v="3"/>
    <x v="15"/>
    <x v="2"/>
    <s v="Returning"/>
    <x v="0"/>
    <s v="Trail Boots"/>
    <n v="1"/>
    <n v="141"/>
    <n v="0"/>
    <n v="79.010000000000005"/>
    <n v="141"/>
    <n v="79.010000000000005"/>
    <n v="61.989999999999995"/>
    <n v="0.43964539007092196"/>
  </r>
  <r>
    <n v="3822"/>
    <d v="2026-01-30T00:00:00"/>
    <n v="2026"/>
    <x v="1"/>
    <n v="1"/>
    <x v="10"/>
    <x v="0"/>
    <x v="0"/>
    <x v="2"/>
    <s v="Returning"/>
    <x v="1"/>
    <s v="Resistance Band Set"/>
    <n v="1"/>
    <n v="39.369999999999997"/>
    <n v="0.05"/>
    <n v="14.66"/>
    <n v="37.401499999999999"/>
    <n v="14.66"/>
    <n v="22.741499999999998"/>
    <n v="0.60803711081106371"/>
  </r>
  <r>
    <n v="3823"/>
    <d v="2026-07-05T00:00:00"/>
    <n v="2026"/>
    <x v="0"/>
    <n v="7"/>
    <x v="0"/>
    <x v="0"/>
    <x v="0"/>
    <x v="0"/>
    <s v="New"/>
    <x v="4"/>
    <s v="Packing Cube Set"/>
    <n v="2"/>
    <n v="47.1"/>
    <n v="0"/>
    <n v="17.920000000000002"/>
    <n v="94.2"/>
    <n v="35.840000000000003"/>
    <n v="58.36"/>
    <n v="0.6195329087048832"/>
  </r>
  <r>
    <n v="3825"/>
    <d v="2026-11-18T00:00:00"/>
    <n v="2026"/>
    <x v="2"/>
    <n v="11"/>
    <x v="2"/>
    <x v="0"/>
    <x v="4"/>
    <x v="2"/>
    <s v="New"/>
    <x v="4"/>
    <s v="Packing Cube Set"/>
    <n v="2"/>
    <n v="46.44"/>
    <n v="0.1"/>
    <n v="18.190000000000001"/>
    <n v="83.591999999999999"/>
    <n v="36.380000000000003"/>
    <n v="47.211999999999996"/>
    <n v="0.56479088908029473"/>
  </r>
  <r>
    <n v="3828"/>
    <d v="2026-09-07T00:00:00"/>
    <n v="2026"/>
    <x v="0"/>
    <n v="9"/>
    <x v="4"/>
    <x v="1"/>
    <x v="1"/>
    <x v="2"/>
    <s v="New"/>
    <x v="4"/>
    <s v="Travel Backpack 35L"/>
    <n v="2"/>
    <n v="166.13"/>
    <n v="0.15"/>
    <n v="86.71"/>
    <n v="282.42099999999999"/>
    <n v="173.42"/>
    <n v="109.001"/>
    <n v="0.38595217777714835"/>
  </r>
  <r>
    <n v="3829"/>
    <d v="2026-11-22T00:00:00"/>
    <n v="2026"/>
    <x v="2"/>
    <n v="11"/>
    <x v="2"/>
    <x v="2"/>
    <x v="13"/>
    <x v="0"/>
    <s v="New"/>
    <x v="3"/>
    <s v="Compact Repair Kit"/>
    <n v="1"/>
    <n v="39.94"/>
    <n v="0.1"/>
    <n v="16.89"/>
    <n v="35.945999999999998"/>
    <n v="16.89"/>
    <n v="19.055999999999997"/>
    <n v="0.53012852612251704"/>
  </r>
  <r>
    <n v="3830"/>
    <d v="2026-10-01T00:00:00"/>
    <n v="2026"/>
    <x v="2"/>
    <n v="10"/>
    <x v="9"/>
    <x v="0"/>
    <x v="8"/>
    <x v="2"/>
    <s v="Business"/>
    <x v="0"/>
    <s v="Summit Backpack 45L"/>
    <n v="2"/>
    <n v="152.12"/>
    <n v="0"/>
    <n v="79.53"/>
    <n v="304.24"/>
    <n v="159.06"/>
    <n v="145.18"/>
    <n v="0.47718906126742044"/>
  </r>
  <r>
    <n v="3831"/>
    <d v="2026-06-09T00:00:00"/>
    <n v="2026"/>
    <x v="3"/>
    <n v="6"/>
    <x v="5"/>
    <x v="3"/>
    <x v="15"/>
    <x v="2"/>
    <s v="Business"/>
    <x v="4"/>
    <s v="Carry-On Duffel"/>
    <n v="2"/>
    <n v="134.28"/>
    <n v="0"/>
    <n v="69.12"/>
    <n v="268.56"/>
    <n v="138.24"/>
    <n v="130.32"/>
    <n v="0.48525469168900803"/>
  </r>
  <r>
    <n v="3832"/>
    <d v="2026-07-11T00:00:00"/>
    <n v="2026"/>
    <x v="0"/>
    <n v="7"/>
    <x v="0"/>
    <x v="0"/>
    <x v="0"/>
    <x v="2"/>
    <s v="Returning"/>
    <x v="2"/>
    <s v="Portable Camp Stove"/>
    <n v="3"/>
    <n v="82.26"/>
    <n v="0"/>
    <n v="40.020000000000003"/>
    <n v="246.78000000000003"/>
    <n v="120.06"/>
    <n v="126.72000000000003"/>
    <n v="0.51349380014587898"/>
  </r>
  <r>
    <n v="3833"/>
    <d v="2026-07-08T00:00:00"/>
    <n v="2026"/>
    <x v="0"/>
    <n v="7"/>
    <x v="0"/>
    <x v="2"/>
    <x v="3"/>
    <x v="0"/>
    <s v="New"/>
    <x v="3"/>
    <s v="Cycling Pack 12L"/>
    <n v="5"/>
    <n v="103.91"/>
    <n v="0"/>
    <n v="51.19"/>
    <n v="519.54999999999995"/>
    <n v="255.95"/>
    <n v="263.59999999999997"/>
    <n v="0.50736214031373306"/>
  </r>
  <r>
    <n v="3834"/>
    <d v="2026-07-20T00:00:00"/>
    <n v="2026"/>
    <x v="0"/>
    <n v="7"/>
    <x v="0"/>
    <x v="2"/>
    <x v="16"/>
    <x v="0"/>
    <s v="New"/>
    <x v="2"/>
    <s v="Trail Tent 2P"/>
    <n v="3"/>
    <n v="192.28"/>
    <n v="0"/>
    <n v="104.3"/>
    <n v="576.84"/>
    <n v="312.89999999999998"/>
    <n v="263.94000000000005"/>
    <n v="0.45756188891200339"/>
  </r>
  <r>
    <n v="3836"/>
    <d v="2026-11-17T00:00:00"/>
    <n v="2026"/>
    <x v="2"/>
    <n v="11"/>
    <x v="2"/>
    <x v="0"/>
    <x v="2"/>
    <x v="0"/>
    <s v="Returning"/>
    <x v="0"/>
    <s v="Hiking Daypack 20L"/>
    <n v="1"/>
    <n v="91.43"/>
    <n v="0.1"/>
    <n v="45.06"/>
    <n v="82.287000000000006"/>
    <n v="45.06"/>
    <n v="37.227000000000004"/>
    <n v="0.45240438951474715"/>
  </r>
  <r>
    <n v="3837"/>
    <d v="2026-08-27T00:00:00"/>
    <n v="2026"/>
    <x v="0"/>
    <n v="8"/>
    <x v="11"/>
    <x v="0"/>
    <x v="4"/>
    <x v="2"/>
    <s v="Returning"/>
    <x v="2"/>
    <s v="Alpine Tent 4P"/>
    <n v="2"/>
    <n v="335.87"/>
    <n v="0.1"/>
    <n v="196.54"/>
    <n v="604.56600000000003"/>
    <n v="393.08"/>
    <n v="211.48600000000005"/>
    <n v="0.34981457773014035"/>
  </r>
  <r>
    <n v="3838"/>
    <d v="2026-12-23T00:00:00"/>
    <n v="2026"/>
    <x v="2"/>
    <n v="12"/>
    <x v="3"/>
    <x v="2"/>
    <x v="7"/>
    <x v="0"/>
    <s v="New"/>
    <x v="1"/>
    <s v="Resistance Band Set"/>
    <n v="2"/>
    <n v="40.32"/>
    <n v="0"/>
    <n v="14.39"/>
    <n v="80.64"/>
    <n v="28.78"/>
    <n v="51.86"/>
    <n v="0.64310515873015872"/>
  </r>
  <r>
    <n v="3839"/>
    <d v="2026-08-24T00:00:00"/>
    <n v="2026"/>
    <x v="0"/>
    <n v="8"/>
    <x v="11"/>
    <x v="1"/>
    <x v="5"/>
    <x v="3"/>
    <s v="Returning"/>
    <x v="0"/>
    <s v="Hiking Daypack 20L"/>
    <n v="2"/>
    <n v="93.88"/>
    <n v="0.05"/>
    <n v="46.57"/>
    <n v="178.37199999999999"/>
    <n v="93.14"/>
    <n v="85.231999999999985"/>
    <n v="0.47783284371986628"/>
  </r>
  <r>
    <n v="3841"/>
    <d v="2026-05-20T00:00:00"/>
    <n v="2026"/>
    <x v="3"/>
    <n v="5"/>
    <x v="8"/>
    <x v="1"/>
    <x v="5"/>
    <x v="0"/>
    <s v="New"/>
    <x v="3"/>
    <s v="Trail Bike Light"/>
    <n v="2"/>
    <n v="50.09"/>
    <n v="0.05"/>
    <n v="23.16"/>
    <n v="95.171000000000006"/>
    <n v="46.32"/>
    <n v="48.851000000000006"/>
    <n v="0.51329711781950382"/>
  </r>
  <r>
    <n v="3842"/>
    <d v="2026-08-21T00:00:00"/>
    <n v="2026"/>
    <x v="0"/>
    <n v="8"/>
    <x v="11"/>
    <x v="0"/>
    <x v="4"/>
    <x v="1"/>
    <s v="Returning"/>
    <x v="0"/>
    <s v="Summit Backpack 45L"/>
    <n v="10"/>
    <n v="156.72"/>
    <n v="0.15"/>
    <n v="78.12"/>
    <n v="1332.12"/>
    <n v="781.2"/>
    <n v="550.91999999999985"/>
    <n v="0.41356634537429054"/>
  </r>
  <r>
    <n v="3845"/>
    <d v="2026-09-19T00:00:00"/>
    <n v="2026"/>
    <x v="0"/>
    <n v="9"/>
    <x v="4"/>
    <x v="0"/>
    <x v="4"/>
    <x v="2"/>
    <s v="New"/>
    <x v="2"/>
    <s v="Portable Camp Stove"/>
    <n v="1"/>
    <n v="81.84"/>
    <n v="0"/>
    <n v="38.5"/>
    <n v="81.84"/>
    <n v="38.5"/>
    <n v="43.34"/>
    <n v="0.52956989247311825"/>
  </r>
  <r>
    <n v="3846"/>
    <d v="2026-06-18T00:00:00"/>
    <n v="2026"/>
    <x v="3"/>
    <n v="6"/>
    <x v="5"/>
    <x v="2"/>
    <x v="13"/>
    <x v="2"/>
    <s v="Business"/>
    <x v="0"/>
    <s v="Hiking Daypack 20L"/>
    <n v="1"/>
    <n v="93.5"/>
    <n v="0"/>
    <n v="46.63"/>
    <n v="93.5"/>
    <n v="46.63"/>
    <n v="46.87"/>
    <n v="0.50128342245989299"/>
  </r>
  <r>
    <n v="3850"/>
    <d v="2026-03-03T00:00:00"/>
    <n v="2026"/>
    <x v="1"/>
    <n v="3"/>
    <x v="7"/>
    <x v="0"/>
    <x v="0"/>
    <x v="3"/>
    <s v="New"/>
    <x v="2"/>
    <s v="Portable Camp Stove"/>
    <n v="2"/>
    <n v="81.94"/>
    <n v="0.1"/>
    <n v="39.9"/>
    <n v="147.49199999999999"/>
    <n v="79.8"/>
    <n v="67.691999999999993"/>
    <n v="0.45895370596371327"/>
  </r>
  <r>
    <n v="3852"/>
    <d v="2026-12-25T00:00:00"/>
    <n v="2026"/>
    <x v="2"/>
    <n v="12"/>
    <x v="3"/>
    <x v="3"/>
    <x v="12"/>
    <x v="0"/>
    <s v="Business"/>
    <x v="1"/>
    <s v="Recovery Roller"/>
    <n v="1"/>
    <n v="35.54"/>
    <n v="0.1"/>
    <n v="13.63"/>
    <n v="31.986000000000001"/>
    <n v="13.63"/>
    <n v="18.356000000000002"/>
    <n v="0.5738760707809667"/>
  </r>
  <r>
    <n v="3853"/>
    <d v="2026-04-13T00:00:00"/>
    <n v="2026"/>
    <x v="3"/>
    <n v="4"/>
    <x v="6"/>
    <x v="0"/>
    <x v="8"/>
    <x v="2"/>
    <s v="Returning"/>
    <x v="4"/>
    <s v="Carry-On Duffel"/>
    <n v="3"/>
    <n v="136.12"/>
    <n v="0"/>
    <n v="66.58"/>
    <n v="408.36"/>
    <n v="199.74"/>
    <n v="208.62"/>
    <n v="0.51087275933000298"/>
  </r>
  <r>
    <n v="3854"/>
    <d v="2026-02-10T00:00:00"/>
    <n v="2026"/>
    <x v="1"/>
    <n v="2"/>
    <x v="1"/>
    <x v="1"/>
    <x v="1"/>
    <x v="2"/>
    <s v="New"/>
    <x v="3"/>
    <s v="Compact Repair Kit"/>
    <n v="2"/>
    <n v="41.03"/>
    <n v="0"/>
    <n v="16.260000000000002"/>
    <n v="82.06"/>
    <n v="32.520000000000003"/>
    <n v="49.54"/>
    <n v="0.60370460638557155"/>
  </r>
  <r>
    <n v="3855"/>
    <d v="2026-02-02T00:00:00"/>
    <n v="2026"/>
    <x v="1"/>
    <n v="2"/>
    <x v="1"/>
    <x v="1"/>
    <x v="1"/>
    <x v="2"/>
    <s v="Business"/>
    <x v="1"/>
    <s v="Resistance Band Set"/>
    <n v="1"/>
    <n v="39.39"/>
    <n v="0.1"/>
    <n v="15.09"/>
    <n v="35.451000000000001"/>
    <n v="15.09"/>
    <n v="20.361000000000001"/>
    <n v="0.57434204958957435"/>
  </r>
  <r>
    <n v="3856"/>
    <d v="2026-04-27T00:00:00"/>
    <n v="2026"/>
    <x v="3"/>
    <n v="4"/>
    <x v="6"/>
    <x v="2"/>
    <x v="7"/>
    <x v="0"/>
    <s v="New"/>
    <x v="4"/>
    <s v="Travel Backpack 35L"/>
    <n v="3"/>
    <n v="161.05000000000001"/>
    <n v="0.05"/>
    <n v="87.43"/>
    <n v="458.99250000000001"/>
    <n v="262.29000000000002"/>
    <n v="196.70249999999999"/>
    <n v="0.4285527541299694"/>
  </r>
  <r>
    <n v="3858"/>
    <d v="2026-07-02T00:00:00"/>
    <n v="2026"/>
    <x v="0"/>
    <n v="7"/>
    <x v="0"/>
    <x v="3"/>
    <x v="15"/>
    <x v="3"/>
    <s v="Returning"/>
    <x v="3"/>
    <s v="Commuter Helmet"/>
    <n v="1"/>
    <n v="80.290000000000006"/>
    <n v="0.1"/>
    <n v="43.47"/>
    <n v="72.26100000000001"/>
    <n v="43.47"/>
    <n v="28.791000000000011"/>
    <n v="0.39843068875326948"/>
  </r>
  <r>
    <n v="3860"/>
    <d v="2026-07-27T00:00:00"/>
    <n v="2026"/>
    <x v="0"/>
    <n v="7"/>
    <x v="0"/>
    <x v="0"/>
    <x v="0"/>
    <x v="2"/>
    <s v="Returning"/>
    <x v="1"/>
    <s v="Recovery Roller"/>
    <n v="3"/>
    <n v="37.130000000000003"/>
    <n v="0.05"/>
    <n v="14.29"/>
    <n v="105.82050000000001"/>
    <n v="42.87"/>
    <n v="62.950500000000012"/>
    <n v="0.59488000907196625"/>
  </r>
  <r>
    <n v="3861"/>
    <d v="2026-01-22T00:00:00"/>
    <n v="2026"/>
    <x v="1"/>
    <n v="1"/>
    <x v="10"/>
    <x v="0"/>
    <x v="8"/>
    <x v="2"/>
    <s v="Returning"/>
    <x v="2"/>
    <s v="Trail Tent 2P"/>
    <n v="3"/>
    <n v="195.49"/>
    <n v="0.05"/>
    <n v="106.38"/>
    <n v="557.14649999999995"/>
    <n v="319.14"/>
    <n v="238.00649999999996"/>
    <n v="0.42718836069148775"/>
  </r>
  <r>
    <n v="3862"/>
    <d v="2026-05-28T00:00:00"/>
    <n v="2026"/>
    <x v="3"/>
    <n v="5"/>
    <x v="8"/>
    <x v="0"/>
    <x v="8"/>
    <x v="3"/>
    <s v="New"/>
    <x v="1"/>
    <s v="Weighted Vest"/>
    <n v="1"/>
    <n v="123.91"/>
    <n v="0"/>
    <n v="68.89"/>
    <n v="123.91"/>
    <n v="68.89"/>
    <n v="55.019999999999996"/>
    <n v="0.44403195867968687"/>
  </r>
  <r>
    <n v="3863"/>
    <d v="2026-01-03T00:00:00"/>
    <n v="2026"/>
    <x v="1"/>
    <n v="1"/>
    <x v="10"/>
    <x v="3"/>
    <x v="9"/>
    <x v="1"/>
    <s v="Returning"/>
    <x v="3"/>
    <s v="Compact Repair Kit"/>
    <n v="12"/>
    <n v="41.22"/>
    <n v="0.1"/>
    <n v="16.64"/>
    <n v="445.17599999999999"/>
    <n v="199.68"/>
    <n v="245.49599999999998"/>
    <n v="0.55145829963879456"/>
  </r>
  <r>
    <n v="3868"/>
    <d v="2026-07-11T00:00:00"/>
    <n v="2026"/>
    <x v="0"/>
    <n v="7"/>
    <x v="0"/>
    <x v="3"/>
    <x v="11"/>
    <x v="2"/>
    <s v="Business"/>
    <x v="0"/>
    <s v="Hiking Daypack 20L"/>
    <n v="1"/>
    <n v="90.79"/>
    <n v="0"/>
    <n v="46.39"/>
    <n v="90.79"/>
    <n v="46.39"/>
    <n v="44.400000000000006"/>
    <n v="0.4890406432426479"/>
  </r>
  <r>
    <n v="3870"/>
    <d v="2026-08-20T00:00:00"/>
    <n v="2026"/>
    <x v="0"/>
    <n v="8"/>
    <x v="11"/>
    <x v="3"/>
    <x v="9"/>
    <x v="3"/>
    <s v="Returning"/>
    <x v="0"/>
    <s v="Summit Backpack 45L"/>
    <n v="1"/>
    <n v="157.84"/>
    <n v="0"/>
    <n v="77.87"/>
    <n v="157.84"/>
    <n v="77.87"/>
    <n v="79.97"/>
    <n v="0.50665230613279266"/>
  </r>
  <r>
    <n v="3871"/>
    <d v="2026-01-14T00:00:00"/>
    <n v="2026"/>
    <x v="1"/>
    <n v="1"/>
    <x v="10"/>
    <x v="1"/>
    <x v="5"/>
    <x v="2"/>
    <s v="New"/>
    <x v="0"/>
    <s v="Trail Boots"/>
    <n v="2"/>
    <n v="146.4"/>
    <n v="0.05"/>
    <n v="81.72"/>
    <n v="278.16000000000003"/>
    <n v="163.44"/>
    <n v="114.72000000000003"/>
    <n v="0.4124245038826575"/>
  </r>
  <r>
    <n v="3875"/>
    <d v="2026-07-30T00:00:00"/>
    <n v="2026"/>
    <x v="0"/>
    <n v="7"/>
    <x v="0"/>
    <x v="0"/>
    <x v="4"/>
    <x v="2"/>
    <s v="Returning"/>
    <x v="3"/>
    <s v="Cycling Pack 12L"/>
    <n v="1"/>
    <n v="101.73"/>
    <n v="0.05"/>
    <n v="51.63"/>
    <n v="96.643500000000003"/>
    <n v="51.63"/>
    <n v="45.013500000000001"/>
    <n v="0.46576852038678235"/>
  </r>
  <r>
    <n v="3877"/>
    <d v="2026-04-20T00:00:00"/>
    <n v="2026"/>
    <x v="3"/>
    <n v="4"/>
    <x v="6"/>
    <x v="0"/>
    <x v="2"/>
    <x v="2"/>
    <s v="New"/>
    <x v="4"/>
    <s v="Carry-On Duffel"/>
    <n v="3"/>
    <n v="132.07"/>
    <n v="0.05"/>
    <n v="66.41"/>
    <n v="376.39949999999999"/>
    <n v="199.23"/>
    <n v="177.1695"/>
    <n v="0.47069536489819991"/>
  </r>
  <r>
    <n v="3878"/>
    <d v="2026-03-14T00:00:00"/>
    <n v="2026"/>
    <x v="1"/>
    <n v="3"/>
    <x v="7"/>
    <x v="2"/>
    <x v="16"/>
    <x v="3"/>
    <s v="Returning"/>
    <x v="1"/>
    <s v="Resistance Band Set"/>
    <n v="1"/>
    <n v="41.05"/>
    <n v="0.1"/>
    <n v="14.94"/>
    <n v="36.945"/>
    <n v="14.94"/>
    <n v="22.005000000000003"/>
    <n v="0.59561510353227776"/>
  </r>
  <r>
    <n v="3879"/>
    <d v="2026-06-07T00:00:00"/>
    <n v="2026"/>
    <x v="3"/>
    <n v="6"/>
    <x v="5"/>
    <x v="1"/>
    <x v="10"/>
    <x v="3"/>
    <s v="Returning"/>
    <x v="3"/>
    <s v="Compact Repair Kit"/>
    <n v="2"/>
    <n v="41.25"/>
    <n v="0"/>
    <n v="17.13"/>
    <n v="82.5"/>
    <n v="34.26"/>
    <n v="48.24"/>
    <n v="0.58472727272727276"/>
  </r>
  <r>
    <n v="3880"/>
    <d v="2026-03-31T00:00:00"/>
    <n v="2026"/>
    <x v="1"/>
    <n v="3"/>
    <x v="7"/>
    <x v="2"/>
    <x v="13"/>
    <x v="1"/>
    <s v="Business"/>
    <x v="2"/>
    <s v="Compact Sleeping Bag"/>
    <n v="12"/>
    <n v="124.86"/>
    <n v="0.1"/>
    <n v="60.82"/>
    <n v="1348.4880000000001"/>
    <n v="729.84"/>
    <n v="618.64800000000002"/>
    <n v="0.45877160197198641"/>
  </r>
  <r>
    <n v="3881"/>
    <d v="2026-05-15T00:00:00"/>
    <n v="2026"/>
    <x v="3"/>
    <n v="5"/>
    <x v="8"/>
    <x v="3"/>
    <x v="11"/>
    <x v="2"/>
    <s v="Business"/>
    <x v="0"/>
    <s v="Trekking Poles"/>
    <n v="3"/>
    <n v="73.03"/>
    <n v="0.05"/>
    <n v="33.200000000000003"/>
    <n v="208.13550000000001"/>
    <n v="99.600000000000009"/>
    <n v="108.5355"/>
    <n v="0.52146558371829888"/>
  </r>
  <r>
    <n v="3882"/>
    <d v="2026-12-27T00:00:00"/>
    <n v="2026"/>
    <x v="2"/>
    <n v="12"/>
    <x v="3"/>
    <x v="0"/>
    <x v="4"/>
    <x v="3"/>
    <s v="Returning"/>
    <x v="0"/>
    <s v="Trekking Poles"/>
    <n v="3"/>
    <n v="70.430000000000007"/>
    <n v="0.1"/>
    <n v="32.869999999999997"/>
    <n v="190.16100000000003"/>
    <n v="98.609999999999985"/>
    <n v="91.551000000000045"/>
    <n v="0.48143941186678674"/>
  </r>
  <r>
    <n v="3883"/>
    <d v="2026-12-24T00:00:00"/>
    <n v="2026"/>
    <x v="2"/>
    <n v="12"/>
    <x v="3"/>
    <x v="1"/>
    <x v="1"/>
    <x v="2"/>
    <s v="New"/>
    <x v="2"/>
    <s v="Compact Sleeping Bag"/>
    <n v="1"/>
    <n v="125.66"/>
    <n v="0.15"/>
    <n v="60.6"/>
    <n v="106.81099999999999"/>
    <n v="60.6"/>
    <n v="46.210999999999991"/>
    <n v="0.43264270533933763"/>
  </r>
  <r>
    <n v="3885"/>
    <d v="2026-04-19T00:00:00"/>
    <n v="2026"/>
    <x v="3"/>
    <n v="4"/>
    <x v="6"/>
    <x v="1"/>
    <x v="5"/>
    <x v="2"/>
    <s v="New"/>
    <x v="4"/>
    <s v="Carry-On Duffel"/>
    <n v="2"/>
    <n v="133.97"/>
    <n v="0.15"/>
    <n v="67.36"/>
    <n v="227.749"/>
    <n v="134.72"/>
    <n v="93.028999999999996"/>
    <n v="0.40847160690057915"/>
  </r>
  <r>
    <n v="3889"/>
    <d v="2026-01-31T00:00:00"/>
    <n v="2026"/>
    <x v="1"/>
    <n v="1"/>
    <x v="10"/>
    <x v="3"/>
    <x v="15"/>
    <x v="0"/>
    <s v="Returning"/>
    <x v="3"/>
    <s v="Cycling Pack 12L"/>
    <n v="3"/>
    <n v="103.94"/>
    <n v="0.1"/>
    <n v="50.67"/>
    <n v="280.63799999999998"/>
    <n v="152.01"/>
    <n v="128.62799999999999"/>
    <n v="0.45834135077929572"/>
  </r>
  <r>
    <n v="3891"/>
    <d v="2026-02-27T00:00:00"/>
    <n v="2026"/>
    <x v="1"/>
    <n v="2"/>
    <x v="1"/>
    <x v="1"/>
    <x v="1"/>
    <x v="0"/>
    <s v="Returning"/>
    <x v="3"/>
    <s v="Commuter Helmet"/>
    <n v="1"/>
    <n v="82.04"/>
    <n v="0.1"/>
    <n v="41.46"/>
    <n v="73.836000000000013"/>
    <n v="41.46"/>
    <n v="32.376000000000012"/>
    <n v="0.43848529172761264"/>
  </r>
  <r>
    <n v="3893"/>
    <d v="2026-07-25T00:00:00"/>
    <n v="2026"/>
    <x v="0"/>
    <n v="7"/>
    <x v="0"/>
    <x v="1"/>
    <x v="1"/>
    <x v="2"/>
    <s v="Returning"/>
    <x v="4"/>
    <s v="Insulated Bottle"/>
    <n v="1"/>
    <n v="35.6"/>
    <n v="0"/>
    <n v="13.91"/>
    <n v="35.6"/>
    <n v="13.91"/>
    <n v="21.69"/>
    <n v="0.60926966292134832"/>
  </r>
  <r>
    <n v="3895"/>
    <d v="2026-03-02T00:00:00"/>
    <n v="2026"/>
    <x v="1"/>
    <n v="3"/>
    <x v="7"/>
    <x v="0"/>
    <x v="0"/>
    <x v="2"/>
    <s v="Business"/>
    <x v="4"/>
    <s v="Travel Backpack 35L"/>
    <n v="2"/>
    <n v="164.74"/>
    <n v="0.05"/>
    <n v="89.9"/>
    <n v="313.00600000000003"/>
    <n v="179.8"/>
    <n v="133.20600000000002"/>
    <n v="0.42557011686676932"/>
  </r>
  <r>
    <n v="3897"/>
    <d v="2026-05-01T00:00:00"/>
    <n v="2026"/>
    <x v="3"/>
    <n v="5"/>
    <x v="8"/>
    <x v="0"/>
    <x v="4"/>
    <x v="1"/>
    <s v="Business"/>
    <x v="1"/>
    <s v="Recovery Roller"/>
    <n v="4"/>
    <n v="35.619999999999997"/>
    <n v="0.15"/>
    <n v="13.76"/>
    <n v="121.10799999999999"/>
    <n v="55.04"/>
    <n v="66.067999999999984"/>
    <n v="0.54552960993493405"/>
  </r>
  <r>
    <n v="3899"/>
    <d v="2026-09-22T00:00:00"/>
    <n v="2026"/>
    <x v="0"/>
    <n v="9"/>
    <x v="4"/>
    <x v="0"/>
    <x v="2"/>
    <x v="1"/>
    <s v="Returning"/>
    <x v="2"/>
    <s v="Compact Sleeping Bag"/>
    <n v="6"/>
    <n v="121.7"/>
    <n v="0.15"/>
    <n v="61.26"/>
    <n v="620.67000000000007"/>
    <n v="367.56"/>
    <n v="253.11000000000007"/>
    <n v="0.40780124703948967"/>
  </r>
  <r>
    <n v="3901"/>
    <d v="2026-02-16T00:00:00"/>
    <n v="2026"/>
    <x v="1"/>
    <n v="2"/>
    <x v="1"/>
    <x v="0"/>
    <x v="0"/>
    <x v="0"/>
    <s v="New"/>
    <x v="0"/>
    <s v="Trekking Poles"/>
    <n v="4"/>
    <n v="70.67"/>
    <n v="0.05"/>
    <n v="32.96"/>
    <n v="268.54599999999999"/>
    <n v="131.84"/>
    <n v="136.70599999999999"/>
    <n v="0.50905990035226734"/>
  </r>
  <r>
    <n v="3903"/>
    <d v="2026-01-07T00:00:00"/>
    <n v="2026"/>
    <x v="1"/>
    <n v="1"/>
    <x v="10"/>
    <x v="0"/>
    <x v="4"/>
    <x v="2"/>
    <s v="Returning"/>
    <x v="1"/>
    <s v="Training Mat"/>
    <n v="2"/>
    <n v="51.56"/>
    <n v="0.05"/>
    <n v="22.26"/>
    <n v="97.963999999999999"/>
    <n v="44.52"/>
    <n v="53.443999999999996"/>
    <n v="0.54554734392225712"/>
  </r>
  <r>
    <n v="3904"/>
    <d v="2026-10-05T00:00:00"/>
    <n v="2026"/>
    <x v="2"/>
    <n v="10"/>
    <x v="9"/>
    <x v="2"/>
    <x v="3"/>
    <x v="2"/>
    <s v="Returning"/>
    <x v="4"/>
    <s v="Packing Cube Set"/>
    <n v="2"/>
    <n v="46.72"/>
    <n v="0"/>
    <n v="18.39"/>
    <n v="93.44"/>
    <n v="36.78"/>
    <n v="56.66"/>
    <n v="0.60637842465753422"/>
  </r>
  <r>
    <n v="3909"/>
    <d v="2026-06-19T00:00:00"/>
    <n v="2026"/>
    <x v="3"/>
    <n v="6"/>
    <x v="5"/>
    <x v="2"/>
    <x v="6"/>
    <x v="3"/>
    <s v="Returning"/>
    <x v="0"/>
    <s v="Summit Backpack 45L"/>
    <n v="1"/>
    <n v="156.05000000000001"/>
    <n v="0.05"/>
    <n v="81.28"/>
    <n v="148.2475"/>
    <n v="81.28"/>
    <n v="66.967500000000001"/>
    <n v="0.45172768512116562"/>
  </r>
  <r>
    <n v="3910"/>
    <d v="2026-10-12T00:00:00"/>
    <n v="2026"/>
    <x v="2"/>
    <n v="10"/>
    <x v="9"/>
    <x v="3"/>
    <x v="12"/>
    <x v="2"/>
    <s v="Business"/>
    <x v="3"/>
    <s v="Compact Repair Kit"/>
    <n v="3"/>
    <n v="41.09"/>
    <n v="0"/>
    <n v="17.18"/>
    <n v="123.27000000000001"/>
    <n v="51.54"/>
    <n v="71.730000000000018"/>
    <n v="0.58189340472134354"/>
  </r>
  <r>
    <n v="3911"/>
    <d v="2026-01-21T00:00:00"/>
    <n v="2026"/>
    <x v="1"/>
    <n v="1"/>
    <x v="10"/>
    <x v="1"/>
    <x v="5"/>
    <x v="2"/>
    <s v="Returning"/>
    <x v="0"/>
    <s v="Summit Backpack 45L"/>
    <n v="5"/>
    <n v="152.81"/>
    <n v="0"/>
    <n v="78.989999999999995"/>
    <n v="764.05"/>
    <n v="394.95"/>
    <n v="369.09999999999997"/>
    <n v="0.48308356782933054"/>
  </r>
  <r>
    <n v="3913"/>
    <d v="2026-05-14T00:00:00"/>
    <n v="2026"/>
    <x v="3"/>
    <n v="5"/>
    <x v="8"/>
    <x v="2"/>
    <x v="13"/>
    <x v="2"/>
    <s v="New"/>
    <x v="3"/>
    <s v="Trail Bike Light"/>
    <n v="1"/>
    <n v="50.34"/>
    <n v="0.05"/>
    <n v="22.23"/>
    <n v="47.823"/>
    <n v="22.23"/>
    <n v="25.593"/>
    <n v="0.53516090584028608"/>
  </r>
  <r>
    <n v="3917"/>
    <d v="2026-02-27T00:00:00"/>
    <n v="2026"/>
    <x v="1"/>
    <n v="2"/>
    <x v="1"/>
    <x v="0"/>
    <x v="2"/>
    <x v="2"/>
    <s v="Returning"/>
    <x v="4"/>
    <s v="Insulated Bottle"/>
    <n v="3"/>
    <n v="36.630000000000003"/>
    <n v="0"/>
    <n v="13.26"/>
    <n v="109.89000000000001"/>
    <n v="39.78"/>
    <n v="70.110000000000014"/>
    <n v="0.63800163800163801"/>
  </r>
  <r>
    <n v="3918"/>
    <d v="2026-08-17T00:00:00"/>
    <n v="2026"/>
    <x v="0"/>
    <n v="8"/>
    <x v="11"/>
    <x v="2"/>
    <x v="6"/>
    <x v="3"/>
    <s v="New"/>
    <x v="4"/>
    <s v="Travel Backpack 35L"/>
    <n v="3"/>
    <n v="168.51"/>
    <n v="0"/>
    <n v="85.34"/>
    <n v="505.53"/>
    <n v="256.02"/>
    <n v="249.51"/>
    <n v="0.49356121298439265"/>
  </r>
  <r>
    <n v="3919"/>
    <d v="2026-05-25T00:00:00"/>
    <n v="2026"/>
    <x v="3"/>
    <n v="5"/>
    <x v="8"/>
    <x v="3"/>
    <x v="12"/>
    <x v="0"/>
    <s v="Business"/>
    <x v="0"/>
    <s v="Summit Backpack 45L"/>
    <n v="6"/>
    <n v="157.33000000000001"/>
    <n v="0"/>
    <n v="78.849999999999994"/>
    <n v="943.98"/>
    <n v="473.09999999999997"/>
    <n v="470.88000000000005"/>
    <n v="0.4988241276298227"/>
  </r>
  <r>
    <n v="3920"/>
    <d v="2026-04-21T00:00:00"/>
    <n v="2026"/>
    <x v="3"/>
    <n v="4"/>
    <x v="6"/>
    <x v="2"/>
    <x v="7"/>
    <x v="2"/>
    <s v="Returning"/>
    <x v="3"/>
    <s v="Cycling Pack 12L"/>
    <n v="2"/>
    <n v="100.39"/>
    <n v="0"/>
    <n v="49.05"/>
    <n v="200.78"/>
    <n v="98.1"/>
    <n v="102.68"/>
    <n v="0.51140551847793603"/>
  </r>
  <r>
    <n v="3921"/>
    <d v="2026-12-02T00:00:00"/>
    <n v="2026"/>
    <x v="2"/>
    <n v="12"/>
    <x v="3"/>
    <x v="3"/>
    <x v="9"/>
    <x v="1"/>
    <s v="Business"/>
    <x v="0"/>
    <s v="Trail Boots"/>
    <n v="12"/>
    <n v="142.93"/>
    <n v="0.1"/>
    <n v="79.81"/>
    <n v="1543.644"/>
    <n v="957.72"/>
    <n v="585.92399999999998"/>
    <n v="0.37957197384889263"/>
  </r>
  <r>
    <n v="3922"/>
    <d v="2026-12-08T00:00:00"/>
    <n v="2026"/>
    <x v="2"/>
    <n v="12"/>
    <x v="3"/>
    <x v="0"/>
    <x v="4"/>
    <x v="0"/>
    <s v="New"/>
    <x v="0"/>
    <s v="Trail Boots"/>
    <n v="2"/>
    <n v="146.25"/>
    <n v="0.05"/>
    <n v="77.3"/>
    <n v="277.875"/>
    <n v="154.6"/>
    <n v="123.27500000000001"/>
    <n v="0.44363472784525421"/>
  </r>
  <r>
    <n v="3925"/>
    <d v="2026-03-30T00:00:00"/>
    <n v="2026"/>
    <x v="1"/>
    <n v="3"/>
    <x v="7"/>
    <x v="0"/>
    <x v="8"/>
    <x v="2"/>
    <s v="Business"/>
    <x v="1"/>
    <s v="Recovery Roller"/>
    <n v="2"/>
    <n v="36.630000000000003"/>
    <n v="0"/>
    <n v="14.31"/>
    <n v="73.260000000000005"/>
    <n v="28.62"/>
    <n v="44.64"/>
    <n v="0.60933660933660927"/>
  </r>
  <r>
    <n v="3926"/>
    <d v="2026-10-06T00:00:00"/>
    <n v="2026"/>
    <x v="2"/>
    <n v="10"/>
    <x v="9"/>
    <x v="3"/>
    <x v="9"/>
    <x v="2"/>
    <s v="Business"/>
    <x v="0"/>
    <s v="Summit Backpack 45L"/>
    <n v="6"/>
    <n v="154.93"/>
    <n v="0.05"/>
    <n v="79.430000000000007"/>
    <n v="883.101"/>
    <n v="476.58000000000004"/>
    <n v="406.52099999999996"/>
    <n v="0.46033352923391546"/>
  </r>
  <r>
    <n v="3929"/>
    <d v="2026-03-13T00:00:00"/>
    <n v="2026"/>
    <x v="1"/>
    <n v="3"/>
    <x v="7"/>
    <x v="0"/>
    <x v="8"/>
    <x v="2"/>
    <s v="New"/>
    <x v="1"/>
    <s v="Weighted Vest"/>
    <n v="1"/>
    <n v="125.69"/>
    <n v="0"/>
    <n v="67.150000000000006"/>
    <n v="125.69"/>
    <n v="67.150000000000006"/>
    <n v="58.539999999999992"/>
    <n v="0.465749065160315"/>
  </r>
  <r>
    <n v="3930"/>
    <d v="2026-04-25T00:00:00"/>
    <n v="2026"/>
    <x v="3"/>
    <n v="4"/>
    <x v="6"/>
    <x v="2"/>
    <x v="13"/>
    <x v="3"/>
    <s v="Returning"/>
    <x v="1"/>
    <s v="Resistance Band Set"/>
    <n v="2"/>
    <n v="40.85"/>
    <n v="0"/>
    <n v="14.99"/>
    <n v="81.7"/>
    <n v="29.98"/>
    <n v="51.72"/>
    <n v="0.633047735618115"/>
  </r>
  <r>
    <n v="3931"/>
    <d v="2026-07-03T00:00:00"/>
    <n v="2026"/>
    <x v="0"/>
    <n v="7"/>
    <x v="0"/>
    <x v="3"/>
    <x v="14"/>
    <x v="1"/>
    <s v="Business"/>
    <x v="0"/>
    <s v="Trail Boots"/>
    <n v="12"/>
    <n v="143.77000000000001"/>
    <n v="0.1"/>
    <n v="81.680000000000007"/>
    <n v="1552.7160000000003"/>
    <n v="980.16000000000008"/>
    <n v="572.55600000000027"/>
    <n v="0.3687448316369511"/>
  </r>
  <r>
    <n v="3932"/>
    <d v="2026-06-26T00:00:00"/>
    <n v="2026"/>
    <x v="3"/>
    <n v="6"/>
    <x v="5"/>
    <x v="3"/>
    <x v="11"/>
    <x v="2"/>
    <s v="New"/>
    <x v="1"/>
    <s v="Recovery Roller"/>
    <n v="4"/>
    <n v="35.770000000000003"/>
    <n v="0"/>
    <n v="13.75"/>
    <n v="143.08000000000001"/>
    <n v="55"/>
    <n v="88.080000000000013"/>
    <n v="0.61559966452334358"/>
  </r>
  <r>
    <n v="3933"/>
    <d v="2026-06-22T00:00:00"/>
    <n v="2026"/>
    <x v="3"/>
    <n v="6"/>
    <x v="5"/>
    <x v="0"/>
    <x v="2"/>
    <x v="0"/>
    <s v="New"/>
    <x v="1"/>
    <s v="Training Mat"/>
    <n v="2"/>
    <n v="51.42"/>
    <n v="0"/>
    <n v="22.19"/>
    <n v="102.84"/>
    <n v="44.38"/>
    <n v="58.46"/>
    <n v="0.56845585375340335"/>
  </r>
  <r>
    <n v="3935"/>
    <d v="2026-08-16T00:00:00"/>
    <n v="2026"/>
    <x v="0"/>
    <n v="8"/>
    <x v="11"/>
    <x v="3"/>
    <x v="14"/>
    <x v="3"/>
    <s v="Returning"/>
    <x v="4"/>
    <s v="Packing Cube Set"/>
    <n v="4"/>
    <n v="46.05"/>
    <n v="0"/>
    <n v="18.75"/>
    <n v="184.2"/>
    <n v="75"/>
    <n v="109.19999999999999"/>
    <n v="0.5928338762214983"/>
  </r>
  <r>
    <n v="3937"/>
    <d v="2026-07-01T00:00:00"/>
    <n v="2026"/>
    <x v="0"/>
    <n v="7"/>
    <x v="0"/>
    <x v="0"/>
    <x v="0"/>
    <x v="2"/>
    <s v="Business"/>
    <x v="2"/>
    <s v="Compact Sleeping Bag"/>
    <n v="3"/>
    <n v="126.23"/>
    <n v="0.05"/>
    <n v="61.81"/>
    <n v="359.75549999999998"/>
    <n v="185.43"/>
    <n v="174.32549999999998"/>
    <n v="0.4845666014835075"/>
  </r>
  <r>
    <n v="3938"/>
    <d v="2026-08-20T00:00:00"/>
    <n v="2026"/>
    <x v="0"/>
    <n v="8"/>
    <x v="11"/>
    <x v="2"/>
    <x v="13"/>
    <x v="2"/>
    <s v="New"/>
    <x v="2"/>
    <s v="Alpine Tent 4P"/>
    <n v="1"/>
    <n v="336.35"/>
    <n v="0"/>
    <n v="195.07"/>
    <n v="336.35"/>
    <n v="195.07"/>
    <n v="141.28000000000003"/>
    <n v="0.42003865021554931"/>
  </r>
  <r>
    <n v="3940"/>
    <d v="2026-07-10T00:00:00"/>
    <n v="2026"/>
    <x v="0"/>
    <n v="7"/>
    <x v="0"/>
    <x v="3"/>
    <x v="14"/>
    <x v="0"/>
    <s v="Returning"/>
    <x v="0"/>
    <s v="Trail Boots"/>
    <n v="3"/>
    <n v="143.59"/>
    <n v="0"/>
    <n v="78.91"/>
    <n v="430.77"/>
    <n v="236.73"/>
    <n v="194.04"/>
    <n v="0.45044919562643637"/>
  </r>
  <r>
    <n v="3942"/>
    <d v="2026-07-03T00:00:00"/>
    <n v="2026"/>
    <x v="0"/>
    <n v="7"/>
    <x v="0"/>
    <x v="2"/>
    <x v="13"/>
    <x v="2"/>
    <s v="New"/>
    <x v="0"/>
    <s v="Trekking Poles"/>
    <n v="2"/>
    <n v="70.5"/>
    <n v="0"/>
    <n v="32.51"/>
    <n v="141"/>
    <n v="65.02"/>
    <n v="75.98"/>
    <n v="0.53886524822695037"/>
  </r>
  <r>
    <n v="3945"/>
    <d v="2026-12-26T00:00:00"/>
    <n v="2026"/>
    <x v="2"/>
    <n v="12"/>
    <x v="3"/>
    <x v="0"/>
    <x v="8"/>
    <x v="1"/>
    <s v="Business"/>
    <x v="3"/>
    <s v="Trail Bike Light"/>
    <n v="4"/>
    <n v="50.96"/>
    <n v="0.1"/>
    <n v="22.14"/>
    <n v="183.45600000000002"/>
    <n v="88.56"/>
    <n v="94.896000000000015"/>
    <n v="0.51726844583987441"/>
  </r>
  <r>
    <n v="3948"/>
    <d v="2026-01-12T00:00:00"/>
    <n v="2026"/>
    <x v="1"/>
    <n v="1"/>
    <x v="10"/>
    <x v="2"/>
    <x v="16"/>
    <x v="2"/>
    <s v="New"/>
    <x v="0"/>
    <s v="Trekking Poles"/>
    <n v="2"/>
    <n v="72.239999999999995"/>
    <n v="0"/>
    <n v="32.94"/>
    <n v="144.47999999999999"/>
    <n v="65.88"/>
    <n v="78.599999999999994"/>
    <n v="0.54401993355481726"/>
  </r>
  <r>
    <n v="3951"/>
    <d v="2026-06-22T00:00:00"/>
    <n v="2026"/>
    <x v="3"/>
    <n v="6"/>
    <x v="5"/>
    <x v="3"/>
    <x v="12"/>
    <x v="0"/>
    <s v="New"/>
    <x v="4"/>
    <s v="Travel Backpack 35L"/>
    <n v="1"/>
    <n v="164.99"/>
    <n v="0.1"/>
    <n v="86.6"/>
    <n v="148.49100000000001"/>
    <n v="86.6"/>
    <n v="61.89100000000002"/>
    <n v="0.41679967136055396"/>
  </r>
  <r>
    <n v="3952"/>
    <d v="2026-02-10T00:00:00"/>
    <n v="2026"/>
    <x v="1"/>
    <n v="2"/>
    <x v="1"/>
    <x v="0"/>
    <x v="4"/>
    <x v="3"/>
    <s v="New"/>
    <x v="3"/>
    <s v="Commuter Helmet"/>
    <n v="1"/>
    <n v="81.44"/>
    <n v="0.05"/>
    <n v="43.9"/>
    <n v="77.367999999999995"/>
    <n v="43.9"/>
    <n v="33.467999999999996"/>
    <n v="0.43258194602419603"/>
  </r>
  <r>
    <n v="3953"/>
    <d v="2026-03-20T00:00:00"/>
    <n v="2026"/>
    <x v="1"/>
    <n v="3"/>
    <x v="7"/>
    <x v="2"/>
    <x v="16"/>
    <x v="2"/>
    <s v="New"/>
    <x v="1"/>
    <s v="Weighted Vest"/>
    <n v="1"/>
    <n v="120.63"/>
    <n v="0"/>
    <n v="70.28"/>
    <n v="120.63"/>
    <n v="70.28"/>
    <n v="50.349999999999994"/>
    <n v="0.41739202520102792"/>
  </r>
  <r>
    <n v="3958"/>
    <d v="2026-04-01T00:00:00"/>
    <n v="2026"/>
    <x v="3"/>
    <n v="4"/>
    <x v="6"/>
    <x v="2"/>
    <x v="6"/>
    <x v="2"/>
    <s v="Returning"/>
    <x v="2"/>
    <s v="Compact Sleeping Bag"/>
    <n v="2"/>
    <n v="125.35"/>
    <n v="0.15"/>
    <n v="60.73"/>
    <n v="213.095"/>
    <n v="121.46"/>
    <n v="91.635000000000005"/>
    <n v="0.43001947488209485"/>
  </r>
  <r>
    <n v="3961"/>
    <d v="2026-03-18T00:00:00"/>
    <n v="2026"/>
    <x v="1"/>
    <n v="3"/>
    <x v="7"/>
    <x v="1"/>
    <x v="10"/>
    <x v="2"/>
    <s v="Business"/>
    <x v="1"/>
    <s v="Recovery Roller"/>
    <n v="3"/>
    <n v="36.32"/>
    <n v="0"/>
    <n v="14.18"/>
    <n v="108.96000000000001"/>
    <n v="42.54"/>
    <n v="66.420000000000016"/>
    <n v="0.60958149779735693"/>
  </r>
  <r>
    <n v="3963"/>
    <d v="2026-12-11T00:00:00"/>
    <n v="2026"/>
    <x v="2"/>
    <n v="12"/>
    <x v="3"/>
    <x v="0"/>
    <x v="4"/>
    <x v="2"/>
    <s v="Returning"/>
    <x v="4"/>
    <s v="Insulated Bottle"/>
    <n v="1"/>
    <n v="35.81"/>
    <n v="0"/>
    <n v="13.28"/>
    <n v="35.81"/>
    <n v="13.28"/>
    <n v="22.53"/>
    <n v="0.62915386763473891"/>
  </r>
  <r>
    <n v="3964"/>
    <d v="2026-09-05T00:00:00"/>
    <n v="2026"/>
    <x v="0"/>
    <n v="9"/>
    <x v="4"/>
    <x v="2"/>
    <x v="13"/>
    <x v="0"/>
    <s v="New"/>
    <x v="1"/>
    <s v="Resistance Band Set"/>
    <n v="2"/>
    <n v="40.49"/>
    <n v="0.15"/>
    <n v="14.32"/>
    <n v="68.832999999999998"/>
    <n v="28.64"/>
    <n v="40.192999999999998"/>
    <n v="0.58392050324698908"/>
  </r>
  <r>
    <n v="3965"/>
    <d v="2026-10-25T00:00:00"/>
    <n v="2026"/>
    <x v="2"/>
    <n v="10"/>
    <x v="9"/>
    <x v="2"/>
    <x v="7"/>
    <x v="0"/>
    <s v="Returning"/>
    <x v="2"/>
    <s v="Portable Camp Stove"/>
    <n v="3"/>
    <n v="82.75"/>
    <n v="0.05"/>
    <n v="38.53"/>
    <n v="235.83749999999998"/>
    <n v="115.59"/>
    <n v="120.24749999999997"/>
    <n v="0.50987438384480832"/>
  </r>
  <r>
    <n v="3966"/>
    <d v="2026-06-04T00:00:00"/>
    <n v="2026"/>
    <x v="3"/>
    <n v="6"/>
    <x v="5"/>
    <x v="0"/>
    <x v="4"/>
    <x v="2"/>
    <s v="New"/>
    <x v="1"/>
    <s v="Weighted Vest"/>
    <n v="3"/>
    <n v="126.22"/>
    <n v="0"/>
    <n v="69.599999999999994"/>
    <n v="378.65999999999997"/>
    <n v="208.79999999999998"/>
    <n v="169.85999999999999"/>
    <n v="0.4485818412295991"/>
  </r>
  <r>
    <n v="3967"/>
    <d v="2026-01-15T00:00:00"/>
    <n v="2026"/>
    <x v="1"/>
    <n v="1"/>
    <x v="10"/>
    <x v="2"/>
    <x v="13"/>
    <x v="2"/>
    <s v="Business"/>
    <x v="4"/>
    <s v="Insulated Bottle"/>
    <n v="2"/>
    <n v="37.090000000000003"/>
    <n v="0"/>
    <n v="13.29"/>
    <n v="74.180000000000007"/>
    <n v="26.58"/>
    <n v="47.600000000000009"/>
    <n v="0.64168239417632789"/>
  </r>
  <r>
    <n v="3968"/>
    <d v="2026-11-20T00:00:00"/>
    <n v="2026"/>
    <x v="2"/>
    <n v="11"/>
    <x v="2"/>
    <x v="2"/>
    <x v="7"/>
    <x v="1"/>
    <s v="Business"/>
    <x v="1"/>
    <s v="Training Mat"/>
    <n v="5"/>
    <n v="51.36"/>
    <n v="0.1"/>
    <n v="22.45"/>
    <n v="231.12"/>
    <n v="112.25"/>
    <n v="118.87"/>
    <n v="0.51432156455520939"/>
  </r>
  <r>
    <n v="3969"/>
    <d v="2026-04-25T00:00:00"/>
    <n v="2026"/>
    <x v="3"/>
    <n v="4"/>
    <x v="6"/>
    <x v="0"/>
    <x v="4"/>
    <x v="3"/>
    <s v="Returning"/>
    <x v="0"/>
    <s v="Hiking Daypack 20L"/>
    <n v="1"/>
    <n v="92.91"/>
    <n v="0.05"/>
    <n v="46"/>
    <n v="88.264499999999998"/>
    <n v="46"/>
    <n v="42.264499999999998"/>
    <n v="0.4788391709010984"/>
  </r>
  <r>
    <n v="3972"/>
    <d v="2026-08-18T00:00:00"/>
    <n v="2026"/>
    <x v="0"/>
    <n v="8"/>
    <x v="11"/>
    <x v="2"/>
    <x v="6"/>
    <x v="1"/>
    <s v="Business"/>
    <x v="3"/>
    <s v="Cycling Pack 12L"/>
    <n v="5"/>
    <n v="100.48"/>
    <n v="0.1"/>
    <n v="49.67"/>
    <n v="452.16"/>
    <n v="248.35000000000002"/>
    <n v="203.81"/>
    <n v="0.45074752300070769"/>
  </r>
  <r>
    <n v="3976"/>
    <d v="2026-09-11T00:00:00"/>
    <n v="2026"/>
    <x v="0"/>
    <n v="9"/>
    <x v="4"/>
    <x v="3"/>
    <x v="9"/>
    <x v="0"/>
    <s v="Returning"/>
    <x v="4"/>
    <s v="Insulated Bottle"/>
    <n v="2"/>
    <n v="37.03"/>
    <n v="0.1"/>
    <n v="13.46"/>
    <n v="66.654000000000011"/>
    <n v="26.92"/>
    <n v="39.734000000000009"/>
    <n v="0.59612326342004984"/>
  </r>
  <r>
    <n v="3978"/>
    <d v="2026-11-03T00:00:00"/>
    <n v="2026"/>
    <x v="2"/>
    <n v="11"/>
    <x v="2"/>
    <x v="2"/>
    <x v="13"/>
    <x v="2"/>
    <s v="New"/>
    <x v="0"/>
    <s v="Summit Backpack 45L"/>
    <n v="4"/>
    <n v="154.46"/>
    <n v="0.05"/>
    <n v="80.48"/>
    <n v="586.94799999999998"/>
    <n v="321.92"/>
    <n v="265.02799999999996"/>
    <n v="0.45153574081519993"/>
  </r>
  <r>
    <n v="3979"/>
    <d v="2026-08-22T00:00:00"/>
    <n v="2026"/>
    <x v="0"/>
    <n v="8"/>
    <x v="11"/>
    <x v="3"/>
    <x v="9"/>
    <x v="2"/>
    <s v="Business"/>
    <x v="1"/>
    <s v="Resistance Band Set"/>
    <n v="1"/>
    <n v="40.19"/>
    <n v="0.05"/>
    <n v="14.73"/>
    <n v="38.180499999999995"/>
    <n v="14.73"/>
    <n v="23.450499999999995"/>
    <n v="0.61420096646193734"/>
  </r>
  <r>
    <n v="3980"/>
    <d v="2026-04-22T00:00:00"/>
    <n v="2026"/>
    <x v="3"/>
    <n v="4"/>
    <x v="6"/>
    <x v="0"/>
    <x v="2"/>
    <x v="0"/>
    <s v="New"/>
    <x v="0"/>
    <s v="Trail Boots"/>
    <n v="1"/>
    <n v="142.53"/>
    <n v="0.05"/>
    <n v="77.77"/>
    <n v="135.40350000000001"/>
    <n v="77.77"/>
    <n v="57.633500000000012"/>
    <n v="0.4256426163282338"/>
  </r>
  <r>
    <n v="3981"/>
    <d v="2026-05-29T00:00:00"/>
    <n v="2026"/>
    <x v="3"/>
    <n v="5"/>
    <x v="8"/>
    <x v="0"/>
    <x v="8"/>
    <x v="2"/>
    <s v="New"/>
    <x v="3"/>
    <s v="Commuter Helmet"/>
    <n v="2"/>
    <n v="82.22"/>
    <n v="0.05"/>
    <n v="42.35"/>
    <n v="156.21799999999999"/>
    <n v="84.7"/>
    <n v="71.517999999999986"/>
    <n v="0.45780895927485943"/>
  </r>
  <r>
    <n v="3982"/>
    <d v="2026-08-08T00:00:00"/>
    <n v="2026"/>
    <x v="0"/>
    <n v="8"/>
    <x v="11"/>
    <x v="3"/>
    <x v="12"/>
    <x v="0"/>
    <s v="Returning"/>
    <x v="2"/>
    <s v="Portable Camp Stove"/>
    <n v="1"/>
    <n v="79.989999999999995"/>
    <n v="0.05"/>
    <n v="40.25"/>
    <n v="75.990499999999997"/>
    <n v="40.25"/>
    <n v="35.740499999999997"/>
    <n v="0.47032852790809376"/>
  </r>
  <r>
    <n v="3983"/>
    <d v="2026-08-29T00:00:00"/>
    <n v="2026"/>
    <x v="0"/>
    <n v="8"/>
    <x v="11"/>
    <x v="3"/>
    <x v="12"/>
    <x v="3"/>
    <s v="Business"/>
    <x v="2"/>
    <s v="Trail Tent 2P"/>
    <n v="2"/>
    <n v="194.71"/>
    <n v="0.1"/>
    <n v="105.57"/>
    <n v="350.47800000000001"/>
    <n v="211.14"/>
    <n v="139.33800000000002"/>
    <n v="0.39756561039494637"/>
  </r>
  <r>
    <n v="3986"/>
    <d v="2026-11-06T00:00:00"/>
    <n v="2026"/>
    <x v="2"/>
    <n v="11"/>
    <x v="2"/>
    <x v="1"/>
    <x v="5"/>
    <x v="3"/>
    <s v="New"/>
    <x v="4"/>
    <s v="Insulated Bottle"/>
    <n v="2"/>
    <n v="36.29"/>
    <n v="0.15"/>
    <n v="13.93"/>
    <n v="61.692999999999998"/>
    <n v="27.86"/>
    <n v="33.832999999999998"/>
    <n v="0.54840905775371596"/>
  </r>
  <r>
    <n v="3987"/>
    <d v="2026-08-30T00:00:00"/>
    <n v="2026"/>
    <x v="0"/>
    <n v="8"/>
    <x v="11"/>
    <x v="2"/>
    <x v="13"/>
    <x v="3"/>
    <s v="Business"/>
    <x v="0"/>
    <s v="Trail Boots"/>
    <n v="1"/>
    <n v="144.54"/>
    <n v="0"/>
    <n v="78.77"/>
    <n v="144.54"/>
    <n v="78.77"/>
    <n v="65.77"/>
    <n v="0.45502974955029751"/>
  </r>
  <r>
    <n v="3989"/>
    <d v="2026-06-07T00:00:00"/>
    <n v="2026"/>
    <x v="3"/>
    <n v="6"/>
    <x v="5"/>
    <x v="2"/>
    <x v="13"/>
    <x v="2"/>
    <s v="Returning"/>
    <x v="0"/>
    <s v="Hiking Daypack 20L"/>
    <n v="2"/>
    <n v="92"/>
    <n v="0"/>
    <n v="44.27"/>
    <n v="184"/>
    <n v="88.54"/>
    <n v="95.46"/>
    <n v="0.51880434782608698"/>
  </r>
  <r>
    <n v="3990"/>
    <d v="2026-07-06T00:00:00"/>
    <n v="2026"/>
    <x v="0"/>
    <n v="7"/>
    <x v="0"/>
    <x v="3"/>
    <x v="9"/>
    <x v="2"/>
    <s v="Business"/>
    <x v="4"/>
    <s v="Carry-On Duffel"/>
    <n v="1"/>
    <n v="133.66999999999999"/>
    <n v="0"/>
    <n v="68.25"/>
    <n v="133.66999999999999"/>
    <n v="68.25"/>
    <n v="65.419999999999987"/>
    <n v="0.48941422907159415"/>
  </r>
  <r>
    <n v="3992"/>
    <d v="2026-05-31T00:00:00"/>
    <n v="2026"/>
    <x v="3"/>
    <n v="5"/>
    <x v="8"/>
    <x v="0"/>
    <x v="4"/>
    <x v="2"/>
    <s v="New"/>
    <x v="4"/>
    <s v="Travel Backpack 35L"/>
    <n v="2"/>
    <n v="163.57"/>
    <n v="0"/>
    <n v="85.72"/>
    <n v="327.14"/>
    <n v="171.44"/>
    <n v="155.69999999999999"/>
    <n v="0.47594302133643085"/>
  </r>
  <r>
    <n v="3993"/>
    <d v="2026-09-18T00:00:00"/>
    <n v="2026"/>
    <x v="0"/>
    <n v="9"/>
    <x v="4"/>
    <x v="2"/>
    <x v="13"/>
    <x v="3"/>
    <s v="Returning"/>
    <x v="0"/>
    <s v="Summit Backpack 45L"/>
    <n v="1"/>
    <n v="153.68"/>
    <n v="0.05"/>
    <n v="77.42"/>
    <n v="145.99600000000001"/>
    <n v="77.42"/>
    <n v="68.576000000000008"/>
    <n v="0.46971149894517661"/>
  </r>
  <r>
    <n v="3999"/>
    <d v="2026-12-02T00:00:00"/>
    <n v="2026"/>
    <x v="2"/>
    <n v="12"/>
    <x v="3"/>
    <x v="2"/>
    <x v="13"/>
    <x v="0"/>
    <s v="Returning"/>
    <x v="0"/>
    <s v="Summit Backpack 45L"/>
    <n v="2"/>
    <n v="153.97"/>
    <n v="0"/>
    <n v="79.45"/>
    <n v="307.94"/>
    <n v="158.9"/>
    <n v="149.04"/>
    <n v="0.48399038773787101"/>
  </r>
  <r>
    <n v="4002"/>
    <d v="2026-01-26T00:00:00"/>
    <n v="2026"/>
    <x v="1"/>
    <n v="1"/>
    <x v="10"/>
    <x v="1"/>
    <x v="5"/>
    <x v="2"/>
    <s v="Returning"/>
    <x v="1"/>
    <s v="Training Mat"/>
    <n v="3"/>
    <n v="50.92"/>
    <n v="0.05"/>
    <n v="21.87"/>
    <n v="145.12199999999999"/>
    <n v="65.61"/>
    <n v="79.511999999999986"/>
    <n v="0.54789763095877941"/>
  </r>
  <r>
    <n v="4003"/>
    <d v="2026-09-06T00:00:00"/>
    <n v="2026"/>
    <x v="0"/>
    <n v="9"/>
    <x v="4"/>
    <x v="0"/>
    <x v="2"/>
    <x v="3"/>
    <s v="Returning"/>
    <x v="1"/>
    <s v="Training Mat"/>
    <n v="2"/>
    <n v="50.41"/>
    <n v="0.1"/>
    <n v="22.05"/>
    <n v="90.738"/>
    <n v="44.1"/>
    <n v="46.637999999999998"/>
    <n v="0.51398532037294187"/>
  </r>
  <r>
    <n v="4004"/>
    <d v="2026-03-03T00:00:00"/>
    <n v="2026"/>
    <x v="1"/>
    <n v="3"/>
    <x v="7"/>
    <x v="3"/>
    <x v="9"/>
    <x v="2"/>
    <s v="New"/>
    <x v="4"/>
    <s v="Packing Cube Set"/>
    <n v="1"/>
    <n v="46.46"/>
    <n v="0.1"/>
    <n v="17.989999999999998"/>
    <n v="41.814"/>
    <n v="17.989999999999998"/>
    <n v="23.824000000000002"/>
    <n v="0.56976132395848289"/>
  </r>
  <r>
    <n v="4007"/>
    <d v="2026-11-27T00:00:00"/>
    <n v="2026"/>
    <x v="2"/>
    <n v="11"/>
    <x v="2"/>
    <x v="1"/>
    <x v="10"/>
    <x v="3"/>
    <s v="Business"/>
    <x v="3"/>
    <s v="Trail Bike Light"/>
    <n v="5"/>
    <n v="51.04"/>
    <n v="0"/>
    <n v="22.69"/>
    <n v="255.2"/>
    <n v="113.45"/>
    <n v="141.75"/>
    <n v="0.55544670846394983"/>
  </r>
  <r>
    <n v="4008"/>
    <d v="2026-06-26T00:00:00"/>
    <n v="2026"/>
    <x v="3"/>
    <n v="6"/>
    <x v="5"/>
    <x v="2"/>
    <x v="16"/>
    <x v="2"/>
    <s v="Returning"/>
    <x v="3"/>
    <s v="Cycling Pack 12L"/>
    <n v="2"/>
    <n v="102.49"/>
    <n v="0"/>
    <n v="50.07"/>
    <n v="204.98"/>
    <n v="100.14"/>
    <n v="104.83999999999999"/>
    <n v="0.51146453312518292"/>
  </r>
  <r>
    <n v="4012"/>
    <d v="2026-08-23T00:00:00"/>
    <n v="2026"/>
    <x v="0"/>
    <n v="8"/>
    <x v="11"/>
    <x v="2"/>
    <x v="16"/>
    <x v="2"/>
    <s v="New"/>
    <x v="0"/>
    <s v="Trekking Poles"/>
    <n v="2"/>
    <n v="72.97"/>
    <n v="0"/>
    <n v="33.25"/>
    <n v="145.94"/>
    <n v="66.5"/>
    <n v="79.44"/>
    <n v="0.54433328765245992"/>
  </r>
  <r>
    <n v="4016"/>
    <d v="2026-08-29T00:00:00"/>
    <n v="2026"/>
    <x v="0"/>
    <n v="8"/>
    <x v="11"/>
    <x v="0"/>
    <x v="8"/>
    <x v="1"/>
    <s v="Business"/>
    <x v="0"/>
    <s v="Trail Boots"/>
    <n v="5"/>
    <n v="145.24"/>
    <n v="0.15"/>
    <n v="77.69"/>
    <n v="617.27"/>
    <n v="388.45"/>
    <n v="228.82"/>
    <n v="0.37069677774717708"/>
  </r>
  <r>
    <n v="4017"/>
    <d v="2026-07-12T00:00:00"/>
    <n v="2026"/>
    <x v="0"/>
    <n v="7"/>
    <x v="0"/>
    <x v="0"/>
    <x v="4"/>
    <x v="3"/>
    <s v="New"/>
    <x v="1"/>
    <s v="Resistance Band Set"/>
    <n v="1"/>
    <n v="39.5"/>
    <n v="0.1"/>
    <n v="14.86"/>
    <n v="35.550000000000004"/>
    <n v="14.86"/>
    <n v="20.690000000000005"/>
    <n v="0.58199718706047832"/>
  </r>
  <r>
    <n v="4018"/>
    <d v="2026-09-29T00:00:00"/>
    <n v="2026"/>
    <x v="0"/>
    <n v="9"/>
    <x v="4"/>
    <x v="2"/>
    <x v="3"/>
    <x v="2"/>
    <s v="New"/>
    <x v="1"/>
    <s v="Training Mat"/>
    <n v="1"/>
    <n v="50.42"/>
    <n v="0"/>
    <n v="21.68"/>
    <n v="50.42"/>
    <n v="21.68"/>
    <n v="28.740000000000002"/>
    <n v="0.57001190003966684"/>
  </r>
  <r>
    <n v="4020"/>
    <d v="2026-07-17T00:00:00"/>
    <n v="2026"/>
    <x v="0"/>
    <n v="7"/>
    <x v="0"/>
    <x v="3"/>
    <x v="12"/>
    <x v="2"/>
    <s v="Returning"/>
    <x v="2"/>
    <s v="Compact Sleeping Bag"/>
    <n v="1"/>
    <n v="126.13"/>
    <n v="0.15"/>
    <n v="60.43"/>
    <n v="107.2105"/>
    <n v="60.43"/>
    <n v="46.780499999999996"/>
    <n v="0.43634252242084498"/>
  </r>
  <r>
    <n v="4022"/>
    <d v="2026-12-08T00:00:00"/>
    <n v="2026"/>
    <x v="2"/>
    <n v="12"/>
    <x v="3"/>
    <x v="1"/>
    <x v="10"/>
    <x v="3"/>
    <s v="Returning"/>
    <x v="2"/>
    <s v="Alpine Tent 4P"/>
    <n v="1"/>
    <n v="333.51"/>
    <n v="0.2"/>
    <n v="199.91"/>
    <n v="266.80799999999999"/>
    <n v="199.91"/>
    <n v="66.897999999999996"/>
    <n v="0.25073461065635211"/>
  </r>
  <r>
    <n v="4029"/>
    <d v="2026-05-08T00:00:00"/>
    <n v="2026"/>
    <x v="3"/>
    <n v="5"/>
    <x v="8"/>
    <x v="0"/>
    <x v="8"/>
    <x v="0"/>
    <s v="New"/>
    <x v="4"/>
    <s v="Travel Backpack 35L"/>
    <n v="1"/>
    <n v="161.36000000000001"/>
    <n v="0"/>
    <n v="87"/>
    <n v="161.36000000000001"/>
    <n v="87"/>
    <n v="74.360000000000014"/>
    <n v="0.46083292017848293"/>
  </r>
  <r>
    <n v="4030"/>
    <d v="2026-07-22T00:00:00"/>
    <n v="2026"/>
    <x v="0"/>
    <n v="7"/>
    <x v="0"/>
    <x v="0"/>
    <x v="4"/>
    <x v="2"/>
    <s v="New"/>
    <x v="2"/>
    <s v="Portable Camp Stove"/>
    <n v="2"/>
    <n v="83.71"/>
    <n v="0"/>
    <n v="39.29"/>
    <n v="167.42"/>
    <n v="78.58"/>
    <n v="88.839999999999989"/>
    <n v="0.53064150041811009"/>
  </r>
  <r>
    <n v="4031"/>
    <d v="2026-02-02T00:00:00"/>
    <n v="2026"/>
    <x v="1"/>
    <n v="2"/>
    <x v="1"/>
    <x v="1"/>
    <x v="1"/>
    <x v="2"/>
    <s v="New"/>
    <x v="3"/>
    <s v="Cycling Pack 12L"/>
    <n v="6"/>
    <n v="101.64"/>
    <n v="0"/>
    <n v="51.06"/>
    <n v="609.84"/>
    <n v="306.36"/>
    <n v="303.48"/>
    <n v="0.49763872491145217"/>
  </r>
  <r>
    <n v="4035"/>
    <d v="2026-08-05T00:00:00"/>
    <n v="2026"/>
    <x v="0"/>
    <n v="8"/>
    <x v="11"/>
    <x v="1"/>
    <x v="10"/>
    <x v="2"/>
    <s v="Returning"/>
    <x v="3"/>
    <s v="Compact Repair Kit"/>
    <n v="2"/>
    <n v="40.53"/>
    <n v="0.05"/>
    <n v="17.100000000000001"/>
    <n v="77.007000000000005"/>
    <n v="34.200000000000003"/>
    <n v="42.807000000000002"/>
    <n v="0.55588452997779425"/>
  </r>
  <r>
    <n v="4036"/>
    <d v="2026-11-02T00:00:00"/>
    <n v="2026"/>
    <x v="2"/>
    <n v="11"/>
    <x v="2"/>
    <x v="3"/>
    <x v="15"/>
    <x v="2"/>
    <s v="Business"/>
    <x v="1"/>
    <s v="Recovery Roller"/>
    <n v="1"/>
    <n v="36.96"/>
    <n v="0.1"/>
    <n v="14.18"/>
    <n v="33.264000000000003"/>
    <n v="14.18"/>
    <n v="19.084000000000003"/>
    <n v="0.57371332371332373"/>
  </r>
  <r>
    <n v="4037"/>
    <d v="2026-12-14T00:00:00"/>
    <n v="2026"/>
    <x v="2"/>
    <n v="12"/>
    <x v="3"/>
    <x v="0"/>
    <x v="4"/>
    <x v="0"/>
    <s v="Returning"/>
    <x v="0"/>
    <s v="Summit Backpack 45L"/>
    <n v="1"/>
    <n v="152.4"/>
    <n v="0.05"/>
    <n v="77.98"/>
    <n v="144.78"/>
    <n v="77.98"/>
    <n v="66.8"/>
    <n v="0.46138969470921398"/>
  </r>
  <r>
    <n v="4038"/>
    <d v="2026-10-09T00:00:00"/>
    <n v="2026"/>
    <x v="2"/>
    <n v="10"/>
    <x v="9"/>
    <x v="1"/>
    <x v="5"/>
    <x v="2"/>
    <s v="Returning"/>
    <x v="1"/>
    <s v="Weighted Vest"/>
    <n v="2"/>
    <n v="125.56"/>
    <n v="0.1"/>
    <n v="67.260000000000005"/>
    <n v="226.00800000000001"/>
    <n v="134.52000000000001"/>
    <n v="91.488"/>
    <n v="0.40479983009450993"/>
  </r>
  <r>
    <n v="4040"/>
    <d v="2026-06-17T00:00:00"/>
    <n v="2026"/>
    <x v="3"/>
    <n v="6"/>
    <x v="5"/>
    <x v="0"/>
    <x v="0"/>
    <x v="2"/>
    <s v="Business"/>
    <x v="4"/>
    <s v="Insulated Bottle"/>
    <n v="2"/>
    <n v="36.799999999999997"/>
    <n v="0.05"/>
    <n v="13.94"/>
    <n v="69.919999999999987"/>
    <n v="27.88"/>
    <n v="42.039999999999992"/>
    <n v="0.60125858123569798"/>
  </r>
  <r>
    <n v="4041"/>
    <d v="2026-09-21T00:00:00"/>
    <n v="2026"/>
    <x v="0"/>
    <n v="9"/>
    <x v="4"/>
    <x v="2"/>
    <x v="7"/>
    <x v="1"/>
    <s v="Returning"/>
    <x v="1"/>
    <s v="Training Mat"/>
    <n v="15"/>
    <n v="51.1"/>
    <n v="0.1"/>
    <n v="21.9"/>
    <n v="689.85"/>
    <n v="328.5"/>
    <n v="361.35"/>
    <n v="0.52380952380952384"/>
  </r>
  <r>
    <n v="4042"/>
    <d v="2026-12-21T00:00:00"/>
    <n v="2026"/>
    <x v="2"/>
    <n v="12"/>
    <x v="3"/>
    <x v="1"/>
    <x v="10"/>
    <x v="3"/>
    <s v="Returning"/>
    <x v="4"/>
    <s v="Packing Cube Set"/>
    <n v="1"/>
    <n v="45.94"/>
    <n v="0.05"/>
    <n v="18.100000000000001"/>
    <n v="43.642999999999994"/>
    <n v="18.100000000000001"/>
    <n v="25.542999999999992"/>
    <n v="0.58527140664024002"/>
  </r>
  <r>
    <n v="4043"/>
    <d v="2026-04-13T00:00:00"/>
    <n v="2026"/>
    <x v="3"/>
    <n v="4"/>
    <x v="6"/>
    <x v="0"/>
    <x v="0"/>
    <x v="3"/>
    <s v="New"/>
    <x v="0"/>
    <s v="Summit Backpack 45L"/>
    <n v="1"/>
    <n v="155.88999999999999"/>
    <n v="0"/>
    <n v="77.260000000000005"/>
    <n v="155.88999999999999"/>
    <n v="77.260000000000005"/>
    <n v="78.629999999999981"/>
    <n v="0.50439412406183837"/>
  </r>
  <r>
    <n v="4044"/>
    <d v="2026-04-27T00:00:00"/>
    <n v="2026"/>
    <x v="3"/>
    <n v="4"/>
    <x v="6"/>
    <x v="2"/>
    <x v="3"/>
    <x v="1"/>
    <s v="New"/>
    <x v="1"/>
    <s v="Weighted Vest"/>
    <n v="10"/>
    <n v="124.59"/>
    <n v="0.15"/>
    <n v="67.14"/>
    <n v="1059.0150000000001"/>
    <n v="671.4"/>
    <n v="387.61500000000012"/>
    <n v="0.36601464568490538"/>
  </r>
  <r>
    <n v="4045"/>
    <d v="2026-08-15T00:00:00"/>
    <n v="2026"/>
    <x v="0"/>
    <n v="8"/>
    <x v="11"/>
    <x v="3"/>
    <x v="14"/>
    <x v="2"/>
    <s v="New"/>
    <x v="0"/>
    <s v="Hiking Daypack 20L"/>
    <n v="3"/>
    <n v="92.12"/>
    <n v="0.1"/>
    <n v="44.1"/>
    <n v="248.72400000000002"/>
    <n v="132.30000000000001"/>
    <n v="116.42400000000001"/>
    <n v="0.46808510638297873"/>
  </r>
  <r>
    <n v="4047"/>
    <d v="2026-04-17T00:00:00"/>
    <n v="2026"/>
    <x v="3"/>
    <n v="4"/>
    <x v="6"/>
    <x v="1"/>
    <x v="1"/>
    <x v="1"/>
    <s v="Business"/>
    <x v="4"/>
    <s v="Travel Backpack 35L"/>
    <n v="8"/>
    <n v="168.34"/>
    <n v="0.15"/>
    <n v="88.7"/>
    <n v="1144.712"/>
    <n v="709.6"/>
    <n v="435.11199999999997"/>
    <n v="0.38010608781946897"/>
  </r>
  <r>
    <n v="4048"/>
    <d v="2026-07-15T00:00:00"/>
    <n v="2026"/>
    <x v="0"/>
    <n v="7"/>
    <x v="0"/>
    <x v="0"/>
    <x v="8"/>
    <x v="1"/>
    <s v="Business"/>
    <x v="3"/>
    <s v="Commuter Helmet"/>
    <n v="3"/>
    <n v="82.79"/>
    <n v="0.1"/>
    <n v="43.07"/>
    <n v="223.53300000000002"/>
    <n v="129.21"/>
    <n v="94.323000000000008"/>
    <n v="0.42196454214813922"/>
  </r>
  <r>
    <n v="4049"/>
    <d v="2026-11-20T00:00:00"/>
    <n v="2026"/>
    <x v="2"/>
    <n v="11"/>
    <x v="2"/>
    <x v="3"/>
    <x v="14"/>
    <x v="3"/>
    <s v="Returning"/>
    <x v="4"/>
    <s v="Insulated Bottle"/>
    <n v="1"/>
    <n v="36.590000000000003"/>
    <n v="0"/>
    <n v="13.73"/>
    <n v="36.590000000000003"/>
    <n v="13.73"/>
    <n v="22.860000000000003"/>
    <n v="0.62476086362394101"/>
  </r>
  <r>
    <n v="4052"/>
    <d v="2026-11-21T00:00:00"/>
    <n v="2026"/>
    <x v="2"/>
    <n v="11"/>
    <x v="2"/>
    <x v="1"/>
    <x v="1"/>
    <x v="2"/>
    <s v="New"/>
    <x v="4"/>
    <s v="Packing Cube Set"/>
    <n v="1"/>
    <n v="46.82"/>
    <n v="0.2"/>
    <n v="18.27"/>
    <n v="37.456000000000003"/>
    <n v="18.27"/>
    <n v="19.186000000000003"/>
    <n v="0.51222768047842804"/>
  </r>
  <r>
    <n v="4055"/>
    <d v="2026-12-05T00:00:00"/>
    <n v="2026"/>
    <x v="2"/>
    <n v="12"/>
    <x v="3"/>
    <x v="2"/>
    <x v="13"/>
    <x v="2"/>
    <s v="Returning"/>
    <x v="2"/>
    <s v="Compact Sleeping Bag"/>
    <n v="1"/>
    <n v="123.82"/>
    <n v="0.05"/>
    <n v="59.19"/>
    <n v="117.62899999999999"/>
    <n v="59.19"/>
    <n v="58.438999999999993"/>
    <n v="0.49680775999115862"/>
  </r>
  <r>
    <n v="4056"/>
    <d v="2026-08-18T00:00:00"/>
    <n v="2026"/>
    <x v="0"/>
    <n v="8"/>
    <x v="11"/>
    <x v="1"/>
    <x v="5"/>
    <x v="3"/>
    <s v="New"/>
    <x v="2"/>
    <s v="Portable Camp Stove"/>
    <n v="2"/>
    <n v="79.78"/>
    <n v="0"/>
    <n v="38.770000000000003"/>
    <n v="159.56"/>
    <n v="77.540000000000006"/>
    <n v="82.02"/>
    <n v="0.51403860616695907"/>
  </r>
  <r>
    <n v="4058"/>
    <d v="2026-07-05T00:00:00"/>
    <n v="2026"/>
    <x v="0"/>
    <n v="7"/>
    <x v="0"/>
    <x v="0"/>
    <x v="8"/>
    <x v="1"/>
    <s v="Business"/>
    <x v="0"/>
    <s v="Summit Backpack 45L"/>
    <n v="5"/>
    <n v="155.09"/>
    <n v="0.1"/>
    <n v="78.52"/>
    <n v="697.90500000000009"/>
    <n v="392.59999999999997"/>
    <n v="305.30500000000012"/>
    <n v="0.43745925305020034"/>
  </r>
  <r>
    <n v="4059"/>
    <d v="2026-03-21T00:00:00"/>
    <n v="2026"/>
    <x v="1"/>
    <n v="3"/>
    <x v="7"/>
    <x v="0"/>
    <x v="8"/>
    <x v="3"/>
    <s v="New"/>
    <x v="2"/>
    <s v="Portable Camp Stove"/>
    <n v="1"/>
    <n v="83.62"/>
    <n v="0"/>
    <n v="39.15"/>
    <n v="83.62"/>
    <n v="39.15"/>
    <n v="44.470000000000006"/>
    <n v="0.53181057163358048"/>
  </r>
  <r>
    <n v="4061"/>
    <d v="2026-08-06T00:00:00"/>
    <n v="2026"/>
    <x v="0"/>
    <n v="8"/>
    <x v="11"/>
    <x v="0"/>
    <x v="4"/>
    <x v="3"/>
    <s v="Returning"/>
    <x v="0"/>
    <s v="Hiking Daypack 20L"/>
    <n v="1"/>
    <n v="91.58"/>
    <n v="0.1"/>
    <n v="44.87"/>
    <n v="82.421999999999997"/>
    <n v="44.87"/>
    <n v="37.552"/>
    <n v="0.45560651282424597"/>
  </r>
  <r>
    <n v="4063"/>
    <d v="2026-07-27T00:00:00"/>
    <n v="2026"/>
    <x v="0"/>
    <n v="7"/>
    <x v="0"/>
    <x v="1"/>
    <x v="10"/>
    <x v="2"/>
    <s v="New"/>
    <x v="2"/>
    <s v="Compact Sleeping Bag"/>
    <n v="4"/>
    <n v="125.07"/>
    <n v="0.05"/>
    <n v="60"/>
    <n v="475.26599999999996"/>
    <n v="240"/>
    <n v="235.26599999999996"/>
    <n v="0.4950196311118405"/>
  </r>
  <r>
    <n v="4064"/>
    <d v="2026-08-23T00:00:00"/>
    <n v="2026"/>
    <x v="0"/>
    <n v="8"/>
    <x v="11"/>
    <x v="0"/>
    <x v="0"/>
    <x v="3"/>
    <s v="Returning"/>
    <x v="1"/>
    <s v="Training Mat"/>
    <n v="2"/>
    <n v="51.63"/>
    <n v="0"/>
    <n v="21.39"/>
    <n v="103.26"/>
    <n v="42.78"/>
    <n v="60.480000000000004"/>
    <n v="0.58570598489250436"/>
  </r>
  <r>
    <n v="4065"/>
    <d v="2026-10-17T00:00:00"/>
    <n v="2026"/>
    <x v="2"/>
    <n v="10"/>
    <x v="9"/>
    <x v="0"/>
    <x v="2"/>
    <x v="2"/>
    <s v="New"/>
    <x v="1"/>
    <s v="Recovery Roller"/>
    <n v="3"/>
    <n v="36.75"/>
    <n v="0.05"/>
    <n v="13.71"/>
    <n v="104.7375"/>
    <n v="41.13"/>
    <n v="63.607499999999995"/>
    <n v="0.60730397422126747"/>
  </r>
  <r>
    <n v="4066"/>
    <d v="2026-07-26T00:00:00"/>
    <n v="2026"/>
    <x v="0"/>
    <n v="7"/>
    <x v="0"/>
    <x v="0"/>
    <x v="0"/>
    <x v="0"/>
    <s v="New"/>
    <x v="1"/>
    <s v="Recovery Roller"/>
    <n v="1"/>
    <n v="35.479999999999997"/>
    <n v="0.05"/>
    <n v="14.15"/>
    <n v="33.705999999999996"/>
    <n v="14.15"/>
    <n v="19.555999999999997"/>
    <n v="0.58019343737020113"/>
  </r>
  <r>
    <n v="4067"/>
    <d v="2026-02-23T00:00:00"/>
    <n v="2026"/>
    <x v="1"/>
    <n v="2"/>
    <x v="1"/>
    <x v="0"/>
    <x v="8"/>
    <x v="2"/>
    <s v="Returning"/>
    <x v="2"/>
    <s v="Compact Sleeping Bag"/>
    <n v="2"/>
    <n v="122.17"/>
    <n v="0"/>
    <n v="60.62"/>
    <n v="244.34"/>
    <n v="121.24"/>
    <n v="123.10000000000001"/>
    <n v="0.50380617172792019"/>
  </r>
  <r>
    <n v="4069"/>
    <d v="2026-02-14T00:00:00"/>
    <n v="2026"/>
    <x v="1"/>
    <n v="2"/>
    <x v="1"/>
    <x v="0"/>
    <x v="4"/>
    <x v="2"/>
    <s v="New"/>
    <x v="0"/>
    <s v="Trail Boots"/>
    <n v="4"/>
    <n v="140.63999999999999"/>
    <n v="0"/>
    <n v="77.510000000000005"/>
    <n v="562.55999999999995"/>
    <n v="310.04000000000002"/>
    <n v="252.51999999999992"/>
    <n v="0.4488765642775881"/>
  </r>
  <r>
    <n v="4070"/>
    <d v="2026-06-21T00:00:00"/>
    <n v="2026"/>
    <x v="3"/>
    <n v="6"/>
    <x v="5"/>
    <x v="0"/>
    <x v="4"/>
    <x v="2"/>
    <s v="New"/>
    <x v="3"/>
    <s v="Cycling Pack 12L"/>
    <n v="3"/>
    <n v="103.72"/>
    <n v="0"/>
    <n v="50.34"/>
    <n v="311.15999999999997"/>
    <n v="151.02000000000001"/>
    <n v="160.13999999999996"/>
    <n v="0.51465483995372152"/>
  </r>
  <r>
    <n v="4071"/>
    <d v="2026-05-22T00:00:00"/>
    <n v="2026"/>
    <x v="3"/>
    <n v="5"/>
    <x v="8"/>
    <x v="0"/>
    <x v="4"/>
    <x v="2"/>
    <s v="New"/>
    <x v="0"/>
    <s v="Hiking Daypack 20L"/>
    <n v="5"/>
    <n v="91.79"/>
    <n v="0.05"/>
    <n v="44.48"/>
    <n v="436.0025"/>
    <n v="222.39999999999998"/>
    <n v="213.60250000000002"/>
    <n v="0.48991118170193981"/>
  </r>
  <r>
    <n v="4074"/>
    <d v="2026-04-04T00:00:00"/>
    <n v="2026"/>
    <x v="3"/>
    <n v="4"/>
    <x v="6"/>
    <x v="2"/>
    <x v="6"/>
    <x v="0"/>
    <s v="Returning"/>
    <x v="2"/>
    <s v="Compact Sleeping Bag"/>
    <n v="1"/>
    <n v="121.66"/>
    <n v="0"/>
    <n v="61.37"/>
    <n v="121.66"/>
    <n v="61.37"/>
    <n v="60.29"/>
    <n v="0.49556140062469178"/>
  </r>
  <r>
    <n v="4076"/>
    <d v="2026-02-10T00:00:00"/>
    <n v="2026"/>
    <x v="1"/>
    <n v="2"/>
    <x v="1"/>
    <x v="1"/>
    <x v="1"/>
    <x v="1"/>
    <s v="Business"/>
    <x v="2"/>
    <s v="Compact Sleeping Bag"/>
    <n v="8"/>
    <n v="122.19"/>
    <n v="0.1"/>
    <n v="60"/>
    <n v="879.76800000000003"/>
    <n v="480"/>
    <n v="399.76800000000003"/>
    <n v="0.45440161497121973"/>
  </r>
  <r>
    <n v="4078"/>
    <d v="2026-06-22T00:00:00"/>
    <n v="2026"/>
    <x v="3"/>
    <n v="6"/>
    <x v="5"/>
    <x v="3"/>
    <x v="9"/>
    <x v="3"/>
    <s v="Returning"/>
    <x v="0"/>
    <s v="Trail Boots"/>
    <n v="1"/>
    <n v="145.65"/>
    <n v="0"/>
    <n v="79.87"/>
    <n v="145.65"/>
    <n v="79.87"/>
    <n v="65.78"/>
    <n v="0.45163062135255749"/>
  </r>
  <r>
    <n v="4079"/>
    <d v="2026-06-29T00:00:00"/>
    <n v="2026"/>
    <x v="3"/>
    <n v="6"/>
    <x v="5"/>
    <x v="3"/>
    <x v="9"/>
    <x v="2"/>
    <s v="New"/>
    <x v="2"/>
    <s v="Trail Tent 2P"/>
    <n v="4"/>
    <n v="194.6"/>
    <n v="0"/>
    <n v="104.64"/>
    <n v="778.4"/>
    <n v="418.56"/>
    <n v="359.84"/>
    <n v="0.46228160328879753"/>
  </r>
  <r>
    <n v="4086"/>
    <d v="2026-04-06T00:00:00"/>
    <n v="2026"/>
    <x v="3"/>
    <n v="4"/>
    <x v="6"/>
    <x v="0"/>
    <x v="4"/>
    <x v="0"/>
    <s v="Returning"/>
    <x v="0"/>
    <s v="Summit Backpack 45L"/>
    <n v="2"/>
    <n v="152.44"/>
    <n v="0.15"/>
    <n v="76.680000000000007"/>
    <n v="259.14799999999997"/>
    <n v="153.36000000000001"/>
    <n v="105.78799999999995"/>
    <n v="0.4082146109559015"/>
  </r>
  <r>
    <n v="4089"/>
    <d v="2026-10-18T00:00:00"/>
    <n v="2026"/>
    <x v="2"/>
    <n v="10"/>
    <x v="9"/>
    <x v="3"/>
    <x v="12"/>
    <x v="2"/>
    <s v="New"/>
    <x v="2"/>
    <s v="Trail Tent 2P"/>
    <n v="1"/>
    <n v="196.39"/>
    <n v="0"/>
    <n v="104.66"/>
    <n v="196.39"/>
    <n v="104.66"/>
    <n v="91.72999999999999"/>
    <n v="0.46708080859514228"/>
  </r>
  <r>
    <n v="4090"/>
    <d v="2026-03-22T00:00:00"/>
    <n v="2026"/>
    <x v="1"/>
    <n v="3"/>
    <x v="7"/>
    <x v="2"/>
    <x v="7"/>
    <x v="3"/>
    <s v="Business"/>
    <x v="4"/>
    <s v="Insulated Bottle"/>
    <n v="1"/>
    <n v="36.520000000000003"/>
    <n v="0"/>
    <n v="13.96"/>
    <n v="36.520000000000003"/>
    <n v="13.96"/>
    <n v="22.560000000000002"/>
    <n v="0.61774370208105145"/>
  </r>
  <r>
    <n v="4091"/>
    <d v="2026-05-31T00:00:00"/>
    <n v="2026"/>
    <x v="3"/>
    <n v="5"/>
    <x v="8"/>
    <x v="3"/>
    <x v="14"/>
    <x v="2"/>
    <s v="New"/>
    <x v="0"/>
    <s v="Trail Boots"/>
    <n v="1"/>
    <n v="142.06"/>
    <n v="0"/>
    <n v="77.36"/>
    <n v="142.06"/>
    <n v="77.36"/>
    <n v="64.7"/>
    <n v="0.45544136280444886"/>
  </r>
  <r>
    <n v="4092"/>
    <d v="2026-05-26T00:00:00"/>
    <n v="2026"/>
    <x v="3"/>
    <n v="5"/>
    <x v="8"/>
    <x v="0"/>
    <x v="4"/>
    <x v="1"/>
    <s v="Business"/>
    <x v="4"/>
    <s v="Carry-On Duffel"/>
    <n v="8"/>
    <n v="131.4"/>
    <n v="0.05"/>
    <n v="66.489999999999995"/>
    <n v="998.64"/>
    <n v="531.91999999999996"/>
    <n v="466.72"/>
    <n v="0.46735560362092449"/>
  </r>
  <r>
    <n v="4095"/>
    <d v="2026-03-09T00:00:00"/>
    <n v="2026"/>
    <x v="1"/>
    <n v="3"/>
    <x v="7"/>
    <x v="2"/>
    <x v="3"/>
    <x v="3"/>
    <s v="New"/>
    <x v="0"/>
    <s v="Trekking Poles"/>
    <n v="1"/>
    <n v="72.87"/>
    <n v="0.05"/>
    <n v="32"/>
    <n v="69.226500000000001"/>
    <n v="32"/>
    <n v="37.226500000000001"/>
    <n v="0.53774927231623726"/>
  </r>
  <r>
    <n v="4097"/>
    <d v="2026-09-13T00:00:00"/>
    <n v="2026"/>
    <x v="0"/>
    <n v="9"/>
    <x v="4"/>
    <x v="2"/>
    <x v="13"/>
    <x v="2"/>
    <s v="Returning"/>
    <x v="0"/>
    <s v="Trail Boots"/>
    <n v="1"/>
    <n v="142.36000000000001"/>
    <n v="0"/>
    <n v="78.3"/>
    <n v="142.36000000000001"/>
    <n v="78.3"/>
    <n v="64.060000000000016"/>
    <n v="0.44998595110986239"/>
  </r>
  <r>
    <n v="4098"/>
    <d v="2026-11-14T00:00:00"/>
    <n v="2026"/>
    <x v="2"/>
    <n v="11"/>
    <x v="2"/>
    <x v="2"/>
    <x v="6"/>
    <x v="0"/>
    <s v="Returning"/>
    <x v="1"/>
    <s v="Resistance Band Set"/>
    <n v="1"/>
    <n v="41.05"/>
    <n v="0.05"/>
    <n v="14.6"/>
    <n v="38.997499999999995"/>
    <n v="14.6"/>
    <n v="24.397499999999994"/>
    <n v="0.62561702673248276"/>
  </r>
  <r>
    <n v="4101"/>
    <d v="2026-04-17T00:00:00"/>
    <n v="2026"/>
    <x v="3"/>
    <n v="4"/>
    <x v="6"/>
    <x v="2"/>
    <x v="3"/>
    <x v="2"/>
    <s v="Returning"/>
    <x v="2"/>
    <s v="Portable Camp Stove"/>
    <n v="1"/>
    <n v="81.040000000000006"/>
    <n v="0"/>
    <n v="39.97"/>
    <n v="81.040000000000006"/>
    <n v="39.97"/>
    <n v="41.070000000000007"/>
    <n v="0.50678677196446209"/>
  </r>
  <r>
    <n v="4102"/>
    <d v="2026-07-18T00:00:00"/>
    <n v="2026"/>
    <x v="0"/>
    <n v="7"/>
    <x v="0"/>
    <x v="2"/>
    <x v="13"/>
    <x v="2"/>
    <s v="Returning"/>
    <x v="0"/>
    <s v="Summit Backpack 45L"/>
    <n v="3"/>
    <n v="154.01"/>
    <n v="0.1"/>
    <n v="78.78"/>
    <n v="415.827"/>
    <n v="236.34"/>
    <n v="179.48699999999999"/>
    <n v="0.43163863818366771"/>
  </r>
  <r>
    <n v="4104"/>
    <d v="2026-02-18T00:00:00"/>
    <n v="2026"/>
    <x v="1"/>
    <n v="2"/>
    <x v="1"/>
    <x v="0"/>
    <x v="2"/>
    <x v="2"/>
    <s v="New"/>
    <x v="4"/>
    <s v="Carry-On Duffel"/>
    <n v="4"/>
    <n v="135.63"/>
    <n v="0.05"/>
    <n v="65.900000000000006"/>
    <n v="515.39400000000001"/>
    <n v="263.60000000000002"/>
    <n v="251.79399999999998"/>
    <n v="0.4885466264644136"/>
  </r>
  <r>
    <n v="4106"/>
    <d v="2026-09-12T00:00:00"/>
    <n v="2026"/>
    <x v="0"/>
    <n v="9"/>
    <x v="4"/>
    <x v="2"/>
    <x v="3"/>
    <x v="0"/>
    <s v="Returning"/>
    <x v="3"/>
    <s v="Compact Repair Kit"/>
    <n v="2"/>
    <n v="39.700000000000003"/>
    <n v="0"/>
    <n v="16.32"/>
    <n v="79.400000000000006"/>
    <n v="32.64"/>
    <n v="46.760000000000005"/>
    <n v="0.58891687657430736"/>
  </r>
  <r>
    <n v="4109"/>
    <d v="2026-07-18T00:00:00"/>
    <n v="2026"/>
    <x v="0"/>
    <n v="7"/>
    <x v="0"/>
    <x v="2"/>
    <x v="13"/>
    <x v="3"/>
    <s v="New"/>
    <x v="3"/>
    <s v="Cycling Pack 12L"/>
    <n v="4"/>
    <n v="101.61"/>
    <n v="0"/>
    <n v="51.68"/>
    <n v="406.44"/>
    <n v="206.72"/>
    <n v="199.72"/>
    <n v="0.49138864285011319"/>
  </r>
  <r>
    <n v="4116"/>
    <d v="2026-10-16T00:00:00"/>
    <n v="2026"/>
    <x v="2"/>
    <n v="10"/>
    <x v="9"/>
    <x v="2"/>
    <x v="3"/>
    <x v="0"/>
    <s v="New"/>
    <x v="4"/>
    <s v="Insulated Bottle"/>
    <n v="2"/>
    <n v="37.1"/>
    <n v="0"/>
    <n v="13.31"/>
    <n v="74.2"/>
    <n v="26.62"/>
    <n v="47.58"/>
    <n v="0.64123989218328836"/>
  </r>
  <r>
    <n v="4117"/>
    <d v="2026-04-20T00:00:00"/>
    <n v="2026"/>
    <x v="3"/>
    <n v="4"/>
    <x v="6"/>
    <x v="0"/>
    <x v="0"/>
    <x v="3"/>
    <s v="Returning"/>
    <x v="3"/>
    <s v="Compact Repair Kit"/>
    <n v="1"/>
    <n v="41.04"/>
    <n v="0.1"/>
    <n v="17.02"/>
    <n v="36.936"/>
    <n v="17.02"/>
    <n v="19.916"/>
    <n v="0.53920294563569415"/>
  </r>
  <r>
    <n v="4118"/>
    <d v="2026-09-29T00:00:00"/>
    <n v="2026"/>
    <x v="0"/>
    <n v="9"/>
    <x v="4"/>
    <x v="2"/>
    <x v="16"/>
    <x v="1"/>
    <s v="Returning"/>
    <x v="0"/>
    <s v="Summit Backpack 45L"/>
    <n v="10"/>
    <n v="157.79"/>
    <n v="0.1"/>
    <n v="77.900000000000006"/>
    <n v="1420.11"/>
    <n v="779"/>
    <n v="641.1099999999999"/>
    <n v="0.4514509439409623"/>
  </r>
  <r>
    <n v="4119"/>
    <d v="2026-10-18T00:00:00"/>
    <n v="2026"/>
    <x v="2"/>
    <n v="10"/>
    <x v="9"/>
    <x v="0"/>
    <x v="4"/>
    <x v="1"/>
    <s v="Business"/>
    <x v="1"/>
    <s v="Resistance Band Set"/>
    <n v="10"/>
    <n v="41.26"/>
    <n v="0.1"/>
    <n v="15.06"/>
    <n v="371.34"/>
    <n v="150.6"/>
    <n v="220.73999999999998"/>
    <n v="0.59444175149458711"/>
  </r>
  <r>
    <n v="4120"/>
    <d v="2026-06-18T00:00:00"/>
    <n v="2026"/>
    <x v="3"/>
    <n v="6"/>
    <x v="5"/>
    <x v="0"/>
    <x v="2"/>
    <x v="0"/>
    <s v="Returning"/>
    <x v="1"/>
    <s v="Resistance Band Set"/>
    <n v="3"/>
    <n v="41.16"/>
    <n v="0"/>
    <n v="14.79"/>
    <n v="123.47999999999999"/>
    <n v="44.37"/>
    <n v="79.109999999999985"/>
    <n v="0.64067055393586003"/>
  </r>
  <r>
    <n v="4121"/>
    <d v="2026-03-19T00:00:00"/>
    <n v="2026"/>
    <x v="1"/>
    <n v="3"/>
    <x v="7"/>
    <x v="1"/>
    <x v="1"/>
    <x v="2"/>
    <s v="Returning"/>
    <x v="4"/>
    <s v="Travel Backpack 35L"/>
    <n v="4"/>
    <n v="161.93"/>
    <n v="0.15"/>
    <n v="88"/>
    <n v="550.56200000000001"/>
    <n v="352"/>
    <n v="198.56200000000001"/>
    <n v="0.36065329608654428"/>
  </r>
  <r>
    <n v="4122"/>
    <d v="2026-07-01T00:00:00"/>
    <n v="2026"/>
    <x v="0"/>
    <n v="7"/>
    <x v="0"/>
    <x v="0"/>
    <x v="4"/>
    <x v="2"/>
    <s v="Returning"/>
    <x v="3"/>
    <s v="Commuter Helmet"/>
    <n v="4"/>
    <n v="79.97"/>
    <n v="0.1"/>
    <n v="43.36"/>
    <n v="287.892"/>
    <n v="173.44"/>
    <n v="114.452"/>
    <n v="0.39755185972517471"/>
  </r>
  <r>
    <n v="4125"/>
    <d v="2026-01-30T00:00:00"/>
    <n v="2026"/>
    <x v="1"/>
    <n v="1"/>
    <x v="10"/>
    <x v="2"/>
    <x v="13"/>
    <x v="1"/>
    <s v="Business"/>
    <x v="2"/>
    <s v="Portable Camp Stove"/>
    <n v="8"/>
    <n v="81.06"/>
    <n v="0.15"/>
    <n v="39.549999999999997"/>
    <n v="551.20799999999997"/>
    <n v="316.39999999999998"/>
    <n v="234.80799999999999"/>
    <n v="0.42598801178502488"/>
  </r>
  <r>
    <n v="4126"/>
    <d v="2026-07-05T00:00:00"/>
    <n v="2026"/>
    <x v="0"/>
    <n v="7"/>
    <x v="0"/>
    <x v="0"/>
    <x v="8"/>
    <x v="2"/>
    <s v="New"/>
    <x v="3"/>
    <s v="Commuter Helmet"/>
    <n v="3"/>
    <n v="82.89"/>
    <n v="0"/>
    <n v="42.31"/>
    <n v="248.67000000000002"/>
    <n v="126.93"/>
    <n v="121.74000000000001"/>
    <n v="0.48956448304982508"/>
  </r>
  <r>
    <n v="4130"/>
    <d v="2026-06-01T00:00:00"/>
    <n v="2026"/>
    <x v="3"/>
    <n v="6"/>
    <x v="5"/>
    <x v="0"/>
    <x v="8"/>
    <x v="2"/>
    <s v="New"/>
    <x v="3"/>
    <s v="Commuter Helmet"/>
    <n v="3"/>
    <n v="80.099999999999994"/>
    <n v="0"/>
    <n v="43.51"/>
    <n v="240.29999999999998"/>
    <n v="130.53"/>
    <n v="109.76999999999998"/>
    <n v="0.45680399500624214"/>
  </r>
  <r>
    <n v="4133"/>
    <d v="2026-08-24T00:00:00"/>
    <n v="2026"/>
    <x v="0"/>
    <n v="8"/>
    <x v="11"/>
    <x v="0"/>
    <x v="2"/>
    <x v="2"/>
    <s v="New"/>
    <x v="2"/>
    <s v="Trail Tent 2P"/>
    <n v="1"/>
    <n v="192.67"/>
    <n v="0.05"/>
    <n v="101.04"/>
    <n v="183.03649999999999"/>
    <n v="101.04"/>
    <n v="81.996499999999983"/>
    <n v="0.44797895501716867"/>
  </r>
  <r>
    <n v="4135"/>
    <d v="2026-10-03T00:00:00"/>
    <n v="2026"/>
    <x v="2"/>
    <n v="10"/>
    <x v="9"/>
    <x v="1"/>
    <x v="5"/>
    <x v="2"/>
    <s v="New"/>
    <x v="0"/>
    <s v="Trail Boots"/>
    <n v="3"/>
    <n v="142.33000000000001"/>
    <n v="0.1"/>
    <n v="79.19"/>
    <n v="384.291"/>
    <n v="237.57"/>
    <n v="146.721"/>
    <n v="0.3817966072585619"/>
  </r>
  <r>
    <n v="4136"/>
    <d v="2026-07-25T00:00:00"/>
    <n v="2026"/>
    <x v="0"/>
    <n v="7"/>
    <x v="0"/>
    <x v="2"/>
    <x v="7"/>
    <x v="0"/>
    <s v="New"/>
    <x v="3"/>
    <s v="Commuter Helmet"/>
    <n v="2"/>
    <n v="80.25"/>
    <n v="0.05"/>
    <n v="42.39"/>
    <n v="152.47499999999999"/>
    <n v="84.78"/>
    <n v="67.694999999999993"/>
    <n v="0.44397442203639936"/>
  </r>
  <r>
    <n v="4137"/>
    <d v="2026-06-10T00:00:00"/>
    <n v="2026"/>
    <x v="3"/>
    <n v="6"/>
    <x v="5"/>
    <x v="0"/>
    <x v="4"/>
    <x v="2"/>
    <s v="Returning"/>
    <x v="0"/>
    <s v="Hiking Daypack 20L"/>
    <n v="1"/>
    <n v="90.7"/>
    <n v="0"/>
    <n v="44.18"/>
    <n v="90.7"/>
    <n v="44.18"/>
    <n v="46.52"/>
    <n v="0.51289966923925034"/>
  </r>
  <r>
    <n v="4138"/>
    <d v="2026-10-03T00:00:00"/>
    <n v="2026"/>
    <x v="2"/>
    <n v="10"/>
    <x v="9"/>
    <x v="2"/>
    <x v="7"/>
    <x v="0"/>
    <s v="Business"/>
    <x v="0"/>
    <s v="Trail Boots"/>
    <n v="4"/>
    <n v="143.63"/>
    <n v="0"/>
    <n v="80.510000000000005"/>
    <n v="574.52"/>
    <n v="322.04000000000002"/>
    <n v="252.47999999999996"/>
    <n v="0.43946250783262542"/>
  </r>
  <r>
    <n v="4140"/>
    <d v="2026-04-29T00:00:00"/>
    <n v="2026"/>
    <x v="3"/>
    <n v="4"/>
    <x v="6"/>
    <x v="0"/>
    <x v="0"/>
    <x v="3"/>
    <s v="New"/>
    <x v="1"/>
    <s v="Weighted Vest"/>
    <n v="1"/>
    <n v="125.25"/>
    <n v="0"/>
    <n v="70.88"/>
    <n v="125.25"/>
    <n v="70.88"/>
    <n v="54.370000000000005"/>
    <n v="0.43409181636726552"/>
  </r>
  <r>
    <n v="4141"/>
    <d v="2026-08-01T00:00:00"/>
    <n v="2026"/>
    <x v="0"/>
    <n v="8"/>
    <x v="11"/>
    <x v="0"/>
    <x v="8"/>
    <x v="2"/>
    <s v="New"/>
    <x v="0"/>
    <s v="Hiking Daypack 20L"/>
    <n v="1"/>
    <n v="91.95"/>
    <n v="0.05"/>
    <n v="46.47"/>
    <n v="87.352499999999992"/>
    <n v="46.47"/>
    <n v="40.882499999999993"/>
    <n v="0.46801751523997592"/>
  </r>
  <r>
    <n v="4143"/>
    <d v="2026-05-23T00:00:00"/>
    <n v="2026"/>
    <x v="3"/>
    <n v="5"/>
    <x v="8"/>
    <x v="3"/>
    <x v="14"/>
    <x v="0"/>
    <s v="Returning"/>
    <x v="4"/>
    <s v="Carry-On Duffel"/>
    <n v="1"/>
    <n v="130.80000000000001"/>
    <n v="0"/>
    <n v="68.7"/>
    <n v="130.80000000000001"/>
    <n v="68.7"/>
    <n v="62.100000000000009"/>
    <n v="0.4747706422018349"/>
  </r>
  <r>
    <n v="4145"/>
    <d v="2026-11-24T00:00:00"/>
    <n v="2026"/>
    <x v="2"/>
    <n v="11"/>
    <x v="2"/>
    <x v="1"/>
    <x v="1"/>
    <x v="2"/>
    <s v="Returning"/>
    <x v="2"/>
    <s v="Compact Sleeping Bag"/>
    <n v="1"/>
    <n v="120.49"/>
    <n v="0.15"/>
    <n v="61.22"/>
    <n v="102.4165"/>
    <n v="61.22"/>
    <n v="41.1965"/>
    <n v="0.40224475548373556"/>
  </r>
  <r>
    <n v="4147"/>
    <d v="2026-10-07T00:00:00"/>
    <n v="2026"/>
    <x v="2"/>
    <n v="10"/>
    <x v="9"/>
    <x v="2"/>
    <x v="13"/>
    <x v="0"/>
    <s v="Returning"/>
    <x v="3"/>
    <s v="Compact Repair Kit"/>
    <n v="3"/>
    <n v="40.770000000000003"/>
    <n v="0.05"/>
    <n v="16.68"/>
    <n v="116.19449999999999"/>
    <n v="50.04"/>
    <n v="66.154499999999985"/>
    <n v="0.56934278300608021"/>
  </r>
  <r>
    <n v="4149"/>
    <d v="2026-09-04T00:00:00"/>
    <n v="2026"/>
    <x v="0"/>
    <n v="9"/>
    <x v="4"/>
    <x v="0"/>
    <x v="4"/>
    <x v="2"/>
    <s v="New"/>
    <x v="1"/>
    <s v="Resistance Band Set"/>
    <n v="1"/>
    <n v="40.51"/>
    <n v="0.05"/>
    <n v="14.7"/>
    <n v="38.484499999999997"/>
    <n v="14.7"/>
    <n v="23.784499999999998"/>
    <n v="0.6180280372617547"/>
  </r>
  <r>
    <n v="4150"/>
    <d v="2026-10-20T00:00:00"/>
    <n v="2026"/>
    <x v="2"/>
    <n v="10"/>
    <x v="9"/>
    <x v="0"/>
    <x v="8"/>
    <x v="0"/>
    <s v="Business"/>
    <x v="0"/>
    <s v="Trail Boots"/>
    <n v="5"/>
    <n v="140.32"/>
    <n v="0"/>
    <n v="80.08"/>
    <n v="701.59999999999991"/>
    <n v="400.4"/>
    <n v="301.19999999999993"/>
    <n v="0.4293044469783352"/>
  </r>
  <r>
    <n v="4151"/>
    <d v="2026-04-29T00:00:00"/>
    <n v="2026"/>
    <x v="3"/>
    <n v="4"/>
    <x v="6"/>
    <x v="2"/>
    <x v="16"/>
    <x v="2"/>
    <s v="Returning"/>
    <x v="2"/>
    <s v="Alpine Tent 4P"/>
    <n v="1"/>
    <n v="341.98"/>
    <n v="0"/>
    <n v="192.43"/>
    <n v="341.98"/>
    <n v="192.43"/>
    <n v="149.55000000000001"/>
    <n v="0.43730627522077314"/>
  </r>
  <r>
    <n v="4152"/>
    <d v="2026-06-11T00:00:00"/>
    <n v="2026"/>
    <x v="3"/>
    <n v="6"/>
    <x v="5"/>
    <x v="3"/>
    <x v="12"/>
    <x v="2"/>
    <s v="Returning"/>
    <x v="3"/>
    <s v="Compact Repair Kit"/>
    <n v="5"/>
    <n v="41.18"/>
    <n v="0.05"/>
    <n v="16.87"/>
    <n v="195.60499999999999"/>
    <n v="84.350000000000009"/>
    <n v="111.25499999999998"/>
    <n v="0.56877380435060443"/>
  </r>
  <r>
    <n v="4153"/>
    <d v="2026-07-26T00:00:00"/>
    <n v="2026"/>
    <x v="0"/>
    <n v="7"/>
    <x v="0"/>
    <x v="0"/>
    <x v="0"/>
    <x v="2"/>
    <s v="Business"/>
    <x v="4"/>
    <s v="Carry-On Duffel"/>
    <n v="3"/>
    <n v="134.63"/>
    <n v="0"/>
    <n v="67.2"/>
    <n v="403.89"/>
    <n v="201.60000000000002"/>
    <n v="202.28999999999996"/>
    <n v="0.50085419297333422"/>
  </r>
  <r>
    <n v="4154"/>
    <d v="2026-07-17T00:00:00"/>
    <n v="2026"/>
    <x v="0"/>
    <n v="7"/>
    <x v="0"/>
    <x v="3"/>
    <x v="11"/>
    <x v="2"/>
    <s v="Returning"/>
    <x v="0"/>
    <s v="Trekking Poles"/>
    <n v="3"/>
    <n v="72.150000000000006"/>
    <n v="0"/>
    <n v="33.01"/>
    <n v="216.45000000000002"/>
    <n v="99.03"/>
    <n v="117.42000000000002"/>
    <n v="0.54248094248094247"/>
  </r>
  <r>
    <n v="4156"/>
    <d v="2026-02-10T00:00:00"/>
    <n v="2026"/>
    <x v="1"/>
    <n v="2"/>
    <x v="1"/>
    <x v="3"/>
    <x v="14"/>
    <x v="0"/>
    <s v="Returning"/>
    <x v="0"/>
    <s v="Trail Boots"/>
    <n v="2"/>
    <n v="146.33000000000001"/>
    <n v="0.1"/>
    <n v="81.34"/>
    <n v="263.39400000000001"/>
    <n v="162.68"/>
    <n v="100.714"/>
    <n v="0.38237013751262366"/>
  </r>
  <r>
    <n v="4157"/>
    <d v="2026-03-01T00:00:00"/>
    <n v="2026"/>
    <x v="1"/>
    <n v="3"/>
    <x v="7"/>
    <x v="0"/>
    <x v="4"/>
    <x v="2"/>
    <s v="New"/>
    <x v="3"/>
    <s v="Trail Bike Light"/>
    <n v="5"/>
    <n v="51.92"/>
    <n v="0.15"/>
    <n v="22.24"/>
    <n v="220.66000000000003"/>
    <n v="111.19999999999999"/>
    <n v="109.46000000000004"/>
    <n v="0.49605728269736254"/>
  </r>
  <r>
    <n v="4160"/>
    <d v="2026-08-22T00:00:00"/>
    <n v="2026"/>
    <x v="0"/>
    <n v="8"/>
    <x v="11"/>
    <x v="0"/>
    <x v="0"/>
    <x v="3"/>
    <s v="Business"/>
    <x v="1"/>
    <s v="Weighted Vest"/>
    <n v="4"/>
    <n v="123.31"/>
    <n v="0"/>
    <n v="69.02"/>
    <n v="493.24"/>
    <n v="276.08"/>
    <n v="217.16000000000003"/>
    <n v="0.44027248398345636"/>
  </r>
  <r>
    <n v="4164"/>
    <d v="2026-10-07T00:00:00"/>
    <n v="2026"/>
    <x v="2"/>
    <n v="10"/>
    <x v="9"/>
    <x v="1"/>
    <x v="10"/>
    <x v="0"/>
    <s v="New"/>
    <x v="0"/>
    <s v="Trail Boots"/>
    <n v="2"/>
    <n v="143.41999999999999"/>
    <n v="0"/>
    <n v="81.44"/>
    <n v="286.83999999999997"/>
    <n v="162.88"/>
    <n v="123.95999999999998"/>
    <n v="0.43215730023706594"/>
  </r>
  <r>
    <n v="4165"/>
    <d v="2026-07-03T00:00:00"/>
    <n v="2026"/>
    <x v="0"/>
    <n v="7"/>
    <x v="0"/>
    <x v="2"/>
    <x v="16"/>
    <x v="2"/>
    <s v="New"/>
    <x v="0"/>
    <s v="Summit Backpack 45L"/>
    <n v="2"/>
    <n v="152.88999999999999"/>
    <n v="0"/>
    <n v="81.34"/>
    <n v="305.77999999999997"/>
    <n v="162.68"/>
    <n v="143.09999999999997"/>
    <n v="0.46798351756164558"/>
  </r>
  <r>
    <n v="4166"/>
    <d v="2026-05-21T00:00:00"/>
    <n v="2026"/>
    <x v="3"/>
    <n v="5"/>
    <x v="8"/>
    <x v="3"/>
    <x v="15"/>
    <x v="2"/>
    <s v="New"/>
    <x v="1"/>
    <s v="Resistance Band Set"/>
    <n v="6"/>
    <n v="40.61"/>
    <n v="0.05"/>
    <n v="15.14"/>
    <n v="231.47699999999998"/>
    <n v="90.84"/>
    <n v="140.63699999999997"/>
    <n v="0.607563602431343"/>
  </r>
  <r>
    <n v="4168"/>
    <d v="2026-12-05T00:00:00"/>
    <n v="2026"/>
    <x v="2"/>
    <n v="12"/>
    <x v="3"/>
    <x v="1"/>
    <x v="1"/>
    <x v="2"/>
    <s v="New"/>
    <x v="0"/>
    <s v="Trekking Poles"/>
    <n v="4"/>
    <n v="71.12"/>
    <n v="0.05"/>
    <n v="31.93"/>
    <n v="270.25600000000003"/>
    <n v="127.72"/>
    <n v="142.53600000000003"/>
    <n v="0.52741104730329769"/>
  </r>
  <r>
    <n v="4169"/>
    <d v="2026-08-27T00:00:00"/>
    <n v="2026"/>
    <x v="0"/>
    <n v="8"/>
    <x v="11"/>
    <x v="0"/>
    <x v="8"/>
    <x v="2"/>
    <s v="New"/>
    <x v="1"/>
    <s v="Training Mat"/>
    <n v="1"/>
    <n v="50.7"/>
    <n v="0.05"/>
    <n v="21.65"/>
    <n v="48.164999999999999"/>
    <n v="21.65"/>
    <n v="26.515000000000001"/>
    <n v="0.55050347762898377"/>
  </r>
  <r>
    <n v="4171"/>
    <d v="2026-10-10T00:00:00"/>
    <n v="2026"/>
    <x v="2"/>
    <n v="10"/>
    <x v="9"/>
    <x v="0"/>
    <x v="0"/>
    <x v="0"/>
    <s v="New"/>
    <x v="4"/>
    <s v="Insulated Bottle"/>
    <n v="2"/>
    <n v="35.36"/>
    <n v="0"/>
    <n v="13.49"/>
    <n v="70.72"/>
    <n v="26.98"/>
    <n v="43.739999999999995"/>
    <n v="0.61849547511312208"/>
  </r>
  <r>
    <n v="4172"/>
    <d v="2026-08-22T00:00:00"/>
    <n v="2026"/>
    <x v="0"/>
    <n v="8"/>
    <x v="11"/>
    <x v="0"/>
    <x v="4"/>
    <x v="3"/>
    <s v="New"/>
    <x v="3"/>
    <s v="Compact Repair Kit"/>
    <n v="1"/>
    <n v="40.19"/>
    <n v="0.05"/>
    <n v="16.78"/>
    <n v="38.180499999999995"/>
    <n v="16.78"/>
    <n v="21.400499999999994"/>
    <n v="0.56050863660769235"/>
  </r>
  <r>
    <n v="4177"/>
    <d v="2026-11-26T00:00:00"/>
    <n v="2026"/>
    <x v="2"/>
    <n v="11"/>
    <x v="2"/>
    <x v="3"/>
    <x v="11"/>
    <x v="2"/>
    <s v="Business"/>
    <x v="3"/>
    <s v="Trail Bike Light"/>
    <n v="1"/>
    <n v="49.6"/>
    <n v="0"/>
    <n v="22.62"/>
    <n v="49.6"/>
    <n v="22.62"/>
    <n v="26.98"/>
    <n v="0.5439516129032258"/>
  </r>
  <r>
    <n v="4178"/>
    <d v="2026-06-13T00:00:00"/>
    <n v="2026"/>
    <x v="3"/>
    <n v="6"/>
    <x v="5"/>
    <x v="3"/>
    <x v="12"/>
    <x v="0"/>
    <s v="Returning"/>
    <x v="0"/>
    <s v="Trail Boots"/>
    <n v="4"/>
    <n v="143.9"/>
    <n v="0.05"/>
    <n v="79.709999999999994"/>
    <n v="546.82000000000005"/>
    <n v="318.83999999999997"/>
    <n v="227.98000000000008"/>
    <n v="0.41691964448996022"/>
  </r>
  <r>
    <n v="4179"/>
    <d v="2026-11-11T00:00:00"/>
    <n v="2026"/>
    <x v="2"/>
    <n v="11"/>
    <x v="2"/>
    <x v="3"/>
    <x v="15"/>
    <x v="0"/>
    <s v="Business"/>
    <x v="4"/>
    <s v="Travel Backpack 35L"/>
    <n v="2"/>
    <n v="166.1"/>
    <n v="0.05"/>
    <n v="88.2"/>
    <n v="315.58999999999997"/>
    <n v="176.4"/>
    <n v="139.18999999999997"/>
    <n v="0.44104692797617157"/>
  </r>
  <r>
    <n v="4180"/>
    <d v="2026-08-04T00:00:00"/>
    <n v="2026"/>
    <x v="0"/>
    <n v="8"/>
    <x v="11"/>
    <x v="3"/>
    <x v="15"/>
    <x v="2"/>
    <s v="Returning"/>
    <x v="3"/>
    <s v="Cycling Pack 12L"/>
    <n v="1"/>
    <n v="101.37"/>
    <n v="0"/>
    <n v="51.56"/>
    <n v="101.37"/>
    <n v="51.56"/>
    <n v="49.81"/>
    <n v="0.49136825490776365"/>
  </r>
  <r>
    <n v="4182"/>
    <d v="2026-06-22T00:00:00"/>
    <n v="2026"/>
    <x v="3"/>
    <n v="6"/>
    <x v="5"/>
    <x v="2"/>
    <x v="7"/>
    <x v="2"/>
    <s v="New"/>
    <x v="1"/>
    <s v="Weighted Vest"/>
    <n v="4"/>
    <n v="120.94"/>
    <n v="0.05"/>
    <n v="70.84"/>
    <n v="459.57199999999995"/>
    <n v="283.36"/>
    <n v="176.21199999999993"/>
    <n v="0.38342631840059871"/>
  </r>
  <r>
    <n v="4184"/>
    <d v="2026-02-20T00:00:00"/>
    <n v="2026"/>
    <x v="1"/>
    <n v="2"/>
    <x v="1"/>
    <x v="0"/>
    <x v="0"/>
    <x v="2"/>
    <s v="New"/>
    <x v="1"/>
    <s v="Recovery Roller"/>
    <n v="1"/>
    <n v="36.31"/>
    <n v="0"/>
    <n v="14"/>
    <n v="36.31"/>
    <n v="14"/>
    <n v="22.310000000000002"/>
    <n v="0.61443128614706699"/>
  </r>
  <r>
    <n v="4190"/>
    <d v="2026-04-25T00:00:00"/>
    <n v="2026"/>
    <x v="3"/>
    <n v="4"/>
    <x v="6"/>
    <x v="0"/>
    <x v="8"/>
    <x v="2"/>
    <s v="New"/>
    <x v="0"/>
    <s v="Summit Backpack 45L"/>
    <n v="1"/>
    <n v="152.01"/>
    <n v="0"/>
    <n v="80.33"/>
    <n v="152.01"/>
    <n v="80.33"/>
    <n v="71.679999999999993"/>
    <n v="0.47154792447865268"/>
  </r>
  <r>
    <n v="4191"/>
    <d v="2026-09-19T00:00:00"/>
    <n v="2026"/>
    <x v="0"/>
    <n v="9"/>
    <x v="4"/>
    <x v="3"/>
    <x v="9"/>
    <x v="3"/>
    <s v="Returning"/>
    <x v="1"/>
    <s v="Resistance Band Set"/>
    <n v="1"/>
    <n v="40.32"/>
    <n v="0.15"/>
    <n v="14.39"/>
    <n v="34.271999999999998"/>
    <n v="14.39"/>
    <n v="19.881999999999998"/>
    <n v="0.58012371615312786"/>
  </r>
  <r>
    <n v="4193"/>
    <d v="2026-06-07T00:00:00"/>
    <n v="2026"/>
    <x v="3"/>
    <n v="6"/>
    <x v="5"/>
    <x v="2"/>
    <x v="3"/>
    <x v="2"/>
    <s v="New"/>
    <x v="2"/>
    <s v="Portable Camp Stove"/>
    <n v="1"/>
    <n v="80.89"/>
    <n v="0.1"/>
    <n v="40.32"/>
    <n v="72.801000000000002"/>
    <n v="40.32"/>
    <n v="32.481000000000002"/>
    <n v="0.44616145382618372"/>
  </r>
  <r>
    <n v="4195"/>
    <d v="2026-03-13T00:00:00"/>
    <n v="2026"/>
    <x v="1"/>
    <n v="3"/>
    <x v="7"/>
    <x v="0"/>
    <x v="8"/>
    <x v="3"/>
    <s v="New"/>
    <x v="0"/>
    <s v="Trail Boots"/>
    <n v="2"/>
    <n v="142.72999999999999"/>
    <n v="0.1"/>
    <n v="77.28"/>
    <n v="256.91399999999999"/>
    <n v="154.56"/>
    <n v="102.35399999999998"/>
    <n v="0.39839790747098247"/>
  </r>
  <r>
    <n v="4197"/>
    <d v="2026-10-16T00:00:00"/>
    <n v="2026"/>
    <x v="2"/>
    <n v="10"/>
    <x v="9"/>
    <x v="0"/>
    <x v="0"/>
    <x v="3"/>
    <s v="New"/>
    <x v="0"/>
    <s v="Hiking Daypack 20L"/>
    <n v="3"/>
    <n v="94.19"/>
    <n v="0"/>
    <n v="44.89"/>
    <n v="282.57"/>
    <n v="134.67000000000002"/>
    <n v="147.89999999999998"/>
    <n v="0.52341012846374346"/>
  </r>
  <r>
    <n v="4198"/>
    <d v="2026-03-23T00:00:00"/>
    <n v="2026"/>
    <x v="1"/>
    <n v="3"/>
    <x v="7"/>
    <x v="2"/>
    <x v="16"/>
    <x v="3"/>
    <s v="New"/>
    <x v="1"/>
    <s v="Weighted Vest"/>
    <n v="3"/>
    <n v="122.4"/>
    <n v="0.15"/>
    <n v="71.150000000000006"/>
    <n v="312.12"/>
    <n v="213.45000000000002"/>
    <n v="98.669999999999987"/>
    <n v="0.31612841214917337"/>
  </r>
  <r>
    <n v="4199"/>
    <d v="2026-09-27T00:00:00"/>
    <n v="2026"/>
    <x v="0"/>
    <n v="9"/>
    <x v="4"/>
    <x v="3"/>
    <x v="9"/>
    <x v="3"/>
    <s v="Business"/>
    <x v="3"/>
    <s v="Trail Bike Light"/>
    <n v="1"/>
    <n v="50.02"/>
    <n v="0"/>
    <n v="22.65"/>
    <n v="50.02"/>
    <n v="22.65"/>
    <n v="27.370000000000005"/>
    <n v="0.54718112754898052"/>
  </r>
  <r>
    <n v="4201"/>
    <d v="2026-12-03T00:00:00"/>
    <n v="2026"/>
    <x v="2"/>
    <n v="12"/>
    <x v="3"/>
    <x v="0"/>
    <x v="0"/>
    <x v="2"/>
    <s v="Business"/>
    <x v="4"/>
    <s v="Carry-On Duffel"/>
    <n v="1"/>
    <n v="133.80000000000001"/>
    <n v="0"/>
    <n v="66.349999999999994"/>
    <n v="133.80000000000001"/>
    <n v="66.349999999999994"/>
    <n v="67.450000000000017"/>
    <n v="0.50411061285500758"/>
  </r>
  <r>
    <n v="4202"/>
    <d v="2026-05-25T00:00:00"/>
    <n v="2026"/>
    <x v="3"/>
    <n v="5"/>
    <x v="8"/>
    <x v="3"/>
    <x v="15"/>
    <x v="2"/>
    <s v="New"/>
    <x v="2"/>
    <s v="Compact Sleeping Bag"/>
    <n v="1"/>
    <n v="125.44"/>
    <n v="0"/>
    <n v="59.92"/>
    <n v="125.44"/>
    <n v="59.92"/>
    <n v="65.52"/>
    <n v="0.5223214285714286"/>
  </r>
  <r>
    <n v="4204"/>
    <d v="2026-05-31T00:00:00"/>
    <n v="2026"/>
    <x v="3"/>
    <n v="5"/>
    <x v="8"/>
    <x v="2"/>
    <x v="7"/>
    <x v="2"/>
    <s v="New"/>
    <x v="3"/>
    <s v="Commuter Helmet"/>
    <n v="1"/>
    <n v="81.37"/>
    <n v="0"/>
    <n v="42.01"/>
    <n v="81.37"/>
    <n v="42.01"/>
    <n v="39.360000000000007"/>
    <n v="0.48371635737986979"/>
  </r>
  <r>
    <n v="4207"/>
    <d v="2026-11-19T00:00:00"/>
    <n v="2026"/>
    <x v="2"/>
    <n v="11"/>
    <x v="2"/>
    <x v="2"/>
    <x v="13"/>
    <x v="2"/>
    <s v="New"/>
    <x v="3"/>
    <s v="Cycling Pack 12L"/>
    <n v="2"/>
    <n v="103.99"/>
    <n v="0"/>
    <n v="50.36"/>
    <n v="207.98"/>
    <n v="100.72"/>
    <n v="107.25999999999999"/>
    <n v="0.51572266564092695"/>
  </r>
  <r>
    <n v="4208"/>
    <d v="2026-09-13T00:00:00"/>
    <n v="2026"/>
    <x v="0"/>
    <n v="9"/>
    <x v="4"/>
    <x v="2"/>
    <x v="13"/>
    <x v="1"/>
    <s v="Business"/>
    <x v="3"/>
    <s v="Cycling Pack 12L"/>
    <n v="6"/>
    <n v="104.11"/>
    <n v="0.1"/>
    <n v="49"/>
    <n v="562.19399999999996"/>
    <n v="294"/>
    <n v="268.19399999999996"/>
    <n v="0.47704884790659446"/>
  </r>
  <r>
    <n v="4209"/>
    <d v="2026-05-06T00:00:00"/>
    <n v="2026"/>
    <x v="3"/>
    <n v="5"/>
    <x v="8"/>
    <x v="2"/>
    <x v="6"/>
    <x v="2"/>
    <s v="New"/>
    <x v="1"/>
    <s v="Training Mat"/>
    <n v="2"/>
    <n v="50.97"/>
    <n v="0.05"/>
    <n v="21.67"/>
    <n v="96.842999999999989"/>
    <n v="43.34"/>
    <n v="53.502999999999986"/>
    <n v="0.55247152607829153"/>
  </r>
  <r>
    <n v="4210"/>
    <d v="2026-09-09T00:00:00"/>
    <n v="2026"/>
    <x v="0"/>
    <n v="9"/>
    <x v="4"/>
    <x v="2"/>
    <x v="3"/>
    <x v="2"/>
    <s v="Returning"/>
    <x v="4"/>
    <s v="Travel Backpack 35L"/>
    <n v="1"/>
    <n v="164.6"/>
    <n v="0"/>
    <n v="87.21"/>
    <n v="164.6"/>
    <n v="87.21"/>
    <n v="77.39"/>
    <n v="0.47017010935601461"/>
  </r>
  <r>
    <n v="4211"/>
    <d v="2026-06-12T00:00:00"/>
    <n v="2026"/>
    <x v="3"/>
    <n v="6"/>
    <x v="5"/>
    <x v="3"/>
    <x v="15"/>
    <x v="2"/>
    <s v="New"/>
    <x v="4"/>
    <s v="Travel Backpack 35L"/>
    <n v="5"/>
    <n v="168.57"/>
    <n v="0"/>
    <n v="88.65"/>
    <n v="842.84999999999991"/>
    <n v="443.25"/>
    <n v="399.59999999999991"/>
    <n v="0.47410571276027758"/>
  </r>
  <r>
    <n v="4212"/>
    <d v="2026-07-25T00:00:00"/>
    <n v="2026"/>
    <x v="0"/>
    <n v="7"/>
    <x v="0"/>
    <x v="1"/>
    <x v="1"/>
    <x v="3"/>
    <s v="Returning"/>
    <x v="4"/>
    <s v="Packing Cube Set"/>
    <n v="2"/>
    <n v="47.52"/>
    <n v="0.1"/>
    <n v="17.86"/>
    <n v="85.536000000000001"/>
    <n v="35.72"/>
    <n v="49.816000000000003"/>
    <n v="0.58239805462027683"/>
  </r>
  <r>
    <n v="4213"/>
    <d v="2026-10-24T00:00:00"/>
    <n v="2026"/>
    <x v="2"/>
    <n v="10"/>
    <x v="9"/>
    <x v="2"/>
    <x v="16"/>
    <x v="1"/>
    <s v="Business"/>
    <x v="2"/>
    <s v="Portable Camp Stove"/>
    <n v="4"/>
    <n v="81.23"/>
    <n v="0.1"/>
    <n v="38.96"/>
    <n v="292.428"/>
    <n v="155.84"/>
    <n v="136.58799999999999"/>
    <n v="0.46708249552026482"/>
  </r>
  <r>
    <n v="4215"/>
    <d v="2026-08-19T00:00:00"/>
    <n v="2026"/>
    <x v="0"/>
    <n v="8"/>
    <x v="11"/>
    <x v="2"/>
    <x v="3"/>
    <x v="2"/>
    <s v="Returning"/>
    <x v="3"/>
    <s v="Compact Repair Kit"/>
    <n v="1"/>
    <n v="40.42"/>
    <n v="0.05"/>
    <n v="16.62"/>
    <n v="38.399000000000001"/>
    <n v="16.62"/>
    <n v="21.779"/>
    <n v="0.5671762285476184"/>
  </r>
  <r>
    <n v="4216"/>
    <d v="2026-10-23T00:00:00"/>
    <n v="2026"/>
    <x v="2"/>
    <n v="10"/>
    <x v="9"/>
    <x v="2"/>
    <x v="6"/>
    <x v="2"/>
    <s v="New"/>
    <x v="1"/>
    <s v="Weighted Vest"/>
    <n v="3"/>
    <n v="124.6"/>
    <n v="0.05"/>
    <n v="69.12"/>
    <n v="355.10999999999996"/>
    <n v="207.36"/>
    <n v="147.74999999999994"/>
    <n v="0.41606826053898782"/>
  </r>
  <r>
    <n v="4217"/>
    <d v="2026-06-18T00:00:00"/>
    <n v="2026"/>
    <x v="3"/>
    <n v="6"/>
    <x v="5"/>
    <x v="2"/>
    <x v="13"/>
    <x v="3"/>
    <s v="New"/>
    <x v="1"/>
    <s v="Resistance Band Set"/>
    <n v="1"/>
    <n v="39.74"/>
    <n v="0.05"/>
    <n v="14.39"/>
    <n v="37.753"/>
    <n v="14.39"/>
    <n v="23.363"/>
    <n v="0.6188382380208195"/>
  </r>
  <r>
    <n v="4220"/>
    <d v="2026-08-21T00:00:00"/>
    <n v="2026"/>
    <x v="0"/>
    <n v="8"/>
    <x v="11"/>
    <x v="2"/>
    <x v="16"/>
    <x v="1"/>
    <s v="Business"/>
    <x v="4"/>
    <s v="Travel Backpack 35L"/>
    <n v="5"/>
    <n v="162.76"/>
    <n v="0.15"/>
    <n v="85.32"/>
    <n v="691.7299999999999"/>
    <n v="426.59999999999997"/>
    <n v="265.12999999999994"/>
    <n v="0.38328538591647027"/>
  </r>
  <r>
    <n v="4222"/>
    <d v="2026-10-17T00:00:00"/>
    <n v="2026"/>
    <x v="2"/>
    <n v="10"/>
    <x v="9"/>
    <x v="3"/>
    <x v="14"/>
    <x v="2"/>
    <s v="Returning"/>
    <x v="0"/>
    <s v="Hiking Daypack 20L"/>
    <n v="2"/>
    <n v="92.41"/>
    <n v="0.1"/>
    <n v="45.42"/>
    <n v="166.33799999999999"/>
    <n v="90.84"/>
    <n v="75.49799999999999"/>
    <n v="0.4538830573891714"/>
  </r>
  <r>
    <n v="4224"/>
    <d v="2026-07-16T00:00:00"/>
    <n v="2026"/>
    <x v="0"/>
    <n v="7"/>
    <x v="0"/>
    <x v="3"/>
    <x v="15"/>
    <x v="0"/>
    <s v="Returning"/>
    <x v="2"/>
    <s v="Alpine Tent 4P"/>
    <n v="1"/>
    <n v="348.73"/>
    <n v="0.15"/>
    <n v="190.33"/>
    <n v="296.4205"/>
    <n v="190.33"/>
    <n v="106.09049999999999"/>
    <n v="0.35790540802677273"/>
  </r>
  <r>
    <n v="4226"/>
    <d v="2026-09-07T00:00:00"/>
    <n v="2026"/>
    <x v="0"/>
    <n v="9"/>
    <x v="4"/>
    <x v="3"/>
    <x v="15"/>
    <x v="2"/>
    <s v="New"/>
    <x v="1"/>
    <s v="Training Mat"/>
    <n v="1"/>
    <n v="51.74"/>
    <n v="0"/>
    <n v="22.45"/>
    <n v="51.74"/>
    <n v="22.45"/>
    <n v="29.290000000000003"/>
    <n v="0.56609972941631237"/>
  </r>
  <r>
    <n v="4227"/>
    <d v="2026-05-06T00:00:00"/>
    <n v="2026"/>
    <x v="3"/>
    <n v="5"/>
    <x v="8"/>
    <x v="2"/>
    <x v="6"/>
    <x v="2"/>
    <s v="New"/>
    <x v="3"/>
    <s v="Compact Repair Kit"/>
    <n v="2"/>
    <n v="40.549999999999997"/>
    <n v="0"/>
    <n v="16.52"/>
    <n v="81.099999999999994"/>
    <n v="33.04"/>
    <n v="48.059999999999995"/>
    <n v="0.59260172626387175"/>
  </r>
  <r>
    <n v="4228"/>
    <d v="2026-02-03T00:00:00"/>
    <n v="2026"/>
    <x v="1"/>
    <n v="2"/>
    <x v="1"/>
    <x v="0"/>
    <x v="4"/>
    <x v="0"/>
    <s v="New"/>
    <x v="0"/>
    <s v="Summit Backpack 45L"/>
    <n v="2"/>
    <n v="154.62"/>
    <n v="0"/>
    <n v="78.209999999999994"/>
    <n v="309.24"/>
    <n v="156.41999999999999"/>
    <n v="152.82000000000002"/>
    <n v="0.49417927823050062"/>
  </r>
  <r>
    <n v="4230"/>
    <d v="2026-05-27T00:00:00"/>
    <n v="2026"/>
    <x v="3"/>
    <n v="5"/>
    <x v="8"/>
    <x v="1"/>
    <x v="1"/>
    <x v="0"/>
    <s v="New"/>
    <x v="3"/>
    <s v="Commuter Helmet"/>
    <n v="1"/>
    <n v="83.3"/>
    <n v="0"/>
    <n v="41.93"/>
    <n v="83.3"/>
    <n v="41.93"/>
    <n v="41.37"/>
    <n v="0.49663865546218489"/>
  </r>
  <r>
    <n v="4233"/>
    <d v="2026-07-02T00:00:00"/>
    <n v="2026"/>
    <x v="0"/>
    <n v="7"/>
    <x v="0"/>
    <x v="2"/>
    <x v="3"/>
    <x v="3"/>
    <s v="New"/>
    <x v="0"/>
    <s v="Trail Boots"/>
    <n v="1"/>
    <n v="142.38"/>
    <n v="0.05"/>
    <n v="77.17"/>
    <n v="135.261"/>
    <n v="77.17"/>
    <n v="58.090999999999994"/>
    <n v="0.42947338848596417"/>
  </r>
  <r>
    <n v="4234"/>
    <d v="2026-05-31T00:00:00"/>
    <n v="2026"/>
    <x v="3"/>
    <n v="5"/>
    <x v="8"/>
    <x v="0"/>
    <x v="4"/>
    <x v="0"/>
    <s v="New"/>
    <x v="2"/>
    <s v="Compact Sleeping Bag"/>
    <n v="1"/>
    <n v="120.75"/>
    <n v="0"/>
    <n v="61.21"/>
    <n v="120.75"/>
    <n v="61.21"/>
    <n v="59.54"/>
    <n v="0.49308488612836437"/>
  </r>
  <r>
    <n v="4235"/>
    <d v="2026-04-27T00:00:00"/>
    <n v="2026"/>
    <x v="3"/>
    <n v="4"/>
    <x v="6"/>
    <x v="3"/>
    <x v="14"/>
    <x v="2"/>
    <s v="Business"/>
    <x v="1"/>
    <s v="Training Mat"/>
    <n v="1"/>
    <n v="50.18"/>
    <n v="0"/>
    <n v="22.05"/>
    <n v="50.18"/>
    <n v="22.05"/>
    <n v="28.13"/>
    <n v="0.56058190514149064"/>
  </r>
  <r>
    <n v="4237"/>
    <d v="2026-08-20T00:00:00"/>
    <n v="2026"/>
    <x v="0"/>
    <n v="8"/>
    <x v="11"/>
    <x v="0"/>
    <x v="8"/>
    <x v="1"/>
    <s v="Returning"/>
    <x v="0"/>
    <s v="Summit Backpack 45L"/>
    <n v="3"/>
    <n v="153.03"/>
    <n v="0.15"/>
    <n v="78.239999999999995"/>
    <n v="390.22650000000004"/>
    <n v="234.71999999999997"/>
    <n v="155.50650000000007"/>
    <n v="0.39850317700104954"/>
  </r>
  <r>
    <n v="4239"/>
    <d v="2026-04-22T00:00:00"/>
    <n v="2026"/>
    <x v="3"/>
    <n v="4"/>
    <x v="6"/>
    <x v="2"/>
    <x v="6"/>
    <x v="2"/>
    <s v="New"/>
    <x v="2"/>
    <s v="Portable Camp Stove"/>
    <n v="2"/>
    <n v="83.24"/>
    <n v="0"/>
    <n v="40.03"/>
    <n v="166.48"/>
    <n v="80.06"/>
    <n v="86.419999999999987"/>
    <n v="0.51910139356078799"/>
  </r>
  <r>
    <n v="4241"/>
    <d v="2026-06-08T00:00:00"/>
    <n v="2026"/>
    <x v="3"/>
    <n v="6"/>
    <x v="5"/>
    <x v="0"/>
    <x v="8"/>
    <x v="2"/>
    <s v="New"/>
    <x v="0"/>
    <s v="Hiking Daypack 20L"/>
    <n v="3"/>
    <n v="92.73"/>
    <n v="0"/>
    <n v="44.68"/>
    <n v="278.19"/>
    <n v="134.04"/>
    <n v="144.15"/>
    <n v="0.51817103418526911"/>
  </r>
  <r>
    <n v="4242"/>
    <d v="2026-06-11T00:00:00"/>
    <n v="2026"/>
    <x v="3"/>
    <n v="6"/>
    <x v="5"/>
    <x v="2"/>
    <x v="13"/>
    <x v="0"/>
    <s v="Business"/>
    <x v="0"/>
    <s v="Trail Boots"/>
    <n v="2"/>
    <n v="141.18"/>
    <n v="0"/>
    <n v="78.66"/>
    <n v="282.36"/>
    <n v="157.32"/>
    <n v="125.04000000000002"/>
    <n v="0.44283892902677441"/>
  </r>
  <r>
    <n v="4243"/>
    <d v="2026-07-24T00:00:00"/>
    <n v="2026"/>
    <x v="0"/>
    <n v="7"/>
    <x v="0"/>
    <x v="2"/>
    <x v="16"/>
    <x v="3"/>
    <s v="Returning"/>
    <x v="3"/>
    <s v="Compact Repair Kit"/>
    <n v="2"/>
    <n v="40.479999999999997"/>
    <n v="0.05"/>
    <n v="16.93"/>
    <n v="76.911999999999992"/>
    <n v="33.86"/>
    <n v="43.051999999999992"/>
    <n v="0.5597566049511129"/>
  </r>
  <r>
    <n v="4245"/>
    <d v="2026-02-28T00:00:00"/>
    <n v="2026"/>
    <x v="1"/>
    <n v="2"/>
    <x v="1"/>
    <x v="2"/>
    <x v="6"/>
    <x v="0"/>
    <s v="Returning"/>
    <x v="1"/>
    <s v="Weighted Vest"/>
    <n v="1"/>
    <n v="124.97"/>
    <n v="0.1"/>
    <n v="69.790000000000006"/>
    <n v="112.473"/>
    <n v="69.790000000000006"/>
    <n v="42.682999999999993"/>
    <n v="0.37949552337005321"/>
  </r>
  <r>
    <n v="4246"/>
    <d v="2026-04-08T00:00:00"/>
    <n v="2026"/>
    <x v="3"/>
    <n v="4"/>
    <x v="6"/>
    <x v="0"/>
    <x v="4"/>
    <x v="1"/>
    <s v="Business"/>
    <x v="0"/>
    <s v="Summit Backpack 45L"/>
    <n v="5"/>
    <n v="156.57"/>
    <n v="0.15"/>
    <n v="80.849999999999994"/>
    <n v="665.4224999999999"/>
    <n v="404.25"/>
    <n v="261.1724999999999"/>
    <n v="0.39249123677062309"/>
  </r>
  <r>
    <n v="4247"/>
    <d v="2026-05-06T00:00:00"/>
    <n v="2026"/>
    <x v="3"/>
    <n v="5"/>
    <x v="8"/>
    <x v="3"/>
    <x v="14"/>
    <x v="2"/>
    <s v="New"/>
    <x v="3"/>
    <s v="Trail Bike Light"/>
    <n v="2"/>
    <n v="51.3"/>
    <n v="0"/>
    <n v="23.12"/>
    <n v="102.6"/>
    <n v="46.24"/>
    <n v="56.359999999999992"/>
    <n v="0.54931773879142298"/>
  </r>
  <r>
    <n v="4249"/>
    <d v="2026-01-04T00:00:00"/>
    <n v="2026"/>
    <x v="1"/>
    <n v="1"/>
    <x v="10"/>
    <x v="0"/>
    <x v="2"/>
    <x v="3"/>
    <s v="New"/>
    <x v="3"/>
    <s v="Cycling Pack 12L"/>
    <n v="2"/>
    <n v="100.12"/>
    <n v="0.1"/>
    <n v="49.67"/>
    <n v="180.21600000000001"/>
    <n v="99.34"/>
    <n v="80.876000000000005"/>
    <n v="0.44877258401029874"/>
  </r>
  <r>
    <n v="4251"/>
    <d v="2026-09-29T00:00:00"/>
    <n v="2026"/>
    <x v="0"/>
    <n v="9"/>
    <x v="4"/>
    <x v="2"/>
    <x v="7"/>
    <x v="2"/>
    <s v="Returning"/>
    <x v="3"/>
    <s v="Compact Repair Kit"/>
    <n v="1"/>
    <n v="40.409999999999997"/>
    <n v="0.15"/>
    <n v="16.3"/>
    <n v="34.348499999999994"/>
    <n v="16.3"/>
    <n v="18.048499999999994"/>
    <n v="0.52545234871974023"/>
  </r>
  <r>
    <n v="4252"/>
    <d v="2026-08-13T00:00:00"/>
    <n v="2026"/>
    <x v="0"/>
    <n v="8"/>
    <x v="11"/>
    <x v="2"/>
    <x v="13"/>
    <x v="2"/>
    <s v="Returning"/>
    <x v="4"/>
    <s v="Insulated Bottle"/>
    <n v="1"/>
    <n v="36.67"/>
    <n v="0.1"/>
    <n v="13.18"/>
    <n v="33.003"/>
    <n v="13.18"/>
    <n v="19.823"/>
    <n v="0.60064236584552921"/>
  </r>
  <r>
    <n v="4253"/>
    <d v="2026-03-20T00:00:00"/>
    <n v="2026"/>
    <x v="1"/>
    <n v="3"/>
    <x v="7"/>
    <x v="0"/>
    <x v="8"/>
    <x v="1"/>
    <s v="New"/>
    <x v="3"/>
    <s v="Commuter Helmet"/>
    <n v="5"/>
    <n v="82.64"/>
    <n v="0.1"/>
    <n v="43.52"/>
    <n v="371.88"/>
    <n v="217.60000000000002"/>
    <n v="154.27999999999997"/>
    <n v="0.41486501021834993"/>
  </r>
  <r>
    <n v="4255"/>
    <d v="2026-05-04T00:00:00"/>
    <n v="2026"/>
    <x v="3"/>
    <n v="5"/>
    <x v="8"/>
    <x v="0"/>
    <x v="0"/>
    <x v="3"/>
    <s v="Returning"/>
    <x v="4"/>
    <s v="Insulated Bottle"/>
    <n v="6"/>
    <n v="36.04"/>
    <n v="0"/>
    <n v="13.38"/>
    <n v="216.24"/>
    <n v="80.28"/>
    <n v="135.96"/>
    <n v="0.62874583795782468"/>
  </r>
  <r>
    <n v="4256"/>
    <d v="2026-08-17T00:00:00"/>
    <n v="2026"/>
    <x v="0"/>
    <n v="8"/>
    <x v="11"/>
    <x v="2"/>
    <x v="13"/>
    <x v="0"/>
    <s v="New"/>
    <x v="4"/>
    <s v="Packing Cube Set"/>
    <n v="1"/>
    <n v="46.44"/>
    <n v="0.05"/>
    <n v="18.59"/>
    <n v="44.117999999999995"/>
    <n v="18.59"/>
    <n v="25.527999999999995"/>
    <n v="0.57863003762636556"/>
  </r>
  <r>
    <n v="4257"/>
    <d v="2026-11-13T00:00:00"/>
    <n v="2026"/>
    <x v="2"/>
    <n v="11"/>
    <x v="2"/>
    <x v="0"/>
    <x v="8"/>
    <x v="0"/>
    <s v="New"/>
    <x v="1"/>
    <s v="Weighted Vest"/>
    <n v="2"/>
    <n v="124.06"/>
    <n v="0.05"/>
    <n v="69.98"/>
    <n v="235.714"/>
    <n v="139.96"/>
    <n v="95.753999999999991"/>
    <n v="0.40622958330858577"/>
  </r>
  <r>
    <n v="4259"/>
    <d v="2026-11-28T00:00:00"/>
    <n v="2026"/>
    <x v="2"/>
    <n v="11"/>
    <x v="2"/>
    <x v="3"/>
    <x v="15"/>
    <x v="2"/>
    <s v="Returning"/>
    <x v="0"/>
    <s v="Trekking Poles"/>
    <n v="4"/>
    <n v="72.77"/>
    <n v="0"/>
    <n v="32.090000000000003"/>
    <n v="291.08"/>
    <n v="128.36000000000001"/>
    <n v="162.71999999999997"/>
    <n v="0.55902157482479031"/>
  </r>
  <r>
    <n v="4260"/>
    <d v="2026-02-10T00:00:00"/>
    <n v="2026"/>
    <x v="1"/>
    <n v="2"/>
    <x v="1"/>
    <x v="3"/>
    <x v="14"/>
    <x v="3"/>
    <s v="Returning"/>
    <x v="4"/>
    <s v="Carry-On Duffel"/>
    <n v="1"/>
    <n v="131.24"/>
    <n v="0.05"/>
    <n v="66.14"/>
    <n v="124.678"/>
    <n v="66.14"/>
    <n v="58.537999999999997"/>
    <n v="0.46951346669019395"/>
  </r>
  <r>
    <n v="4264"/>
    <d v="2026-03-25T00:00:00"/>
    <n v="2026"/>
    <x v="1"/>
    <n v="3"/>
    <x v="7"/>
    <x v="3"/>
    <x v="9"/>
    <x v="2"/>
    <s v="New"/>
    <x v="4"/>
    <s v="Packing Cube Set"/>
    <n v="1"/>
    <n v="47.61"/>
    <n v="0"/>
    <n v="18.89"/>
    <n v="47.61"/>
    <n v="18.89"/>
    <n v="28.72"/>
    <n v="0.60323461457676952"/>
  </r>
  <r>
    <n v="4265"/>
    <d v="2026-08-22T00:00:00"/>
    <n v="2026"/>
    <x v="0"/>
    <n v="8"/>
    <x v="11"/>
    <x v="3"/>
    <x v="14"/>
    <x v="2"/>
    <s v="Returning"/>
    <x v="3"/>
    <s v="Compact Repair Kit"/>
    <n v="1"/>
    <n v="40.98"/>
    <n v="0.05"/>
    <n v="16.600000000000001"/>
    <n v="38.930999999999997"/>
    <n v="16.600000000000001"/>
    <n v="22.330999999999996"/>
    <n v="0.57360458246641488"/>
  </r>
  <r>
    <n v="4266"/>
    <d v="2026-12-26T00:00:00"/>
    <n v="2026"/>
    <x v="2"/>
    <n v="12"/>
    <x v="3"/>
    <x v="2"/>
    <x v="6"/>
    <x v="2"/>
    <s v="New"/>
    <x v="3"/>
    <s v="Compact Repair Kit"/>
    <n v="4"/>
    <n v="40.19"/>
    <n v="0.15"/>
    <n v="16.55"/>
    <n v="136.64599999999999"/>
    <n v="66.2"/>
    <n v="70.445999999999984"/>
    <n v="0.51553649576277383"/>
  </r>
  <r>
    <n v="4267"/>
    <d v="2026-06-20T00:00:00"/>
    <n v="2026"/>
    <x v="3"/>
    <n v="6"/>
    <x v="5"/>
    <x v="0"/>
    <x v="8"/>
    <x v="1"/>
    <s v="Business"/>
    <x v="3"/>
    <s v="Compact Repair Kit"/>
    <n v="6"/>
    <n v="40.229999999999997"/>
    <n v="0.15"/>
    <n v="17.079999999999998"/>
    <n v="205.173"/>
    <n v="102.47999999999999"/>
    <n v="102.69300000000001"/>
    <n v="0.50051907414718322"/>
  </r>
  <r>
    <n v="4269"/>
    <d v="2026-09-19T00:00:00"/>
    <n v="2026"/>
    <x v="0"/>
    <n v="9"/>
    <x v="4"/>
    <x v="3"/>
    <x v="14"/>
    <x v="1"/>
    <s v="Business"/>
    <x v="0"/>
    <s v="Summit Backpack 45L"/>
    <n v="4"/>
    <n v="155.84"/>
    <n v="0.05"/>
    <n v="80.790000000000006"/>
    <n v="592.19200000000001"/>
    <n v="323.16000000000003"/>
    <n v="269.03199999999998"/>
    <n v="0.45429860585755966"/>
  </r>
  <r>
    <n v="4270"/>
    <d v="2026-04-26T00:00:00"/>
    <n v="2026"/>
    <x v="3"/>
    <n v="4"/>
    <x v="6"/>
    <x v="0"/>
    <x v="0"/>
    <x v="0"/>
    <s v="Business"/>
    <x v="2"/>
    <s v="Trail Tent 2P"/>
    <n v="2"/>
    <n v="191.59"/>
    <n v="0"/>
    <n v="102.52"/>
    <n v="383.18"/>
    <n v="205.04"/>
    <n v="178.14000000000001"/>
    <n v="0.46489900307949272"/>
  </r>
  <r>
    <n v="4271"/>
    <d v="2026-07-28T00:00:00"/>
    <n v="2026"/>
    <x v="0"/>
    <n v="7"/>
    <x v="0"/>
    <x v="1"/>
    <x v="1"/>
    <x v="0"/>
    <s v="New"/>
    <x v="2"/>
    <s v="Compact Sleeping Bag"/>
    <n v="1"/>
    <n v="121.61"/>
    <n v="0.1"/>
    <n v="60.58"/>
    <n v="109.449"/>
    <n v="60.58"/>
    <n v="48.869"/>
    <n v="0.4465001964385239"/>
  </r>
  <r>
    <n v="4272"/>
    <d v="2026-06-13T00:00:00"/>
    <n v="2026"/>
    <x v="3"/>
    <n v="6"/>
    <x v="5"/>
    <x v="0"/>
    <x v="0"/>
    <x v="3"/>
    <s v="Returning"/>
    <x v="2"/>
    <s v="Trail Tent 2P"/>
    <n v="4"/>
    <n v="190.97"/>
    <n v="0"/>
    <n v="103.36"/>
    <n v="763.88"/>
    <n v="413.44"/>
    <n v="350.44"/>
    <n v="0.45876315651673039"/>
  </r>
  <r>
    <n v="4274"/>
    <d v="2026-05-25T00:00:00"/>
    <n v="2026"/>
    <x v="3"/>
    <n v="5"/>
    <x v="8"/>
    <x v="2"/>
    <x v="13"/>
    <x v="3"/>
    <s v="Returning"/>
    <x v="1"/>
    <s v="Recovery Roller"/>
    <n v="2"/>
    <n v="36.18"/>
    <n v="0"/>
    <n v="13.71"/>
    <n v="72.36"/>
    <n v="27.42"/>
    <n v="44.94"/>
    <n v="0.62106135986733002"/>
  </r>
  <r>
    <n v="4275"/>
    <d v="2026-10-07T00:00:00"/>
    <n v="2026"/>
    <x v="2"/>
    <n v="10"/>
    <x v="9"/>
    <x v="0"/>
    <x v="0"/>
    <x v="3"/>
    <s v="Returning"/>
    <x v="3"/>
    <s v="Trail Bike Light"/>
    <n v="1"/>
    <n v="49.56"/>
    <n v="0.05"/>
    <n v="22.88"/>
    <n v="47.082000000000001"/>
    <n v="22.88"/>
    <n v="24.202000000000002"/>
    <n v="0.51403933562720361"/>
  </r>
  <r>
    <n v="4276"/>
    <d v="2026-04-11T00:00:00"/>
    <n v="2026"/>
    <x v="3"/>
    <n v="4"/>
    <x v="6"/>
    <x v="0"/>
    <x v="4"/>
    <x v="2"/>
    <s v="New"/>
    <x v="4"/>
    <s v="Travel Backpack 35L"/>
    <n v="2"/>
    <n v="167.01"/>
    <n v="0"/>
    <n v="89.8"/>
    <n v="334.02"/>
    <n v="179.6"/>
    <n v="154.41999999999999"/>
    <n v="0.46230764624872761"/>
  </r>
  <r>
    <n v="4277"/>
    <d v="2026-01-17T00:00:00"/>
    <n v="2026"/>
    <x v="1"/>
    <n v="1"/>
    <x v="10"/>
    <x v="2"/>
    <x v="7"/>
    <x v="0"/>
    <s v="Returning"/>
    <x v="1"/>
    <s v="Training Mat"/>
    <n v="1"/>
    <n v="50.52"/>
    <n v="0.05"/>
    <n v="22.37"/>
    <n v="47.994"/>
    <n v="22.37"/>
    <n v="25.623999999999999"/>
    <n v="0.5339000708421886"/>
  </r>
  <r>
    <n v="4281"/>
    <d v="2026-05-28T00:00:00"/>
    <n v="2026"/>
    <x v="3"/>
    <n v="5"/>
    <x v="8"/>
    <x v="3"/>
    <x v="12"/>
    <x v="3"/>
    <s v="New"/>
    <x v="3"/>
    <s v="Trail Bike Light"/>
    <n v="1"/>
    <n v="50.64"/>
    <n v="0"/>
    <n v="22.97"/>
    <n v="50.64"/>
    <n v="22.97"/>
    <n v="27.67"/>
    <n v="0.54640600315955767"/>
  </r>
  <r>
    <n v="4285"/>
    <d v="2026-10-08T00:00:00"/>
    <n v="2026"/>
    <x v="2"/>
    <n v="10"/>
    <x v="9"/>
    <x v="0"/>
    <x v="2"/>
    <x v="2"/>
    <s v="Returning"/>
    <x v="0"/>
    <s v="Hiking Daypack 20L"/>
    <n v="1"/>
    <n v="93.39"/>
    <n v="0"/>
    <n v="45.98"/>
    <n v="93.39"/>
    <n v="45.98"/>
    <n v="47.410000000000004"/>
    <n v="0.50765606595995294"/>
  </r>
  <r>
    <n v="4286"/>
    <d v="2026-10-03T00:00:00"/>
    <n v="2026"/>
    <x v="2"/>
    <n v="10"/>
    <x v="9"/>
    <x v="2"/>
    <x v="3"/>
    <x v="0"/>
    <s v="Returning"/>
    <x v="2"/>
    <s v="Alpine Tent 4P"/>
    <n v="4"/>
    <n v="341.95"/>
    <n v="0.05"/>
    <n v="199.9"/>
    <n v="1299.4099999999999"/>
    <n v="799.6"/>
    <n v="499.80999999999983"/>
    <n v="0.38464379987840625"/>
  </r>
  <r>
    <n v="4287"/>
    <d v="2026-07-23T00:00:00"/>
    <n v="2026"/>
    <x v="0"/>
    <n v="7"/>
    <x v="0"/>
    <x v="0"/>
    <x v="4"/>
    <x v="3"/>
    <s v="Returning"/>
    <x v="0"/>
    <s v="Summit Backpack 45L"/>
    <n v="5"/>
    <n v="156.69"/>
    <n v="0"/>
    <n v="80.489999999999995"/>
    <n v="783.45"/>
    <n v="402.45"/>
    <n v="381.00000000000006"/>
    <n v="0.48631054949262881"/>
  </r>
  <r>
    <n v="4290"/>
    <d v="2026-09-20T00:00:00"/>
    <n v="2026"/>
    <x v="0"/>
    <n v="9"/>
    <x v="4"/>
    <x v="3"/>
    <x v="12"/>
    <x v="0"/>
    <s v="Returning"/>
    <x v="3"/>
    <s v="Trail Bike Light"/>
    <n v="2"/>
    <n v="51.48"/>
    <n v="0.05"/>
    <n v="22.38"/>
    <n v="97.811999999999983"/>
    <n v="44.76"/>
    <n v="53.051999999999985"/>
    <n v="0.54238743712427917"/>
  </r>
  <r>
    <n v="4293"/>
    <d v="2026-09-12T00:00:00"/>
    <n v="2026"/>
    <x v="0"/>
    <n v="9"/>
    <x v="4"/>
    <x v="2"/>
    <x v="13"/>
    <x v="1"/>
    <s v="New"/>
    <x v="2"/>
    <s v="Alpine Tent 4P"/>
    <n v="4"/>
    <n v="344.67"/>
    <n v="0.1"/>
    <n v="195.35"/>
    <n v="1240.8120000000001"/>
    <n v="781.4"/>
    <n v="459.41200000000015"/>
    <n v="0.37025109363868186"/>
  </r>
  <r>
    <n v="4294"/>
    <d v="2026-02-10T00:00:00"/>
    <n v="2026"/>
    <x v="1"/>
    <n v="2"/>
    <x v="1"/>
    <x v="2"/>
    <x v="6"/>
    <x v="1"/>
    <s v="New"/>
    <x v="1"/>
    <s v="Training Mat"/>
    <n v="5"/>
    <n v="51.37"/>
    <n v="0.05"/>
    <n v="21.81"/>
    <n v="244.00749999999996"/>
    <n v="109.05"/>
    <n v="134.95749999999998"/>
    <n v="0.55308750755612024"/>
  </r>
  <r>
    <n v="4297"/>
    <d v="2026-07-23T00:00:00"/>
    <n v="2026"/>
    <x v="0"/>
    <n v="7"/>
    <x v="0"/>
    <x v="2"/>
    <x v="3"/>
    <x v="3"/>
    <s v="Returning"/>
    <x v="4"/>
    <s v="Travel Backpack 35L"/>
    <n v="1"/>
    <n v="168.59"/>
    <n v="0.1"/>
    <n v="88.8"/>
    <n v="151.73099999999999"/>
    <n v="88.8"/>
    <n v="62.930999999999997"/>
    <n v="0.41475374181940405"/>
  </r>
  <r>
    <n v="4299"/>
    <d v="2026-01-29T00:00:00"/>
    <n v="2026"/>
    <x v="1"/>
    <n v="1"/>
    <x v="10"/>
    <x v="1"/>
    <x v="10"/>
    <x v="1"/>
    <s v="Business"/>
    <x v="4"/>
    <s v="Carry-On Duffel"/>
    <n v="12"/>
    <n v="132.21"/>
    <n v="0.1"/>
    <n v="68.95"/>
    <n v="1427.8679999999999"/>
    <n v="827.40000000000009"/>
    <n v="600.46799999999985"/>
    <n v="0.42053467127213429"/>
  </r>
  <r>
    <n v="4301"/>
    <d v="2026-04-04T00:00:00"/>
    <n v="2026"/>
    <x v="3"/>
    <n v="4"/>
    <x v="6"/>
    <x v="3"/>
    <x v="14"/>
    <x v="0"/>
    <s v="New"/>
    <x v="1"/>
    <s v="Weighted Vest"/>
    <n v="1"/>
    <n v="122.77"/>
    <n v="0.1"/>
    <n v="70.59"/>
    <n v="110.49299999999999"/>
    <n v="70.59"/>
    <n v="39.902999999999992"/>
    <n v="0.36113599956558329"/>
  </r>
  <r>
    <n v="4303"/>
    <d v="2026-06-10T00:00:00"/>
    <n v="2026"/>
    <x v="3"/>
    <n v="6"/>
    <x v="5"/>
    <x v="3"/>
    <x v="11"/>
    <x v="3"/>
    <s v="Returning"/>
    <x v="4"/>
    <s v="Packing Cube Set"/>
    <n v="1"/>
    <n v="45.59"/>
    <n v="0"/>
    <n v="18.57"/>
    <n v="45.59"/>
    <n v="18.57"/>
    <n v="27.020000000000003"/>
    <n v="0.59267383198069756"/>
  </r>
  <r>
    <n v="4304"/>
    <d v="2026-10-17T00:00:00"/>
    <n v="2026"/>
    <x v="2"/>
    <n v="10"/>
    <x v="9"/>
    <x v="2"/>
    <x v="16"/>
    <x v="0"/>
    <s v="New"/>
    <x v="1"/>
    <s v="Resistance Band Set"/>
    <n v="1"/>
    <n v="40.67"/>
    <n v="0"/>
    <n v="15.09"/>
    <n v="40.67"/>
    <n v="15.09"/>
    <n v="25.580000000000002"/>
    <n v="0.62896483894762722"/>
  </r>
  <r>
    <n v="4305"/>
    <d v="2026-12-11T00:00:00"/>
    <n v="2026"/>
    <x v="2"/>
    <n v="12"/>
    <x v="3"/>
    <x v="1"/>
    <x v="10"/>
    <x v="0"/>
    <s v="New"/>
    <x v="1"/>
    <s v="Resistance Band Set"/>
    <n v="1"/>
    <n v="41.31"/>
    <n v="0.05"/>
    <n v="14.56"/>
    <n v="39.244500000000002"/>
    <n v="14.56"/>
    <n v="24.6845"/>
    <n v="0.62899259768884808"/>
  </r>
  <r>
    <n v="4307"/>
    <d v="2026-06-24T00:00:00"/>
    <n v="2026"/>
    <x v="3"/>
    <n v="6"/>
    <x v="5"/>
    <x v="0"/>
    <x v="4"/>
    <x v="2"/>
    <s v="Business"/>
    <x v="3"/>
    <s v="Compact Repair Kit"/>
    <n v="1"/>
    <n v="40.33"/>
    <n v="0"/>
    <n v="16.48"/>
    <n v="40.33"/>
    <n v="16.48"/>
    <n v="23.849999999999998"/>
    <n v="0.59137118770146291"/>
  </r>
  <r>
    <n v="4309"/>
    <d v="2026-11-04T00:00:00"/>
    <n v="2026"/>
    <x v="2"/>
    <n v="11"/>
    <x v="2"/>
    <x v="0"/>
    <x v="4"/>
    <x v="2"/>
    <s v="Business"/>
    <x v="3"/>
    <s v="Trail Bike Light"/>
    <n v="1"/>
    <n v="50.32"/>
    <n v="0.05"/>
    <n v="22.46"/>
    <n v="47.803999999999995"/>
    <n v="22.46"/>
    <n v="25.343999999999994"/>
    <n v="0.53016483976236295"/>
  </r>
  <r>
    <n v="4311"/>
    <d v="2026-03-25T00:00:00"/>
    <n v="2026"/>
    <x v="1"/>
    <n v="3"/>
    <x v="7"/>
    <x v="3"/>
    <x v="12"/>
    <x v="2"/>
    <s v="New"/>
    <x v="3"/>
    <s v="Compact Repair Kit"/>
    <n v="2"/>
    <n v="40.880000000000003"/>
    <n v="0.05"/>
    <n v="16.39"/>
    <n v="77.671999999999997"/>
    <n v="32.78"/>
    <n v="44.891999999999996"/>
    <n v="0.57796889483983926"/>
  </r>
  <r>
    <n v="4314"/>
    <d v="2026-06-01T00:00:00"/>
    <n v="2026"/>
    <x v="3"/>
    <n v="6"/>
    <x v="5"/>
    <x v="0"/>
    <x v="2"/>
    <x v="0"/>
    <s v="New"/>
    <x v="1"/>
    <s v="Recovery Roller"/>
    <n v="2"/>
    <n v="36.61"/>
    <n v="0"/>
    <n v="14.15"/>
    <n v="73.22"/>
    <n v="28.3"/>
    <n v="44.92"/>
    <n v="0.61349358098880091"/>
  </r>
  <r>
    <n v="4317"/>
    <d v="2026-12-05T00:00:00"/>
    <n v="2026"/>
    <x v="2"/>
    <n v="12"/>
    <x v="3"/>
    <x v="3"/>
    <x v="14"/>
    <x v="3"/>
    <s v="Returning"/>
    <x v="0"/>
    <s v="Trekking Poles"/>
    <n v="1"/>
    <n v="71.55"/>
    <n v="0.1"/>
    <n v="32.07"/>
    <n v="64.394999999999996"/>
    <n v="32.07"/>
    <n v="32.324999999999996"/>
    <n v="0.50197996738877237"/>
  </r>
  <r>
    <n v="4320"/>
    <d v="2026-05-05T00:00:00"/>
    <n v="2026"/>
    <x v="3"/>
    <n v="5"/>
    <x v="8"/>
    <x v="2"/>
    <x v="3"/>
    <x v="2"/>
    <s v="Returning"/>
    <x v="4"/>
    <s v="Travel Backpack 35L"/>
    <n v="2"/>
    <n v="165.17"/>
    <n v="0"/>
    <n v="87.78"/>
    <n v="330.34"/>
    <n v="175.56"/>
    <n v="154.77999999999997"/>
    <n v="0.46854755706242052"/>
  </r>
  <r>
    <n v="4321"/>
    <d v="2026-08-22T00:00:00"/>
    <n v="2026"/>
    <x v="0"/>
    <n v="8"/>
    <x v="11"/>
    <x v="0"/>
    <x v="8"/>
    <x v="2"/>
    <s v="New"/>
    <x v="4"/>
    <s v="Insulated Bottle"/>
    <n v="3"/>
    <n v="35.380000000000003"/>
    <n v="0"/>
    <n v="13.91"/>
    <n v="106.14000000000001"/>
    <n v="41.730000000000004"/>
    <n v="64.410000000000011"/>
    <n v="0.60684002261164505"/>
  </r>
  <r>
    <n v="4323"/>
    <d v="2026-10-14T00:00:00"/>
    <n v="2026"/>
    <x v="2"/>
    <n v="10"/>
    <x v="9"/>
    <x v="0"/>
    <x v="0"/>
    <x v="2"/>
    <s v="New"/>
    <x v="4"/>
    <s v="Packing Cube Set"/>
    <n v="1"/>
    <n v="47.38"/>
    <n v="0"/>
    <n v="17.86"/>
    <n v="47.38"/>
    <n v="17.86"/>
    <n v="29.520000000000003"/>
    <n v="0.62304769945124527"/>
  </r>
  <r>
    <n v="4324"/>
    <d v="2026-04-26T00:00:00"/>
    <n v="2026"/>
    <x v="3"/>
    <n v="4"/>
    <x v="6"/>
    <x v="0"/>
    <x v="4"/>
    <x v="1"/>
    <s v="Business"/>
    <x v="2"/>
    <s v="Alpine Tent 4P"/>
    <n v="6"/>
    <n v="337.24"/>
    <n v="0.05"/>
    <n v="198.63"/>
    <n v="1922.268"/>
    <n v="1191.78"/>
    <n v="730.48800000000006"/>
    <n v="0.38001360892445801"/>
  </r>
  <r>
    <n v="4326"/>
    <d v="2026-11-05T00:00:00"/>
    <n v="2026"/>
    <x v="2"/>
    <n v="11"/>
    <x v="2"/>
    <x v="3"/>
    <x v="9"/>
    <x v="0"/>
    <s v="Returning"/>
    <x v="4"/>
    <s v="Insulated Bottle"/>
    <n v="1"/>
    <n v="35.630000000000003"/>
    <n v="0"/>
    <n v="13.47"/>
    <n v="35.630000000000003"/>
    <n v="13.47"/>
    <n v="22.160000000000004"/>
    <n v="0.62194779680044909"/>
  </r>
  <r>
    <n v="4328"/>
    <d v="2026-05-19T00:00:00"/>
    <n v="2026"/>
    <x v="3"/>
    <n v="5"/>
    <x v="8"/>
    <x v="3"/>
    <x v="9"/>
    <x v="3"/>
    <s v="New"/>
    <x v="0"/>
    <s v="Trail Boots"/>
    <n v="1"/>
    <n v="143.52000000000001"/>
    <n v="0"/>
    <n v="81.040000000000006"/>
    <n v="143.52000000000001"/>
    <n v="81.040000000000006"/>
    <n v="62.480000000000004"/>
    <n v="0.435340022296544"/>
  </r>
  <r>
    <n v="4332"/>
    <d v="2026-07-25T00:00:00"/>
    <n v="2026"/>
    <x v="0"/>
    <n v="7"/>
    <x v="0"/>
    <x v="0"/>
    <x v="8"/>
    <x v="2"/>
    <s v="New"/>
    <x v="4"/>
    <s v="Travel Backpack 35L"/>
    <n v="2"/>
    <n v="164.58"/>
    <n v="0.1"/>
    <n v="86.55"/>
    <n v="296.24400000000003"/>
    <n v="173.1"/>
    <n v="123.14400000000003"/>
    <n v="0.41568436829100341"/>
  </r>
  <r>
    <n v="4336"/>
    <d v="2026-10-05T00:00:00"/>
    <n v="2026"/>
    <x v="2"/>
    <n v="10"/>
    <x v="9"/>
    <x v="1"/>
    <x v="5"/>
    <x v="3"/>
    <s v="Returning"/>
    <x v="0"/>
    <s v="Trail Boots"/>
    <n v="1"/>
    <n v="143.16999999999999"/>
    <n v="0.05"/>
    <n v="81.290000000000006"/>
    <n v="136.01149999999998"/>
    <n v="81.290000000000006"/>
    <n v="54.721499999999978"/>
    <n v="0.40232995004098904"/>
  </r>
  <r>
    <n v="4337"/>
    <d v="2026-07-22T00:00:00"/>
    <n v="2026"/>
    <x v="0"/>
    <n v="7"/>
    <x v="0"/>
    <x v="2"/>
    <x v="16"/>
    <x v="0"/>
    <s v="New"/>
    <x v="4"/>
    <s v="Packing Cube Set"/>
    <n v="1"/>
    <n v="47.62"/>
    <n v="0"/>
    <n v="17.82"/>
    <n v="47.62"/>
    <n v="17.82"/>
    <n v="29.799999999999997"/>
    <n v="0.62578748425031494"/>
  </r>
  <r>
    <n v="4338"/>
    <d v="2026-08-04T00:00:00"/>
    <n v="2026"/>
    <x v="0"/>
    <n v="8"/>
    <x v="11"/>
    <x v="3"/>
    <x v="14"/>
    <x v="2"/>
    <s v="Returning"/>
    <x v="2"/>
    <s v="Alpine Tent 4P"/>
    <n v="1"/>
    <n v="340.66"/>
    <n v="0.05"/>
    <n v="194.13"/>
    <n v="323.62700000000001"/>
    <n v="194.13"/>
    <n v="129.49700000000001"/>
    <n v="0.40014275693931595"/>
  </r>
  <r>
    <n v="4339"/>
    <d v="2026-06-21T00:00:00"/>
    <n v="2026"/>
    <x v="3"/>
    <n v="6"/>
    <x v="5"/>
    <x v="3"/>
    <x v="14"/>
    <x v="3"/>
    <s v="Returning"/>
    <x v="4"/>
    <s v="Carry-On Duffel"/>
    <n v="1"/>
    <n v="132.49"/>
    <n v="0"/>
    <n v="67.09"/>
    <n v="132.49"/>
    <n v="67.09"/>
    <n v="65.400000000000006"/>
    <n v="0.49362216016303118"/>
  </r>
  <r>
    <n v="4340"/>
    <d v="2026-08-29T00:00:00"/>
    <n v="2026"/>
    <x v="0"/>
    <n v="8"/>
    <x v="11"/>
    <x v="0"/>
    <x v="4"/>
    <x v="2"/>
    <s v="New"/>
    <x v="4"/>
    <s v="Insulated Bottle"/>
    <n v="2"/>
    <n v="35.6"/>
    <n v="0.15"/>
    <n v="13.67"/>
    <n v="60.52"/>
    <n v="27.34"/>
    <n v="33.180000000000007"/>
    <n v="0.54824851288830145"/>
  </r>
  <r>
    <n v="4342"/>
    <d v="2026-12-24T00:00:00"/>
    <n v="2026"/>
    <x v="2"/>
    <n v="12"/>
    <x v="3"/>
    <x v="0"/>
    <x v="2"/>
    <x v="2"/>
    <s v="Returning"/>
    <x v="4"/>
    <s v="Packing Cube Set"/>
    <n v="2"/>
    <n v="47.38"/>
    <n v="0.05"/>
    <n v="18.850000000000001"/>
    <n v="90.022000000000006"/>
    <n v="37.700000000000003"/>
    <n v="52.322000000000003"/>
    <n v="0.58121348114905247"/>
  </r>
  <r>
    <n v="4343"/>
    <d v="2026-09-18T00:00:00"/>
    <n v="2026"/>
    <x v="0"/>
    <n v="9"/>
    <x v="4"/>
    <x v="2"/>
    <x v="13"/>
    <x v="3"/>
    <s v="New"/>
    <x v="2"/>
    <s v="Compact Sleeping Bag"/>
    <n v="2"/>
    <n v="121.37"/>
    <n v="0.05"/>
    <n v="60.13"/>
    <n v="230.60300000000001"/>
    <n v="120.26"/>
    <n v="110.343"/>
    <n v="0.47849767782726155"/>
  </r>
  <r>
    <n v="4344"/>
    <d v="2026-04-09T00:00:00"/>
    <n v="2026"/>
    <x v="3"/>
    <n v="4"/>
    <x v="6"/>
    <x v="3"/>
    <x v="9"/>
    <x v="0"/>
    <s v="Business"/>
    <x v="2"/>
    <s v="Compact Sleeping Bag"/>
    <n v="3"/>
    <n v="121.56"/>
    <n v="0.15"/>
    <n v="61.31"/>
    <n v="309.97800000000001"/>
    <n v="183.93"/>
    <n v="126.048"/>
    <n v="0.40663530960261696"/>
  </r>
  <r>
    <n v="4345"/>
    <d v="2026-09-08T00:00:00"/>
    <n v="2026"/>
    <x v="0"/>
    <n v="9"/>
    <x v="4"/>
    <x v="1"/>
    <x v="10"/>
    <x v="2"/>
    <s v="New"/>
    <x v="2"/>
    <s v="Alpine Tent 4P"/>
    <n v="2"/>
    <n v="345.33"/>
    <n v="0"/>
    <n v="198.22"/>
    <n v="690.66"/>
    <n v="396.44"/>
    <n v="294.21999999999997"/>
    <n v="0.42599832044710856"/>
  </r>
  <r>
    <n v="4346"/>
    <d v="2026-11-05T00:00:00"/>
    <n v="2026"/>
    <x v="2"/>
    <n v="11"/>
    <x v="2"/>
    <x v="1"/>
    <x v="5"/>
    <x v="2"/>
    <s v="Business"/>
    <x v="0"/>
    <s v="Trekking Poles"/>
    <n v="3"/>
    <n v="73.010000000000005"/>
    <n v="0.15"/>
    <n v="32.49"/>
    <n v="186.17550000000003"/>
    <n v="97.47"/>
    <n v="88.705500000000029"/>
    <n v="0.47646172562984934"/>
  </r>
  <r>
    <n v="4347"/>
    <d v="2026-09-30T00:00:00"/>
    <n v="2026"/>
    <x v="0"/>
    <n v="9"/>
    <x v="4"/>
    <x v="0"/>
    <x v="8"/>
    <x v="3"/>
    <s v="New"/>
    <x v="3"/>
    <s v="Commuter Helmet"/>
    <n v="1"/>
    <n v="81.06"/>
    <n v="0.05"/>
    <n v="43.54"/>
    <n v="77.007000000000005"/>
    <n v="43.54"/>
    <n v="33.467000000000006"/>
    <n v="0.434596854831379"/>
  </r>
  <r>
    <n v="4348"/>
    <d v="2026-07-24T00:00:00"/>
    <n v="2026"/>
    <x v="0"/>
    <n v="7"/>
    <x v="0"/>
    <x v="1"/>
    <x v="1"/>
    <x v="2"/>
    <s v="New"/>
    <x v="3"/>
    <s v="Trail Bike Light"/>
    <n v="4"/>
    <n v="50.09"/>
    <n v="0"/>
    <n v="22.11"/>
    <n v="200.36"/>
    <n v="88.44"/>
    <n v="111.92000000000002"/>
    <n v="0.55859452984627678"/>
  </r>
  <r>
    <n v="4349"/>
    <d v="2026-06-06T00:00:00"/>
    <n v="2026"/>
    <x v="3"/>
    <n v="6"/>
    <x v="5"/>
    <x v="0"/>
    <x v="0"/>
    <x v="0"/>
    <s v="Business"/>
    <x v="3"/>
    <s v="Commuter Helmet"/>
    <n v="1"/>
    <n v="80.349999999999994"/>
    <n v="0.15"/>
    <n v="43.51"/>
    <n v="68.297499999999999"/>
    <n v="43.51"/>
    <n v="24.787500000000001"/>
    <n v="0.3629342216040119"/>
  </r>
  <r>
    <n v="4352"/>
    <d v="2026-06-23T00:00:00"/>
    <n v="2026"/>
    <x v="3"/>
    <n v="6"/>
    <x v="5"/>
    <x v="0"/>
    <x v="8"/>
    <x v="2"/>
    <s v="Returning"/>
    <x v="3"/>
    <s v="Trail Bike Light"/>
    <n v="6"/>
    <n v="51.34"/>
    <n v="0.1"/>
    <n v="22.47"/>
    <n v="277.23600000000005"/>
    <n v="134.82"/>
    <n v="142.41600000000005"/>
    <n v="0.51369951954291659"/>
  </r>
  <r>
    <n v="4353"/>
    <d v="2026-06-12T00:00:00"/>
    <n v="2026"/>
    <x v="3"/>
    <n v="6"/>
    <x v="5"/>
    <x v="2"/>
    <x v="3"/>
    <x v="0"/>
    <s v="New"/>
    <x v="4"/>
    <s v="Insulated Bottle"/>
    <n v="1"/>
    <n v="36.65"/>
    <n v="0"/>
    <n v="13.97"/>
    <n v="36.65"/>
    <n v="13.97"/>
    <n v="22.68"/>
    <n v="0.61882673942701227"/>
  </r>
  <r>
    <n v="4355"/>
    <d v="2026-11-04T00:00:00"/>
    <n v="2026"/>
    <x v="2"/>
    <n v="11"/>
    <x v="2"/>
    <x v="3"/>
    <x v="12"/>
    <x v="0"/>
    <s v="Returning"/>
    <x v="0"/>
    <s v="Summit Backpack 45L"/>
    <n v="2"/>
    <n v="151.04"/>
    <n v="0.15"/>
    <n v="76.97"/>
    <n v="256.76799999999997"/>
    <n v="153.94"/>
    <n v="102.82799999999997"/>
    <n v="0.40047046360917243"/>
  </r>
  <r>
    <n v="4360"/>
    <d v="2026-02-08T00:00:00"/>
    <n v="2026"/>
    <x v="1"/>
    <n v="2"/>
    <x v="1"/>
    <x v="1"/>
    <x v="5"/>
    <x v="2"/>
    <s v="New"/>
    <x v="4"/>
    <s v="Insulated Bottle"/>
    <n v="1"/>
    <n v="35.69"/>
    <n v="0"/>
    <n v="13.38"/>
    <n v="35.69"/>
    <n v="13.38"/>
    <n v="22.309999999999995"/>
    <n v="0.62510507144858496"/>
  </r>
  <r>
    <n v="4362"/>
    <d v="2026-07-31T00:00:00"/>
    <n v="2026"/>
    <x v="0"/>
    <n v="7"/>
    <x v="0"/>
    <x v="2"/>
    <x v="16"/>
    <x v="2"/>
    <s v="Returning"/>
    <x v="0"/>
    <s v="Hiking Daypack 20L"/>
    <n v="5"/>
    <n v="92.41"/>
    <n v="0"/>
    <n v="44.29"/>
    <n v="462.04999999999995"/>
    <n v="221.45"/>
    <n v="240.59999999999997"/>
    <n v="0.52072286549074775"/>
  </r>
  <r>
    <n v="4364"/>
    <d v="2026-05-25T00:00:00"/>
    <n v="2026"/>
    <x v="3"/>
    <n v="5"/>
    <x v="8"/>
    <x v="1"/>
    <x v="5"/>
    <x v="0"/>
    <s v="Returning"/>
    <x v="1"/>
    <s v="Resistance Band Set"/>
    <n v="1"/>
    <n v="41"/>
    <n v="0.05"/>
    <n v="14.51"/>
    <n v="38.949999999999996"/>
    <n v="14.51"/>
    <n v="24.439999999999998"/>
    <n v="0.62747111681643131"/>
  </r>
  <r>
    <n v="4365"/>
    <d v="2026-07-11T00:00:00"/>
    <n v="2026"/>
    <x v="0"/>
    <n v="7"/>
    <x v="0"/>
    <x v="2"/>
    <x v="7"/>
    <x v="2"/>
    <s v="Returning"/>
    <x v="3"/>
    <s v="Compact Repair Kit"/>
    <n v="1"/>
    <n v="41.33"/>
    <n v="0"/>
    <n v="17.2"/>
    <n v="41.33"/>
    <n v="17.2"/>
    <n v="24.13"/>
    <n v="0.58383740624243896"/>
  </r>
  <r>
    <n v="4366"/>
    <d v="2026-12-08T00:00:00"/>
    <n v="2026"/>
    <x v="2"/>
    <n v="12"/>
    <x v="3"/>
    <x v="2"/>
    <x v="13"/>
    <x v="0"/>
    <s v="New"/>
    <x v="0"/>
    <s v="Summit Backpack 45L"/>
    <n v="1"/>
    <n v="151.97"/>
    <n v="0.05"/>
    <n v="80.239999999999995"/>
    <n v="144.3715"/>
    <n v="80.239999999999995"/>
    <n v="64.131500000000003"/>
    <n v="0.44421163456776441"/>
  </r>
  <r>
    <n v="4367"/>
    <d v="2026-05-10T00:00:00"/>
    <n v="2026"/>
    <x v="3"/>
    <n v="5"/>
    <x v="8"/>
    <x v="0"/>
    <x v="4"/>
    <x v="2"/>
    <s v="Business"/>
    <x v="4"/>
    <s v="Travel Backpack 35L"/>
    <n v="5"/>
    <n v="160.94"/>
    <n v="0.1"/>
    <n v="88.89"/>
    <n v="724.23"/>
    <n v="444.45"/>
    <n v="279.78000000000003"/>
    <n v="0.38631374011018604"/>
  </r>
  <r>
    <n v="4370"/>
    <d v="2026-07-06T00:00:00"/>
    <n v="2026"/>
    <x v="0"/>
    <n v="7"/>
    <x v="0"/>
    <x v="3"/>
    <x v="11"/>
    <x v="2"/>
    <s v="New"/>
    <x v="4"/>
    <s v="Travel Backpack 35L"/>
    <n v="6"/>
    <n v="166.6"/>
    <n v="0"/>
    <n v="88.14"/>
    <n v="999.59999999999991"/>
    <n v="528.84"/>
    <n v="470.75999999999988"/>
    <n v="0.47094837935174061"/>
  </r>
  <r>
    <n v="4371"/>
    <d v="2026-10-03T00:00:00"/>
    <n v="2026"/>
    <x v="2"/>
    <n v="10"/>
    <x v="9"/>
    <x v="2"/>
    <x v="3"/>
    <x v="2"/>
    <s v="Returning"/>
    <x v="1"/>
    <s v="Weighted Vest"/>
    <n v="1"/>
    <n v="123.81"/>
    <n v="0"/>
    <n v="68.72"/>
    <n v="123.81"/>
    <n v="68.72"/>
    <n v="55.09"/>
    <n v="0.44495598093853489"/>
  </r>
  <r>
    <n v="4372"/>
    <d v="2026-04-19T00:00:00"/>
    <n v="2026"/>
    <x v="3"/>
    <n v="4"/>
    <x v="6"/>
    <x v="1"/>
    <x v="5"/>
    <x v="2"/>
    <s v="New"/>
    <x v="1"/>
    <s v="Recovery Roller"/>
    <n v="1"/>
    <n v="37.11"/>
    <n v="0.1"/>
    <n v="14.27"/>
    <n v="33.399000000000001"/>
    <n v="14.27"/>
    <n v="19.129000000000001"/>
    <n v="0.5727416988532591"/>
  </r>
  <r>
    <n v="4375"/>
    <d v="2026-10-24T00:00:00"/>
    <n v="2026"/>
    <x v="2"/>
    <n v="10"/>
    <x v="9"/>
    <x v="2"/>
    <x v="6"/>
    <x v="2"/>
    <s v="Business"/>
    <x v="4"/>
    <s v="Packing Cube Set"/>
    <n v="1"/>
    <n v="46.38"/>
    <n v="0.15"/>
    <n v="17.87"/>
    <n v="39.423000000000002"/>
    <n v="17.87"/>
    <n v="21.553000000000001"/>
    <n v="0.54671131065621592"/>
  </r>
  <r>
    <n v="4377"/>
    <d v="2026-08-05T00:00:00"/>
    <n v="2026"/>
    <x v="0"/>
    <n v="8"/>
    <x v="11"/>
    <x v="3"/>
    <x v="12"/>
    <x v="3"/>
    <s v="New"/>
    <x v="3"/>
    <s v="Commuter Helmet"/>
    <n v="2"/>
    <n v="81.66"/>
    <n v="0"/>
    <n v="42.11"/>
    <n v="163.32"/>
    <n v="84.22"/>
    <n v="79.099999999999994"/>
    <n v="0.48432525104090129"/>
  </r>
  <r>
    <n v="4378"/>
    <d v="2026-05-14T00:00:00"/>
    <n v="2026"/>
    <x v="3"/>
    <n v="5"/>
    <x v="8"/>
    <x v="3"/>
    <x v="11"/>
    <x v="2"/>
    <s v="Returning"/>
    <x v="3"/>
    <s v="Cycling Pack 12L"/>
    <n v="2"/>
    <n v="103.37"/>
    <n v="0"/>
    <n v="50.49"/>
    <n v="206.74"/>
    <n v="100.98"/>
    <n v="105.76"/>
    <n v="0.51156041404662866"/>
  </r>
  <r>
    <n v="4381"/>
    <d v="2026-02-09T00:00:00"/>
    <n v="2026"/>
    <x v="1"/>
    <n v="2"/>
    <x v="1"/>
    <x v="2"/>
    <x v="13"/>
    <x v="3"/>
    <s v="Returning"/>
    <x v="2"/>
    <s v="Trail Tent 2P"/>
    <n v="1"/>
    <n v="194.32"/>
    <n v="0.05"/>
    <n v="102.52"/>
    <n v="184.60399999999998"/>
    <n v="102.52"/>
    <n v="82.083999999999989"/>
    <n v="0.44464908669367942"/>
  </r>
  <r>
    <n v="4384"/>
    <d v="2026-11-06T00:00:00"/>
    <n v="2026"/>
    <x v="2"/>
    <n v="11"/>
    <x v="2"/>
    <x v="0"/>
    <x v="4"/>
    <x v="2"/>
    <s v="New"/>
    <x v="2"/>
    <s v="Compact Sleeping Bag"/>
    <n v="1"/>
    <n v="121.66"/>
    <n v="0"/>
    <n v="61.66"/>
    <n v="121.66"/>
    <n v="61.66"/>
    <n v="60"/>
    <n v="0.49317770836758179"/>
  </r>
  <r>
    <n v="4386"/>
    <d v="2026-05-05T00:00:00"/>
    <n v="2026"/>
    <x v="3"/>
    <n v="5"/>
    <x v="8"/>
    <x v="1"/>
    <x v="5"/>
    <x v="2"/>
    <s v="Returning"/>
    <x v="0"/>
    <s v="Trekking Poles"/>
    <n v="1"/>
    <n v="69.819999999999993"/>
    <n v="0.05"/>
    <n v="33.29"/>
    <n v="66.328999999999994"/>
    <n v="33.29"/>
    <n v="33.038999999999994"/>
    <n v="0.49810791659756665"/>
  </r>
  <r>
    <n v="4389"/>
    <d v="2026-11-13T00:00:00"/>
    <n v="2026"/>
    <x v="2"/>
    <n v="11"/>
    <x v="2"/>
    <x v="3"/>
    <x v="11"/>
    <x v="3"/>
    <s v="New"/>
    <x v="0"/>
    <s v="Summit Backpack 45L"/>
    <n v="1"/>
    <n v="151.66"/>
    <n v="0.1"/>
    <n v="80.209999999999994"/>
    <n v="136.494"/>
    <n v="80.209999999999994"/>
    <n v="56.284000000000006"/>
    <n v="0.41235512183685735"/>
  </r>
  <r>
    <n v="4390"/>
    <d v="2026-02-20T00:00:00"/>
    <n v="2026"/>
    <x v="1"/>
    <n v="2"/>
    <x v="1"/>
    <x v="3"/>
    <x v="14"/>
    <x v="2"/>
    <s v="Returning"/>
    <x v="3"/>
    <s v="Commuter Helmet"/>
    <n v="1"/>
    <n v="82.86"/>
    <n v="0.05"/>
    <n v="42.3"/>
    <n v="78.716999999999999"/>
    <n v="42.3"/>
    <n v="36.417000000000002"/>
    <n v="0.46263196005945351"/>
  </r>
  <r>
    <n v="4394"/>
    <d v="2026-06-09T00:00:00"/>
    <n v="2026"/>
    <x v="3"/>
    <n v="6"/>
    <x v="5"/>
    <x v="3"/>
    <x v="12"/>
    <x v="2"/>
    <s v="New"/>
    <x v="1"/>
    <s v="Training Mat"/>
    <n v="2"/>
    <n v="51.16"/>
    <n v="0"/>
    <n v="21.57"/>
    <n v="102.32"/>
    <n v="43.14"/>
    <n v="59.179999999999993"/>
    <n v="0.57838154808444098"/>
  </r>
  <r>
    <n v="4396"/>
    <d v="2026-04-28T00:00:00"/>
    <n v="2026"/>
    <x v="3"/>
    <n v="4"/>
    <x v="6"/>
    <x v="1"/>
    <x v="5"/>
    <x v="0"/>
    <s v="Returning"/>
    <x v="1"/>
    <s v="Training Mat"/>
    <n v="1"/>
    <n v="50.56"/>
    <n v="0.05"/>
    <n v="22.06"/>
    <n v="48.031999999999996"/>
    <n v="22.06"/>
    <n v="25.971999999999998"/>
    <n v="0.54072285143237842"/>
  </r>
  <r>
    <n v="4397"/>
    <d v="2026-01-08T00:00:00"/>
    <n v="2026"/>
    <x v="1"/>
    <n v="1"/>
    <x v="10"/>
    <x v="1"/>
    <x v="1"/>
    <x v="2"/>
    <s v="Business"/>
    <x v="0"/>
    <s v="Trekking Poles"/>
    <n v="1"/>
    <n v="72.38"/>
    <n v="0"/>
    <n v="31.65"/>
    <n v="72.38"/>
    <n v="31.65"/>
    <n v="40.729999999999997"/>
    <n v="0.56272450953302011"/>
  </r>
  <r>
    <n v="4398"/>
    <d v="2026-03-01T00:00:00"/>
    <n v="2026"/>
    <x v="1"/>
    <n v="3"/>
    <x v="7"/>
    <x v="0"/>
    <x v="0"/>
    <x v="2"/>
    <s v="New"/>
    <x v="2"/>
    <s v="Compact Sleeping Bag"/>
    <n v="1"/>
    <n v="123.99"/>
    <n v="0.05"/>
    <n v="61.67"/>
    <n v="117.79049999999999"/>
    <n v="61.67"/>
    <n v="56.120499999999993"/>
    <n v="0.47644334644984099"/>
  </r>
  <r>
    <n v="4400"/>
    <d v="2026-12-18T00:00:00"/>
    <n v="2026"/>
    <x v="2"/>
    <n v="12"/>
    <x v="3"/>
    <x v="0"/>
    <x v="2"/>
    <x v="2"/>
    <s v="Returning"/>
    <x v="4"/>
    <s v="Insulated Bottle"/>
    <n v="2"/>
    <n v="36.89"/>
    <n v="0.1"/>
    <n v="13.74"/>
    <n v="66.402000000000001"/>
    <n v="27.48"/>
    <n v="38.921999999999997"/>
    <n v="0.58615704346254627"/>
  </r>
  <r>
    <n v="4401"/>
    <d v="2026-01-21T00:00:00"/>
    <n v="2026"/>
    <x v="1"/>
    <n v="1"/>
    <x v="10"/>
    <x v="1"/>
    <x v="5"/>
    <x v="2"/>
    <s v="New"/>
    <x v="3"/>
    <s v="Commuter Helmet"/>
    <n v="3"/>
    <n v="83.34"/>
    <n v="0"/>
    <n v="41.44"/>
    <n v="250.02"/>
    <n v="124.32"/>
    <n v="125.70000000000002"/>
    <n v="0.50275977921766268"/>
  </r>
  <r>
    <n v="4403"/>
    <d v="2026-11-10T00:00:00"/>
    <n v="2026"/>
    <x v="2"/>
    <n v="11"/>
    <x v="2"/>
    <x v="1"/>
    <x v="1"/>
    <x v="2"/>
    <s v="Business"/>
    <x v="4"/>
    <s v="Insulated Bottle"/>
    <n v="2"/>
    <n v="36.61"/>
    <n v="0.05"/>
    <n v="13.31"/>
    <n v="69.558999999999997"/>
    <n v="26.62"/>
    <n v="42.938999999999993"/>
    <n v="0.61730329648212301"/>
  </r>
  <r>
    <n v="4405"/>
    <d v="2026-07-24T00:00:00"/>
    <n v="2026"/>
    <x v="0"/>
    <n v="7"/>
    <x v="0"/>
    <x v="0"/>
    <x v="4"/>
    <x v="2"/>
    <s v="Returning"/>
    <x v="0"/>
    <s v="Summit Backpack 45L"/>
    <n v="1"/>
    <n v="156.54"/>
    <n v="0.1"/>
    <n v="77.38"/>
    <n v="140.886"/>
    <n v="77.38"/>
    <n v="63.506"/>
    <n v="0.4507616086765186"/>
  </r>
  <r>
    <n v="4406"/>
    <d v="2026-11-09T00:00:00"/>
    <n v="2026"/>
    <x v="2"/>
    <n v="11"/>
    <x v="2"/>
    <x v="1"/>
    <x v="1"/>
    <x v="2"/>
    <s v="New"/>
    <x v="0"/>
    <s v="Trail Boots"/>
    <n v="1"/>
    <n v="143.02000000000001"/>
    <n v="0.1"/>
    <n v="79.25"/>
    <n v="128.71800000000002"/>
    <n v="79.25"/>
    <n v="49.468000000000018"/>
    <n v="0.3843129942976119"/>
  </r>
  <r>
    <n v="4413"/>
    <d v="2026-06-07T00:00:00"/>
    <n v="2026"/>
    <x v="3"/>
    <n v="6"/>
    <x v="5"/>
    <x v="1"/>
    <x v="1"/>
    <x v="0"/>
    <s v="New"/>
    <x v="2"/>
    <s v="Trail Tent 2P"/>
    <n v="1"/>
    <n v="194.73"/>
    <n v="0"/>
    <n v="101.91"/>
    <n v="194.73"/>
    <n v="101.91"/>
    <n v="92.82"/>
    <n v="0.47665999075643195"/>
  </r>
  <r>
    <n v="4416"/>
    <d v="2026-03-04T00:00:00"/>
    <n v="2026"/>
    <x v="1"/>
    <n v="3"/>
    <x v="7"/>
    <x v="0"/>
    <x v="2"/>
    <x v="2"/>
    <s v="Business"/>
    <x v="0"/>
    <s v="Summit Backpack 45L"/>
    <n v="2"/>
    <n v="151.69999999999999"/>
    <n v="0"/>
    <n v="80.44"/>
    <n v="303.39999999999998"/>
    <n v="160.88"/>
    <n v="142.51999999999998"/>
    <n v="0.46974291364535264"/>
  </r>
  <r>
    <n v="4417"/>
    <d v="2026-04-19T00:00:00"/>
    <n v="2026"/>
    <x v="3"/>
    <n v="4"/>
    <x v="6"/>
    <x v="0"/>
    <x v="4"/>
    <x v="0"/>
    <s v="New"/>
    <x v="2"/>
    <s v="Alpine Tent 4P"/>
    <n v="3"/>
    <n v="334.01"/>
    <n v="0.15"/>
    <n v="192.17"/>
    <n v="851.72550000000001"/>
    <n v="576.51"/>
    <n v="275.21550000000002"/>
    <n v="0.32312699337990941"/>
  </r>
  <r>
    <n v="4418"/>
    <d v="2026-04-01T00:00:00"/>
    <n v="2026"/>
    <x v="3"/>
    <n v="4"/>
    <x v="6"/>
    <x v="2"/>
    <x v="16"/>
    <x v="3"/>
    <s v="New"/>
    <x v="1"/>
    <s v="Recovery Roller"/>
    <n v="3"/>
    <n v="36.090000000000003"/>
    <n v="0"/>
    <n v="14.03"/>
    <n v="108.27000000000001"/>
    <n v="42.089999999999996"/>
    <n v="66.180000000000007"/>
    <n v="0.61124965364366857"/>
  </r>
  <r>
    <n v="4420"/>
    <d v="2026-10-11T00:00:00"/>
    <n v="2026"/>
    <x v="2"/>
    <n v="10"/>
    <x v="9"/>
    <x v="3"/>
    <x v="9"/>
    <x v="1"/>
    <s v="Business"/>
    <x v="3"/>
    <s v="Compact Repair Kit"/>
    <n v="15"/>
    <n v="40.78"/>
    <n v="0.15"/>
    <n v="17.07"/>
    <n v="519.94500000000005"/>
    <n v="256.05"/>
    <n v="263.89500000000004"/>
    <n v="0.5075440671609498"/>
  </r>
  <r>
    <n v="4421"/>
    <d v="2026-11-12T00:00:00"/>
    <n v="2026"/>
    <x v="2"/>
    <n v="11"/>
    <x v="2"/>
    <x v="2"/>
    <x v="7"/>
    <x v="3"/>
    <s v="Business"/>
    <x v="1"/>
    <s v="Weighted Vest"/>
    <n v="2"/>
    <n v="123.49"/>
    <n v="0.15"/>
    <n v="68.08"/>
    <n v="209.93299999999999"/>
    <n v="136.16"/>
    <n v="73.772999999999996"/>
    <n v="0.35141211719929694"/>
  </r>
  <r>
    <n v="4424"/>
    <d v="2026-07-15T00:00:00"/>
    <n v="2026"/>
    <x v="0"/>
    <n v="7"/>
    <x v="0"/>
    <x v="3"/>
    <x v="12"/>
    <x v="0"/>
    <s v="Business"/>
    <x v="0"/>
    <s v="Hiking Daypack 20L"/>
    <n v="1"/>
    <n v="92.54"/>
    <n v="0"/>
    <n v="44.48"/>
    <n v="92.54"/>
    <n v="44.48"/>
    <n v="48.060000000000009"/>
    <n v="0.51934298681651181"/>
  </r>
  <r>
    <n v="4425"/>
    <d v="2026-01-16T00:00:00"/>
    <n v="2026"/>
    <x v="1"/>
    <n v="1"/>
    <x v="10"/>
    <x v="2"/>
    <x v="13"/>
    <x v="1"/>
    <s v="Business"/>
    <x v="3"/>
    <s v="Cycling Pack 12L"/>
    <n v="10"/>
    <n v="102.68"/>
    <n v="0.15"/>
    <n v="51.07"/>
    <n v="872.78000000000009"/>
    <n v="510.7"/>
    <n v="362.0800000000001"/>
    <n v="0.41485826897958256"/>
  </r>
  <r>
    <n v="4426"/>
    <d v="2026-05-17T00:00:00"/>
    <n v="2026"/>
    <x v="3"/>
    <n v="5"/>
    <x v="8"/>
    <x v="0"/>
    <x v="4"/>
    <x v="2"/>
    <s v="New"/>
    <x v="0"/>
    <s v="Trail Boots"/>
    <n v="2"/>
    <n v="146.22"/>
    <n v="0"/>
    <n v="81.069999999999993"/>
    <n v="292.44"/>
    <n v="162.13999999999999"/>
    <n v="130.30000000000001"/>
    <n v="0.4455614826973055"/>
  </r>
  <r>
    <n v="4427"/>
    <d v="2026-12-29T00:00:00"/>
    <n v="2026"/>
    <x v="2"/>
    <n v="12"/>
    <x v="3"/>
    <x v="2"/>
    <x v="13"/>
    <x v="0"/>
    <s v="Business"/>
    <x v="0"/>
    <s v="Trail Boots"/>
    <n v="1"/>
    <n v="147.29"/>
    <n v="0.1"/>
    <n v="78.2"/>
    <n v="132.56100000000001"/>
    <n v="78.2"/>
    <n v="54.361000000000004"/>
    <n v="0.4100829052285363"/>
  </r>
  <r>
    <n v="4429"/>
    <d v="2026-09-18T00:00:00"/>
    <n v="2026"/>
    <x v="0"/>
    <n v="9"/>
    <x v="4"/>
    <x v="1"/>
    <x v="5"/>
    <x v="2"/>
    <s v="Business"/>
    <x v="0"/>
    <s v="Trail Boots"/>
    <n v="2"/>
    <n v="145.1"/>
    <n v="0.1"/>
    <n v="77.62"/>
    <n v="261.18"/>
    <n v="155.24"/>
    <n v="105.94"/>
    <n v="0.40562064476606169"/>
  </r>
  <r>
    <n v="4430"/>
    <d v="2026-12-04T00:00:00"/>
    <n v="2026"/>
    <x v="2"/>
    <n v="12"/>
    <x v="3"/>
    <x v="2"/>
    <x v="6"/>
    <x v="2"/>
    <s v="Returning"/>
    <x v="2"/>
    <s v="Trail Tent 2P"/>
    <n v="3"/>
    <n v="193.8"/>
    <n v="0"/>
    <n v="104.55"/>
    <n v="581.40000000000009"/>
    <n v="313.64999999999998"/>
    <n v="267.75000000000011"/>
    <n v="0.46052631578947378"/>
  </r>
  <r>
    <n v="4434"/>
    <d v="2026-03-04T00:00:00"/>
    <n v="2026"/>
    <x v="1"/>
    <n v="3"/>
    <x v="7"/>
    <x v="2"/>
    <x v="3"/>
    <x v="3"/>
    <s v="New"/>
    <x v="0"/>
    <s v="Summit Backpack 45L"/>
    <n v="2"/>
    <n v="151.55000000000001"/>
    <n v="0.1"/>
    <n v="80.680000000000007"/>
    <n v="272.79000000000002"/>
    <n v="161.36000000000001"/>
    <n v="111.43"/>
    <n v="0.40848271564206901"/>
  </r>
  <r>
    <n v="4435"/>
    <d v="2026-09-21T00:00:00"/>
    <n v="2026"/>
    <x v="0"/>
    <n v="9"/>
    <x v="4"/>
    <x v="0"/>
    <x v="8"/>
    <x v="3"/>
    <s v="New"/>
    <x v="0"/>
    <s v="Trail Boots"/>
    <n v="1"/>
    <n v="146.33000000000001"/>
    <n v="0"/>
    <n v="80.05"/>
    <n v="146.33000000000001"/>
    <n v="80.05"/>
    <n v="66.280000000000015"/>
    <n v="0.45294881432378875"/>
  </r>
  <r>
    <n v="4437"/>
    <d v="2026-11-17T00:00:00"/>
    <n v="2026"/>
    <x v="2"/>
    <n v="11"/>
    <x v="2"/>
    <x v="3"/>
    <x v="12"/>
    <x v="2"/>
    <s v="Returning"/>
    <x v="1"/>
    <s v="Weighted Vest"/>
    <n v="1"/>
    <n v="122.64"/>
    <n v="0"/>
    <n v="68.58"/>
    <n v="122.64"/>
    <n v="68.58"/>
    <n v="54.06"/>
    <n v="0.44080234833659493"/>
  </r>
  <r>
    <n v="4440"/>
    <d v="2026-11-28T00:00:00"/>
    <n v="2026"/>
    <x v="2"/>
    <n v="11"/>
    <x v="2"/>
    <x v="3"/>
    <x v="11"/>
    <x v="3"/>
    <s v="New"/>
    <x v="4"/>
    <s v="Packing Cube Set"/>
    <n v="1"/>
    <n v="46.45"/>
    <n v="0.1"/>
    <n v="17.96"/>
    <n v="41.805000000000007"/>
    <n v="17.96"/>
    <n v="23.845000000000006"/>
    <n v="0.57038631742614521"/>
  </r>
  <r>
    <n v="4442"/>
    <d v="2026-04-25T00:00:00"/>
    <n v="2026"/>
    <x v="3"/>
    <n v="4"/>
    <x v="6"/>
    <x v="2"/>
    <x v="3"/>
    <x v="3"/>
    <s v="New"/>
    <x v="4"/>
    <s v="Insulated Bottle"/>
    <n v="1"/>
    <n v="36.65"/>
    <n v="0"/>
    <n v="13.28"/>
    <n v="36.65"/>
    <n v="13.28"/>
    <n v="23.369999999999997"/>
    <n v="0.63765347885402446"/>
  </r>
  <r>
    <n v="4445"/>
    <d v="2026-03-27T00:00:00"/>
    <n v="2026"/>
    <x v="1"/>
    <n v="3"/>
    <x v="7"/>
    <x v="2"/>
    <x v="7"/>
    <x v="2"/>
    <s v="New"/>
    <x v="0"/>
    <s v="Summit Backpack 45L"/>
    <n v="1"/>
    <n v="151.47999999999999"/>
    <n v="0"/>
    <n v="79.41"/>
    <n v="151.47999999999999"/>
    <n v="79.41"/>
    <n v="72.069999999999993"/>
    <n v="0.47577237919197252"/>
  </r>
  <r>
    <n v="4447"/>
    <d v="2026-08-14T00:00:00"/>
    <n v="2026"/>
    <x v="0"/>
    <n v="8"/>
    <x v="11"/>
    <x v="2"/>
    <x v="3"/>
    <x v="2"/>
    <s v="New"/>
    <x v="4"/>
    <s v="Travel Backpack 35L"/>
    <n v="1"/>
    <n v="161.31"/>
    <n v="0"/>
    <n v="87.81"/>
    <n v="161.31"/>
    <n v="87.81"/>
    <n v="73.5"/>
    <n v="0.45564441138181139"/>
  </r>
  <r>
    <n v="4449"/>
    <d v="2026-01-27T00:00:00"/>
    <n v="2026"/>
    <x v="1"/>
    <n v="1"/>
    <x v="10"/>
    <x v="0"/>
    <x v="4"/>
    <x v="2"/>
    <s v="New"/>
    <x v="2"/>
    <s v="Trail Tent 2P"/>
    <n v="1"/>
    <n v="199.67"/>
    <n v="0"/>
    <n v="103.81"/>
    <n v="199.67"/>
    <n v="103.81"/>
    <n v="95.859999999999985"/>
    <n v="0.4800921520508839"/>
  </r>
  <r>
    <n v="4451"/>
    <d v="2026-10-22T00:00:00"/>
    <n v="2026"/>
    <x v="2"/>
    <n v="10"/>
    <x v="9"/>
    <x v="0"/>
    <x v="0"/>
    <x v="2"/>
    <s v="New"/>
    <x v="3"/>
    <s v="Compact Repair Kit"/>
    <n v="1"/>
    <n v="40.47"/>
    <n v="0.05"/>
    <n v="16.73"/>
    <n v="38.4465"/>
    <n v="16.73"/>
    <n v="21.7165"/>
    <n v="0.5648498562938109"/>
  </r>
  <r>
    <n v="4452"/>
    <d v="2026-08-27T00:00:00"/>
    <n v="2026"/>
    <x v="0"/>
    <n v="8"/>
    <x v="11"/>
    <x v="3"/>
    <x v="12"/>
    <x v="3"/>
    <s v="New"/>
    <x v="0"/>
    <s v="Summit Backpack 45L"/>
    <n v="3"/>
    <n v="152.76"/>
    <n v="0.1"/>
    <n v="77.36"/>
    <n v="412.452"/>
    <n v="232.07999999999998"/>
    <n v="180.37200000000001"/>
    <n v="0.43731634226528182"/>
  </r>
  <r>
    <n v="4455"/>
    <d v="2026-01-20T00:00:00"/>
    <n v="2026"/>
    <x v="1"/>
    <n v="1"/>
    <x v="10"/>
    <x v="2"/>
    <x v="7"/>
    <x v="3"/>
    <s v="Returning"/>
    <x v="2"/>
    <s v="Portable Camp Stove"/>
    <n v="1"/>
    <n v="80.239999999999995"/>
    <n v="0.1"/>
    <n v="39.950000000000003"/>
    <n v="72.215999999999994"/>
    <n v="39.950000000000003"/>
    <n v="32.265999999999991"/>
    <n v="0.44679849340866279"/>
  </r>
  <r>
    <n v="4460"/>
    <d v="2026-11-07T00:00:00"/>
    <n v="2026"/>
    <x v="2"/>
    <n v="11"/>
    <x v="2"/>
    <x v="1"/>
    <x v="10"/>
    <x v="0"/>
    <s v="Returning"/>
    <x v="0"/>
    <s v="Trekking Poles"/>
    <n v="2"/>
    <n v="71.88"/>
    <n v="0.15"/>
    <n v="31.65"/>
    <n v="122.19599999999998"/>
    <n v="63.3"/>
    <n v="58.895999999999987"/>
    <n v="0.48197977020524396"/>
  </r>
  <r>
    <n v="4463"/>
    <d v="2026-08-04T00:00:00"/>
    <n v="2026"/>
    <x v="0"/>
    <n v="8"/>
    <x v="11"/>
    <x v="3"/>
    <x v="12"/>
    <x v="3"/>
    <s v="Business"/>
    <x v="3"/>
    <s v="Trail Bike Light"/>
    <n v="1"/>
    <n v="50.43"/>
    <n v="0.15"/>
    <n v="22.94"/>
    <n v="42.865499999999997"/>
    <n v="22.94"/>
    <n v="19.925499999999996"/>
    <n v="0.46483768998378644"/>
  </r>
  <r>
    <n v="4464"/>
    <d v="2026-03-26T00:00:00"/>
    <n v="2026"/>
    <x v="1"/>
    <n v="3"/>
    <x v="7"/>
    <x v="3"/>
    <x v="12"/>
    <x v="2"/>
    <s v="Business"/>
    <x v="1"/>
    <s v="Training Mat"/>
    <n v="2"/>
    <n v="50.17"/>
    <n v="0"/>
    <n v="22.37"/>
    <n v="100.34"/>
    <n v="44.74"/>
    <n v="55.6"/>
    <n v="0.55411600558102447"/>
  </r>
  <r>
    <n v="4465"/>
    <d v="2026-03-08T00:00:00"/>
    <n v="2026"/>
    <x v="1"/>
    <n v="3"/>
    <x v="7"/>
    <x v="2"/>
    <x v="13"/>
    <x v="0"/>
    <s v="Returning"/>
    <x v="1"/>
    <s v="Weighted Vest"/>
    <n v="1"/>
    <n v="121.77"/>
    <n v="0"/>
    <n v="67.52"/>
    <n v="121.77"/>
    <n v="67.52"/>
    <n v="54.25"/>
    <n v="0.44551203087788455"/>
  </r>
  <r>
    <n v="4466"/>
    <d v="2026-03-24T00:00:00"/>
    <n v="2026"/>
    <x v="1"/>
    <n v="3"/>
    <x v="7"/>
    <x v="3"/>
    <x v="12"/>
    <x v="2"/>
    <s v="New"/>
    <x v="0"/>
    <s v="Hiking Daypack 20L"/>
    <n v="1"/>
    <n v="91.35"/>
    <n v="0.05"/>
    <n v="45.24"/>
    <n v="86.782499999999985"/>
    <n v="45.24"/>
    <n v="41.542499999999983"/>
    <n v="0.47869674185463645"/>
  </r>
  <r>
    <n v="4467"/>
    <d v="2026-07-30T00:00:00"/>
    <n v="2026"/>
    <x v="0"/>
    <n v="7"/>
    <x v="0"/>
    <x v="0"/>
    <x v="0"/>
    <x v="2"/>
    <s v="Returning"/>
    <x v="4"/>
    <s v="Insulated Bottle"/>
    <n v="2"/>
    <n v="36.21"/>
    <n v="0"/>
    <n v="13.5"/>
    <n v="72.42"/>
    <n v="27"/>
    <n v="45.42"/>
    <n v="0.62717481358740679"/>
  </r>
  <r>
    <n v="4468"/>
    <d v="2026-12-24T00:00:00"/>
    <n v="2026"/>
    <x v="2"/>
    <n v="12"/>
    <x v="3"/>
    <x v="1"/>
    <x v="1"/>
    <x v="2"/>
    <s v="Business"/>
    <x v="2"/>
    <s v="Portable Camp Stove"/>
    <n v="1"/>
    <n v="80.8"/>
    <n v="0.05"/>
    <n v="38.33"/>
    <n v="76.759999999999991"/>
    <n v="38.33"/>
    <n v="38.429999999999993"/>
    <n v="0.50065138092756645"/>
  </r>
  <r>
    <n v="4469"/>
    <d v="2026-05-15T00:00:00"/>
    <n v="2026"/>
    <x v="3"/>
    <n v="5"/>
    <x v="8"/>
    <x v="3"/>
    <x v="9"/>
    <x v="0"/>
    <s v="Returning"/>
    <x v="3"/>
    <s v="Commuter Helmet"/>
    <n v="2"/>
    <n v="80.81"/>
    <n v="0"/>
    <n v="42.53"/>
    <n v="161.62"/>
    <n v="85.06"/>
    <n v="76.56"/>
    <n v="0.47370374953594852"/>
  </r>
  <r>
    <n v="4471"/>
    <d v="2026-08-18T00:00:00"/>
    <n v="2026"/>
    <x v="0"/>
    <n v="8"/>
    <x v="11"/>
    <x v="3"/>
    <x v="11"/>
    <x v="1"/>
    <s v="Business"/>
    <x v="0"/>
    <s v="Trail Boots"/>
    <n v="4"/>
    <n v="144.44"/>
    <n v="0.1"/>
    <n v="77.66"/>
    <n v="519.98400000000004"/>
    <n v="310.64"/>
    <n v="209.34400000000005"/>
    <n v="0.4025970029847073"/>
  </r>
  <r>
    <n v="4472"/>
    <d v="2026-05-24T00:00:00"/>
    <n v="2026"/>
    <x v="3"/>
    <n v="5"/>
    <x v="8"/>
    <x v="0"/>
    <x v="4"/>
    <x v="3"/>
    <s v="New"/>
    <x v="0"/>
    <s v="Trail Boots"/>
    <n v="2"/>
    <n v="144.01"/>
    <n v="0"/>
    <n v="79.37"/>
    <n v="288.02"/>
    <n v="158.74"/>
    <n v="129.27999999999997"/>
    <n v="0.44885771821401282"/>
  </r>
  <r>
    <n v="4473"/>
    <d v="2026-01-27T00:00:00"/>
    <n v="2026"/>
    <x v="1"/>
    <n v="1"/>
    <x v="10"/>
    <x v="1"/>
    <x v="1"/>
    <x v="0"/>
    <s v="Returning"/>
    <x v="2"/>
    <s v="Trail Tent 2P"/>
    <n v="1"/>
    <n v="196.88"/>
    <n v="0"/>
    <n v="102.76"/>
    <n v="196.88"/>
    <n v="102.76"/>
    <n v="94.11999999999999"/>
    <n v="0.47805770012190163"/>
  </r>
  <r>
    <n v="4474"/>
    <d v="2026-07-27T00:00:00"/>
    <n v="2026"/>
    <x v="0"/>
    <n v="7"/>
    <x v="0"/>
    <x v="0"/>
    <x v="8"/>
    <x v="1"/>
    <s v="Returning"/>
    <x v="1"/>
    <s v="Weighted Vest"/>
    <n v="5"/>
    <n v="122.14"/>
    <n v="0.05"/>
    <n v="70.64"/>
    <n v="580.16499999999996"/>
    <n v="353.2"/>
    <n v="226.96499999999997"/>
    <n v="0.39120767367903958"/>
  </r>
  <r>
    <n v="4475"/>
    <d v="2026-04-28T00:00:00"/>
    <n v="2026"/>
    <x v="3"/>
    <n v="4"/>
    <x v="6"/>
    <x v="3"/>
    <x v="9"/>
    <x v="3"/>
    <s v="Business"/>
    <x v="4"/>
    <s v="Travel Backpack 35L"/>
    <n v="2"/>
    <n v="165.74"/>
    <n v="0"/>
    <n v="87.73"/>
    <n v="331.48"/>
    <n v="175.46"/>
    <n v="156.02000000000001"/>
    <n v="0.47067696391939184"/>
  </r>
  <r>
    <n v="4476"/>
    <d v="2026-02-19T00:00:00"/>
    <n v="2026"/>
    <x v="1"/>
    <n v="2"/>
    <x v="1"/>
    <x v="2"/>
    <x v="7"/>
    <x v="3"/>
    <s v="Business"/>
    <x v="0"/>
    <s v="Summit Backpack 45L"/>
    <n v="2"/>
    <n v="153.03"/>
    <n v="0"/>
    <n v="81.02"/>
    <n v="306.06"/>
    <n v="162.04"/>
    <n v="144.02000000000001"/>
    <n v="0.47056132784421356"/>
  </r>
  <r>
    <n v="4477"/>
    <d v="2026-10-10T00:00:00"/>
    <n v="2026"/>
    <x v="2"/>
    <n v="10"/>
    <x v="9"/>
    <x v="3"/>
    <x v="9"/>
    <x v="0"/>
    <s v="New"/>
    <x v="4"/>
    <s v="Packing Cube Set"/>
    <n v="1"/>
    <n v="46.01"/>
    <n v="0"/>
    <n v="18.239999999999998"/>
    <n v="46.01"/>
    <n v="18.239999999999998"/>
    <n v="27.77"/>
    <n v="0.6035644425124973"/>
  </r>
  <r>
    <n v="4479"/>
    <d v="2026-10-13T00:00:00"/>
    <n v="2026"/>
    <x v="2"/>
    <n v="10"/>
    <x v="9"/>
    <x v="0"/>
    <x v="0"/>
    <x v="0"/>
    <s v="Returning"/>
    <x v="0"/>
    <s v="Summit Backpack 45L"/>
    <n v="1"/>
    <n v="151.68"/>
    <n v="0.05"/>
    <n v="78.98"/>
    <n v="144.096"/>
    <n v="78.98"/>
    <n v="65.116"/>
    <n v="0.45189318232289583"/>
  </r>
  <r>
    <n v="4482"/>
    <d v="2026-04-28T00:00:00"/>
    <n v="2026"/>
    <x v="3"/>
    <n v="4"/>
    <x v="6"/>
    <x v="3"/>
    <x v="12"/>
    <x v="2"/>
    <s v="Business"/>
    <x v="1"/>
    <s v="Recovery Roller"/>
    <n v="3"/>
    <n v="36.770000000000003"/>
    <n v="0"/>
    <n v="13.63"/>
    <n v="110.31"/>
    <n v="40.89"/>
    <n v="69.42"/>
    <n v="0.62931737829752521"/>
  </r>
  <r>
    <n v="4483"/>
    <d v="2026-03-24T00:00:00"/>
    <n v="2026"/>
    <x v="1"/>
    <n v="3"/>
    <x v="7"/>
    <x v="2"/>
    <x v="13"/>
    <x v="2"/>
    <s v="New"/>
    <x v="3"/>
    <s v="Trail Bike Light"/>
    <n v="3"/>
    <n v="51.01"/>
    <n v="0.15"/>
    <n v="22.84"/>
    <n v="130.07550000000001"/>
    <n v="68.52"/>
    <n v="61.555500000000009"/>
    <n v="0.47322900930613382"/>
  </r>
  <r>
    <n v="4484"/>
    <d v="2026-12-20T00:00:00"/>
    <n v="2026"/>
    <x v="2"/>
    <n v="12"/>
    <x v="3"/>
    <x v="2"/>
    <x v="16"/>
    <x v="2"/>
    <s v="Returning"/>
    <x v="3"/>
    <s v="Commuter Helmet"/>
    <n v="2"/>
    <n v="79.87"/>
    <n v="0.15"/>
    <n v="41.9"/>
    <n v="135.779"/>
    <n v="83.8"/>
    <n v="51.978999999999999"/>
    <n v="0.38282061290773978"/>
  </r>
  <r>
    <n v="4485"/>
    <d v="2026-05-30T00:00:00"/>
    <n v="2026"/>
    <x v="3"/>
    <n v="5"/>
    <x v="8"/>
    <x v="0"/>
    <x v="4"/>
    <x v="2"/>
    <s v="New"/>
    <x v="1"/>
    <s v="Weighted Vest"/>
    <n v="1"/>
    <n v="124.14"/>
    <n v="0"/>
    <n v="70.900000000000006"/>
    <n v="124.14"/>
    <n v="70.900000000000006"/>
    <n v="53.239999999999995"/>
    <n v="0.42887062993394548"/>
  </r>
  <r>
    <n v="4488"/>
    <d v="2026-11-27T00:00:00"/>
    <n v="2026"/>
    <x v="2"/>
    <n v="11"/>
    <x v="2"/>
    <x v="2"/>
    <x v="16"/>
    <x v="0"/>
    <s v="Returning"/>
    <x v="4"/>
    <s v="Travel Backpack 35L"/>
    <n v="3"/>
    <n v="161.66"/>
    <n v="0.05"/>
    <n v="88.3"/>
    <n v="460.73099999999999"/>
    <n v="264.89999999999998"/>
    <n v="195.83100000000002"/>
    <n v="0.42504411467863029"/>
  </r>
  <r>
    <n v="4491"/>
    <d v="2026-03-22T00:00:00"/>
    <n v="2026"/>
    <x v="1"/>
    <n v="3"/>
    <x v="7"/>
    <x v="2"/>
    <x v="13"/>
    <x v="0"/>
    <s v="Business"/>
    <x v="1"/>
    <s v="Training Mat"/>
    <n v="4"/>
    <n v="49.71"/>
    <n v="0.1"/>
    <n v="22.46"/>
    <n v="178.95600000000002"/>
    <n v="89.84"/>
    <n v="89.116000000000014"/>
    <n v="0.49797715639598561"/>
  </r>
  <r>
    <n v="4493"/>
    <d v="2026-04-10T00:00:00"/>
    <n v="2026"/>
    <x v="3"/>
    <n v="4"/>
    <x v="6"/>
    <x v="1"/>
    <x v="1"/>
    <x v="1"/>
    <s v="Business"/>
    <x v="0"/>
    <s v="Hiking Daypack 20L"/>
    <n v="5"/>
    <n v="92.63"/>
    <n v="0.15"/>
    <n v="46.33"/>
    <n v="393.67749999999995"/>
    <n v="231.64999999999998"/>
    <n v="162.02749999999997"/>
    <n v="0.41157419461361139"/>
  </r>
  <r>
    <n v="4495"/>
    <d v="2026-06-05T00:00:00"/>
    <n v="2026"/>
    <x v="3"/>
    <n v="6"/>
    <x v="5"/>
    <x v="3"/>
    <x v="11"/>
    <x v="0"/>
    <s v="New"/>
    <x v="2"/>
    <s v="Trail Tent 2P"/>
    <n v="2"/>
    <n v="195.51"/>
    <n v="0"/>
    <n v="102.97"/>
    <n v="391.02"/>
    <n v="205.94"/>
    <n v="185.07999999999998"/>
    <n v="0.47332617257429288"/>
  </r>
  <r>
    <n v="4496"/>
    <d v="2026-10-29T00:00:00"/>
    <n v="2026"/>
    <x v="2"/>
    <n v="10"/>
    <x v="9"/>
    <x v="0"/>
    <x v="4"/>
    <x v="2"/>
    <s v="Returning"/>
    <x v="1"/>
    <s v="Resistance Band Set"/>
    <n v="2"/>
    <n v="40.83"/>
    <n v="0.1"/>
    <n v="14.91"/>
    <n v="73.494"/>
    <n v="29.82"/>
    <n v="43.673999999999999"/>
    <n v="0.59425259204833047"/>
  </r>
  <r>
    <n v="4498"/>
    <d v="2026-12-03T00:00:00"/>
    <n v="2026"/>
    <x v="2"/>
    <n v="12"/>
    <x v="3"/>
    <x v="0"/>
    <x v="0"/>
    <x v="0"/>
    <s v="New"/>
    <x v="2"/>
    <s v="Compact Sleeping Bag"/>
    <n v="1"/>
    <n v="124.93"/>
    <n v="0"/>
    <n v="59.41"/>
    <n v="124.93"/>
    <n v="59.41"/>
    <n v="65.52000000000001"/>
    <n v="0.52445369406867848"/>
  </r>
  <r>
    <n v="4500"/>
    <d v="2026-09-16T00:00:00"/>
    <n v="2026"/>
    <x v="0"/>
    <n v="9"/>
    <x v="4"/>
    <x v="0"/>
    <x v="4"/>
    <x v="2"/>
    <s v="New"/>
    <x v="2"/>
    <s v="Compact Sleeping Bag"/>
    <n v="2"/>
    <n v="122.12"/>
    <n v="0.05"/>
    <n v="61.76"/>
    <n v="232.02799999999999"/>
    <n v="123.52"/>
    <n v="108.508"/>
    <n v="0.46765045597945076"/>
  </r>
  <r>
    <n v="4504"/>
    <d v="2026-05-23T00:00:00"/>
    <n v="2026"/>
    <x v="3"/>
    <n v="5"/>
    <x v="8"/>
    <x v="1"/>
    <x v="10"/>
    <x v="3"/>
    <s v="Returning"/>
    <x v="0"/>
    <s v="Summit Backpack 45L"/>
    <n v="1"/>
    <n v="153.88999999999999"/>
    <n v="0"/>
    <n v="79.64"/>
    <n v="153.88999999999999"/>
    <n v="79.64"/>
    <n v="74.249999999999986"/>
    <n v="0.4824874910650464"/>
  </r>
  <r>
    <n v="4505"/>
    <d v="2026-03-07T00:00:00"/>
    <n v="2026"/>
    <x v="1"/>
    <n v="3"/>
    <x v="7"/>
    <x v="2"/>
    <x v="16"/>
    <x v="3"/>
    <s v="New"/>
    <x v="1"/>
    <s v="Resistance Band Set"/>
    <n v="1"/>
    <n v="39.96"/>
    <n v="0"/>
    <n v="14.5"/>
    <n v="39.96"/>
    <n v="14.5"/>
    <n v="25.46"/>
    <n v="0.63713713713713716"/>
  </r>
  <r>
    <n v="4507"/>
    <d v="2026-12-25T00:00:00"/>
    <n v="2026"/>
    <x v="2"/>
    <n v="12"/>
    <x v="3"/>
    <x v="2"/>
    <x v="13"/>
    <x v="3"/>
    <s v="Returning"/>
    <x v="4"/>
    <s v="Travel Backpack 35L"/>
    <n v="2"/>
    <n v="167.21"/>
    <n v="0.05"/>
    <n v="88.23"/>
    <n v="317.69900000000001"/>
    <n v="176.46"/>
    <n v="141.239"/>
    <n v="0.44456860109726504"/>
  </r>
  <r>
    <n v="4508"/>
    <d v="2026-01-16T00:00:00"/>
    <n v="2026"/>
    <x v="1"/>
    <n v="1"/>
    <x v="10"/>
    <x v="0"/>
    <x v="8"/>
    <x v="3"/>
    <s v="New"/>
    <x v="3"/>
    <s v="Compact Repair Kit"/>
    <n v="3"/>
    <n v="40.92"/>
    <n v="0.15"/>
    <n v="16.71"/>
    <n v="104.346"/>
    <n v="50.13"/>
    <n v="54.216000000000001"/>
    <n v="0.51957909263412105"/>
  </r>
  <r>
    <n v="4509"/>
    <d v="2026-05-09T00:00:00"/>
    <n v="2026"/>
    <x v="3"/>
    <n v="5"/>
    <x v="8"/>
    <x v="0"/>
    <x v="4"/>
    <x v="2"/>
    <s v="New"/>
    <x v="0"/>
    <s v="Summit Backpack 45L"/>
    <n v="1"/>
    <n v="152.80000000000001"/>
    <n v="0.1"/>
    <n v="77.67"/>
    <n v="137.52000000000001"/>
    <n v="77.67"/>
    <n v="59.850000000000009"/>
    <n v="0.43520942408376967"/>
  </r>
  <r>
    <n v="4510"/>
    <d v="2026-09-24T00:00:00"/>
    <n v="2026"/>
    <x v="0"/>
    <n v="9"/>
    <x v="4"/>
    <x v="1"/>
    <x v="1"/>
    <x v="3"/>
    <s v="Returning"/>
    <x v="2"/>
    <s v="Portable Camp Stove"/>
    <n v="3"/>
    <n v="82.38"/>
    <n v="0.15"/>
    <n v="39.020000000000003"/>
    <n v="210.06899999999999"/>
    <n v="117.06"/>
    <n v="93.008999999999986"/>
    <n v="0.44275452351370259"/>
  </r>
  <r>
    <n v="4512"/>
    <d v="2026-04-06T00:00:00"/>
    <n v="2026"/>
    <x v="3"/>
    <n v="4"/>
    <x v="6"/>
    <x v="2"/>
    <x v="6"/>
    <x v="2"/>
    <s v="New"/>
    <x v="4"/>
    <s v="Carry-On Duffel"/>
    <n v="6"/>
    <n v="136.29"/>
    <n v="0"/>
    <n v="68.209999999999994"/>
    <n v="817.74"/>
    <n v="409.26"/>
    <n v="408.48"/>
    <n v="0.49952307579426225"/>
  </r>
  <r>
    <n v="4516"/>
    <d v="2026-04-18T00:00:00"/>
    <n v="2026"/>
    <x v="3"/>
    <n v="4"/>
    <x v="6"/>
    <x v="3"/>
    <x v="9"/>
    <x v="2"/>
    <s v="Returning"/>
    <x v="2"/>
    <s v="Trail Tent 2P"/>
    <n v="1"/>
    <n v="196.24"/>
    <n v="0"/>
    <n v="106.34"/>
    <n v="196.24"/>
    <n v="106.34"/>
    <n v="89.9"/>
    <n v="0.45811251528740321"/>
  </r>
  <r>
    <n v="4517"/>
    <d v="2026-09-27T00:00:00"/>
    <n v="2026"/>
    <x v="0"/>
    <n v="9"/>
    <x v="4"/>
    <x v="2"/>
    <x v="13"/>
    <x v="2"/>
    <s v="Returning"/>
    <x v="2"/>
    <s v="Portable Camp Stove"/>
    <n v="1"/>
    <n v="83.32"/>
    <n v="0.05"/>
    <n v="38.93"/>
    <n v="79.153999999999996"/>
    <n v="38.93"/>
    <n v="40.223999999999997"/>
    <n v="0.50817393940925282"/>
  </r>
  <r>
    <n v="4522"/>
    <d v="2026-09-28T00:00:00"/>
    <n v="2026"/>
    <x v="0"/>
    <n v="9"/>
    <x v="4"/>
    <x v="0"/>
    <x v="8"/>
    <x v="3"/>
    <s v="Business"/>
    <x v="2"/>
    <s v="Compact Sleeping Bag"/>
    <n v="6"/>
    <n v="125.62"/>
    <n v="0"/>
    <n v="61.34"/>
    <n v="753.72"/>
    <n v="368.04"/>
    <n v="385.68"/>
    <n v="0.51170195828689702"/>
  </r>
  <r>
    <n v="4528"/>
    <d v="2026-11-15T00:00:00"/>
    <n v="2026"/>
    <x v="2"/>
    <n v="11"/>
    <x v="2"/>
    <x v="1"/>
    <x v="5"/>
    <x v="3"/>
    <s v="New"/>
    <x v="0"/>
    <s v="Trail Boots"/>
    <n v="2"/>
    <n v="141.63999999999999"/>
    <n v="0.15"/>
    <n v="80.349999999999994"/>
    <n v="240.78799999999998"/>
    <n v="160.69999999999999"/>
    <n v="80.087999999999994"/>
    <n v="0.33260793727262156"/>
  </r>
  <r>
    <n v="4530"/>
    <d v="2026-08-08T00:00:00"/>
    <n v="2026"/>
    <x v="0"/>
    <n v="8"/>
    <x v="11"/>
    <x v="0"/>
    <x v="8"/>
    <x v="2"/>
    <s v="New"/>
    <x v="0"/>
    <s v="Summit Backpack 45L"/>
    <n v="1"/>
    <n v="151.87"/>
    <n v="0.1"/>
    <n v="76.97"/>
    <n v="136.68300000000002"/>
    <n v="76.97"/>
    <n v="59.713000000000022"/>
    <n v="0.4368721786908395"/>
  </r>
  <r>
    <n v="4535"/>
    <d v="2026-05-03T00:00:00"/>
    <n v="2026"/>
    <x v="3"/>
    <n v="5"/>
    <x v="8"/>
    <x v="3"/>
    <x v="9"/>
    <x v="2"/>
    <s v="New"/>
    <x v="4"/>
    <s v="Insulated Bottle"/>
    <n v="1"/>
    <n v="36.82"/>
    <n v="0.1"/>
    <n v="13.4"/>
    <n v="33.137999999999998"/>
    <n v="13.4"/>
    <n v="19.738"/>
    <n v="0.5956303941094816"/>
  </r>
  <r>
    <n v="4537"/>
    <d v="2026-04-17T00:00:00"/>
    <n v="2026"/>
    <x v="3"/>
    <n v="4"/>
    <x v="6"/>
    <x v="0"/>
    <x v="4"/>
    <x v="2"/>
    <s v="Business"/>
    <x v="2"/>
    <s v="Portable Camp Stove"/>
    <n v="3"/>
    <n v="81.53"/>
    <n v="0.05"/>
    <n v="38.630000000000003"/>
    <n v="232.3605"/>
    <n v="115.89000000000001"/>
    <n v="116.47049999999999"/>
    <n v="0.50124913657872139"/>
  </r>
  <r>
    <n v="4542"/>
    <d v="2026-10-15T00:00:00"/>
    <n v="2026"/>
    <x v="2"/>
    <n v="10"/>
    <x v="9"/>
    <x v="1"/>
    <x v="10"/>
    <x v="2"/>
    <s v="Business"/>
    <x v="3"/>
    <s v="Cycling Pack 12L"/>
    <n v="1"/>
    <n v="103.33"/>
    <n v="0"/>
    <n v="50.85"/>
    <n v="103.33"/>
    <n v="50.85"/>
    <n v="52.48"/>
    <n v="0.5078873512048776"/>
  </r>
  <r>
    <n v="4545"/>
    <d v="2026-02-12T00:00:00"/>
    <n v="2026"/>
    <x v="1"/>
    <n v="2"/>
    <x v="1"/>
    <x v="1"/>
    <x v="10"/>
    <x v="0"/>
    <s v="New"/>
    <x v="4"/>
    <s v="Insulated Bottle"/>
    <n v="1"/>
    <n v="36.58"/>
    <n v="0.1"/>
    <n v="13.76"/>
    <n v="32.921999999999997"/>
    <n v="13.76"/>
    <n v="19.161999999999999"/>
    <n v="0.58204240325618128"/>
  </r>
  <r>
    <n v="4546"/>
    <d v="2026-12-02T00:00:00"/>
    <n v="2026"/>
    <x v="2"/>
    <n v="12"/>
    <x v="3"/>
    <x v="0"/>
    <x v="8"/>
    <x v="2"/>
    <s v="Returning"/>
    <x v="2"/>
    <s v="Alpine Tent 4P"/>
    <n v="1"/>
    <n v="344.63"/>
    <n v="0.05"/>
    <n v="189.22"/>
    <n v="327.39849999999996"/>
    <n v="189.22"/>
    <n v="138.17849999999996"/>
    <n v="0.42204988721695419"/>
  </r>
  <r>
    <n v="4547"/>
    <d v="2026-01-18T00:00:00"/>
    <n v="2026"/>
    <x v="1"/>
    <n v="1"/>
    <x v="10"/>
    <x v="3"/>
    <x v="9"/>
    <x v="3"/>
    <s v="New"/>
    <x v="3"/>
    <s v="Commuter Helmet"/>
    <n v="1"/>
    <n v="83.52"/>
    <n v="0.05"/>
    <n v="42.97"/>
    <n v="79.343999999999994"/>
    <n v="42.97"/>
    <n v="36.373999999999995"/>
    <n v="0.45843416011292598"/>
  </r>
  <r>
    <n v="4550"/>
    <d v="2026-11-09T00:00:00"/>
    <n v="2026"/>
    <x v="2"/>
    <n v="11"/>
    <x v="2"/>
    <x v="3"/>
    <x v="11"/>
    <x v="0"/>
    <s v="Returning"/>
    <x v="1"/>
    <s v="Recovery Roller"/>
    <n v="1"/>
    <n v="35.36"/>
    <n v="0"/>
    <n v="13.74"/>
    <n v="35.36"/>
    <n v="13.74"/>
    <n v="21.619999999999997"/>
    <n v="0.61142533936651577"/>
  </r>
  <r>
    <n v="4551"/>
    <d v="2026-05-14T00:00:00"/>
    <n v="2026"/>
    <x v="3"/>
    <n v="5"/>
    <x v="8"/>
    <x v="2"/>
    <x v="16"/>
    <x v="0"/>
    <s v="Business"/>
    <x v="1"/>
    <s v="Weighted Vest"/>
    <n v="3"/>
    <n v="122.31"/>
    <n v="0.05"/>
    <n v="71.11"/>
    <n v="348.58350000000002"/>
    <n v="213.32999999999998"/>
    <n v="135.25350000000003"/>
    <n v="0.38800889887214979"/>
  </r>
  <r>
    <n v="4556"/>
    <d v="2026-08-02T00:00:00"/>
    <n v="2026"/>
    <x v="0"/>
    <n v="8"/>
    <x v="11"/>
    <x v="1"/>
    <x v="5"/>
    <x v="2"/>
    <s v="Returning"/>
    <x v="4"/>
    <s v="Packing Cube Set"/>
    <n v="2"/>
    <n v="46.44"/>
    <n v="0"/>
    <n v="18.489999999999998"/>
    <n v="92.88"/>
    <n v="36.979999999999997"/>
    <n v="55.9"/>
    <n v="0.60185185185185186"/>
  </r>
  <r>
    <n v="4557"/>
    <d v="2026-09-29T00:00:00"/>
    <n v="2026"/>
    <x v="0"/>
    <n v="9"/>
    <x v="4"/>
    <x v="0"/>
    <x v="4"/>
    <x v="2"/>
    <s v="New"/>
    <x v="3"/>
    <s v="Trail Bike Light"/>
    <n v="2"/>
    <n v="50.17"/>
    <n v="0.05"/>
    <n v="22.83"/>
    <n v="95.322999999999993"/>
    <n v="45.66"/>
    <n v="49.662999999999997"/>
    <n v="0.52099703114673268"/>
  </r>
  <r>
    <n v="4558"/>
    <d v="2026-07-21T00:00:00"/>
    <n v="2026"/>
    <x v="0"/>
    <n v="7"/>
    <x v="0"/>
    <x v="2"/>
    <x v="16"/>
    <x v="3"/>
    <s v="New"/>
    <x v="0"/>
    <s v="Trail Boots"/>
    <n v="2"/>
    <n v="147.09"/>
    <n v="0"/>
    <n v="81.58"/>
    <n v="294.18"/>
    <n v="163.16"/>
    <n v="131.02000000000001"/>
    <n v="0.44537358080087025"/>
  </r>
  <r>
    <n v="4561"/>
    <d v="2026-06-23T00:00:00"/>
    <n v="2026"/>
    <x v="3"/>
    <n v="6"/>
    <x v="5"/>
    <x v="1"/>
    <x v="1"/>
    <x v="0"/>
    <s v="Returning"/>
    <x v="0"/>
    <s v="Summit Backpack 45L"/>
    <n v="1"/>
    <n v="157.91"/>
    <n v="0"/>
    <n v="77.12"/>
    <n v="157.91"/>
    <n v="77.12"/>
    <n v="80.789999999999992"/>
    <n v="0.51162054334747642"/>
  </r>
  <r>
    <n v="4562"/>
    <d v="2026-04-20T00:00:00"/>
    <n v="2026"/>
    <x v="3"/>
    <n v="4"/>
    <x v="6"/>
    <x v="2"/>
    <x v="6"/>
    <x v="0"/>
    <s v="New"/>
    <x v="1"/>
    <s v="Resistance Band Set"/>
    <n v="2"/>
    <n v="40.56"/>
    <n v="0"/>
    <n v="15.09"/>
    <n v="81.12"/>
    <n v="30.18"/>
    <n v="50.940000000000005"/>
    <n v="0.62795857988165682"/>
  </r>
  <r>
    <n v="4563"/>
    <d v="2026-08-19T00:00:00"/>
    <n v="2026"/>
    <x v="0"/>
    <n v="8"/>
    <x v="11"/>
    <x v="2"/>
    <x v="7"/>
    <x v="3"/>
    <s v="Returning"/>
    <x v="2"/>
    <s v="Alpine Tent 4P"/>
    <n v="1"/>
    <n v="338.45"/>
    <n v="0.15"/>
    <n v="197.2"/>
    <n v="287.6825"/>
    <n v="197.2"/>
    <n v="90.482500000000016"/>
    <n v="0.31452208598020392"/>
  </r>
  <r>
    <n v="4564"/>
    <d v="2026-07-21T00:00:00"/>
    <n v="2026"/>
    <x v="0"/>
    <n v="7"/>
    <x v="0"/>
    <x v="3"/>
    <x v="9"/>
    <x v="2"/>
    <s v="New"/>
    <x v="0"/>
    <s v="Summit Backpack 45L"/>
    <n v="1"/>
    <n v="153.88"/>
    <n v="0"/>
    <n v="80.98"/>
    <n v="153.88"/>
    <n v="80.98"/>
    <n v="72.899999999999991"/>
    <n v="0.47374577592929551"/>
  </r>
  <r>
    <n v="4565"/>
    <d v="2026-11-06T00:00:00"/>
    <n v="2026"/>
    <x v="2"/>
    <n v="11"/>
    <x v="2"/>
    <x v="2"/>
    <x v="16"/>
    <x v="2"/>
    <s v="Returning"/>
    <x v="2"/>
    <s v="Compact Sleeping Bag"/>
    <n v="3"/>
    <n v="124.65"/>
    <n v="0.05"/>
    <n v="62.27"/>
    <n v="355.25250000000005"/>
    <n v="186.81"/>
    <n v="168.44250000000005"/>
    <n v="0.47414866890451163"/>
  </r>
  <r>
    <n v="4572"/>
    <d v="2026-12-19T00:00:00"/>
    <n v="2026"/>
    <x v="2"/>
    <n v="12"/>
    <x v="3"/>
    <x v="1"/>
    <x v="5"/>
    <x v="2"/>
    <s v="New"/>
    <x v="1"/>
    <s v="Training Mat"/>
    <n v="2"/>
    <n v="51.56"/>
    <n v="0"/>
    <n v="21.9"/>
    <n v="103.12"/>
    <n v="43.8"/>
    <n v="59.320000000000007"/>
    <n v="0.57525213343677273"/>
  </r>
  <r>
    <n v="4574"/>
    <d v="2026-10-13T00:00:00"/>
    <n v="2026"/>
    <x v="2"/>
    <n v="10"/>
    <x v="9"/>
    <x v="2"/>
    <x v="16"/>
    <x v="2"/>
    <s v="Business"/>
    <x v="1"/>
    <s v="Recovery Roller"/>
    <n v="1"/>
    <n v="36.53"/>
    <n v="0"/>
    <n v="14.01"/>
    <n v="36.53"/>
    <n v="14.01"/>
    <n v="22.520000000000003"/>
    <n v="0.61647960580344929"/>
  </r>
  <r>
    <n v="4575"/>
    <d v="2026-07-29T00:00:00"/>
    <n v="2026"/>
    <x v="0"/>
    <n v="7"/>
    <x v="0"/>
    <x v="3"/>
    <x v="9"/>
    <x v="2"/>
    <s v="Business"/>
    <x v="3"/>
    <s v="Cycling Pack 12L"/>
    <n v="1"/>
    <n v="103.31"/>
    <n v="0"/>
    <n v="50.93"/>
    <n v="103.31"/>
    <n v="50.93"/>
    <n v="52.38"/>
    <n v="0.50701771367728199"/>
  </r>
  <r>
    <n v="4576"/>
    <d v="2026-03-08T00:00:00"/>
    <n v="2026"/>
    <x v="1"/>
    <n v="3"/>
    <x v="7"/>
    <x v="0"/>
    <x v="4"/>
    <x v="3"/>
    <s v="Returning"/>
    <x v="2"/>
    <s v="Compact Sleeping Bag"/>
    <n v="5"/>
    <n v="123.29"/>
    <n v="0"/>
    <n v="61.34"/>
    <n v="616.45000000000005"/>
    <n v="306.70000000000005"/>
    <n v="309.75"/>
    <n v="0.50247384216075919"/>
  </r>
  <r>
    <n v="4582"/>
    <d v="2026-02-08T00:00:00"/>
    <n v="2026"/>
    <x v="1"/>
    <n v="2"/>
    <x v="1"/>
    <x v="0"/>
    <x v="0"/>
    <x v="2"/>
    <s v="New"/>
    <x v="3"/>
    <s v="Trail Bike Light"/>
    <n v="3"/>
    <n v="50.29"/>
    <n v="0.05"/>
    <n v="22.87"/>
    <n v="143.32650000000001"/>
    <n v="68.61"/>
    <n v="74.716500000000011"/>
    <n v="0.52130275978273388"/>
  </r>
  <r>
    <n v="4584"/>
    <d v="2026-09-09T00:00:00"/>
    <n v="2026"/>
    <x v="0"/>
    <n v="9"/>
    <x v="4"/>
    <x v="0"/>
    <x v="4"/>
    <x v="2"/>
    <s v="Returning"/>
    <x v="1"/>
    <s v="Resistance Band Set"/>
    <n v="2"/>
    <n v="41.24"/>
    <n v="0"/>
    <n v="14.46"/>
    <n v="82.48"/>
    <n v="28.92"/>
    <n v="53.56"/>
    <n v="0.64936954413191073"/>
  </r>
  <r>
    <n v="4587"/>
    <d v="2026-05-04T00:00:00"/>
    <n v="2026"/>
    <x v="3"/>
    <n v="5"/>
    <x v="8"/>
    <x v="3"/>
    <x v="12"/>
    <x v="3"/>
    <s v="Returning"/>
    <x v="0"/>
    <s v="Hiking Daypack 20L"/>
    <n v="2"/>
    <n v="91.72"/>
    <n v="0"/>
    <n v="45.67"/>
    <n v="183.44"/>
    <n v="91.34"/>
    <n v="92.1"/>
    <n v="0.50207152202354988"/>
  </r>
  <r>
    <n v="4588"/>
    <d v="2026-02-14T00:00:00"/>
    <n v="2026"/>
    <x v="1"/>
    <n v="2"/>
    <x v="1"/>
    <x v="1"/>
    <x v="1"/>
    <x v="3"/>
    <s v="New"/>
    <x v="2"/>
    <s v="Portable Camp Stove"/>
    <n v="1"/>
    <n v="80.680000000000007"/>
    <n v="0"/>
    <n v="39.630000000000003"/>
    <n v="80.680000000000007"/>
    <n v="39.630000000000003"/>
    <n v="41.050000000000004"/>
    <n v="0.50880019831432821"/>
  </r>
  <r>
    <n v="4589"/>
    <d v="2026-07-01T00:00:00"/>
    <n v="2026"/>
    <x v="0"/>
    <n v="7"/>
    <x v="0"/>
    <x v="0"/>
    <x v="4"/>
    <x v="0"/>
    <s v="New"/>
    <x v="3"/>
    <s v="Cycling Pack 12L"/>
    <n v="2"/>
    <n v="102.37"/>
    <n v="0"/>
    <n v="50.25"/>
    <n v="204.74"/>
    <n v="100.5"/>
    <n v="104.24000000000001"/>
    <n v="0.50913353521539517"/>
  </r>
  <r>
    <n v="4591"/>
    <d v="2026-05-19T00:00:00"/>
    <n v="2026"/>
    <x v="3"/>
    <n v="5"/>
    <x v="8"/>
    <x v="3"/>
    <x v="14"/>
    <x v="0"/>
    <s v="New"/>
    <x v="2"/>
    <s v="Trail Tent 2P"/>
    <n v="1"/>
    <n v="192.94"/>
    <n v="0"/>
    <n v="105.15"/>
    <n v="192.94"/>
    <n v="105.15"/>
    <n v="87.789999999999992"/>
    <n v="0.45501192080439512"/>
  </r>
  <r>
    <n v="4592"/>
    <d v="2026-01-30T00:00:00"/>
    <n v="2026"/>
    <x v="1"/>
    <n v="1"/>
    <x v="10"/>
    <x v="2"/>
    <x v="13"/>
    <x v="3"/>
    <s v="Returning"/>
    <x v="1"/>
    <s v="Weighted Vest"/>
    <n v="5"/>
    <n v="120.4"/>
    <n v="0"/>
    <n v="69.510000000000005"/>
    <n v="602"/>
    <n v="347.55"/>
    <n v="254.45"/>
    <n v="0.42267441860465116"/>
  </r>
  <r>
    <n v="4594"/>
    <d v="2026-02-27T00:00:00"/>
    <n v="2026"/>
    <x v="1"/>
    <n v="2"/>
    <x v="1"/>
    <x v="0"/>
    <x v="0"/>
    <x v="0"/>
    <s v="Returning"/>
    <x v="0"/>
    <s v="Hiking Daypack 20L"/>
    <n v="5"/>
    <n v="92.94"/>
    <n v="0.05"/>
    <n v="46.47"/>
    <n v="441.46499999999997"/>
    <n v="232.35"/>
    <n v="209.11499999999998"/>
    <n v="0.47368421052631576"/>
  </r>
  <r>
    <n v="4597"/>
    <d v="2026-12-20T00:00:00"/>
    <n v="2026"/>
    <x v="2"/>
    <n v="12"/>
    <x v="3"/>
    <x v="0"/>
    <x v="8"/>
    <x v="2"/>
    <s v="Returning"/>
    <x v="0"/>
    <s v="Trekking Poles"/>
    <n v="3"/>
    <n v="71.3"/>
    <n v="0.1"/>
    <n v="32.93"/>
    <n v="192.51"/>
    <n v="98.789999999999992"/>
    <n v="93.72"/>
    <n v="0.48683185289075892"/>
  </r>
  <r>
    <n v="4598"/>
    <d v="2026-06-07T00:00:00"/>
    <n v="2026"/>
    <x v="3"/>
    <n v="6"/>
    <x v="5"/>
    <x v="0"/>
    <x v="2"/>
    <x v="1"/>
    <s v="Business"/>
    <x v="0"/>
    <s v="Hiking Daypack 20L"/>
    <n v="5"/>
    <n v="93.82"/>
    <n v="0.15"/>
    <n v="46.06"/>
    <n v="398.73499999999996"/>
    <n v="230.3"/>
    <n v="168.43499999999995"/>
    <n v="0.4224234140469233"/>
  </r>
  <r>
    <n v="4599"/>
    <d v="2026-09-05T00:00:00"/>
    <n v="2026"/>
    <x v="0"/>
    <n v="9"/>
    <x v="4"/>
    <x v="3"/>
    <x v="12"/>
    <x v="2"/>
    <s v="Business"/>
    <x v="2"/>
    <s v="Trail Tent 2P"/>
    <n v="4"/>
    <n v="198.1"/>
    <n v="0"/>
    <n v="101.61"/>
    <n v="792.4"/>
    <n v="406.44"/>
    <n v="385.96"/>
    <n v="0.48707723372034323"/>
  </r>
  <r>
    <n v="4600"/>
    <d v="2026-08-11T00:00:00"/>
    <n v="2026"/>
    <x v="0"/>
    <n v="8"/>
    <x v="11"/>
    <x v="0"/>
    <x v="2"/>
    <x v="1"/>
    <s v="Business"/>
    <x v="4"/>
    <s v="Travel Backpack 35L"/>
    <n v="10"/>
    <n v="162.38"/>
    <n v="0.05"/>
    <n v="85.82"/>
    <n v="1542.61"/>
    <n v="858.19999999999993"/>
    <n v="684.41"/>
    <n v="0.44367014345816508"/>
  </r>
  <r>
    <n v="4602"/>
    <d v="2026-05-05T00:00:00"/>
    <n v="2026"/>
    <x v="3"/>
    <n v="5"/>
    <x v="8"/>
    <x v="2"/>
    <x v="13"/>
    <x v="3"/>
    <s v="New"/>
    <x v="4"/>
    <s v="Carry-On Duffel"/>
    <n v="2"/>
    <n v="131.36000000000001"/>
    <n v="0.1"/>
    <n v="65.3"/>
    <n v="236.44800000000004"/>
    <n v="130.6"/>
    <n v="105.84800000000004"/>
    <n v="0.4476586818243336"/>
  </r>
  <r>
    <n v="4606"/>
    <d v="2026-09-13T00:00:00"/>
    <n v="2026"/>
    <x v="0"/>
    <n v="9"/>
    <x v="4"/>
    <x v="0"/>
    <x v="4"/>
    <x v="2"/>
    <s v="Business"/>
    <x v="2"/>
    <s v="Alpine Tent 4P"/>
    <n v="1"/>
    <n v="335.02"/>
    <n v="0.05"/>
    <n v="198.44"/>
    <n v="318.26899999999995"/>
    <n v="198.44"/>
    <n v="119.82899999999995"/>
    <n v="0.3765022669502841"/>
  </r>
  <r>
    <n v="4608"/>
    <d v="2026-03-28T00:00:00"/>
    <n v="2026"/>
    <x v="1"/>
    <n v="3"/>
    <x v="7"/>
    <x v="3"/>
    <x v="12"/>
    <x v="1"/>
    <s v="Business"/>
    <x v="3"/>
    <s v="Compact Repair Kit"/>
    <n v="8"/>
    <n v="40.86"/>
    <n v="0.1"/>
    <n v="16.34"/>
    <n v="294.19200000000001"/>
    <n v="130.72"/>
    <n v="163.47200000000001"/>
    <n v="0.55566432805786703"/>
  </r>
  <r>
    <n v="4610"/>
    <d v="2026-11-24T00:00:00"/>
    <n v="2026"/>
    <x v="2"/>
    <n v="11"/>
    <x v="2"/>
    <x v="3"/>
    <x v="14"/>
    <x v="0"/>
    <s v="Returning"/>
    <x v="0"/>
    <s v="Summit Backpack 45L"/>
    <n v="2"/>
    <n v="153.96"/>
    <n v="0"/>
    <n v="79.33"/>
    <n v="307.92"/>
    <n v="158.66"/>
    <n v="149.26000000000002"/>
    <n v="0.48473629514159527"/>
  </r>
  <r>
    <n v="4613"/>
    <d v="2026-09-06T00:00:00"/>
    <n v="2026"/>
    <x v="0"/>
    <n v="9"/>
    <x v="4"/>
    <x v="0"/>
    <x v="8"/>
    <x v="2"/>
    <s v="Business"/>
    <x v="3"/>
    <s v="Commuter Helmet"/>
    <n v="4"/>
    <n v="80.38"/>
    <n v="0.1"/>
    <n v="42.55"/>
    <n v="289.36799999999999"/>
    <n v="170.2"/>
    <n v="119.16800000000001"/>
    <n v="0.41182162505874875"/>
  </r>
  <r>
    <n v="4614"/>
    <d v="2026-08-02T00:00:00"/>
    <n v="2026"/>
    <x v="0"/>
    <n v="8"/>
    <x v="11"/>
    <x v="0"/>
    <x v="4"/>
    <x v="0"/>
    <s v="Returning"/>
    <x v="3"/>
    <s v="Trail Bike Light"/>
    <n v="2"/>
    <n v="50.44"/>
    <n v="0"/>
    <n v="22.99"/>
    <n v="100.88"/>
    <n v="45.98"/>
    <n v="54.9"/>
    <n v="0.54421094369547984"/>
  </r>
  <r>
    <n v="4616"/>
    <d v="2026-07-21T00:00:00"/>
    <n v="2026"/>
    <x v="0"/>
    <n v="7"/>
    <x v="0"/>
    <x v="0"/>
    <x v="8"/>
    <x v="3"/>
    <s v="New"/>
    <x v="0"/>
    <s v="Trekking Poles"/>
    <n v="3"/>
    <n v="72.2"/>
    <n v="0"/>
    <n v="31.45"/>
    <n v="216.60000000000002"/>
    <n v="94.35"/>
    <n v="122.25000000000003"/>
    <n v="0.5644044321329641"/>
  </r>
  <r>
    <n v="4629"/>
    <d v="2026-12-14T00:00:00"/>
    <n v="2026"/>
    <x v="2"/>
    <n v="12"/>
    <x v="3"/>
    <x v="3"/>
    <x v="12"/>
    <x v="2"/>
    <s v="New"/>
    <x v="4"/>
    <s v="Insulated Bottle"/>
    <n v="1"/>
    <n v="36.17"/>
    <n v="0.05"/>
    <n v="13.87"/>
    <n v="34.361499999999999"/>
    <n v="13.87"/>
    <n v="20.491500000000002"/>
    <n v="0.59635056676803988"/>
  </r>
  <r>
    <n v="4633"/>
    <d v="2026-11-15T00:00:00"/>
    <n v="2026"/>
    <x v="2"/>
    <n v="11"/>
    <x v="2"/>
    <x v="3"/>
    <x v="11"/>
    <x v="2"/>
    <s v="Returning"/>
    <x v="0"/>
    <s v="Trekking Poles"/>
    <n v="1"/>
    <n v="71.78"/>
    <n v="0.15"/>
    <n v="32.869999999999997"/>
    <n v="61.012999999999998"/>
    <n v="32.869999999999997"/>
    <n v="28.143000000000001"/>
    <n v="0.46126235392457349"/>
  </r>
  <r>
    <n v="4634"/>
    <d v="2026-11-06T00:00:00"/>
    <n v="2026"/>
    <x v="2"/>
    <n v="11"/>
    <x v="2"/>
    <x v="1"/>
    <x v="5"/>
    <x v="2"/>
    <s v="New"/>
    <x v="3"/>
    <s v="Commuter Helmet"/>
    <n v="2"/>
    <n v="80.61"/>
    <n v="0"/>
    <n v="43.72"/>
    <n v="161.22"/>
    <n v="87.44"/>
    <n v="73.78"/>
    <n v="0.45763552909068356"/>
  </r>
  <r>
    <n v="4635"/>
    <d v="2026-12-21T00:00:00"/>
    <n v="2026"/>
    <x v="2"/>
    <n v="12"/>
    <x v="3"/>
    <x v="0"/>
    <x v="8"/>
    <x v="1"/>
    <s v="Returning"/>
    <x v="2"/>
    <s v="Trail Tent 2P"/>
    <n v="15"/>
    <n v="196.89"/>
    <n v="0.15"/>
    <n v="105.09"/>
    <n v="2510.3474999999999"/>
    <n v="1576.3500000000001"/>
    <n v="933.99749999999972"/>
    <n v="0.37205904760197533"/>
  </r>
  <r>
    <n v="4636"/>
    <d v="2026-08-16T00:00:00"/>
    <n v="2026"/>
    <x v="0"/>
    <n v="8"/>
    <x v="11"/>
    <x v="1"/>
    <x v="1"/>
    <x v="0"/>
    <s v="Returning"/>
    <x v="2"/>
    <s v="Portable Camp Stove"/>
    <n v="1"/>
    <n v="81.040000000000006"/>
    <n v="0.1"/>
    <n v="39.29"/>
    <n v="72.936000000000007"/>
    <n v="39.29"/>
    <n v="33.646000000000008"/>
    <n v="0.46130854447735009"/>
  </r>
  <r>
    <n v="4637"/>
    <d v="2026-04-24T00:00:00"/>
    <n v="2026"/>
    <x v="3"/>
    <n v="4"/>
    <x v="6"/>
    <x v="0"/>
    <x v="8"/>
    <x v="0"/>
    <s v="New"/>
    <x v="4"/>
    <s v="Carry-On Duffel"/>
    <n v="1"/>
    <n v="136.07"/>
    <n v="0"/>
    <n v="65.17"/>
    <n v="136.07"/>
    <n v="65.17"/>
    <n v="70.899999999999991"/>
    <n v="0.52105533916366575"/>
  </r>
  <r>
    <n v="4640"/>
    <d v="2026-08-29T00:00:00"/>
    <n v="2026"/>
    <x v="0"/>
    <n v="8"/>
    <x v="11"/>
    <x v="1"/>
    <x v="5"/>
    <x v="2"/>
    <s v="New"/>
    <x v="1"/>
    <s v="Resistance Band Set"/>
    <n v="2"/>
    <n v="41.05"/>
    <n v="0.05"/>
    <n v="14.47"/>
    <n v="77.99499999999999"/>
    <n v="28.94"/>
    <n v="49.054999999999993"/>
    <n v="0.62895057375472785"/>
  </r>
  <r>
    <n v="4641"/>
    <d v="2026-08-08T00:00:00"/>
    <n v="2026"/>
    <x v="0"/>
    <n v="8"/>
    <x v="11"/>
    <x v="0"/>
    <x v="4"/>
    <x v="3"/>
    <s v="New"/>
    <x v="0"/>
    <s v="Summit Backpack 45L"/>
    <n v="1"/>
    <n v="156.55000000000001"/>
    <n v="0"/>
    <n v="80.430000000000007"/>
    <n v="156.55000000000001"/>
    <n v="80.430000000000007"/>
    <n v="76.12"/>
    <n v="0.48623442989460236"/>
  </r>
  <r>
    <n v="4643"/>
    <d v="2026-01-14T00:00:00"/>
    <n v="2026"/>
    <x v="1"/>
    <n v="1"/>
    <x v="10"/>
    <x v="1"/>
    <x v="1"/>
    <x v="1"/>
    <s v="Business"/>
    <x v="4"/>
    <s v="Packing Cube Set"/>
    <n v="3"/>
    <n v="47.32"/>
    <n v="0.1"/>
    <n v="18.420000000000002"/>
    <n v="127.76400000000001"/>
    <n v="55.260000000000005"/>
    <n v="72.504000000000005"/>
    <n v="0.56748379825302897"/>
  </r>
  <r>
    <n v="4645"/>
    <d v="2026-08-06T00:00:00"/>
    <n v="2026"/>
    <x v="0"/>
    <n v="8"/>
    <x v="11"/>
    <x v="3"/>
    <x v="11"/>
    <x v="2"/>
    <s v="New"/>
    <x v="1"/>
    <s v="Resistance Band Set"/>
    <n v="3"/>
    <n v="41.11"/>
    <n v="0"/>
    <n v="14.49"/>
    <n v="123.33"/>
    <n v="43.47"/>
    <n v="79.86"/>
    <n v="0.64753101435173921"/>
  </r>
  <r>
    <n v="4646"/>
    <d v="2026-09-30T00:00:00"/>
    <n v="2026"/>
    <x v="0"/>
    <n v="9"/>
    <x v="4"/>
    <x v="3"/>
    <x v="15"/>
    <x v="2"/>
    <s v="Business"/>
    <x v="1"/>
    <s v="Training Mat"/>
    <n v="1"/>
    <n v="49.51"/>
    <n v="0.15"/>
    <n v="21.4"/>
    <n v="42.083499999999994"/>
    <n v="21.4"/>
    <n v="20.683499999999995"/>
    <n v="0.49148716242707946"/>
  </r>
  <r>
    <n v="4648"/>
    <d v="2026-01-17T00:00:00"/>
    <n v="2026"/>
    <x v="1"/>
    <n v="1"/>
    <x v="10"/>
    <x v="2"/>
    <x v="16"/>
    <x v="3"/>
    <s v="New"/>
    <x v="2"/>
    <s v="Trail Tent 2P"/>
    <n v="1"/>
    <n v="199.02"/>
    <n v="0"/>
    <n v="106.49"/>
    <n v="199.02"/>
    <n v="106.49"/>
    <n v="92.530000000000015"/>
    <n v="0.46492814792483173"/>
  </r>
  <r>
    <n v="4649"/>
    <d v="2026-02-11T00:00:00"/>
    <n v="2026"/>
    <x v="1"/>
    <n v="2"/>
    <x v="1"/>
    <x v="2"/>
    <x v="6"/>
    <x v="3"/>
    <s v="Returning"/>
    <x v="3"/>
    <s v="Commuter Helmet"/>
    <n v="1"/>
    <n v="81.819999999999993"/>
    <n v="0.05"/>
    <n v="43.83"/>
    <n v="77.728999999999985"/>
    <n v="43.83"/>
    <n v="33.898999999999987"/>
    <n v="0.43611779387358635"/>
  </r>
  <r>
    <n v="4650"/>
    <d v="2026-04-29T00:00:00"/>
    <n v="2026"/>
    <x v="3"/>
    <n v="4"/>
    <x v="6"/>
    <x v="2"/>
    <x v="3"/>
    <x v="3"/>
    <s v="Business"/>
    <x v="1"/>
    <s v="Resistance Band Set"/>
    <n v="1"/>
    <n v="40.04"/>
    <n v="0"/>
    <n v="14.72"/>
    <n v="40.04"/>
    <n v="14.72"/>
    <n v="25.32"/>
    <n v="0.63236763236763238"/>
  </r>
  <r>
    <n v="4651"/>
    <d v="2026-05-08T00:00:00"/>
    <n v="2026"/>
    <x v="3"/>
    <n v="5"/>
    <x v="8"/>
    <x v="2"/>
    <x v="7"/>
    <x v="2"/>
    <s v="Business"/>
    <x v="2"/>
    <s v="Compact Sleeping Bag"/>
    <n v="1"/>
    <n v="123.68"/>
    <n v="0"/>
    <n v="59.26"/>
    <n v="123.68"/>
    <n v="59.26"/>
    <n v="64.420000000000016"/>
    <n v="0.52086028460543343"/>
  </r>
  <r>
    <n v="4654"/>
    <d v="2026-04-21T00:00:00"/>
    <n v="2026"/>
    <x v="3"/>
    <n v="4"/>
    <x v="6"/>
    <x v="1"/>
    <x v="5"/>
    <x v="0"/>
    <s v="Returning"/>
    <x v="2"/>
    <s v="Trail Tent 2P"/>
    <n v="2"/>
    <n v="191.51"/>
    <n v="0.1"/>
    <n v="101.25"/>
    <n v="344.71800000000002"/>
    <n v="202.5"/>
    <n v="142.21800000000002"/>
    <n v="0.41256331262075091"/>
  </r>
  <r>
    <n v="4655"/>
    <d v="2026-06-15T00:00:00"/>
    <n v="2026"/>
    <x v="3"/>
    <n v="6"/>
    <x v="5"/>
    <x v="1"/>
    <x v="1"/>
    <x v="1"/>
    <s v="Business"/>
    <x v="1"/>
    <s v="Resistance Band Set"/>
    <n v="4"/>
    <n v="40.909999999999997"/>
    <n v="0.05"/>
    <n v="14.42"/>
    <n v="155.45799999999997"/>
    <n v="57.68"/>
    <n v="97.777999999999963"/>
    <n v="0.62896730949838531"/>
  </r>
  <r>
    <n v="4659"/>
    <d v="2026-11-26T00:00:00"/>
    <n v="2026"/>
    <x v="2"/>
    <n v="11"/>
    <x v="2"/>
    <x v="2"/>
    <x v="7"/>
    <x v="1"/>
    <s v="Business"/>
    <x v="2"/>
    <s v="Portable Camp Stove"/>
    <n v="3"/>
    <n v="83.3"/>
    <n v="0.15"/>
    <n v="38.74"/>
    <n v="212.41499999999996"/>
    <n v="116.22"/>
    <n v="96.194999999999965"/>
    <n v="0.45286349834051259"/>
  </r>
  <r>
    <n v="4663"/>
    <d v="2026-05-29T00:00:00"/>
    <n v="2026"/>
    <x v="3"/>
    <n v="5"/>
    <x v="8"/>
    <x v="3"/>
    <x v="9"/>
    <x v="2"/>
    <s v="New"/>
    <x v="3"/>
    <s v="Compact Repair Kit"/>
    <n v="1"/>
    <n v="40.57"/>
    <n v="0"/>
    <n v="16.809999999999999"/>
    <n v="40.57"/>
    <n v="16.809999999999999"/>
    <n v="23.76"/>
    <n v="0.58565442445156524"/>
  </r>
  <r>
    <n v="4664"/>
    <d v="2026-02-28T00:00:00"/>
    <n v="2026"/>
    <x v="1"/>
    <n v="2"/>
    <x v="1"/>
    <x v="0"/>
    <x v="8"/>
    <x v="2"/>
    <s v="Returning"/>
    <x v="4"/>
    <s v="Travel Backpack 35L"/>
    <n v="1"/>
    <n v="163.31"/>
    <n v="0.05"/>
    <n v="87.22"/>
    <n v="155.14449999999999"/>
    <n v="87.22"/>
    <n v="67.924499999999995"/>
    <n v="0.43781442461705056"/>
  </r>
  <r>
    <n v="4665"/>
    <d v="2026-08-13T00:00:00"/>
    <n v="2026"/>
    <x v="0"/>
    <n v="8"/>
    <x v="11"/>
    <x v="0"/>
    <x v="4"/>
    <x v="1"/>
    <s v="Returning"/>
    <x v="1"/>
    <s v="Training Mat"/>
    <n v="4"/>
    <n v="51.25"/>
    <n v="0.1"/>
    <n v="21.77"/>
    <n v="184.5"/>
    <n v="87.08"/>
    <n v="97.42"/>
    <n v="0.52802168021680218"/>
  </r>
  <r>
    <n v="4666"/>
    <d v="2026-09-20T00:00:00"/>
    <n v="2026"/>
    <x v="0"/>
    <n v="9"/>
    <x v="4"/>
    <x v="3"/>
    <x v="15"/>
    <x v="2"/>
    <s v="Business"/>
    <x v="1"/>
    <s v="Weighted Vest"/>
    <n v="2"/>
    <n v="123.73"/>
    <n v="0"/>
    <n v="68.459999999999994"/>
    <n v="247.46"/>
    <n v="136.91999999999999"/>
    <n v="110.54000000000002"/>
    <n v="0.44669845631617239"/>
  </r>
  <r>
    <n v="4667"/>
    <d v="2026-11-26T00:00:00"/>
    <n v="2026"/>
    <x v="2"/>
    <n v="11"/>
    <x v="2"/>
    <x v="2"/>
    <x v="16"/>
    <x v="3"/>
    <s v="Business"/>
    <x v="4"/>
    <s v="Insulated Bottle"/>
    <n v="1"/>
    <n v="35.89"/>
    <n v="0.05"/>
    <n v="13.53"/>
    <n v="34.095500000000001"/>
    <n v="13.53"/>
    <n v="20.5655"/>
    <n v="0.60317343931017287"/>
  </r>
  <r>
    <n v="4668"/>
    <d v="2026-06-16T00:00:00"/>
    <n v="2026"/>
    <x v="3"/>
    <n v="6"/>
    <x v="5"/>
    <x v="2"/>
    <x v="7"/>
    <x v="2"/>
    <s v="Business"/>
    <x v="3"/>
    <s v="Commuter Helmet"/>
    <n v="1"/>
    <n v="81.08"/>
    <n v="0"/>
    <n v="41.52"/>
    <n v="81.08"/>
    <n v="41.52"/>
    <n v="39.559999999999995"/>
    <n v="0.48791317217562896"/>
  </r>
  <r>
    <n v="4670"/>
    <d v="2026-02-22T00:00:00"/>
    <n v="2026"/>
    <x v="1"/>
    <n v="2"/>
    <x v="1"/>
    <x v="1"/>
    <x v="5"/>
    <x v="0"/>
    <s v="Business"/>
    <x v="0"/>
    <s v="Summit Backpack 45L"/>
    <n v="1"/>
    <n v="152.96"/>
    <n v="0"/>
    <n v="79.510000000000005"/>
    <n v="152.96"/>
    <n v="79.510000000000005"/>
    <n v="73.45"/>
    <n v="0.48019089958158995"/>
  </r>
  <r>
    <n v="4671"/>
    <d v="2026-08-23T00:00:00"/>
    <n v="2026"/>
    <x v="0"/>
    <n v="8"/>
    <x v="11"/>
    <x v="2"/>
    <x v="13"/>
    <x v="1"/>
    <s v="Returning"/>
    <x v="3"/>
    <s v="Cycling Pack 12L"/>
    <n v="8"/>
    <n v="100.06"/>
    <n v="0.05"/>
    <n v="49.39"/>
    <n v="760.45600000000002"/>
    <n v="395.12"/>
    <n v="365.33600000000001"/>
    <n v="0.48041701295012468"/>
  </r>
  <r>
    <n v="4672"/>
    <d v="2026-12-06T00:00:00"/>
    <n v="2026"/>
    <x v="2"/>
    <n v="12"/>
    <x v="3"/>
    <x v="2"/>
    <x v="3"/>
    <x v="2"/>
    <s v="Business"/>
    <x v="4"/>
    <s v="Packing Cube Set"/>
    <n v="2"/>
    <n v="47.43"/>
    <n v="0.05"/>
    <n v="18.63"/>
    <n v="90.11699999999999"/>
    <n v="37.26"/>
    <n v="52.856999999999992"/>
    <n v="0.58653750124837711"/>
  </r>
  <r>
    <n v="4673"/>
    <d v="2026-11-01T00:00:00"/>
    <n v="2026"/>
    <x v="2"/>
    <n v="11"/>
    <x v="2"/>
    <x v="1"/>
    <x v="1"/>
    <x v="1"/>
    <s v="Business"/>
    <x v="0"/>
    <s v="Trekking Poles"/>
    <n v="5"/>
    <n v="72.13"/>
    <n v="0.1"/>
    <n v="31.41"/>
    <n v="324.58499999999998"/>
    <n v="157.05000000000001"/>
    <n v="167.53499999999997"/>
    <n v="0.51615139331762094"/>
  </r>
  <r>
    <n v="4674"/>
    <d v="2026-01-11T00:00:00"/>
    <n v="2026"/>
    <x v="1"/>
    <n v="1"/>
    <x v="10"/>
    <x v="0"/>
    <x v="4"/>
    <x v="2"/>
    <s v="Returning"/>
    <x v="4"/>
    <s v="Packing Cube Set"/>
    <n v="2"/>
    <n v="46.27"/>
    <n v="0"/>
    <n v="18.23"/>
    <n v="92.54"/>
    <n v="36.46"/>
    <n v="56.080000000000005"/>
    <n v="0.60600821266479366"/>
  </r>
  <r>
    <n v="4676"/>
    <d v="2026-08-28T00:00:00"/>
    <n v="2026"/>
    <x v="0"/>
    <n v="8"/>
    <x v="11"/>
    <x v="0"/>
    <x v="8"/>
    <x v="0"/>
    <s v="New"/>
    <x v="3"/>
    <s v="Commuter Helmet"/>
    <n v="2"/>
    <n v="81.88"/>
    <n v="0.1"/>
    <n v="42.87"/>
    <n v="147.38399999999999"/>
    <n v="85.74"/>
    <n v="61.643999999999991"/>
    <n v="0.41825435596808336"/>
  </r>
  <r>
    <n v="4677"/>
    <d v="2026-05-09T00:00:00"/>
    <n v="2026"/>
    <x v="3"/>
    <n v="5"/>
    <x v="8"/>
    <x v="2"/>
    <x v="16"/>
    <x v="2"/>
    <s v="Business"/>
    <x v="4"/>
    <s v="Travel Backpack 35L"/>
    <n v="2"/>
    <n v="161.47999999999999"/>
    <n v="0"/>
    <n v="85.03"/>
    <n v="322.95999999999998"/>
    <n v="170.06"/>
    <n v="152.89999999999998"/>
    <n v="0.47343324250681196"/>
  </r>
  <r>
    <n v="4678"/>
    <d v="2026-03-22T00:00:00"/>
    <n v="2026"/>
    <x v="1"/>
    <n v="3"/>
    <x v="7"/>
    <x v="1"/>
    <x v="1"/>
    <x v="2"/>
    <s v="Returning"/>
    <x v="2"/>
    <s v="Portable Camp Stove"/>
    <n v="1"/>
    <n v="81.209999999999994"/>
    <n v="0.05"/>
    <n v="40.44"/>
    <n v="77.149499999999989"/>
    <n v="40.44"/>
    <n v="36.709499999999991"/>
    <n v="0.47582291524896464"/>
  </r>
  <r>
    <n v="4679"/>
    <d v="2026-11-01T00:00:00"/>
    <n v="2026"/>
    <x v="2"/>
    <n v="11"/>
    <x v="2"/>
    <x v="2"/>
    <x v="13"/>
    <x v="1"/>
    <s v="Returning"/>
    <x v="2"/>
    <s v="Alpine Tent 4P"/>
    <n v="8"/>
    <n v="341.51"/>
    <n v="0.1"/>
    <n v="200.1"/>
    <n v="2458.8719999999998"/>
    <n v="1600.8"/>
    <n v="858.07199999999989"/>
    <n v="0.34896977150498276"/>
  </r>
  <r>
    <n v="4680"/>
    <d v="2026-01-06T00:00:00"/>
    <n v="2026"/>
    <x v="1"/>
    <n v="1"/>
    <x v="10"/>
    <x v="2"/>
    <x v="6"/>
    <x v="3"/>
    <s v="New"/>
    <x v="2"/>
    <s v="Portable Camp Stove"/>
    <n v="2"/>
    <n v="81.260000000000005"/>
    <n v="0"/>
    <n v="39.119999999999997"/>
    <n v="162.52000000000001"/>
    <n v="78.239999999999995"/>
    <n v="84.280000000000015"/>
    <n v="0.51858232832882112"/>
  </r>
  <r>
    <n v="4681"/>
    <d v="2026-04-03T00:00:00"/>
    <n v="2026"/>
    <x v="3"/>
    <n v="4"/>
    <x v="6"/>
    <x v="0"/>
    <x v="8"/>
    <x v="3"/>
    <s v="Returning"/>
    <x v="3"/>
    <s v="Commuter Helmet"/>
    <n v="6"/>
    <n v="81.239999999999995"/>
    <n v="0"/>
    <n v="43.28"/>
    <n v="487.43999999999994"/>
    <n v="259.68"/>
    <n v="227.75999999999993"/>
    <n v="0.46725750861644505"/>
  </r>
  <r>
    <n v="4682"/>
    <d v="2026-12-17T00:00:00"/>
    <n v="2026"/>
    <x v="2"/>
    <n v="12"/>
    <x v="3"/>
    <x v="0"/>
    <x v="2"/>
    <x v="0"/>
    <s v="New"/>
    <x v="1"/>
    <s v="Resistance Band Set"/>
    <n v="2"/>
    <n v="40.89"/>
    <n v="0"/>
    <n v="14.95"/>
    <n v="81.78"/>
    <n v="29.9"/>
    <n v="51.88"/>
    <n v="0.63438493519197847"/>
  </r>
  <r>
    <n v="4683"/>
    <d v="2026-04-20T00:00:00"/>
    <n v="2026"/>
    <x v="3"/>
    <n v="4"/>
    <x v="6"/>
    <x v="3"/>
    <x v="14"/>
    <x v="2"/>
    <s v="Business"/>
    <x v="1"/>
    <s v="Training Mat"/>
    <n v="3"/>
    <n v="51.36"/>
    <n v="0"/>
    <n v="22.05"/>
    <n v="154.07999999999998"/>
    <n v="66.150000000000006"/>
    <n v="87.929999999999978"/>
    <n v="0.57067757009345788"/>
  </r>
  <r>
    <n v="4684"/>
    <d v="2026-03-13T00:00:00"/>
    <n v="2026"/>
    <x v="1"/>
    <n v="3"/>
    <x v="7"/>
    <x v="2"/>
    <x v="13"/>
    <x v="2"/>
    <s v="Returning"/>
    <x v="1"/>
    <s v="Weighted Vest"/>
    <n v="4"/>
    <n v="124.36"/>
    <n v="0"/>
    <n v="68.790000000000006"/>
    <n v="497.44"/>
    <n v="275.16000000000003"/>
    <n v="222.27999999999997"/>
    <n v="0.44684786104856861"/>
  </r>
  <r>
    <n v="4685"/>
    <d v="2026-11-08T00:00:00"/>
    <n v="2026"/>
    <x v="2"/>
    <n v="11"/>
    <x v="2"/>
    <x v="0"/>
    <x v="8"/>
    <x v="1"/>
    <s v="Business"/>
    <x v="2"/>
    <s v="Portable Camp Stove"/>
    <n v="6"/>
    <n v="80.83"/>
    <n v="0.15"/>
    <n v="39.32"/>
    <n v="412.233"/>
    <n v="235.92000000000002"/>
    <n v="176.31299999999999"/>
    <n v="0.42770229457612563"/>
  </r>
  <r>
    <n v="4686"/>
    <d v="2026-10-09T00:00:00"/>
    <n v="2026"/>
    <x v="2"/>
    <n v="10"/>
    <x v="9"/>
    <x v="1"/>
    <x v="5"/>
    <x v="3"/>
    <s v="New"/>
    <x v="2"/>
    <s v="Compact Sleeping Bag"/>
    <n v="2"/>
    <n v="124.91"/>
    <n v="0"/>
    <n v="60.33"/>
    <n v="249.82"/>
    <n v="120.66"/>
    <n v="129.16"/>
    <n v="0.51701224881914976"/>
  </r>
  <r>
    <n v="4689"/>
    <d v="2026-11-30T00:00:00"/>
    <n v="2026"/>
    <x v="2"/>
    <n v="11"/>
    <x v="2"/>
    <x v="3"/>
    <x v="15"/>
    <x v="2"/>
    <s v="Returning"/>
    <x v="4"/>
    <s v="Packing Cube Set"/>
    <n v="1"/>
    <n v="46.81"/>
    <n v="0.05"/>
    <n v="17.87"/>
    <n v="44.469500000000004"/>
    <n v="17.87"/>
    <n v="26.599500000000003"/>
    <n v="0.59815154206815913"/>
  </r>
  <r>
    <n v="4692"/>
    <d v="2026-04-04T00:00:00"/>
    <n v="2026"/>
    <x v="3"/>
    <n v="4"/>
    <x v="6"/>
    <x v="0"/>
    <x v="8"/>
    <x v="2"/>
    <s v="Returning"/>
    <x v="3"/>
    <s v="Trail Bike Light"/>
    <n v="1"/>
    <n v="49.96"/>
    <n v="0"/>
    <n v="22.13"/>
    <n v="49.96"/>
    <n v="22.13"/>
    <n v="27.830000000000002"/>
    <n v="0.55704563650920735"/>
  </r>
  <r>
    <n v="4693"/>
    <d v="2026-04-01T00:00:00"/>
    <n v="2026"/>
    <x v="3"/>
    <n v="4"/>
    <x v="6"/>
    <x v="2"/>
    <x v="13"/>
    <x v="1"/>
    <s v="Business"/>
    <x v="0"/>
    <s v="Hiking Daypack 20L"/>
    <n v="15"/>
    <n v="94.33"/>
    <n v="0.1"/>
    <n v="44.38"/>
    <n v="1273.4550000000002"/>
    <n v="665.7"/>
    <n v="607.75500000000011"/>
    <n v="0.47724890161018652"/>
  </r>
  <r>
    <n v="4696"/>
    <d v="2026-05-31T00:00:00"/>
    <n v="2026"/>
    <x v="3"/>
    <n v="5"/>
    <x v="8"/>
    <x v="2"/>
    <x v="16"/>
    <x v="2"/>
    <s v="New"/>
    <x v="3"/>
    <s v="Commuter Helmet"/>
    <n v="4"/>
    <n v="81.790000000000006"/>
    <n v="0"/>
    <n v="42.96"/>
    <n v="327.16000000000003"/>
    <n v="171.84"/>
    <n v="155.32000000000002"/>
    <n v="0.47475241472062601"/>
  </r>
  <r>
    <n v="4698"/>
    <d v="2026-10-21T00:00:00"/>
    <n v="2026"/>
    <x v="2"/>
    <n v="10"/>
    <x v="9"/>
    <x v="0"/>
    <x v="4"/>
    <x v="2"/>
    <s v="Returning"/>
    <x v="0"/>
    <s v="Trail Boots"/>
    <n v="2"/>
    <n v="141.4"/>
    <n v="0.05"/>
    <n v="77.48"/>
    <n v="268.66000000000003"/>
    <n v="154.96"/>
    <n v="113.70000000000002"/>
    <n v="0.42321149408173903"/>
  </r>
  <r>
    <n v="4699"/>
    <d v="2026-10-28T00:00:00"/>
    <n v="2026"/>
    <x v="2"/>
    <n v="10"/>
    <x v="9"/>
    <x v="3"/>
    <x v="9"/>
    <x v="0"/>
    <s v="Returning"/>
    <x v="3"/>
    <s v="Trail Bike Light"/>
    <n v="1"/>
    <n v="49.72"/>
    <n v="0.05"/>
    <n v="22.5"/>
    <n v="47.233999999999995"/>
    <n v="22.5"/>
    <n v="24.733999999999995"/>
    <n v="0.52364821950290041"/>
  </r>
  <r>
    <n v="4701"/>
    <d v="2026-06-26T00:00:00"/>
    <n v="2026"/>
    <x v="3"/>
    <n v="6"/>
    <x v="5"/>
    <x v="1"/>
    <x v="1"/>
    <x v="1"/>
    <s v="Business"/>
    <x v="3"/>
    <s v="Commuter Helmet"/>
    <n v="8"/>
    <n v="82.47"/>
    <n v="0.15"/>
    <n v="42.58"/>
    <n v="560.79599999999994"/>
    <n v="340.64"/>
    <n v="220.15599999999995"/>
    <n v="0.39257769313618496"/>
  </r>
  <r>
    <n v="4703"/>
    <d v="2026-01-14T00:00:00"/>
    <n v="2026"/>
    <x v="1"/>
    <n v="1"/>
    <x v="10"/>
    <x v="0"/>
    <x v="8"/>
    <x v="0"/>
    <s v="Business"/>
    <x v="1"/>
    <s v="Resistance Band Set"/>
    <n v="2"/>
    <n v="40.450000000000003"/>
    <n v="0.05"/>
    <n v="15.14"/>
    <n v="76.855000000000004"/>
    <n v="30.28"/>
    <n v="46.575000000000003"/>
    <n v="0.60601132001821612"/>
  </r>
  <r>
    <n v="4704"/>
    <d v="2026-01-09T00:00:00"/>
    <n v="2026"/>
    <x v="1"/>
    <n v="1"/>
    <x v="10"/>
    <x v="2"/>
    <x v="16"/>
    <x v="3"/>
    <s v="New"/>
    <x v="1"/>
    <s v="Recovery Roller"/>
    <n v="2"/>
    <n v="36.72"/>
    <n v="0.05"/>
    <n v="14.15"/>
    <n v="69.768000000000001"/>
    <n v="28.3"/>
    <n v="41.468000000000004"/>
    <n v="0.59436991170737308"/>
  </r>
  <r>
    <n v="4705"/>
    <d v="2026-10-05T00:00:00"/>
    <n v="2026"/>
    <x v="2"/>
    <n v="10"/>
    <x v="9"/>
    <x v="1"/>
    <x v="1"/>
    <x v="0"/>
    <s v="Returning"/>
    <x v="2"/>
    <s v="Compact Sleeping Bag"/>
    <n v="1"/>
    <n v="125.88"/>
    <n v="0"/>
    <n v="62.46"/>
    <n v="125.88"/>
    <n v="62.46"/>
    <n v="63.419999999999995"/>
    <n v="0.50381315538608196"/>
  </r>
  <r>
    <n v="4706"/>
    <d v="2026-05-07T00:00:00"/>
    <n v="2026"/>
    <x v="3"/>
    <n v="5"/>
    <x v="8"/>
    <x v="0"/>
    <x v="8"/>
    <x v="0"/>
    <s v="New"/>
    <x v="2"/>
    <s v="Portable Camp Stove"/>
    <n v="1"/>
    <n v="79.89"/>
    <n v="0"/>
    <n v="39.549999999999997"/>
    <n v="79.89"/>
    <n v="39.549999999999997"/>
    <n v="40.340000000000003"/>
    <n v="0.50494429841031419"/>
  </r>
  <r>
    <n v="4710"/>
    <d v="2026-07-19T00:00:00"/>
    <n v="2026"/>
    <x v="0"/>
    <n v="7"/>
    <x v="0"/>
    <x v="1"/>
    <x v="1"/>
    <x v="0"/>
    <s v="Returning"/>
    <x v="2"/>
    <s v="Trail Tent 2P"/>
    <n v="1"/>
    <n v="197.29"/>
    <n v="0.1"/>
    <n v="104.7"/>
    <n v="177.56100000000001"/>
    <n v="104.7"/>
    <n v="72.861000000000004"/>
    <n v="0.4103434875901803"/>
  </r>
  <r>
    <n v="4713"/>
    <d v="2026-06-13T00:00:00"/>
    <n v="2026"/>
    <x v="3"/>
    <n v="6"/>
    <x v="5"/>
    <x v="0"/>
    <x v="8"/>
    <x v="0"/>
    <s v="Business"/>
    <x v="1"/>
    <s v="Recovery Roller"/>
    <n v="1"/>
    <n v="35.78"/>
    <n v="0"/>
    <n v="14"/>
    <n v="35.78"/>
    <n v="14"/>
    <n v="21.78"/>
    <n v="0.60871995528228062"/>
  </r>
  <r>
    <n v="4715"/>
    <d v="2026-11-03T00:00:00"/>
    <n v="2026"/>
    <x v="2"/>
    <n v="11"/>
    <x v="2"/>
    <x v="1"/>
    <x v="1"/>
    <x v="1"/>
    <s v="Business"/>
    <x v="1"/>
    <s v="Resistance Band Set"/>
    <n v="10"/>
    <n v="39.869999999999997"/>
    <n v="0.15"/>
    <n v="14.31"/>
    <n v="338.89499999999998"/>
    <n v="143.1"/>
    <n v="195.79499999999999"/>
    <n v="0.57774531934670026"/>
  </r>
  <r>
    <n v="4718"/>
    <d v="2026-12-23T00:00:00"/>
    <n v="2026"/>
    <x v="2"/>
    <n v="12"/>
    <x v="3"/>
    <x v="1"/>
    <x v="1"/>
    <x v="0"/>
    <s v="Returning"/>
    <x v="0"/>
    <s v="Summit Backpack 45L"/>
    <n v="1"/>
    <n v="157.58000000000001"/>
    <n v="0.1"/>
    <n v="80.37"/>
    <n v="141.822"/>
    <n v="80.37"/>
    <n v="61.451999999999998"/>
    <n v="0.43330371874603374"/>
  </r>
  <r>
    <n v="4720"/>
    <d v="2026-12-13T00:00:00"/>
    <n v="2026"/>
    <x v="2"/>
    <n v="12"/>
    <x v="3"/>
    <x v="1"/>
    <x v="1"/>
    <x v="2"/>
    <s v="New"/>
    <x v="0"/>
    <s v="Trekking Poles"/>
    <n v="3"/>
    <n v="73.040000000000006"/>
    <n v="0.1"/>
    <n v="31.78"/>
    <n v="197.208"/>
    <n v="95.34"/>
    <n v="101.86799999999999"/>
    <n v="0.51655105269563095"/>
  </r>
  <r>
    <n v="4721"/>
    <d v="2026-11-24T00:00:00"/>
    <n v="2026"/>
    <x v="2"/>
    <n v="11"/>
    <x v="2"/>
    <x v="3"/>
    <x v="14"/>
    <x v="0"/>
    <s v="New"/>
    <x v="3"/>
    <s v="Compact Repair Kit"/>
    <n v="1"/>
    <n v="39.85"/>
    <n v="0"/>
    <n v="16.3"/>
    <n v="39.85"/>
    <n v="16.3"/>
    <n v="23.55"/>
    <n v="0.59096612296110418"/>
  </r>
  <r>
    <n v="4722"/>
    <d v="2026-12-01T00:00:00"/>
    <n v="2026"/>
    <x v="2"/>
    <n v="12"/>
    <x v="3"/>
    <x v="2"/>
    <x v="7"/>
    <x v="0"/>
    <s v="New"/>
    <x v="3"/>
    <s v="Compact Repair Kit"/>
    <n v="1"/>
    <n v="39.479999999999997"/>
    <n v="0.05"/>
    <n v="16.78"/>
    <n v="37.505999999999993"/>
    <n v="16.78"/>
    <n v="20.725999999999992"/>
    <n v="0.55260491654668575"/>
  </r>
  <r>
    <n v="4724"/>
    <d v="2026-03-18T00:00:00"/>
    <n v="2026"/>
    <x v="1"/>
    <n v="3"/>
    <x v="7"/>
    <x v="1"/>
    <x v="5"/>
    <x v="0"/>
    <s v="New"/>
    <x v="1"/>
    <s v="Training Mat"/>
    <n v="1"/>
    <n v="51.16"/>
    <n v="0"/>
    <n v="22.39"/>
    <n v="51.16"/>
    <n v="22.39"/>
    <n v="28.769999999999996"/>
    <n v="0.56235340109460508"/>
  </r>
  <r>
    <n v="4725"/>
    <d v="2026-07-09T00:00:00"/>
    <n v="2026"/>
    <x v="0"/>
    <n v="7"/>
    <x v="0"/>
    <x v="0"/>
    <x v="8"/>
    <x v="2"/>
    <s v="Returning"/>
    <x v="0"/>
    <s v="Trekking Poles"/>
    <n v="2"/>
    <n v="71.069999999999993"/>
    <n v="0"/>
    <n v="31.57"/>
    <n v="142.13999999999999"/>
    <n v="63.14"/>
    <n v="78.999999999999986"/>
    <n v="0.55579006613198245"/>
  </r>
  <r>
    <n v="4726"/>
    <d v="2026-04-24T00:00:00"/>
    <n v="2026"/>
    <x v="3"/>
    <n v="4"/>
    <x v="6"/>
    <x v="1"/>
    <x v="5"/>
    <x v="0"/>
    <s v="Business"/>
    <x v="4"/>
    <s v="Packing Cube Set"/>
    <n v="1"/>
    <n v="47.25"/>
    <n v="0.1"/>
    <n v="18.25"/>
    <n v="42.524999999999999"/>
    <n v="18.25"/>
    <n v="24.274999999999999"/>
    <n v="0.57084068195179305"/>
  </r>
  <r>
    <n v="4727"/>
    <d v="2026-05-26T00:00:00"/>
    <n v="2026"/>
    <x v="3"/>
    <n v="5"/>
    <x v="8"/>
    <x v="3"/>
    <x v="14"/>
    <x v="2"/>
    <s v="New"/>
    <x v="0"/>
    <s v="Trail Boots"/>
    <n v="4"/>
    <n v="140.66999999999999"/>
    <n v="0"/>
    <n v="80.72"/>
    <n v="562.67999999999995"/>
    <n v="322.88"/>
    <n v="239.79999999999995"/>
    <n v="0.42617473519584842"/>
  </r>
  <r>
    <n v="4731"/>
    <d v="2026-03-21T00:00:00"/>
    <n v="2026"/>
    <x v="1"/>
    <n v="3"/>
    <x v="7"/>
    <x v="2"/>
    <x v="13"/>
    <x v="1"/>
    <s v="Business"/>
    <x v="3"/>
    <s v="Trail Bike Light"/>
    <n v="6"/>
    <n v="51.07"/>
    <n v="0.1"/>
    <n v="22.68"/>
    <n v="275.77800000000002"/>
    <n v="136.07999999999998"/>
    <n v="139.69800000000004"/>
    <n v="0.50655962404542798"/>
  </r>
  <r>
    <n v="4732"/>
    <d v="2026-07-15T00:00:00"/>
    <n v="2026"/>
    <x v="0"/>
    <n v="7"/>
    <x v="0"/>
    <x v="2"/>
    <x v="16"/>
    <x v="0"/>
    <s v="New"/>
    <x v="4"/>
    <s v="Packing Cube Set"/>
    <n v="1"/>
    <n v="46.53"/>
    <n v="0"/>
    <n v="18.829999999999998"/>
    <n v="46.53"/>
    <n v="18.829999999999998"/>
    <n v="27.700000000000003"/>
    <n v="0.59531485063399958"/>
  </r>
  <r>
    <n v="4733"/>
    <d v="2026-08-29T00:00:00"/>
    <n v="2026"/>
    <x v="0"/>
    <n v="8"/>
    <x v="11"/>
    <x v="3"/>
    <x v="12"/>
    <x v="2"/>
    <s v="New"/>
    <x v="0"/>
    <s v="Summit Backpack 45L"/>
    <n v="2"/>
    <n v="153.63999999999999"/>
    <n v="0.05"/>
    <n v="77.709999999999994"/>
    <n v="291.91599999999994"/>
    <n v="155.41999999999999"/>
    <n v="136.49599999999995"/>
    <n v="0.46758656599843784"/>
  </r>
  <r>
    <n v="4734"/>
    <d v="2026-08-05T00:00:00"/>
    <n v="2026"/>
    <x v="0"/>
    <n v="8"/>
    <x v="11"/>
    <x v="2"/>
    <x v="13"/>
    <x v="3"/>
    <s v="Returning"/>
    <x v="0"/>
    <s v="Trail Boots"/>
    <n v="1"/>
    <n v="146.55000000000001"/>
    <n v="0"/>
    <n v="78.8"/>
    <n v="146.55000000000001"/>
    <n v="78.8"/>
    <n v="67.750000000000014"/>
    <n v="0.46229955646537024"/>
  </r>
  <r>
    <n v="4735"/>
    <d v="2026-11-17T00:00:00"/>
    <n v="2026"/>
    <x v="2"/>
    <n v="11"/>
    <x v="2"/>
    <x v="2"/>
    <x v="13"/>
    <x v="2"/>
    <s v="Business"/>
    <x v="3"/>
    <s v="Commuter Helmet"/>
    <n v="1"/>
    <n v="80.959999999999994"/>
    <n v="0.1"/>
    <n v="43.86"/>
    <n v="72.86399999999999"/>
    <n v="43.86"/>
    <n v="29.003999999999991"/>
    <n v="0.39805665349143604"/>
  </r>
  <r>
    <n v="4740"/>
    <d v="2026-08-27T00:00:00"/>
    <n v="2026"/>
    <x v="0"/>
    <n v="8"/>
    <x v="11"/>
    <x v="1"/>
    <x v="5"/>
    <x v="1"/>
    <s v="Returning"/>
    <x v="0"/>
    <s v="Trekking Poles"/>
    <n v="5"/>
    <n v="72.78"/>
    <n v="0.1"/>
    <n v="33.25"/>
    <n v="327.51"/>
    <n v="166.25"/>
    <n v="161.26"/>
    <n v="0.49238191200268694"/>
  </r>
  <r>
    <n v="4741"/>
    <d v="2026-06-23T00:00:00"/>
    <n v="2026"/>
    <x v="3"/>
    <n v="6"/>
    <x v="5"/>
    <x v="0"/>
    <x v="8"/>
    <x v="2"/>
    <s v="New"/>
    <x v="3"/>
    <s v="Compact Repair Kit"/>
    <n v="3"/>
    <n v="41.09"/>
    <n v="0.05"/>
    <n v="16.809999999999999"/>
    <n v="117.10650000000001"/>
    <n v="50.429999999999993"/>
    <n v="66.676500000000019"/>
    <n v="0.569366346018368"/>
  </r>
  <r>
    <n v="4742"/>
    <d v="2026-04-15T00:00:00"/>
    <n v="2026"/>
    <x v="3"/>
    <n v="4"/>
    <x v="6"/>
    <x v="0"/>
    <x v="8"/>
    <x v="3"/>
    <s v="Returning"/>
    <x v="4"/>
    <s v="Packing Cube Set"/>
    <n v="1"/>
    <n v="46.86"/>
    <n v="0"/>
    <n v="18.190000000000001"/>
    <n v="46.86"/>
    <n v="18.190000000000001"/>
    <n v="28.669999999999998"/>
    <n v="0.61182244985061884"/>
  </r>
  <r>
    <n v="4746"/>
    <d v="2026-05-10T00:00:00"/>
    <n v="2026"/>
    <x v="3"/>
    <n v="5"/>
    <x v="8"/>
    <x v="2"/>
    <x v="6"/>
    <x v="2"/>
    <s v="Returning"/>
    <x v="1"/>
    <s v="Recovery Roller"/>
    <n v="2"/>
    <n v="36.409999999999997"/>
    <n v="0"/>
    <n v="13.92"/>
    <n v="72.819999999999993"/>
    <n v="27.84"/>
    <n v="44.97999999999999"/>
    <n v="0.61768744850315838"/>
  </r>
  <r>
    <n v="4748"/>
    <d v="2026-12-21T00:00:00"/>
    <n v="2026"/>
    <x v="2"/>
    <n v="12"/>
    <x v="3"/>
    <x v="0"/>
    <x v="8"/>
    <x v="0"/>
    <s v="Business"/>
    <x v="3"/>
    <s v="Trail Bike Light"/>
    <n v="1"/>
    <n v="51.18"/>
    <n v="0.05"/>
    <n v="22.98"/>
    <n v="48.620999999999995"/>
    <n v="22.98"/>
    <n v="25.640999999999995"/>
    <n v="0.52736471894860237"/>
  </r>
  <r>
    <n v="4750"/>
    <d v="2026-02-27T00:00:00"/>
    <n v="2026"/>
    <x v="1"/>
    <n v="2"/>
    <x v="1"/>
    <x v="2"/>
    <x v="13"/>
    <x v="0"/>
    <s v="Returning"/>
    <x v="1"/>
    <s v="Weighted Vest"/>
    <n v="2"/>
    <n v="120.44"/>
    <n v="0.05"/>
    <n v="68.98"/>
    <n v="228.83599999999998"/>
    <n v="137.96"/>
    <n v="90.875999999999976"/>
    <n v="0.3971228303239"/>
  </r>
  <r>
    <n v="4753"/>
    <d v="2026-05-26T00:00:00"/>
    <n v="2026"/>
    <x v="3"/>
    <n v="5"/>
    <x v="8"/>
    <x v="0"/>
    <x v="4"/>
    <x v="2"/>
    <s v="Returning"/>
    <x v="1"/>
    <s v="Recovery Roller"/>
    <n v="1"/>
    <n v="36.659999999999997"/>
    <n v="0.05"/>
    <n v="13.51"/>
    <n v="34.826999999999998"/>
    <n v="13.51"/>
    <n v="21.317"/>
    <n v="0.61208257960777557"/>
  </r>
  <r>
    <n v="4755"/>
    <d v="2026-05-31T00:00:00"/>
    <n v="2026"/>
    <x v="3"/>
    <n v="5"/>
    <x v="8"/>
    <x v="1"/>
    <x v="5"/>
    <x v="2"/>
    <s v="New"/>
    <x v="2"/>
    <s v="Portable Camp Stove"/>
    <n v="1"/>
    <n v="81.2"/>
    <n v="0.1"/>
    <n v="40.270000000000003"/>
    <n v="73.08"/>
    <n v="40.270000000000003"/>
    <n v="32.809999999999995"/>
    <n v="0.44896004378762994"/>
  </r>
  <r>
    <n v="4756"/>
    <d v="2026-04-07T00:00:00"/>
    <n v="2026"/>
    <x v="3"/>
    <n v="4"/>
    <x v="6"/>
    <x v="3"/>
    <x v="14"/>
    <x v="2"/>
    <s v="Business"/>
    <x v="0"/>
    <s v="Summit Backpack 45L"/>
    <n v="5"/>
    <n v="151.88"/>
    <n v="0"/>
    <n v="80.56"/>
    <n v="759.4"/>
    <n v="402.8"/>
    <n v="356.59999999999997"/>
    <n v="0.46958124835396364"/>
  </r>
  <r>
    <n v="4757"/>
    <d v="2026-02-25T00:00:00"/>
    <n v="2026"/>
    <x v="1"/>
    <n v="2"/>
    <x v="1"/>
    <x v="2"/>
    <x v="7"/>
    <x v="3"/>
    <s v="Business"/>
    <x v="1"/>
    <s v="Training Mat"/>
    <n v="2"/>
    <n v="49.48"/>
    <n v="0"/>
    <n v="21.37"/>
    <n v="98.96"/>
    <n v="42.74"/>
    <n v="56.219999999999992"/>
    <n v="0.5681083265966046"/>
  </r>
  <r>
    <n v="4760"/>
    <d v="2026-07-10T00:00:00"/>
    <n v="2026"/>
    <x v="0"/>
    <n v="7"/>
    <x v="0"/>
    <x v="0"/>
    <x v="8"/>
    <x v="2"/>
    <s v="Business"/>
    <x v="0"/>
    <s v="Summit Backpack 45L"/>
    <n v="2"/>
    <n v="157.66"/>
    <n v="0"/>
    <n v="78.760000000000005"/>
    <n v="315.32"/>
    <n v="157.52000000000001"/>
    <n v="157.79999999999998"/>
    <n v="0.50044399340352652"/>
  </r>
  <r>
    <n v="4761"/>
    <d v="2026-04-22T00:00:00"/>
    <n v="2026"/>
    <x v="3"/>
    <n v="4"/>
    <x v="6"/>
    <x v="1"/>
    <x v="1"/>
    <x v="3"/>
    <s v="New"/>
    <x v="0"/>
    <s v="Trail Boots"/>
    <n v="1"/>
    <n v="141.99"/>
    <n v="0.05"/>
    <n v="79.7"/>
    <n v="134.8905"/>
    <n v="79.7"/>
    <n v="55.1905"/>
    <n v="0.40915038494186023"/>
  </r>
  <r>
    <n v="4762"/>
    <d v="2026-10-27T00:00:00"/>
    <n v="2026"/>
    <x v="2"/>
    <n v="10"/>
    <x v="9"/>
    <x v="2"/>
    <x v="13"/>
    <x v="3"/>
    <s v="New"/>
    <x v="1"/>
    <s v="Training Mat"/>
    <n v="2"/>
    <n v="51.76"/>
    <n v="0"/>
    <n v="21.64"/>
    <n v="103.52"/>
    <n v="43.28"/>
    <n v="60.239999999999995"/>
    <n v="0.58191653786707875"/>
  </r>
  <r>
    <n v="4763"/>
    <d v="2026-10-19T00:00:00"/>
    <n v="2026"/>
    <x v="2"/>
    <n v="10"/>
    <x v="9"/>
    <x v="0"/>
    <x v="4"/>
    <x v="3"/>
    <s v="New"/>
    <x v="3"/>
    <s v="Cycling Pack 12L"/>
    <n v="6"/>
    <n v="101.6"/>
    <n v="0"/>
    <n v="50.17"/>
    <n v="609.59999999999991"/>
    <n v="301.02"/>
    <n v="308.57999999999993"/>
    <n v="0.50620078740157481"/>
  </r>
  <r>
    <n v="4764"/>
    <d v="2026-04-05T00:00:00"/>
    <n v="2026"/>
    <x v="3"/>
    <n v="4"/>
    <x v="6"/>
    <x v="0"/>
    <x v="8"/>
    <x v="3"/>
    <s v="New"/>
    <x v="3"/>
    <s v="Compact Repair Kit"/>
    <n v="6"/>
    <n v="39.6"/>
    <n v="0.15"/>
    <n v="17.010000000000002"/>
    <n v="201.96"/>
    <n v="102.06"/>
    <n v="99.9"/>
    <n v="0.49465240641711233"/>
  </r>
  <r>
    <n v="4765"/>
    <d v="2026-08-24T00:00:00"/>
    <n v="2026"/>
    <x v="0"/>
    <n v="8"/>
    <x v="11"/>
    <x v="1"/>
    <x v="5"/>
    <x v="2"/>
    <s v="New"/>
    <x v="3"/>
    <s v="Commuter Helmet"/>
    <n v="1"/>
    <n v="80.099999999999994"/>
    <n v="0.05"/>
    <n v="43.49"/>
    <n v="76.094999999999985"/>
    <n v="43.49"/>
    <n v="32.604999999999983"/>
    <n v="0.42847756094355727"/>
  </r>
  <r>
    <n v="4767"/>
    <d v="2026-08-13T00:00:00"/>
    <n v="2026"/>
    <x v="0"/>
    <n v="8"/>
    <x v="11"/>
    <x v="0"/>
    <x v="4"/>
    <x v="3"/>
    <s v="Business"/>
    <x v="1"/>
    <s v="Resistance Band Set"/>
    <n v="1"/>
    <n v="39.61"/>
    <n v="0.1"/>
    <n v="14.85"/>
    <n v="35.649000000000001"/>
    <n v="14.85"/>
    <n v="20.798999999999999"/>
    <n v="0.58343852562484222"/>
  </r>
  <r>
    <n v="4768"/>
    <d v="2026-07-10T00:00:00"/>
    <n v="2026"/>
    <x v="0"/>
    <n v="7"/>
    <x v="0"/>
    <x v="2"/>
    <x v="6"/>
    <x v="2"/>
    <s v="Business"/>
    <x v="3"/>
    <s v="Cycling Pack 12L"/>
    <n v="1"/>
    <n v="101.58"/>
    <n v="0"/>
    <n v="49.83"/>
    <n v="101.58"/>
    <n v="49.83"/>
    <n v="51.75"/>
    <n v="0.50945067926757237"/>
  </r>
  <r>
    <n v="4775"/>
    <d v="2026-08-19T00:00:00"/>
    <n v="2026"/>
    <x v="0"/>
    <n v="8"/>
    <x v="11"/>
    <x v="3"/>
    <x v="11"/>
    <x v="3"/>
    <s v="Returning"/>
    <x v="3"/>
    <s v="Cycling Pack 12L"/>
    <n v="1"/>
    <n v="103.92"/>
    <n v="0.05"/>
    <n v="50.71"/>
    <n v="98.724000000000004"/>
    <n v="50.71"/>
    <n v="48.014000000000003"/>
    <n v="0.48634577205137558"/>
  </r>
  <r>
    <n v="4778"/>
    <d v="2026-08-08T00:00:00"/>
    <n v="2026"/>
    <x v="0"/>
    <n v="8"/>
    <x v="11"/>
    <x v="2"/>
    <x v="13"/>
    <x v="0"/>
    <s v="New"/>
    <x v="0"/>
    <s v="Summit Backpack 45L"/>
    <n v="1"/>
    <n v="152.72"/>
    <n v="0"/>
    <n v="77.73"/>
    <n v="152.72"/>
    <n v="77.73"/>
    <n v="74.989999999999995"/>
    <n v="0.4910293347302252"/>
  </r>
  <r>
    <n v="4780"/>
    <d v="2026-06-11T00:00:00"/>
    <n v="2026"/>
    <x v="3"/>
    <n v="6"/>
    <x v="5"/>
    <x v="2"/>
    <x v="13"/>
    <x v="0"/>
    <s v="Returning"/>
    <x v="3"/>
    <s v="Commuter Helmet"/>
    <n v="1"/>
    <n v="82.47"/>
    <n v="0.1"/>
    <n v="42.73"/>
    <n v="74.222999999999999"/>
    <n v="42.73"/>
    <n v="31.493000000000002"/>
    <n v="0.42430243994449163"/>
  </r>
  <r>
    <n v="4783"/>
    <d v="2026-12-19T00:00:00"/>
    <n v="2026"/>
    <x v="2"/>
    <n v="12"/>
    <x v="3"/>
    <x v="0"/>
    <x v="0"/>
    <x v="2"/>
    <s v="New"/>
    <x v="2"/>
    <s v="Compact Sleeping Bag"/>
    <n v="2"/>
    <n v="122"/>
    <n v="0.15"/>
    <n v="60.01"/>
    <n v="207.4"/>
    <n v="120.02"/>
    <n v="87.38000000000001"/>
    <n v="0.4213114754098361"/>
  </r>
  <r>
    <n v="4784"/>
    <d v="2026-03-23T00:00:00"/>
    <n v="2026"/>
    <x v="1"/>
    <n v="3"/>
    <x v="7"/>
    <x v="1"/>
    <x v="5"/>
    <x v="2"/>
    <s v="New"/>
    <x v="3"/>
    <s v="Cycling Pack 12L"/>
    <n v="1"/>
    <n v="101.43"/>
    <n v="0"/>
    <n v="51.78"/>
    <n v="101.43"/>
    <n v="51.78"/>
    <n v="49.650000000000006"/>
    <n v="0.4895001478852411"/>
  </r>
  <r>
    <n v="4786"/>
    <d v="2026-06-18T00:00:00"/>
    <n v="2026"/>
    <x v="3"/>
    <n v="6"/>
    <x v="5"/>
    <x v="0"/>
    <x v="0"/>
    <x v="2"/>
    <s v="Returning"/>
    <x v="4"/>
    <s v="Packing Cube Set"/>
    <n v="3"/>
    <n v="46.79"/>
    <n v="0.1"/>
    <n v="18.25"/>
    <n v="126.33300000000001"/>
    <n v="54.75"/>
    <n v="71.583000000000013"/>
    <n v="0.56662154781411034"/>
  </r>
  <r>
    <n v="4787"/>
    <d v="2026-03-29T00:00:00"/>
    <n v="2026"/>
    <x v="1"/>
    <n v="3"/>
    <x v="7"/>
    <x v="0"/>
    <x v="8"/>
    <x v="3"/>
    <s v="New"/>
    <x v="0"/>
    <s v="Trail Boots"/>
    <n v="1"/>
    <n v="142.87"/>
    <n v="0.1"/>
    <n v="77.33"/>
    <n v="128.583"/>
    <n v="77.33"/>
    <n v="51.253"/>
    <n v="0.39859857057309289"/>
  </r>
  <r>
    <n v="4789"/>
    <d v="2026-01-11T00:00:00"/>
    <n v="2026"/>
    <x v="1"/>
    <n v="1"/>
    <x v="10"/>
    <x v="0"/>
    <x v="0"/>
    <x v="2"/>
    <s v="Returning"/>
    <x v="3"/>
    <s v="Commuter Helmet"/>
    <n v="1"/>
    <n v="79.930000000000007"/>
    <n v="0.05"/>
    <n v="43.73"/>
    <n v="75.933500000000009"/>
    <n v="43.73"/>
    <n v="32.203500000000012"/>
    <n v="0.42410135184075554"/>
  </r>
  <r>
    <n v="4791"/>
    <d v="2026-12-03T00:00:00"/>
    <n v="2026"/>
    <x v="2"/>
    <n v="12"/>
    <x v="3"/>
    <x v="2"/>
    <x v="13"/>
    <x v="2"/>
    <s v="New"/>
    <x v="0"/>
    <s v="Trekking Poles"/>
    <n v="2"/>
    <n v="70.59"/>
    <n v="0.1"/>
    <n v="32.68"/>
    <n v="127.06200000000001"/>
    <n v="65.36"/>
    <n v="61.702000000000012"/>
    <n v="0.48560545245628123"/>
  </r>
  <r>
    <n v="4795"/>
    <d v="2026-05-10T00:00:00"/>
    <n v="2026"/>
    <x v="3"/>
    <n v="5"/>
    <x v="8"/>
    <x v="0"/>
    <x v="2"/>
    <x v="3"/>
    <s v="Returning"/>
    <x v="0"/>
    <s v="Trekking Poles"/>
    <n v="2"/>
    <n v="72.25"/>
    <n v="0"/>
    <n v="32.25"/>
    <n v="144.5"/>
    <n v="64.5"/>
    <n v="80"/>
    <n v="0.55363321799307963"/>
  </r>
  <r>
    <n v="4796"/>
    <d v="2026-03-25T00:00:00"/>
    <n v="2026"/>
    <x v="1"/>
    <n v="3"/>
    <x v="7"/>
    <x v="2"/>
    <x v="13"/>
    <x v="2"/>
    <s v="New"/>
    <x v="1"/>
    <s v="Resistance Band Set"/>
    <n v="2"/>
    <n v="39.409999999999997"/>
    <n v="0.15"/>
    <n v="14.91"/>
    <n v="66.996999999999986"/>
    <n v="29.82"/>
    <n v="37.176999999999985"/>
    <n v="0.55490544352732207"/>
  </r>
  <r>
    <n v="4798"/>
    <d v="2026-01-08T00:00:00"/>
    <n v="2026"/>
    <x v="1"/>
    <n v="1"/>
    <x v="10"/>
    <x v="2"/>
    <x v="3"/>
    <x v="2"/>
    <s v="New"/>
    <x v="0"/>
    <s v="Summit Backpack 45L"/>
    <n v="1"/>
    <n v="153.69"/>
    <n v="0"/>
    <n v="77.47"/>
    <n v="153.69"/>
    <n v="77.47"/>
    <n v="76.22"/>
    <n v="0.49593337237295854"/>
  </r>
  <r>
    <n v="4799"/>
    <d v="2026-05-11T00:00:00"/>
    <n v="2026"/>
    <x v="3"/>
    <n v="5"/>
    <x v="8"/>
    <x v="0"/>
    <x v="8"/>
    <x v="2"/>
    <s v="Returning"/>
    <x v="2"/>
    <s v="Compact Sleeping Bag"/>
    <n v="1"/>
    <n v="121.41"/>
    <n v="0.05"/>
    <n v="60.75"/>
    <n v="115.33949999999999"/>
    <n v="60.75"/>
    <n v="54.589499999999987"/>
    <n v="0.47329405797666879"/>
  </r>
  <r>
    <n v="4800"/>
    <d v="2026-05-10T00:00:00"/>
    <n v="2026"/>
    <x v="3"/>
    <n v="5"/>
    <x v="8"/>
    <x v="0"/>
    <x v="4"/>
    <x v="0"/>
    <s v="New"/>
    <x v="3"/>
    <s v="Cycling Pack 12L"/>
    <n v="4"/>
    <n v="103.36"/>
    <n v="0"/>
    <n v="51.59"/>
    <n v="413.44"/>
    <n v="206.36"/>
    <n v="207.07999999999998"/>
    <n v="0.50087074303405565"/>
  </r>
  <r>
    <n v="4803"/>
    <d v="2026-01-06T00:00:00"/>
    <n v="2026"/>
    <x v="1"/>
    <n v="1"/>
    <x v="10"/>
    <x v="2"/>
    <x v="7"/>
    <x v="3"/>
    <s v="New"/>
    <x v="1"/>
    <s v="Recovery Roller"/>
    <n v="2"/>
    <n v="35.78"/>
    <n v="0"/>
    <n v="13.84"/>
    <n v="71.56"/>
    <n v="27.68"/>
    <n v="43.88"/>
    <n v="0.61319172722191173"/>
  </r>
  <r>
    <n v="4804"/>
    <d v="2026-08-01T00:00:00"/>
    <n v="2026"/>
    <x v="0"/>
    <n v="8"/>
    <x v="11"/>
    <x v="1"/>
    <x v="10"/>
    <x v="2"/>
    <s v="Returning"/>
    <x v="1"/>
    <s v="Training Mat"/>
    <n v="1"/>
    <n v="49.46"/>
    <n v="0"/>
    <n v="21.47"/>
    <n v="49.46"/>
    <n v="21.47"/>
    <n v="27.990000000000002"/>
    <n v="0.5659118479579458"/>
  </r>
  <r>
    <n v="4805"/>
    <d v="2026-06-26T00:00:00"/>
    <n v="2026"/>
    <x v="3"/>
    <n v="6"/>
    <x v="5"/>
    <x v="3"/>
    <x v="11"/>
    <x v="2"/>
    <s v="Returning"/>
    <x v="2"/>
    <s v="Compact Sleeping Bag"/>
    <n v="1"/>
    <n v="121.44"/>
    <n v="0"/>
    <n v="62.34"/>
    <n v="121.44"/>
    <n v="62.34"/>
    <n v="59.099999999999994"/>
    <n v="0.48666007905138337"/>
  </r>
  <r>
    <n v="4806"/>
    <d v="2026-01-16T00:00:00"/>
    <n v="2026"/>
    <x v="1"/>
    <n v="1"/>
    <x v="10"/>
    <x v="3"/>
    <x v="14"/>
    <x v="0"/>
    <s v="New"/>
    <x v="3"/>
    <s v="Cycling Pack 12L"/>
    <n v="4"/>
    <n v="102.68"/>
    <n v="0"/>
    <n v="50.83"/>
    <n v="410.72"/>
    <n v="203.32"/>
    <n v="207.40000000000003"/>
    <n v="0.50496688741721862"/>
  </r>
  <r>
    <n v="4807"/>
    <d v="2026-09-22T00:00:00"/>
    <n v="2026"/>
    <x v="0"/>
    <n v="9"/>
    <x v="4"/>
    <x v="0"/>
    <x v="0"/>
    <x v="1"/>
    <s v="Business"/>
    <x v="3"/>
    <s v="Cycling Pack 12L"/>
    <n v="4"/>
    <n v="103.86"/>
    <n v="0.1"/>
    <n v="50.12"/>
    <n v="373.89600000000002"/>
    <n v="200.48"/>
    <n v="173.41600000000003"/>
    <n v="0.46380811776536796"/>
  </r>
  <r>
    <n v="4808"/>
    <d v="2026-11-18T00:00:00"/>
    <n v="2026"/>
    <x v="2"/>
    <n v="11"/>
    <x v="2"/>
    <x v="3"/>
    <x v="14"/>
    <x v="2"/>
    <s v="New"/>
    <x v="2"/>
    <s v="Portable Camp Stove"/>
    <n v="2"/>
    <n v="81.67"/>
    <n v="0.05"/>
    <n v="40.43"/>
    <n v="155.173"/>
    <n v="80.86"/>
    <n v="74.313000000000002"/>
    <n v="0.4789041908063903"/>
  </r>
  <r>
    <n v="4809"/>
    <d v="2026-11-01T00:00:00"/>
    <n v="2026"/>
    <x v="2"/>
    <n v="11"/>
    <x v="2"/>
    <x v="2"/>
    <x v="7"/>
    <x v="2"/>
    <s v="New"/>
    <x v="4"/>
    <s v="Insulated Bottle"/>
    <n v="1"/>
    <n v="36.47"/>
    <n v="0.05"/>
    <n v="13.88"/>
    <n v="34.646499999999996"/>
    <n v="13.88"/>
    <n v="20.766499999999994"/>
    <n v="0.59938233299178834"/>
  </r>
  <r>
    <n v="4811"/>
    <d v="2026-09-29T00:00:00"/>
    <n v="2026"/>
    <x v="0"/>
    <n v="9"/>
    <x v="4"/>
    <x v="2"/>
    <x v="16"/>
    <x v="2"/>
    <s v="New"/>
    <x v="0"/>
    <s v="Summit Backpack 45L"/>
    <n v="1"/>
    <n v="155.55000000000001"/>
    <n v="0.1"/>
    <n v="79.2"/>
    <n v="139.995"/>
    <n v="79.2"/>
    <n v="60.795000000000002"/>
    <n v="0.43426550948248149"/>
  </r>
  <r>
    <n v="4813"/>
    <d v="2026-07-18T00:00:00"/>
    <n v="2026"/>
    <x v="0"/>
    <n v="7"/>
    <x v="0"/>
    <x v="3"/>
    <x v="11"/>
    <x v="0"/>
    <s v="Returning"/>
    <x v="1"/>
    <s v="Recovery Roller"/>
    <n v="2"/>
    <n v="36.869999999999997"/>
    <n v="0.15"/>
    <n v="13.94"/>
    <n v="62.678999999999995"/>
    <n v="27.88"/>
    <n v="34.798999999999992"/>
    <n v="0.55519392459994565"/>
  </r>
  <r>
    <n v="4815"/>
    <d v="2026-10-13T00:00:00"/>
    <n v="2026"/>
    <x v="2"/>
    <n v="10"/>
    <x v="9"/>
    <x v="1"/>
    <x v="1"/>
    <x v="0"/>
    <s v="Business"/>
    <x v="3"/>
    <s v="Compact Repair Kit"/>
    <n v="1"/>
    <n v="39.89"/>
    <n v="0.05"/>
    <n v="16.91"/>
    <n v="37.895499999999998"/>
    <n v="16.91"/>
    <n v="20.985499999999998"/>
    <n v="0.55377287540737019"/>
  </r>
  <r>
    <n v="4819"/>
    <d v="2026-11-30T00:00:00"/>
    <n v="2026"/>
    <x v="2"/>
    <n v="11"/>
    <x v="2"/>
    <x v="0"/>
    <x v="0"/>
    <x v="3"/>
    <s v="New"/>
    <x v="0"/>
    <s v="Summit Backpack 45L"/>
    <n v="2"/>
    <n v="153.51"/>
    <n v="0.15"/>
    <n v="81.290000000000006"/>
    <n v="260.96699999999998"/>
    <n v="162.58000000000001"/>
    <n v="98.386999999999972"/>
    <n v="0.3770093536730697"/>
  </r>
  <r>
    <n v="4824"/>
    <d v="2026-09-18T00:00:00"/>
    <n v="2026"/>
    <x v="0"/>
    <n v="9"/>
    <x v="4"/>
    <x v="0"/>
    <x v="4"/>
    <x v="2"/>
    <s v="Returning"/>
    <x v="1"/>
    <s v="Recovery Roller"/>
    <n v="1"/>
    <n v="36.729999999999997"/>
    <n v="0.05"/>
    <n v="14.11"/>
    <n v="34.893499999999996"/>
    <n v="14.11"/>
    <n v="20.783499999999997"/>
    <n v="0.59562669265049362"/>
  </r>
  <r>
    <n v="4826"/>
    <d v="2026-09-01T00:00:00"/>
    <n v="2026"/>
    <x v="0"/>
    <n v="9"/>
    <x v="4"/>
    <x v="0"/>
    <x v="8"/>
    <x v="0"/>
    <s v="Returning"/>
    <x v="4"/>
    <s v="Travel Backpack 35L"/>
    <n v="5"/>
    <n v="166.81"/>
    <n v="0.05"/>
    <n v="89.24"/>
    <n v="792.34749999999997"/>
    <n v="446.2"/>
    <n v="346.14749999999998"/>
    <n v="0.43686324497774021"/>
  </r>
  <r>
    <n v="4827"/>
    <d v="2026-08-29T00:00:00"/>
    <n v="2026"/>
    <x v="0"/>
    <n v="8"/>
    <x v="11"/>
    <x v="3"/>
    <x v="12"/>
    <x v="2"/>
    <s v="Returning"/>
    <x v="4"/>
    <s v="Insulated Bottle"/>
    <n v="5"/>
    <n v="36.700000000000003"/>
    <n v="0"/>
    <n v="13.45"/>
    <n v="183.5"/>
    <n v="67.25"/>
    <n v="116.25"/>
    <n v="0.63351498637602177"/>
  </r>
  <r>
    <n v="4829"/>
    <d v="2026-11-11T00:00:00"/>
    <n v="2026"/>
    <x v="2"/>
    <n v="11"/>
    <x v="2"/>
    <x v="3"/>
    <x v="14"/>
    <x v="3"/>
    <s v="New"/>
    <x v="3"/>
    <s v="Commuter Helmet"/>
    <n v="2"/>
    <n v="81.27"/>
    <n v="0.05"/>
    <n v="43.04"/>
    <n v="154.41299999999998"/>
    <n v="86.08"/>
    <n v="68.332999999999984"/>
    <n v="0.44253398353765544"/>
  </r>
  <r>
    <n v="4830"/>
    <d v="2026-10-20T00:00:00"/>
    <n v="2026"/>
    <x v="2"/>
    <n v="10"/>
    <x v="9"/>
    <x v="2"/>
    <x v="7"/>
    <x v="2"/>
    <s v="New"/>
    <x v="1"/>
    <s v="Weighted Vest"/>
    <n v="3"/>
    <n v="125.93"/>
    <n v="0.1"/>
    <n v="68.45"/>
    <n v="340.01100000000002"/>
    <n v="205.35000000000002"/>
    <n v="134.661"/>
    <n v="0.39604895135745605"/>
  </r>
  <r>
    <n v="4832"/>
    <d v="2026-08-13T00:00:00"/>
    <n v="2026"/>
    <x v="0"/>
    <n v="8"/>
    <x v="11"/>
    <x v="1"/>
    <x v="5"/>
    <x v="3"/>
    <s v="Returning"/>
    <x v="3"/>
    <s v="Commuter Helmet"/>
    <n v="2"/>
    <n v="81.59"/>
    <n v="0.15"/>
    <n v="43.9"/>
    <n v="138.703"/>
    <n v="87.8"/>
    <n v="50.903000000000006"/>
    <n v="0.3669927831409559"/>
  </r>
  <r>
    <n v="4836"/>
    <d v="2026-01-02T00:00:00"/>
    <n v="2026"/>
    <x v="1"/>
    <n v="1"/>
    <x v="10"/>
    <x v="2"/>
    <x v="6"/>
    <x v="1"/>
    <s v="Returning"/>
    <x v="0"/>
    <s v="Hiking Daypack 20L"/>
    <n v="4"/>
    <n v="94.18"/>
    <n v="0.15"/>
    <n v="45.03"/>
    <n v="320.21199999999999"/>
    <n v="180.12"/>
    <n v="140.09199999999998"/>
    <n v="0.43749765780170635"/>
  </r>
  <r>
    <n v="4837"/>
    <d v="2026-04-06T00:00:00"/>
    <n v="2026"/>
    <x v="3"/>
    <n v="4"/>
    <x v="6"/>
    <x v="1"/>
    <x v="10"/>
    <x v="1"/>
    <s v="Business"/>
    <x v="0"/>
    <s v="Summit Backpack 45L"/>
    <n v="4"/>
    <n v="157.51"/>
    <n v="0.2"/>
    <n v="79.209999999999994"/>
    <n v="504.03199999999998"/>
    <n v="316.83999999999997"/>
    <n v="187.19200000000001"/>
    <n v="0.37138911815122855"/>
  </r>
  <r>
    <n v="4838"/>
    <d v="2026-04-24T00:00:00"/>
    <n v="2026"/>
    <x v="3"/>
    <n v="4"/>
    <x v="6"/>
    <x v="1"/>
    <x v="1"/>
    <x v="2"/>
    <s v="Business"/>
    <x v="3"/>
    <s v="Compact Repair Kit"/>
    <n v="2"/>
    <n v="41.32"/>
    <n v="0.1"/>
    <n v="16.66"/>
    <n v="74.376000000000005"/>
    <n v="33.32"/>
    <n v="41.056000000000004"/>
    <n v="0.5520060234484242"/>
  </r>
  <r>
    <n v="4839"/>
    <d v="2026-03-12T00:00:00"/>
    <n v="2026"/>
    <x v="1"/>
    <n v="3"/>
    <x v="7"/>
    <x v="2"/>
    <x v="6"/>
    <x v="2"/>
    <s v="New"/>
    <x v="3"/>
    <s v="Cycling Pack 12L"/>
    <n v="2"/>
    <n v="103.08"/>
    <n v="0.05"/>
    <n v="49.27"/>
    <n v="195.85199999999998"/>
    <n v="98.54"/>
    <n v="97.311999999999969"/>
    <n v="0.49686497967853266"/>
  </r>
  <r>
    <n v="4840"/>
    <d v="2026-10-04T00:00:00"/>
    <n v="2026"/>
    <x v="2"/>
    <n v="10"/>
    <x v="9"/>
    <x v="2"/>
    <x v="13"/>
    <x v="1"/>
    <s v="Business"/>
    <x v="2"/>
    <s v="Trail Tent 2P"/>
    <n v="6"/>
    <n v="191.08"/>
    <n v="0.1"/>
    <n v="102.93"/>
    <n v="1031.8320000000001"/>
    <n v="617.58000000000004"/>
    <n v="414.25200000000007"/>
    <n v="0.40147233270532412"/>
  </r>
  <r>
    <n v="4843"/>
    <d v="2026-11-08T00:00:00"/>
    <n v="2026"/>
    <x v="2"/>
    <n v="11"/>
    <x v="2"/>
    <x v="2"/>
    <x v="13"/>
    <x v="2"/>
    <s v="New"/>
    <x v="2"/>
    <s v="Compact Sleeping Bag"/>
    <n v="6"/>
    <n v="123.67"/>
    <n v="0.15"/>
    <n v="60.55"/>
    <n v="630.71699999999998"/>
    <n v="363.29999999999995"/>
    <n v="267.41700000000003"/>
    <n v="0.42398888883603902"/>
  </r>
  <r>
    <n v="4844"/>
    <d v="2026-12-23T00:00:00"/>
    <n v="2026"/>
    <x v="2"/>
    <n v="12"/>
    <x v="3"/>
    <x v="2"/>
    <x v="16"/>
    <x v="2"/>
    <s v="New"/>
    <x v="1"/>
    <s v="Recovery Roller"/>
    <n v="1"/>
    <n v="36.4"/>
    <n v="0"/>
    <n v="14.22"/>
    <n v="36.4"/>
    <n v="14.22"/>
    <n v="22.18"/>
    <n v="0.6093406593406594"/>
  </r>
  <r>
    <n v="4846"/>
    <d v="2026-10-21T00:00:00"/>
    <n v="2026"/>
    <x v="2"/>
    <n v="10"/>
    <x v="9"/>
    <x v="1"/>
    <x v="1"/>
    <x v="1"/>
    <s v="Business"/>
    <x v="3"/>
    <s v="Trail Bike Light"/>
    <n v="8"/>
    <n v="51.91"/>
    <n v="0.05"/>
    <n v="22.99"/>
    <n v="394.51599999999996"/>
    <n v="183.92"/>
    <n v="210.59599999999998"/>
    <n v="0.53380851473704483"/>
  </r>
  <r>
    <n v="4847"/>
    <d v="2026-11-29T00:00:00"/>
    <n v="2026"/>
    <x v="2"/>
    <n v="11"/>
    <x v="2"/>
    <x v="2"/>
    <x v="16"/>
    <x v="3"/>
    <s v="New"/>
    <x v="4"/>
    <s v="Insulated Bottle"/>
    <n v="2"/>
    <n v="35.51"/>
    <n v="0.05"/>
    <n v="13.24"/>
    <n v="67.468999999999994"/>
    <n v="26.48"/>
    <n v="40.98899999999999"/>
    <n v="0.60752345521646967"/>
  </r>
  <r>
    <n v="4849"/>
    <d v="2026-11-01T00:00:00"/>
    <n v="2026"/>
    <x v="2"/>
    <n v="11"/>
    <x v="2"/>
    <x v="1"/>
    <x v="1"/>
    <x v="2"/>
    <s v="New"/>
    <x v="4"/>
    <s v="Insulated Bottle"/>
    <n v="4"/>
    <n v="35.69"/>
    <n v="0.15"/>
    <n v="13.52"/>
    <n v="121.34599999999999"/>
    <n v="54.08"/>
    <n v="67.265999999999991"/>
    <n v="0.55433224004087478"/>
  </r>
  <r>
    <n v="4850"/>
    <d v="2026-08-15T00:00:00"/>
    <n v="2026"/>
    <x v="0"/>
    <n v="8"/>
    <x v="11"/>
    <x v="2"/>
    <x v="6"/>
    <x v="0"/>
    <s v="Business"/>
    <x v="2"/>
    <s v="Trail Tent 2P"/>
    <n v="1"/>
    <n v="192.82"/>
    <n v="0"/>
    <n v="104.98"/>
    <n v="192.82"/>
    <n v="104.98"/>
    <n v="87.839999999999989"/>
    <n v="0.45555440307022088"/>
  </r>
  <r>
    <n v="4851"/>
    <d v="2026-12-30T00:00:00"/>
    <n v="2026"/>
    <x v="2"/>
    <n v="12"/>
    <x v="3"/>
    <x v="0"/>
    <x v="8"/>
    <x v="3"/>
    <s v="New"/>
    <x v="3"/>
    <s v="Compact Repair Kit"/>
    <n v="1"/>
    <n v="40.270000000000003"/>
    <n v="0.1"/>
    <n v="16.63"/>
    <n v="36.243000000000002"/>
    <n v="16.63"/>
    <n v="19.613000000000003"/>
    <n v="0.54115277432883602"/>
  </r>
  <r>
    <n v="4852"/>
    <d v="2026-05-24T00:00:00"/>
    <n v="2026"/>
    <x v="3"/>
    <n v="5"/>
    <x v="8"/>
    <x v="1"/>
    <x v="5"/>
    <x v="2"/>
    <s v="Business"/>
    <x v="3"/>
    <s v="Trail Bike Light"/>
    <n v="2"/>
    <n v="51.17"/>
    <n v="0.05"/>
    <n v="21.97"/>
    <n v="97.222999999999999"/>
    <n v="43.94"/>
    <n v="53.283000000000001"/>
    <n v="0.54804932989107513"/>
  </r>
  <r>
    <n v="4855"/>
    <d v="2026-11-09T00:00:00"/>
    <n v="2026"/>
    <x v="2"/>
    <n v="11"/>
    <x v="2"/>
    <x v="2"/>
    <x v="3"/>
    <x v="2"/>
    <s v="Returning"/>
    <x v="0"/>
    <s v="Summit Backpack 45L"/>
    <n v="1"/>
    <n v="156.82"/>
    <n v="0.1"/>
    <n v="77.12"/>
    <n v="141.13800000000001"/>
    <n v="77.12"/>
    <n v="64.018000000000001"/>
    <n v="0.45358443509189589"/>
  </r>
  <r>
    <n v="4856"/>
    <d v="2026-07-06T00:00:00"/>
    <n v="2026"/>
    <x v="0"/>
    <n v="7"/>
    <x v="0"/>
    <x v="2"/>
    <x v="13"/>
    <x v="2"/>
    <s v="Returning"/>
    <x v="3"/>
    <s v="Cycling Pack 12L"/>
    <n v="2"/>
    <n v="99.93"/>
    <n v="0.1"/>
    <n v="51.96"/>
    <n v="179.87400000000002"/>
    <n v="103.92"/>
    <n v="75.954000000000022"/>
    <n v="0.422262250241836"/>
  </r>
  <r>
    <n v="4857"/>
    <d v="2026-07-24T00:00:00"/>
    <n v="2026"/>
    <x v="0"/>
    <n v="7"/>
    <x v="0"/>
    <x v="2"/>
    <x v="3"/>
    <x v="0"/>
    <s v="Returning"/>
    <x v="0"/>
    <s v="Summit Backpack 45L"/>
    <n v="1"/>
    <n v="152.1"/>
    <n v="0.1"/>
    <n v="80.459999999999994"/>
    <n v="136.88999999999999"/>
    <n v="80.459999999999994"/>
    <n v="56.429999999999993"/>
    <n v="0.41222879684418146"/>
  </r>
  <r>
    <n v="4858"/>
    <d v="2026-07-16T00:00:00"/>
    <n v="2026"/>
    <x v="0"/>
    <n v="7"/>
    <x v="0"/>
    <x v="2"/>
    <x v="13"/>
    <x v="0"/>
    <s v="Returning"/>
    <x v="4"/>
    <s v="Insulated Bottle"/>
    <n v="1"/>
    <n v="35.5"/>
    <n v="0"/>
    <n v="13.26"/>
    <n v="35.5"/>
    <n v="13.26"/>
    <n v="22.240000000000002"/>
    <n v="0.62647887323943663"/>
  </r>
  <r>
    <n v="4859"/>
    <d v="2026-09-12T00:00:00"/>
    <n v="2026"/>
    <x v="0"/>
    <n v="9"/>
    <x v="4"/>
    <x v="1"/>
    <x v="1"/>
    <x v="2"/>
    <s v="Returning"/>
    <x v="3"/>
    <s v="Commuter Helmet"/>
    <n v="1"/>
    <n v="80.39"/>
    <n v="0"/>
    <n v="42.85"/>
    <n v="80.39"/>
    <n v="42.85"/>
    <n v="37.54"/>
    <n v="0.46697350416718497"/>
  </r>
  <r>
    <n v="4862"/>
    <d v="2026-06-19T00:00:00"/>
    <n v="2026"/>
    <x v="3"/>
    <n v="6"/>
    <x v="5"/>
    <x v="2"/>
    <x v="3"/>
    <x v="2"/>
    <s v="Returning"/>
    <x v="1"/>
    <s v="Recovery Roller"/>
    <n v="1"/>
    <n v="36.74"/>
    <n v="0"/>
    <n v="14.15"/>
    <n v="36.74"/>
    <n v="14.15"/>
    <n v="22.590000000000003"/>
    <n v="0.61486118671747425"/>
  </r>
  <r>
    <n v="4864"/>
    <d v="2026-01-21T00:00:00"/>
    <n v="2026"/>
    <x v="1"/>
    <n v="1"/>
    <x v="10"/>
    <x v="0"/>
    <x v="8"/>
    <x v="2"/>
    <s v="Returning"/>
    <x v="1"/>
    <s v="Recovery Roller"/>
    <n v="1"/>
    <n v="35.869999999999997"/>
    <n v="0"/>
    <n v="13.64"/>
    <n v="35.869999999999997"/>
    <n v="13.64"/>
    <n v="22.229999999999997"/>
    <n v="0.61973794257039305"/>
  </r>
  <r>
    <n v="4865"/>
    <d v="2026-09-15T00:00:00"/>
    <n v="2026"/>
    <x v="0"/>
    <n v="9"/>
    <x v="4"/>
    <x v="0"/>
    <x v="2"/>
    <x v="2"/>
    <s v="Returning"/>
    <x v="3"/>
    <s v="Commuter Helmet"/>
    <n v="1"/>
    <n v="83.8"/>
    <n v="0"/>
    <n v="42.23"/>
    <n v="83.8"/>
    <n v="42.23"/>
    <n v="41.57"/>
    <n v="0.49606205250596663"/>
  </r>
  <r>
    <n v="4867"/>
    <d v="2026-05-09T00:00:00"/>
    <n v="2026"/>
    <x v="3"/>
    <n v="5"/>
    <x v="8"/>
    <x v="2"/>
    <x v="3"/>
    <x v="0"/>
    <s v="Returning"/>
    <x v="3"/>
    <s v="Commuter Helmet"/>
    <n v="1"/>
    <n v="82.86"/>
    <n v="0"/>
    <n v="42.67"/>
    <n v="82.86"/>
    <n v="42.67"/>
    <n v="40.19"/>
    <n v="0.48503499879314504"/>
  </r>
  <r>
    <n v="4868"/>
    <d v="2026-10-01T00:00:00"/>
    <n v="2026"/>
    <x v="2"/>
    <n v="10"/>
    <x v="9"/>
    <x v="3"/>
    <x v="9"/>
    <x v="1"/>
    <s v="New"/>
    <x v="2"/>
    <s v="Portable Camp Stove"/>
    <n v="4"/>
    <n v="82.54"/>
    <n v="0.15"/>
    <n v="39.74"/>
    <n v="280.63600000000002"/>
    <n v="158.96"/>
    <n v="121.67600000000002"/>
    <n v="0.43357231431462823"/>
  </r>
  <r>
    <n v="4869"/>
    <d v="2026-07-04T00:00:00"/>
    <n v="2026"/>
    <x v="0"/>
    <n v="7"/>
    <x v="0"/>
    <x v="1"/>
    <x v="5"/>
    <x v="0"/>
    <s v="Returning"/>
    <x v="2"/>
    <s v="Trail Tent 2P"/>
    <n v="1"/>
    <n v="200.22"/>
    <n v="0"/>
    <n v="104.38"/>
    <n v="200.22"/>
    <n v="104.38"/>
    <n v="95.84"/>
    <n v="0.47867345919488563"/>
  </r>
  <r>
    <n v="4871"/>
    <d v="2026-07-29T00:00:00"/>
    <n v="2026"/>
    <x v="0"/>
    <n v="7"/>
    <x v="0"/>
    <x v="1"/>
    <x v="1"/>
    <x v="2"/>
    <s v="New"/>
    <x v="2"/>
    <s v="Compact Sleeping Bag"/>
    <n v="3"/>
    <n v="123.31"/>
    <n v="0"/>
    <n v="59.16"/>
    <n v="369.93"/>
    <n v="177.48"/>
    <n v="192.45000000000002"/>
    <n v="0.52023355770010549"/>
  </r>
  <r>
    <n v="4873"/>
    <d v="2026-07-01T00:00:00"/>
    <n v="2026"/>
    <x v="0"/>
    <n v="7"/>
    <x v="0"/>
    <x v="0"/>
    <x v="8"/>
    <x v="2"/>
    <s v="New"/>
    <x v="3"/>
    <s v="Cycling Pack 12L"/>
    <n v="1"/>
    <n v="102.13"/>
    <n v="0"/>
    <n v="49.17"/>
    <n v="102.13"/>
    <n v="49.17"/>
    <n v="52.959999999999994"/>
    <n v="0.5185547831195535"/>
  </r>
  <r>
    <n v="4874"/>
    <d v="2026-04-14T00:00:00"/>
    <n v="2026"/>
    <x v="3"/>
    <n v="4"/>
    <x v="6"/>
    <x v="1"/>
    <x v="1"/>
    <x v="0"/>
    <s v="Returning"/>
    <x v="4"/>
    <s v="Packing Cube Set"/>
    <n v="1"/>
    <n v="46.62"/>
    <n v="0"/>
    <n v="18.86"/>
    <n v="46.62"/>
    <n v="18.86"/>
    <n v="27.759999999999998"/>
    <n v="0.59545259545259543"/>
  </r>
  <r>
    <n v="4876"/>
    <d v="2026-03-10T00:00:00"/>
    <n v="2026"/>
    <x v="1"/>
    <n v="3"/>
    <x v="7"/>
    <x v="0"/>
    <x v="2"/>
    <x v="2"/>
    <s v="Returning"/>
    <x v="3"/>
    <s v="Compact Repair Kit"/>
    <n v="1"/>
    <n v="39.659999999999997"/>
    <n v="0.05"/>
    <n v="16.93"/>
    <n v="37.676999999999992"/>
    <n v="16.93"/>
    <n v="20.746999999999993"/>
    <n v="0.5506542452955383"/>
  </r>
  <r>
    <n v="4879"/>
    <d v="2026-12-05T00:00:00"/>
    <n v="2026"/>
    <x v="2"/>
    <n v="12"/>
    <x v="3"/>
    <x v="3"/>
    <x v="12"/>
    <x v="3"/>
    <s v="Returning"/>
    <x v="0"/>
    <s v="Trekking Poles"/>
    <n v="2"/>
    <n v="70.239999999999995"/>
    <n v="0.1"/>
    <n v="33.29"/>
    <n v="126.43199999999999"/>
    <n v="66.58"/>
    <n v="59.85199999999999"/>
    <n v="0.47339281194634264"/>
  </r>
  <r>
    <n v="4880"/>
    <d v="2026-12-08T00:00:00"/>
    <n v="2026"/>
    <x v="2"/>
    <n v="12"/>
    <x v="3"/>
    <x v="0"/>
    <x v="8"/>
    <x v="0"/>
    <s v="New"/>
    <x v="3"/>
    <s v="Compact Repair Kit"/>
    <n v="1"/>
    <n v="41.07"/>
    <n v="0"/>
    <n v="16.600000000000001"/>
    <n v="41.07"/>
    <n v="16.600000000000001"/>
    <n v="24.47"/>
    <n v="0.59581202824446067"/>
  </r>
  <r>
    <n v="4881"/>
    <d v="2026-09-18T00:00:00"/>
    <n v="2026"/>
    <x v="0"/>
    <n v="9"/>
    <x v="4"/>
    <x v="3"/>
    <x v="12"/>
    <x v="2"/>
    <s v="Business"/>
    <x v="4"/>
    <s v="Carry-On Duffel"/>
    <n v="4"/>
    <n v="134.15"/>
    <n v="0.05"/>
    <n v="65.58"/>
    <n v="509.77"/>
    <n v="262.32"/>
    <n v="247.45"/>
    <n v="0.48541499107440611"/>
  </r>
  <r>
    <n v="4882"/>
    <d v="2026-06-23T00:00:00"/>
    <n v="2026"/>
    <x v="3"/>
    <n v="6"/>
    <x v="5"/>
    <x v="2"/>
    <x v="13"/>
    <x v="2"/>
    <s v="Returning"/>
    <x v="2"/>
    <s v="Compact Sleeping Bag"/>
    <n v="2"/>
    <n v="120.18"/>
    <n v="0.05"/>
    <n v="59.4"/>
    <n v="228.34200000000001"/>
    <n v="118.8"/>
    <n v="109.54200000000002"/>
    <n v="0.47972777675591882"/>
  </r>
  <r>
    <n v="4883"/>
    <d v="2026-09-26T00:00:00"/>
    <n v="2026"/>
    <x v="0"/>
    <n v="9"/>
    <x v="4"/>
    <x v="0"/>
    <x v="4"/>
    <x v="2"/>
    <s v="Business"/>
    <x v="2"/>
    <s v="Trail Tent 2P"/>
    <n v="1"/>
    <n v="199.7"/>
    <n v="0"/>
    <n v="103.77"/>
    <n v="199.7"/>
    <n v="103.77"/>
    <n v="95.929999999999993"/>
    <n v="0.4803705558337506"/>
  </r>
  <r>
    <n v="4885"/>
    <d v="2026-06-23T00:00:00"/>
    <n v="2026"/>
    <x v="3"/>
    <n v="6"/>
    <x v="5"/>
    <x v="0"/>
    <x v="8"/>
    <x v="3"/>
    <s v="New"/>
    <x v="2"/>
    <s v="Trail Tent 2P"/>
    <n v="1"/>
    <n v="198.1"/>
    <n v="0.1"/>
    <n v="103.46"/>
    <n v="178.29"/>
    <n v="103.46"/>
    <n v="74.83"/>
    <n v="0.41970946211228899"/>
  </r>
  <r>
    <n v="4886"/>
    <d v="2026-05-08T00:00:00"/>
    <n v="2026"/>
    <x v="3"/>
    <n v="5"/>
    <x v="8"/>
    <x v="0"/>
    <x v="4"/>
    <x v="3"/>
    <s v="Returning"/>
    <x v="0"/>
    <s v="Trail Boots"/>
    <n v="1"/>
    <n v="146.29"/>
    <n v="0"/>
    <n v="81.16"/>
    <n v="146.29"/>
    <n v="81.16"/>
    <n v="65.13"/>
    <n v="0.44521156606740037"/>
  </r>
  <r>
    <n v="4887"/>
    <d v="2026-11-13T00:00:00"/>
    <n v="2026"/>
    <x v="2"/>
    <n v="11"/>
    <x v="2"/>
    <x v="0"/>
    <x v="4"/>
    <x v="2"/>
    <s v="New"/>
    <x v="0"/>
    <s v="Trail Boots"/>
    <n v="2"/>
    <n v="142.30000000000001"/>
    <n v="0.15"/>
    <n v="77.760000000000005"/>
    <n v="241.91000000000003"/>
    <n v="155.52000000000001"/>
    <n v="86.390000000000015"/>
    <n v="0.35711628291513375"/>
  </r>
  <r>
    <n v="4888"/>
    <d v="2026-12-17T00:00:00"/>
    <n v="2026"/>
    <x v="2"/>
    <n v="12"/>
    <x v="3"/>
    <x v="3"/>
    <x v="12"/>
    <x v="3"/>
    <s v="New"/>
    <x v="1"/>
    <s v="Resistance Band Set"/>
    <n v="1"/>
    <n v="40.159999999999997"/>
    <n v="0.15"/>
    <n v="14.46"/>
    <n v="34.135999999999996"/>
    <n v="14.46"/>
    <n v="19.675999999999995"/>
    <n v="0.576400281228029"/>
  </r>
  <r>
    <n v="4890"/>
    <d v="2026-11-08T00:00:00"/>
    <n v="2026"/>
    <x v="2"/>
    <n v="11"/>
    <x v="2"/>
    <x v="1"/>
    <x v="5"/>
    <x v="2"/>
    <s v="New"/>
    <x v="0"/>
    <s v="Hiking Daypack 20L"/>
    <n v="2"/>
    <n v="93.16"/>
    <n v="0.1"/>
    <n v="44.19"/>
    <n v="167.68799999999999"/>
    <n v="88.38"/>
    <n v="79.307999999999993"/>
    <n v="0.47294976384714471"/>
  </r>
  <r>
    <n v="4892"/>
    <d v="2026-08-05T00:00:00"/>
    <n v="2026"/>
    <x v="0"/>
    <n v="8"/>
    <x v="11"/>
    <x v="2"/>
    <x v="6"/>
    <x v="0"/>
    <s v="Returning"/>
    <x v="4"/>
    <s v="Travel Backpack 35L"/>
    <n v="2"/>
    <n v="161.75"/>
    <n v="0.1"/>
    <n v="85.85"/>
    <n v="291.15000000000003"/>
    <n v="171.7"/>
    <n v="119.45000000000005"/>
    <n v="0.41026962047054794"/>
  </r>
  <r>
    <n v="4895"/>
    <d v="2026-08-16T00:00:00"/>
    <n v="2026"/>
    <x v="0"/>
    <n v="8"/>
    <x v="11"/>
    <x v="1"/>
    <x v="5"/>
    <x v="0"/>
    <s v="Business"/>
    <x v="2"/>
    <s v="Trail Tent 2P"/>
    <n v="1"/>
    <n v="191.12"/>
    <n v="0.05"/>
    <n v="106.14"/>
    <n v="181.56399999999999"/>
    <n v="106.14"/>
    <n v="75.423999999999992"/>
    <n v="0.41541274702033443"/>
  </r>
  <r>
    <n v="4896"/>
    <d v="2026-05-25T00:00:00"/>
    <n v="2026"/>
    <x v="3"/>
    <n v="5"/>
    <x v="8"/>
    <x v="3"/>
    <x v="9"/>
    <x v="2"/>
    <s v="Returning"/>
    <x v="0"/>
    <s v="Trekking Poles"/>
    <n v="1"/>
    <n v="72.33"/>
    <n v="0.1"/>
    <n v="32.61"/>
    <n v="65.096999999999994"/>
    <n v="32.61"/>
    <n v="32.486999999999995"/>
    <n v="0.49905525600258072"/>
  </r>
  <r>
    <n v="4897"/>
    <d v="2026-04-29T00:00:00"/>
    <n v="2026"/>
    <x v="3"/>
    <n v="4"/>
    <x v="6"/>
    <x v="0"/>
    <x v="8"/>
    <x v="2"/>
    <s v="Returning"/>
    <x v="3"/>
    <s v="Compact Repair Kit"/>
    <n v="3"/>
    <n v="40.47"/>
    <n v="0.05"/>
    <n v="17.14"/>
    <n v="115.33949999999999"/>
    <n v="51.42"/>
    <n v="63.919499999999985"/>
    <n v="0.5541856866034619"/>
  </r>
  <r>
    <n v="4899"/>
    <d v="2026-04-15T00:00:00"/>
    <n v="2026"/>
    <x v="3"/>
    <n v="4"/>
    <x v="6"/>
    <x v="1"/>
    <x v="10"/>
    <x v="2"/>
    <s v="New"/>
    <x v="2"/>
    <s v="Portable Camp Stove"/>
    <n v="2"/>
    <n v="82.13"/>
    <n v="0.05"/>
    <n v="39.909999999999997"/>
    <n v="156.047"/>
    <n v="79.819999999999993"/>
    <n v="76.227000000000004"/>
    <n v="0.48848744288579726"/>
  </r>
  <r>
    <n v="4901"/>
    <d v="2026-04-09T00:00:00"/>
    <n v="2026"/>
    <x v="3"/>
    <n v="4"/>
    <x v="6"/>
    <x v="1"/>
    <x v="1"/>
    <x v="3"/>
    <s v="New"/>
    <x v="3"/>
    <s v="Commuter Helmet"/>
    <n v="1"/>
    <n v="80.19"/>
    <n v="0.1"/>
    <n v="42.15"/>
    <n v="72.171000000000006"/>
    <n v="42.15"/>
    <n v="30.021000000000008"/>
    <n v="0.4159704036247247"/>
  </r>
  <r>
    <n v="4904"/>
    <d v="2026-03-05T00:00:00"/>
    <n v="2026"/>
    <x v="1"/>
    <n v="3"/>
    <x v="7"/>
    <x v="2"/>
    <x v="7"/>
    <x v="0"/>
    <s v="Business"/>
    <x v="3"/>
    <s v="Compact Repair Kit"/>
    <n v="1"/>
    <n v="41.1"/>
    <n v="0"/>
    <n v="16.34"/>
    <n v="41.1"/>
    <n v="16.34"/>
    <n v="24.76"/>
    <n v="0.60243309002433088"/>
  </r>
  <r>
    <n v="4910"/>
    <d v="2026-01-03T00:00:00"/>
    <n v="2026"/>
    <x v="1"/>
    <n v="1"/>
    <x v="10"/>
    <x v="3"/>
    <x v="15"/>
    <x v="0"/>
    <s v="Business"/>
    <x v="2"/>
    <s v="Alpine Tent 4P"/>
    <n v="1"/>
    <n v="332.18"/>
    <n v="0"/>
    <n v="195.33"/>
    <n v="332.18"/>
    <n v="195.33"/>
    <n v="136.85"/>
    <n v="0.41197543500511768"/>
  </r>
  <r>
    <n v="4912"/>
    <d v="2026-03-17T00:00:00"/>
    <n v="2026"/>
    <x v="1"/>
    <n v="3"/>
    <x v="7"/>
    <x v="2"/>
    <x v="7"/>
    <x v="2"/>
    <s v="New"/>
    <x v="0"/>
    <s v="Summit Backpack 45L"/>
    <n v="1"/>
    <n v="152.57"/>
    <n v="0.1"/>
    <n v="80.319999999999993"/>
    <n v="137.31299999999999"/>
    <n v="80.319999999999993"/>
    <n v="56.992999999999995"/>
    <n v="0.41505902572953762"/>
  </r>
  <r>
    <n v="4913"/>
    <d v="2026-11-08T00:00:00"/>
    <n v="2026"/>
    <x v="2"/>
    <n v="11"/>
    <x v="2"/>
    <x v="3"/>
    <x v="12"/>
    <x v="3"/>
    <s v="New"/>
    <x v="3"/>
    <s v="Commuter Helmet"/>
    <n v="1"/>
    <n v="83.79"/>
    <n v="0.1"/>
    <n v="42.8"/>
    <n v="75.411000000000001"/>
    <n v="42.8"/>
    <n v="32.611000000000004"/>
    <n v="0.43244354271923197"/>
  </r>
  <r>
    <n v="4914"/>
    <d v="2026-03-28T00:00:00"/>
    <n v="2026"/>
    <x v="1"/>
    <n v="3"/>
    <x v="7"/>
    <x v="1"/>
    <x v="10"/>
    <x v="2"/>
    <s v="New"/>
    <x v="4"/>
    <s v="Travel Backpack 35L"/>
    <n v="5"/>
    <n v="163.33000000000001"/>
    <n v="0"/>
    <n v="87.05"/>
    <n v="816.65000000000009"/>
    <n v="435.25"/>
    <n v="381.40000000000009"/>
    <n v="0.46702993938651816"/>
  </r>
  <r>
    <n v="4917"/>
    <d v="2026-12-20T00:00:00"/>
    <n v="2026"/>
    <x v="2"/>
    <n v="12"/>
    <x v="3"/>
    <x v="1"/>
    <x v="10"/>
    <x v="2"/>
    <s v="Returning"/>
    <x v="2"/>
    <s v="Compact Sleeping Bag"/>
    <n v="2"/>
    <n v="122.95"/>
    <n v="0.1"/>
    <n v="59.79"/>
    <n v="221.31"/>
    <n v="119.58"/>
    <n v="101.73"/>
    <n v="0.45967195336857802"/>
  </r>
  <r>
    <n v="4920"/>
    <d v="2026-04-21T00:00:00"/>
    <n v="2026"/>
    <x v="3"/>
    <n v="4"/>
    <x v="6"/>
    <x v="2"/>
    <x v="13"/>
    <x v="0"/>
    <s v="New"/>
    <x v="0"/>
    <s v="Trail Boots"/>
    <n v="2"/>
    <n v="147.30000000000001"/>
    <n v="0"/>
    <n v="81.2"/>
    <n v="294.60000000000002"/>
    <n v="162.4"/>
    <n v="132.20000000000002"/>
    <n v="0.44874405974202308"/>
  </r>
  <r>
    <n v="4921"/>
    <d v="2026-02-24T00:00:00"/>
    <n v="2026"/>
    <x v="1"/>
    <n v="2"/>
    <x v="1"/>
    <x v="2"/>
    <x v="13"/>
    <x v="2"/>
    <s v="Returning"/>
    <x v="4"/>
    <s v="Insulated Bottle"/>
    <n v="1"/>
    <n v="35.39"/>
    <n v="0"/>
    <n v="13.93"/>
    <n v="35.39"/>
    <n v="13.93"/>
    <n v="21.46"/>
    <n v="0.60638598474145244"/>
  </r>
  <r>
    <n v="4922"/>
    <d v="2026-05-12T00:00:00"/>
    <n v="2026"/>
    <x v="3"/>
    <n v="5"/>
    <x v="8"/>
    <x v="0"/>
    <x v="4"/>
    <x v="2"/>
    <s v="Returning"/>
    <x v="1"/>
    <s v="Resistance Band Set"/>
    <n v="2"/>
    <n v="39.79"/>
    <n v="0.1"/>
    <n v="14.33"/>
    <n v="71.622"/>
    <n v="28.66"/>
    <n v="42.962000000000003"/>
    <n v="0.59984362346764963"/>
  </r>
  <r>
    <n v="4923"/>
    <d v="2026-12-17T00:00:00"/>
    <n v="2026"/>
    <x v="2"/>
    <n v="12"/>
    <x v="3"/>
    <x v="0"/>
    <x v="8"/>
    <x v="2"/>
    <s v="New"/>
    <x v="2"/>
    <s v="Portable Camp Stove"/>
    <n v="2"/>
    <n v="79.86"/>
    <n v="0"/>
    <n v="39.049999999999997"/>
    <n v="159.72"/>
    <n v="78.099999999999994"/>
    <n v="81.62"/>
    <n v="0.51101928374655647"/>
  </r>
  <r>
    <n v="4924"/>
    <d v="2026-11-10T00:00:00"/>
    <n v="2026"/>
    <x v="2"/>
    <n v="11"/>
    <x v="2"/>
    <x v="0"/>
    <x v="4"/>
    <x v="1"/>
    <s v="Business"/>
    <x v="0"/>
    <s v="Summit Backpack 45L"/>
    <n v="12"/>
    <n v="150.75"/>
    <n v="0.1"/>
    <n v="80.569999999999993"/>
    <n v="1628.1000000000001"/>
    <n v="966.83999999999992"/>
    <n v="661.26000000000022"/>
    <n v="0.40615441311958733"/>
  </r>
  <r>
    <n v="4926"/>
    <d v="2026-12-30T00:00:00"/>
    <n v="2026"/>
    <x v="2"/>
    <n v="12"/>
    <x v="3"/>
    <x v="0"/>
    <x v="0"/>
    <x v="0"/>
    <s v="Business"/>
    <x v="3"/>
    <s v="Commuter Helmet"/>
    <n v="6"/>
    <n v="81.180000000000007"/>
    <n v="0.05"/>
    <n v="43.3"/>
    <n v="462.726"/>
    <n v="259.79999999999995"/>
    <n v="202.92600000000004"/>
    <n v="0.43854462468069666"/>
  </r>
  <r>
    <n v="4928"/>
    <d v="2026-08-26T00:00:00"/>
    <n v="2026"/>
    <x v="0"/>
    <n v="8"/>
    <x v="11"/>
    <x v="2"/>
    <x v="7"/>
    <x v="0"/>
    <s v="Returning"/>
    <x v="1"/>
    <s v="Recovery Roller"/>
    <n v="2"/>
    <n v="35.950000000000003"/>
    <n v="0.05"/>
    <n v="13.93"/>
    <n v="68.305000000000007"/>
    <n v="27.86"/>
    <n v="40.445000000000007"/>
    <n v="0.59212356342873884"/>
  </r>
  <r>
    <n v="4931"/>
    <d v="2026-07-29T00:00:00"/>
    <n v="2026"/>
    <x v="0"/>
    <n v="7"/>
    <x v="0"/>
    <x v="1"/>
    <x v="5"/>
    <x v="2"/>
    <s v="New"/>
    <x v="1"/>
    <s v="Resistance Band Set"/>
    <n v="1"/>
    <n v="40.36"/>
    <n v="0.1"/>
    <n v="14.82"/>
    <n v="36.323999999999998"/>
    <n v="14.82"/>
    <n v="21.503999999999998"/>
    <n v="0.59200528576148004"/>
  </r>
  <r>
    <n v="4938"/>
    <d v="2026-05-17T00:00:00"/>
    <n v="2026"/>
    <x v="3"/>
    <n v="5"/>
    <x v="8"/>
    <x v="0"/>
    <x v="8"/>
    <x v="0"/>
    <s v="Returning"/>
    <x v="1"/>
    <s v="Training Mat"/>
    <n v="2"/>
    <n v="51.34"/>
    <n v="0"/>
    <n v="22.17"/>
    <n v="102.68"/>
    <n v="44.34"/>
    <n v="58.34"/>
    <n v="0.56817296455005839"/>
  </r>
  <r>
    <n v="4940"/>
    <d v="2026-07-04T00:00:00"/>
    <n v="2026"/>
    <x v="0"/>
    <n v="7"/>
    <x v="0"/>
    <x v="2"/>
    <x v="3"/>
    <x v="2"/>
    <s v="Returning"/>
    <x v="4"/>
    <s v="Travel Backpack 35L"/>
    <n v="1"/>
    <n v="164.78"/>
    <n v="0.1"/>
    <n v="88.72"/>
    <n v="148.30199999999999"/>
    <n v="88.72"/>
    <n v="59.581999999999994"/>
    <n v="0.4017612709201494"/>
  </r>
  <r>
    <n v="4942"/>
    <d v="2026-12-11T00:00:00"/>
    <n v="2026"/>
    <x v="2"/>
    <n v="12"/>
    <x v="3"/>
    <x v="0"/>
    <x v="8"/>
    <x v="3"/>
    <s v="New"/>
    <x v="4"/>
    <s v="Insulated Bottle"/>
    <n v="3"/>
    <n v="36.6"/>
    <n v="0.15"/>
    <n v="13.95"/>
    <n v="93.330000000000013"/>
    <n v="41.849999999999994"/>
    <n v="51.480000000000018"/>
    <n v="0.55159112825458068"/>
  </r>
  <r>
    <n v="4943"/>
    <d v="2026-11-11T00:00:00"/>
    <n v="2026"/>
    <x v="2"/>
    <n v="11"/>
    <x v="2"/>
    <x v="1"/>
    <x v="10"/>
    <x v="1"/>
    <s v="Returning"/>
    <x v="2"/>
    <s v="Trail Tent 2P"/>
    <n v="10"/>
    <n v="191.98"/>
    <n v="0.1"/>
    <n v="102.73"/>
    <n v="1727.82"/>
    <n v="1027.3"/>
    <n v="700.52"/>
    <n v="0.40543575140929033"/>
  </r>
  <r>
    <n v="4945"/>
    <d v="2026-12-27T00:00:00"/>
    <n v="2026"/>
    <x v="2"/>
    <n v="12"/>
    <x v="3"/>
    <x v="3"/>
    <x v="12"/>
    <x v="2"/>
    <s v="Business"/>
    <x v="2"/>
    <s v="Portable Camp Stove"/>
    <n v="2"/>
    <n v="82.04"/>
    <n v="0.1"/>
    <n v="38.880000000000003"/>
    <n v="147.67200000000003"/>
    <n v="77.760000000000005"/>
    <n v="69.91200000000002"/>
    <n v="0.47342759629449055"/>
  </r>
  <r>
    <n v="4951"/>
    <d v="2026-03-01T00:00:00"/>
    <n v="2026"/>
    <x v="1"/>
    <n v="3"/>
    <x v="7"/>
    <x v="2"/>
    <x v="16"/>
    <x v="2"/>
    <s v="New"/>
    <x v="2"/>
    <s v="Alpine Tent 4P"/>
    <n v="1"/>
    <n v="344.8"/>
    <n v="0.05"/>
    <n v="196.14"/>
    <n v="327.56"/>
    <n v="196.14"/>
    <n v="131.42000000000002"/>
    <n v="0.40120893882036884"/>
  </r>
  <r>
    <n v="4952"/>
    <d v="2026-03-20T00:00:00"/>
    <n v="2026"/>
    <x v="1"/>
    <n v="3"/>
    <x v="7"/>
    <x v="2"/>
    <x v="3"/>
    <x v="2"/>
    <s v="Business"/>
    <x v="0"/>
    <s v="Trekking Poles"/>
    <n v="2"/>
    <n v="72.459999999999994"/>
    <n v="0"/>
    <n v="33.31"/>
    <n v="144.91999999999999"/>
    <n v="66.62"/>
    <n v="78.299999999999983"/>
    <n v="0.54029809550096597"/>
  </r>
  <r>
    <n v="4954"/>
    <d v="2026-04-03T00:00:00"/>
    <n v="2026"/>
    <x v="3"/>
    <n v="4"/>
    <x v="6"/>
    <x v="0"/>
    <x v="4"/>
    <x v="2"/>
    <s v="New"/>
    <x v="0"/>
    <s v="Trekking Poles"/>
    <n v="3"/>
    <n v="72.11"/>
    <n v="0.05"/>
    <n v="31.63"/>
    <n v="205.51349999999996"/>
    <n v="94.89"/>
    <n v="110.62349999999996"/>
    <n v="0.5382785072513484"/>
  </r>
  <r>
    <n v="4956"/>
    <d v="2026-10-23T00:00:00"/>
    <n v="2026"/>
    <x v="2"/>
    <n v="10"/>
    <x v="9"/>
    <x v="0"/>
    <x v="8"/>
    <x v="0"/>
    <s v="Business"/>
    <x v="0"/>
    <s v="Summit Backpack 45L"/>
    <n v="2"/>
    <n v="151.66"/>
    <n v="0"/>
    <n v="77.17"/>
    <n v="303.32"/>
    <n v="154.34"/>
    <n v="148.97999999999999"/>
    <n v="0.49116444678886984"/>
  </r>
  <r>
    <n v="4957"/>
    <d v="2026-07-17T00:00:00"/>
    <n v="2026"/>
    <x v="0"/>
    <n v="7"/>
    <x v="0"/>
    <x v="2"/>
    <x v="6"/>
    <x v="2"/>
    <s v="Returning"/>
    <x v="1"/>
    <s v="Recovery Roller"/>
    <n v="1"/>
    <n v="35.58"/>
    <n v="0"/>
    <n v="13.68"/>
    <n v="35.58"/>
    <n v="13.68"/>
    <n v="21.9"/>
    <n v="0.61551433389544685"/>
  </r>
  <r>
    <n v="4959"/>
    <d v="2026-05-24T00:00:00"/>
    <n v="2026"/>
    <x v="3"/>
    <n v="5"/>
    <x v="8"/>
    <x v="1"/>
    <x v="1"/>
    <x v="1"/>
    <s v="Business"/>
    <x v="2"/>
    <s v="Portable Camp Stove"/>
    <n v="6"/>
    <n v="83.58"/>
    <n v="0.2"/>
    <n v="40.5"/>
    <n v="401.18400000000003"/>
    <n v="243"/>
    <n v="158.18400000000003"/>
    <n v="0.39429289303661169"/>
  </r>
  <r>
    <n v="4960"/>
    <d v="2026-02-27T00:00:00"/>
    <n v="2026"/>
    <x v="1"/>
    <n v="2"/>
    <x v="1"/>
    <x v="2"/>
    <x v="3"/>
    <x v="3"/>
    <s v="New"/>
    <x v="4"/>
    <s v="Insulated Bottle"/>
    <n v="2"/>
    <n v="36.130000000000003"/>
    <n v="0"/>
    <n v="13.72"/>
    <n v="72.260000000000005"/>
    <n v="27.44"/>
    <n v="44.820000000000007"/>
    <n v="0.62026017160254643"/>
  </r>
  <r>
    <n v="4961"/>
    <d v="2026-11-25T00:00:00"/>
    <n v="2026"/>
    <x v="2"/>
    <n v="11"/>
    <x v="2"/>
    <x v="3"/>
    <x v="12"/>
    <x v="0"/>
    <s v="New"/>
    <x v="2"/>
    <s v="Trail Tent 2P"/>
    <n v="2"/>
    <n v="194.78"/>
    <n v="0.15"/>
    <n v="102.51"/>
    <n v="331.12599999999998"/>
    <n v="205.02"/>
    <n v="126.10599999999997"/>
    <n v="0.38083992196324051"/>
  </r>
  <r>
    <n v="4962"/>
    <d v="2026-07-29T00:00:00"/>
    <n v="2026"/>
    <x v="0"/>
    <n v="7"/>
    <x v="0"/>
    <x v="1"/>
    <x v="5"/>
    <x v="0"/>
    <s v="New"/>
    <x v="2"/>
    <s v="Portable Camp Stove"/>
    <n v="2"/>
    <n v="83.06"/>
    <n v="0"/>
    <n v="38.74"/>
    <n v="166.12"/>
    <n v="77.48"/>
    <n v="88.64"/>
    <n v="0.5335901757765471"/>
  </r>
  <r>
    <n v="4963"/>
    <d v="2026-12-12T00:00:00"/>
    <n v="2026"/>
    <x v="2"/>
    <n v="12"/>
    <x v="3"/>
    <x v="1"/>
    <x v="1"/>
    <x v="2"/>
    <s v="New"/>
    <x v="0"/>
    <s v="Trekking Poles"/>
    <n v="5"/>
    <n v="72.3"/>
    <n v="0.05"/>
    <n v="31.73"/>
    <n v="343.42500000000001"/>
    <n v="158.65"/>
    <n v="184.77500000000001"/>
    <n v="0.53803596127247577"/>
  </r>
  <r>
    <n v="4964"/>
    <d v="2026-02-09T00:00:00"/>
    <n v="2026"/>
    <x v="1"/>
    <n v="2"/>
    <x v="1"/>
    <x v="0"/>
    <x v="8"/>
    <x v="0"/>
    <s v="New"/>
    <x v="1"/>
    <s v="Resistance Band Set"/>
    <n v="4"/>
    <n v="40.44"/>
    <n v="0"/>
    <n v="14.75"/>
    <n v="161.76"/>
    <n v="59"/>
    <n v="102.75999999999999"/>
    <n v="0.63526211671612265"/>
  </r>
  <r>
    <n v="4968"/>
    <d v="2026-10-18T00:00:00"/>
    <n v="2026"/>
    <x v="2"/>
    <n v="10"/>
    <x v="9"/>
    <x v="3"/>
    <x v="15"/>
    <x v="3"/>
    <s v="New"/>
    <x v="4"/>
    <s v="Insulated Bottle"/>
    <n v="1"/>
    <n v="35.549999999999997"/>
    <n v="0.05"/>
    <n v="13.44"/>
    <n v="33.772499999999994"/>
    <n v="13.44"/>
    <n v="20.332499999999996"/>
    <n v="0.60204308238951809"/>
  </r>
  <r>
    <n v="4969"/>
    <d v="2026-04-09T00:00:00"/>
    <n v="2026"/>
    <x v="3"/>
    <n v="4"/>
    <x v="6"/>
    <x v="0"/>
    <x v="0"/>
    <x v="3"/>
    <s v="Business"/>
    <x v="3"/>
    <s v="Commuter Helmet"/>
    <n v="2"/>
    <n v="81.14"/>
    <n v="0"/>
    <n v="43.43"/>
    <n v="162.28"/>
    <n v="86.86"/>
    <n v="75.42"/>
    <n v="0.46475228000985952"/>
  </r>
  <r>
    <n v="4970"/>
    <d v="2026-08-20T00:00:00"/>
    <n v="2026"/>
    <x v="0"/>
    <n v="8"/>
    <x v="11"/>
    <x v="2"/>
    <x v="16"/>
    <x v="2"/>
    <s v="Returning"/>
    <x v="3"/>
    <s v="Cycling Pack 12L"/>
    <n v="2"/>
    <n v="105.01"/>
    <n v="0.15"/>
    <n v="50.56"/>
    <n v="178.517"/>
    <n v="101.12"/>
    <n v="77.396999999999991"/>
    <n v="0.43355534766996978"/>
  </r>
  <r>
    <n v="4974"/>
    <d v="2026-07-19T00:00:00"/>
    <n v="2026"/>
    <x v="0"/>
    <n v="7"/>
    <x v="0"/>
    <x v="1"/>
    <x v="10"/>
    <x v="0"/>
    <s v="Business"/>
    <x v="0"/>
    <s v="Trekking Poles"/>
    <n v="1"/>
    <n v="70.52"/>
    <n v="0.1"/>
    <n v="33.28"/>
    <n v="63.467999999999996"/>
    <n v="33.28"/>
    <n v="30.187999999999995"/>
    <n v="0.47564126804058732"/>
  </r>
  <r>
    <n v="4975"/>
    <d v="2026-08-22T00:00:00"/>
    <n v="2026"/>
    <x v="0"/>
    <n v="8"/>
    <x v="11"/>
    <x v="3"/>
    <x v="11"/>
    <x v="0"/>
    <s v="New"/>
    <x v="4"/>
    <s v="Carry-On Duffel"/>
    <n v="4"/>
    <n v="134.49"/>
    <n v="0"/>
    <n v="68.17"/>
    <n v="537.96"/>
    <n v="272.68"/>
    <n v="265.28000000000003"/>
    <n v="0.49312216521674473"/>
  </r>
  <r>
    <n v="4978"/>
    <d v="2026-03-26T00:00:00"/>
    <n v="2026"/>
    <x v="1"/>
    <n v="3"/>
    <x v="7"/>
    <x v="1"/>
    <x v="10"/>
    <x v="2"/>
    <s v="New"/>
    <x v="1"/>
    <s v="Resistance Band Set"/>
    <n v="5"/>
    <n v="41.32"/>
    <n v="0"/>
    <n v="15.09"/>
    <n v="206.6"/>
    <n v="75.45"/>
    <n v="131.14999999999998"/>
    <n v="0.63480154888673757"/>
  </r>
  <r>
    <n v="4980"/>
    <d v="2026-04-23T00:00:00"/>
    <n v="2026"/>
    <x v="3"/>
    <n v="4"/>
    <x v="6"/>
    <x v="2"/>
    <x v="3"/>
    <x v="0"/>
    <s v="Returning"/>
    <x v="2"/>
    <s v="Compact Sleeping Bag"/>
    <n v="2"/>
    <n v="120.49"/>
    <n v="0.1"/>
    <n v="62.23"/>
    <n v="216.88200000000001"/>
    <n v="124.46"/>
    <n v="92.422000000000011"/>
    <n v="0.42613955976060719"/>
  </r>
  <r>
    <n v="4982"/>
    <d v="2026-06-23T00:00:00"/>
    <n v="2026"/>
    <x v="3"/>
    <n v="6"/>
    <x v="5"/>
    <x v="3"/>
    <x v="11"/>
    <x v="2"/>
    <s v="Returning"/>
    <x v="4"/>
    <s v="Insulated Bottle"/>
    <n v="1"/>
    <n v="36.700000000000003"/>
    <n v="0.15"/>
    <n v="13.59"/>
    <n v="31.195"/>
    <n v="13.59"/>
    <n v="17.605"/>
    <n v="0.56435326174066358"/>
  </r>
  <r>
    <n v="4984"/>
    <d v="2026-10-04T00:00:00"/>
    <n v="2026"/>
    <x v="2"/>
    <n v="10"/>
    <x v="9"/>
    <x v="3"/>
    <x v="14"/>
    <x v="2"/>
    <s v="Returning"/>
    <x v="1"/>
    <s v="Recovery Roller"/>
    <n v="1"/>
    <n v="36.590000000000003"/>
    <n v="0"/>
    <n v="13.62"/>
    <n v="36.590000000000003"/>
    <n v="13.62"/>
    <n v="22.970000000000006"/>
    <n v="0.62776714949439749"/>
  </r>
  <r>
    <n v="4988"/>
    <d v="2026-05-03T00:00:00"/>
    <n v="2026"/>
    <x v="3"/>
    <n v="5"/>
    <x v="8"/>
    <x v="3"/>
    <x v="11"/>
    <x v="0"/>
    <s v="New"/>
    <x v="1"/>
    <s v="Weighted Vest"/>
    <n v="1"/>
    <n v="122.28"/>
    <n v="0"/>
    <n v="67.28"/>
    <n v="122.28"/>
    <n v="67.28"/>
    <n v="55"/>
    <n v="0.44978737324174028"/>
  </r>
  <r>
    <n v="4989"/>
    <d v="2026-06-06T00:00:00"/>
    <n v="2026"/>
    <x v="3"/>
    <n v="6"/>
    <x v="5"/>
    <x v="2"/>
    <x v="6"/>
    <x v="2"/>
    <s v="Returning"/>
    <x v="3"/>
    <s v="Compact Repair Kit"/>
    <n v="1"/>
    <n v="40.86"/>
    <n v="0.05"/>
    <n v="16.899999999999999"/>
    <n v="38.817"/>
    <n v="16.899999999999999"/>
    <n v="21.917000000000002"/>
    <n v="0.564623747327202"/>
  </r>
  <r>
    <n v="4990"/>
    <d v="2026-08-30T00:00:00"/>
    <n v="2026"/>
    <x v="0"/>
    <n v="8"/>
    <x v="11"/>
    <x v="0"/>
    <x v="4"/>
    <x v="3"/>
    <s v="Returning"/>
    <x v="1"/>
    <s v="Resistance Band Set"/>
    <n v="1"/>
    <n v="40.92"/>
    <n v="0.1"/>
    <n v="14.94"/>
    <n v="36.828000000000003"/>
    <n v="14.94"/>
    <n v="21.888000000000005"/>
    <n v="0.59433040078201382"/>
  </r>
  <r>
    <n v="4991"/>
    <d v="2026-06-10T00:00:00"/>
    <n v="2026"/>
    <x v="3"/>
    <n v="6"/>
    <x v="5"/>
    <x v="0"/>
    <x v="2"/>
    <x v="2"/>
    <s v="New"/>
    <x v="0"/>
    <s v="Trail Boots"/>
    <n v="3"/>
    <n v="146.55000000000001"/>
    <n v="0.1"/>
    <n v="79.59"/>
    <n v="395.68500000000006"/>
    <n v="238.77"/>
    <n v="156.91500000000005"/>
    <n v="0.39656544978960545"/>
  </r>
  <r>
    <n v="4992"/>
    <d v="2026-03-04T00:00:00"/>
    <n v="2026"/>
    <x v="1"/>
    <n v="3"/>
    <x v="7"/>
    <x v="3"/>
    <x v="12"/>
    <x v="1"/>
    <s v="Business"/>
    <x v="3"/>
    <s v="Commuter Helmet"/>
    <n v="5"/>
    <n v="82.44"/>
    <n v="0.1"/>
    <n v="41.57"/>
    <n v="370.98"/>
    <n v="207.85"/>
    <n v="163.13000000000002"/>
    <n v="0.43972720901396306"/>
  </r>
  <r>
    <n v="4994"/>
    <d v="2026-06-16T00:00:00"/>
    <n v="2026"/>
    <x v="3"/>
    <n v="6"/>
    <x v="5"/>
    <x v="3"/>
    <x v="11"/>
    <x v="1"/>
    <s v="Business"/>
    <x v="0"/>
    <s v="Summit Backpack 45L"/>
    <n v="4"/>
    <n v="150.43"/>
    <n v="0.1"/>
    <n v="77.650000000000006"/>
    <n v="541.548"/>
    <n v="310.60000000000002"/>
    <n v="230.94799999999998"/>
    <n v="0.42645896577957998"/>
  </r>
  <r>
    <n v="4995"/>
    <d v="2026-03-11T00:00:00"/>
    <n v="2026"/>
    <x v="1"/>
    <n v="3"/>
    <x v="7"/>
    <x v="2"/>
    <x v="13"/>
    <x v="3"/>
    <s v="New"/>
    <x v="0"/>
    <s v="Hiking Daypack 20L"/>
    <n v="3"/>
    <n v="90.31"/>
    <n v="0"/>
    <n v="44.58"/>
    <n v="270.93"/>
    <n v="133.74"/>
    <n v="137.19"/>
    <n v="0.50636695825489975"/>
  </r>
  <r>
    <n v="4997"/>
    <d v="2026-10-27T00:00:00"/>
    <n v="2026"/>
    <x v="2"/>
    <n v="10"/>
    <x v="9"/>
    <x v="0"/>
    <x v="0"/>
    <x v="2"/>
    <s v="Returning"/>
    <x v="2"/>
    <s v="Trail Tent 2P"/>
    <n v="3"/>
    <n v="194.09"/>
    <n v="0.1"/>
    <n v="105.84"/>
    <n v="524.04300000000001"/>
    <n v="317.52"/>
    <n v="206.52300000000002"/>
    <n v="0.39409552269565667"/>
  </r>
  <r>
    <n v="4999"/>
    <d v="2026-08-02T00:00:00"/>
    <n v="2026"/>
    <x v="0"/>
    <n v="8"/>
    <x v="11"/>
    <x v="0"/>
    <x v="4"/>
    <x v="2"/>
    <s v="Returning"/>
    <x v="3"/>
    <s v="Commuter Helmet"/>
    <n v="2"/>
    <n v="81.38"/>
    <n v="0"/>
    <n v="42.19"/>
    <n v="162.76"/>
    <n v="84.38"/>
    <n v="78.38"/>
    <n v="0.4815679528139592"/>
  </r>
  <r>
    <n v="5000"/>
    <d v="2026-08-27T00:00:00"/>
    <n v="2026"/>
    <x v="0"/>
    <n v="8"/>
    <x v="11"/>
    <x v="2"/>
    <x v="13"/>
    <x v="3"/>
    <s v="New"/>
    <x v="4"/>
    <s v="Insulated Bottle"/>
    <n v="2"/>
    <n v="37"/>
    <n v="0"/>
    <n v="13.83"/>
    <n v="74"/>
    <n v="27.66"/>
    <n v="46.34"/>
    <n v="0.62621621621621626"/>
  </r>
  <r>
    <n v="5002"/>
    <d v="2026-12-15T00:00:00"/>
    <n v="2026"/>
    <x v="2"/>
    <n v="12"/>
    <x v="3"/>
    <x v="2"/>
    <x v="16"/>
    <x v="1"/>
    <s v="Business"/>
    <x v="0"/>
    <s v="Hiking Daypack 20L"/>
    <n v="4"/>
    <n v="94.3"/>
    <n v="0.1"/>
    <n v="44.36"/>
    <n v="339.48"/>
    <n v="177.44"/>
    <n v="162.04000000000002"/>
    <n v="0.47731825144338402"/>
  </r>
  <r>
    <n v="5006"/>
    <d v="2026-07-29T00:00:00"/>
    <n v="2026"/>
    <x v="0"/>
    <n v="7"/>
    <x v="0"/>
    <x v="3"/>
    <x v="15"/>
    <x v="2"/>
    <s v="Returning"/>
    <x v="0"/>
    <s v="Summit Backpack 45L"/>
    <n v="2"/>
    <n v="151.72999999999999"/>
    <n v="0"/>
    <n v="81.209999999999994"/>
    <n v="303.45999999999998"/>
    <n v="162.41999999999999"/>
    <n v="141.04"/>
    <n v="0.46477295195412904"/>
  </r>
  <r>
    <n v="5007"/>
    <d v="2026-11-13T00:00:00"/>
    <n v="2026"/>
    <x v="2"/>
    <n v="11"/>
    <x v="2"/>
    <x v="2"/>
    <x v="16"/>
    <x v="2"/>
    <s v="Business"/>
    <x v="4"/>
    <s v="Travel Backpack 35L"/>
    <n v="4"/>
    <n v="161.97"/>
    <n v="0.05"/>
    <n v="87.2"/>
    <n v="615.48599999999999"/>
    <n v="348.8"/>
    <n v="266.68599999999998"/>
    <n v="0.4332933649181297"/>
  </r>
  <r>
    <n v="5010"/>
    <d v="2026-04-26T00:00:00"/>
    <n v="2026"/>
    <x v="3"/>
    <n v="4"/>
    <x v="6"/>
    <x v="0"/>
    <x v="0"/>
    <x v="1"/>
    <s v="Business"/>
    <x v="4"/>
    <s v="Packing Cube Set"/>
    <n v="3"/>
    <n v="46.2"/>
    <n v="0.1"/>
    <n v="18.149999999999999"/>
    <n v="124.74000000000002"/>
    <n v="54.449999999999996"/>
    <n v="70.29000000000002"/>
    <n v="0.5634920634920636"/>
  </r>
  <r>
    <n v="5012"/>
    <d v="2026-07-12T00:00:00"/>
    <n v="2026"/>
    <x v="0"/>
    <n v="7"/>
    <x v="0"/>
    <x v="3"/>
    <x v="14"/>
    <x v="0"/>
    <s v="Returning"/>
    <x v="1"/>
    <s v="Weighted Vest"/>
    <n v="2"/>
    <n v="123.58"/>
    <n v="0.1"/>
    <n v="68.739999999999995"/>
    <n v="222.44399999999999"/>
    <n v="137.47999999999999"/>
    <n v="84.963999999999999"/>
    <n v="0.3819568071065077"/>
  </r>
  <r>
    <n v="5016"/>
    <d v="2026-03-20T00:00:00"/>
    <n v="2026"/>
    <x v="1"/>
    <n v="3"/>
    <x v="7"/>
    <x v="2"/>
    <x v="13"/>
    <x v="3"/>
    <s v="New"/>
    <x v="1"/>
    <s v="Resistance Band Set"/>
    <n v="2"/>
    <n v="40.659999999999997"/>
    <n v="0.1"/>
    <n v="14.63"/>
    <n v="73.188000000000002"/>
    <n v="29.26"/>
    <n v="43.927999999999997"/>
    <n v="0.60020768431983385"/>
  </r>
  <r>
    <n v="5018"/>
    <d v="2026-05-10T00:00:00"/>
    <n v="2026"/>
    <x v="3"/>
    <n v="5"/>
    <x v="8"/>
    <x v="3"/>
    <x v="12"/>
    <x v="1"/>
    <s v="Business"/>
    <x v="0"/>
    <s v="Trail Boots"/>
    <n v="4"/>
    <n v="145.85"/>
    <n v="0.15"/>
    <n v="79.69"/>
    <n v="495.89"/>
    <n v="318.76"/>
    <n v="177.13"/>
    <n v="0.35719615237250196"/>
  </r>
  <r>
    <n v="5020"/>
    <d v="2026-06-12T00:00:00"/>
    <n v="2026"/>
    <x v="3"/>
    <n v="6"/>
    <x v="5"/>
    <x v="3"/>
    <x v="9"/>
    <x v="0"/>
    <s v="Returning"/>
    <x v="4"/>
    <s v="Insulated Bottle"/>
    <n v="2"/>
    <n v="35.450000000000003"/>
    <n v="0.05"/>
    <n v="13.39"/>
    <n v="67.355000000000004"/>
    <n v="26.78"/>
    <n v="40.575000000000003"/>
    <n v="0.60240516665429444"/>
  </r>
  <r>
    <n v="5021"/>
    <d v="2026-05-29T00:00:00"/>
    <n v="2026"/>
    <x v="3"/>
    <n v="5"/>
    <x v="8"/>
    <x v="3"/>
    <x v="11"/>
    <x v="0"/>
    <s v="Returning"/>
    <x v="2"/>
    <s v="Trail Tent 2P"/>
    <n v="1"/>
    <n v="191.62"/>
    <n v="0.05"/>
    <n v="106.15"/>
    <n v="182.03899999999999"/>
    <n v="106.15"/>
    <n v="75.888999999999982"/>
    <n v="0.41688319535923613"/>
  </r>
  <r>
    <n v="5022"/>
    <d v="2026-04-28T00:00:00"/>
    <n v="2026"/>
    <x v="3"/>
    <n v="4"/>
    <x v="6"/>
    <x v="0"/>
    <x v="0"/>
    <x v="2"/>
    <s v="Business"/>
    <x v="2"/>
    <s v="Trail Tent 2P"/>
    <n v="2"/>
    <n v="196.37"/>
    <n v="0"/>
    <n v="101.73"/>
    <n v="392.74"/>
    <n v="203.46"/>
    <n v="189.28"/>
    <n v="0.48194734429902736"/>
  </r>
  <r>
    <n v="5024"/>
    <d v="2026-10-21T00:00:00"/>
    <n v="2026"/>
    <x v="2"/>
    <n v="10"/>
    <x v="9"/>
    <x v="0"/>
    <x v="0"/>
    <x v="3"/>
    <s v="Returning"/>
    <x v="2"/>
    <s v="Trail Tent 2P"/>
    <n v="1"/>
    <n v="192.62"/>
    <n v="0"/>
    <n v="102.51"/>
    <n v="192.62"/>
    <n v="102.51"/>
    <n v="90.11"/>
    <n v="0.46781227286886096"/>
  </r>
  <r>
    <n v="5025"/>
    <d v="2026-07-10T00:00:00"/>
    <n v="2026"/>
    <x v="0"/>
    <n v="7"/>
    <x v="0"/>
    <x v="3"/>
    <x v="15"/>
    <x v="2"/>
    <s v="Returning"/>
    <x v="4"/>
    <s v="Travel Backpack 35L"/>
    <n v="4"/>
    <n v="166.71"/>
    <n v="0"/>
    <n v="86.55"/>
    <n v="666.84"/>
    <n v="346.2"/>
    <n v="320.64000000000004"/>
    <n v="0.48083498290444487"/>
  </r>
  <r>
    <n v="5027"/>
    <d v="2026-10-13T00:00:00"/>
    <n v="2026"/>
    <x v="2"/>
    <n v="10"/>
    <x v="9"/>
    <x v="3"/>
    <x v="11"/>
    <x v="2"/>
    <s v="New"/>
    <x v="0"/>
    <s v="Summit Backpack 45L"/>
    <n v="1"/>
    <n v="154.53"/>
    <n v="0"/>
    <n v="77.930000000000007"/>
    <n v="154.53"/>
    <n v="77.930000000000007"/>
    <n v="76.599999999999994"/>
    <n v="0.49569662848637802"/>
  </r>
  <r>
    <n v="5029"/>
    <d v="2026-08-16T00:00:00"/>
    <n v="2026"/>
    <x v="0"/>
    <n v="8"/>
    <x v="11"/>
    <x v="1"/>
    <x v="5"/>
    <x v="2"/>
    <s v="New"/>
    <x v="0"/>
    <s v="Summit Backpack 45L"/>
    <n v="1"/>
    <n v="156.19"/>
    <n v="0"/>
    <n v="79.239999999999995"/>
    <n v="156.19"/>
    <n v="79.239999999999995"/>
    <n v="76.95"/>
    <n v="0.49266918496702738"/>
  </r>
  <r>
    <n v="5030"/>
    <d v="2026-09-05T00:00:00"/>
    <n v="2026"/>
    <x v="0"/>
    <n v="9"/>
    <x v="4"/>
    <x v="2"/>
    <x v="13"/>
    <x v="0"/>
    <s v="New"/>
    <x v="3"/>
    <s v="Commuter Helmet"/>
    <n v="1"/>
    <n v="83.73"/>
    <n v="0.15"/>
    <n v="43.34"/>
    <n v="71.170500000000004"/>
    <n v="43.34"/>
    <n v="27.830500000000001"/>
    <n v="0.39103982689457006"/>
  </r>
  <r>
    <n v="5033"/>
    <d v="2026-07-29T00:00:00"/>
    <n v="2026"/>
    <x v="0"/>
    <n v="7"/>
    <x v="0"/>
    <x v="0"/>
    <x v="4"/>
    <x v="2"/>
    <s v="New"/>
    <x v="0"/>
    <s v="Trekking Poles"/>
    <n v="4"/>
    <n v="72.010000000000005"/>
    <n v="0.05"/>
    <n v="32.36"/>
    <n v="273.63800000000003"/>
    <n v="129.44"/>
    <n v="144.19800000000004"/>
    <n v="0.52696628392255473"/>
  </r>
  <r>
    <n v="5034"/>
    <d v="2026-11-25T00:00:00"/>
    <n v="2026"/>
    <x v="2"/>
    <n v="11"/>
    <x v="2"/>
    <x v="2"/>
    <x v="16"/>
    <x v="2"/>
    <s v="Returning"/>
    <x v="0"/>
    <s v="Trail Boots"/>
    <n v="1"/>
    <n v="141.63"/>
    <n v="0.05"/>
    <n v="77.17"/>
    <n v="134.54849999999999"/>
    <n v="77.17"/>
    <n v="57.378499999999988"/>
    <n v="0.42645217152179321"/>
  </r>
  <r>
    <n v="5035"/>
    <d v="2026-12-30T00:00:00"/>
    <n v="2026"/>
    <x v="2"/>
    <n v="12"/>
    <x v="3"/>
    <x v="2"/>
    <x v="13"/>
    <x v="2"/>
    <s v="New"/>
    <x v="3"/>
    <s v="Cycling Pack 12L"/>
    <n v="2"/>
    <n v="101.73"/>
    <n v="0.1"/>
    <n v="49.3"/>
    <n v="183.114"/>
    <n v="98.6"/>
    <n v="84.51400000000001"/>
    <n v="0.46153762137247839"/>
  </r>
  <r>
    <n v="5036"/>
    <d v="2026-01-12T00:00:00"/>
    <n v="2026"/>
    <x v="1"/>
    <n v="1"/>
    <x v="10"/>
    <x v="3"/>
    <x v="15"/>
    <x v="0"/>
    <s v="Returning"/>
    <x v="0"/>
    <s v="Summit Backpack 45L"/>
    <n v="1"/>
    <n v="151.11000000000001"/>
    <n v="0.15"/>
    <n v="79.650000000000006"/>
    <n v="128.4435"/>
    <n v="79.650000000000006"/>
    <n v="48.793499999999995"/>
    <n v="0.37988298356865075"/>
  </r>
  <r>
    <n v="5037"/>
    <d v="2026-05-15T00:00:00"/>
    <n v="2026"/>
    <x v="3"/>
    <n v="5"/>
    <x v="8"/>
    <x v="2"/>
    <x v="7"/>
    <x v="2"/>
    <s v="New"/>
    <x v="3"/>
    <s v="Trail Bike Light"/>
    <n v="1"/>
    <n v="51.53"/>
    <n v="0.1"/>
    <n v="23.06"/>
    <n v="46.377000000000002"/>
    <n v="23.06"/>
    <n v="23.317000000000004"/>
    <n v="0.50277076999374692"/>
  </r>
  <r>
    <n v="5040"/>
    <d v="2026-08-10T00:00:00"/>
    <n v="2026"/>
    <x v="0"/>
    <n v="8"/>
    <x v="11"/>
    <x v="0"/>
    <x v="0"/>
    <x v="2"/>
    <s v="Returning"/>
    <x v="0"/>
    <s v="Trekking Poles"/>
    <n v="1"/>
    <n v="72.39"/>
    <n v="0.1"/>
    <n v="31.64"/>
    <n v="65.150999999999996"/>
    <n v="31.64"/>
    <n v="33.510999999999996"/>
    <n v="0.51435895074519189"/>
  </r>
  <r>
    <n v="5041"/>
    <d v="2026-06-27T00:00:00"/>
    <n v="2026"/>
    <x v="3"/>
    <n v="6"/>
    <x v="5"/>
    <x v="1"/>
    <x v="5"/>
    <x v="0"/>
    <s v="New"/>
    <x v="2"/>
    <s v="Compact Sleeping Bag"/>
    <n v="1"/>
    <n v="126.12"/>
    <n v="0"/>
    <n v="62.18"/>
    <n v="126.12"/>
    <n v="62.18"/>
    <n v="63.940000000000005"/>
    <n v="0.50697748176339996"/>
  </r>
  <r>
    <n v="5042"/>
    <d v="2026-04-15T00:00:00"/>
    <n v="2026"/>
    <x v="3"/>
    <n v="4"/>
    <x v="6"/>
    <x v="2"/>
    <x v="3"/>
    <x v="0"/>
    <s v="Business"/>
    <x v="4"/>
    <s v="Travel Backpack 35L"/>
    <n v="1"/>
    <n v="163.16"/>
    <n v="0"/>
    <n v="88.78"/>
    <n v="163.16"/>
    <n v="88.78"/>
    <n v="74.38"/>
    <n v="0.45587153714145623"/>
  </r>
  <r>
    <n v="5048"/>
    <d v="2026-07-19T00:00:00"/>
    <n v="2026"/>
    <x v="0"/>
    <n v="7"/>
    <x v="0"/>
    <x v="2"/>
    <x v="13"/>
    <x v="3"/>
    <s v="New"/>
    <x v="1"/>
    <s v="Training Mat"/>
    <n v="3"/>
    <n v="49.9"/>
    <n v="0.05"/>
    <n v="22.27"/>
    <n v="142.21499999999997"/>
    <n v="66.81"/>
    <n v="75.404999999999973"/>
    <n v="0.53021833139964125"/>
  </r>
  <r>
    <n v="5050"/>
    <d v="2026-03-09T00:00:00"/>
    <n v="2026"/>
    <x v="1"/>
    <n v="3"/>
    <x v="7"/>
    <x v="0"/>
    <x v="8"/>
    <x v="0"/>
    <s v="Returning"/>
    <x v="4"/>
    <s v="Travel Backpack 35L"/>
    <n v="1"/>
    <n v="161.04"/>
    <n v="0"/>
    <n v="85.83"/>
    <n v="161.04"/>
    <n v="85.83"/>
    <n v="75.209999999999994"/>
    <n v="0.46702682563338299"/>
  </r>
  <r>
    <n v="5051"/>
    <d v="2026-05-12T00:00:00"/>
    <n v="2026"/>
    <x v="3"/>
    <n v="5"/>
    <x v="8"/>
    <x v="1"/>
    <x v="5"/>
    <x v="0"/>
    <s v="Returning"/>
    <x v="3"/>
    <s v="Trail Bike Light"/>
    <n v="4"/>
    <n v="51.31"/>
    <n v="0"/>
    <n v="22.19"/>
    <n v="205.24"/>
    <n v="88.76"/>
    <n v="116.48"/>
    <n v="0.56753069577080495"/>
  </r>
  <r>
    <n v="5052"/>
    <d v="2026-11-04T00:00:00"/>
    <n v="2026"/>
    <x v="2"/>
    <n v="11"/>
    <x v="2"/>
    <x v="1"/>
    <x v="5"/>
    <x v="3"/>
    <s v="Returning"/>
    <x v="3"/>
    <s v="Compact Repair Kit"/>
    <n v="3"/>
    <n v="41.12"/>
    <n v="0.1"/>
    <n v="16.670000000000002"/>
    <n v="111.02399999999999"/>
    <n v="50.010000000000005"/>
    <n v="61.013999999999982"/>
    <n v="0.54955685257241671"/>
  </r>
  <r>
    <n v="5054"/>
    <d v="2026-07-18T00:00:00"/>
    <n v="2026"/>
    <x v="0"/>
    <n v="7"/>
    <x v="0"/>
    <x v="0"/>
    <x v="4"/>
    <x v="2"/>
    <s v="New"/>
    <x v="2"/>
    <s v="Compact Sleeping Bag"/>
    <n v="2"/>
    <n v="121.06"/>
    <n v="0"/>
    <n v="59.62"/>
    <n v="242.12"/>
    <n v="119.24"/>
    <n v="122.88000000000001"/>
    <n v="0.50751693375185858"/>
  </r>
  <r>
    <n v="5055"/>
    <d v="2026-12-19T00:00:00"/>
    <n v="2026"/>
    <x v="2"/>
    <n v="12"/>
    <x v="3"/>
    <x v="3"/>
    <x v="15"/>
    <x v="3"/>
    <s v="New"/>
    <x v="0"/>
    <s v="Trekking Poles"/>
    <n v="1"/>
    <n v="71.89"/>
    <n v="0.15"/>
    <n v="32.409999999999997"/>
    <n v="61.106499999999997"/>
    <n v="32.409999999999997"/>
    <n v="28.6965"/>
    <n v="0.46961452545964832"/>
  </r>
  <r>
    <n v="5056"/>
    <d v="2026-05-24T00:00:00"/>
    <n v="2026"/>
    <x v="3"/>
    <n v="5"/>
    <x v="8"/>
    <x v="3"/>
    <x v="14"/>
    <x v="3"/>
    <s v="Returning"/>
    <x v="2"/>
    <s v="Portable Camp Stove"/>
    <n v="2"/>
    <n v="80.010000000000005"/>
    <n v="0"/>
    <n v="38.54"/>
    <n v="160.02000000000001"/>
    <n v="77.08"/>
    <n v="82.940000000000012"/>
    <n v="0.51831021122359711"/>
  </r>
  <r>
    <n v="5058"/>
    <d v="2026-08-27T00:00:00"/>
    <n v="2026"/>
    <x v="0"/>
    <n v="8"/>
    <x v="11"/>
    <x v="2"/>
    <x v="7"/>
    <x v="1"/>
    <s v="Business"/>
    <x v="3"/>
    <s v="Compact Repair Kit"/>
    <n v="6"/>
    <n v="41.33"/>
    <n v="0.2"/>
    <n v="17.02"/>
    <n v="198.38400000000001"/>
    <n v="102.12"/>
    <n v="96.26400000000001"/>
    <n v="0.48524074522138883"/>
  </r>
  <r>
    <n v="5059"/>
    <d v="2026-08-05T00:00:00"/>
    <n v="2026"/>
    <x v="0"/>
    <n v="8"/>
    <x v="11"/>
    <x v="2"/>
    <x v="6"/>
    <x v="3"/>
    <s v="Returning"/>
    <x v="2"/>
    <s v="Compact Sleeping Bag"/>
    <n v="2"/>
    <n v="122.47"/>
    <n v="0"/>
    <n v="59.73"/>
    <n v="244.94"/>
    <n v="119.46"/>
    <n v="125.48"/>
    <n v="0.5122887237690863"/>
  </r>
  <r>
    <n v="5062"/>
    <d v="2026-10-07T00:00:00"/>
    <n v="2026"/>
    <x v="2"/>
    <n v="10"/>
    <x v="9"/>
    <x v="2"/>
    <x v="13"/>
    <x v="2"/>
    <s v="Returning"/>
    <x v="4"/>
    <s v="Carry-On Duffel"/>
    <n v="4"/>
    <n v="131.05000000000001"/>
    <n v="0"/>
    <n v="67.37"/>
    <n v="524.20000000000005"/>
    <n v="269.48"/>
    <n v="254.72000000000003"/>
    <n v="0.48592140404425793"/>
  </r>
  <r>
    <n v="5065"/>
    <d v="2026-11-22T00:00:00"/>
    <n v="2026"/>
    <x v="2"/>
    <n v="11"/>
    <x v="2"/>
    <x v="0"/>
    <x v="4"/>
    <x v="2"/>
    <s v="New"/>
    <x v="4"/>
    <s v="Travel Backpack 35L"/>
    <n v="2"/>
    <n v="166.15"/>
    <n v="0"/>
    <n v="86.42"/>
    <n v="332.3"/>
    <n v="172.84"/>
    <n v="159.46"/>
    <n v="0.47986758952753539"/>
  </r>
  <r>
    <n v="5066"/>
    <d v="2026-09-11T00:00:00"/>
    <n v="2026"/>
    <x v="0"/>
    <n v="9"/>
    <x v="4"/>
    <x v="2"/>
    <x v="7"/>
    <x v="2"/>
    <s v="New"/>
    <x v="2"/>
    <s v="Alpine Tent 4P"/>
    <n v="1"/>
    <n v="338.01"/>
    <n v="0"/>
    <n v="190.89"/>
    <n v="338.01"/>
    <n v="190.89"/>
    <n v="147.12"/>
    <n v="0.43525339486997427"/>
  </r>
  <r>
    <n v="5068"/>
    <d v="2026-01-14T00:00:00"/>
    <n v="2026"/>
    <x v="1"/>
    <n v="1"/>
    <x v="10"/>
    <x v="1"/>
    <x v="1"/>
    <x v="2"/>
    <s v="Returning"/>
    <x v="4"/>
    <s v="Packing Cube Set"/>
    <n v="2"/>
    <n v="47.05"/>
    <n v="0.1"/>
    <n v="18.8"/>
    <n v="84.69"/>
    <n v="37.6"/>
    <n v="47.089999999999996"/>
    <n v="0.55602786633604906"/>
  </r>
  <r>
    <n v="5070"/>
    <d v="2026-05-02T00:00:00"/>
    <n v="2026"/>
    <x v="3"/>
    <n v="5"/>
    <x v="8"/>
    <x v="3"/>
    <x v="14"/>
    <x v="0"/>
    <s v="New"/>
    <x v="2"/>
    <s v="Portable Camp Stove"/>
    <n v="1"/>
    <n v="80.819999999999993"/>
    <n v="0"/>
    <n v="39.950000000000003"/>
    <n v="80.819999999999993"/>
    <n v="39.950000000000003"/>
    <n v="40.86999999999999"/>
    <n v="0.50569166048007907"/>
  </r>
  <r>
    <n v="5071"/>
    <d v="2026-07-02T00:00:00"/>
    <n v="2026"/>
    <x v="0"/>
    <n v="7"/>
    <x v="0"/>
    <x v="0"/>
    <x v="0"/>
    <x v="2"/>
    <s v="New"/>
    <x v="0"/>
    <s v="Hiking Daypack 20L"/>
    <n v="3"/>
    <n v="91.47"/>
    <n v="0.05"/>
    <n v="45.6"/>
    <n v="260.68949999999995"/>
    <n v="136.80000000000001"/>
    <n v="123.88949999999994"/>
    <n v="0.47523778287963253"/>
  </r>
  <r>
    <n v="5072"/>
    <d v="2026-10-24T00:00:00"/>
    <n v="2026"/>
    <x v="2"/>
    <n v="10"/>
    <x v="9"/>
    <x v="0"/>
    <x v="0"/>
    <x v="1"/>
    <s v="Business"/>
    <x v="4"/>
    <s v="Packing Cube Set"/>
    <n v="5"/>
    <n v="45.9"/>
    <n v="0.1"/>
    <n v="17.940000000000001"/>
    <n v="206.55"/>
    <n v="89.7"/>
    <n v="116.85000000000001"/>
    <n v="0.56572258533042852"/>
  </r>
  <r>
    <n v="5074"/>
    <d v="2026-03-02T00:00:00"/>
    <n v="2026"/>
    <x v="1"/>
    <n v="3"/>
    <x v="7"/>
    <x v="0"/>
    <x v="0"/>
    <x v="2"/>
    <s v="Returning"/>
    <x v="0"/>
    <s v="Hiking Daypack 20L"/>
    <n v="2"/>
    <n v="89.81"/>
    <n v="0"/>
    <n v="46.44"/>
    <n v="179.62"/>
    <n v="92.88"/>
    <n v="86.740000000000009"/>
    <n v="0.482908362097762"/>
  </r>
  <r>
    <n v="5075"/>
    <d v="2026-04-24T00:00:00"/>
    <n v="2026"/>
    <x v="3"/>
    <n v="4"/>
    <x v="6"/>
    <x v="1"/>
    <x v="5"/>
    <x v="3"/>
    <s v="New"/>
    <x v="3"/>
    <s v="Commuter Helmet"/>
    <n v="2"/>
    <n v="81.75"/>
    <n v="0"/>
    <n v="41.92"/>
    <n v="163.5"/>
    <n v="83.84"/>
    <n v="79.66"/>
    <n v="0.48721712538226297"/>
  </r>
  <r>
    <n v="5076"/>
    <d v="2026-10-09T00:00:00"/>
    <n v="2026"/>
    <x v="2"/>
    <n v="10"/>
    <x v="9"/>
    <x v="2"/>
    <x v="13"/>
    <x v="2"/>
    <s v="New"/>
    <x v="2"/>
    <s v="Trail Tent 2P"/>
    <n v="1"/>
    <n v="199.32"/>
    <n v="0"/>
    <n v="103.83"/>
    <n v="199.32"/>
    <n v="103.83"/>
    <n v="95.49"/>
    <n v="0.4790788681517158"/>
  </r>
  <r>
    <n v="5077"/>
    <d v="2026-04-11T00:00:00"/>
    <n v="2026"/>
    <x v="3"/>
    <n v="4"/>
    <x v="6"/>
    <x v="0"/>
    <x v="4"/>
    <x v="3"/>
    <s v="Returning"/>
    <x v="0"/>
    <s v="Hiking Daypack 20L"/>
    <n v="2"/>
    <n v="92.63"/>
    <n v="0.15"/>
    <n v="44.96"/>
    <n v="157.47099999999998"/>
    <n v="89.92"/>
    <n v="67.550999999999974"/>
    <n v="0.42897422382533917"/>
  </r>
  <r>
    <n v="5078"/>
    <d v="2026-01-25T00:00:00"/>
    <n v="2026"/>
    <x v="1"/>
    <n v="1"/>
    <x v="10"/>
    <x v="2"/>
    <x v="13"/>
    <x v="2"/>
    <s v="Returning"/>
    <x v="0"/>
    <s v="Trekking Poles"/>
    <n v="2"/>
    <n v="72.739999999999995"/>
    <n v="0"/>
    <n v="31.96"/>
    <n v="145.47999999999999"/>
    <n v="63.92"/>
    <n v="81.559999999999988"/>
    <n v="0.56062689029419843"/>
  </r>
  <r>
    <n v="5079"/>
    <d v="2026-11-08T00:00:00"/>
    <n v="2026"/>
    <x v="2"/>
    <n v="11"/>
    <x v="2"/>
    <x v="3"/>
    <x v="14"/>
    <x v="2"/>
    <s v="New"/>
    <x v="1"/>
    <s v="Weighted Vest"/>
    <n v="1"/>
    <n v="120.98"/>
    <n v="0.1"/>
    <n v="70.59"/>
    <n v="108.88200000000001"/>
    <n v="70.59"/>
    <n v="38.292000000000002"/>
    <n v="0.35168347385242738"/>
  </r>
  <r>
    <n v="5080"/>
    <d v="2026-07-05T00:00:00"/>
    <n v="2026"/>
    <x v="0"/>
    <n v="7"/>
    <x v="0"/>
    <x v="3"/>
    <x v="15"/>
    <x v="0"/>
    <s v="New"/>
    <x v="3"/>
    <s v="Commuter Helmet"/>
    <n v="2"/>
    <n v="80.8"/>
    <n v="0"/>
    <n v="42.21"/>
    <n v="161.6"/>
    <n v="84.42"/>
    <n v="77.179999999999993"/>
    <n v="0.47759900990099008"/>
  </r>
  <r>
    <n v="5082"/>
    <d v="2026-06-20T00:00:00"/>
    <n v="2026"/>
    <x v="3"/>
    <n v="6"/>
    <x v="5"/>
    <x v="2"/>
    <x v="7"/>
    <x v="2"/>
    <s v="Business"/>
    <x v="3"/>
    <s v="Commuter Helmet"/>
    <n v="2"/>
    <n v="81.489999999999995"/>
    <n v="0"/>
    <n v="42.15"/>
    <n v="162.97999999999999"/>
    <n v="84.3"/>
    <n v="78.679999999999993"/>
    <n v="0.48275862068965514"/>
  </r>
  <r>
    <n v="5083"/>
    <d v="2026-02-07T00:00:00"/>
    <n v="2026"/>
    <x v="1"/>
    <n v="2"/>
    <x v="1"/>
    <x v="3"/>
    <x v="14"/>
    <x v="0"/>
    <s v="Returning"/>
    <x v="2"/>
    <s v="Portable Camp Stove"/>
    <n v="1"/>
    <n v="81.47"/>
    <n v="0"/>
    <n v="39.18"/>
    <n v="81.47"/>
    <n v="39.18"/>
    <n v="42.29"/>
    <n v="0.51908678040996681"/>
  </r>
  <r>
    <n v="5084"/>
    <d v="2026-12-27T00:00:00"/>
    <n v="2026"/>
    <x v="2"/>
    <n v="12"/>
    <x v="3"/>
    <x v="2"/>
    <x v="7"/>
    <x v="3"/>
    <s v="Returning"/>
    <x v="4"/>
    <s v="Insulated Bottle"/>
    <n v="1"/>
    <n v="35.409999999999997"/>
    <n v="0.2"/>
    <n v="13.54"/>
    <n v="28.327999999999999"/>
    <n v="13.54"/>
    <n v="14.788"/>
    <n v="0.5220276757977973"/>
  </r>
  <r>
    <n v="5087"/>
    <d v="2026-08-17T00:00:00"/>
    <n v="2026"/>
    <x v="0"/>
    <n v="8"/>
    <x v="11"/>
    <x v="1"/>
    <x v="1"/>
    <x v="2"/>
    <s v="New"/>
    <x v="0"/>
    <s v="Trekking Poles"/>
    <n v="1"/>
    <n v="69.900000000000006"/>
    <n v="0.1"/>
    <n v="31.43"/>
    <n v="62.910000000000004"/>
    <n v="31.43"/>
    <n v="31.480000000000004"/>
    <n v="0.50039739310125575"/>
  </r>
  <r>
    <n v="5088"/>
    <d v="2026-06-14T00:00:00"/>
    <n v="2026"/>
    <x v="3"/>
    <n v="6"/>
    <x v="5"/>
    <x v="2"/>
    <x v="13"/>
    <x v="2"/>
    <s v="New"/>
    <x v="4"/>
    <s v="Travel Backpack 35L"/>
    <n v="1"/>
    <n v="160.99"/>
    <n v="0.05"/>
    <n v="89.15"/>
    <n v="152.94050000000001"/>
    <n v="89.15"/>
    <n v="63.790500000000009"/>
    <n v="0.41709357560619981"/>
  </r>
  <r>
    <n v="5090"/>
    <d v="2026-05-31T00:00:00"/>
    <n v="2026"/>
    <x v="3"/>
    <n v="5"/>
    <x v="8"/>
    <x v="2"/>
    <x v="6"/>
    <x v="3"/>
    <s v="New"/>
    <x v="4"/>
    <s v="Packing Cube Set"/>
    <n v="2"/>
    <n v="46.52"/>
    <n v="0.05"/>
    <n v="18.739999999999998"/>
    <n v="88.388000000000005"/>
    <n v="37.479999999999997"/>
    <n v="50.908000000000008"/>
    <n v="0.57596053762954258"/>
  </r>
  <r>
    <n v="5092"/>
    <d v="2026-04-26T00:00:00"/>
    <n v="2026"/>
    <x v="3"/>
    <n v="4"/>
    <x v="6"/>
    <x v="2"/>
    <x v="6"/>
    <x v="3"/>
    <s v="Business"/>
    <x v="1"/>
    <s v="Training Mat"/>
    <n v="4"/>
    <n v="50.84"/>
    <n v="0.05"/>
    <n v="22.63"/>
    <n v="193.19200000000001"/>
    <n v="90.52"/>
    <n v="102.67200000000001"/>
    <n v="0.53145057766367143"/>
  </r>
  <r>
    <n v="5093"/>
    <d v="2026-09-16T00:00:00"/>
    <n v="2026"/>
    <x v="0"/>
    <n v="9"/>
    <x v="4"/>
    <x v="1"/>
    <x v="1"/>
    <x v="1"/>
    <s v="Business"/>
    <x v="0"/>
    <s v="Trail Boots"/>
    <n v="3"/>
    <n v="140.47"/>
    <n v="0.15"/>
    <n v="81.739999999999995"/>
    <n v="358.19849999999997"/>
    <n v="245.21999999999997"/>
    <n v="112.9785"/>
    <n v="0.31540751845694498"/>
  </r>
  <r>
    <n v="5096"/>
    <d v="2026-06-19T00:00:00"/>
    <n v="2026"/>
    <x v="3"/>
    <n v="6"/>
    <x v="5"/>
    <x v="1"/>
    <x v="5"/>
    <x v="2"/>
    <s v="Returning"/>
    <x v="2"/>
    <s v="Trail Tent 2P"/>
    <n v="2"/>
    <n v="199.28"/>
    <n v="0"/>
    <n v="102.85"/>
    <n v="398.56"/>
    <n v="205.7"/>
    <n v="192.86"/>
    <n v="0.48389201124046571"/>
  </r>
  <r>
    <n v="5100"/>
    <d v="2026-12-19T00:00:00"/>
    <n v="2026"/>
    <x v="2"/>
    <n v="12"/>
    <x v="3"/>
    <x v="3"/>
    <x v="9"/>
    <x v="2"/>
    <s v="Returning"/>
    <x v="0"/>
    <s v="Trekking Poles"/>
    <n v="2"/>
    <n v="70.59"/>
    <n v="0.15"/>
    <n v="31.56"/>
    <n v="120.003"/>
    <n v="63.12"/>
    <n v="56.883000000000003"/>
    <n v="0.47401314967125824"/>
  </r>
  <r>
    <n v="5101"/>
    <d v="2026-01-13T00:00:00"/>
    <n v="2026"/>
    <x v="1"/>
    <n v="1"/>
    <x v="10"/>
    <x v="2"/>
    <x v="13"/>
    <x v="2"/>
    <s v="Returning"/>
    <x v="3"/>
    <s v="Trail Bike Light"/>
    <n v="3"/>
    <n v="51.52"/>
    <n v="0"/>
    <n v="21.92"/>
    <n v="154.56"/>
    <n v="65.760000000000005"/>
    <n v="88.8"/>
    <n v="0.57453416149068315"/>
  </r>
  <r>
    <n v="5102"/>
    <d v="2026-09-30T00:00:00"/>
    <n v="2026"/>
    <x v="0"/>
    <n v="9"/>
    <x v="4"/>
    <x v="2"/>
    <x v="16"/>
    <x v="2"/>
    <s v="New"/>
    <x v="2"/>
    <s v="Trail Tent 2P"/>
    <n v="1"/>
    <n v="196.74"/>
    <n v="0.15"/>
    <n v="102.01"/>
    <n v="167.22900000000001"/>
    <n v="102.01"/>
    <n v="65.219000000000008"/>
    <n v="0.38999814625453721"/>
  </r>
  <r>
    <n v="5104"/>
    <d v="2026-08-06T00:00:00"/>
    <n v="2026"/>
    <x v="0"/>
    <n v="8"/>
    <x v="11"/>
    <x v="2"/>
    <x v="13"/>
    <x v="2"/>
    <s v="Returning"/>
    <x v="4"/>
    <s v="Insulated Bottle"/>
    <n v="4"/>
    <n v="35.9"/>
    <n v="0"/>
    <n v="13.49"/>
    <n v="143.6"/>
    <n v="53.96"/>
    <n v="89.639999999999986"/>
    <n v="0.62423398328690805"/>
  </r>
  <r>
    <n v="5105"/>
    <d v="2026-08-28T00:00:00"/>
    <n v="2026"/>
    <x v="0"/>
    <n v="8"/>
    <x v="11"/>
    <x v="0"/>
    <x v="0"/>
    <x v="2"/>
    <s v="Business"/>
    <x v="4"/>
    <s v="Packing Cube Set"/>
    <n v="4"/>
    <n v="46.54"/>
    <n v="0"/>
    <n v="18.86"/>
    <n v="186.16"/>
    <n v="75.44"/>
    <n v="110.72"/>
    <n v="0.5947571981091534"/>
  </r>
  <r>
    <n v="5107"/>
    <d v="2026-05-29T00:00:00"/>
    <n v="2026"/>
    <x v="3"/>
    <n v="5"/>
    <x v="8"/>
    <x v="2"/>
    <x v="3"/>
    <x v="3"/>
    <s v="Returning"/>
    <x v="0"/>
    <s v="Summit Backpack 45L"/>
    <n v="1"/>
    <n v="154.07"/>
    <n v="0.05"/>
    <n v="78.400000000000006"/>
    <n v="146.36649999999997"/>
    <n v="78.400000000000006"/>
    <n v="67.966499999999968"/>
    <n v="0.46435830603314271"/>
  </r>
  <r>
    <n v="5108"/>
    <d v="2026-06-20T00:00:00"/>
    <n v="2026"/>
    <x v="3"/>
    <n v="6"/>
    <x v="5"/>
    <x v="2"/>
    <x v="3"/>
    <x v="1"/>
    <s v="Business"/>
    <x v="4"/>
    <s v="Travel Backpack 35L"/>
    <n v="8"/>
    <n v="162.71"/>
    <n v="0.2"/>
    <n v="85.27"/>
    <n v="1041.3440000000001"/>
    <n v="682.16"/>
    <n v="359.18400000000008"/>
    <n v="0.34492348349824847"/>
  </r>
  <r>
    <n v="5109"/>
    <d v="2026-05-25T00:00:00"/>
    <n v="2026"/>
    <x v="3"/>
    <n v="5"/>
    <x v="8"/>
    <x v="0"/>
    <x v="2"/>
    <x v="2"/>
    <s v="Business"/>
    <x v="2"/>
    <s v="Compact Sleeping Bag"/>
    <n v="2"/>
    <n v="125.42"/>
    <n v="0"/>
    <n v="62.28"/>
    <n v="250.84"/>
    <n v="124.56"/>
    <n v="126.28"/>
    <n v="0.50342848030617127"/>
  </r>
  <r>
    <n v="5110"/>
    <d v="2026-12-12T00:00:00"/>
    <n v="2026"/>
    <x v="2"/>
    <n v="12"/>
    <x v="3"/>
    <x v="0"/>
    <x v="2"/>
    <x v="2"/>
    <s v="New"/>
    <x v="3"/>
    <s v="Trail Bike Light"/>
    <n v="1"/>
    <n v="51.57"/>
    <n v="0.1"/>
    <n v="23.11"/>
    <n v="46.413000000000004"/>
    <n v="23.11"/>
    <n v="23.303000000000004"/>
    <n v="0.5020791588563549"/>
  </r>
  <r>
    <n v="5111"/>
    <d v="2026-11-13T00:00:00"/>
    <n v="2026"/>
    <x v="2"/>
    <n v="11"/>
    <x v="2"/>
    <x v="2"/>
    <x v="16"/>
    <x v="1"/>
    <s v="Business"/>
    <x v="4"/>
    <s v="Carry-On Duffel"/>
    <n v="5"/>
    <n v="133.99"/>
    <n v="0.15"/>
    <n v="65.55"/>
    <n v="569.45749999999998"/>
    <n v="327.75"/>
    <n v="241.70749999999998"/>
    <n v="0.42445221987593451"/>
  </r>
  <r>
    <n v="5112"/>
    <d v="2026-06-19T00:00:00"/>
    <n v="2026"/>
    <x v="3"/>
    <n v="6"/>
    <x v="5"/>
    <x v="1"/>
    <x v="1"/>
    <x v="3"/>
    <s v="Returning"/>
    <x v="1"/>
    <s v="Recovery Roller"/>
    <n v="2"/>
    <n v="37.04"/>
    <n v="0.05"/>
    <n v="13.76"/>
    <n v="70.375999999999991"/>
    <n v="27.52"/>
    <n v="42.855999999999995"/>
    <n v="0.60895759918153913"/>
  </r>
  <r>
    <n v="5115"/>
    <d v="2026-11-28T00:00:00"/>
    <n v="2026"/>
    <x v="2"/>
    <n v="11"/>
    <x v="2"/>
    <x v="1"/>
    <x v="5"/>
    <x v="2"/>
    <s v="New"/>
    <x v="4"/>
    <s v="Travel Backpack 35L"/>
    <n v="1"/>
    <n v="165.75"/>
    <n v="0.2"/>
    <n v="89.16"/>
    <n v="132.6"/>
    <n v="89.16"/>
    <n v="43.44"/>
    <n v="0.32760180995475113"/>
  </r>
  <r>
    <n v="5117"/>
    <d v="2026-07-29T00:00:00"/>
    <n v="2026"/>
    <x v="0"/>
    <n v="7"/>
    <x v="0"/>
    <x v="2"/>
    <x v="7"/>
    <x v="2"/>
    <s v="Business"/>
    <x v="0"/>
    <s v="Summit Backpack 45L"/>
    <n v="1"/>
    <n v="154.87"/>
    <n v="0"/>
    <n v="80.459999999999994"/>
    <n v="154.87"/>
    <n v="80.459999999999994"/>
    <n v="74.410000000000011"/>
    <n v="0.48046748886162594"/>
  </r>
  <r>
    <n v="5118"/>
    <d v="2026-07-23T00:00:00"/>
    <n v="2026"/>
    <x v="0"/>
    <n v="7"/>
    <x v="0"/>
    <x v="2"/>
    <x v="13"/>
    <x v="2"/>
    <s v="Business"/>
    <x v="4"/>
    <s v="Insulated Bottle"/>
    <n v="5"/>
    <n v="36.880000000000003"/>
    <n v="0.1"/>
    <n v="13.76"/>
    <n v="165.96"/>
    <n v="68.8"/>
    <n v="97.160000000000011"/>
    <n v="0.58544227524704751"/>
  </r>
  <r>
    <n v="5119"/>
    <d v="2026-04-18T00:00:00"/>
    <n v="2026"/>
    <x v="3"/>
    <n v="4"/>
    <x v="6"/>
    <x v="1"/>
    <x v="5"/>
    <x v="2"/>
    <s v="Business"/>
    <x v="0"/>
    <s v="Hiking Daypack 20L"/>
    <n v="1"/>
    <n v="93.32"/>
    <n v="0"/>
    <n v="44.82"/>
    <n v="93.32"/>
    <n v="44.82"/>
    <n v="48.499999999999993"/>
    <n v="0.51971710244320612"/>
  </r>
  <r>
    <n v="5121"/>
    <d v="2026-05-20T00:00:00"/>
    <n v="2026"/>
    <x v="3"/>
    <n v="5"/>
    <x v="8"/>
    <x v="1"/>
    <x v="10"/>
    <x v="2"/>
    <s v="New"/>
    <x v="1"/>
    <s v="Weighted Vest"/>
    <n v="2"/>
    <n v="121.96"/>
    <n v="0.05"/>
    <n v="71.2"/>
    <n v="231.72399999999999"/>
    <n v="142.4"/>
    <n v="89.323999999999984"/>
    <n v="0.38547582468799085"/>
  </r>
  <r>
    <n v="5127"/>
    <d v="2026-12-08T00:00:00"/>
    <n v="2026"/>
    <x v="2"/>
    <n v="12"/>
    <x v="3"/>
    <x v="2"/>
    <x v="7"/>
    <x v="3"/>
    <s v="Returning"/>
    <x v="2"/>
    <s v="Compact Sleeping Bag"/>
    <n v="1"/>
    <n v="122.65"/>
    <n v="0"/>
    <n v="58.9"/>
    <n v="122.65"/>
    <n v="58.9"/>
    <n v="63.750000000000007"/>
    <n v="0.51977170811251527"/>
  </r>
  <r>
    <n v="5129"/>
    <d v="2026-07-22T00:00:00"/>
    <n v="2026"/>
    <x v="0"/>
    <n v="7"/>
    <x v="0"/>
    <x v="2"/>
    <x v="13"/>
    <x v="2"/>
    <s v="Returning"/>
    <x v="3"/>
    <s v="Commuter Helmet"/>
    <n v="1"/>
    <n v="80.05"/>
    <n v="0.05"/>
    <n v="43.81"/>
    <n v="76.047499999999999"/>
    <n v="43.81"/>
    <n v="32.237499999999997"/>
    <n v="0.42391268615010352"/>
  </r>
  <r>
    <n v="5131"/>
    <d v="2026-11-18T00:00:00"/>
    <n v="2026"/>
    <x v="2"/>
    <n v="11"/>
    <x v="2"/>
    <x v="0"/>
    <x v="4"/>
    <x v="0"/>
    <s v="New"/>
    <x v="0"/>
    <s v="Trekking Poles"/>
    <n v="3"/>
    <n v="70.599999999999994"/>
    <n v="0.05"/>
    <n v="32.68"/>
    <n v="201.20999999999998"/>
    <n v="98.039999999999992"/>
    <n v="103.16999999999999"/>
    <n v="0.5127478753541076"/>
  </r>
  <r>
    <n v="5132"/>
    <d v="2026-08-08T00:00:00"/>
    <n v="2026"/>
    <x v="0"/>
    <n v="8"/>
    <x v="11"/>
    <x v="2"/>
    <x v="13"/>
    <x v="2"/>
    <s v="Business"/>
    <x v="3"/>
    <s v="Compact Repair Kit"/>
    <n v="1"/>
    <n v="40.51"/>
    <n v="0.05"/>
    <n v="16.29"/>
    <n v="38.484499999999997"/>
    <n v="16.29"/>
    <n v="22.194499999999998"/>
    <n v="0.57671270251659756"/>
  </r>
  <r>
    <n v="5133"/>
    <d v="2026-06-24T00:00:00"/>
    <n v="2026"/>
    <x v="3"/>
    <n v="6"/>
    <x v="5"/>
    <x v="1"/>
    <x v="1"/>
    <x v="2"/>
    <s v="Business"/>
    <x v="2"/>
    <s v="Portable Camp Stove"/>
    <n v="1"/>
    <n v="81.99"/>
    <n v="0.15"/>
    <n v="40.29"/>
    <n v="69.691499999999991"/>
    <n v="40.29"/>
    <n v="29.401499999999992"/>
    <n v="0.4218807171606293"/>
  </r>
  <r>
    <n v="5134"/>
    <d v="2026-12-28T00:00:00"/>
    <n v="2026"/>
    <x v="2"/>
    <n v="12"/>
    <x v="3"/>
    <x v="2"/>
    <x v="16"/>
    <x v="0"/>
    <s v="Returning"/>
    <x v="0"/>
    <s v="Hiking Daypack 20L"/>
    <n v="1"/>
    <n v="90.99"/>
    <n v="0.05"/>
    <n v="44.78"/>
    <n v="86.440499999999986"/>
    <n v="44.78"/>
    <n v="41.660499999999985"/>
    <n v="0.48195579618350187"/>
  </r>
  <r>
    <n v="5135"/>
    <d v="2026-12-30T00:00:00"/>
    <n v="2026"/>
    <x v="2"/>
    <n v="12"/>
    <x v="3"/>
    <x v="3"/>
    <x v="11"/>
    <x v="2"/>
    <s v="New"/>
    <x v="3"/>
    <s v="Trail Bike Light"/>
    <n v="5"/>
    <n v="51.78"/>
    <n v="0.15"/>
    <n v="22.37"/>
    <n v="220.06499999999997"/>
    <n v="111.85000000000001"/>
    <n v="108.21499999999996"/>
    <n v="0.49174107650012483"/>
  </r>
  <r>
    <n v="5136"/>
    <d v="2026-11-28T00:00:00"/>
    <n v="2026"/>
    <x v="2"/>
    <n v="11"/>
    <x v="2"/>
    <x v="3"/>
    <x v="12"/>
    <x v="3"/>
    <s v="New"/>
    <x v="2"/>
    <s v="Trail Tent 2P"/>
    <n v="4"/>
    <n v="198.02"/>
    <n v="0.05"/>
    <n v="103.82"/>
    <n v="752.476"/>
    <n v="415.28"/>
    <n v="337.19600000000003"/>
    <n v="0.44811528872681655"/>
  </r>
  <r>
    <n v="5137"/>
    <d v="2026-05-22T00:00:00"/>
    <n v="2026"/>
    <x v="3"/>
    <n v="5"/>
    <x v="8"/>
    <x v="0"/>
    <x v="8"/>
    <x v="2"/>
    <s v="Business"/>
    <x v="0"/>
    <s v="Summit Backpack 45L"/>
    <n v="4"/>
    <n v="155.4"/>
    <n v="0.05"/>
    <n v="77.31"/>
    <n v="590.52"/>
    <n v="309.24"/>
    <n v="281.27999999999997"/>
    <n v="0.47632595001016048"/>
  </r>
  <r>
    <n v="5138"/>
    <d v="2026-09-18T00:00:00"/>
    <n v="2026"/>
    <x v="0"/>
    <n v="9"/>
    <x v="4"/>
    <x v="1"/>
    <x v="1"/>
    <x v="1"/>
    <s v="Business"/>
    <x v="0"/>
    <s v="Hiking Daypack 20L"/>
    <n v="8"/>
    <n v="94.21"/>
    <n v="0.1"/>
    <n v="45.05"/>
    <n v="678.31200000000001"/>
    <n v="360.4"/>
    <n v="317.91200000000003"/>
    <n v="0.46868107891353833"/>
  </r>
  <r>
    <n v="5139"/>
    <d v="2026-04-08T00:00:00"/>
    <n v="2026"/>
    <x v="3"/>
    <n v="4"/>
    <x v="6"/>
    <x v="1"/>
    <x v="5"/>
    <x v="2"/>
    <s v="Returning"/>
    <x v="1"/>
    <s v="Training Mat"/>
    <n v="2"/>
    <n v="51.4"/>
    <n v="0"/>
    <n v="21.99"/>
    <n v="102.8"/>
    <n v="43.98"/>
    <n v="58.82"/>
    <n v="0.57217898832684821"/>
  </r>
  <r>
    <n v="5146"/>
    <d v="2026-11-22T00:00:00"/>
    <n v="2026"/>
    <x v="2"/>
    <n v="11"/>
    <x v="2"/>
    <x v="2"/>
    <x v="3"/>
    <x v="2"/>
    <s v="New"/>
    <x v="1"/>
    <s v="Recovery Roller"/>
    <n v="1"/>
    <n v="35.79"/>
    <n v="0.1"/>
    <n v="14.17"/>
    <n v="32.210999999999999"/>
    <n v="14.17"/>
    <n v="18.040999999999997"/>
    <n v="0.56008816863804278"/>
  </r>
  <r>
    <n v="5147"/>
    <d v="2026-09-16T00:00:00"/>
    <n v="2026"/>
    <x v="0"/>
    <n v="9"/>
    <x v="4"/>
    <x v="0"/>
    <x v="8"/>
    <x v="2"/>
    <s v="New"/>
    <x v="0"/>
    <s v="Trail Boots"/>
    <n v="2"/>
    <n v="145.35"/>
    <n v="0.05"/>
    <n v="78.39"/>
    <n v="276.16499999999996"/>
    <n v="156.78"/>
    <n v="119.38499999999996"/>
    <n v="0.4322959100537721"/>
  </r>
  <r>
    <n v="5148"/>
    <d v="2026-04-30T00:00:00"/>
    <n v="2026"/>
    <x v="3"/>
    <n v="4"/>
    <x v="6"/>
    <x v="3"/>
    <x v="11"/>
    <x v="2"/>
    <s v="Returning"/>
    <x v="4"/>
    <s v="Carry-On Duffel"/>
    <n v="1"/>
    <n v="130.34"/>
    <n v="0.1"/>
    <n v="66.680000000000007"/>
    <n v="117.30600000000001"/>
    <n v="66.680000000000007"/>
    <n v="50.626000000000005"/>
    <n v="0.43157212759790631"/>
  </r>
  <r>
    <n v="5149"/>
    <d v="2026-03-15T00:00:00"/>
    <n v="2026"/>
    <x v="1"/>
    <n v="3"/>
    <x v="7"/>
    <x v="2"/>
    <x v="13"/>
    <x v="0"/>
    <s v="New"/>
    <x v="4"/>
    <s v="Insulated Bottle"/>
    <n v="1"/>
    <n v="35.340000000000003"/>
    <n v="0.05"/>
    <n v="13.37"/>
    <n v="33.573"/>
    <n v="13.37"/>
    <n v="20.203000000000003"/>
    <n v="0.60176332171685587"/>
  </r>
  <r>
    <n v="5151"/>
    <d v="2026-11-09T00:00:00"/>
    <n v="2026"/>
    <x v="2"/>
    <n v="11"/>
    <x v="2"/>
    <x v="3"/>
    <x v="14"/>
    <x v="1"/>
    <s v="Business"/>
    <x v="1"/>
    <s v="Resistance Band Set"/>
    <n v="10"/>
    <n v="40.98"/>
    <n v="0.1"/>
    <n v="14.6"/>
    <n v="368.82"/>
    <n v="146"/>
    <n v="222.82"/>
    <n v="0.60414294235670518"/>
  </r>
  <r>
    <n v="5152"/>
    <d v="2026-09-30T00:00:00"/>
    <n v="2026"/>
    <x v="0"/>
    <n v="9"/>
    <x v="4"/>
    <x v="0"/>
    <x v="8"/>
    <x v="2"/>
    <s v="New"/>
    <x v="0"/>
    <s v="Hiking Daypack 20L"/>
    <n v="2"/>
    <n v="91.78"/>
    <n v="0.1"/>
    <n v="45.51"/>
    <n v="165.20400000000001"/>
    <n v="91.02"/>
    <n v="74.184000000000012"/>
    <n v="0.44904481731677204"/>
  </r>
  <r>
    <n v="5155"/>
    <d v="2026-02-25T00:00:00"/>
    <n v="2026"/>
    <x v="1"/>
    <n v="2"/>
    <x v="1"/>
    <x v="0"/>
    <x v="8"/>
    <x v="0"/>
    <s v="New"/>
    <x v="1"/>
    <s v="Training Mat"/>
    <n v="1"/>
    <n v="50.51"/>
    <n v="0"/>
    <n v="21.4"/>
    <n v="50.51"/>
    <n v="21.4"/>
    <n v="29.11"/>
    <n v="0.57632152049099195"/>
  </r>
  <r>
    <n v="5156"/>
    <d v="2026-05-11T00:00:00"/>
    <n v="2026"/>
    <x v="3"/>
    <n v="5"/>
    <x v="8"/>
    <x v="1"/>
    <x v="1"/>
    <x v="0"/>
    <s v="New"/>
    <x v="4"/>
    <s v="Carry-On Duffel"/>
    <n v="3"/>
    <n v="132.58000000000001"/>
    <n v="0.1"/>
    <n v="67.88"/>
    <n v="357.96600000000001"/>
    <n v="203.64"/>
    <n v="154.32600000000002"/>
    <n v="0.43111915656794225"/>
  </r>
  <r>
    <n v="5158"/>
    <d v="2026-06-30T00:00:00"/>
    <n v="2026"/>
    <x v="3"/>
    <n v="6"/>
    <x v="5"/>
    <x v="2"/>
    <x v="3"/>
    <x v="0"/>
    <s v="New"/>
    <x v="0"/>
    <s v="Summit Backpack 45L"/>
    <n v="1"/>
    <n v="156.11000000000001"/>
    <n v="0"/>
    <n v="79.52"/>
    <n v="156.11000000000001"/>
    <n v="79.52"/>
    <n v="76.590000000000018"/>
    <n v="0.49061559157004681"/>
  </r>
  <r>
    <n v="5159"/>
    <d v="2026-11-27T00:00:00"/>
    <n v="2026"/>
    <x v="2"/>
    <n v="11"/>
    <x v="2"/>
    <x v="0"/>
    <x v="8"/>
    <x v="2"/>
    <s v="Business"/>
    <x v="2"/>
    <s v="Portable Camp Stove"/>
    <n v="2"/>
    <n v="80.400000000000006"/>
    <n v="0.15"/>
    <n v="38.869999999999997"/>
    <n v="136.68"/>
    <n v="77.739999999999995"/>
    <n v="58.940000000000012"/>
    <n v="0.43122622183201648"/>
  </r>
  <r>
    <n v="5160"/>
    <d v="2026-04-22T00:00:00"/>
    <n v="2026"/>
    <x v="3"/>
    <n v="4"/>
    <x v="6"/>
    <x v="2"/>
    <x v="13"/>
    <x v="2"/>
    <s v="New"/>
    <x v="1"/>
    <s v="Recovery Roller"/>
    <n v="2"/>
    <n v="35.94"/>
    <n v="0.05"/>
    <n v="14.17"/>
    <n v="68.285999999999987"/>
    <n v="28.34"/>
    <n v="39.945999999999984"/>
    <n v="0.5849808159798493"/>
  </r>
  <r>
    <n v="5161"/>
    <d v="2026-08-01T00:00:00"/>
    <n v="2026"/>
    <x v="0"/>
    <n v="8"/>
    <x v="11"/>
    <x v="1"/>
    <x v="5"/>
    <x v="2"/>
    <s v="New"/>
    <x v="3"/>
    <s v="Compact Repair Kit"/>
    <n v="1"/>
    <n v="41.25"/>
    <n v="0.05"/>
    <n v="16.98"/>
    <n v="39.1875"/>
    <n v="16.98"/>
    <n v="22.2075"/>
    <n v="0.56669856459330148"/>
  </r>
  <r>
    <n v="5164"/>
    <d v="2026-07-04T00:00:00"/>
    <n v="2026"/>
    <x v="0"/>
    <n v="7"/>
    <x v="0"/>
    <x v="2"/>
    <x v="16"/>
    <x v="2"/>
    <s v="Returning"/>
    <x v="0"/>
    <s v="Trail Boots"/>
    <n v="4"/>
    <n v="142.86000000000001"/>
    <n v="0"/>
    <n v="81.62"/>
    <n v="571.44000000000005"/>
    <n v="326.48"/>
    <n v="244.96000000000004"/>
    <n v="0.42867142657146862"/>
  </r>
  <r>
    <n v="5166"/>
    <d v="2026-06-13T00:00:00"/>
    <n v="2026"/>
    <x v="3"/>
    <n v="6"/>
    <x v="5"/>
    <x v="0"/>
    <x v="0"/>
    <x v="3"/>
    <s v="New"/>
    <x v="2"/>
    <s v="Compact Sleeping Bag"/>
    <n v="3"/>
    <n v="125.25"/>
    <n v="0.05"/>
    <n v="58.95"/>
    <n v="356.96249999999998"/>
    <n v="176.85000000000002"/>
    <n v="180.11249999999995"/>
    <n v="0.50456980775291516"/>
  </r>
  <r>
    <n v="5167"/>
    <d v="2026-11-30T00:00:00"/>
    <n v="2026"/>
    <x v="2"/>
    <n v="11"/>
    <x v="2"/>
    <x v="3"/>
    <x v="9"/>
    <x v="3"/>
    <s v="New"/>
    <x v="2"/>
    <s v="Trail Tent 2P"/>
    <n v="2"/>
    <n v="197.5"/>
    <n v="0"/>
    <n v="104.47"/>
    <n v="395"/>
    <n v="208.94"/>
    <n v="186.06"/>
    <n v="0.4710379746835443"/>
  </r>
  <r>
    <n v="5168"/>
    <d v="2026-08-11T00:00:00"/>
    <n v="2026"/>
    <x v="0"/>
    <n v="8"/>
    <x v="11"/>
    <x v="1"/>
    <x v="5"/>
    <x v="3"/>
    <s v="Business"/>
    <x v="1"/>
    <s v="Weighted Vest"/>
    <n v="1"/>
    <n v="122.52"/>
    <n v="0.05"/>
    <n v="69.66"/>
    <n v="116.39399999999999"/>
    <n v="69.66"/>
    <n v="46.733999999999995"/>
    <n v="0.40151554203824935"/>
  </r>
  <r>
    <n v="5171"/>
    <d v="2026-05-02T00:00:00"/>
    <n v="2026"/>
    <x v="3"/>
    <n v="5"/>
    <x v="8"/>
    <x v="2"/>
    <x v="6"/>
    <x v="0"/>
    <s v="New"/>
    <x v="0"/>
    <s v="Summit Backpack 45L"/>
    <n v="2"/>
    <n v="157.84"/>
    <n v="0.1"/>
    <n v="79.28"/>
    <n v="284.11200000000002"/>
    <n v="158.56"/>
    <n v="125.55200000000002"/>
    <n v="0.44191023258433298"/>
  </r>
  <r>
    <n v="5174"/>
    <d v="2026-07-02T00:00:00"/>
    <n v="2026"/>
    <x v="0"/>
    <n v="7"/>
    <x v="0"/>
    <x v="2"/>
    <x v="7"/>
    <x v="0"/>
    <s v="New"/>
    <x v="4"/>
    <s v="Packing Cube Set"/>
    <n v="1"/>
    <n v="45.92"/>
    <n v="0.05"/>
    <n v="17.91"/>
    <n v="43.624000000000002"/>
    <n v="17.91"/>
    <n v="25.714000000000002"/>
    <n v="0.58944617641665142"/>
  </r>
  <r>
    <n v="5175"/>
    <d v="2026-01-24T00:00:00"/>
    <n v="2026"/>
    <x v="1"/>
    <n v="1"/>
    <x v="10"/>
    <x v="0"/>
    <x v="0"/>
    <x v="2"/>
    <s v="Returning"/>
    <x v="0"/>
    <s v="Trail Boots"/>
    <n v="1"/>
    <n v="147.21"/>
    <n v="0"/>
    <n v="79.510000000000005"/>
    <n v="147.21"/>
    <n v="79.510000000000005"/>
    <n v="67.7"/>
    <n v="0.45988723592147274"/>
  </r>
  <r>
    <n v="5177"/>
    <d v="2026-11-13T00:00:00"/>
    <n v="2026"/>
    <x v="2"/>
    <n v="11"/>
    <x v="2"/>
    <x v="2"/>
    <x v="3"/>
    <x v="0"/>
    <s v="Returning"/>
    <x v="2"/>
    <s v="Portable Camp Stove"/>
    <n v="2"/>
    <n v="83.18"/>
    <n v="0.1"/>
    <n v="40.479999999999997"/>
    <n v="149.72400000000002"/>
    <n v="80.959999999999994"/>
    <n v="68.764000000000024"/>
    <n v="0.45927172664369115"/>
  </r>
  <r>
    <n v="5180"/>
    <d v="2026-08-29T00:00:00"/>
    <n v="2026"/>
    <x v="0"/>
    <n v="8"/>
    <x v="11"/>
    <x v="1"/>
    <x v="5"/>
    <x v="1"/>
    <s v="Business"/>
    <x v="2"/>
    <s v="Compact Sleeping Bag"/>
    <n v="8"/>
    <n v="124"/>
    <n v="0.1"/>
    <n v="61.85"/>
    <n v="892.80000000000007"/>
    <n v="494.8"/>
    <n v="398.00000000000006"/>
    <n v="0.44578853046594985"/>
  </r>
  <r>
    <n v="5181"/>
    <d v="2026-04-16T00:00:00"/>
    <n v="2026"/>
    <x v="3"/>
    <n v="4"/>
    <x v="6"/>
    <x v="1"/>
    <x v="1"/>
    <x v="3"/>
    <s v="New"/>
    <x v="4"/>
    <s v="Packing Cube Set"/>
    <n v="2"/>
    <n v="45.51"/>
    <n v="0.1"/>
    <n v="18.809999999999999"/>
    <n v="81.917999999999992"/>
    <n v="37.619999999999997"/>
    <n v="44.297999999999995"/>
    <n v="0.54076027246758951"/>
  </r>
  <r>
    <n v="5182"/>
    <d v="2026-05-12T00:00:00"/>
    <n v="2026"/>
    <x v="3"/>
    <n v="5"/>
    <x v="8"/>
    <x v="0"/>
    <x v="0"/>
    <x v="2"/>
    <s v="Returning"/>
    <x v="1"/>
    <s v="Training Mat"/>
    <n v="2"/>
    <n v="51.15"/>
    <n v="0"/>
    <n v="22.53"/>
    <n v="102.3"/>
    <n v="45.06"/>
    <n v="57.239999999999995"/>
    <n v="0.55953079178885623"/>
  </r>
  <r>
    <n v="5185"/>
    <d v="2026-06-08T00:00:00"/>
    <n v="2026"/>
    <x v="3"/>
    <n v="6"/>
    <x v="5"/>
    <x v="2"/>
    <x v="13"/>
    <x v="2"/>
    <s v="New"/>
    <x v="4"/>
    <s v="Travel Backpack 35L"/>
    <n v="3"/>
    <n v="164.31"/>
    <n v="0.05"/>
    <n v="86"/>
    <n v="468.2835"/>
    <n v="258"/>
    <n v="210.2835"/>
    <n v="0.44905169624810615"/>
  </r>
  <r>
    <n v="5187"/>
    <d v="2026-04-16T00:00:00"/>
    <n v="2026"/>
    <x v="3"/>
    <n v="4"/>
    <x v="6"/>
    <x v="0"/>
    <x v="4"/>
    <x v="2"/>
    <s v="Returning"/>
    <x v="2"/>
    <s v="Trail Tent 2P"/>
    <n v="2"/>
    <n v="198.32"/>
    <n v="0"/>
    <n v="106.8"/>
    <n v="396.64"/>
    <n v="213.6"/>
    <n v="183.04"/>
    <n v="0.46147640177490923"/>
  </r>
  <r>
    <n v="5188"/>
    <d v="2026-01-03T00:00:00"/>
    <n v="2026"/>
    <x v="1"/>
    <n v="1"/>
    <x v="10"/>
    <x v="2"/>
    <x v="3"/>
    <x v="3"/>
    <s v="Returning"/>
    <x v="3"/>
    <s v="Trail Bike Light"/>
    <n v="1"/>
    <n v="49.71"/>
    <n v="0"/>
    <n v="23.15"/>
    <n v="49.71"/>
    <n v="23.15"/>
    <n v="26.560000000000002"/>
    <n v="0.53429893381613358"/>
  </r>
  <r>
    <n v="5189"/>
    <d v="2026-11-09T00:00:00"/>
    <n v="2026"/>
    <x v="2"/>
    <n v="11"/>
    <x v="2"/>
    <x v="0"/>
    <x v="4"/>
    <x v="0"/>
    <s v="New"/>
    <x v="0"/>
    <s v="Trail Boots"/>
    <n v="3"/>
    <n v="144.22999999999999"/>
    <n v="0"/>
    <n v="80.959999999999994"/>
    <n v="432.68999999999994"/>
    <n v="242.88"/>
    <n v="189.80999999999995"/>
    <n v="0.43867433959647778"/>
  </r>
  <r>
    <n v="5190"/>
    <d v="2026-05-05T00:00:00"/>
    <n v="2026"/>
    <x v="3"/>
    <n v="5"/>
    <x v="8"/>
    <x v="0"/>
    <x v="4"/>
    <x v="1"/>
    <s v="Returning"/>
    <x v="0"/>
    <s v="Hiking Daypack 20L"/>
    <n v="15"/>
    <n v="93.65"/>
    <n v="0.1"/>
    <n v="44.89"/>
    <n v="1264.2750000000001"/>
    <n v="673.35"/>
    <n v="590.92500000000007"/>
    <n v="0.46740226612089936"/>
  </r>
  <r>
    <n v="5191"/>
    <d v="2026-04-21T00:00:00"/>
    <n v="2026"/>
    <x v="3"/>
    <n v="4"/>
    <x v="6"/>
    <x v="2"/>
    <x v="7"/>
    <x v="0"/>
    <s v="Returning"/>
    <x v="3"/>
    <s v="Commuter Helmet"/>
    <n v="1"/>
    <n v="79.92"/>
    <n v="0.1"/>
    <n v="43.13"/>
    <n v="71.927999999999997"/>
    <n v="43.13"/>
    <n v="28.797999999999995"/>
    <n v="0.40037259481703918"/>
  </r>
  <r>
    <n v="5194"/>
    <d v="2026-10-29T00:00:00"/>
    <n v="2026"/>
    <x v="2"/>
    <n v="10"/>
    <x v="9"/>
    <x v="1"/>
    <x v="10"/>
    <x v="1"/>
    <s v="Business"/>
    <x v="2"/>
    <s v="Portable Camp Stove"/>
    <n v="12"/>
    <n v="80.84"/>
    <n v="0.1"/>
    <n v="38.39"/>
    <n v="873.072"/>
    <n v="460.68"/>
    <n v="412.392"/>
    <n v="0.4723459233602727"/>
  </r>
  <r>
    <n v="5195"/>
    <d v="2026-11-15T00:00:00"/>
    <n v="2026"/>
    <x v="2"/>
    <n v="11"/>
    <x v="2"/>
    <x v="3"/>
    <x v="14"/>
    <x v="2"/>
    <s v="Business"/>
    <x v="0"/>
    <s v="Summit Backpack 45L"/>
    <n v="3"/>
    <n v="153.88999999999999"/>
    <n v="0.1"/>
    <n v="80.36"/>
    <n v="415.50299999999999"/>
    <n v="241.07999999999998"/>
    <n v="174.423"/>
    <n v="0.41978758276113531"/>
  </r>
  <r>
    <n v="5196"/>
    <d v="2026-05-06T00:00:00"/>
    <n v="2026"/>
    <x v="3"/>
    <n v="5"/>
    <x v="8"/>
    <x v="0"/>
    <x v="4"/>
    <x v="2"/>
    <s v="New"/>
    <x v="2"/>
    <s v="Portable Camp Stove"/>
    <n v="3"/>
    <n v="82.56"/>
    <n v="0"/>
    <n v="39.99"/>
    <n v="247.68"/>
    <n v="119.97"/>
    <n v="127.71000000000001"/>
    <n v="0.515625"/>
  </r>
  <r>
    <n v="5197"/>
    <d v="2026-10-18T00:00:00"/>
    <n v="2026"/>
    <x v="2"/>
    <n v="10"/>
    <x v="9"/>
    <x v="0"/>
    <x v="4"/>
    <x v="2"/>
    <s v="New"/>
    <x v="3"/>
    <s v="Trail Bike Light"/>
    <n v="1"/>
    <n v="49.5"/>
    <n v="0"/>
    <n v="22.36"/>
    <n v="49.5"/>
    <n v="22.36"/>
    <n v="27.14"/>
    <n v="0.54828282828282826"/>
  </r>
  <r>
    <n v="5199"/>
    <d v="2026-11-23T00:00:00"/>
    <n v="2026"/>
    <x v="2"/>
    <n v="11"/>
    <x v="2"/>
    <x v="3"/>
    <x v="15"/>
    <x v="2"/>
    <s v="Returning"/>
    <x v="2"/>
    <s v="Compact Sleeping Bag"/>
    <n v="5"/>
    <n v="125.23"/>
    <n v="0.05"/>
    <n v="59.84"/>
    <n v="594.84249999999997"/>
    <n v="299.20000000000005"/>
    <n v="295.64249999999993"/>
    <n v="0.49700971265503041"/>
  </r>
  <r>
    <n v="5200"/>
    <d v="2026-09-28T00:00:00"/>
    <n v="2026"/>
    <x v="0"/>
    <n v="9"/>
    <x v="4"/>
    <x v="2"/>
    <x v="13"/>
    <x v="2"/>
    <s v="New"/>
    <x v="2"/>
    <s v="Trail Tent 2P"/>
    <n v="3"/>
    <n v="196.87"/>
    <n v="0.1"/>
    <n v="105.93"/>
    <n v="531.54899999999998"/>
    <n v="317.79000000000002"/>
    <n v="213.75899999999996"/>
    <n v="0.402143546502768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8ADDA2-5261-4BCA-B557-144B914FC3B0}" name="country wise map"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10:Q28" firstHeaderRow="1" firstDataRow="1" firstDataCol="1"/>
  <pivotFields count="20">
    <pivotField showAll="0"/>
    <pivotField numFmtId="164" showAll="0"/>
    <pivotField showAll="0"/>
    <pivotField showAll="0"/>
    <pivotField showAll="0"/>
    <pivotField showAll="0" nonAutoSortDefault="1">
      <items count="13">
        <item x="10"/>
        <item x="1"/>
        <item x="7"/>
        <item x="6"/>
        <item x="8"/>
        <item x="5"/>
        <item x="0"/>
        <item x="11"/>
        <item x="4"/>
        <item x="9"/>
        <item x="2"/>
        <item x="3"/>
        <item t="default"/>
      </items>
    </pivotField>
    <pivotField showAll="0">
      <items count="5">
        <item x="2"/>
        <item x="3"/>
        <item x="1"/>
        <item x="0"/>
        <item t="default"/>
      </items>
    </pivotField>
    <pivotField axis="axisRow" showAll="0">
      <items count="18">
        <item x="3"/>
        <item x="2"/>
        <item x="6"/>
        <item x="9"/>
        <item x="11"/>
        <item x="8"/>
        <item x="13"/>
        <item x="15"/>
        <item x="5"/>
        <item x="0"/>
        <item x="14"/>
        <item x="16"/>
        <item x="10"/>
        <item x="1"/>
        <item x="12"/>
        <item x="7"/>
        <item x="4"/>
        <item t="default"/>
      </items>
    </pivotField>
    <pivotField showAll="0"/>
    <pivotField showAll="0"/>
    <pivotField showAll="0">
      <items count="6">
        <item x="2"/>
        <item x="3"/>
        <item x="1"/>
        <item x="0"/>
        <item x="4"/>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5"/>
  </dataFields>
  <formats count="1">
    <format dxfId="17">
      <pivotArea collapsedLevelsAreSubtotals="1" fieldPosition="0">
        <references count="1">
          <reference field="7" count="5">
            <x v="5"/>
            <x v="6"/>
            <x v="8"/>
            <x v="13"/>
            <x v="16"/>
          </reference>
        </references>
      </pivotArea>
    </format>
  </formats>
  <chartFormats count="4">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AA410B-858D-4C10-82DA-F17D87364E5C}" name="sales channel"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10:K15" firstHeaderRow="1" firstDataRow="1" firstDataCol="1"/>
  <pivotFields count="20">
    <pivotField showAll="0"/>
    <pivotField numFmtId="164" showAll="0"/>
    <pivotField showAll="0"/>
    <pivotField showAll="0">
      <items count="5">
        <item x="1"/>
        <item x="3"/>
        <item x="0"/>
        <item x="2"/>
        <item t="default"/>
      </items>
    </pivotField>
    <pivotField showAll="0"/>
    <pivotField showAll="0" nonAutoSortDefault="1">
      <items count="13">
        <item x="10"/>
        <item x="1"/>
        <item x="7"/>
        <item x="6"/>
        <item x="8"/>
        <item x="5"/>
        <item x="0"/>
        <item x="11"/>
        <item x="4"/>
        <item x="9"/>
        <item x="2"/>
        <item x="3"/>
        <item t="default"/>
      </items>
    </pivotField>
    <pivotField showAll="0">
      <items count="5">
        <item x="2"/>
        <item x="3"/>
        <item x="1"/>
        <item x="0"/>
        <item t="default"/>
      </items>
    </pivotField>
    <pivotField showAll="0" measureFilter="1">
      <items count="18">
        <item x="3"/>
        <item x="2"/>
        <item x="6"/>
        <item x="9"/>
        <item x="11"/>
        <item x="8"/>
        <item x="13"/>
        <item x="15"/>
        <item x="5"/>
        <item x="0"/>
        <item x="14"/>
        <item x="16"/>
        <item x="10"/>
        <item x="1"/>
        <item x="12"/>
        <item x="7"/>
        <item x="4"/>
        <item t="default"/>
      </items>
    </pivotField>
    <pivotField axis="axisRow" showAll="0">
      <items count="5">
        <item x="1"/>
        <item x="3"/>
        <item x="2"/>
        <item x="0"/>
        <item t="default"/>
      </items>
    </pivotField>
    <pivotField showAll="0"/>
    <pivotField showAll="0">
      <items count="6">
        <item x="2"/>
        <item x="3"/>
        <item x="1"/>
        <item x="0"/>
        <item x="4"/>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8"/>
  </rowFields>
  <rowItems count="5">
    <i>
      <x/>
    </i>
    <i>
      <x v="1"/>
    </i>
    <i>
      <x v="2"/>
    </i>
    <i>
      <x v="3"/>
    </i>
    <i t="grand">
      <x/>
    </i>
  </rowItems>
  <colItems count="1">
    <i/>
  </colItems>
  <dataFields count="1">
    <dataField name="Total Revenue" fld="16" baseField="5" baseItem="0" numFmtId="165"/>
  </dataFields>
  <chartFormats count="11">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8" count="1" selected="0">
            <x v="0"/>
          </reference>
        </references>
      </pivotArea>
    </chartFormat>
    <chartFormat chart="14" format="8">
      <pivotArea type="data" outline="0" fieldPosition="0">
        <references count="2">
          <reference field="4294967294" count="1" selected="0">
            <x v="0"/>
          </reference>
          <reference field="8" count="1" selected="0">
            <x v="1"/>
          </reference>
        </references>
      </pivotArea>
    </chartFormat>
    <chartFormat chart="14" format="9">
      <pivotArea type="data" outline="0" fieldPosition="0">
        <references count="2">
          <reference field="4294967294" count="1" selected="0">
            <x v="0"/>
          </reference>
          <reference field="8" count="1" selected="0">
            <x v="2"/>
          </reference>
        </references>
      </pivotArea>
    </chartFormat>
    <chartFormat chart="14"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45F464-6DD0-4526-99AB-A41BEBF21CDB}" name="region wis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M10:N15" firstHeaderRow="1" firstDataRow="1" firstDataCol="1"/>
  <pivotFields count="20">
    <pivotField showAll="0"/>
    <pivotField numFmtId="164" showAll="0"/>
    <pivotField showAll="0"/>
    <pivotField showAll="0">
      <items count="5">
        <item x="1"/>
        <item x="3"/>
        <item x="0"/>
        <item x="2"/>
        <item t="default"/>
      </items>
    </pivotField>
    <pivotField showAll="0"/>
    <pivotField showAll="0" nonAutoSortDefault="1">
      <items count="13">
        <item x="10"/>
        <item x="1"/>
        <item x="7"/>
        <item x="6"/>
        <item x="8"/>
        <item x="5"/>
        <item x="0"/>
        <item x="11"/>
        <item x="4"/>
        <item x="9"/>
        <item x="2"/>
        <item x="3"/>
        <item t="default"/>
      </items>
    </pivotField>
    <pivotField axis="axisRow" showAll="0">
      <items count="5">
        <item x="2"/>
        <item x="3"/>
        <item x="1"/>
        <item x="0"/>
        <item t="default"/>
      </items>
    </pivotField>
    <pivotField showAll="0" measureFilter="1">
      <items count="18">
        <item x="3"/>
        <item x="2"/>
        <item x="6"/>
        <item x="9"/>
        <item x="11"/>
        <item x="8"/>
        <item x="13"/>
        <item x="15"/>
        <item x="5"/>
        <item x="0"/>
        <item x="14"/>
        <item x="16"/>
        <item x="10"/>
        <item x="1"/>
        <item x="12"/>
        <item x="7"/>
        <item x="4"/>
        <item t="default"/>
      </items>
    </pivotField>
    <pivotField showAll="0">
      <items count="5">
        <item x="1"/>
        <item x="3"/>
        <item x="2"/>
        <item x="0"/>
        <item t="default"/>
      </items>
    </pivotField>
    <pivotField showAll="0"/>
    <pivotField showAll="0">
      <items count="6">
        <item x="2"/>
        <item x="3"/>
        <item x="1"/>
        <item x="0"/>
        <item x="4"/>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6"/>
  </rowFields>
  <rowItems count="5">
    <i>
      <x/>
    </i>
    <i>
      <x v="1"/>
    </i>
    <i>
      <x v="2"/>
    </i>
    <i>
      <x v="3"/>
    </i>
    <i t="grand">
      <x/>
    </i>
  </rowItems>
  <colItems count="1">
    <i/>
  </colItems>
  <dataFields count="1">
    <dataField name="Total Revenue" fld="16" baseField="5" baseItem="0" numFmtId="165"/>
  </dataFields>
  <chartFormats count="11">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6" count="1" selected="0">
            <x v="0"/>
          </reference>
        </references>
      </pivotArea>
    </chartFormat>
    <chartFormat chart="18" format="8">
      <pivotArea type="data" outline="0" fieldPosition="0">
        <references count="2">
          <reference field="4294967294" count="1" selected="0">
            <x v="0"/>
          </reference>
          <reference field="6" count="1" selected="0">
            <x v="1"/>
          </reference>
        </references>
      </pivotArea>
    </chartFormat>
    <chartFormat chart="18" format="9">
      <pivotArea type="data" outline="0" fieldPosition="0">
        <references count="2">
          <reference field="4294967294" count="1" selected="0">
            <x v="0"/>
          </reference>
          <reference field="6" count="1" selected="0">
            <x v="2"/>
          </reference>
        </references>
      </pivotArea>
    </chartFormat>
    <chartFormat chart="18"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6584A6-6DA1-40CC-BEF0-23D0D6F2F04B}" name="top 5 country"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0:H16" firstHeaderRow="1" firstDataRow="1" firstDataCol="1"/>
  <pivotFields count="20">
    <pivotField showAll="0"/>
    <pivotField numFmtId="164" showAll="0"/>
    <pivotField showAll="0"/>
    <pivotField showAll="0">
      <items count="5">
        <item x="1"/>
        <item x="3"/>
        <item x="0"/>
        <item x="2"/>
        <item t="default"/>
      </items>
    </pivotField>
    <pivotField showAll="0"/>
    <pivotField showAll="0" nonAutoSortDefault="1">
      <items count="13">
        <item x="10"/>
        <item x="1"/>
        <item x="7"/>
        <item x="6"/>
        <item x="8"/>
        <item x="5"/>
        <item x="0"/>
        <item x="11"/>
        <item x="4"/>
        <item x="9"/>
        <item x="2"/>
        <item x="3"/>
        <item t="default"/>
      </items>
    </pivotField>
    <pivotField showAll="0">
      <items count="5">
        <item x="2"/>
        <item x="3"/>
        <item x="1"/>
        <item x="0"/>
        <item t="default"/>
      </items>
    </pivotField>
    <pivotField axis="axisRow" showAll="0" measureFilter="1">
      <items count="18">
        <item x="3"/>
        <item x="2"/>
        <item x="6"/>
        <item x="9"/>
        <item x="11"/>
        <item x="8"/>
        <item x="13"/>
        <item x="15"/>
        <item x="5"/>
        <item x="0"/>
        <item x="14"/>
        <item x="16"/>
        <item x="10"/>
        <item x="1"/>
        <item x="12"/>
        <item x="7"/>
        <item x="4"/>
        <item t="default"/>
      </items>
    </pivotField>
    <pivotField showAll="0"/>
    <pivotField showAll="0"/>
    <pivotField showAll="0">
      <items count="6">
        <item x="2"/>
        <item x="3"/>
        <item x="1"/>
        <item x="0"/>
        <item x="4"/>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Fields count="1">
    <field x="7"/>
  </rowFields>
  <rowItems count="6">
    <i>
      <x v="5"/>
    </i>
    <i>
      <x v="6"/>
    </i>
    <i>
      <x v="8"/>
    </i>
    <i>
      <x v="13"/>
    </i>
    <i>
      <x v="16"/>
    </i>
    <i t="grand">
      <x/>
    </i>
  </rowItems>
  <colItems count="1">
    <i/>
  </colItems>
  <dataFields count="1">
    <dataField name="Total Revenue" fld="16" baseField="5" baseItem="0" numFmtId="165"/>
  </dataFields>
  <formats count="1">
    <format dxfId="22">
      <pivotArea collapsedLevelsAreSubtotals="1" fieldPosition="0">
        <references count="1">
          <reference field="7" count="5">
            <x v="5"/>
            <x v="6"/>
            <x v="8"/>
            <x v="13"/>
            <x v="16"/>
          </reference>
        </references>
      </pivotArea>
    </format>
  </formats>
  <chartFormats count="4">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3020764-F4ED-4B3D-BB5C-703ACB82D780}" name="monthly profit and revenu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0:E23" firstHeaderRow="0" firstDataRow="1" firstDataCol="1"/>
  <pivotFields count="20">
    <pivotField showAll="0"/>
    <pivotField numFmtId="164" showAll="0"/>
    <pivotField showAll="0"/>
    <pivotField showAll="0">
      <items count="5">
        <item x="1"/>
        <item x="3"/>
        <item x="0"/>
        <item x="2"/>
        <item t="default"/>
      </items>
    </pivotField>
    <pivotField showAll="0"/>
    <pivotField axis="axisRow" showAll="0" nonAutoSortDefault="1">
      <items count="13">
        <item x="10"/>
        <item x="1"/>
        <item x="7"/>
        <item x="6"/>
        <item x="8"/>
        <item x="5"/>
        <item x="0"/>
        <item x="11"/>
        <item x="4"/>
        <item x="9"/>
        <item x="2"/>
        <item x="3"/>
        <item t="default"/>
      </items>
    </pivotField>
    <pivotField showAll="0">
      <items count="5">
        <item x="2"/>
        <item x="3"/>
        <item x="1"/>
        <item x="0"/>
        <item t="default"/>
      </items>
    </pivotField>
    <pivotField showAll="0">
      <items count="18">
        <item x="3"/>
        <item x="2"/>
        <item x="6"/>
        <item x="9"/>
        <item x="11"/>
        <item x="8"/>
        <item x="13"/>
        <item x="15"/>
        <item x="5"/>
        <item x="0"/>
        <item x="14"/>
        <item x="16"/>
        <item x="10"/>
        <item x="1"/>
        <item x="12"/>
        <item x="7"/>
        <item x="4"/>
        <item t="default"/>
      </items>
    </pivotField>
    <pivotField showAll="0"/>
    <pivotField showAll="0"/>
    <pivotField showAll="0">
      <items count="6">
        <item x="2"/>
        <item x="3"/>
        <item x="1"/>
        <item x="0"/>
        <item x="4"/>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Gross Profit" fld="18" baseField="5" baseItem="0" numFmtId="165"/>
    <dataField name="Total Revenue" fld="16" baseField="5" baseItem="0" numFmtId="165"/>
  </dataFields>
  <formats count="2">
    <format dxfId="15">
      <pivotArea collapsedLevelsAreSubtotals="1" fieldPosition="0">
        <references count="2">
          <reference field="4294967294" count="1" selected="0">
            <x v="0"/>
          </reference>
          <reference field="5" count="0"/>
        </references>
      </pivotArea>
    </format>
    <format dxfId="16">
      <pivotArea collapsedLevelsAreSubtotals="1" fieldPosition="0">
        <references count="2">
          <reference field="4294967294" count="1" selected="0">
            <x v="1"/>
          </reference>
          <reference field="5"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494423-8A41-4A73-9AD2-D3D203D1F4D5}" name="COG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0">
    <pivotField showAll="0"/>
    <pivotField numFmtId="164"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s>
  <rowItems count="1">
    <i/>
  </rowItems>
  <colItems count="1">
    <i/>
  </colItems>
  <dataFields count="1">
    <dataField name="Sum of COGS"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8B9292-7BBF-4D66-B6A7-3D5163F8AE74}" name="Total order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0">
    <pivotField dataField="1" showAll="0"/>
    <pivotField numFmtId="164"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3D9A56-414C-4906-817E-C282D7E71C7C}" name="Total unit sold"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numFmtId="164"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BFC31C-EB28-4AB9-9C18-1311C4C23710}" name="Gross profi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s>
  <rowItems count="1">
    <i/>
  </rowItems>
  <colItems count="1">
    <i/>
  </colItems>
  <dataFields count="1">
    <dataField name="Sum of Gross Profit" fld="18"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D11FB1-4508-441F-AC36-284DF808FB86}" name="Total Revenue"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pivotField showAll="0"/>
    <pivotField showAll="0"/>
    <pivotField showAll="0"/>
    <pivotField showAll="0">
      <items count="5">
        <item x="2"/>
        <item x="3"/>
        <item x="1"/>
        <item x="0"/>
        <item t="default"/>
      </items>
    </pivotField>
    <pivotField showAll="0"/>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s>
  <rowItems count="1">
    <i/>
  </rowItems>
  <colItems count="1">
    <i/>
  </colItems>
  <dataFields count="1">
    <dataField name="Sum of Revenue" fld="16" baseField="0" baseItem="0" numFmtId="167"/>
  </dataFields>
  <formats count="1">
    <format dxfId="1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B88727F-ABC1-4D39-ACDA-7B68A075C6E0}" sourceName="Product Category">
  <pivotTables>
    <pivotTable tabId="3" name="top 5 country"/>
    <pivotTable tabId="3" name="monthly profit and revenue"/>
    <pivotTable tabId="3" name="country wise map"/>
    <pivotTable tabId="3" name="region wise"/>
    <pivotTable tabId="3" name="sales channel"/>
  </pivotTables>
  <data>
    <tabular pivotCacheId="1466832842">
      <items count="5">
        <i x="2" s="1"/>
        <i x="3" s="1"/>
        <i x="1"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9286B5E-83F6-4EB9-9D03-5D1BE3FD7248}" sourceName="Country">
  <pivotTables>
    <pivotTable tabId="3" name="monthly profit and revenue"/>
    <pivotTable tabId="3" name="region wise"/>
    <pivotTable tabId="3" name="sales channel"/>
  </pivotTables>
  <data>
    <tabular pivotCacheId="1466832842">
      <items count="17">
        <i x="3" s="1"/>
        <i x="2" s="1"/>
        <i x="6" s="1"/>
        <i x="9" s="1"/>
        <i x="11" s="1"/>
        <i x="8" s="1"/>
        <i x="13" s="1"/>
        <i x="15" s="1"/>
        <i x="5" s="1"/>
        <i x="0" s="1"/>
        <i x="14" s="1"/>
        <i x="16" s="1"/>
        <i x="10" s="1"/>
        <i x="1" s="1"/>
        <i x="12" s="1"/>
        <i x="7"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3E76E4B-FE13-4FE5-9530-87B6CC650C0B}" sourceName="Quarter">
  <pivotTables>
    <pivotTable tabId="3" name="monthly profit and revenue"/>
    <pivotTable tabId="3" name="region wise"/>
    <pivotTable tabId="3" name="sales channel"/>
    <pivotTable tabId="3" name="top 5 country"/>
  </pivotTables>
  <data>
    <tabular pivotCacheId="1466832842">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675113B0-B2EA-465B-8660-850241F2B21B}" cache="Slicer_Product_Category" caption="Product Category" rowHeight="247650"/>
  <slicer name="Country" xr10:uid="{C3005FF0-FA3A-4A02-9CDD-27FB2E982B7F}" cache="Slicer_Country" caption="Country" rowHeight="247650"/>
  <slicer name="Quarter" xr10:uid="{6DAF8A10-1ED3-4995-9729-BA11440A9459}"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101" dataDxfId="100">
  <autoFilter ref="A1:T2708" xr:uid="{00C7785C-B0DC-4149-B41F-A1291B984374}"/>
  <sortState xmlns:xlrd2="http://schemas.microsoft.com/office/spreadsheetml/2017/richdata2" ref="A2:T2708">
    <sortCondition ref="A1:A2708"/>
  </sortState>
  <tableColumns count="20">
    <tableColumn id="21" xr3:uid="{6225545C-05B8-4FEB-B4C9-2C84CBF55B01}" name="ID" dataDxfId="99"/>
    <tableColumn id="2" xr3:uid="{99F5FD81-8F5C-4B7A-810D-BB7E4869701E}" name="Order Date" dataDxfId="98"/>
    <tableColumn id="22" xr3:uid="{02F62B8D-3715-40E4-96A1-35BF2AF1401B}" name="Year" dataDxfId="97">
      <calculatedColumnFormula>YEAR(SalesDataTable[[#This Row],[Order Date]])</calculatedColumnFormula>
    </tableColumn>
    <tableColumn id="25" xr3:uid="{8A3C6A0A-A3BB-4868-8339-90A5AD4D6010}" name="Quarter" dataDxfId="96">
      <calculatedColumnFormula>"Q"&amp;ROUNDUP(MONTH(SalesDataTable[[#This Row],[Order Date]])/3,0)</calculatedColumnFormula>
    </tableColumn>
    <tableColumn id="23" xr3:uid="{595C2CAF-10E1-4D6C-8343-8E2CA527B17E}" name="Month No." dataDxfId="95">
      <calculatedColumnFormula>MONTH(SalesDataTable[[#This Row],[Order Date]])</calculatedColumnFormula>
    </tableColumn>
    <tableColumn id="24" xr3:uid="{B787653F-E626-4C1B-BC1A-5B9B9DD30550}" name="Month" dataDxfId="94">
      <calculatedColumnFormula>TEXT(SalesDataTable[[#This Row],[Order Date]],"MMM")</calculatedColumnFormula>
    </tableColumn>
    <tableColumn id="3" xr3:uid="{BABD2837-4996-49F4-B8FC-F980EA4C9534}" name="Region" dataDxfId="93"/>
    <tableColumn id="4" xr3:uid="{ED840ADB-B6D0-4386-8CC3-66DEA65BED3E}" name="Country" dataDxfId="92"/>
    <tableColumn id="5" xr3:uid="{C21A7B37-6F6C-4361-82C1-4670F9FDBEC2}" name="Sales Channel" dataDxfId="91"/>
    <tableColumn id="6" xr3:uid="{84080584-6B54-4896-A4DE-A87DFF0731C6}" name="Customer Type" dataDxfId="90"/>
    <tableColumn id="7" xr3:uid="{0B005238-5F14-4C46-B503-7F3DFF36170E}" name="Product Category" dataDxfId="89"/>
    <tableColumn id="8" xr3:uid="{B930794A-6484-4BE3-BBD2-E8771691DFAD}" name="Product" dataDxfId="88"/>
    <tableColumn id="9" xr3:uid="{5CA4DF7A-9AF5-4D9D-9D5A-DDED3D0A7E80}" name="Units Sold" dataDxfId="87"/>
    <tableColumn id="10" xr3:uid="{6756035F-A4CB-4AFF-BFF3-3610B142F0EE}" name="Unit Price" dataDxfId="86"/>
    <tableColumn id="11" xr3:uid="{B694F18E-F9BD-40E2-A356-3F67136CB960}" name="Discount %" dataDxfId="85"/>
    <tableColumn id="12" xr3:uid="{15D4CF49-FA19-4C44-A023-7C629B44C0DB}" name="Unit Cost" dataDxfId="84"/>
    <tableColumn id="13" xr3:uid="{3D8A84CF-5674-491F-8F81-BB5FC7A74D30}" name="Revenue" dataDxfId="83">
      <calculatedColumnFormula>M2*N2*(1-O2)</calculatedColumnFormula>
    </tableColumn>
    <tableColumn id="14" xr3:uid="{455060E3-F1BA-493D-AC17-8D56984B9F5C}" name="COGS" dataDxfId="82">
      <calculatedColumnFormula>M2*P2</calculatedColumnFormula>
    </tableColumn>
    <tableColumn id="15" xr3:uid="{89F4A687-84DC-4069-9C8B-9548E670D916}" name="Gross Profit" dataDxfId="81">
      <calculatedColumnFormula>Q2-R2</calculatedColumnFormula>
    </tableColumn>
    <tableColumn id="16" xr3:uid="{F7B6CDDB-7E56-4D6C-91A8-8CE6DC05EA92}" name="Gross Margin %" dataDxfId="80">
      <calculatedColumnFormula>IFERROR(S2/Q2,0)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E2459-5DBC-44A8-80F5-10CF793F7781}">
  <dimension ref="A3:T28"/>
  <sheetViews>
    <sheetView topLeftCell="G8" workbookViewId="0">
      <selection activeCell="X14" sqref="X14"/>
    </sheetView>
  </sheetViews>
  <sheetFormatPr defaultRowHeight="14.4"/>
  <cols>
    <col min="1" max="1" width="14.109375" bestFit="1" customWidth="1"/>
    <col min="2" max="2" width="15.5546875" bestFit="1" customWidth="1"/>
    <col min="3" max="3" width="12.44140625" bestFit="1" customWidth="1"/>
    <col min="4" max="4" width="15.21875" bestFit="1" customWidth="1"/>
    <col min="5" max="5" width="12.44140625" bestFit="1" customWidth="1"/>
    <col min="7" max="7" width="13.5546875" bestFit="1" customWidth="1"/>
    <col min="8" max="8" width="12.44140625" bestFit="1" customWidth="1"/>
    <col min="9" max="9" width="9.88671875" bestFit="1" customWidth="1"/>
    <col min="10" max="10" width="12.77734375" bestFit="1" customWidth="1"/>
    <col min="11" max="11" width="12.44140625" bestFit="1" customWidth="1"/>
    <col min="13" max="13" width="14.33203125" bestFit="1" customWidth="1"/>
    <col min="14" max="14" width="12.44140625" bestFit="1" customWidth="1"/>
    <col min="16" max="16" width="13.5546875" bestFit="1" customWidth="1"/>
    <col min="17" max="17" width="12.44140625" bestFit="1" customWidth="1"/>
    <col min="19" max="19" width="13.5546875" bestFit="1" customWidth="1"/>
    <col min="20" max="20" width="12.109375" bestFit="1" customWidth="1"/>
  </cols>
  <sheetData>
    <row r="3" spans="1:20">
      <c r="A3" t="s">
        <v>72</v>
      </c>
      <c r="C3" t="s">
        <v>73</v>
      </c>
      <c r="E3" t="s">
        <v>74</v>
      </c>
      <c r="G3" t="s">
        <v>75</v>
      </c>
      <c r="I3" s="10" t="s">
        <v>76</v>
      </c>
      <c r="K3" t="s">
        <v>77</v>
      </c>
    </row>
    <row r="4" spans="1:20">
      <c r="A4" s="15">
        <v>645223.17949999857</v>
      </c>
      <c r="C4" s="11">
        <v>296384.24950000102</v>
      </c>
      <c r="E4" s="12">
        <f>C4/A4</f>
        <v>0.45935152194885098</v>
      </c>
      <c r="G4" s="13">
        <v>6698</v>
      </c>
      <c r="I4">
        <v>2707</v>
      </c>
      <c r="K4" s="11">
        <v>348838.92999999988</v>
      </c>
    </row>
    <row r="10" spans="1:20">
      <c r="C10" s="10" t="s">
        <v>79</v>
      </c>
      <c r="D10" t="s">
        <v>93</v>
      </c>
      <c r="E10" t="s">
        <v>94</v>
      </c>
      <c r="G10" s="10" t="s">
        <v>79</v>
      </c>
      <c r="H10" t="s">
        <v>94</v>
      </c>
      <c r="J10" s="10" t="s">
        <v>79</v>
      </c>
      <c r="K10" t="s">
        <v>94</v>
      </c>
      <c r="M10" s="10" t="s">
        <v>79</v>
      </c>
      <c r="N10" t="s">
        <v>94</v>
      </c>
      <c r="P10" s="10" t="s">
        <v>79</v>
      </c>
      <c r="Q10" t="s">
        <v>94</v>
      </c>
      <c r="S10" t="str">
        <f>P10</f>
        <v>Row Labels</v>
      </c>
      <c r="T10" t="str">
        <f>Q10</f>
        <v>Total Revenue</v>
      </c>
    </row>
    <row r="11" spans="1:20">
      <c r="C11" s="16" t="s">
        <v>80</v>
      </c>
      <c r="D11" s="17">
        <v>17596.939500000011</v>
      </c>
      <c r="E11" s="17">
        <v>39091.819499999991</v>
      </c>
      <c r="G11" s="16" t="s">
        <v>47</v>
      </c>
      <c r="H11" s="17">
        <v>55102.048500000026</v>
      </c>
      <c r="J11" s="16" t="s">
        <v>8</v>
      </c>
      <c r="K11" s="11">
        <v>179633.50450000007</v>
      </c>
      <c r="M11" s="16" t="s">
        <v>6</v>
      </c>
      <c r="N11" s="11">
        <v>191158.65549999991</v>
      </c>
      <c r="P11" s="16" t="s">
        <v>27</v>
      </c>
      <c r="Q11" s="11">
        <v>32754.265500000009</v>
      </c>
      <c r="S11" t="str">
        <f t="shared" ref="S11:S27" si="0">P11</f>
        <v>Austria</v>
      </c>
      <c r="T11">
        <f t="shared" ref="T11:T27" si="1">Q11</f>
        <v>32754.265500000009</v>
      </c>
    </row>
    <row r="12" spans="1:20">
      <c r="C12" s="16" t="s">
        <v>81</v>
      </c>
      <c r="D12" s="17">
        <v>16561.506999999998</v>
      </c>
      <c r="E12" s="17">
        <v>35647.717000000019</v>
      </c>
      <c r="G12" s="16" t="s">
        <v>43</v>
      </c>
      <c r="H12" s="17">
        <v>70034.105500000005</v>
      </c>
      <c r="J12" s="16" t="s">
        <v>28</v>
      </c>
      <c r="K12" s="11">
        <v>92836.007000000012</v>
      </c>
      <c r="M12" s="16" t="s">
        <v>11</v>
      </c>
      <c r="N12" s="11">
        <v>131488.62350000007</v>
      </c>
      <c r="P12" s="16" t="s">
        <v>21</v>
      </c>
      <c r="Q12" s="11">
        <v>26318.221999999998</v>
      </c>
      <c r="S12" t="str">
        <f t="shared" si="0"/>
        <v>Belgium</v>
      </c>
      <c r="T12">
        <f t="shared" si="1"/>
        <v>26318.221999999998</v>
      </c>
    </row>
    <row r="13" spans="1:20">
      <c r="C13" s="16" t="s">
        <v>82</v>
      </c>
      <c r="D13" s="17">
        <v>21465.038500000013</v>
      </c>
      <c r="E13" s="17">
        <v>44696.898499999988</v>
      </c>
      <c r="G13" s="16" t="s">
        <v>50</v>
      </c>
      <c r="H13" s="17">
        <v>50319.473500000022</v>
      </c>
      <c r="J13" s="16" t="s">
        <v>2</v>
      </c>
      <c r="K13" s="11">
        <v>260307.05700000009</v>
      </c>
      <c r="M13" s="16" t="s">
        <v>0</v>
      </c>
      <c r="N13" s="11">
        <v>124535.48549999992</v>
      </c>
      <c r="P13" s="16" t="s">
        <v>7</v>
      </c>
      <c r="Q13" s="11">
        <v>23348.654000000006</v>
      </c>
      <c r="S13" t="str">
        <f t="shared" si="0"/>
        <v>Czechia</v>
      </c>
      <c r="T13">
        <f t="shared" si="1"/>
        <v>23348.654000000006</v>
      </c>
    </row>
    <row r="14" spans="1:20">
      <c r="C14" s="16" t="s">
        <v>83</v>
      </c>
      <c r="D14" s="17">
        <v>25283.648999999998</v>
      </c>
      <c r="E14" s="17">
        <v>54688.63900000001</v>
      </c>
      <c r="G14" s="16" t="s">
        <v>1</v>
      </c>
      <c r="H14" s="17">
        <v>46624.591</v>
      </c>
      <c r="J14" s="16" t="s">
        <v>19</v>
      </c>
      <c r="K14" s="11">
        <v>112446.61100000002</v>
      </c>
      <c r="M14" s="16" t="s">
        <v>20</v>
      </c>
      <c r="N14" s="11">
        <v>198040.41500000004</v>
      </c>
      <c r="P14" s="16" t="s">
        <v>25</v>
      </c>
      <c r="Q14" s="11">
        <v>28462.137999999999</v>
      </c>
      <c r="S14" t="str">
        <f t="shared" si="0"/>
        <v>Denmark</v>
      </c>
      <c r="T14">
        <f t="shared" si="1"/>
        <v>28462.137999999999</v>
      </c>
    </row>
    <row r="15" spans="1:20">
      <c r="C15" s="16" t="s">
        <v>84</v>
      </c>
      <c r="D15" s="17">
        <v>27301.535</v>
      </c>
      <c r="E15" s="17">
        <v>58235.18499999999</v>
      </c>
      <c r="G15" s="16" t="s">
        <v>33</v>
      </c>
      <c r="H15" s="17">
        <v>74427.368000000017</v>
      </c>
      <c r="J15" s="16" t="s">
        <v>92</v>
      </c>
      <c r="K15" s="11">
        <v>645223.1795000002</v>
      </c>
      <c r="M15" s="16" t="s">
        <v>92</v>
      </c>
      <c r="N15" s="11">
        <v>645223.17949999997</v>
      </c>
      <c r="P15" s="16" t="s">
        <v>39</v>
      </c>
      <c r="Q15" s="11">
        <v>24075.481999999996</v>
      </c>
      <c r="S15" t="str">
        <f t="shared" si="0"/>
        <v>Finland</v>
      </c>
      <c r="T15">
        <f t="shared" si="1"/>
        <v>24075.481999999996</v>
      </c>
    </row>
    <row r="16" spans="1:20">
      <c r="C16" s="16" t="s">
        <v>85</v>
      </c>
      <c r="D16" s="17">
        <v>31109.927000000003</v>
      </c>
      <c r="E16" s="17">
        <v>69504.33699999997</v>
      </c>
      <c r="G16" s="16" t="s">
        <v>92</v>
      </c>
      <c r="H16" s="11">
        <v>296507.58650000009</v>
      </c>
      <c r="P16" s="16" t="s">
        <v>47</v>
      </c>
      <c r="Q16" s="17">
        <v>55102.048500000026</v>
      </c>
      <c r="S16" t="str">
        <f t="shared" si="0"/>
        <v>France</v>
      </c>
      <c r="T16">
        <f t="shared" si="1"/>
        <v>55102.048500000026</v>
      </c>
    </row>
    <row r="17" spans="3:20">
      <c r="C17" s="16" t="s">
        <v>86</v>
      </c>
      <c r="D17" s="17">
        <v>31035.086000000007</v>
      </c>
      <c r="E17" s="17">
        <v>66442.235999999975</v>
      </c>
      <c r="P17" s="16" t="s">
        <v>43</v>
      </c>
      <c r="Q17" s="17">
        <v>70034.105500000005</v>
      </c>
      <c r="S17" t="str">
        <f t="shared" si="0"/>
        <v>Germany</v>
      </c>
      <c r="T17">
        <f t="shared" si="1"/>
        <v>70034.105500000005</v>
      </c>
    </row>
    <row r="18" spans="3:20">
      <c r="C18" s="16" t="s">
        <v>87</v>
      </c>
      <c r="D18" s="17">
        <v>27126.764499999997</v>
      </c>
      <c r="E18" s="17">
        <v>57609.044499999996</v>
      </c>
      <c r="P18" s="16" t="s">
        <v>18</v>
      </c>
      <c r="Q18" s="11">
        <v>16596.517499999998</v>
      </c>
      <c r="S18" t="str">
        <f t="shared" si="0"/>
        <v>Ireland</v>
      </c>
      <c r="T18">
        <f t="shared" si="1"/>
        <v>16596.517499999998</v>
      </c>
    </row>
    <row r="19" spans="3:20">
      <c r="C19" s="16" t="s">
        <v>88</v>
      </c>
      <c r="D19" s="17">
        <v>25001.05850000001</v>
      </c>
      <c r="E19" s="17">
        <v>53609.278500000022</v>
      </c>
      <c r="P19" s="16" t="s">
        <v>50</v>
      </c>
      <c r="Q19" s="17">
        <v>50319.473500000022</v>
      </c>
      <c r="S19" t="str">
        <f t="shared" si="0"/>
        <v>Italy</v>
      </c>
      <c r="T19">
        <f t="shared" si="1"/>
        <v>50319.473500000022</v>
      </c>
    </row>
    <row r="20" spans="3:20">
      <c r="C20" s="16" t="s">
        <v>89</v>
      </c>
      <c r="D20" s="17">
        <v>22793.035000000014</v>
      </c>
      <c r="E20" s="17">
        <v>49147.534999999989</v>
      </c>
      <c r="P20" s="16" t="s">
        <v>31</v>
      </c>
      <c r="Q20" s="11">
        <v>42192.7765</v>
      </c>
      <c r="S20" t="str">
        <f t="shared" si="0"/>
        <v>Netherlands</v>
      </c>
      <c r="T20">
        <f t="shared" si="1"/>
        <v>42192.7765</v>
      </c>
    </row>
    <row r="21" spans="3:20">
      <c r="C21" s="16" t="s">
        <v>90</v>
      </c>
      <c r="D21" s="17">
        <v>28666.869500000001</v>
      </c>
      <c r="E21" s="17">
        <v>65523.639499999961</v>
      </c>
      <c r="P21" s="16" t="s">
        <v>52</v>
      </c>
      <c r="Q21" s="11">
        <v>26376.673999999999</v>
      </c>
      <c r="S21" t="str">
        <f t="shared" si="0"/>
        <v>Norway</v>
      </c>
      <c r="T21">
        <f t="shared" si="1"/>
        <v>26376.673999999999</v>
      </c>
    </row>
    <row r="22" spans="3:20">
      <c r="C22" s="16" t="s">
        <v>91</v>
      </c>
      <c r="D22" s="17">
        <v>22442.840000000004</v>
      </c>
      <c r="E22" s="17">
        <v>51026.850000000042</v>
      </c>
      <c r="P22" s="16" t="s">
        <v>49</v>
      </c>
      <c r="Q22" s="11">
        <v>40290.001999999993</v>
      </c>
      <c r="S22" t="str">
        <f t="shared" si="0"/>
        <v>Poland</v>
      </c>
      <c r="T22">
        <f t="shared" si="1"/>
        <v>40290.001999999993</v>
      </c>
    </row>
    <row r="23" spans="3:20">
      <c r="C23" s="16" t="s">
        <v>92</v>
      </c>
      <c r="D23" s="11">
        <v>296384.24950000009</v>
      </c>
      <c r="E23" s="11">
        <v>645223.17950000009</v>
      </c>
      <c r="P23" s="16" t="s">
        <v>36</v>
      </c>
      <c r="Q23" s="11">
        <v>27591.420999999991</v>
      </c>
      <c r="S23" t="str">
        <f t="shared" si="0"/>
        <v>Portugal</v>
      </c>
      <c r="T23">
        <f t="shared" si="1"/>
        <v>27591.420999999991</v>
      </c>
    </row>
    <row r="24" spans="3:20">
      <c r="P24" s="16" t="s">
        <v>1</v>
      </c>
      <c r="Q24" s="17">
        <v>46624.591</v>
      </c>
      <c r="S24" t="str">
        <f t="shared" si="0"/>
        <v>Spain</v>
      </c>
      <c r="T24">
        <f t="shared" si="1"/>
        <v>46624.591</v>
      </c>
    </row>
    <row r="25" spans="3:20">
      <c r="P25" s="16" t="s">
        <v>12</v>
      </c>
      <c r="Q25" s="11">
        <v>35977.811999999991</v>
      </c>
      <c r="S25" t="str">
        <f t="shared" si="0"/>
        <v>Sweden</v>
      </c>
      <c r="T25">
        <f t="shared" si="1"/>
        <v>35977.811999999991</v>
      </c>
    </row>
    <row r="26" spans="3:20">
      <c r="P26" s="16" t="s">
        <v>41</v>
      </c>
      <c r="Q26" s="11">
        <v>24731.628499999992</v>
      </c>
      <c r="S26" t="str">
        <f t="shared" si="0"/>
        <v>Switzerland</v>
      </c>
      <c r="T26">
        <f t="shared" si="1"/>
        <v>24731.628499999992</v>
      </c>
    </row>
    <row r="27" spans="3:20">
      <c r="P27" s="16" t="s">
        <v>33</v>
      </c>
      <c r="Q27" s="17">
        <v>74427.368000000017</v>
      </c>
      <c r="S27" t="str">
        <f t="shared" si="0"/>
        <v>United Kingdom</v>
      </c>
      <c r="T27">
        <f t="shared" si="1"/>
        <v>74427.368000000017</v>
      </c>
    </row>
    <row r="28" spans="3:20">
      <c r="P28" s="16" t="s">
        <v>92</v>
      </c>
      <c r="Q28" s="11">
        <v>645223.17949999997</v>
      </c>
    </row>
  </sheetData>
  <sortState xmlns:xlrd2="http://schemas.microsoft.com/office/spreadsheetml/2017/richdata2" ref="C10:E23">
    <sortCondition ref="C11"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E98C7-AB14-4F79-B12D-81739D56C0A7}">
  <dimension ref="A1:Z127"/>
  <sheetViews>
    <sheetView showGridLines="0" tabSelected="1" zoomScale="74" zoomScaleNormal="80" workbookViewId="0">
      <selection activeCell="W26" sqref="W26"/>
    </sheetView>
  </sheetViews>
  <sheetFormatPr defaultRowHeight="14.4"/>
  <sheetData>
    <row r="1" spans="1:26">
      <c r="A1" s="14"/>
      <c r="B1" s="14"/>
      <c r="C1" s="14"/>
      <c r="D1" s="14"/>
      <c r="E1" s="14"/>
      <c r="F1" s="14"/>
      <c r="G1" s="14"/>
      <c r="H1" s="14"/>
      <c r="I1" s="14"/>
      <c r="J1" s="14"/>
      <c r="K1" s="14"/>
      <c r="L1" s="14"/>
      <c r="M1" s="14"/>
      <c r="N1" s="14"/>
      <c r="O1" s="14"/>
      <c r="P1" s="14"/>
      <c r="Q1" s="14"/>
      <c r="R1" s="14"/>
      <c r="S1" s="14"/>
      <c r="T1" s="14"/>
      <c r="U1" s="14"/>
      <c r="V1" s="14"/>
      <c r="W1" s="14"/>
      <c r="X1" s="14"/>
      <c r="Y1" s="14"/>
      <c r="Z1" s="14"/>
    </row>
    <row r="2" spans="1:26">
      <c r="A2" s="14"/>
      <c r="B2" s="14"/>
      <c r="C2" s="14"/>
      <c r="D2" s="14"/>
      <c r="E2" s="14"/>
      <c r="F2" s="14"/>
      <c r="G2" s="14"/>
      <c r="H2" s="14"/>
      <c r="I2" s="14"/>
      <c r="J2" s="14"/>
      <c r="K2" s="14"/>
      <c r="L2" s="14"/>
      <c r="M2" s="14"/>
      <c r="N2" s="14"/>
      <c r="O2" s="14"/>
      <c r="P2" s="14"/>
      <c r="Q2" s="14"/>
      <c r="R2" s="14"/>
      <c r="S2" s="14"/>
      <c r="T2" s="14"/>
      <c r="U2" s="14"/>
      <c r="V2" s="14"/>
      <c r="W2" s="14"/>
      <c r="X2" s="14"/>
      <c r="Y2" s="14"/>
      <c r="Z2" s="14"/>
    </row>
    <row r="3" spans="1:26">
      <c r="A3" s="14"/>
      <c r="B3" s="14"/>
      <c r="C3" s="14"/>
      <c r="D3" s="14"/>
      <c r="E3" s="14"/>
      <c r="F3" s="14"/>
      <c r="G3" s="14"/>
      <c r="H3" s="14"/>
      <c r="I3" s="14"/>
      <c r="J3" s="14"/>
      <c r="K3" s="14"/>
      <c r="L3" s="14"/>
      <c r="M3" s="14"/>
      <c r="N3" s="14"/>
      <c r="O3" s="14"/>
      <c r="P3" s="14"/>
      <c r="Q3" s="14"/>
      <c r="R3" s="14"/>
      <c r="S3" s="14"/>
      <c r="T3" s="14"/>
      <c r="U3" s="14"/>
      <c r="V3" s="14"/>
      <c r="W3" s="14"/>
      <c r="X3" s="14"/>
      <c r="Y3" s="14"/>
      <c r="Z3" s="14"/>
    </row>
    <row r="4" spans="1:26">
      <c r="A4" s="14"/>
      <c r="B4" s="14"/>
      <c r="C4" s="14"/>
      <c r="D4" s="14"/>
      <c r="E4" s="14"/>
      <c r="F4" s="14"/>
      <c r="G4" s="14"/>
      <c r="H4" s="14"/>
      <c r="I4" s="14"/>
      <c r="J4" s="14"/>
      <c r="K4" s="14"/>
      <c r="L4" s="14"/>
      <c r="M4" s="14"/>
      <c r="N4" s="14"/>
      <c r="O4" s="14"/>
      <c r="P4" s="14"/>
      <c r="Q4" s="14"/>
      <c r="R4" s="14"/>
      <c r="S4" s="14"/>
      <c r="T4" s="14"/>
      <c r="U4" s="14"/>
      <c r="V4" s="14"/>
      <c r="W4" s="14"/>
      <c r="X4" s="14"/>
      <c r="Y4" s="14"/>
      <c r="Z4" s="14"/>
    </row>
    <row r="5" spans="1:26">
      <c r="A5" s="14"/>
      <c r="B5" s="14"/>
      <c r="C5" s="14"/>
      <c r="D5" s="14"/>
      <c r="E5" s="14"/>
      <c r="F5" s="14"/>
      <c r="G5" s="14"/>
      <c r="H5" s="14"/>
      <c r="I5" s="14"/>
      <c r="J5" s="14"/>
      <c r="K5" s="14"/>
      <c r="L5" s="14"/>
      <c r="M5" s="14"/>
      <c r="N5" s="14"/>
      <c r="O5" s="14"/>
      <c r="P5" s="14"/>
      <c r="Q5" s="14"/>
      <c r="R5" s="14"/>
      <c r="S5" s="14"/>
      <c r="T5" s="14"/>
      <c r="U5" s="14"/>
      <c r="V5" s="14"/>
      <c r="W5" s="14"/>
      <c r="X5" s="14"/>
      <c r="Y5" s="14"/>
      <c r="Z5" s="14"/>
    </row>
    <row r="6" spans="1:26">
      <c r="A6" s="14"/>
      <c r="B6" s="14"/>
      <c r="C6" s="14"/>
      <c r="D6" s="14"/>
      <c r="E6" s="14"/>
      <c r="F6" s="14"/>
      <c r="G6" s="14"/>
      <c r="H6" s="14"/>
      <c r="I6" s="14"/>
      <c r="J6" s="14"/>
      <c r="K6" s="14"/>
      <c r="L6" s="14"/>
      <c r="M6" s="14"/>
      <c r="N6" s="14"/>
      <c r="O6" s="14"/>
      <c r="P6" s="14"/>
      <c r="Q6" s="14"/>
      <c r="R6" s="14"/>
      <c r="S6" s="14"/>
      <c r="T6" s="14"/>
      <c r="U6" s="14"/>
      <c r="V6" s="14"/>
      <c r="W6" s="14"/>
      <c r="X6" s="14"/>
      <c r="Y6" s="14"/>
      <c r="Z6" s="14"/>
    </row>
    <row r="7" spans="1:26">
      <c r="A7" s="14"/>
      <c r="B7" s="14"/>
      <c r="C7" s="14"/>
      <c r="D7" s="14"/>
      <c r="E7" s="14"/>
      <c r="F7" s="14"/>
      <c r="G7" s="14"/>
      <c r="H7" s="14"/>
      <c r="I7" s="14"/>
      <c r="J7" s="14"/>
      <c r="K7" s="14"/>
      <c r="L7" s="14"/>
      <c r="M7" s="14"/>
      <c r="N7" s="14"/>
      <c r="O7" s="14"/>
      <c r="P7" s="14"/>
      <c r="Q7" s="14"/>
      <c r="R7" s="14"/>
      <c r="S7" s="14"/>
      <c r="T7" s="14"/>
      <c r="U7" s="14"/>
      <c r="V7" s="14"/>
      <c r="W7" s="14"/>
      <c r="X7" s="14"/>
      <c r="Y7" s="14"/>
      <c r="Z7" s="14"/>
    </row>
    <row r="8" spans="1:26">
      <c r="A8" s="14"/>
      <c r="B8" s="14"/>
      <c r="C8" s="14"/>
      <c r="D8" s="14"/>
      <c r="E8" s="14"/>
      <c r="F8" s="14"/>
      <c r="G8" s="14"/>
      <c r="H8" s="14"/>
      <c r="I8" s="14"/>
      <c r="J8" s="14"/>
      <c r="K8" s="14"/>
      <c r="L8" s="14"/>
      <c r="M8" s="14"/>
      <c r="N8" s="14"/>
      <c r="O8" s="14"/>
      <c r="P8" s="14"/>
      <c r="Q8" s="14"/>
      <c r="R8" s="14"/>
      <c r="S8" s="14"/>
      <c r="T8" s="14"/>
      <c r="U8" s="14"/>
      <c r="V8" s="14"/>
      <c r="W8" s="14"/>
      <c r="X8" s="14"/>
      <c r="Y8" s="14"/>
      <c r="Z8" s="14"/>
    </row>
    <row r="9" spans="1:26">
      <c r="A9" s="14"/>
      <c r="B9" s="14"/>
      <c r="C9" s="14"/>
      <c r="D9" s="14"/>
      <c r="E9" s="14"/>
      <c r="F9" s="14"/>
      <c r="G9" s="14"/>
      <c r="H9" s="14"/>
      <c r="I9" s="14"/>
      <c r="J9" s="14"/>
      <c r="K9" s="14"/>
      <c r="L9" s="14"/>
      <c r="M9" s="14"/>
      <c r="N9" s="14"/>
      <c r="O9" s="14"/>
      <c r="P9" s="14"/>
      <c r="Q9" s="14"/>
      <c r="R9" s="14"/>
      <c r="S9" s="14"/>
      <c r="T9" s="14"/>
      <c r="U9" s="14"/>
      <c r="V9" s="14"/>
      <c r="W9" s="14"/>
      <c r="X9" s="14"/>
      <c r="Y9" s="14"/>
      <c r="Z9" s="14"/>
    </row>
    <row r="10" spans="1:26">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row>
    <row r="11" spans="1:26">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row>
    <row r="12" spans="1:26">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row>
    <row r="13" spans="1:26">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row>
    <row r="14" spans="1:26">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row>
    <row r="15" spans="1:26">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row>
    <row r="16" spans="1:2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row>
    <row r="17" spans="1:26">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row>
    <row r="18" spans="1:26">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row>
    <row r="19" spans="1:26">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row>
    <row r="20" spans="1:26">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row>
    <row r="21" spans="1:26">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row>
    <row r="22" spans="1:26">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spans="1:26">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spans="1:26">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spans="1:26">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spans="1: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spans="1:26">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spans="1:26">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spans="1:26">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spans="1:26">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spans="1:26">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spans="1:26">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spans="1:26">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spans="1:26">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spans="1:2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spans="1:26">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spans="1:26">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spans="1:26">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spans="1:26">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spans="1:26">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spans="1:26">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spans="1:26">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spans="1:26">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spans="1:26">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spans="1:2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spans="1:26">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spans="1:26">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spans="1:26">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spans="1:26">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spans="1:26">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spans="1:26">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spans="1:26">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spans="1:26">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spans="1:26">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spans="1:2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spans="1:26">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spans="1:26">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spans="1:26">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spans="1:26">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spans="1:26">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spans="1:26">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spans="1:26">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spans="1:26">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spans="1:26">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spans="1:2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spans="1:26">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spans="1:26">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spans="1:26">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spans="1:26">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spans="1:26">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spans="1:26">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spans="1:26">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spans="1:26">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spans="1:26">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spans="1:2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spans="1:26">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spans="1:26">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spans="1:26">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spans="1:26">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spans="1:26">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spans="1:26">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spans="1:26">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spans="1:26">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spans="1:26">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spans="1:2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spans="1:26">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spans="1:26">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spans="1:26">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spans="1:26">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spans="1:26">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spans="1:26">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spans="1:26">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spans="1:26">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spans="1:26">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spans="1:2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spans="1:26">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spans="1:26">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spans="1:26">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spans="1:26">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spans="1:26">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spans="1:26">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spans="1:26">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spans="1:26">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spans="1:26">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spans="1:2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spans="1:26">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spans="1:26">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spans="1:26">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spans="1:26">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spans="1:26">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spans="1:26">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spans="1:26">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spans="1:26">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spans="1:26">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spans="1:2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spans="1:26">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spans="1:26">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spans="1:26">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spans="1:26">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spans="1:26">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spans="1:26">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spans="1:26">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spans="1:26">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spans="1:26">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spans="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spans="1:26">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zoomScale="95" workbookViewId="0">
      <selection activeCell="F2" sqref="F2"/>
    </sheetView>
  </sheetViews>
  <sheetFormatPr defaultColWidth="9.77734375" defaultRowHeight="14.4"/>
  <cols>
    <col min="1" max="1" width="5.44140625" bestFit="1" customWidth="1"/>
    <col min="2" max="2" width="16.77734375" customWidth="1"/>
    <col min="3" max="3" width="10.33203125" customWidth="1"/>
    <col min="4" max="4" width="13.88671875" bestFit="1" customWidth="1"/>
    <col min="5" max="5" width="10.21875" customWidth="1"/>
    <col min="6" max="6" width="14.109375" bestFit="1"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9"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9.77734375" bestFit="1" customWidth="1"/>
  </cols>
  <sheetData>
    <row r="1" spans="1:20" ht="21.6" customHeight="1">
      <c r="A1" s="1" t="s">
        <v>53</v>
      </c>
      <c r="B1" s="1" t="s">
        <v>54</v>
      </c>
      <c r="C1" s="1" t="s">
        <v>69</v>
      </c>
      <c r="D1" s="1" t="s">
        <v>70</v>
      </c>
      <c r="E1" s="1" t="s">
        <v>71</v>
      </c>
      <c r="F1" s="1" t="s">
        <v>78</v>
      </c>
      <c r="G1" s="1" t="s">
        <v>55</v>
      </c>
      <c r="H1" s="1" t="s">
        <v>56</v>
      </c>
      <c r="I1" s="1" t="s">
        <v>57</v>
      </c>
      <c r="J1" s="1" t="s">
        <v>58</v>
      </c>
      <c r="K1" s="1" t="s">
        <v>59</v>
      </c>
      <c r="L1" s="1" t="s">
        <v>60</v>
      </c>
      <c r="M1" s="1" t="s">
        <v>61</v>
      </c>
      <c r="N1" s="1" t="s">
        <v>62</v>
      </c>
      <c r="O1" s="1" t="s">
        <v>63</v>
      </c>
      <c r="P1" s="1" t="s">
        <v>64</v>
      </c>
      <c r="Q1" s="1" t="s">
        <v>65</v>
      </c>
      <c r="R1" s="1" t="s">
        <v>66</v>
      </c>
      <c r="S1" s="1" t="s">
        <v>67</v>
      </c>
      <c r="T1" s="1" t="s">
        <v>68</v>
      </c>
    </row>
    <row r="2" spans="1:20" ht="15.6">
      <c r="A2" s="2">
        <v>1</v>
      </c>
      <c r="B2" s="3">
        <v>46223</v>
      </c>
      <c r="C2" s="4">
        <f>YEAR(SalesDataTable[[#This Row],[Order Date]])</f>
        <v>2026</v>
      </c>
      <c r="D2" s="4" t="str">
        <f>"Q"&amp;ROUNDUP(MONTH(SalesDataTable[[#This Row],[Order Date]])/3,0)</f>
        <v>Q3</v>
      </c>
      <c r="E2" s="4">
        <f>MONTH(SalesDataTable[[#This Row],[Order Date]])</f>
        <v>7</v>
      </c>
      <c r="F2" s="4" t="str">
        <f>TEXT(SalesDataTable[[#This Row],[Order Date]],"MMM")</f>
        <v>Jul</v>
      </c>
      <c r="G2" s="4" t="s">
        <v>20</v>
      </c>
      <c r="H2" s="4" t="s">
        <v>31</v>
      </c>
      <c r="I2" s="4" t="s">
        <v>19</v>
      </c>
      <c r="J2" s="4" t="s">
        <v>13</v>
      </c>
      <c r="K2" s="4" t="s">
        <v>9</v>
      </c>
      <c r="L2" s="4" t="s">
        <v>37</v>
      </c>
      <c r="M2" s="8">
        <v>3</v>
      </c>
      <c r="N2" s="5">
        <v>156.25</v>
      </c>
      <c r="O2" s="6">
        <v>0</v>
      </c>
      <c r="P2" s="5">
        <v>79.900000000000006</v>
      </c>
      <c r="Q2" s="5">
        <f t="shared" ref="Q2:Q65" si="0">M2*N2*(1-O2)</f>
        <v>468.75</v>
      </c>
      <c r="R2" s="5">
        <f t="shared" ref="R2:R65" si="1">M2*P2</f>
        <v>239.70000000000002</v>
      </c>
      <c r="S2" s="5">
        <f t="shared" ref="S2:S65" si="2">Q2-R2</f>
        <v>229.04999999999998</v>
      </c>
      <c r="T2" s="7">
        <f t="shared" ref="T2:T65" si="3">IFERROR(S2/Q2,0)</f>
        <v>0.48863999999999996</v>
      </c>
    </row>
    <row r="3" spans="1:20" ht="15.6">
      <c r="A3" s="2">
        <v>2</v>
      </c>
      <c r="B3" s="3">
        <v>46056</v>
      </c>
      <c r="C3" s="4">
        <f>YEAR(SalesDataTable[[#This Row],[Order Date]])</f>
        <v>2026</v>
      </c>
      <c r="D3" s="4" t="str">
        <f>"Q"&amp;ROUNDUP(MONTH(SalesDataTable[[#This Row],[Order Date]])/3,0)</f>
        <v>Q1</v>
      </c>
      <c r="E3" s="4">
        <f>MONTH(SalesDataTable[[#This Row],[Order Date]])</f>
        <v>2</v>
      </c>
      <c r="F3" s="4" t="str">
        <f>TEXT(SalesDataTable[[#This Row],[Order Date]],"MMM")</f>
        <v>Feb</v>
      </c>
      <c r="G3" s="4" t="s">
        <v>0</v>
      </c>
      <c r="H3" s="4" t="s">
        <v>1</v>
      </c>
      <c r="I3" s="4" t="s">
        <v>8</v>
      </c>
      <c r="J3" s="4" t="s">
        <v>16</v>
      </c>
      <c r="K3" s="4" t="s">
        <v>34</v>
      </c>
      <c r="L3" s="4" t="s">
        <v>42</v>
      </c>
      <c r="M3" s="8">
        <v>12</v>
      </c>
      <c r="N3" s="5">
        <v>36.74</v>
      </c>
      <c r="O3" s="6">
        <v>0.2</v>
      </c>
      <c r="P3" s="5">
        <v>13.53</v>
      </c>
      <c r="Q3" s="5">
        <f t="shared" si="0"/>
        <v>352.70400000000001</v>
      </c>
      <c r="R3" s="5">
        <f t="shared" si="1"/>
        <v>162.35999999999999</v>
      </c>
      <c r="S3" s="5">
        <f t="shared" si="2"/>
        <v>190.34400000000002</v>
      </c>
      <c r="T3" s="7">
        <f t="shared" si="3"/>
        <v>0.53967065868263475</v>
      </c>
    </row>
    <row r="4" spans="1:20" ht="15.6">
      <c r="A4" s="2">
        <v>3</v>
      </c>
      <c r="B4" s="3">
        <v>46347</v>
      </c>
      <c r="C4" s="4">
        <f>YEAR(SalesDataTable[[#This Row],[Order Date]])</f>
        <v>2026</v>
      </c>
      <c r="D4" s="4" t="str">
        <f>"Q"&amp;ROUNDUP(MONTH(SalesDataTable[[#This Row],[Order Date]])/3,0)</f>
        <v>Q4</v>
      </c>
      <c r="E4" s="4">
        <f>MONTH(SalesDataTable[[#This Row],[Order Date]])</f>
        <v>11</v>
      </c>
      <c r="F4" s="4" t="str">
        <f>TEXT(SalesDataTable[[#This Row],[Order Date]],"MMM")</f>
        <v>Nov</v>
      </c>
      <c r="G4" s="4" t="s">
        <v>20</v>
      </c>
      <c r="H4" s="4" t="s">
        <v>31</v>
      </c>
      <c r="I4" s="4" t="s">
        <v>19</v>
      </c>
      <c r="J4" s="4" t="s">
        <v>3</v>
      </c>
      <c r="K4" s="4" t="s">
        <v>23</v>
      </c>
      <c r="L4" s="4" t="s">
        <v>51</v>
      </c>
      <c r="M4" s="8">
        <v>5</v>
      </c>
      <c r="N4" s="5">
        <v>122.33</v>
      </c>
      <c r="O4" s="6">
        <v>0.15</v>
      </c>
      <c r="P4" s="5">
        <v>58.98</v>
      </c>
      <c r="Q4" s="5">
        <f t="shared" si="0"/>
        <v>519.90249999999992</v>
      </c>
      <c r="R4" s="5">
        <f t="shared" si="1"/>
        <v>294.89999999999998</v>
      </c>
      <c r="S4" s="5">
        <f t="shared" si="2"/>
        <v>225.00249999999994</v>
      </c>
      <c r="T4" s="7">
        <f t="shared" si="3"/>
        <v>0.43277826130861069</v>
      </c>
    </row>
    <row r="5" spans="1:20" ht="15.6">
      <c r="A5" s="2">
        <v>4</v>
      </c>
      <c r="B5" s="3">
        <v>46367</v>
      </c>
      <c r="C5" s="4">
        <f>YEAR(SalesDataTable[[#This Row],[Order Date]])</f>
        <v>2026</v>
      </c>
      <c r="D5" s="4" t="str">
        <f>"Q"&amp;ROUNDUP(MONTH(SalesDataTable[[#This Row],[Order Date]])/3,0)</f>
        <v>Q4</v>
      </c>
      <c r="E5" s="4">
        <f>MONTH(SalesDataTable[[#This Row],[Order Date]])</f>
        <v>12</v>
      </c>
      <c r="F5" s="4" t="str">
        <f>TEXT(SalesDataTable[[#This Row],[Order Date]],"MMM")</f>
        <v>Dec</v>
      </c>
      <c r="G5" s="4" t="s">
        <v>20</v>
      </c>
      <c r="H5" s="4" t="s">
        <v>21</v>
      </c>
      <c r="I5" s="4" t="s">
        <v>2</v>
      </c>
      <c r="J5" s="4" t="s">
        <v>13</v>
      </c>
      <c r="K5" s="4" t="s">
        <v>4</v>
      </c>
      <c r="L5" s="4" t="s">
        <v>30</v>
      </c>
      <c r="M5" s="8">
        <v>1</v>
      </c>
      <c r="N5" s="5">
        <v>102.98</v>
      </c>
      <c r="O5" s="6">
        <v>0.1</v>
      </c>
      <c r="P5" s="5">
        <v>51.45</v>
      </c>
      <c r="Q5" s="5">
        <f t="shared" si="0"/>
        <v>92.682000000000002</v>
      </c>
      <c r="R5" s="5">
        <f t="shared" si="1"/>
        <v>51.45</v>
      </c>
      <c r="S5" s="5">
        <f t="shared" si="2"/>
        <v>41.231999999999999</v>
      </c>
      <c r="T5" s="7">
        <f t="shared" si="3"/>
        <v>0.4448760277076455</v>
      </c>
    </row>
    <row r="6" spans="1:20" ht="15.6">
      <c r="A6" s="2">
        <v>5</v>
      </c>
      <c r="B6" s="3">
        <v>46285</v>
      </c>
      <c r="C6" s="4">
        <f>YEAR(SalesDataTable[[#This Row],[Order Date]])</f>
        <v>2026</v>
      </c>
      <c r="D6" s="4" t="str">
        <f>"Q"&amp;ROUNDUP(MONTH(SalesDataTable[[#This Row],[Order Date]])/3,0)</f>
        <v>Q3</v>
      </c>
      <c r="E6" s="4">
        <f>MONTH(SalesDataTable[[#This Row],[Order Date]])</f>
        <v>9</v>
      </c>
      <c r="F6" s="4" t="str">
        <f>TEXT(SalesDataTable[[#This Row],[Order Date]],"MMM")</f>
        <v>Sep</v>
      </c>
      <c r="G6" s="4" t="s">
        <v>6</v>
      </c>
      <c r="H6" s="4" t="s">
        <v>27</v>
      </c>
      <c r="I6" s="4" t="s">
        <v>2</v>
      </c>
      <c r="J6" s="4" t="s">
        <v>16</v>
      </c>
      <c r="K6" s="4" t="s">
        <v>34</v>
      </c>
      <c r="L6" s="4" t="s">
        <v>45</v>
      </c>
      <c r="M6" s="8">
        <v>1</v>
      </c>
      <c r="N6" s="5">
        <v>51.83</v>
      </c>
      <c r="O6" s="6">
        <v>0</v>
      </c>
      <c r="P6" s="5">
        <v>21.9</v>
      </c>
      <c r="Q6" s="5">
        <f t="shared" si="0"/>
        <v>51.83</v>
      </c>
      <c r="R6" s="5">
        <f t="shared" si="1"/>
        <v>21.9</v>
      </c>
      <c r="S6" s="5">
        <f t="shared" si="2"/>
        <v>29.93</v>
      </c>
      <c r="T6" s="7">
        <f t="shared" si="3"/>
        <v>0.57746478873239437</v>
      </c>
    </row>
    <row r="7" spans="1:20" ht="15.6">
      <c r="A7" s="2">
        <v>6</v>
      </c>
      <c r="B7" s="3">
        <v>46071</v>
      </c>
      <c r="C7" s="4">
        <f>YEAR(SalesDataTable[[#This Row],[Order Date]])</f>
        <v>2026</v>
      </c>
      <c r="D7" s="4" t="str">
        <f>"Q"&amp;ROUNDUP(MONTH(SalesDataTable[[#This Row],[Order Date]])/3,0)</f>
        <v>Q1</v>
      </c>
      <c r="E7" s="4">
        <f>MONTH(SalesDataTable[[#This Row],[Order Date]])</f>
        <v>2</v>
      </c>
      <c r="F7" s="4" t="str">
        <f>TEXT(SalesDataTable[[#This Row],[Order Date]],"MMM")</f>
        <v>Feb</v>
      </c>
      <c r="G7" s="4" t="s">
        <v>20</v>
      </c>
      <c r="H7" s="4" t="s">
        <v>33</v>
      </c>
      <c r="I7" s="4" t="s">
        <v>19</v>
      </c>
      <c r="J7" s="4" t="s">
        <v>3</v>
      </c>
      <c r="K7" s="4" t="s">
        <v>23</v>
      </c>
      <c r="L7" s="4" t="s">
        <v>24</v>
      </c>
      <c r="M7" s="8">
        <v>1</v>
      </c>
      <c r="N7" s="5">
        <v>338.93</v>
      </c>
      <c r="O7" s="6">
        <v>0</v>
      </c>
      <c r="P7" s="5">
        <v>197.92</v>
      </c>
      <c r="Q7" s="5">
        <f t="shared" si="0"/>
        <v>338.93</v>
      </c>
      <c r="R7" s="5">
        <f t="shared" si="1"/>
        <v>197.92</v>
      </c>
      <c r="S7" s="5">
        <f t="shared" si="2"/>
        <v>141.01000000000002</v>
      </c>
      <c r="T7" s="7">
        <f t="shared" si="3"/>
        <v>0.41604461098161866</v>
      </c>
    </row>
    <row r="8" spans="1:20" ht="15.6">
      <c r="A8" s="2">
        <v>7</v>
      </c>
      <c r="B8" s="3">
        <v>46381</v>
      </c>
      <c r="C8" s="4">
        <f>YEAR(SalesDataTable[[#This Row],[Order Date]])</f>
        <v>2026</v>
      </c>
      <c r="D8" s="4" t="str">
        <f>"Q"&amp;ROUNDUP(MONTH(SalesDataTable[[#This Row],[Order Date]])/3,0)</f>
        <v>Q4</v>
      </c>
      <c r="E8" s="4">
        <f>MONTH(SalesDataTable[[#This Row],[Order Date]])</f>
        <v>12</v>
      </c>
      <c r="F8" s="4" t="str">
        <f>TEXT(SalesDataTable[[#This Row],[Order Date]],"MMM")</f>
        <v>Dec</v>
      </c>
      <c r="G8" s="4" t="s">
        <v>20</v>
      </c>
      <c r="H8" s="4" t="s">
        <v>33</v>
      </c>
      <c r="I8" s="4" t="s">
        <v>2</v>
      </c>
      <c r="J8" s="4" t="s">
        <v>3</v>
      </c>
      <c r="K8" s="4" t="s">
        <v>4</v>
      </c>
      <c r="L8" s="4" t="s">
        <v>30</v>
      </c>
      <c r="M8" s="8">
        <v>5</v>
      </c>
      <c r="N8" s="5">
        <v>103.52</v>
      </c>
      <c r="O8" s="6">
        <v>0.1</v>
      </c>
      <c r="P8" s="5">
        <v>49.1</v>
      </c>
      <c r="Q8" s="5">
        <f t="shared" si="0"/>
        <v>465.84000000000003</v>
      </c>
      <c r="R8" s="5">
        <f t="shared" si="1"/>
        <v>245.5</v>
      </c>
      <c r="S8" s="5">
        <f t="shared" si="2"/>
        <v>220.34000000000003</v>
      </c>
      <c r="T8" s="7">
        <f t="shared" si="3"/>
        <v>0.47299501974927016</v>
      </c>
    </row>
    <row r="9" spans="1:20" ht="15.6">
      <c r="A9" s="2">
        <v>9</v>
      </c>
      <c r="B9" s="3">
        <v>46331</v>
      </c>
      <c r="C9" s="4">
        <f>YEAR(SalesDataTable[[#This Row],[Order Date]])</f>
        <v>2026</v>
      </c>
      <c r="D9" s="4" t="str">
        <f>"Q"&amp;ROUNDUP(MONTH(SalesDataTable[[#This Row],[Order Date]])/3,0)</f>
        <v>Q4</v>
      </c>
      <c r="E9" s="4">
        <f>MONTH(SalesDataTable[[#This Row],[Order Date]])</f>
        <v>11</v>
      </c>
      <c r="F9" s="4" t="str">
        <f>TEXT(SalesDataTable[[#This Row],[Order Date]],"MMM")</f>
        <v>Nov</v>
      </c>
      <c r="G9" s="4" t="s">
        <v>0</v>
      </c>
      <c r="H9" s="4" t="s">
        <v>50</v>
      </c>
      <c r="I9" s="4" t="s">
        <v>2</v>
      </c>
      <c r="J9" s="4" t="s">
        <v>13</v>
      </c>
      <c r="K9" s="4" t="s">
        <v>9</v>
      </c>
      <c r="L9" s="4" t="s">
        <v>17</v>
      </c>
      <c r="M9" s="8">
        <v>1</v>
      </c>
      <c r="N9" s="5">
        <v>140.59</v>
      </c>
      <c r="O9" s="6">
        <v>0.1</v>
      </c>
      <c r="P9" s="5">
        <v>79.510000000000005</v>
      </c>
      <c r="Q9" s="5">
        <f t="shared" si="0"/>
        <v>126.53100000000001</v>
      </c>
      <c r="R9" s="5">
        <f t="shared" si="1"/>
        <v>79.510000000000005</v>
      </c>
      <c r="S9" s="5">
        <f t="shared" si="2"/>
        <v>47.021000000000001</v>
      </c>
      <c r="T9" s="7">
        <f t="shared" si="3"/>
        <v>0.37161644182058151</v>
      </c>
    </row>
    <row r="10" spans="1:20" ht="15.6">
      <c r="A10" s="2">
        <v>10</v>
      </c>
      <c r="B10" s="3">
        <v>46369</v>
      </c>
      <c r="C10" s="4">
        <f>YEAR(SalesDataTable[[#This Row],[Order Date]])</f>
        <v>2026</v>
      </c>
      <c r="D10" s="4" t="str">
        <f>"Q"&amp;ROUNDUP(MONTH(SalesDataTable[[#This Row],[Order Date]])/3,0)</f>
        <v>Q4</v>
      </c>
      <c r="E10" s="4">
        <f>MONTH(SalesDataTable[[#This Row],[Order Date]])</f>
        <v>12</v>
      </c>
      <c r="F10" s="4" t="str">
        <f>TEXT(SalesDataTable[[#This Row],[Order Date]],"MMM")</f>
        <v>Dec</v>
      </c>
      <c r="G10" s="4" t="s">
        <v>0</v>
      </c>
      <c r="H10" s="4" t="s">
        <v>1</v>
      </c>
      <c r="I10" s="4" t="s">
        <v>2</v>
      </c>
      <c r="J10" s="4" t="s">
        <v>3</v>
      </c>
      <c r="K10" s="4" t="s">
        <v>14</v>
      </c>
      <c r="L10" s="4" t="s">
        <v>15</v>
      </c>
      <c r="M10" s="8">
        <v>3</v>
      </c>
      <c r="N10" s="5">
        <v>35.380000000000003</v>
      </c>
      <c r="O10" s="6">
        <v>0</v>
      </c>
      <c r="P10" s="5">
        <v>13.51</v>
      </c>
      <c r="Q10" s="5">
        <f t="shared" si="0"/>
        <v>106.14000000000001</v>
      </c>
      <c r="R10" s="5">
        <f t="shared" si="1"/>
        <v>40.53</v>
      </c>
      <c r="S10" s="5">
        <f t="shared" si="2"/>
        <v>65.610000000000014</v>
      </c>
      <c r="T10" s="7">
        <f t="shared" si="3"/>
        <v>0.61814584511023185</v>
      </c>
    </row>
    <row r="11" spans="1:20" ht="15.6">
      <c r="A11" s="2">
        <v>13</v>
      </c>
      <c r="B11" s="3">
        <v>46365</v>
      </c>
      <c r="C11" s="4">
        <f>YEAR(SalesDataTable[[#This Row],[Order Date]])</f>
        <v>2026</v>
      </c>
      <c r="D11" s="4" t="str">
        <f>"Q"&amp;ROUNDUP(MONTH(SalesDataTable[[#This Row],[Order Date]])/3,0)</f>
        <v>Q4</v>
      </c>
      <c r="E11" s="4">
        <f>MONTH(SalesDataTable[[#This Row],[Order Date]])</f>
        <v>12</v>
      </c>
      <c r="F11" s="4" t="str">
        <f>TEXT(SalesDataTable[[#This Row],[Order Date]],"MMM")</f>
        <v>Dec</v>
      </c>
      <c r="G11" s="4" t="s">
        <v>6</v>
      </c>
      <c r="H11" s="4" t="s">
        <v>27</v>
      </c>
      <c r="I11" s="4" t="s">
        <v>2</v>
      </c>
      <c r="J11" s="4" t="s">
        <v>3</v>
      </c>
      <c r="K11" s="4" t="s">
        <v>9</v>
      </c>
      <c r="L11" s="4" t="s">
        <v>17</v>
      </c>
      <c r="M11" s="8">
        <v>6</v>
      </c>
      <c r="N11" s="5">
        <v>143.16</v>
      </c>
      <c r="O11" s="6">
        <v>0.15</v>
      </c>
      <c r="P11" s="5">
        <v>80.349999999999994</v>
      </c>
      <c r="Q11" s="5">
        <f t="shared" si="0"/>
        <v>730.11599999999999</v>
      </c>
      <c r="R11" s="5">
        <f t="shared" si="1"/>
        <v>482.09999999999997</v>
      </c>
      <c r="S11" s="5">
        <f t="shared" si="2"/>
        <v>248.01600000000002</v>
      </c>
      <c r="T11" s="7">
        <f t="shared" si="3"/>
        <v>0.33969396643820987</v>
      </c>
    </row>
    <row r="12" spans="1:20" ht="15.6">
      <c r="A12" s="2">
        <v>14</v>
      </c>
      <c r="B12" s="3">
        <v>46068</v>
      </c>
      <c r="C12" s="4">
        <f>YEAR(SalesDataTable[[#This Row],[Order Date]])</f>
        <v>2026</v>
      </c>
      <c r="D12" s="4" t="str">
        <f>"Q"&amp;ROUNDUP(MONTH(SalesDataTable[[#This Row],[Order Date]])/3,0)</f>
        <v>Q1</v>
      </c>
      <c r="E12" s="4">
        <f>MONTH(SalesDataTable[[#This Row],[Order Date]])</f>
        <v>2</v>
      </c>
      <c r="F12" s="4" t="str">
        <f>TEXT(SalesDataTable[[#This Row],[Order Date]],"MMM")</f>
        <v>Feb</v>
      </c>
      <c r="G12" s="4" t="s">
        <v>0</v>
      </c>
      <c r="H12" s="4" t="s">
        <v>1</v>
      </c>
      <c r="I12" s="4" t="s">
        <v>8</v>
      </c>
      <c r="J12" s="4" t="s">
        <v>16</v>
      </c>
      <c r="K12" s="4" t="s">
        <v>14</v>
      </c>
      <c r="L12" s="4" t="s">
        <v>48</v>
      </c>
      <c r="M12" s="8">
        <v>3</v>
      </c>
      <c r="N12" s="5">
        <v>162.44999999999999</v>
      </c>
      <c r="O12" s="6">
        <v>0.05</v>
      </c>
      <c r="P12" s="5">
        <v>86.43</v>
      </c>
      <c r="Q12" s="5">
        <f t="shared" si="0"/>
        <v>462.98249999999996</v>
      </c>
      <c r="R12" s="5">
        <f t="shared" si="1"/>
        <v>259.29000000000002</v>
      </c>
      <c r="S12" s="5">
        <f t="shared" si="2"/>
        <v>203.69249999999994</v>
      </c>
      <c r="T12" s="7">
        <f t="shared" si="3"/>
        <v>0.43995723380473334</v>
      </c>
    </row>
    <row r="13" spans="1:20" ht="15.6">
      <c r="A13" s="2">
        <v>19</v>
      </c>
      <c r="B13" s="3">
        <v>46368</v>
      </c>
      <c r="C13" s="4">
        <f>YEAR(SalesDataTable[[#This Row],[Order Date]])</f>
        <v>2026</v>
      </c>
      <c r="D13" s="4" t="str">
        <f>"Q"&amp;ROUNDUP(MONTH(SalesDataTable[[#This Row],[Order Date]])/3,0)</f>
        <v>Q4</v>
      </c>
      <c r="E13" s="4">
        <f>MONTH(SalesDataTable[[#This Row],[Order Date]])</f>
        <v>12</v>
      </c>
      <c r="F13" s="4" t="str">
        <f>TEXT(SalesDataTable[[#This Row],[Order Date]],"MMM")</f>
        <v>Dec</v>
      </c>
      <c r="G13" s="4" t="s">
        <v>6</v>
      </c>
      <c r="H13" s="4" t="s">
        <v>7</v>
      </c>
      <c r="I13" s="4" t="s">
        <v>2</v>
      </c>
      <c r="J13" s="4" t="s">
        <v>13</v>
      </c>
      <c r="K13" s="4" t="s">
        <v>4</v>
      </c>
      <c r="L13" s="4" t="s">
        <v>22</v>
      </c>
      <c r="M13" s="8">
        <v>5</v>
      </c>
      <c r="N13" s="5">
        <v>49.59</v>
      </c>
      <c r="O13" s="6">
        <v>0</v>
      </c>
      <c r="P13" s="5">
        <v>22.63</v>
      </c>
      <c r="Q13" s="5">
        <f t="shared" si="0"/>
        <v>247.95000000000002</v>
      </c>
      <c r="R13" s="5">
        <f t="shared" si="1"/>
        <v>113.14999999999999</v>
      </c>
      <c r="S13" s="5">
        <f t="shared" si="2"/>
        <v>134.80000000000001</v>
      </c>
      <c r="T13" s="7">
        <f t="shared" si="3"/>
        <v>0.54365799556362171</v>
      </c>
    </row>
    <row r="14" spans="1:20" ht="15.6">
      <c r="A14" s="2">
        <v>21</v>
      </c>
      <c r="B14" s="3">
        <v>46231</v>
      </c>
      <c r="C14" s="4">
        <f>YEAR(SalesDataTable[[#This Row],[Order Date]])</f>
        <v>2026</v>
      </c>
      <c r="D14" s="4" t="str">
        <f>"Q"&amp;ROUNDUP(MONTH(SalesDataTable[[#This Row],[Order Date]])/3,0)</f>
        <v>Q3</v>
      </c>
      <c r="E14" s="4">
        <f>MONTH(SalesDataTable[[#This Row],[Order Date]])</f>
        <v>7</v>
      </c>
      <c r="F14" s="4" t="str">
        <f>TEXT(SalesDataTable[[#This Row],[Order Date]],"MMM")</f>
        <v>Jul</v>
      </c>
      <c r="G14" s="4" t="s">
        <v>6</v>
      </c>
      <c r="H14" s="4" t="s">
        <v>41</v>
      </c>
      <c r="I14" s="4" t="s">
        <v>2</v>
      </c>
      <c r="J14" s="4" t="s">
        <v>16</v>
      </c>
      <c r="K14" s="4" t="s">
        <v>23</v>
      </c>
      <c r="L14" s="4" t="s">
        <v>51</v>
      </c>
      <c r="M14" s="8">
        <v>1</v>
      </c>
      <c r="N14" s="5">
        <v>120.09</v>
      </c>
      <c r="O14" s="6">
        <v>0</v>
      </c>
      <c r="P14" s="5">
        <v>62.18</v>
      </c>
      <c r="Q14" s="5">
        <f t="shared" si="0"/>
        <v>120.09</v>
      </c>
      <c r="R14" s="5">
        <f t="shared" si="1"/>
        <v>62.18</v>
      </c>
      <c r="S14" s="5">
        <f t="shared" si="2"/>
        <v>57.910000000000004</v>
      </c>
      <c r="T14" s="7">
        <f t="shared" si="3"/>
        <v>0.48222166708302111</v>
      </c>
    </row>
    <row r="15" spans="1:20" ht="15.6">
      <c r="A15" s="2">
        <v>23</v>
      </c>
      <c r="B15" s="3">
        <v>46192</v>
      </c>
      <c r="C15" s="4">
        <f>YEAR(SalesDataTable[[#This Row],[Order Date]])</f>
        <v>2026</v>
      </c>
      <c r="D15" s="4" t="str">
        <f>"Q"&amp;ROUNDUP(MONTH(SalesDataTable[[#This Row],[Order Date]])/3,0)</f>
        <v>Q2</v>
      </c>
      <c r="E15" s="4">
        <f>MONTH(SalesDataTable[[#This Row],[Order Date]])</f>
        <v>6</v>
      </c>
      <c r="F15" s="4" t="str">
        <f>TEXT(SalesDataTable[[#This Row],[Order Date]],"MMM")</f>
        <v>Jun</v>
      </c>
      <c r="G15" s="4" t="s">
        <v>20</v>
      </c>
      <c r="H15" s="4" t="s">
        <v>47</v>
      </c>
      <c r="I15" s="4" t="s">
        <v>8</v>
      </c>
      <c r="J15" s="4" t="s">
        <v>16</v>
      </c>
      <c r="K15" s="4" t="s">
        <v>9</v>
      </c>
      <c r="L15" s="4" t="s">
        <v>10</v>
      </c>
      <c r="M15" s="8">
        <v>4</v>
      </c>
      <c r="N15" s="5">
        <v>91.74</v>
      </c>
      <c r="O15" s="6">
        <v>0.2</v>
      </c>
      <c r="P15" s="5">
        <v>44.74</v>
      </c>
      <c r="Q15" s="5">
        <f t="shared" si="0"/>
        <v>293.56799999999998</v>
      </c>
      <c r="R15" s="5">
        <f t="shared" si="1"/>
        <v>178.96</v>
      </c>
      <c r="S15" s="5">
        <f t="shared" si="2"/>
        <v>114.60799999999998</v>
      </c>
      <c r="T15" s="7">
        <f t="shared" si="3"/>
        <v>0.39039677349029861</v>
      </c>
    </row>
    <row r="16" spans="1:20" ht="15.6">
      <c r="A16" s="2">
        <v>25</v>
      </c>
      <c r="B16" s="3">
        <v>46337</v>
      </c>
      <c r="C16" s="4">
        <f>YEAR(SalesDataTable[[#This Row],[Order Date]])</f>
        <v>2026</v>
      </c>
      <c r="D16" s="4" t="str">
        <f>"Q"&amp;ROUNDUP(MONTH(SalesDataTable[[#This Row],[Order Date]])/3,0)</f>
        <v>Q4</v>
      </c>
      <c r="E16" s="4">
        <f>MONTH(SalesDataTable[[#This Row],[Order Date]])</f>
        <v>11</v>
      </c>
      <c r="F16" s="4" t="str">
        <f>TEXT(SalesDataTable[[#This Row],[Order Date]],"MMM")</f>
        <v>Nov</v>
      </c>
      <c r="G16" s="4" t="s">
        <v>0</v>
      </c>
      <c r="H16" s="4" t="s">
        <v>1</v>
      </c>
      <c r="I16" s="4" t="s">
        <v>2</v>
      </c>
      <c r="J16" s="4" t="s">
        <v>3</v>
      </c>
      <c r="K16" s="4" t="s">
        <v>9</v>
      </c>
      <c r="L16" s="4" t="s">
        <v>17</v>
      </c>
      <c r="M16" s="8">
        <v>1</v>
      </c>
      <c r="N16" s="5">
        <v>145.83000000000001</v>
      </c>
      <c r="O16" s="6">
        <v>0.1</v>
      </c>
      <c r="P16" s="5">
        <v>79.14</v>
      </c>
      <c r="Q16" s="5">
        <f t="shared" si="0"/>
        <v>131.24700000000001</v>
      </c>
      <c r="R16" s="5">
        <f t="shared" si="1"/>
        <v>79.14</v>
      </c>
      <c r="S16" s="5">
        <f t="shared" si="2"/>
        <v>52.107000000000014</v>
      </c>
      <c r="T16" s="7">
        <f t="shared" si="3"/>
        <v>0.39701478890946085</v>
      </c>
    </row>
    <row r="17" spans="1:20" ht="15.6">
      <c r="A17" s="2">
        <v>27</v>
      </c>
      <c r="B17" s="3">
        <v>46174</v>
      </c>
      <c r="C17" s="4">
        <f>YEAR(SalesDataTable[[#This Row],[Order Date]])</f>
        <v>2026</v>
      </c>
      <c r="D17" s="4" t="str">
        <f>"Q"&amp;ROUNDUP(MONTH(SalesDataTable[[#This Row],[Order Date]])/3,0)</f>
        <v>Q2</v>
      </c>
      <c r="E17" s="4">
        <f>MONTH(SalesDataTable[[#This Row],[Order Date]])</f>
        <v>6</v>
      </c>
      <c r="F17" s="4" t="str">
        <f>TEXT(SalesDataTable[[#This Row],[Order Date]],"MMM")</f>
        <v>Jun</v>
      </c>
      <c r="G17" s="4" t="s">
        <v>20</v>
      </c>
      <c r="H17" s="4" t="s">
        <v>47</v>
      </c>
      <c r="I17" s="4" t="s">
        <v>2</v>
      </c>
      <c r="J17" s="4" t="s">
        <v>3</v>
      </c>
      <c r="K17" s="4" t="s">
        <v>23</v>
      </c>
      <c r="L17" s="4" t="s">
        <v>29</v>
      </c>
      <c r="M17" s="8">
        <v>1</v>
      </c>
      <c r="N17" s="5">
        <v>195.22</v>
      </c>
      <c r="O17" s="6">
        <v>0</v>
      </c>
      <c r="P17" s="5">
        <v>105.91</v>
      </c>
      <c r="Q17" s="5">
        <f t="shared" si="0"/>
        <v>195.22</v>
      </c>
      <c r="R17" s="5">
        <f t="shared" si="1"/>
        <v>105.91</v>
      </c>
      <c r="S17" s="5">
        <f t="shared" si="2"/>
        <v>89.31</v>
      </c>
      <c r="T17" s="7">
        <f t="shared" si="3"/>
        <v>0.45748386435816002</v>
      </c>
    </row>
    <row r="18" spans="1:20" ht="15.6">
      <c r="A18" s="2">
        <v>28</v>
      </c>
      <c r="B18" s="3">
        <v>46118</v>
      </c>
      <c r="C18" s="4">
        <f>YEAR(SalesDataTable[[#This Row],[Order Date]])</f>
        <v>2026</v>
      </c>
      <c r="D18" s="4" t="str">
        <f>"Q"&amp;ROUNDUP(MONTH(SalesDataTable[[#This Row],[Order Date]])/3,0)</f>
        <v>Q2</v>
      </c>
      <c r="E18" s="4">
        <f>MONTH(SalesDataTable[[#This Row],[Order Date]])</f>
        <v>4</v>
      </c>
      <c r="F18" s="4" t="str">
        <f>TEXT(SalesDataTable[[#This Row],[Order Date]],"MMM")</f>
        <v>Apr</v>
      </c>
      <c r="G18" s="4" t="s">
        <v>6</v>
      </c>
      <c r="H18" s="4" t="s">
        <v>27</v>
      </c>
      <c r="I18" s="4" t="s">
        <v>19</v>
      </c>
      <c r="J18" s="4" t="s">
        <v>13</v>
      </c>
      <c r="K18" s="4" t="s">
        <v>34</v>
      </c>
      <c r="L18" s="4" t="s">
        <v>38</v>
      </c>
      <c r="M18" s="8">
        <v>2</v>
      </c>
      <c r="N18" s="5">
        <v>125.94</v>
      </c>
      <c r="O18" s="6">
        <v>0.05</v>
      </c>
      <c r="P18" s="5">
        <v>70.94</v>
      </c>
      <c r="Q18" s="5">
        <f t="shared" si="0"/>
        <v>239.28599999999997</v>
      </c>
      <c r="R18" s="5">
        <f t="shared" si="1"/>
        <v>141.88</v>
      </c>
      <c r="S18" s="5">
        <f t="shared" si="2"/>
        <v>97.405999999999977</v>
      </c>
      <c r="T18" s="7">
        <f t="shared" si="3"/>
        <v>0.40706936469329585</v>
      </c>
    </row>
    <row r="19" spans="1:20" ht="15.6">
      <c r="A19" s="2">
        <v>29</v>
      </c>
      <c r="B19" s="3">
        <v>46099</v>
      </c>
      <c r="C19" s="4">
        <f>YEAR(SalesDataTable[[#This Row],[Order Date]])</f>
        <v>2026</v>
      </c>
      <c r="D19" s="4" t="str">
        <f>"Q"&amp;ROUNDUP(MONTH(SalesDataTable[[#This Row],[Order Date]])/3,0)</f>
        <v>Q1</v>
      </c>
      <c r="E19" s="4">
        <f>MONTH(SalesDataTable[[#This Row],[Order Date]])</f>
        <v>3</v>
      </c>
      <c r="F19" s="4" t="str">
        <f>TEXT(SalesDataTable[[#This Row],[Order Date]],"MMM")</f>
        <v>Mar</v>
      </c>
      <c r="G19" s="4" t="s">
        <v>20</v>
      </c>
      <c r="H19" s="4" t="s">
        <v>21</v>
      </c>
      <c r="I19" s="4" t="s">
        <v>2</v>
      </c>
      <c r="J19" s="4" t="s">
        <v>16</v>
      </c>
      <c r="K19" s="4" t="s">
        <v>14</v>
      </c>
      <c r="L19" s="4" t="s">
        <v>44</v>
      </c>
      <c r="M19" s="8">
        <v>2</v>
      </c>
      <c r="N19" s="5">
        <v>130.4</v>
      </c>
      <c r="O19" s="6">
        <v>0</v>
      </c>
      <c r="P19" s="5">
        <v>67.599999999999994</v>
      </c>
      <c r="Q19" s="5">
        <f t="shared" si="0"/>
        <v>260.8</v>
      </c>
      <c r="R19" s="5">
        <f t="shared" si="1"/>
        <v>135.19999999999999</v>
      </c>
      <c r="S19" s="5">
        <f t="shared" si="2"/>
        <v>125.60000000000002</v>
      </c>
      <c r="T19" s="7">
        <f t="shared" si="3"/>
        <v>0.48159509202453993</v>
      </c>
    </row>
    <row r="20" spans="1:20" ht="15.6">
      <c r="A20" s="2">
        <v>30</v>
      </c>
      <c r="B20" s="3">
        <v>46288</v>
      </c>
      <c r="C20" s="4">
        <f>YEAR(SalesDataTable[[#This Row],[Order Date]])</f>
        <v>2026</v>
      </c>
      <c r="D20" s="4" t="str">
        <f>"Q"&amp;ROUNDUP(MONTH(SalesDataTable[[#This Row],[Order Date]])/3,0)</f>
        <v>Q3</v>
      </c>
      <c r="E20" s="4">
        <f>MONTH(SalesDataTable[[#This Row],[Order Date]])</f>
        <v>9</v>
      </c>
      <c r="F20" s="4" t="str">
        <f>TEXT(SalesDataTable[[#This Row],[Order Date]],"MMM")</f>
        <v>Sep</v>
      </c>
      <c r="G20" s="4" t="s">
        <v>11</v>
      </c>
      <c r="H20" s="4" t="s">
        <v>25</v>
      </c>
      <c r="I20" s="4" t="s">
        <v>28</v>
      </c>
      <c r="J20" s="4" t="s">
        <v>3</v>
      </c>
      <c r="K20" s="4" t="s">
        <v>9</v>
      </c>
      <c r="L20" s="4" t="s">
        <v>10</v>
      </c>
      <c r="M20" s="8">
        <v>2</v>
      </c>
      <c r="N20" s="5">
        <v>93.82</v>
      </c>
      <c r="O20" s="6">
        <v>0.05</v>
      </c>
      <c r="P20" s="5">
        <v>45.57</v>
      </c>
      <c r="Q20" s="5">
        <f t="shared" si="0"/>
        <v>178.25799999999998</v>
      </c>
      <c r="R20" s="5">
        <f t="shared" si="1"/>
        <v>91.14</v>
      </c>
      <c r="S20" s="5">
        <f t="shared" si="2"/>
        <v>87.117999999999981</v>
      </c>
      <c r="T20" s="7">
        <f t="shared" si="3"/>
        <v>0.48871859888476249</v>
      </c>
    </row>
    <row r="21" spans="1:20" ht="15.6">
      <c r="A21" s="2">
        <v>35</v>
      </c>
      <c r="B21" s="3">
        <v>46158</v>
      </c>
      <c r="C21" s="4">
        <f>YEAR(SalesDataTable[[#This Row],[Order Date]])</f>
        <v>2026</v>
      </c>
      <c r="D21" s="4" t="str">
        <f>"Q"&amp;ROUNDUP(MONTH(SalesDataTable[[#This Row],[Order Date]])/3,0)</f>
        <v>Q2</v>
      </c>
      <c r="E21" s="4">
        <f>MONTH(SalesDataTable[[#This Row],[Order Date]])</f>
        <v>5</v>
      </c>
      <c r="F21" s="4" t="str">
        <f>TEXT(SalesDataTable[[#This Row],[Order Date]],"MMM")</f>
        <v>May</v>
      </c>
      <c r="G21" s="4" t="s">
        <v>20</v>
      </c>
      <c r="H21" s="4" t="s">
        <v>47</v>
      </c>
      <c r="I21" s="4" t="s">
        <v>8</v>
      </c>
      <c r="J21" s="4" t="s">
        <v>16</v>
      </c>
      <c r="K21" s="4" t="s">
        <v>23</v>
      </c>
      <c r="L21" s="4" t="s">
        <v>40</v>
      </c>
      <c r="M21" s="8">
        <v>5</v>
      </c>
      <c r="N21" s="5">
        <v>81.75</v>
      </c>
      <c r="O21" s="6">
        <v>0.05</v>
      </c>
      <c r="P21" s="5">
        <v>39.159999999999997</v>
      </c>
      <c r="Q21" s="5">
        <f t="shared" si="0"/>
        <v>388.3125</v>
      </c>
      <c r="R21" s="5">
        <f t="shared" si="1"/>
        <v>195.79999999999998</v>
      </c>
      <c r="S21" s="5">
        <f t="shared" si="2"/>
        <v>192.51250000000002</v>
      </c>
      <c r="T21" s="7">
        <f t="shared" si="3"/>
        <v>0.49576694028649609</v>
      </c>
    </row>
    <row r="22" spans="1:20" ht="15.6">
      <c r="A22" s="2">
        <v>36</v>
      </c>
      <c r="B22" s="3">
        <v>46311</v>
      </c>
      <c r="C22" s="4">
        <f>YEAR(SalesDataTable[[#This Row],[Order Date]])</f>
        <v>2026</v>
      </c>
      <c r="D22" s="4" t="str">
        <f>"Q"&amp;ROUNDUP(MONTH(SalesDataTable[[#This Row],[Order Date]])/3,0)</f>
        <v>Q4</v>
      </c>
      <c r="E22" s="4">
        <f>MONTH(SalesDataTable[[#This Row],[Order Date]])</f>
        <v>10</v>
      </c>
      <c r="F22" s="4" t="str">
        <f>TEXT(SalesDataTable[[#This Row],[Order Date]],"MMM")</f>
        <v>Oct</v>
      </c>
      <c r="G22" s="4" t="s">
        <v>0</v>
      </c>
      <c r="H22" s="4" t="s">
        <v>36</v>
      </c>
      <c r="I22" s="4" t="s">
        <v>2</v>
      </c>
      <c r="J22" s="4" t="s">
        <v>13</v>
      </c>
      <c r="K22" s="4" t="s">
        <v>9</v>
      </c>
      <c r="L22" s="4" t="s">
        <v>17</v>
      </c>
      <c r="M22" s="8">
        <v>3</v>
      </c>
      <c r="N22" s="5">
        <v>142.54</v>
      </c>
      <c r="O22" s="6">
        <v>0.05</v>
      </c>
      <c r="P22" s="5">
        <v>81.599999999999994</v>
      </c>
      <c r="Q22" s="5">
        <f t="shared" si="0"/>
        <v>406.23899999999998</v>
      </c>
      <c r="R22" s="5">
        <f t="shared" si="1"/>
        <v>244.79999999999998</v>
      </c>
      <c r="S22" s="5">
        <f t="shared" si="2"/>
        <v>161.43899999999999</v>
      </c>
      <c r="T22" s="7">
        <f t="shared" si="3"/>
        <v>0.39739906803630376</v>
      </c>
    </row>
    <row r="23" spans="1:20" ht="15.6">
      <c r="A23" s="2">
        <v>38</v>
      </c>
      <c r="B23" s="3">
        <v>46357</v>
      </c>
      <c r="C23" s="4">
        <f>YEAR(SalesDataTable[[#This Row],[Order Date]])</f>
        <v>2026</v>
      </c>
      <c r="D23" s="4" t="str">
        <f>"Q"&amp;ROUNDUP(MONTH(SalesDataTable[[#This Row],[Order Date]])/3,0)</f>
        <v>Q4</v>
      </c>
      <c r="E23" s="4">
        <f>MONTH(SalesDataTable[[#This Row],[Order Date]])</f>
        <v>12</v>
      </c>
      <c r="F23" s="4" t="str">
        <f>TEXT(SalesDataTable[[#This Row],[Order Date]],"MMM")</f>
        <v>Dec</v>
      </c>
      <c r="G23" s="4" t="s">
        <v>20</v>
      </c>
      <c r="H23" s="4" t="s">
        <v>33</v>
      </c>
      <c r="I23" s="4" t="s">
        <v>8</v>
      </c>
      <c r="J23" s="4" t="s">
        <v>16</v>
      </c>
      <c r="K23" s="4" t="s">
        <v>9</v>
      </c>
      <c r="L23" s="4" t="s">
        <v>17</v>
      </c>
      <c r="M23" s="8">
        <v>8</v>
      </c>
      <c r="N23" s="5">
        <v>146.55000000000001</v>
      </c>
      <c r="O23" s="6">
        <v>0.1</v>
      </c>
      <c r="P23" s="5">
        <v>78.03</v>
      </c>
      <c r="Q23" s="5">
        <f t="shared" si="0"/>
        <v>1055.1600000000001</v>
      </c>
      <c r="R23" s="5">
        <f t="shared" si="1"/>
        <v>624.24</v>
      </c>
      <c r="S23" s="5">
        <f t="shared" si="2"/>
        <v>430.92000000000007</v>
      </c>
      <c r="T23" s="7">
        <f t="shared" si="3"/>
        <v>0.40839303991811671</v>
      </c>
    </row>
    <row r="24" spans="1:20" ht="15.6">
      <c r="A24" s="2">
        <v>39</v>
      </c>
      <c r="B24" s="3">
        <v>46184</v>
      </c>
      <c r="C24" s="4">
        <f>YEAR(SalesDataTable[[#This Row],[Order Date]])</f>
        <v>2026</v>
      </c>
      <c r="D24" s="4" t="str">
        <f>"Q"&amp;ROUNDUP(MONTH(SalesDataTable[[#This Row],[Order Date]])/3,0)</f>
        <v>Q2</v>
      </c>
      <c r="E24" s="4">
        <f>MONTH(SalesDataTable[[#This Row],[Order Date]])</f>
        <v>6</v>
      </c>
      <c r="F24" s="4" t="str">
        <f>TEXT(SalesDataTable[[#This Row],[Order Date]],"MMM")</f>
        <v>Jun</v>
      </c>
      <c r="G24" s="4" t="s">
        <v>20</v>
      </c>
      <c r="H24" s="4" t="s">
        <v>33</v>
      </c>
      <c r="I24" s="4" t="s">
        <v>28</v>
      </c>
      <c r="J24" s="4" t="s">
        <v>16</v>
      </c>
      <c r="K24" s="4" t="s">
        <v>4</v>
      </c>
      <c r="L24" s="4" t="s">
        <v>26</v>
      </c>
      <c r="M24" s="8">
        <v>4</v>
      </c>
      <c r="N24" s="5">
        <v>40.33</v>
      </c>
      <c r="O24" s="6">
        <v>0.1</v>
      </c>
      <c r="P24" s="5">
        <v>17.170000000000002</v>
      </c>
      <c r="Q24" s="5">
        <f t="shared" si="0"/>
        <v>145.18799999999999</v>
      </c>
      <c r="R24" s="5">
        <f t="shared" si="1"/>
        <v>68.680000000000007</v>
      </c>
      <c r="S24" s="5">
        <f t="shared" si="2"/>
        <v>76.507999999999981</v>
      </c>
      <c r="T24" s="7">
        <f t="shared" si="3"/>
        <v>0.52695815081136177</v>
      </c>
    </row>
    <row r="25" spans="1:20" ht="15.6">
      <c r="A25" s="2">
        <v>40</v>
      </c>
      <c r="B25" s="3">
        <v>46197</v>
      </c>
      <c r="C25" s="4">
        <f>YEAR(SalesDataTable[[#This Row],[Order Date]])</f>
        <v>2026</v>
      </c>
      <c r="D25" s="4" t="str">
        <f>"Q"&amp;ROUNDUP(MONTH(SalesDataTable[[#This Row],[Order Date]])/3,0)</f>
        <v>Q2</v>
      </c>
      <c r="E25" s="4">
        <f>MONTH(SalesDataTable[[#This Row],[Order Date]])</f>
        <v>6</v>
      </c>
      <c r="F25" s="4" t="str">
        <f>TEXT(SalesDataTable[[#This Row],[Order Date]],"MMM")</f>
        <v>Jun</v>
      </c>
      <c r="G25" s="4" t="s">
        <v>20</v>
      </c>
      <c r="H25" s="4" t="s">
        <v>31</v>
      </c>
      <c r="I25" s="4" t="s">
        <v>19</v>
      </c>
      <c r="J25" s="4" t="s">
        <v>13</v>
      </c>
      <c r="K25" s="4" t="s">
        <v>14</v>
      </c>
      <c r="L25" s="4" t="s">
        <v>48</v>
      </c>
      <c r="M25" s="8">
        <v>1</v>
      </c>
      <c r="N25" s="5">
        <v>167.23</v>
      </c>
      <c r="O25" s="6">
        <v>0.05</v>
      </c>
      <c r="P25" s="5">
        <v>85.14</v>
      </c>
      <c r="Q25" s="5">
        <f t="shared" si="0"/>
        <v>158.86849999999998</v>
      </c>
      <c r="R25" s="5">
        <f t="shared" si="1"/>
        <v>85.14</v>
      </c>
      <c r="S25" s="5">
        <f t="shared" si="2"/>
        <v>73.728499999999983</v>
      </c>
      <c r="T25" s="7">
        <f t="shared" si="3"/>
        <v>0.46408507665144438</v>
      </c>
    </row>
    <row r="26" spans="1:20" ht="15.6">
      <c r="A26" s="2">
        <v>44</v>
      </c>
      <c r="B26" s="3">
        <v>46275</v>
      </c>
      <c r="C26" s="4">
        <f>YEAR(SalesDataTable[[#This Row],[Order Date]])</f>
        <v>2026</v>
      </c>
      <c r="D26" s="4" t="str">
        <f>"Q"&amp;ROUNDUP(MONTH(SalesDataTable[[#This Row],[Order Date]])/3,0)</f>
        <v>Q3</v>
      </c>
      <c r="E26" s="4">
        <f>MONTH(SalesDataTable[[#This Row],[Order Date]])</f>
        <v>9</v>
      </c>
      <c r="F26" s="4" t="str">
        <f>TEXT(SalesDataTable[[#This Row],[Order Date]],"MMM")</f>
        <v>Sep</v>
      </c>
      <c r="G26" s="4" t="s">
        <v>11</v>
      </c>
      <c r="H26" s="4" t="s">
        <v>39</v>
      </c>
      <c r="I26" s="4" t="s">
        <v>19</v>
      </c>
      <c r="J26" s="4" t="s">
        <v>13</v>
      </c>
      <c r="K26" s="4" t="s">
        <v>4</v>
      </c>
      <c r="L26" s="4" t="s">
        <v>26</v>
      </c>
      <c r="M26" s="8">
        <v>1</v>
      </c>
      <c r="N26" s="5">
        <v>40.1</v>
      </c>
      <c r="O26" s="6">
        <v>0</v>
      </c>
      <c r="P26" s="5">
        <v>16.920000000000002</v>
      </c>
      <c r="Q26" s="5">
        <f t="shared" si="0"/>
        <v>40.1</v>
      </c>
      <c r="R26" s="5">
        <f t="shared" si="1"/>
        <v>16.920000000000002</v>
      </c>
      <c r="S26" s="5">
        <f t="shared" si="2"/>
        <v>23.18</v>
      </c>
      <c r="T26" s="7">
        <f t="shared" si="3"/>
        <v>0.57805486284289276</v>
      </c>
    </row>
    <row r="27" spans="1:20" ht="15.6">
      <c r="A27" s="2">
        <v>45</v>
      </c>
      <c r="B27" s="3">
        <v>46203</v>
      </c>
      <c r="C27" s="4">
        <f>YEAR(SalesDataTable[[#This Row],[Order Date]])</f>
        <v>2026</v>
      </c>
      <c r="D27" s="4" t="str">
        <f>"Q"&amp;ROUNDUP(MONTH(SalesDataTable[[#This Row],[Order Date]])/3,0)</f>
        <v>Q2</v>
      </c>
      <c r="E27" s="4">
        <f>MONTH(SalesDataTable[[#This Row],[Order Date]])</f>
        <v>6</v>
      </c>
      <c r="F27" s="4" t="str">
        <f>TEXT(SalesDataTable[[#This Row],[Order Date]],"MMM")</f>
        <v>Jun</v>
      </c>
      <c r="G27" s="4" t="s">
        <v>11</v>
      </c>
      <c r="H27" s="4" t="s">
        <v>12</v>
      </c>
      <c r="I27" s="4" t="s">
        <v>19</v>
      </c>
      <c r="J27" s="4" t="s">
        <v>13</v>
      </c>
      <c r="K27" s="4" t="s">
        <v>9</v>
      </c>
      <c r="L27" s="4" t="s">
        <v>10</v>
      </c>
      <c r="M27" s="8">
        <v>1</v>
      </c>
      <c r="N27" s="5">
        <v>94</v>
      </c>
      <c r="O27" s="6">
        <v>0</v>
      </c>
      <c r="P27" s="5">
        <v>45.62</v>
      </c>
      <c r="Q27" s="5">
        <f t="shared" si="0"/>
        <v>94</v>
      </c>
      <c r="R27" s="5">
        <f t="shared" si="1"/>
        <v>45.62</v>
      </c>
      <c r="S27" s="5">
        <f t="shared" si="2"/>
        <v>48.38</v>
      </c>
      <c r="T27" s="7">
        <f t="shared" si="3"/>
        <v>0.51468085106382977</v>
      </c>
    </row>
    <row r="28" spans="1:20" ht="15.6">
      <c r="A28" s="2">
        <v>46</v>
      </c>
      <c r="B28" s="3">
        <v>46093</v>
      </c>
      <c r="C28" s="4">
        <f>YEAR(SalesDataTable[[#This Row],[Order Date]])</f>
        <v>2026</v>
      </c>
      <c r="D28" s="4" t="str">
        <f>"Q"&amp;ROUNDUP(MONTH(SalesDataTable[[#This Row],[Order Date]])/3,0)</f>
        <v>Q1</v>
      </c>
      <c r="E28" s="4">
        <f>MONTH(SalesDataTable[[#This Row],[Order Date]])</f>
        <v>3</v>
      </c>
      <c r="F28" s="4" t="str">
        <f>TEXT(SalesDataTable[[#This Row],[Order Date]],"MMM")</f>
        <v>Mar</v>
      </c>
      <c r="G28" s="4" t="s">
        <v>20</v>
      </c>
      <c r="H28" s="4" t="s">
        <v>31</v>
      </c>
      <c r="I28" s="4" t="s">
        <v>2</v>
      </c>
      <c r="J28" s="4" t="s">
        <v>3</v>
      </c>
      <c r="K28" s="4" t="s">
        <v>9</v>
      </c>
      <c r="L28" s="4" t="s">
        <v>46</v>
      </c>
      <c r="M28" s="8">
        <v>4</v>
      </c>
      <c r="N28" s="5">
        <v>72.63</v>
      </c>
      <c r="O28" s="6">
        <v>0.1</v>
      </c>
      <c r="P28" s="5">
        <v>31.45</v>
      </c>
      <c r="Q28" s="5">
        <f t="shared" si="0"/>
        <v>261.46800000000002</v>
      </c>
      <c r="R28" s="5">
        <f t="shared" si="1"/>
        <v>125.8</v>
      </c>
      <c r="S28" s="5">
        <f t="shared" si="2"/>
        <v>135.66800000000001</v>
      </c>
      <c r="T28" s="7">
        <f t="shared" si="3"/>
        <v>0.51887037801948999</v>
      </c>
    </row>
    <row r="29" spans="1:20" ht="15.6">
      <c r="A29" s="2">
        <v>52</v>
      </c>
      <c r="B29" s="3">
        <v>46120</v>
      </c>
      <c r="C29" s="4">
        <f>YEAR(SalesDataTable[[#This Row],[Order Date]])</f>
        <v>2026</v>
      </c>
      <c r="D29" s="4" t="str">
        <f>"Q"&amp;ROUNDUP(MONTH(SalesDataTable[[#This Row],[Order Date]])/3,0)</f>
        <v>Q2</v>
      </c>
      <c r="E29" s="4">
        <f>MONTH(SalesDataTable[[#This Row],[Order Date]])</f>
        <v>4</v>
      </c>
      <c r="F29" s="4" t="str">
        <f>TEXT(SalesDataTable[[#This Row],[Order Date]],"MMM")</f>
        <v>Apr</v>
      </c>
      <c r="G29" s="4" t="s">
        <v>6</v>
      </c>
      <c r="H29" s="4" t="s">
        <v>43</v>
      </c>
      <c r="I29" s="4" t="s">
        <v>2</v>
      </c>
      <c r="J29" s="4" t="s">
        <v>13</v>
      </c>
      <c r="K29" s="4" t="s">
        <v>14</v>
      </c>
      <c r="L29" s="4" t="s">
        <v>44</v>
      </c>
      <c r="M29" s="8">
        <v>2</v>
      </c>
      <c r="N29" s="5">
        <v>133.59</v>
      </c>
      <c r="O29" s="6">
        <v>0</v>
      </c>
      <c r="P29" s="5">
        <v>66.83</v>
      </c>
      <c r="Q29" s="5">
        <f t="shared" si="0"/>
        <v>267.18</v>
      </c>
      <c r="R29" s="5">
        <f t="shared" si="1"/>
        <v>133.66</v>
      </c>
      <c r="S29" s="5">
        <f t="shared" si="2"/>
        <v>133.52000000000001</v>
      </c>
      <c r="T29" s="7">
        <f t="shared" si="3"/>
        <v>0.49973800434164234</v>
      </c>
    </row>
    <row r="30" spans="1:20" ht="15.6">
      <c r="A30" s="2">
        <v>53</v>
      </c>
      <c r="B30" s="3">
        <v>46163</v>
      </c>
      <c r="C30" s="4">
        <f>YEAR(SalesDataTable[[#This Row],[Order Date]])</f>
        <v>2026</v>
      </c>
      <c r="D30" s="4" t="str">
        <f>"Q"&amp;ROUNDUP(MONTH(SalesDataTable[[#This Row],[Order Date]])/3,0)</f>
        <v>Q2</v>
      </c>
      <c r="E30" s="4">
        <f>MONTH(SalesDataTable[[#This Row],[Order Date]])</f>
        <v>5</v>
      </c>
      <c r="F30" s="4" t="str">
        <f>TEXT(SalesDataTable[[#This Row],[Order Date]],"MMM")</f>
        <v>May</v>
      </c>
      <c r="G30" s="4" t="s">
        <v>20</v>
      </c>
      <c r="H30" s="4" t="s">
        <v>47</v>
      </c>
      <c r="I30" s="4" t="s">
        <v>2</v>
      </c>
      <c r="J30" s="4" t="s">
        <v>16</v>
      </c>
      <c r="K30" s="4" t="s">
        <v>14</v>
      </c>
      <c r="L30" s="4" t="s">
        <v>44</v>
      </c>
      <c r="M30" s="8">
        <v>1</v>
      </c>
      <c r="N30" s="5">
        <v>134.28</v>
      </c>
      <c r="O30" s="6">
        <v>0.05</v>
      </c>
      <c r="P30" s="5">
        <v>65.44</v>
      </c>
      <c r="Q30" s="5">
        <f t="shared" si="0"/>
        <v>127.56599999999999</v>
      </c>
      <c r="R30" s="5">
        <f t="shared" si="1"/>
        <v>65.44</v>
      </c>
      <c r="S30" s="5">
        <f t="shared" si="2"/>
        <v>62.125999999999991</v>
      </c>
      <c r="T30" s="7">
        <f t="shared" si="3"/>
        <v>0.487010645469796</v>
      </c>
    </row>
    <row r="31" spans="1:20" ht="15.6">
      <c r="A31" s="2">
        <v>58</v>
      </c>
      <c r="B31" s="3">
        <v>46273</v>
      </c>
      <c r="C31" s="4">
        <f>YEAR(SalesDataTable[[#This Row],[Order Date]])</f>
        <v>2026</v>
      </c>
      <c r="D31" s="4" t="str">
        <f>"Q"&amp;ROUNDUP(MONTH(SalesDataTable[[#This Row],[Order Date]])/3,0)</f>
        <v>Q3</v>
      </c>
      <c r="E31" s="4">
        <f>MONTH(SalesDataTable[[#This Row],[Order Date]])</f>
        <v>9</v>
      </c>
      <c r="F31" s="4" t="str">
        <f>TEXT(SalesDataTable[[#This Row],[Order Date]],"MMM")</f>
        <v>Sep</v>
      </c>
      <c r="G31" s="4" t="s">
        <v>0</v>
      </c>
      <c r="H31" s="4" t="s">
        <v>1</v>
      </c>
      <c r="I31" s="4" t="s">
        <v>19</v>
      </c>
      <c r="J31" s="4" t="s">
        <v>3</v>
      </c>
      <c r="K31" s="4" t="s">
        <v>9</v>
      </c>
      <c r="L31" s="4" t="s">
        <v>46</v>
      </c>
      <c r="M31" s="8">
        <v>1</v>
      </c>
      <c r="N31" s="5">
        <v>71.7</v>
      </c>
      <c r="O31" s="6">
        <v>0</v>
      </c>
      <c r="P31" s="5">
        <v>32</v>
      </c>
      <c r="Q31" s="5">
        <f t="shared" si="0"/>
        <v>71.7</v>
      </c>
      <c r="R31" s="5">
        <f t="shared" si="1"/>
        <v>32</v>
      </c>
      <c r="S31" s="5">
        <f t="shared" si="2"/>
        <v>39.700000000000003</v>
      </c>
      <c r="T31" s="7">
        <f t="shared" si="3"/>
        <v>0.55369595536959559</v>
      </c>
    </row>
    <row r="32" spans="1:20" ht="15.6">
      <c r="A32" s="2">
        <v>61</v>
      </c>
      <c r="B32" s="3">
        <v>46218</v>
      </c>
      <c r="C32" s="4">
        <f>YEAR(SalesDataTable[[#This Row],[Order Date]])</f>
        <v>2026</v>
      </c>
      <c r="D32" s="4" t="str">
        <f>"Q"&amp;ROUNDUP(MONTH(SalesDataTable[[#This Row],[Order Date]])/3,0)</f>
        <v>Q3</v>
      </c>
      <c r="E32" s="4">
        <f>MONTH(SalesDataTable[[#This Row],[Order Date]])</f>
        <v>7</v>
      </c>
      <c r="F32" s="4" t="str">
        <f>TEXT(SalesDataTable[[#This Row],[Order Date]],"MMM")</f>
        <v>Jul</v>
      </c>
      <c r="G32" s="4" t="s">
        <v>20</v>
      </c>
      <c r="H32" s="4" t="s">
        <v>33</v>
      </c>
      <c r="I32" s="4" t="s">
        <v>2</v>
      </c>
      <c r="J32" s="4" t="s">
        <v>3</v>
      </c>
      <c r="K32" s="4" t="s">
        <v>34</v>
      </c>
      <c r="L32" s="4" t="s">
        <v>38</v>
      </c>
      <c r="M32" s="8">
        <v>2</v>
      </c>
      <c r="N32" s="5">
        <v>125.89</v>
      </c>
      <c r="O32" s="6">
        <v>0</v>
      </c>
      <c r="P32" s="5">
        <v>70.8</v>
      </c>
      <c r="Q32" s="5">
        <f t="shared" si="0"/>
        <v>251.78</v>
      </c>
      <c r="R32" s="5">
        <f t="shared" si="1"/>
        <v>141.6</v>
      </c>
      <c r="S32" s="5">
        <f t="shared" si="2"/>
        <v>110.18</v>
      </c>
      <c r="T32" s="7">
        <f t="shared" si="3"/>
        <v>0.43760425768528083</v>
      </c>
    </row>
    <row r="33" spans="1:20" ht="15.6">
      <c r="A33" s="2">
        <v>62</v>
      </c>
      <c r="B33" s="3">
        <v>46030</v>
      </c>
      <c r="C33" s="4">
        <f>YEAR(SalesDataTable[[#This Row],[Order Date]])</f>
        <v>2026</v>
      </c>
      <c r="D33" s="4" t="str">
        <f>"Q"&amp;ROUNDUP(MONTH(SalesDataTable[[#This Row],[Order Date]])/3,0)</f>
        <v>Q1</v>
      </c>
      <c r="E33" s="4">
        <f>MONTH(SalesDataTable[[#This Row],[Order Date]])</f>
        <v>1</v>
      </c>
      <c r="F33" s="4" t="str">
        <f>TEXT(SalesDataTable[[#This Row],[Order Date]],"MMM")</f>
        <v>Jan</v>
      </c>
      <c r="G33" s="4" t="s">
        <v>6</v>
      </c>
      <c r="H33" s="4" t="s">
        <v>43</v>
      </c>
      <c r="I33" s="4" t="s">
        <v>2</v>
      </c>
      <c r="J33" s="4" t="s">
        <v>13</v>
      </c>
      <c r="K33" s="4" t="s">
        <v>4</v>
      </c>
      <c r="L33" s="4" t="s">
        <v>22</v>
      </c>
      <c r="M33" s="8">
        <v>2</v>
      </c>
      <c r="N33" s="5">
        <v>51.63</v>
      </c>
      <c r="O33" s="6">
        <v>0</v>
      </c>
      <c r="P33" s="5">
        <v>22.54</v>
      </c>
      <c r="Q33" s="5">
        <f t="shared" si="0"/>
        <v>103.26</v>
      </c>
      <c r="R33" s="5">
        <f t="shared" si="1"/>
        <v>45.08</v>
      </c>
      <c r="S33" s="5">
        <f t="shared" si="2"/>
        <v>58.180000000000007</v>
      </c>
      <c r="T33" s="7">
        <f t="shared" si="3"/>
        <v>0.5634321131125315</v>
      </c>
    </row>
    <row r="34" spans="1:20" ht="15.6">
      <c r="A34" s="2">
        <v>63</v>
      </c>
      <c r="B34" s="3">
        <v>46185</v>
      </c>
      <c r="C34" s="4">
        <f>YEAR(SalesDataTable[[#This Row],[Order Date]])</f>
        <v>2026</v>
      </c>
      <c r="D34" s="4" t="str">
        <f>"Q"&amp;ROUNDUP(MONTH(SalesDataTable[[#This Row],[Order Date]])/3,0)</f>
        <v>Q2</v>
      </c>
      <c r="E34" s="4">
        <f>MONTH(SalesDataTable[[#This Row],[Order Date]])</f>
        <v>6</v>
      </c>
      <c r="F34" s="4" t="str">
        <f>TEXT(SalesDataTable[[#This Row],[Order Date]],"MMM")</f>
        <v>Jun</v>
      </c>
      <c r="G34" s="4" t="s">
        <v>6</v>
      </c>
      <c r="H34" s="4" t="s">
        <v>7</v>
      </c>
      <c r="I34" s="4" t="s">
        <v>28</v>
      </c>
      <c r="J34" s="4" t="s">
        <v>3</v>
      </c>
      <c r="K34" s="4" t="s">
        <v>14</v>
      </c>
      <c r="L34" s="4" t="s">
        <v>48</v>
      </c>
      <c r="M34" s="8">
        <v>1</v>
      </c>
      <c r="N34" s="5">
        <v>166.91</v>
      </c>
      <c r="O34" s="6">
        <v>0</v>
      </c>
      <c r="P34" s="5">
        <v>85.58</v>
      </c>
      <c r="Q34" s="5">
        <f t="shared" si="0"/>
        <v>166.91</v>
      </c>
      <c r="R34" s="5">
        <f t="shared" si="1"/>
        <v>85.58</v>
      </c>
      <c r="S34" s="5">
        <f t="shared" si="2"/>
        <v>81.33</v>
      </c>
      <c r="T34" s="7">
        <f t="shared" si="3"/>
        <v>0.48726858786172189</v>
      </c>
    </row>
    <row r="35" spans="1:20" ht="15.6">
      <c r="A35" s="2">
        <v>64</v>
      </c>
      <c r="B35" s="3">
        <v>46311</v>
      </c>
      <c r="C35" s="4">
        <f>YEAR(SalesDataTable[[#This Row],[Order Date]])</f>
        <v>2026</v>
      </c>
      <c r="D35" s="4" t="str">
        <f>"Q"&amp;ROUNDUP(MONTH(SalesDataTable[[#This Row],[Order Date]])/3,0)</f>
        <v>Q4</v>
      </c>
      <c r="E35" s="4">
        <f>MONTH(SalesDataTable[[#This Row],[Order Date]])</f>
        <v>10</v>
      </c>
      <c r="F35" s="4" t="str">
        <f>TEXT(SalesDataTable[[#This Row],[Order Date]],"MMM")</f>
        <v>Oct</v>
      </c>
      <c r="G35" s="4" t="s">
        <v>11</v>
      </c>
      <c r="H35" s="4" t="s">
        <v>52</v>
      </c>
      <c r="I35" s="4" t="s">
        <v>2</v>
      </c>
      <c r="J35" s="4" t="s">
        <v>13</v>
      </c>
      <c r="K35" s="4" t="s">
        <v>9</v>
      </c>
      <c r="L35" s="4" t="s">
        <v>10</v>
      </c>
      <c r="M35" s="8">
        <v>3</v>
      </c>
      <c r="N35" s="5">
        <v>92.14</v>
      </c>
      <c r="O35" s="6">
        <v>0.1</v>
      </c>
      <c r="P35" s="5">
        <v>46.43</v>
      </c>
      <c r="Q35" s="5">
        <f t="shared" si="0"/>
        <v>248.77800000000002</v>
      </c>
      <c r="R35" s="5">
        <f t="shared" si="1"/>
        <v>139.29</v>
      </c>
      <c r="S35" s="5">
        <f t="shared" si="2"/>
        <v>109.48800000000003</v>
      </c>
      <c r="T35" s="7">
        <f t="shared" si="3"/>
        <v>0.44010322456165746</v>
      </c>
    </row>
    <row r="36" spans="1:20" ht="15.6">
      <c r="A36" s="2">
        <v>66</v>
      </c>
      <c r="B36" s="3">
        <v>46314</v>
      </c>
      <c r="C36" s="4">
        <f>YEAR(SalesDataTable[[#This Row],[Order Date]])</f>
        <v>2026</v>
      </c>
      <c r="D36" s="4" t="str">
        <f>"Q"&amp;ROUNDUP(MONTH(SalesDataTable[[#This Row],[Order Date]])/3,0)</f>
        <v>Q4</v>
      </c>
      <c r="E36" s="4">
        <f>MONTH(SalesDataTable[[#This Row],[Order Date]])</f>
        <v>10</v>
      </c>
      <c r="F36" s="4" t="str">
        <f>TEXT(SalesDataTable[[#This Row],[Order Date]],"MMM")</f>
        <v>Oct</v>
      </c>
      <c r="G36" s="4" t="s">
        <v>0</v>
      </c>
      <c r="H36" s="4" t="s">
        <v>50</v>
      </c>
      <c r="I36" s="4" t="s">
        <v>2</v>
      </c>
      <c r="J36" s="4" t="s">
        <v>16</v>
      </c>
      <c r="K36" s="4" t="s">
        <v>23</v>
      </c>
      <c r="L36" s="4" t="s">
        <v>40</v>
      </c>
      <c r="M36" s="8">
        <v>1</v>
      </c>
      <c r="N36" s="5">
        <v>80.58</v>
      </c>
      <c r="O36" s="6">
        <v>0</v>
      </c>
      <c r="P36" s="5">
        <v>40.43</v>
      </c>
      <c r="Q36" s="5">
        <f t="shared" si="0"/>
        <v>80.58</v>
      </c>
      <c r="R36" s="5">
        <f t="shared" si="1"/>
        <v>40.43</v>
      </c>
      <c r="S36" s="5">
        <f t="shared" si="2"/>
        <v>40.15</v>
      </c>
      <c r="T36" s="7">
        <f t="shared" si="3"/>
        <v>0.49826259617771157</v>
      </c>
    </row>
    <row r="37" spans="1:20" ht="15.6">
      <c r="A37" s="2">
        <v>68</v>
      </c>
      <c r="B37" s="3">
        <v>46150</v>
      </c>
      <c r="C37" s="4">
        <f>YEAR(SalesDataTable[[#This Row],[Order Date]])</f>
        <v>2026</v>
      </c>
      <c r="D37" s="4" t="str">
        <f>"Q"&amp;ROUNDUP(MONTH(SalesDataTable[[#This Row],[Order Date]])/3,0)</f>
        <v>Q2</v>
      </c>
      <c r="E37" s="4">
        <f>MONTH(SalesDataTable[[#This Row],[Order Date]])</f>
        <v>5</v>
      </c>
      <c r="F37" s="4" t="str">
        <f>TEXT(SalesDataTable[[#This Row],[Order Date]],"MMM")</f>
        <v>May</v>
      </c>
      <c r="G37" s="4" t="s">
        <v>20</v>
      </c>
      <c r="H37" s="4" t="s">
        <v>31</v>
      </c>
      <c r="I37" s="4" t="s">
        <v>19</v>
      </c>
      <c r="J37" s="4" t="s">
        <v>13</v>
      </c>
      <c r="K37" s="4" t="s">
        <v>34</v>
      </c>
      <c r="L37" s="4" t="s">
        <v>35</v>
      </c>
      <c r="M37" s="8">
        <v>1</v>
      </c>
      <c r="N37" s="5">
        <v>39.5</v>
      </c>
      <c r="O37" s="6">
        <v>0</v>
      </c>
      <c r="P37" s="5">
        <v>14.68</v>
      </c>
      <c r="Q37" s="5">
        <f t="shared" si="0"/>
        <v>39.5</v>
      </c>
      <c r="R37" s="5">
        <f t="shared" si="1"/>
        <v>14.68</v>
      </c>
      <c r="S37" s="5">
        <f t="shared" si="2"/>
        <v>24.82</v>
      </c>
      <c r="T37" s="7">
        <f t="shared" si="3"/>
        <v>0.62835443037974681</v>
      </c>
    </row>
    <row r="38" spans="1:20" ht="15.6">
      <c r="A38" s="2">
        <v>69</v>
      </c>
      <c r="B38" s="3">
        <v>46032</v>
      </c>
      <c r="C38" s="4">
        <f>YEAR(SalesDataTable[[#This Row],[Order Date]])</f>
        <v>2026</v>
      </c>
      <c r="D38" s="4" t="str">
        <f>"Q"&amp;ROUNDUP(MONTH(SalesDataTable[[#This Row],[Order Date]])/3,0)</f>
        <v>Q1</v>
      </c>
      <c r="E38" s="4">
        <f>MONTH(SalesDataTable[[#This Row],[Order Date]])</f>
        <v>1</v>
      </c>
      <c r="F38" s="4" t="str">
        <f>TEXT(SalesDataTable[[#This Row],[Order Date]],"MMM")</f>
        <v>Jan</v>
      </c>
      <c r="G38" s="4" t="s">
        <v>0</v>
      </c>
      <c r="H38" s="4" t="s">
        <v>50</v>
      </c>
      <c r="I38" s="4" t="s">
        <v>2</v>
      </c>
      <c r="J38" s="4" t="s">
        <v>3</v>
      </c>
      <c r="K38" s="4" t="s">
        <v>9</v>
      </c>
      <c r="L38" s="4" t="s">
        <v>17</v>
      </c>
      <c r="M38" s="8">
        <v>6</v>
      </c>
      <c r="N38" s="5">
        <v>141.31</v>
      </c>
      <c r="O38" s="6">
        <v>0.05</v>
      </c>
      <c r="P38" s="5">
        <v>79.349999999999994</v>
      </c>
      <c r="Q38" s="5">
        <f t="shared" si="0"/>
        <v>805.46699999999998</v>
      </c>
      <c r="R38" s="5">
        <f t="shared" si="1"/>
        <v>476.09999999999997</v>
      </c>
      <c r="S38" s="5">
        <f t="shared" si="2"/>
        <v>329.36700000000002</v>
      </c>
      <c r="T38" s="7">
        <f t="shared" si="3"/>
        <v>0.4089143316858419</v>
      </c>
    </row>
    <row r="39" spans="1:20" ht="15.6">
      <c r="A39" s="2">
        <v>70</v>
      </c>
      <c r="B39" s="3">
        <v>46367</v>
      </c>
      <c r="C39" s="4">
        <f>YEAR(SalesDataTable[[#This Row],[Order Date]])</f>
        <v>2026</v>
      </c>
      <c r="D39" s="4" t="str">
        <f>"Q"&amp;ROUNDUP(MONTH(SalesDataTable[[#This Row],[Order Date]])/3,0)</f>
        <v>Q4</v>
      </c>
      <c r="E39" s="4">
        <f>MONTH(SalesDataTable[[#This Row],[Order Date]])</f>
        <v>12</v>
      </c>
      <c r="F39" s="4" t="str">
        <f>TEXT(SalesDataTable[[#This Row],[Order Date]],"MMM")</f>
        <v>Dec</v>
      </c>
      <c r="G39" s="4" t="s">
        <v>20</v>
      </c>
      <c r="H39" s="4" t="s">
        <v>47</v>
      </c>
      <c r="I39" s="4" t="s">
        <v>2</v>
      </c>
      <c r="J39" s="4" t="s">
        <v>13</v>
      </c>
      <c r="K39" s="4" t="s">
        <v>34</v>
      </c>
      <c r="L39" s="4" t="s">
        <v>38</v>
      </c>
      <c r="M39" s="8">
        <v>2</v>
      </c>
      <c r="N39" s="5">
        <v>122.49</v>
      </c>
      <c r="O39" s="6">
        <v>0.15</v>
      </c>
      <c r="P39" s="5">
        <v>70.930000000000007</v>
      </c>
      <c r="Q39" s="5">
        <f t="shared" si="0"/>
        <v>208.23299999999998</v>
      </c>
      <c r="R39" s="5">
        <f t="shared" si="1"/>
        <v>141.86000000000001</v>
      </c>
      <c r="S39" s="5">
        <f t="shared" si="2"/>
        <v>66.372999999999962</v>
      </c>
      <c r="T39" s="7">
        <f t="shared" si="3"/>
        <v>0.31874390706564265</v>
      </c>
    </row>
    <row r="40" spans="1:20" ht="15.6">
      <c r="A40" s="2">
        <v>71</v>
      </c>
      <c r="B40" s="3">
        <v>46250</v>
      </c>
      <c r="C40" s="4">
        <f>YEAR(SalesDataTable[[#This Row],[Order Date]])</f>
        <v>2026</v>
      </c>
      <c r="D40" s="4" t="str">
        <f>"Q"&amp;ROUNDUP(MONTH(SalesDataTable[[#This Row],[Order Date]])/3,0)</f>
        <v>Q3</v>
      </c>
      <c r="E40" s="4">
        <f>MONTH(SalesDataTable[[#This Row],[Order Date]])</f>
        <v>8</v>
      </c>
      <c r="F40" s="4" t="str">
        <f>TEXT(SalesDataTable[[#This Row],[Order Date]],"MMM")</f>
        <v>Aug</v>
      </c>
      <c r="G40" s="4" t="s">
        <v>11</v>
      </c>
      <c r="H40" s="4" t="s">
        <v>52</v>
      </c>
      <c r="I40" s="4" t="s">
        <v>2</v>
      </c>
      <c r="J40" s="4" t="s">
        <v>13</v>
      </c>
      <c r="K40" s="4" t="s">
        <v>4</v>
      </c>
      <c r="L40" s="4" t="s">
        <v>5</v>
      </c>
      <c r="M40" s="8">
        <v>3</v>
      </c>
      <c r="N40" s="5">
        <v>80.099999999999994</v>
      </c>
      <c r="O40" s="6">
        <v>0</v>
      </c>
      <c r="P40" s="5">
        <v>42.41</v>
      </c>
      <c r="Q40" s="5">
        <f t="shared" si="0"/>
        <v>240.29999999999998</v>
      </c>
      <c r="R40" s="5">
        <f t="shared" si="1"/>
        <v>127.22999999999999</v>
      </c>
      <c r="S40" s="5">
        <f t="shared" si="2"/>
        <v>113.07</v>
      </c>
      <c r="T40" s="7">
        <f t="shared" si="3"/>
        <v>0.47053682896379528</v>
      </c>
    </row>
    <row r="41" spans="1:20" ht="15.6">
      <c r="A41" s="2">
        <v>72</v>
      </c>
      <c r="B41" s="3">
        <v>46181</v>
      </c>
      <c r="C41" s="4">
        <f>YEAR(SalesDataTable[[#This Row],[Order Date]])</f>
        <v>2026</v>
      </c>
      <c r="D41" s="4" t="str">
        <f>"Q"&amp;ROUNDUP(MONTH(SalesDataTable[[#This Row],[Order Date]])/3,0)</f>
        <v>Q2</v>
      </c>
      <c r="E41" s="4">
        <f>MONTH(SalesDataTable[[#This Row],[Order Date]])</f>
        <v>6</v>
      </c>
      <c r="F41" s="4" t="str">
        <f>TEXT(SalesDataTable[[#This Row],[Order Date]],"MMM")</f>
        <v>Jun</v>
      </c>
      <c r="G41" s="4" t="s">
        <v>11</v>
      </c>
      <c r="H41" s="4" t="s">
        <v>39</v>
      </c>
      <c r="I41" s="4" t="s">
        <v>19</v>
      </c>
      <c r="J41" s="4" t="s">
        <v>13</v>
      </c>
      <c r="K41" s="4" t="s">
        <v>9</v>
      </c>
      <c r="L41" s="4" t="s">
        <v>17</v>
      </c>
      <c r="M41" s="8">
        <v>3</v>
      </c>
      <c r="N41" s="5">
        <v>142.53</v>
      </c>
      <c r="O41" s="6">
        <v>0</v>
      </c>
      <c r="P41" s="5">
        <v>80.67</v>
      </c>
      <c r="Q41" s="5">
        <f t="shared" si="0"/>
        <v>427.59000000000003</v>
      </c>
      <c r="R41" s="5">
        <f t="shared" si="1"/>
        <v>242.01</v>
      </c>
      <c r="S41" s="5">
        <f t="shared" si="2"/>
        <v>185.58000000000004</v>
      </c>
      <c r="T41" s="7">
        <f t="shared" si="3"/>
        <v>0.43401389181225014</v>
      </c>
    </row>
    <row r="42" spans="1:20" ht="15.6">
      <c r="A42" s="2">
        <v>75</v>
      </c>
      <c r="B42" s="3">
        <v>46272</v>
      </c>
      <c r="C42" s="4">
        <f>YEAR(SalesDataTable[[#This Row],[Order Date]])</f>
        <v>2026</v>
      </c>
      <c r="D42" s="4" t="str">
        <f>"Q"&amp;ROUNDUP(MONTH(SalesDataTable[[#This Row],[Order Date]])/3,0)</f>
        <v>Q3</v>
      </c>
      <c r="E42" s="4">
        <f>MONTH(SalesDataTable[[#This Row],[Order Date]])</f>
        <v>9</v>
      </c>
      <c r="F42" s="4" t="str">
        <f>TEXT(SalesDataTable[[#This Row],[Order Date]],"MMM")</f>
        <v>Sep</v>
      </c>
      <c r="G42" s="4" t="s">
        <v>0</v>
      </c>
      <c r="H42" s="4" t="s">
        <v>1</v>
      </c>
      <c r="I42" s="4" t="s">
        <v>2</v>
      </c>
      <c r="J42" s="4" t="s">
        <v>16</v>
      </c>
      <c r="K42" s="4" t="s">
        <v>34</v>
      </c>
      <c r="L42" s="4" t="s">
        <v>35</v>
      </c>
      <c r="M42" s="8">
        <v>2</v>
      </c>
      <c r="N42" s="5">
        <v>40.78</v>
      </c>
      <c r="O42" s="6">
        <v>0</v>
      </c>
      <c r="P42" s="5">
        <v>15.04</v>
      </c>
      <c r="Q42" s="5">
        <f t="shared" si="0"/>
        <v>81.56</v>
      </c>
      <c r="R42" s="5">
        <f t="shared" si="1"/>
        <v>30.08</v>
      </c>
      <c r="S42" s="5">
        <f t="shared" si="2"/>
        <v>51.480000000000004</v>
      </c>
      <c r="T42" s="7">
        <f t="shared" si="3"/>
        <v>0.63119176066699367</v>
      </c>
    </row>
    <row r="43" spans="1:20" ht="15.6">
      <c r="A43" s="2">
        <v>77</v>
      </c>
      <c r="B43" s="3">
        <v>46327</v>
      </c>
      <c r="C43" s="4">
        <f>YEAR(SalesDataTable[[#This Row],[Order Date]])</f>
        <v>2026</v>
      </c>
      <c r="D43" s="4" t="str">
        <f>"Q"&amp;ROUNDUP(MONTH(SalesDataTable[[#This Row],[Order Date]])/3,0)</f>
        <v>Q4</v>
      </c>
      <c r="E43" s="4">
        <f>MONTH(SalesDataTable[[#This Row],[Order Date]])</f>
        <v>11</v>
      </c>
      <c r="F43" s="4" t="str">
        <f>TEXT(SalesDataTable[[#This Row],[Order Date]],"MMM")</f>
        <v>Nov</v>
      </c>
      <c r="G43" s="4" t="s">
        <v>6</v>
      </c>
      <c r="H43" s="4" t="s">
        <v>41</v>
      </c>
      <c r="I43" s="4" t="s">
        <v>2</v>
      </c>
      <c r="J43" s="4" t="s">
        <v>13</v>
      </c>
      <c r="K43" s="4" t="s">
        <v>14</v>
      </c>
      <c r="L43" s="4" t="s">
        <v>44</v>
      </c>
      <c r="M43" s="8">
        <v>2</v>
      </c>
      <c r="N43" s="5">
        <v>133.96</v>
      </c>
      <c r="O43" s="6">
        <v>0.1</v>
      </c>
      <c r="P43" s="5">
        <v>65.44</v>
      </c>
      <c r="Q43" s="5">
        <f t="shared" si="0"/>
        <v>241.12800000000001</v>
      </c>
      <c r="R43" s="5">
        <f t="shared" si="1"/>
        <v>130.88</v>
      </c>
      <c r="S43" s="5">
        <f t="shared" si="2"/>
        <v>110.24800000000002</v>
      </c>
      <c r="T43" s="7">
        <f t="shared" si="3"/>
        <v>0.4572177432732823</v>
      </c>
    </row>
    <row r="44" spans="1:20" ht="15.6">
      <c r="A44" s="2">
        <v>78</v>
      </c>
      <c r="B44" s="3">
        <v>46277</v>
      </c>
      <c r="C44" s="4">
        <f>YEAR(SalesDataTable[[#This Row],[Order Date]])</f>
        <v>2026</v>
      </c>
      <c r="D44" s="4" t="str">
        <f>"Q"&amp;ROUNDUP(MONTH(SalesDataTable[[#This Row],[Order Date]])/3,0)</f>
        <v>Q3</v>
      </c>
      <c r="E44" s="4">
        <f>MONTH(SalesDataTable[[#This Row],[Order Date]])</f>
        <v>9</v>
      </c>
      <c r="F44" s="4" t="str">
        <f>TEXT(SalesDataTable[[#This Row],[Order Date]],"MMM")</f>
        <v>Sep</v>
      </c>
      <c r="G44" s="4" t="s">
        <v>20</v>
      </c>
      <c r="H44" s="4" t="s">
        <v>47</v>
      </c>
      <c r="I44" s="4" t="s">
        <v>2</v>
      </c>
      <c r="J44" s="4" t="s">
        <v>13</v>
      </c>
      <c r="K44" s="4" t="s">
        <v>34</v>
      </c>
      <c r="L44" s="4" t="s">
        <v>35</v>
      </c>
      <c r="M44" s="8">
        <v>5</v>
      </c>
      <c r="N44" s="5">
        <v>40.78</v>
      </c>
      <c r="O44" s="6">
        <v>0.05</v>
      </c>
      <c r="P44" s="5">
        <v>14.94</v>
      </c>
      <c r="Q44" s="5">
        <f t="shared" si="0"/>
        <v>193.70499999999998</v>
      </c>
      <c r="R44" s="5">
        <f t="shared" si="1"/>
        <v>74.7</v>
      </c>
      <c r="S44" s="5">
        <f t="shared" si="2"/>
        <v>119.00499999999998</v>
      </c>
      <c r="T44" s="7">
        <f t="shared" si="3"/>
        <v>0.61436204537828132</v>
      </c>
    </row>
    <row r="45" spans="1:20" ht="15.6">
      <c r="A45" s="2">
        <v>80</v>
      </c>
      <c r="B45" s="3">
        <v>46293</v>
      </c>
      <c r="C45" s="4">
        <f>YEAR(SalesDataTable[[#This Row],[Order Date]])</f>
        <v>2026</v>
      </c>
      <c r="D45" s="4" t="str">
        <f>"Q"&amp;ROUNDUP(MONTH(SalesDataTable[[#This Row],[Order Date]])/3,0)</f>
        <v>Q3</v>
      </c>
      <c r="E45" s="4">
        <f>MONTH(SalesDataTable[[#This Row],[Order Date]])</f>
        <v>9</v>
      </c>
      <c r="F45" s="4" t="str">
        <f>TEXT(SalesDataTable[[#This Row],[Order Date]],"MMM")</f>
        <v>Sep</v>
      </c>
      <c r="G45" s="4" t="s">
        <v>0</v>
      </c>
      <c r="H45" s="4" t="s">
        <v>50</v>
      </c>
      <c r="I45" s="4" t="s">
        <v>8</v>
      </c>
      <c r="J45" s="4" t="s">
        <v>16</v>
      </c>
      <c r="K45" s="4" t="s">
        <v>9</v>
      </c>
      <c r="L45" s="4" t="s">
        <v>46</v>
      </c>
      <c r="M45" s="8">
        <v>10</v>
      </c>
      <c r="N45" s="5">
        <v>71.040000000000006</v>
      </c>
      <c r="O45" s="6">
        <v>0.2</v>
      </c>
      <c r="P45" s="5">
        <v>31.7</v>
      </c>
      <c r="Q45" s="5">
        <f t="shared" si="0"/>
        <v>568.32000000000005</v>
      </c>
      <c r="R45" s="5">
        <f t="shared" si="1"/>
        <v>317</v>
      </c>
      <c r="S45" s="5">
        <f t="shared" si="2"/>
        <v>251.32000000000005</v>
      </c>
      <c r="T45" s="7">
        <f t="shared" si="3"/>
        <v>0.4422156531531532</v>
      </c>
    </row>
    <row r="46" spans="1:20" ht="15.6">
      <c r="A46" s="2">
        <v>81</v>
      </c>
      <c r="B46" s="3">
        <v>46226</v>
      </c>
      <c r="C46" s="4">
        <f>YEAR(SalesDataTable[[#This Row],[Order Date]])</f>
        <v>2026</v>
      </c>
      <c r="D46" s="4" t="str">
        <f>"Q"&amp;ROUNDUP(MONTH(SalesDataTable[[#This Row],[Order Date]])/3,0)</f>
        <v>Q3</v>
      </c>
      <c r="E46" s="4">
        <f>MONTH(SalesDataTable[[#This Row],[Order Date]])</f>
        <v>7</v>
      </c>
      <c r="F46" s="4" t="str">
        <f>TEXT(SalesDataTable[[#This Row],[Order Date]],"MMM")</f>
        <v>Jul</v>
      </c>
      <c r="G46" s="4" t="s">
        <v>20</v>
      </c>
      <c r="H46" s="4" t="s">
        <v>33</v>
      </c>
      <c r="I46" s="4" t="s">
        <v>19</v>
      </c>
      <c r="J46" s="4" t="s">
        <v>3</v>
      </c>
      <c r="K46" s="4" t="s">
        <v>34</v>
      </c>
      <c r="L46" s="4" t="s">
        <v>45</v>
      </c>
      <c r="M46" s="8">
        <v>1</v>
      </c>
      <c r="N46" s="5">
        <v>51.82</v>
      </c>
      <c r="O46" s="6">
        <v>0</v>
      </c>
      <c r="P46" s="5">
        <v>21.43</v>
      </c>
      <c r="Q46" s="5">
        <f t="shared" si="0"/>
        <v>51.82</v>
      </c>
      <c r="R46" s="5">
        <f t="shared" si="1"/>
        <v>21.43</v>
      </c>
      <c r="S46" s="5">
        <f t="shared" si="2"/>
        <v>30.39</v>
      </c>
      <c r="T46" s="7">
        <f t="shared" si="3"/>
        <v>0.58645310690852959</v>
      </c>
    </row>
    <row r="47" spans="1:20" ht="15.6">
      <c r="A47" s="2">
        <v>83</v>
      </c>
      <c r="B47" s="3">
        <v>46092</v>
      </c>
      <c r="C47" s="4">
        <f>YEAR(SalesDataTable[[#This Row],[Order Date]])</f>
        <v>2026</v>
      </c>
      <c r="D47" s="4" t="str">
        <f>"Q"&amp;ROUNDUP(MONTH(SalesDataTable[[#This Row],[Order Date]])/3,0)</f>
        <v>Q1</v>
      </c>
      <c r="E47" s="4">
        <f>MONTH(SalesDataTable[[#This Row],[Order Date]])</f>
        <v>3</v>
      </c>
      <c r="F47" s="4" t="str">
        <f>TEXT(SalesDataTable[[#This Row],[Order Date]],"MMM")</f>
        <v>Mar</v>
      </c>
      <c r="G47" s="4" t="s">
        <v>6</v>
      </c>
      <c r="H47" s="4" t="s">
        <v>43</v>
      </c>
      <c r="I47" s="4" t="s">
        <v>8</v>
      </c>
      <c r="J47" s="4" t="s">
        <v>16</v>
      </c>
      <c r="K47" s="4" t="s">
        <v>34</v>
      </c>
      <c r="L47" s="4" t="s">
        <v>45</v>
      </c>
      <c r="M47" s="8">
        <v>4</v>
      </c>
      <c r="N47" s="5">
        <v>50.65</v>
      </c>
      <c r="O47" s="6">
        <v>0.15</v>
      </c>
      <c r="P47" s="5">
        <v>22</v>
      </c>
      <c r="Q47" s="5">
        <f t="shared" si="0"/>
        <v>172.20999999999998</v>
      </c>
      <c r="R47" s="5">
        <f t="shared" si="1"/>
        <v>88</v>
      </c>
      <c r="S47" s="5">
        <f t="shared" si="2"/>
        <v>84.20999999999998</v>
      </c>
      <c r="T47" s="7">
        <f t="shared" si="3"/>
        <v>0.48899599326403803</v>
      </c>
    </row>
    <row r="48" spans="1:20" ht="15.6">
      <c r="A48" s="2">
        <v>86</v>
      </c>
      <c r="B48" s="3">
        <v>46105</v>
      </c>
      <c r="C48" s="4">
        <f>YEAR(SalesDataTable[[#This Row],[Order Date]])</f>
        <v>2026</v>
      </c>
      <c r="D48" s="4" t="str">
        <f>"Q"&amp;ROUNDUP(MONTH(SalesDataTable[[#This Row],[Order Date]])/3,0)</f>
        <v>Q1</v>
      </c>
      <c r="E48" s="4">
        <f>MONTH(SalesDataTable[[#This Row],[Order Date]])</f>
        <v>3</v>
      </c>
      <c r="F48" s="4" t="str">
        <f>TEXT(SalesDataTable[[#This Row],[Order Date]],"MMM")</f>
        <v>Mar</v>
      </c>
      <c r="G48" s="4" t="s">
        <v>6</v>
      </c>
      <c r="H48" s="4" t="s">
        <v>43</v>
      </c>
      <c r="I48" s="4" t="s">
        <v>8</v>
      </c>
      <c r="J48" s="4" t="s">
        <v>16</v>
      </c>
      <c r="K48" s="4" t="s">
        <v>4</v>
      </c>
      <c r="L48" s="4" t="s">
        <v>30</v>
      </c>
      <c r="M48" s="8">
        <v>8</v>
      </c>
      <c r="N48" s="5">
        <v>104.7</v>
      </c>
      <c r="O48" s="6">
        <v>0.05</v>
      </c>
      <c r="P48" s="5">
        <v>49.91</v>
      </c>
      <c r="Q48" s="5">
        <f t="shared" si="0"/>
        <v>795.72</v>
      </c>
      <c r="R48" s="5">
        <f t="shared" si="1"/>
        <v>399.28</v>
      </c>
      <c r="S48" s="5">
        <f t="shared" si="2"/>
        <v>396.44000000000005</v>
      </c>
      <c r="T48" s="7">
        <f t="shared" si="3"/>
        <v>0.49821545267179412</v>
      </c>
    </row>
    <row r="49" spans="1:20" ht="15.6">
      <c r="A49" s="2">
        <v>87</v>
      </c>
      <c r="B49" s="3">
        <v>46228</v>
      </c>
      <c r="C49" s="4">
        <f>YEAR(SalesDataTable[[#This Row],[Order Date]])</f>
        <v>2026</v>
      </c>
      <c r="D49" s="4" t="str">
        <f>"Q"&amp;ROUNDUP(MONTH(SalesDataTable[[#This Row],[Order Date]])/3,0)</f>
        <v>Q3</v>
      </c>
      <c r="E49" s="4">
        <f>MONTH(SalesDataTable[[#This Row],[Order Date]])</f>
        <v>7</v>
      </c>
      <c r="F49" s="4" t="str">
        <f>TEXT(SalesDataTable[[#This Row],[Order Date]],"MMM")</f>
        <v>Jul</v>
      </c>
      <c r="G49" s="4" t="s">
        <v>6</v>
      </c>
      <c r="H49" s="4" t="s">
        <v>41</v>
      </c>
      <c r="I49" s="4" t="s">
        <v>2</v>
      </c>
      <c r="J49" s="4" t="s">
        <v>3</v>
      </c>
      <c r="K49" s="4" t="s">
        <v>9</v>
      </c>
      <c r="L49" s="4" t="s">
        <v>37</v>
      </c>
      <c r="M49" s="8">
        <v>1</v>
      </c>
      <c r="N49" s="5">
        <v>155.35</v>
      </c>
      <c r="O49" s="6">
        <v>0</v>
      </c>
      <c r="P49" s="5">
        <v>80.47</v>
      </c>
      <c r="Q49" s="5">
        <f t="shared" si="0"/>
        <v>155.35</v>
      </c>
      <c r="R49" s="5">
        <f t="shared" si="1"/>
        <v>80.47</v>
      </c>
      <c r="S49" s="5">
        <f t="shared" si="2"/>
        <v>74.88</v>
      </c>
      <c r="T49" s="7">
        <f t="shared" si="3"/>
        <v>0.48200836820083681</v>
      </c>
    </row>
    <row r="50" spans="1:20" ht="15.6">
      <c r="A50" s="2">
        <v>89</v>
      </c>
      <c r="B50" s="3">
        <v>46107</v>
      </c>
      <c r="C50" s="4">
        <f>YEAR(SalesDataTable[[#This Row],[Order Date]])</f>
        <v>2026</v>
      </c>
      <c r="D50" s="4" t="str">
        <f>"Q"&amp;ROUNDUP(MONTH(SalesDataTable[[#This Row],[Order Date]])/3,0)</f>
        <v>Q1</v>
      </c>
      <c r="E50" s="4">
        <f>MONTH(SalesDataTable[[#This Row],[Order Date]])</f>
        <v>3</v>
      </c>
      <c r="F50" s="4" t="str">
        <f>TEXT(SalesDataTable[[#This Row],[Order Date]],"MMM")</f>
        <v>Mar</v>
      </c>
      <c r="G50" s="4" t="s">
        <v>11</v>
      </c>
      <c r="H50" s="4" t="s">
        <v>39</v>
      </c>
      <c r="I50" s="4" t="s">
        <v>2</v>
      </c>
      <c r="J50" s="4" t="s">
        <v>3</v>
      </c>
      <c r="K50" s="4" t="s">
        <v>4</v>
      </c>
      <c r="L50" s="4" t="s">
        <v>26</v>
      </c>
      <c r="M50" s="8">
        <v>1</v>
      </c>
      <c r="N50" s="5">
        <v>40.82</v>
      </c>
      <c r="O50" s="6">
        <v>0.05</v>
      </c>
      <c r="P50" s="5">
        <v>16.940000000000001</v>
      </c>
      <c r="Q50" s="5">
        <f t="shared" si="0"/>
        <v>38.778999999999996</v>
      </c>
      <c r="R50" s="5">
        <f t="shared" si="1"/>
        <v>16.940000000000001</v>
      </c>
      <c r="S50" s="5">
        <f t="shared" si="2"/>
        <v>21.838999999999995</v>
      </c>
      <c r="T50" s="7">
        <f t="shared" si="3"/>
        <v>0.56316563088269411</v>
      </c>
    </row>
    <row r="51" spans="1:20" ht="15.6">
      <c r="A51" s="2">
        <v>91</v>
      </c>
      <c r="B51" s="3">
        <v>46370</v>
      </c>
      <c r="C51" s="4">
        <f>YEAR(SalesDataTable[[#This Row],[Order Date]])</f>
        <v>2026</v>
      </c>
      <c r="D51" s="4" t="str">
        <f>"Q"&amp;ROUNDUP(MONTH(SalesDataTable[[#This Row],[Order Date]])/3,0)</f>
        <v>Q4</v>
      </c>
      <c r="E51" s="4">
        <f>MONTH(SalesDataTable[[#This Row],[Order Date]])</f>
        <v>12</v>
      </c>
      <c r="F51" s="4" t="str">
        <f>TEXT(SalesDataTable[[#This Row],[Order Date]],"MMM")</f>
        <v>Dec</v>
      </c>
      <c r="G51" s="4" t="s">
        <v>6</v>
      </c>
      <c r="H51" s="4" t="s">
        <v>7</v>
      </c>
      <c r="I51" s="4" t="s">
        <v>2</v>
      </c>
      <c r="J51" s="4" t="s">
        <v>3</v>
      </c>
      <c r="K51" s="4" t="s">
        <v>23</v>
      </c>
      <c r="L51" s="4" t="s">
        <v>24</v>
      </c>
      <c r="M51" s="8">
        <v>2</v>
      </c>
      <c r="N51" s="5">
        <v>339.95</v>
      </c>
      <c r="O51" s="6">
        <v>0</v>
      </c>
      <c r="P51" s="5">
        <v>195.78</v>
      </c>
      <c r="Q51" s="5">
        <f t="shared" si="0"/>
        <v>679.9</v>
      </c>
      <c r="R51" s="5">
        <f t="shared" si="1"/>
        <v>391.56</v>
      </c>
      <c r="S51" s="5">
        <f t="shared" si="2"/>
        <v>288.33999999999997</v>
      </c>
      <c r="T51" s="7">
        <f t="shared" si="3"/>
        <v>0.42409177820267685</v>
      </c>
    </row>
    <row r="52" spans="1:20" ht="15.6">
      <c r="A52" s="2">
        <v>93</v>
      </c>
      <c r="B52" s="3">
        <v>46318</v>
      </c>
      <c r="C52" s="4">
        <f>YEAR(SalesDataTable[[#This Row],[Order Date]])</f>
        <v>2026</v>
      </c>
      <c r="D52" s="4" t="str">
        <f>"Q"&amp;ROUNDUP(MONTH(SalesDataTable[[#This Row],[Order Date]])/3,0)</f>
        <v>Q4</v>
      </c>
      <c r="E52" s="4">
        <f>MONTH(SalesDataTable[[#This Row],[Order Date]])</f>
        <v>10</v>
      </c>
      <c r="F52" s="4" t="str">
        <f>TEXT(SalesDataTable[[#This Row],[Order Date]],"MMM")</f>
        <v>Oct</v>
      </c>
      <c r="G52" s="4" t="s">
        <v>6</v>
      </c>
      <c r="H52" s="4" t="s">
        <v>43</v>
      </c>
      <c r="I52" s="4" t="s">
        <v>8</v>
      </c>
      <c r="J52" s="4" t="s">
        <v>16</v>
      </c>
      <c r="K52" s="4" t="s">
        <v>14</v>
      </c>
      <c r="L52" s="4" t="s">
        <v>44</v>
      </c>
      <c r="M52" s="8">
        <v>15</v>
      </c>
      <c r="N52" s="5">
        <v>133.52000000000001</v>
      </c>
      <c r="O52" s="6">
        <v>0.2</v>
      </c>
      <c r="P52" s="5">
        <v>66</v>
      </c>
      <c r="Q52" s="5">
        <f t="shared" si="0"/>
        <v>1602.2400000000002</v>
      </c>
      <c r="R52" s="5">
        <f t="shared" si="1"/>
        <v>990</v>
      </c>
      <c r="S52" s="5">
        <f t="shared" si="2"/>
        <v>612.24000000000024</v>
      </c>
      <c r="T52" s="7">
        <f t="shared" si="3"/>
        <v>0.38211503894547644</v>
      </c>
    </row>
    <row r="53" spans="1:20" ht="15.6">
      <c r="A53" s="2">
        <v>94</v>
      </c>
      <c r="B53" s="3">
        <v>46266</v>
      </c>
      <c r="C53" s="4">
        <f>YEAR(SalesDataTable[[#This Row],[Order Date]])</f>
        <v>2026</v>
      </c>
      <c r="D53" s="4" t="str">
        <f>"Q"&amp;ROUNDUP(MONTH(SalesDataTable[[#This Row],[Order Date]])/3,0)</f>
        <v>Q3</v>
      </c>
      <c r="E53" s="4">
        <f>MONTH(SalesDataTable[[#This Row],[Order Date]])</f>
        <v>9</v>
      </c>
      <c r="F53" s="4" t="str">
        <f>TEXT(SalesDataTable[[#This Row],[Order Date]],"MMM")</f>
        <v>Sep</v>
      </c>
      <c r="G53" s="4" t="s">
        <v>6</v>
      </c>
      <c r="H53" s="4" t="s">
        <v>27</v>
      </c>
      <c r="I53" s="4" t="s">
        <v>19</v>
      </c>
      <c r="J53" s="4" t="s">
        <v>3</v>
      </c>
      <c r="K53" s="4" t="s">
        <v>4</v>
      </c>
      <c r="L53" s="4" t="s">
        <v>22</v>
      </c>
      <c r="M53" s="8">
        <v>5</v>
      </c>
      <c r="N53" s="5">
        <v>50.76</v>
      </c>
      <c r="O53" s="6">
        <v>0</v>
      </c>
      <c r="P53" s="5">
        <v>22.89</v>
      </c>
      <c r="Q53" s="5">
        <f t="shared" si="0"/>
        <v>253.79999999999998</v>
      </c>
      <c r="R53" s="5">
        <f t="shared" si="1"/>
        <v>114.45</v>
      </c>
      <c r="S53" s="5">
        <f t="shared" si="2"/>
        <v>139.34999999999997</v>
      </c>
      <c r="T53" s="7">
        <f t="shared" si="3"/>
        <v>0.54905437352245856</v>
      </c>
    </row>
    <row r="54" spans="1:20" ht="15.6">
      <c r="A54" s="2">
        <v>95</v>
      </c>
      <c r="B54" s="3">
        <v>46291</v>
      </c>
      <c r="C54" s="4">
        <f>YEAR(SalesDataTable[[#This Row],[Order Date]])</f>
        <v>2026</v>
      </c>
      <c r="D54" s="4" t="str">
        <f>"Q"&amp;ROUNDUP(MONTH(SalesDataTable[[#This Row],[Order Date]])/3,0)</f>
        <v>Q3</v>
      </c>
      <c r="E54" s="4">
        <f>MONTH(SalesDataTable[[#This Row],[Order Date]])</f>
        <v>9</v>
      </c>
      <c r="F54" s="4" t="str">
        <f>TEXT(SalesDataTable[[#This Row],[Order Date]],"MMM")</f>
        <v>Sep</v>
      </c>
      <c r="G54" s="4" t="s">
        <v>0</v>
      </c>
      <c r="H54" s="4" t="s">
        <v>1</v>
      </c>
      <c r="I54" s="4" t="s">
        <v>28</v>
      </c>
      <c r="J54" s="4" t="s">
        <v>3</v>
      </c>
      <c r="K54" s="4" t="s">
        <v>9</v>
      </c>
      <c r="L54" s="4" t="s">
        <v>46</v>
      </c>
      <c r="M54" s="8">
        <v>1</v>
      </c>
      <c r="N54" s="5">
        <v>73.06</v>
      </c>
      <c r="O54" s="6">
        <v>0.05</v>
      </c>
      <c r="P54" s="5">
        <v>31.42</v>
      </c>
      <c r="Q54" s="5">
        <f t="shared" si="0"/>
        <v>69.406999999999996</v>
      </c>
      <c r="R54" s="5">
        <f t="shared" si="1"/>
        <v>31.42</v>
      </c>
      <c r="S54" s="5">
        <f t="shared" si="2"/>
        <v>37.986999999999995</v>
      </c>
      <c r="T54" s="7">
        <f t="shared" si="3"/>
        <v>0.54730790842422228</v>
      </c>
    </row>
    <row r="55" spans="1:20" ht="15.6">
      <c r="A55" s="2">
        <v>97</v>
      </c>
      <c r="B55" s="3">
        <v>46275</v>
      </c>
      <c r="C55" s="4">
        <f>YEAR(SalesDataTable[[#This Row],[Order Date]])</f>
        <v>2026</v>
      </c>
      <c r="D55" s="4" t="str">
        <f>"Q"&amp;ROUNDUP(MONTH(SalesDataTable[[#This Row],[Order Date]])/3,0)</f>
        <v>Q3</v>
      </c>
      <c r="E55" s="4">
        <f>MONTH(SalesDataTable[[#This Row],[Order Date]])</f>
        <v>9</v>
      </c>
      <c r="F55" s="4" t="str">
        <f>TEXT(SalesDataTable[[#This Row],[Order Date]],"MMM")</f>
        <v>Sep</v>
      </c>
      <c r="G55" s="4" t="s">
        <v>6</v>
      </c>
      <c r="H55" s="4" t="s">
        <v>27</v>
      </c>
      <c r="I55" s="4" t="s">
        <v>2</v>
      </c>
      <c r="J55" s="4" t="s">
        <v>13</v>
      </c>
      <c r="K55" s="4" t="s">
        <v>23</v>
      </c>
      <c r="L55" s="4" t="s">
        <v>40</v>
      </c>
      <c r="M55" s="8">
        <v>2</v>
      </c>
      <c r="N55" s="5">
        <v>80.239999999999995</v>
      </c>
      <c r="O55" s="6">
        <v>0</v>
      </c>
      <c r="P55" s="5">
        <v>40.5</v>
      </c>
      <c r="Q55" s="5">
        <f t="shared" si="0"/>
        <v>160.47999999999999</v>
      </c>
      <c r="R55" s="5">
        <f t="shared" si="1"/>
        <v>81</v>
      </c>
      <c r="S55" s="5">
        <f t="shared" si="2"/>
        <v>79.47999999999999</v>
      </c>
      <c r="T55" s="7">
        <f t="shared" si="3"/>
        <v>0.49526420737786636</v>
      </c>
    </row>
    <row r="56" spans="1:20" ht="15.6">
      <c r="A56" s="2">
        <v>99</v>
      </c>
      <c r="B56" s="3">
        <v>46192</v>
      </c>
      <c r="C56" s="4">
        <f>YEAR(SalesDataTable[[#This Row],[Order Date]])</f>
        <v>2026</v>
      </c>
      <c r="D56" s="4" t="str">
        <f>"Q"&amp;ROUNDUP(MONTH(SalesDataTable[[#This Row],[Order Date]])/3,0)</f>
        <v>Q2</v>
      </c>
      <c r="E56" s="4">
        <f>MONTH(SalesDataTable[[#This Row],[Order Date]])</f>
        <v>6</v>
      </c>
      <c r="F56" s="4" t="str">
        <f>TEXT(SalesDataTable[[#This Row],[Order Date]],"MMM")</f>
        <v>Jun</v>
      </c>
      <c r="G56" s="4" t="s">
        <v>20</v>
      </c>
      <c r="H56" s="4" t="s">
        <v>47</v>
      </c>
      <c r="I56" s="4" t="s">
        <v>2</v>
      </c>
      <c r="J56" s="4" t="s">
        <v>13</v>
      </c>
      <c r="K56" s="4" t="s">
        <v>34</v>
      </c>
      <c r="L56" s="4" t="s">
        <v>42</v>
      </c>
      <c r="M56" s="8">
        <v>1</v>
      </c>
      <c r="N56" s="5">
        <v>36.28</v>
      </c>
      <c r="O56" s="6">
        <v>0.1</v>
      </c>
      <c r="P56" s="5">
        <v>13.8</v>
      </c>
      <c r="Q56" s="5">
        <f t="shared" si="0"/>
        <v>32.652000000000001</v>
      </c>
      <c r="R56" s="5">
        <f t="shared" si="1"/>
        <v>13.8</v>
      </c>
      <c r="S56" s="5">
        <f t="shared" si="2"/>
        <v>18.852</v>
      </c>
      <c r="T56" s="7">
        <f t="shared" si="3"/>
        <v>0.5773612642410878</v>
      </c>
    </row>
    <row r="57" spans="1:20" ht="15.6">
      <c r="A57" s="2">
        <v>100</v>
      </c>
      <c r="B57" s="3">
        <v>46238</v>
      </c>
      <c r="C57" s="4">
        <f>YEAR(SalesDataTable[[#This Row],[Order Date]])</f>
        <v>2026</v>
      </c>
      <c r="D57" s="4" t="str">
        <f>"Q"&amp;ROUNDUP(MONTH(SalesDataTable[[#This Row],[Order Date]])/3,0)</f>
        <v>Q3</v>
      </c>
      <c r="E57" s="4">
        <f>MONTH(SalesDataTable[[#This Row],[Order Date]])</f>
        <v>8</v>
      </c>
      <c r="F57" s="4" t="str">
        <f>TEXT(SalesDataTable[[#This Row],[Order Date]],"MMM")</f>
        <v>Aug</v>
      </c>
      <c r="G57" s="4" t="s">
        <v>0</v>
      </c>
      <c r="H57" s="4" t="s">
        <v>36</v>
      </c>
      <c r="I57" s="4" t="s">
        <v>19</v>
      </c>
      <c r="J57" s="4" t="s">
        <v>16</v>
      </c>
      <c r="K57" s="4" t="s">
        <v>14</v>
      </c>
      <c r="L57" s="4" t="s">
        <v>44</v>
      </c>
      <c r="M57" s="8">
        <v>1</v>
      </c>
      <c r="N57" s="5">
        <v>133.6</v>
      </c>
      <c r="O57" s="6">
        <v>0.1</v>
      </c>
      <c r="P57" s="5">
        <v>67.3</v>
      </c>
      <c r="Q57" s="5">
        <f t="shared" si="0"/>
        <v>120.24</v>
      </c>
      <c r="R57" s="5">
        <f t="shared" si="1"/>
        <v>67.3</v>
      </c>
      <c r="S57" s="5">
        <f t="shared" si="2"/>
        <v>52.94</v>
      </c>
      <c r="T57" s="7">
        <f t="shared" si="3"/>
        <v>0.44028609447771122</v>
      </c>
    </row>
    <row r="58" spans="1:20" ht="15.6">
      <c r="A58" s="2">
        <v>102</v>
      </c>
      <c r="B58" s="3">
        <v>46365</v>
      </c>
      <c r="C58" s="4">
        <f>YEAR(SalesDataTable[[#This Row],[Order Date]])</f>
        <v>2026</v>
      </c>
      <c r="D58" s="4" t="str">
        <f>"Q"&amp;ROUNDUP(MONTH(SalesDataTable[[#This Row],[Order Date]])/3,0)</f>
        <v>Q4</v>
      </c>
      <c r="E58" s="4">
        <f>MONTH(SalesDataTable[[#This Row],[Order Date]])</f>
        <v>12</v>
      </c>
      <c r="F58" s="4" t="str">
        <f>TEXT(SalesDataTable[[#This Row],[Order Date]],"MMM")</f>
        <v>Dec</v>
      </c>
      <c r="G58" s="4" t="s">
        <v>11</v>
      </c>
      <c r="H58" s="4" t="s">
        <v>25</v>
      </c>
      <c r="I58" s="4" t="s">
        <v>19</v>
      </c>
      <c r="J58" s="4" t="s">
        <v>13</v>
      </c>
      <c r="K58" s="4" t="s">
        <v>9</v>
      </c>
      <c r="L58" s="4" t="s">
        <v>17</v>
      </c>
      <c r="M58" s="8">
        <v>3</v>
      </c>
      <c r="N58" s="5">
        <v>142.75</v>
      </c>
      <c r="O58" s="6">
        <v>0.1</v>
      </c>
      <c r="P58" s="5">
        <v>81.739999999999995</v>
      </c>
      <c r="Q58" s="5">
        <f t="shared" si="0"/>
        <v>385.42500000000001</v>
      </c>
      <c r="R58" s="5">
        <f t="shared" si="1"/>
        <v>245.21999999999997</v>
      </c>
      <c r="S58" s="5">
        <f t="shared" si="2"/>
        <v>140.20500000000004</v>
      </c>
      <c r="T58" s="7">
        <f t="shared" si="3"/>
        <v>0.3637672698968672</v>
      </c>
    </row>
    <row r="59" spans="1:20" ht="15.6">
      <c r="A59" s="2">
        <v>103</v>
      </c>
      <c r="B59" s="3">
        <v>46281</v>
      </c>
      <c r="C59" s="4">
        <f>YEAR(SalesDataTable[[#This Row],[Order Date]])</f>
        <v>2026</v>
      </c>
      <c r="D59" s="4" t="str">
        <f>"Q"&amp;ROUNDUP(MONTH(SalesDataTable[[#This Row],[Order Date]])/3,0)</f>
        <v>Q3</v>
      </c>
      <c r="E59" s="4">
        <f>MONTH(SalesDataTable[[#This Row],[Order Date]])</f>
        <v>9</v>
      </c>
      <c r="F59" s="4" t="str">
        <f>TEXT(SalesDataTable[[#This Row],[Order Date]],"MMM")</f>
        <v>Sep</v>
      </c>
      <c r="G59" s="4" t="s">
        <v>11</v>
      </c>
      <c r="H59" s="4" t="s">
        <v>18</v>
      </c>
      <c r="I59" s="4" t="s">
        <v>2</v>
      </c>
      <c r="J59" s="4" t="s">
        <v>13</v>
      </c>
      <c r="K59" s="4" t="s">
        <v>14</v>
      </c>
      <c r="L59" s="4" t="s">
        <v>44</v>
      </c>
      <c r="M59" s="8">
        <v>1</v>
      </c>
      <c r="N59" s="5">
        <v>132.58000000000001</v>
      </c>
      <c r="O59" s="6">
        <v>0.15</v>
      </c>
      <c r="P59" s="5">
        <v>67.62</v>
      </c>
      <c r="Q59" s="5">
        <f t="shared" si="0"/>
        <v>112.69300000000001</v>
      </c>
      <c r="R59" s="5">
        <f t="shared" si="1"/>
        <v>67.62</v>
      </c>
      <c r="S59" s="5">
        <f t="shared" si="2"/>
        <v>45.073000000000008</v>
      </c>
      <c r="T59" s="7">
        <f t="shared" si="3"/>
        <v>0.39996273060438536</v>
      </c>
    </row>
    <row r="60" spans="1:20" ht="15.6">
      <c r="A60" s="2">
        <v>104</v>
      </c>
      <c r="B60" s="3">
        <v>46333</v>
      </c>
      <c r="C60" s="4">
        <f>YEAR(SalesDataTable[[#This Row],[Order Date]])</f>
        <v>2026</v>
      </c>
      <c r="D60" s="4" t="str">
        <f>"Q"&amp;ROUNDUP(MONTH(SalesDataTable[[#This Row],[Order Date]])/3,0)</f>
        <v>Q4</v>
      </c>
      <c r="E60" s="4">
        <f>MONTH(SalesDataTable[[#This Row],[Order Date]])</f>
        <v>11</v>
      </c>
      <c r="F60" s="4" t="str">
        <f>TEXT(SalesDataTable[[#This Row],[Order Date]],"MMM")</f>
        <v>Nov</v>
      </c>
      <c r="G60" s="4" t="s">
        <v>6</v>
      </c>
      <c r="H60" s="4" t="s">
        <v>41</v>
      </c>
      <c r="I60" s="4" t="s">
        <v>2</v>
      </c>
      <c r="J60" s="4" t="s">
        <v>13</v>
      </c>
      <c r="K60" s="4" t="s">
        <v>9</v>
      </c>
      <c r="L60" s="4" t="s">
        <v>37</v>
      </c>
      <c r="M60" s="8">
        <v>1</v>
      </c>
      <c r="N60" s="5">
        <v>153.96</v>
      </c>
      <c r="O60" s="6">
        <v>0</v>
      </c>
      <c r="P60" s="5">
        <v>80.62</v>
      </c>
      <c r="Q60" s="5">
        <f t="shared" si="0"/>
        <v>153.96</v>
      </c>
      <c r="R60" s="5">
        <f t="shared" si="1"/>
        <v>80.62</v>
      </c>
      <c r="S60" s="5">
        <f t="shared" si="2"/>
        <v>73.34</v>
      </c>
      <c r="T60" s="7">
        <f t="shared" si="3"/>
        <v>0.47635749545336453</v>
      </c>
    </row>
    <row r="61" spans="1:20" ht="15.6">
      <c r="A61" s="2">
        <v>109</v>
      </c>
      <c r="B61" s="3">
        <v>46313</v>
      </c>
      <c r="C61" s="4">
        <f>YEAR(SalesDataTable[[#This Row],[Order Date]])</f>
        <v>2026</v>
      </c>
      <c r="D61" s="4" t="str">
        <f>"Q"&amp;ROUNDUP(MONTH(SalesDataTable[[#This Row],[Order Date]])/3,0)</f>
        <v>Q4</v>
      </c>
      <c r="E61" s="4">
        <f>MONTH(SalesDataTable[[#This Row],[Order Date]])</f>
        <v>10</v>
      </c>
      <c r="F61" s="4" t="str">
        <f>TEXT(SalesDataTable[[#This Row],[Order Date]],"MMM")</f>
        <v>Oct</v>
      </c>
      <c r="G61" s="4" t="s">
        <v>6</v>
      </c>
      <c r="H61" s="4" t="s">
        <v>7</v>
      </c>
      <c r="I61" s="4" t="s">
        <v>2</v>
      </c>
      <c r="J61" s="4" t="s">
        <v>3</v>
      </c>
      <c r="K61" s="4" t="s">
        <v>9</v>
      </c>
      <c r="L61" s="4" t="s">
        <v>10</v>
      </c>
      <c r="M61" s="8">
        <v>1</v>
      </c>
      <c r="N61" s="5">
        <v>90.09</v>
      </c>
      <c r="O61" s="6">
        <v>0</v>
      </c>
      <c r="P61" s="5">
        <v>45.17</v>
      </c>
      <c r="Q61" s="5">
        <f t="shared" si="0"/>
        <v>90.09</v>
      </c>
      <c r="R61" s="5">
        <f t="shared" si="1"/>
        <v>45.17</v>
      </c>
      <c r="S61" s="5">
        <f t="shared" si="2"/>
        <v>44.92</v>
      </c>
      <c r="T61" s="7">
        <f t="shared" si="3"/>
        <v>0.49861249861249862</v>
      </c>
    </row>
    <row r="62" spans="1:20" ht="15.6">
      <c r="A62" s="2">
        <v>110</v>
      </c>
      <c r="B62" s="3">
        <v>46197</v>
      </c>
      <c r="C62" s="4">
        <f>YEAR(SalesDataTable[[#This Row],[Order Date]])</f>
        <v>2026</v>
      </c>
      <c r="D62" s="4" t="str">
        <f>"Q"&amp;ROUNDUP(MONTH(SalesDataTable[[#This Row],[Order Date]])/3,0)</f>
        <v>Q2</v>
      </c>
      <c r="E62" s="4">
        <f>MONTH(SalesDataTable[[#This Row],[Order Date]])</f>
        <v>6</v>
      </c>
      <c r="F62" s="4" t="str">
        <f>TEXT(SalesDataTable[[#This Row],[Order Date]],"MMM")</f>
        <v>Jun</v>
      </c>
      <c r="G62" s="4" t="s">
        <v>6</v>
      </c>
      <c r="H62" s="4" t="s">
        <v>43</v>
      </c>
      <c r="I62" s="4" t="s">
        <v>19</v>
      </c>
      <c r="J62" s="4" t="s">
        <v>16</v>
      </c>
      <c r="K62" s="4" t="s">
        <v>9</v>
      </c>
      <c r="L62" s="4" t="s">
        <v>46</v>
      </c>
      <c r="M62" s="8">
        <v>2</v>
      </c>
      <c r="N62" s="5">
        <v>72.97</v>
      </c>
      <c r="O62" s="6">
        <v>0</v>
      </c>
      <c r="P62" s="5">
        <v>31.57</v>
      </c>
      <c r="Q62" s="5">
        <f t="shared" si="0"/>
        <v>145.94</v>
      </c>
      <c r="R62" s="5">
        <f t="shared" si="1"/>
        <v>63.14</v>
      </c>
      <c r="S62" s="5">
        <f t="shared" si="2"/>
        <v>82.8</v>
      </c>
      <c r="T62" s="7">
        <f t="shared" si="3"/>
        <v>0.56735644785528294</v>
      </c>
    </row>
    <row r="63" spans="1:20" ht="15.6">
      <c r="A63" s="2">
        <v>118</v>
      </c>
      <c r="B63" s="3">
        <v>46238</v>
      </c>
      <c r="C63" s="4">
        <f>YEAR(SalesDataTable[[#This Row],[Order Date]])</f>
        <v>2026</v>
      </c>
      <c r="D63" s="4" t="str">
        <f>"Q"&amp;ROUNDUP(MONTH(SalesDataTable[[#This Row],[Order Date]])/3,0)</f>
        <v>Q3</v>
      </c>
      <c r="E63" s="4">
        <f>MONTH(SalesDataTable[[#This Row],[Order Date]])</f>
        <v>8</v>
      </c>
      <c r="F63" s="4" t="str">
        <f>TEXT(SalesDataTable[[#This Row],[Order Date]],"MMM")</f>
        <v>Aug</v>
      </c>
      <c r="G63" s="4" t="s">
        <v>20</v>
      </c>
      <c r="H63" s="4" t="s">
        <v>21</v>
      </c>
      <c r="I63" s="4" t="s">
        <v>2</v>
      </c>
      <c r="J63" s="4" t="s">
        <v>3</v>
      </c>
      <c r="K63" s="4" t="s">
        <v>14</v>
      </c>
      <c r="L63" s="4" t="s">
        <v>32</v>
      </c>
      <c r="M63" s="8">
        <v>1</v>
      </c>
      <c r="N63" s="5">
        <v>47.53</v>
      </c>
      <c r="O63" s="6">
        <v>0</v>
      </c>
      <c r="P63" s="5">
        <v>18.04</v>
      </c>
      <c r="Q63" s="5">
        <f t="shared" si="0"/>
        <v>47.53</v>
      </c>
      <c r="R63" s="5">
        <f t="shared" si="1"/>
        <v>18.04</v>
      </c>
      <c r="S63" s="5">
        <f t="shared" si="2"/>
        <v>29.490000000000002</v>
      </c>
      <c r="T63" s="7">
        <f t="shared" si="3"/>
        <v>0.62045024195245113</v>
      </c>
    </row>
    <row r="64" spans="1:20" ht="15.6">
      <c r="A64" s="2">
        <v>119</v>
      </c>
      <c r="B64" s="3">
        <v>46348</v>
      </c>
      <c r="C64" s="4">
        <f>YEAR(SalesDataTable[[#This Row],[Order Date]])</f>
        <v>2026</v>
      </c>
      <c r="D64" s="4" t="str">
        <f>"Q"&amp;ROUNDUP(MONTH(SalesDataTable[[#This Row],[Order Date]])/3,0)</f>
        <v>Q4</v>
      </c>
      <c r="E64" s="4">
        <f>MONTH(SalesDataTable[[#This Row],[Order Date]])</f>
        <v>11</v>
      </c>
      <c r="F64" s="4" t="str">
        <f>TEXT(SalesDataTable[[#This Row],[Order Date]],"MMM")</f>
        <v>Nov</v>
      </c>
      <c r="G64" s="4" t="s">
        <v>0</v>
      </c>
      <c r="H64" s="4" t="s">
        <v>36</v>
      </c>
      <c r="I64" s="4" t="s">
        <v>2</v>
      </c>
      <c r="J64" s="4" t="s">
        <v>13</v>
      </c>
      <c r="K64" s="4" t="s">
        <v>34</v>
      </c>
      <c r="L64" s="4" t="s">
        <v>35</v>
      </c>
      <c r="M64" s="8">
        <v>1</v>
      </c>
      <c r="N64" s="5">
        <v>41.16</v>
      </c>
      <c r="O64" s="6">
        <v>0.1</v>
      </c>
      <c r="P64" s="5">
        <v>14.82</v>
      </c>
      <c r="Q64" s="5">
        <f t="shared" si="0"/>
        <v>37.043999999999997</v>
      </c>
      <c r="R64" s="5">
        <f t="shared" si="1"/>
        <v>14.82</v>
      </c>
      <c r="S64" s="5">
        <f t="shared" si="2"/>
        <v>22.223999999999997</v>
      </c>
      <c r="T64" s="7">
        <f t="shared" si="3"/>
        <v>0.59993521218011014</v>
      </c>
    </row>
    <row r="65" spans="1:20" ht="15.6">
      <c r="A65" s="2">
        <v>121</v>
      </c>
      <c r="B65" s="3">
        <v>46264</v>
      </c>
      <c r="C65" s="4">
        <f>YEAR(SalesDataTable[[#This Row],[Order Date]])</f>
        <v>2026</v>
      </c>
      <c r="D65" s="4" t="str">
        <f>"Q"&amp;ROUNDUP(MONTH(SalesDataTable[[#This Row],[Order Date]])/3,0)</f>
        <v>Q3</v>
      </c>
      <c r="E65" s="4">
        <f>MONTH(SalesDataTable[[#This Row],[Order Date]])</f>
        <v>8</v>
      </c>
      <c r="F65" s="4" t="str">
        <f>TEXT(SalesDataTable[[#This Row],[Order Date]],"MMM")</f>
        <v>Aug</v>
      </c>
      <c r="G65" s="4" t="s">
        <v>6</v>
      </c>
      <c r="H65" s="4" t="s">
        <v>7</v>
      </c>
      <c r="I65" s="4" t="s">
        <v>28</v>
      </c>
      <c r="J65" s="4" t="s">
        <v>13</v>
      </c>
      <c r="K65" s="4" t="s">
        <v>4</v>
      </c>
      <c r="L65" s="4" t="s">
        <v>5</v>
      </c>
      <c r="M65" s="8">
        <v>1</v>
      </c>
      <c r="N65" s="5">
        <v>81.23</v>
      </c>
      <c r="O65" s="6">
        <v>0.1</v>
      </c>
      <c r="P65" s="5">
        <v>42.65</v>
      </c>
      <c r="Q65" s="5">
        <f t="shared" si="0"/>
        <v>73.106999999999999</v>
      </c>
      <c r="R65" s="5">
        <f t="shared" si="1"/>
        <v>42.65</v>
      </c>
      <c r="S65" s="5">
        <f t="shared" si="2"/>
        <v>30.457000000000001</v>
      </c>
      <c r="T65" s="7">
        <f t="shared" si="3"/>
        <v>0.41660853269864723</v>
      </c>
    </row>
    <row r="66" spans="1:20" ht="15.6">
      <c r="A66" s="2">
        <v>122</v>
      </c>
      <c r="B66" s="3">
        <v>46140</v>
      </c>
      <c r="C66" s="4">
        <f>YEAR(SalesDataTable[[#This Row],[Order Date]])</f>
        <v>2026</v>
      </c>
      <c r="D66" s="4" t="str">
        <f>"Q"&amp;ROUNDUP(MONTH(SalesDataTable[[#This Row],[Order Date]])/3,0)</f>
        <v>Q2</v>
      </c>
      <c r="E66" s="4">
        <f>MONTH(SalesDataTable[[#This Row],[Order Date]])</f>
        <v>4</v>
      </c>
      <c r="F66" s="4" t="str">
        <f>TEXT(SalesDataTable[[#This Row],[Order Date]],"MMM")</f>
        <v>Apr</v>
      </c>
      <c r="G66" s="4" t="s">
        <v>6</v>
      </c>
      <c r="H66" s="4" t="s">
        <v>41</v>
      </c>
      <c r="I66" s="4" t="s">
        <v>2</v>
      </c>
      <c r="J66" s="4" t="s">
        <v>13</v>
      </c>
      <c r="K66" s="4" t="s">
        <v>23</v>
      </c>
      <c r="L66" s="4" t="s">
        <v>40</v>
      </c>
      <c r="M66" s="8">
        <v>1</v>
      </c>
      <c r="N66" s="5">
        <v>83.38</v>
      </c>
      <c r="O66" s="6">
        <v>0</v>
      </c>
      <c r="P66" s="5">
        <v>38.979999999999997</v>
      </c>
      <c r="Q66" s="5">
        <f t="shared" ref="Q66:Q129" si="4">M66*N66*(1-O66)</f>
        <v>83.38</v>
      </c>
      <c r="R66" s="5">
        <f t="shared" ref="R66:R129" si="5">M66*P66</f>
        <v>38.979999999999997</v>
      </c>
      <c r="S66" s="5">
        <f t="shared" ref="S66:S129" si="6">Q66-R66</f>
        <v>44.4</v>
      </c>
      <c r="T66" s="7">
        <f t="shared" ref="T66:T129" si="7">IFERROR(S66/Q66,0)</f>
        <v>0.53250179899256422</v>
      </c>
    </row>
    <row r="67" spans="1:20" ht="15.6">
      <c r="A67" s="2">
        <v>125</v>
      </c>
      <c r="B67" s="3">
        <v>46131</v>
      </c>
      <c r="C67" s="4">
        <f>YEAR(SalesDataTable[[#This Row],[Order Date]])</f>
        <v>2026</v>
      </c>
      <c r="D67" s="4" t="str">
        <f>"Q"&amp;ROUNDUP(MONTH(SalesDataTable[[#This Row],[Order Date]])/3,0)</f>
        <v>Q2</v>
      </c>
      <c r="E67" s="4">
        <f>MONTH(SalesDataTable[[#This Row],[Order Date]])</f>
        <v>4</v>
      </c>
      <c r="F67" s="4" t="str">
        <f>TEXT(SalesDataTable[[#This Row],[Order Date]],"MMM")</f>
        <v>Apr</v>
      </c>
      <c r="G67" s="4" t="s">
        <v>20</v>
      </c>
      <c r="H67" s="4" t="s">
        <v>31</v>
      </c>
      <c r="I67" s="4" t="s">
        <v>2</v>
      </c>
      <c r="J67" s="4" t="s">
        <v>3</v>
      </c>
      <c r="K67" s="4" t="s">
        <v>4</v>
      </c>
      <c r="L67" s="4" t="s">
        <v>30</v>
      </c>
      <c r="M67" s="8">
        <v>2</v>
      </c>
      <c r="N67" s="5">
        <v>101.61</v>
      </c>
      <c r="O67" s="6">
        <v>0</v>
      </c>
      <c r="P67" s="5">
        <v>49.9</v>
      </c>
      <c r="Q67" s="5">
        <f t="shared" si="4"/>
        <v>203.22</v>
      </c>
      <c r="R67" s="5">
        <f t="shared" si="5"/>
        <v>99.8</v>
      </c>
      <c r="S67" s="5">
        <f t="shared" si="6"/>
        <v>103.42</v>
      </c>
      <c r="T67" s="7">
        <f t="shared" si="7"/>
        <v>0.50890660368074014</v>
      </c>
    </row>
    <row r="68" spans="1:20" ht="15.6">
      <c r="A68" s="2">
        <v>127</v>
      </c>
      <c r="B68" s="3">
        <v>46163</v>
      </c>
      <c r="C68" s="4">
        <f>YEAR(SalesDataTable[[#This Row],[Order Date]])</f>
        <v>2026</v>
      </c>
      <c r="D68" s="4" t="str">
        <f>"Q"&amp;ROUNDUP(MONTH(SalesDataTable[[#This Row],[Order Date]])/3,0)</f>
        <v>Q2</v>
      </c>
      <c r="E68" s="4">
        <f>MONTH(SalesDataTable[[#This Row],[Order Date]])</f>
        <v>5</v>
      </c>
      <c r="F68" s="4" t="str">
        <f>TEXT(SalesDataTable[[#This Row],[Order Date]],"MMM")</f>
        <v>May</v>
      </c>
      <c r="G68" s="4" t="s">
        <v>20</v>
      </c>
      <c r="H68" s="4" t="s">
        <v>31</v>
      </c>
      <c r="I68" s="4" t="s">
        <v>2</v>
      </c>
      <c r="J68" s="4" t="s">
        <v>16</v>
      </c>
      <c r="K68" s="4" t="s">
        <v>4</v>
      </c>
      <c r="L68" s="4" t="s">
        <v>30</v>
      </c>
      <c r="M68" s="8">
        <v>3</v>
      </c>
      <c r="N68" s="5">
        <v>100.48</v>
      </c>
      <c r="O68" s="6">
        <v>0.05</v>
      </c>
      <c r="P68" s="5">
        <v>50.68</v>
      </c>
      <c r="Q68" s="5">
        <f t="shared" si="4"/>
        <v>286.36799999999999</v>
      </c>
      <c r="R68" s="5">
        <f t="shared" si="5"/>
        <v>152.04</v>
      </c>
      <c r="S68" s="5">
        <f t="shared" si="6"/>
        <v>134.328</v>
      </c>
      <c r="T68" s="7">
        <f t="shared" si="7"/>
        <v>0.46907475695608447</v>
      </c>
    </row>
    <row r="69" spans="1:20" ht="15.6">
      <c r="A69" s="2">
        <v>130</v>
      </c>
      <c r="B69" s="3">
        <v>46108</v>
      </c>
      <c r="C69" s="4">
        <f>YEAR(SalesDataTable[[#This Row],[Order Date]])</f>
        <v>2026</v>
      </c>
      <c r="D69" s="4" t="str">
        <f>"Q"&amp;ROUNDUP(MONTH(SalesDataTable[[#This Row],[Order Date]])/3,0)</f>
        <v>Q1</v>
      </c>
      <c r="E69" s="4">
        <f>MONTH(SalesDataTable[[#This Row],[Order Date]])</f>
        <v>3</v>
      </c>
      <c r="F69" s="4" t="str">
        <f>TEXT(SalesDataTable[[#This Row],[Order Date]],"MMM")</f>
        <v>Mar</v>
      </c>
      <c r="G69" s="4" t="s">
        <v>20</v>
      </c>
      <c r="H69" s="4" t="s">
        <v>31</v>
      </c>
      <c r="I69" s="4" t="s">
        <v>28</v>
      </c>
      <c r="J69" s="4" t="s">
        <v>13</v>
      </c>
      <c r="K69" s="4" t="s">
        <v>9</v>
      </c>
      <c r="L69" s="4" t="s">
        <v>37</v>
      </c>
      <c r="M69" s="8">
        <v>3</v>
      </c>
      <c r="N69" s="5">
        <v>152.4</v>
      </c>
      <c r="O69" s="6">
        <v>0.05</v>
      </c>
      <c r="P69" s="5">
        <v>79.97</v>
      </c>
      <c r="Q69" s="5">
        <f t="shared" si="4"/>
        <v>434.34000000000003</v>
      </c>
      <c r="R69" s="5">
        <f t="shared" si="5"/>
        <v>239.91</v>
      </c>
      <c r="S69" s="5">
        <f t="shared" si="6"/>
        <v>194.43000000000004</v>
      </c>
      <c r="T69" s="7">
        <f t="shared" si="7"/>
        <v>0.44764470230694853</v>
      </c>
    </row>
    <row r="70" spans="1:20" ht="15.6">
      <c r="A70" s="2">
        <v>131</v>
      </c>
      <c r="B70" s="3">
        <v>46374</v>
      </c>
      <c r="C70" s="4">
        <f>YEAR(SalesDataTable[[#This Row],[Order Date]])</f>
        <v>2026</v>
      </c>
      <c r="D70" s="4" t="str">
        <f>"Q"&amp;ROUNDUP(MONTH(SalesDataTable[[#This Row],[Order Date]])/3,0)</f>
        <v>Q4</v>
      </c>
      <c r="E70" s="4">
        <f>MONTH(SalesDataTable[[#This Row],[Order Date]])</f>
        <v>12</v>
      </c>
      <c r="F70" s="4" t="str">
        <f>TEXT(SalesDataTable[[#This Row],[Order Date]],"MMM")</f>
        <v>Dec</v>
      </c>
      <c r="G70" s="4" t="s">
        <v>6</v>
      </c>
      <c r="H70" s="4" t="s">
        <v>41</v>
      </c>
      <c r="I70" s="4" t="s">
        <v>28</v>
      </c>
      <c r="J70" s="4" t="s">
        <v>3</v>
      </c>
      <c r="K70" s="4" t="s">
        <v>23</v>
      </c>
      <c r="L70" s="4" t="s">
        <v>51</v>
      </c>
      <c r="M70" s="8">
        <v>2</v>
      </c>
      <c r="N70" s="5">
        <v>123.42</v>
      </c>
      <c r="O70" s="6">
        <v>0.1</v>
      </c>
      <c r="P70" s="5">
        <v>60.03</v>
      </c>
      <c r="Q70" s="5">
        <f t="shared" si="4"/>
        <v>222.15600000000001</v>
      </c>
      <c r="R70" s="5">
        <f t="shared" si="5"/>
        <v>120.06</v>
      </c>
      <c r="S70" s="5">
        <f t="shared" si="6"/>
        <v>102.096</v>
      </c>
      <c r="T70" s="7">
        <f t="shared" si="7"/>
        <v>0.45956895154756117</v>
      </c>
    </row>
    <row r="71" spans="1:20" ht="15.6">
      <c r="A71" s="2">
        <v>133</v>
      </c>
      <c r="B71" s="3">
        <v>46165</v>
      </c>
      <c r="C71" s="4">
        <f>YEAR(SalesDataTable[[#This Row],[Order Date]])</f>
        <v>2026</v>
      </c>
      <c r="D71" s="4" t="str">
        <f>"Q"&amp;ROUNDUP(MONTH(SalesDataTable[[#This Row],[Order Date]])/3,0)</f>
        <v>Q2</v>
      </c>
      <c r="E71" s="4">
        <f>MONTH(SalesDataTable[[#This Row],[Order Date]])</f>
        <v>5</v>
      </c>
      <c r="F71" s="4" t="str">
        <f>TEXT(SalesDataTable[[#This Row],[Order Date]],"MMM")</f>
        <v>May</v>
      </c>
      <c r="G71" s="4" t="s">
        <v>6</v>
      </c>
      <c r="H71" s="4" t="s">
        <v>7</v>
      </c>
      <c r="I71" s="4" t="s">
        <v>2</v>
      </c>
      <c r="J71" s="4" t="s">
        <v>13</v>
      </c>
      <c r="K71" s="4" t="s">
        <v>14</v>
      </c>
      <c r="L71" s="4" t="s">
        <v>15</v>
      </c>
      <c r="M71" s="8">
        <v>1</v>
      </c>
      <c r="N71" s="5">
        <v>36.57</v>
      </c>
      <c r="O71" s="6">
        <v>0.05</v>
      </c>
      <c r="P71" s="5">
        <v>13.33</v>
      </c>
      <c r="Q71" s="5">
        <f t="shared" si="4"/>
        <v>34.741500000000002</v>
      </c>
      <c r="R71" s="5">
        <f t="shared" si="5"/>
        <v>13.33</v>
      </c>
      <c r="S71" s="5">
        <f t="shared" si="6"/>
        <v>21.411500000000004</v>
      </c>
      <c r="T71" s="7">
        <f t="shared" si="7"/>
        <v>0.61630902522919284</v>
      </c>
    </row>
    <row r="72" spans="1:20" ht="15.6">
      <c r="A72" s="2">
        <v>136</v>
      </c>
      <c r="B72" s="3">
        <v>46031</v>
      </c>
      <c r="C72" s="4">
        <f>YEAR(SalesDataTable[[#This Row],[Order Date]])</f>
        <v>2026</v>
      </c>
      <c r="D72" s="4" t="str">
        <f>"Q"&amp;ROUNDUP(MONTH(SalesDataTable[[#This Row],[Order Date]])/3,0)</f>
        <v>Q1</v>
      </c>
      <c r="E72" s="4">
        <f>MONTH(SalesDataTable[[#This Row],[Order Date]])</f>
        <v>1</v>
      </c>
      <c r="F72" s="4" t="str">
        <f>TEXT(SalesDataTable[[#This Row],[Order Date]],"MMM")</f>
        <v>Jan</v>
      </c>
      <c r="G72" s="4" t="s">
        <v>20</v>
      </c>
      <c r="H72" s="4" t="s">
        <v>47</v>
      </c>
      <c r="I72" s="4" t="s">
        <v>8</v>
      </c>
      <c r="J72" s="4" t="s">
        <v>16</v>
      </c>
      <c r="K72" s="4" t="s">
        <v>14</v>
      </c>
      <c r="L72" s="4" t="s">
        <v>48</v>
      </c>
      <c r="M72" s="8">
        <v>15</v>
      </c>
      <c r="N72" s="5">
        <v>168.62</v>
      </c>
      <c r="O72" s="6">
        <v>0.05</v>
      </c>
      <c r="P72" s="5">
        <v>86.09</v>
      </c>
      <c r="Q72" s="5">
        <f t="shared" si="4"/>
        <v>2402.835</v>
      </c>
      <c r="R72" s="5">
        <f t="shared" si="5"/>
        <v>1291.3500000000001</v>
      </c>
      <c r="S72" s="5">
        <f t="shared" si="6"/>
        <v>1111.4849999999999</v>
      </c>
      <c r="T72" s="7">
        <f t="shared" si="7"/>
        <v>0.46257233642759488</v>
      </c>
    </row>
    <row r="73" spans="1:20" ht="15.6">
      <c r="A73" s="2">
        <v>137</v>
      </c>
      <c r="B73" s="3">
        <v>46189</v>
      </c>
      <c r="C73" s="4">
        <f>YEAR(SalesDataTable[[#This Row],[Order Date]])</f>
        <v>2026</v>
      </c>
      <c r="D73" s="4" t="str">
        <f>"Q"&amp;ROUNDUP(MONTH(SalesDataTable[[#This Row],[Order Date]])/3,0)</f>
        <v>Q2</v>
      </c>
      <c r="E73" s="4">
        <f>MONTH(SalesDataTable[[#This Row],[Order Date]])</f>
        <v>6</v>
      </c>
      <c r="F73" s="4" t="str">
        <f>TEXT(SalesDataTable[[#This Row],[Order Date]],"MMM")</f>
        <v>Jun</v>
      </c>
      <c r="G73" s="4" t="s">
        <v>6</v>
      </c>
      <c r="H73" s="4" t="s">
        <v>27</v>
      </c>
      <c r="I73" s="4" t="s">
        <v>2</v>
      </c>
      <c r="J73" s="4" t="s">
        <v>3</v>
      </c>
      <c r="K73" s="4" t="s">
        <v>9</v>
      </c>
      <c r="L73" s="4" t="s">
        <v>17</v>
      </c>
      <c r="M73" s="8">
        <v>5</v>
      </c>
      <c r="N73" s="5">
        <v>141.66999999999999</v>
      </c>
      <c r="O73" s="6">
        <v>0.1</v>
      </c>
      <c r="P73" s="5">
        <v>80.59</v>
      </c>
      <c r="Q73" s="5">
        <f t="shared" si="4"/>
        <v>637.51499999999999</v>
      </c>
      <c r="R73" s="5">
        <f t="shared" si="5"/>
        <v>402.95000000000005</v>
      </c>
      <c r="S73" s="5">
        <f t="shared" si="6"/>
        <v>234.56499999999994</v>
      </c>
      <c r="T73" s="7">
        <f t="shared" si="7"/>
        <v>0.36793644071119885</v>
      </c>
    </row>
    <row r="74" spans="1:20" ht="15.6">
      <c r="A74" s="2">
        <v>138</v>
      </c>
      <c r="B74" s="3">
        <v>46222</v>
      </c>
      <c r="C74" s="4">
        <f>YEAR(SalesDataTable[[#This Row],[Order Date]])</f>
        <v>2026</v>
      </c>
      <c r="D74" s="4" t="str">
        <f>"Q"&amp;ROUNDUP(MONTH(SalesDataTable[[#This Row],[Order Date]])/3,0)</f>
        <v>Q3</v>
      </c>
      <c r="E74" s="4">
        <f>MONTH(SalesDataTable[[#This Row],[Order Date]])</f>
        <v>7</v>
      </c>
      <c r="F74" s="4" t="str">
        <f>TEXT(SalesDataTable[[#This Row],[Order Date]],"MMM")</f>
        <v>Jul</v>
      </c>
      <c r="G74" s="4" t="s">
        <v>6</v>
      </c>
      <c r="H74" s="4" t="s">
        <v>43</v>
      </c>
      <c r="I74" s="4" t="s">
        <v>2</v>
      </c>
      <c r="J74" s="4" t="s">
        <v>13</v>
      </c>
      <c r="K74" s="4" t="s">
        <v>9</v>
      </c>
      <c r="L74" s="4" t="s">
        <v>46</v>
      </c>
      <c r="M74" s="8">
        <v>2</v>
      </c>
      <c r="N74" s="5">
        <v>71.81</v>
      </c>
      <c r="O74" s="6">
        <v>0</v>
      </c>
      <c r="P74" s="5">
        <v>32.35</v>
      </c>
      <c r="Q74" s="5">
        <f t="shared" si="4"/>
        <v>143.62</v>
      </c>
      <c r="R74" s="5">
        <f t="shared" si="5"/>
        <v>64.7</v>
      </c>
      <c r="S74" s="5">
        <f t="shared" si="6"/>
        <v>78.92</v>
      </c>
      <c r="T74" s="7">
        <f t="shared" si="7"/>
        <v>0.54950563988302459</v>
      </c>
    </row>
    <row r="75" spans="1:20" ht="15.6">
      <c r="A75" s="2">
        <v>141</v>
      </c>
      <c r="B75" s="3">
        <v>46189</v>
      </c>
      <c r="C75" s="4">
        <f>YEAR(SalesDataTable[[#This Row],[Order Date]])</f>
        <v>2026</v>
      </c>
      <c r="D75" s="4" t="str">
        <f>"Q"&amp;ROUNDUP(MONTH(SalesDataTable[[#This Row],[Order Date]])/3,0)</f>
        <v>Q2</v>
      </c>
      <c r="E75" s="4">
        <f>MONTH(SalesDataTable[[#This Row],[Order Date]])</f>
        <v>6</v>
      </c>
      <c r="F75" s="4" t="str">
        <f>TEXT(SalesDataTable[[#This Row],[Order Date]],"MMM")</f>
        <v>Jun</v>
      </c>
      <c r="G75" s="4" t="s">
        <v>20</v>
      </c>
      <c r="H75" s="4" t="s">
        <v>31</v>
      </c>
      <c r="I75" s="4" t="s">
        <v>2</v>
      </c>
      <c r="J75" s="4" t="s">
        <v>3</v>
      </c>
      <c r="K75" s="4" t="s">
        <v>14</v>
      </c>
      <c r="L75" s="4" t="s">
        <v>32</v>
      </c>
      <c r="M75" s="8">
        <v>1</v>
      </c>
      <c r="N75" s="5">
        <v>47.53</v>
      </c>
      <c r="O75" s="6">
        <v>0.05</v>
      </c>
      <c r="P75" s="5">
        <v>18.5</v>
      </c>
      <c r="Q75" s="5">
        <f t="shared" si="4"/>
        <v>45.153500000000001</v>
      </c>
      <c r="R75" s="5">
        <f t="shared" si="5"/>
        <v>18.5</v>
      </c>
      <c r="S75" s="5">
        <f t="shared" si="6"/>
        <v>26.653500000000001</v>
      </c>
      <c r="T75" s="7">
        <f t="shared" si="7"/>
        <v>0.59028646727274736</v>
      </c>
    </row>
    <row r="76" spans="1:20" ht="15.6">
      <c r="A76" s="2">
        <v>142</v>
      </c>
      <c r="B76" s="3">
        <v>46030</v>
      </c>
      <c r="C76" s="4">
        <f>YEAR(SalesDataTable[[#This Row],[Order Date]])</f>
        <v>2026</v>
      </c>
      <c r="D76" s="4" t="str">
        <f>"Q"&amp;ROUNDUP(MONTH(SalesDataTable[[#This Row],[Order Date]])/3,0)</f>
        <v>Q1</v>
      </c>
      <c r="E76" s="4">
        <f>MONTH(SalesDataTable[[#This Row],[Order Date]])</f>
        <v>1</v>
      </c>
      <c r="F76" s="4" t="str">
        <f>TEXT(SalesDataTable[[#This Row],[Order Date]],"MMM")</f>
        <v>Jan</v>
      </c>
      <c r="G76" s="4" t="s">
        <v>0</v>
      </c>
      <c r="H76" s="4" t="s">
        <v>36</v>
      </c>
      <c r="I76" s="4" t="s">
        <v>8</v>
      </c>
      <c r="J76" s="4" t="s">
        <v>16</v>
      </c>
      <c r="K76" s="4" t="s">
        <v>23</v>
      </c>
      <c r="L76" s="4" t="s">
        <v>24</v>
      </c>
      <c r="M76" s="8">
        <v>5</v>
      </c>
      <c r="N76" s="5">
        <v>344.88</v>
      </c>
      <c r="O76" s="6">
        <v>0.15</v>
      </c>
      <c r="P76" s="5">
        <v>190.66</v>
      </c>
      <c r="Q76" s="5">
        <f t="shared" si="4"/>
        <v>1465.74</v>
      </c>
      <c r="R76" s="5">
        <f t="shared" si="5"/>
        <v>953.3</v>
      </c>
      <c r="S76" s="5">
        <f t="shared" si="6"/>
        <v>512.44000000000005</v>
      </c>
      <c r="T76" s="7">
        <f t="shared" si="7"/>
        <v>0.34961180018284282</v>
      </c>
    </row>
    <row r="77" spans="1:20" ht="15.6">
      <c r="A77" s="2">
        <v>145</v>
      </c>
      <c r="B77" s="3">
        <v>46330</v>
      </c>
      <c r="C77" s="4">
        <f>YEAR(SalesDataTable[[#This Row],[Order Date]])</f>
        <v>2026</v>
      </c>
      <c r="D77" s="4" t="str">
        <f>"Q"&amp;ROUNDUP(MONTH(SalesDataTable[[#This Row],[Order Date]])/3,0)</f>
        <v>Q4</v>
      </c>
      <c r="E77" s="4">
        <f>MONTH(SalesDataTable[[#This Row],[Order Date]])</f>
        <v>11</v>
      </c>
      <c r="F77" s="4" t="str">
        <f>TEXT(SalesDataTable[[#This Row],[Order Date]],"MMM")</f>
        <v>Nov</v>
      </c>
      <c r="G77" s="4" t="s">
        <v>0</v>
      </c>
      <c r="H77" s="4" t="s">
        <v>50</v>
      </c>
      <c r="I77" s="4" t="s">
        <v>2</v>
      </c>
      <c r="J77" s="4" t="s">
        <v>16</v>
      </c>
      <c r="K77" s="4" t="s">
        <v>9</v>
      </c>
      <c r="L77" s="4" t="s">
        <v>10</v>
      </c>
      <c r="M77" s="8">
        <v>2</v>
      </c>
      <c r="N77" s="5">
        <v>93.19</v>
      </c>
      <c r="O77" s="6">
        <v>0.2</v>
      </c>
      <c r="P77" s="5">
        <v>45.7</v>
      </c>
      <c r="Q77" s="5">
        <f t="shared" si="4"/>
        <v>149.10400000000001</v>
      </c>
      <c r="R77" s="5">
        <f t="shared" si="5"/>
        <v>91.4</v>
      </c>
      <c r="S77" s="5">
        <f t="shared" si="6"/>
        <v>57.704000000000008</v>
      </c>
      <c r="T77" s="7">
        <f t="shared" si="7"/>
        <v>0.38700504345959869</v>
      </c>
    </row>
    <row r="78" spans="1:20" ht="15.6">
      <c r="A78" s="2">
        <v>146</v>
      </c>
      <c r="B78" s="3">
        <v>46177</v>
      </c>
      <c r="C78" s="4">
        <f>YEAR(SalesDataTable[[#This Row],[Order Date]])</f>
        <v>2026</v>
      </c>
      <c r="D78" s="4" t="str">
        <f>"Q"&amp;ROUNDUP(MONTH(SalesDataTable[[#This Row],[Order Date]])/3,0)</f>
        <v>Q2</v>
      </c>
      <c r="E78" s="4">
        <f>MONTH(SalesDataTable[[#This Row],[Order Date]])</f>
        <v>6</v>
      </c>
      <c r="F78" s="4" t="str">
        <f>TEXT(SalesDataTable[[#This Row],[Order Date]],"MMM")</f>
        <v>Jun</v>
      </c>
      <c r="G78" s="4" t="s">
        <v>6</v>
      </c>
      <c r="H78" s="4" t="s">
        <v>49</v>
      </c>
      <c r="I78" s="4" t="s">
        <v>28</v>
      </c>
      <c r="J78" s="4" t="s">
        <v>3</v>
      </c>
      <c r="K78" s="4" t="s">
        <v>4</v>
      </c>
      <c r="L78" s="4" t="s">
        <v>5</v>
      </c>
      <c r="M78" s="8">
        <v>2</v>
      </c>
      <c r="N78" s="5">
        <v>81.81</v>
      </c>
      <c r="O78" s="6">
        <v>0</v>
      </c>
      <c r="P78" s="5">
        <v>42.54</v>
      </c>
      <c r="Q78" s="5">
        <f t="shared" si="4"/>
        <v>163.62</v>
      </c>
      <c r="R78" s="5">
        <f t="shared" si="5"/>
        <v>85.08</v>
      </c>
      <c r="S78" s="5">
        <f t="shared" si="6"/>
        <v>78.540000000000006</v>
      </c>
      <c r="T78" s="7">
        <f t="shared" si="7"/>
        <v>0.48001466813348004</v>
      </c>
    </row>
    <row r="79" spans="1:20" ht="15.6">
      <c r="A79" s="2">
        <v>149</v>
      </c>
      <c r="B79" s="3">
        <v>46137</v>
      </c>
      <c r="C79" s="4">
        <f>YEAR(SalesDataTable[[#This Row],[Order Date]])</f>
        <v>2026</v>
      </c>
      <c r="D79" s="4" t="str">
        <f>"Q"&amp;ROUNDUP(MONTH(SalesDataTable[[#This Row],[Order Date]])/3,0)</f>
        <v>Q2</v>
      </c>
      <c r="E79" s="4">
        <f>MONTH(SalesDataTable[[#This Row],[Order Date]])</f>
        <v>4</v>
      </c>
      <c r="F79" s="4" t="str">
        <f>TEXT(SalesDataTable[[#This Row],[Order Date]],"MMM")</f>
        <v>Apr</v>
      </c>
      <c r="G79" s="4" t="s">
        <v>6</v>
      </c>
      <c r="H79" s="4" t="s">
        <v>43</v>
      </c>
      <c r="I79" s="4" t="s">
        <v>2</v>
      </c>
      <c r="J79" s="4" t="s">
        <v>3</v>
      </c>
      <c r="K79" s="4" t="s">
        <v>14</v>
      </c>
      <c r="L79" s="4" t="s">
        <v>15</v>
      </c>
      <c r="M79" s="8">
        <v>1</v>
      </c>
      <c r="N79" s="5">
        <v>36.020000000000003</v>
      </c>
      <c r="O79" s="6">
        <v>0.05</v>
      </c>
      <c r="P79" s="5">
        <v>13.72</v>
      </c>
      <c r="Q79" s="5">
        <f t="shared" si="4"/>
        <v>34.219000000000001</v>
      </c>
      <c r="R79" s="5">
        <f t="shared" si="5"/>
        <v>13.72</v>
      </c>
      <c r="S79" s="5">
        <f t="shared" si="6"/>
        <v>20.499000000000002</v>
      </c>
      <c r="T79" s="7">
        <f t="shared" si="7"/>
        <v>0.59905315760250155</v>
      </c>
    </row>
    <row r="80" spans="1:20" ht="15.6">
      <c r="A80" s="2">
        <v>151</v>
      </c>
      <c r="B80" s="3">
        <v>46296</v>
      </c>
      <c r="C80" s="4">
        <f>YEAR(SalesDataTable[[#This Row],[Order Date]])</f>
        <v>2026</v>
      </c>
      <c r="D80" s="4" t="str">
        <f>"Q"&amp;ROUNDUP(MONTH(SalesDataTable[[#This Row],[Order Date]])/3,0)</f>
        <v>Q4</v>
      </c>
      <c r="E80" s="4">
        <f>MONTH(SalesDataTable[[#This Row],[Order Date]])</f>
        <v>10</v>
      </c>
      <c r="F80" s="4" t="str">
        <f>TEXT(SalesDataTable[[#This Row],[Order Date]],"MMM")</f>
        <v>Oct</v>
      </c>
      <c r="G80" s="4" t="s">
        <v>11</v>
      </c>
      <c r="H80" s="4" t="s">
        <v>39</v>
      </c>
      <c r="I80" s="4" t="s">
        <v>2</v>
      </c>
      <c r="J80" s="4" t="s">
        <v>13</v>
      </c>
      <c r="K80" s="4" t="s">
        <v>9</v>
      </c>
      <c r="L80" s="4" t="s">
        <v>17</v>
      </c>
      <c r="M80" s="8">
        <v>5</v>
      </c>
      <c r="N80" s="5">
        <v>146.69</v>
      </c>
      <c r="O80" s="6">
        <v>0</v>
      </c>
      <c r="P80" s="5">
        <v>79</v>
      </c>
      <c r="Q80" s="5">
        <f t="shared" si="4"/>
        <v>733.45</v>
      </c>
      <c r="R80" s="5">
        <f t="shared" si="5"/>
        <v>395</v>
      </c>
      <c r="S80" s="5">
        <f t="shared" si="6"/>
        <v>338.45000000000005</v>
      </c>
      <c r="T80" s="7">
        <f t="shared" si="7"/>
        <v>0.46144931488172342</v>
      </c>
    </row>
    <row r="81" spans="1:20" ht="15.6">
      <c r="A81" s="2">
        <v>157</v>
      </c>
      <c r="B81" s="3">
        <v>46040</v>
      </c>
      <c r="C81" s="4">
        <f>YEAR(SalesDataTable[[#This Row],[Order Date]])</f>
        <v>2026</v>
      </c>
      <c r="D81" s="4" t="str">
        <f>"Q"&amp;ROUNDUP(MONTH(SalesDataTable[[#This Row],[Order Date]])/3,0)</f>
        <v>Q1</v>
      </c>
      <c r="E81" s="4">
        <f>MONTH(SalesDataTable[[#This Row],[Order Date]])</f>
        <v>1</v>
      </c>
      <c r="F81" s="4" t="str">
        <f>TEXT(SalesDataTable[[#This Row],[Order Date]],"MMM")</f>
        <v>Jan</v>
      </c>
      <c r="G81" s="4" t="s">
        <v>20</v>
      </c>
      <c r="H81" s="4" t="s">
        <v>33</v>
      </c>
      <c r="I81" s="4" t="s">
        <v>19</v>
      </c>
      <c r="J81" s="4" t="s">
        <v>3</v>
      </c>
      <c r="K81" s="4" t="s">
        <v>23</v>
      </c>
      <c r="L81" s="4" t="s">
        <v>40</v>
      </c>
      <c r="M81" s="8">
        <v>3</v>
      </c>
      <c r="N81" s="5">
        <v>80.27</v>
      </c>
      <c r="O81" s="6">
        <v>0.1</v>
      </c>
      <c r="P81" s="5">
        <v>39.26</v>
      </c>
      <c r="Q81" s="5">
        <f t="shared" si="4"/>
        <v>216.72900000000001</v>
      </c>
      <c r="R81" s="5">
        <f t="shared" si="5"/>
        <v>117.78</v>
      </c>
      <c r="S81" s="5">
        <f t="shared" si="6"/>
        <v>98.949000000000012</v>
      </c>
      <c r="T81" s="7">
        <f t="shared" si="7"/>
        <v>0.45655634455933447</v>
      </c>
    </row>
    <row r="82" spans="1:20" ht="15.6">
      <c r="A82" s="2">
        <v>158</v>
      </c>
      <c r="B82" s="3">
        <v>46359</v>
      </c>
      <c r="C82" s="4">
        <f>YEAR(SalesDataTable[[#This Row],[Order Date]])</f>
        <v>2026</v>
      </c>
      <c r="D82" s="4" t="str">
        <f>"Q"&amp;ROUNDUP(MONTH(SalesDataTable[[#This Row],[Order Date]])/3,0)</f>
        <v>Q4</v>
      </c>
      <c r="E82" s="4">
        <f>MONTH(SalesDataTable[[#This Row],[Order Date]])</f>
        <v>12</v>
      </c>
      <c r="F82" s="4" t="str">
        <f>TEXT(SalesDataTable[[#This Row],[Order Date]],"MMM")</f>
        <v>Dec</v>
      </c>
      <c r="G82" s="4" t="s">
        <v>20</v>
      </c>
      <c r="H82" s="4" t="s">
        <v>47</v>
      </c>
      <c r="I82" s="4" t="s">
        <v>2</v>
      </c>
      <c r="J82" s="4" t="s">
        <v>13</v>
      </c>
      <c r="K82" s="4" t="s">
        <v>14</v>
      </c>
      <c r="L82" s="4" t="s">
        <v>32</v>
      </c>
      <c r="M82" s="8">
        <v>2</v>
      </c>
      <c r="N82" s="5">
        <v>46.51</v>
      </c>
      <c r="O82" s="6">
        <v>0.05</v>
      </c>
      <c r="P82" s="5">
        <v>18.73</v>
      </c>
      <c r="Q82" s="5">
        <f t="shared" si="4"/>
        <v>88.368999999999986</v>
      </c>
      <c r="R82" s="5">
        <f t="shared" si="5"/>
        <v>37.46</v>
      </c>
      <c r="S82" s="5">
        <f t="shared" si="6"/>
        <v>50.908999999999985</v>
      </c>
      <c r="T82" s="7">
        <f t="shared" si="7"/>
        <v>0.57609568966492763</v>
      </c>
    </row>
    <row r="83" spans="1:20" ht="15.6">
      <c r="A83" s="2">
        <v>159</v>
      </c>
      <c r="B83" s="3">
        <v>46224</v>
      </c>
      <c r="C83" s="4">
        <f>YEAR(SalesDataTable[[#This Row],[Order Date]])</f>
        <v>2026</v>
      </c>
      <c r="D83" s="4" t="str">
        <f>"Q"&amp;ROUNDUP(MONTH(SalesDataTable[[#This Row],[Order Date]])/3,0)</f>
        <v>Q3</v>
      </c>
      <c r="E83" s="4">
        <f>MONTH(SalesDataTable[[#This Row],[Order Date]])</f>
        <v>7</v>
      </c>
      <c r="F83" s="4" t="str">
        <f>TEXT(SalesDataTable[[#This Row],[Order Date]],"MMM")</f>
        <v>Jul</v>
      </c>
      <c r="G83" s="4" t="s">
        <v>6</v>
      </c>
      <c r="H83" s="4" t="s">
        <v>7</v>
      </c>
      <c r="I83" s="4" t="s">
        <v>2</v>
      </c>
      <c r="J83" s="4" t="s">
        <v>3</v>
      </c>
      <c r="K83" s="4" t="s">
        <v>9</v>
      </c>
      <c r="L83" s="4" t="s">
        <v>46</v>
      </c>
      <c r="M83" s="8">
        <v>2</v>
      </c>
      <c r="N83" s="5">
        <v>70.150000000000006</v>
      </c>
      <c r="O83" s="6">
        <v>0.05</v>
      </c>
      <c r="P83" s="5">
        <v>32.950000000000003</v>
      </c>
      <c r="Q83" s="5">
        <f t="shared" si="4"/>
        <v>133.285</v>
      </c>
      <c r="R83" s="5">
        <f t="shared" si="5"/>
        <v>65.900000000000006</v>
      </c>
      <c r="S83" s="5">
        <f t="shared" si="6"/>
        <v>67.384999999999991</v>
      </c>
      <c r="T83" s="7">
        <f t="shared" si="7"/>
        <v>0.50557076940390888</v>
      </c>
    </row>
    <row r="84" spans="1:20" ht="15.6">
      <c r="A84" s="2">
        <v>160</v>
      </c>
      <c r="B84" s="3">
        <v>46291</v>
      </c>
      <c r="C84" s="4">
        <f>YEAR(SalesDataTable[[#This Row],[Order Date]])</f>
        <v>2026</v>
      </c>
      <c r="D84" s="4" t="str">
        <f>"Q"&amp;ROUNDUP(MONTH(SalesDataTable[[#This Row],[Order Date]])/3,0)</f>
        <v>Q3</v>
      </c>
      <c r="E84" s="4">
        <f>MONTH(SalesDataTable[[#This Row],[Order Date]])</f>
        <v>9</v>
      </c>
      <c r="F84" s="4" t="str">
        <f>TEXT(SalesDataTable[[#This Row],[Order Date]],"MMM")</f>
        <v>Sep</v>
      </c>
      <c r="G84" s="4" t="s">
        <v>20</v>
      </c>
      <c r="H84" s="4" t="s">
        <v>33</v>
      </c>
      <c r="I84" s="4" t="s">
        <v>2</v>
      </c>
      <c r="J84" s="4" t="s">
        <v>3</v>
      </c>
      <c r="K84" s="4" t="s">
        <v>23</v>
      </c>
      <c r="L84" s="4" t="s">
        <v>40</v>
      </c>
      <c r="M84" s="8">
        <v>1</v>
      </c>
      <c r="N84" s="5">
        <v>81.58</v>
      </c>
      <c r="O84" s="6">
        <v>0.1</v>
      </c>
      <c r="P84" s="5">
        <v>38.89</v>
      </c>
      <c r="Q84" s="5">
        <f t="shared" si="4"/>
        <v>73.421999999999997</v>
      </c>
      <c r="R84" s="5">
        <f t="shared" si="5"/>
        <v>38.89</v>
      </c>
      <c r="S84" s="5">
        <f t="shared" si="6"/>
        <v>34.531999999999996</v>
      </c>
      <c r="T84" s="7">
        <f t="shared" si="7"/>
        <v>0.47032224673803491</v>
      </c>
    </row>
    <row r="85" spans="1:20" ht="15.6">
      <c r="A85" s="2">
        <v>161</v>
      </c>
      <c r="B85" s="3">
        <v>46177</v>
      </c>
      <c r="C85" s="4">
        <f>YEAR(SalesDataTable[[#This Row],[Order Date]])</f>
        <v>2026</v>
      </c>
      <c r="D85" s="4" t="str">
        <f>"Q"&amp;ROUNDUP(MONTH(SalesDataTable[[#This Row],[Order Date]])/3,0)</f>
        <v>Q2</v>
      </c>
      <c r="E85" s="4">
        <f>MONTH(SalesDataTable[[#This Row],[Order Date]])</f>
        <v>6</v>
      </c>
      <c r="F85" s="4" t="str">
        <f>TEXT(SalesDataTable[[#This Row],[Order Date]],"MMM")</f>
        <v>Jun</v>
      </c>
      <c r="G85" s="4" t="s">
        <v>0</v>
      </c>
      <c r="H85" s="4" t="s">
        <v>1</v>
      </c>
      <c r="I85" s="4" t="s">
        <v>28</v>
      </c>
      <c r="J85" s="4" t="s">
        <v>3</v>
      </c>
      <c r="K85" s="4" t="s">
        <v>4</v>
      </c>
      <c r="L85" s="4" t="s">
        <v>22</v>
      </c>
      <c r="M85" s="8">
        <v>2</v>
      </c>
      <c r="N85" s="5">
        <v>50.09</v>
      </c>
      <c r="O85" s="6">
        <v>0</v>
      </c>
      <c r="P85" s="5">
        <v>22.91</v>
      </c>
      <c r="Q85" s="5">
        <f t="shared" si="4"/>
        <v>100.18</v>
      </c>
      <c r="R85" s="5">
        <f t="shared" si="5"/>
        <v>45.82</v>
      </c>
      <c r="S85" s="5">
        <f t="shared" si="6"/>
        <v>54.360000000000007</v>
      </c>
      <c r="T85" s="7">
        <f t="shared" si="7"/>
        <v>0.54262327809942112</v>
      </c>
    </row>
    <row r="86" spans="1:20" ht="15.6">
      <c r="A86" s="2">
        <v>162</v>
      </c>
      <c r="B86" s="3">
        <v>46151</v>
      </c>
      <c r="C86" s="4">
        <f>YEAR(SalesDataTable[[#This Row],[Order Date]])</f>
        <v>2026</v>
      </c>
      <c r="D86" s="4" t="str">
        <f>"Q"&amp;ROUNDUP(MONTH(SalesDataTable[[#This Row],[Order Date]])/3,0)</f>
        <v>Q2</v>
      </c>
      <c r="E86" s="4">
        <f>MONTH(SalesDataTable[[#This Row],[Order Date]])</f>
        <v>5</v>
      </c>
      <c r="F86" s="4" t="str">
        <f>TEXT(SalesDataTable[[#This Row],[Order Date]],"MMM")</f>
        <v>May</v>
      </c>
      <c r="G86" s="4" t="s">
        <v>0</v>
      </c>
      <c r="H86" s="4" t="s">
        <v>1</v>
      </c>
      <c r="I86" s="4" t="s">
        <v>2</v>
      </c>
      <c r="J86" s="4" t="s">
        <v>13</v>
      </c>
      <c r="K86" s="4" t="s">
        <v>14</v>
      </c>
      <c r="L86" s="4" t="s">
        <v>48</v>
      </c>
      <c r="M86" s="8">
        <v>2</v>
      </c>
      <c r="N86" s="5">
        <v>164.95</v>
      </c>
      <c r="O86" s="6">
        <v>0.1</v>
      </c>
      <c r="P86" s="5">
        <v>86.27</v>
      </c>
      <c r="Q86" s="5">
        <f t="shared" si="4"/>
        <v>296.90999999999997</v>
      </c>
      <c r="R86" s="5">
        <f t="shared" si="5"/>
        <v>172.54</v>
      </c>
      <c r="S86" s="5">
        <f t="shared" si="6"/>
        <v>124.36999999999998</v>
      </c>
      <c r="T86" s="7">
        <f t="shared" si="7"/>
        <v>0.41888114243373409</v>
      </c>
    </row>
    <row r="87" spans="1:20" ht="15.6">
      <c r="A87" s="2">
        <v>163</v>
      </c>
      <c r="B87" s="3">
        <v>46025</v>
      </c>
      <c r="C87" s="4">
        <f>YEAR(SalesDataTable[[#This Row],[Order Date]])</f>
        <v>2026</v>
      </c>
      <c r="D87" s="4" t="str">
        <f>"Q"&amp;ROUNDUP(MONTH(SalesDataTable[[#This Row],[Order Date]])/3,0)</f>
        <v>Q1</v>
      </c>
      <c r="E87" s="4">
        <f>MONTH(SalesDataTable[[#This Row],[Order Date]])</f>
        <v>1</v>
      </c>
      <c r="F87" s="4" t="str">
        <f>TEXT(SalesDataTable[[#This Row],[Order Date]],"MMM")</f>
        <v>Jan</v>
      </c>
      <c r="G87" s="4" t="s">
        <v>11</v>
      </c>
      <c r="H87" s="4" t="s">
        <v>12</v>
      </c>
      <c r="I87" s="4" t="s">
        <v>2</v>
      </c>
      <c r="J87" s="4" t="s">
        <v>13</v>
      </c>
      <c r="K87" s="4" t="s">
        <v>14</v>
      </c>
      <c r="L87" s="4" t="s">
        <v>15</v>
      </c>
      <c r="M87" s="8">
        <v>2</v>
      </c>
      <c r="N87" s="5">
        <v>36.72</v>
      </c>
      <c r="O87" s="6">
        <v>0.05</v>
      </c>
      <c r="P87" s="5">
        <v>13.76</v>
      </c>
      <c r="Q87" s="5">
        <f t="shared" si="4"/>
        <v>69.768000000000001</v>
      </c>
      <c r="R87" s="5">
        <f t="shared" si="5"/>
        <v>27.52</v>
      </c>
      <c r="S87" s="5">
        <f t="shared" si="6"/>
        <v>42.248000000000005</v>
      </c>
      <c r="T87" s="7">
        <f t="shared" si="7"/>
        <v>0.60554982226808862</v>
      </c>
    </row>
    <row r="88" spans="1:20" ht="15.6">
      <c r="A88" s="2">
        <v>164</v>
      </c>
      <c r="B88" s="3">
        <v>46098</v>
      </c>
      <c r="C88" s="4">
        <f>YEAR(SalesDataTable[[#This Row],[Order Date]])</f>
        <v>2026</v>
      </c>
      <c r="D88" s="4" t="str">
        <f>"Q"&amp;ROUNDUP(MONTH(SalesDataTable[[#This Row],[Order Date]])/3,0)</f>
        <v>Q1</v>
      </c>
      <c r="E88" s="4">
        <f>MONTH(SalesDataTable[[#This Row],[Order Date]])</f>
        <v>3</v>
      </c>
      <c r="F88" s="4" t="str">
        <f>TEXT(SalesDataTable[[#This Row],[Order Date]],"MMM")</f>
        <v>Mar</v>
      </c>
      <c r="G88" s="4" t="s">
        <v>0</v>
      </c>
      <c r="H88" s="4" t="s">
        <v>50</v>
      </c>
      <c r="I88" s="4" t="s">
        <v>28</v>
      </c>
      <c r="J88" s="4" t="s">
        <v>16</v>
      </c>
      <c r="K88" s="4" t="s">
        <v>23</v>
      </c>
      <c r="L88" s="4" t="s">
        <v>51</v>
      </c>
      <c r="M88" s="8">
        <v>5</v>
      </c>
      <c r="N88" s="5">
        <v>123.95</v>
      </c>
      <c r="O88" s="6">
        <v>0.05</v>
      </c>
      <c r="P88" s="5">
        <v>59.23</v>
      </c>
      <c r="Q88" s="5">
        <f t="shared" si="4"/>
        <v>588.76249999999993</v>
      </c>
      <c r="R88" s="5">
        <f t="shared" si="5"/>
        <v>296.14999999999998</v>
      </c>
      <c r="S88" s="5">
        <f t="shared" si="6"/>
        <v>292.61249999999995</v>
      </c>
      <c r="T88" s="7">
        <f t="shared" si="7"/>
        <v>0.49699581749856692</v>
      </c>
    </row>
    <row r="89" spans="1:20" ht="15.6">
      <c r="A89" s="2">
        <v>165</v>
      </c>
      <c r="B89" s="3">
        <v>46214</v>
      </c>
      <c r="C89" s="4">
        <f>YEAR(SalesDataTable[[#This Row],[Order Date]])</f>
        <v>2026</v>
      </c>
      <c r="D89" s="4" t="str">
        <f>"Q"&amp;ROUNDUP(MONTH(SalesDataTable[[#This Row],[Order Date]])/3,0)</f>
        <v>Q3</v>
      </c>
      <c r="E89" s="4">
        <f>MONTH(SalesDataTable[[#This Row],[Order Date]])</f>
        <v>7</v>
      </c>
      <c r="F89" s="4" t="str">
        <f>TEXT(SalesDataTable[[#This Row],[Order Date]],"MMM")</f>
        <v>Jul</v>
      </c>
      <c r="G89" s="4" t="s">
        <v>6</v>
      </c>
      <c r="H89" s="4" t="s">
        <v>43</v>
      </c>
      <c r="I89" s="4" t="s">
        <v>19</v>
      </c>
      <c r="J89" s="4" t="s">
        <v>13</v>
      </c>
      <c r="K89" s="4" t="s">
        <v>4</v>
      </c>
      <c r="L89" s="4" t="s">
        <v>5</v>
      </c>
      <c r="M89" s="8">
        <v>2</v>
      </c>
      <c r="N89" s="5">
        <v>83.33</v>
      </c>
      <c r="O89" s="6">
        <v>0</v>
      </c>
      <c r="P89" s="5">
        <v>42.11</v>
      </c>
      <c r="Q89" s="5">
        <f t="shared" si="4"/>
        <v>166.66</v>
      </c>
      <c r="R89" s="5">
        <f t="shared" si="5"/>
        <v>84.22</v>
      </c>
      <c r="S89" s="5">
        <f t="shared" si="6"/>
        <v>82.44</v>
      </c>
      <c r="T89" s="7">
        <f t="shared" si="7"/>
        <v>0.49465978639145564</v>
      </c>
    </row>
    <row r="90" spans="1:20" ht="15.6">
      <c r="A90" s="2">
        <v>169</v>
      </c>
      <c r="B90" s="3">
        <v>46115</v>
      </c>
      <c r="C90" s="4">
        <f>YEAR(SalesDataTable[[#This Row],[Order Date]])</f>
        <v>2026</v>
      </c>
      <c r="D90" s="4" t="str">
        <f>"Q"&amp;ROUNDUP(MONTH(SalesDataTable[[#This Row],[Order Date]])/3,0)</f>
        <v>Q2</v>
      </c>
      <c r="E90" s="4">
        <f>MONTH(SalesDataTable[[#This Row],[Order Date]])</f>
        <v>4</v>
      </c>
      <c r="F90" s="4" t="str">
        <f>TEXT(SalesDataTable[[#This Row],[Order Date]],"MMM")</f>
        <v>Apr</v>
      </c>
      <c r="G90" s="4" t="s">
        <v>11</v>
      </c>
      <c r="H90" s="4" t="s">
        <v>52</v>
      </c>
      <c r="I90" s="4" t="s">
        <v>2</v>
      </c>
      <c r="J90" s="4" t="s">
        <v>13</v>
      </c>
      <c r="K90" s="4" t="s">
        <v>9</v>
      </c>
      <c r="L90" s="4" t="s">
        <v>10</v>
      </c>
      <c r="M90" s="8">
        <v>2</v>
      </c>
      <c r="N90" s="5">
        <v>93.48</v>
      </c>
      <c r="O90" s="6">
        <v>0</v>
      </c>
      <c r="P90" s="5">
        <v>45.15</v>
      </c>
      <c r="Q90" s="5">
        <f t="shared" si="4"/>
        <v>186.96</v>
      </c>
      <c r="R90" s="5">
        <f t="shared" si="5"/>
        <v>90.3</v>
      </c>
      <c r="S90" s="5">
        <f t="shared" si="6"/>
        <v>96.660000000000011</v>
      </c>
      <c r="T90" s="7">
        <f t="shared" si="7"/>
        <v>0.51700898587933253</v>
      </c>
    </row>
    <row r="91" spans="1:20" ht="15.6">
      <c r="A91" s="2">
        <v>170</v>
      </c>
      <c r="B91" s="3">
        <v>46038</v>
      </c>
      <c r="C91" s="4">
        <f>YEAR(SalesDataTable[[#This Row],[Order Date]])</f>
        <v>2026</v>
      </c>
      <c r="D91" s="4" t="str">
        <f>"Q"&amp;ROUNDUP(MONTH(SalesDataTable[[#This Row],[Order Date]])/3,0)</f>
        <v>Q1</v>
      </c>
      <c r="E91" s="4">
        <f>MONTH(SalesDataTable[[#This Row],[Order Date]])</f>
        <v>1</v>
      </c>
      <c r="F91" s="4" t="str">
        <f>TEXT(SalesDataTable[[#This Row],[Order Date]],"MMM")</f>
        <v>Jan</v>
      </c>
      <c r="G91" s="4" t="s">
        <v>11</v>
      </c>
      <c r="H91" s="4" t="s">
        <v>39</v>
      </c>
      <c r="I91" s="4" t="s">
        <v>2</v>
      </c>
      <c r="J91" s="4" t="s">
        <v>13</v>
      </c>
      <c r="K91" s="4" t="s">
        <v>23</v>
      </c>
      <c r="L91" s="4" t="s">
        <v>51</v>
      </c>
      <c r="M91" s="8">
        <v>1</v>
      </c>
      <c r="N91" s="5">
        <v>124.45</v>
      </c>
      <c r="O91" s="6">
        <v>0.15</v>
      </c>
      <c r="P91" s="5">
        <v>59.77</v>
      </c>
      <c r="Q91" s="5">
        <f t="shared" si="4"/>
        <v>105.7825</v>
      </c>
      <c r="R91" s="5">
        <f t="shared" si="5"/>
        <v>59.77</v>
      </c>
      <c r="S91" s="5">
        <f t="shared" si="6"/>
        <v>46.012499999999996</v>
      </c>
      <c r="T91" s="7">
        <f t="shared" si="7"/>
        <v>0.43497270342447941</v>
      </c>
    </row>
    <row r="92" spans="1:20" ht="15.6">
      <c r="A92" s="2">
        <v>174</v>
      </c>
      <c r="B92" s="3">
        <v>46073</v>
      </c>
      <c r="C92" s="4">
        <f>YEAR(SalesDataTable[[#This Row],[Order Date]])</f>
        <v>2026</v>
      </c>
      <c r="D92" s="4" t="str">
        <f>"Q"&amp;ROUNDUP(MONTH(SalesDataTable[[#This Row],[Order Date]])/3,0)</f>
        <v>Q1</v>
      </c>
      <c r="E92" s="4">
        <f>MONTH(SalesDataTable[[#This Row],[Order Date]])</f>
        <v>2</v>
      </c>
      <c r="F92" s="4" t="str">
        <f>TEXT(SalesDataTable[[#This Row],[Order Date]],"MMM")</f>
        <v>Feb</v>
      </c>
      <c r="G92" s="4" t="s">
        <v>6</v>
      </c>
      <c r="H92" s="4" t="s">
        <v>41</v>
      </c>
      <c r="I92" s="4" t="s">
        <v>2</v>
      </c>
      <c r="J92" s="4" t="s">
        <v>13</v>
      </c>
      <c r="K92" s="4" t="s">
        <v>34</v>
      </c>
      <c r="L92" s="4" t="s">
        <v>38</v>
      </c>
      <c r="M92" s="8">
        <v>2</v>
      </c>
      <c r="N92" s="5">
        <v>124.92</v>
      </c>
      <c r="O92" s="6">
        <v>0</v>
      </c>
      <c r="P92" s="5">
        <v>69.98</v>
      </c>
      <c r="Q92" s="5">
        <f t="shared" si="4"/>
        <v>249.84</v>
      </c>
      <c r="R92" s="5">
        <f t="shared" si="5"/>
        <v>139.96</v>
      </c>
      <c r="S92" s="5">
        <f t="shared" si="6"/>
        <v>109.88</v>
      </c>
      <c r="T92" s="7">
        <f t="shared" si="7"/>
        <v>0.43980147294268329</v>
      </c>
    </row>
    <row r="93" spans="1:20" ht="15.6">
      <c r="A93" s="2">
        <v>175</v>
      </c>
      <c r="B93" s="3">
        <v>46366</v>
      </c>
      <c r="C93" s="4">
        <f>YEAR(SalesDataTable[[#This Row],[Order Date]])</f>
        <v>2026</v>
      </c>
      <c r="D93" s="4" t="str">
        <f>"Q"&amp;ROUNDUP(MONTH(SalesDataTable[[#This Row],[Order Date]])/3,0)</f>
        <v>Q4</v>
      </c>
      <c r="E93" s="4">
        <f>MONTH(SalesDataTable[[#This Row],[Order Date]])</f>
        <v>12</v>
      </c>
      <c r="F93" s="4" t="str">
        <f>TEXT(SalesDataTable[[#This Row],[Order Date]],"MMM")</f>
        <v>Dec</v>
      </c>
      <c r="G93" s="4" t="s">
        <v>0</v>
      </c>
      <c r="H93" s="4" t="s">
        <v>1</v>
      </c>
      <c r="I93" s="4" t="s">
        <v>28</v>
      </c>
      <c r="J93" s="4" t="s">
        <v>13</v>
      </c>
      <c r="K93" s="4" t="s">
        <v>4</v>
      </c>
      <c r="L93" s="4" t="s">
        <v>5</v>
      </c>
      <c r="M93" s="8">
        <v>1</v>
      </c>
      <c r="N93" s="5">
        <v>81.010000000000005</v>
      </c>
      <c r="O93" s="6">
        <v>0.2</v>
      </c>
      <c r="P93" s="5">
        <v>41.51</v>
      </c>
      <c r="Q93" s="5">
        <f t="shared" si="4"/>
        <v>64.808000000000007</v>
      </c>
      <c r="R93" s="5">
        <f t="shared" si="5"/>
        <v>41.51</v>
      </c>
      <c r="S93" s="5">
        <f t="shared" si="6"/>
        <v>23.298000000000009</v>
      </c>
      <c r="T93" s="7">
        <f t="shared" si="7"/>
        <v>0.35949265522774976</v>
      </c>
    </row>
    <row r="94" spans="1:20" ht="15.6">
      <c r="A94" s="2">
        <v>176</v>
      </c>
      <c r="B94" s="3">
        <v>46181</v>
      </c>
      <c r="C94" s="4">
        <f>YEAR(SalesDataTable[[#This Row],[Order Date]])</f>
        <v>2026</v>
      </c>
      <c r="D94" s="4" t="str">
        <f>"Q"&amp;ROUNDUP(MONTH(SalesDataTable[[#This Row],[Order Date]])/3,0)</f>
        <v>Q2</v>
      </c>
      <c r="E94" s="4">
        <f>MONTH(SalesDataTable[[#This Row],[Order Date]])</f>
        <v>6</v>
      </c>
      <c r="F94" s="4" t="str">
        <f>TEXT(SalesDataTable[[#This Row],[Order Date]],"MMM")</f>
        <v>Jun</v>
      </c>
      <c r="G94" s="4" t="s">
        <v>6</v>
      </c>
      <c r="H94" s="4" t="s">
        <v>49</v>
      </c>
      <c r="I94" s="4" t="s">
        <v>2</v>
      </c>
      <c r="J94" s="4" t="s">
        <v>3</v>
      </c>
      <c r="K94" s="4" t="s">
        <v>23</v>
      </c>
      <c r="L94" s="4" t="s">
        <v>29</v>
      </c>
      <c r="M94" s="8">
        <v>1</v>
      </c>
      <c r="N94" s="5">
        <v>196.33</v>
      </c>
      <c r="O94" s="6">
        <v>0</v>
      </c>
      <c r="P94" s="5">
        <v>103.27</v>
      </c>
      <c r="Q94" s="5">
        <f t="shared" si="4"/>
        <v>196.33</v>
      </c>
      <c r="R94" s="5">
        <f t="shared" si="5"/>
        <v>103.27</v>
      </c>
      <c r="S94" s="5">
        <f t="shared" si="6"/>
        <v>93.060000000000016</v>
      </c>
      <c r="T94" s="7">
        <f t="shared" si="7"/>
        <v>0.47399786074466466</v>
      </c>
    </row>
    <row r="95" spans="1:20" ht="15.6">
      <c r="A95" s="2">
        <v>179</v>
      </c>
      <c r="B95" s="3">
        <v>46084</v>
      </c>
      <c r="C95" s="4">
        <f>YEAR(SalesDataTable[[#This Row],[Order Date]])</f>
        <v>2026</v>
      </c>
      <c r="D95" s="4" t="str">
        <f>"Q"&amp;ROUNDUP(MONTH(SalesDataTable[[#This Row],[Order Date]])/3,0)</f>
        <v>Q1</v>
      </c>
      <c r="E95" s="4">
        <f>MONTH(SalesDataTable[[#This Row],[Order Date]])</f>
        <v>3</v>
      </c>
      <c r="F95" s="4" t="str">
        <f>TEXT(SalesDataTable[[#This Row],[Order Date]],"MMM")</f>
        <v>Mar</v>
      </c>
      <c r="G95" s="4" t="s">
        <v>11</v>
      </c>
      <c r="H95" s="4" t="s">
        <v>52</v>
      </c>
      <c r="I95" s="4" t="s">
        <v>19</v>
      </c>
      <c r="J95" s="4" t="s">
        <v>3</v>
      </c>
      <c r="K95" s="4" t="s">
        <v>34</v>
      </c>
      <c r="L95" s="4" t="s">
        <v>42</v>
      </c>
      <c r="M95" s="8">
        <v>1</v>
      </c>
      <c r="N95" s="5">
        <v>35.369999999999997</v>
      </c>
      <c r="O95" s="6">
        <v>0</v>
      </c>
      <c r="P95" s="5">
        <v>13.88</v>
      </c>
      <c r="Q95" s="5">
        <f t="shared" si="4"/>
        <v>35.369999999999997</v>
      </c>
      <c r="R95" s="5">
        <f t="shared" si="5"/>
        <v>13.88</v>
      </c>
      <c r="S95" s="5">
        <f t="shared" si="6"/>
        <v>21.489999999999995</v>
      </c>
      <c r="T95" s="7">
        <f t="shared" si="7"/>
        <v>0.60757704269154644</v>
      </c>
    </row>
    <row r="96" spans="1:20" ht="15.6">
      <c r="A96" s="2">
        <v>181</v>
      </c>
      <c r="B96" s="3">
        <v>46333</v>
      </c>
      <c r="C96" s="4">
        <f>YEAR(SalesDataTable[[#This Row],[Order Date]])</f>
        <v>2026</v>
      </c>
      <c r="D96" s="4" t="str">
        <f>"Q"&amp;ROUNDUP(MONTH(SalesDataTable[[#This Row],[Order Date]])/3,0)</f>
        <v>Q4</v>
      </c>
      <c r="E96" s="4">
        <f>MONTH(SalesDataTable[[#This Row],[Order Date]])</f>
        <v>11</v>
      </c>
      <c r="F96" s="4" t="str">
        <f>TEXT(SalesDataTable[[#This Row],[Order Date]],"MMM")</f>
        <v>Nov</v>
      </c>
      <c r="G96" s="4" t="s">
        <v>6</v>
      </c>
      <c r="H96" s="4" t="s">
        <v>7</v>
      </c>
      <c r="I96" s="4" t="s">
        <v>19</v>
      </c>
      <c r="J96" s="4" t="s">
        <v>3</v>
      </c>
      <c r="K96" s="4" t="s">
        <v>14</v>
      </c>
      <c r="L96" s="4" t="s">
        <v>15</v>
      </c>
      <c r="M96" s="8">
        <v>1</v>
      </c>
      <c r="N96" s="5">
        <v>35.58</v>
      </c>
      <c r="O96" s="6">
        <v>0</v>
      </c>
      <c r="P96" s="5">
        <v>13.4</v>
      </c>
      <c r="Q96" s="5">
        <f t="shared" si="4"/>
        <v>35.58</v>
      </c>
      <c r="R96" s="5">
        <f t="shared" si="5"/>
        <v>13.4</v>
      </c>
      <c r="S96" s="5">
        <f t="shared" si="6"/>
        <v>22.18</v>
      </c>
      <c r="T96" s="7">
        <f t="shared" si="7"/>
        <v>0.62338392355255767</v>
      </c>
    </row>
    <row r="97" spans="1:20" ht="15.6">
      <c r="A97" s="2">
        <v>183</v>
      </c>
      <c r="B97" s="3">
        <v>46051</v>
      </c>
      <c r="C97" s="4">
        <f>YEAR(SalesDataTable[[#This Row],[Order Date]])</f>
        <v>2026</v>
      </c>
      <c r="D97" s="4" t="str">
        <f>"Q"&amp;ROUNDUP(MONTH(SalesDataTable[[#This Row],[Order Date]])/3,0)</f>
        <v>Q1</v>
      </c>
      <c r="E97" s="4">
        <f>MONTH(SalesDataTable[[#This Row],[Order Date]])</f>
        <v>1</v>
      </c>
      <c r="F97" s="4" t="str">
        <f>TEXT(SalesDataTable[[#This Row],[Order Date]],"MMM")</f>
        <v>Jan</v>
      </c>
      <c r="G97" s="4" t="s">
        <v>6</v>
      </c>
      <c r="H97" s="4" t="s">
        <v>43</v>
      </c>
      <c r="I97" s="4" t="s">
        <v>2</v>
      </c>
      <c r="J97" s="4" t="s">
        <v>13</v>
      </c>
      <c r="K97" s="4" t="s">
        <v>23</v>
      </c>
      <c r="L97" s="4" t="s">
        <v>51</v>
      </c>
      <c r="M97" s="8">
        <v>2</v>
      </c>
      <c r="N97" s="5">
        <v>123.27</v>
      </c>
      <c r="O97" s="6">
        <v>0</v>
      </c>
      <c r="P97" s="5">
        <v>60.26</v>
      </c>
      <c r="Q97" s="5">
        <f t="shared" si="4"/>
        <v>246.54</v>
      </c>
      <c r="R97" s="5">
        <f t="shared" si="5"/>
        <v>120.52</v>
      </c>
      <c r="S97" s="5">
        <f t="shared" si="6"/>
        <v>126.02</v>
      </c>
      <c r="T97" s="7">
        <f t="shared" si="7"/>
        <v>0.51115437657175311</v>
      </c>
    </row>
    <row r="98" spans="1:20" ht="15.6">
      <c r="A98" s="2">
        <v>184</v>
      </c>
      <c r="B98" s="3">
        <v>46151</v>
      </c>
      <c r="C98" s="4">
        <f>YEAR(SalesDataTable[[#This Row],[Order Date]])</f>
        <v>2026</v>
      </c>
      <c r="D98" s="4" t="str">
        <f>"Q"&amp;ROUNDUP(MONTH(SalesDataTable[[#This Row],[Order Date]])/3,0)</f>
        <v>Q2</v>
      </c>
      <c r="E98" s="4">
        <f>MONTH(SalesDataTable[[#This Row],[Order Date]])</f>
        <v>5</v>
      </c>
      <c r="F98" s="4" t="str">
        <f>TEXT(SalesDataTable[[#This Row],[Order Date]],"MMM")</f>
        <v>May</v>
      </c>
      <c r="G98" s="4" t="s">
        <v>0</v>
      </c>
      <c r="H98" s="4" t="s">
        <v>50</v>
      </c>
      <c r="I98" s="4" t="s">
        <v>19</v>
      </c>
      <c r="J98" s="4" t="s">
        <v>16</v>
      </c>
      <c r="K98" s="4" t="s">
        <v>9</v>
      </c>
      <c r="L98" s="4" t="s">
        <v>10</v>
      </c>
      <c r="M98" s="8">
        <v>2</v>
      </c>
      <c r="N98" s="5">
        <v>91.59</v>
      </c>
      <c r="O98" s="6">
        <v>0</v>
      </c>
      <c r="P98" s="5">
        <v>44.97</v>
      </c>
      <c r="Q98" s="5">
        <f t="shared" si="4"/>
        <v>183.18</v>
      </c>
      <c r="R98" s="5">
        <f t="shared" si="5"/>
        <v>89.94</v>
      </c>
      <c r="S98" s="5">
        <f t="shared" si="6"/>
        <v>93.240000000000009</v>
      </c>
      <c r="T98" s="7">
        <f t="shared" si="7"/>
        <v>0.50900753357353423</v>
      </c>
    </row>
    <row r="99" spans="1:20" ht="15.6">
      <c r="A99" s="2">
        <v>186</v>
      </c>
      <c r="B99" s="3">
        <v>46121</v>
      </c>
      <c r="C99" s="4">
        <f>YEAR(SalesDataTable[[#This Row],[Order Date]])</f>
        <v>2026</v>
      </c>
      <c r="D99" s="4" t="str">
        <f>"Q"&amp;ROUNDUP(MONTH(SalesDataTable[[#This Row],[Order Date]])/3,0)</f>
        <v>Q2</v>
      </c>
      <c r="E99" s="4">
        <f>MONTH(SalesDataTable[[#This Row],[Order Date]])</f>
        <v>4</v>
      </c>
      <c r="F99" s="4" t="str">
        <f>TEXT(SalesDataTable[[#This Row],[Order Date]],"MMM")</f>
        <v>Apr</v>
      </c>
      <c r="G99" s="4" t="s">
        <v>0</v>
      </c>
      <c r="H99" s="4" t="s">
        <v>1</v>
      </c>
      <c r="I99" s="4" t="s">
        <v>2</v>
      </c>
      <c r="J99" s="4" t="s">
        <v>13</v>
      </c>
      <c r="K99" s="4" t="s">
        <v>14</v>
      </c>
      <c r="L99" s="4" t="s">
        <v>32</v>
      </c>
      <c r="M99" s="8">
        <v>2</v>
      </c>
      <c r="N99" s="5">
        <v>46.42</v>
      </c>
      <c r="O99" s="6">
        <v>0.1</v>
      </c>
      <c r="P99" s="5">
        <v>18.73</v>
      </c>
      <c r="Q99" s="5">
        <f t="shared" si="4"/>
        <v>83.556000000000012</v>
      </c>
      <c r="R99" s="5">
        <f t="shared" si="5"/>
        <v>37.46</v>
      </c>
      <c r="S99" s="5">
        <f t="shared" si="6"/>
        <v>46.096000000000011</v>
      </c>
      <c r="T99" s="7">
        <f t="shared" si="7"/>
        <v>0.55167791660682663</v>
      </c>
    </row>
    <row r="100" spans="1:20" ht="15.6">
      <c r="A100" s="2">
        <v>189</v>
      </c>
      <c r="B100" s="3">
        <v>46199</v>
      </c>
      <c r="C100" s="4">
        <f>YEAR(SalesDataTable[[#This Row],[Order Date]])</f>
        <v>2026</v>
      </c>
      <c r="D100" s="4" t="str">
        <f>"Q"&amp;ROUNDUP(MONTH(SalesDataTable[[#This Row],[Order Date]])/3,0)</f>
        <v>Q2</v>
      </c>
      <c r="E100" s="4">
        <f>MONTH(SalesDataTable[[#This Row],[Order Date]])</f>
        <v>6</v>
      </c>
      <c r="F100" s="4" t="str">
        <f>TEXT(SalesDataTable[[#This Row],[Order Date]],"MMM")</f>
        <v>Jun</v>
      </c>
      <c r="G100" s="4" t="s">
        <v>11</v>
      </c>
      <c r="H100" s="4" t="s">
        <v>39</v>
      </c>
      <c r="I100" s="4" t="s">
        <v>2</v>
      </c>
      <c r="J100" s="4" t="s">
        <v>16</v>
      </c>
      <c r="K100" s="4" t="s">
        <v>14</v>
      </c>
      <c r="L100" s="4" t="s">
        <v>32</v>
      </c>
      <c r="M100" s="8">
        <v>1</v>
      </c>
      <c r="N100" s="5">
        <v>47.5</v>
      </c>
      <c r="O100" s="6">
        <v>0.1</v>
      </c>
      <c r="P100" s="5">
        <v>18.8</v>
      </c>
      <c r="Q100" s="5">
        <f t="shared" si="4"/>
        <v>42.75</v>
      </c>
      <c r="R100" s="5">
        <f t="shared" si="5"/>
        <v>18.8</v>
      </c>
      <c r="S100" s="5">
        <f t="shared" si="6"/>
        <v>23.95</v>
      </c>
      <c r="T100" s="7">
        <f t="shared" si="7"/>
        <v>0.56023391812865497</v>
      </c>
    </row>
    <row r="101" spans="1:20" ht="15.6">
      <c r="A101" s="2">
        <v>190</v>
      </c>
      <c r="B101" s="3">
        <v>46185</v>
      </c>
      <c r="C101" s="4">
        <f>YEAR(SalesDataTable[[#This Row],[Order Date]])</f>
        <v>2026</v>
      </c>
      <c r="D101" s="4" t="str">
        <f>"Q"&amp;ROUNDUP(MONTH(SalesDataTable[[#This Row],[Order Date]])/3,0)</f>
        <v>Q2</v>
      </c>
      <c r="E101" s="4">
        <f>MONTH(SalesDataTable[[#This Row],[Order Date]])</f>
        <v>6</v>
      </c>
      <c r="F101" s="4" t="str">
        <f>TEXT(SalesDataTable[[#This Row],[Order Date]],"MMM")</f>
        <v>Jun</v>
      </c>
      <c r="G101" s="4" t="s">
        <v>0</v>
      </c>
      <c r="H101" s="4" t="s">
        <v>1</v>
      </c>
      <c r="I101" s="4" t="s">
        <v>19</v>
      </c>
      <c r="J101" s="4" t="s">
        <v>16</v>
      </c>
      <c r="K101" s="4" t="s">
        <v>14</v>
      </c>
      <c r="L101" s="4" t="s">
        <v>32</v>
      </c>
      <c r="M101" s="8">
        <v>1</v>
      </c>
      <c r="N101" s="5">
        <v>45.99</v>
      </c>
      <c r="O101" s="6">
        <v>0</v>
      </c>
      <c r="P101" s="5">
        <v>18.579999999999998</v>
      </c>
      <c r="Q101" s="5">
        <f t="shared" si="4"/>
        <v>45.99</v>
      </c>
      <c r="R101" s="5">
        <f t="shared" si="5"/>
        <v>18.579999999999998</v>
      </c>
      <c r="S101" s="5">
        <f t="shared" si="6"/>
        <v>27.410000000000004</v>
      </c>
      <c r="T101" s="7">
        <f t="shared" si="7"/>
        <v>0.59599913024570561</v>
      </c>
    </row>
    <row r="102" spans="1:20" ht="15.6">
      <c r="A102" s="2">
        <v>191</v>
      </c>
      <c r="B102" s="3">
        <v>46171</v>
      </c>
      <c r="C102" s="4">
        <f>YEAR(SalesDataTable[[#This Row],[Order Date]])</f>
        <v>2026</v>
      </c>
      <c r="D102" s="4" t="str">
        <f>"Q"&amp;ROUNDUP(MONTH(SalesDataTable[[#This Row],[Order Date]])/3,0)</f>
        <v>Q2</v>
      </c>
      <c r="E102" s="4">
        <f>MONTH(SalesDataTable[[#This Row],[Order Date]])</f>
        <v>5</v>
      </c>
      <c r="F102" s="4" t="str">
        <f>TEXT(SalesDataTable[[#This Row],[Order Date]],"MMM")</f>
        <v>May</v>
      </c>
      <c r="G102" s="4" t="s">
        <v>11</v>
      </c>
      <c r="H102" s="4" t="s">
        <v>25</v>
      </c>
      <c r="I102" s="4" t="s">
        <v>2</v>
      </c>
      <c r="J102" s="4" t="s">
        <v>3</v>
      </c>
      <c r="K102" s="4" t="s">
        <v>9</v>
      </c>
      <c r="L102" s="4" t="s">
        <v>46</v>
      </c>
      <c r="M102" s="8">
        <v>2</v>
      </c>
      <c r="N102" s="5">
        <v>70.48</v>
      </c>
      <c r="O102" s="6">
        <v>0.1</v>
      </c>
      <c r="P102" s="5">
        <v>33.229999999999997</v>
      </c>
      <c r="Q102" s="5">
        <f t="shared" si="4"/>
        <v>126.864</v>
      </c>
      <c r="R102" s="5">
        <f t="shared" si="5"/>
        <v>66.459999999999994</v>
      </c>
      <c r="S102" s="5">
        <f t="shared" si="6"/>
        <v>60.404000000000011</v>
      </c>
      <c r="T102" s="7">
        <f t="shared" si="7"/>
        <v>0.47613192079707412</v>
      </c>
    </row>
    <row r="103" spans="1:20" ht="15.6">
      <c r="A103" s="2">
        <v>193</v>
      </c>
      <c r="B103" s="3">
        <v>46114</v>
      </c>
      <c r="C103" s="4">
        <f>YEAR(SalesDataTable[[#This Row],[Order Date]])</f>
        <v>2026</v>
      </c>
      <c r="D103" s="4" t="str">
        <f>"Q"&amp;ROUNDUP(MONTH(SalesDataTable[[#This Row],[Order Date]])/3,0)</f>
        <v>Q2</v>
      </c>
      <c r="E103" s="4">
        <f>MONTH(SalesDataTable[[#This Row],[Order Date]])</f>
        <v>4</v>
      </c>
      <c r="F103" s="4" t="str">
        <f>TEXT(SalesDataTable[[#This Row],[Order Date]],"MMM")</f>
        <v>Apr</v>
      </c>
      <c r="G103" s="4" t="s">
        <v>20</v>
      </c>
      <c r="H103" s="4" t="s">
        <v>21</v>
      </c>
      <c r="I103" s="4" t="s">
        <v>19</v>
      </c>
      <c r="J103" s="4" t="s">
        <v>3</v>
      </c>
      <c r="K103" s="4" t="s">
        <v>14</v>
      </c>
      <c r="L103" s="4" t="s">
        <v>15</v>
      </c>
      <c r="M103" s="8">
        <v>1</v>
      </c>
      <c r="N103" s="5">
        <v>35.6</v>
      </c>
      <c r="O103" s="6">
        <v>0.1</v>
      </c>
      <c r="P103" s="5">
        <v>13.39</v>
      </c>
      <c r="Q103" s="5">
        <f t="shared" si="4"/>
        <v>32.04</v>
      </c>
      <c r="R103" s="5">
        <f t="shared" si="5"/>
        <v>13.39</v>
      </c>
      <c r="S103" s="5">
        <f t="shared" si="6"/>
        <v>18.649999999999999</v>
      </c>
      <c r="T103" s="7">
        <f t="shared" si="7"/>
        <v>0.58208489388264661</v>
      </c>
    </row>
    <row r="104" spans="1:20" ht="15.6">
      <c r="A104" s="2">
        <v>194</v>
      </c>
      <c r="B104" s="3">
        <v>46219</v>
      </c>
      <c r="C104" s="4">
        <f>YEAR(SalesDataTable[[#This Row],[Order Date]])</f>
        <v>2026</v>
      </c>
      <c r="D104" s="4" t="str">
        <f>"Q"&amp;ROUNDUP(MONTH(SalesDataTable[[#This Row],[Order Date]])/3,0)</f>
        <v>Q3</v>
      </c>
      <c r="E104" s="4">
        <f>MONTH(SalesDataTable[[#This Row],[Order Date]])</f>
        <v>7</v>
      </c>
      <c r="F104" s="4" t="str">
        <f>TEXT(SalesDataTable[[#This Row],[Order Date]],"MMM")</f>
        <v>Jul</v>
      </c>
      <c r="G104" s="4" t="s">
        <v>6</v>
      </c>
      <c r="H104" s="4" t="s">
        <v>43</v>
      </c>
      <c r="I104" s="4" t="s">
        <v>2</v>
      </c>
      <c r="J104" s="4" t="s">
        <v>3</v>
      </c>
      <c r="K104" s="4" t="s">
        <v>4</v>
      </c>
      <c r="L104" s="4" t="s">
        <v>22</v>
      </c>
      <c r="M104" s="8">
        <v>2</v>
      </c>
      <c r="N104" s="5">
        <v>49.69</v>
      </c>
      <c r="O104" s="6">
        <v>0</v>
      </c>
      <c r="P104" s="5">
        <v>21.97</v>
      </c>
      <c r="Q104" s="5">
        <f t="shared" si="4"/>
        <v>99.38</v>
      </c>
      <c r="R104" s="5">
        <f t="shared" si="5"/>
        <v>43.94</v>
      </c>
      <c r="S104" s="5">
        <f t="shared" si="6"/>
        <v>55.44</v>
      </c>
      <c r="T104" s="7">
        <f t="shared" si="7"/>
        <v>0.557858724089354</v>
      </c>
    </row>
    <row r="105" spans="1:20" ht="15.6">
      <c r="A105" s="2">
        <v>195</v>
      </c>
      <c r="B105" s="3">
        <v>46339</v>
      </c>
      <c r="C105" s="4">
        <f>YEAR(SalesDataTable[[#This Row],[Order Date]])</f>
        <v>2026</v>
      </c>
      <c r="D105" s="4" t="str">
        <f>"Q"&amp;ROUNDUP(MONTH(SalesDataTable[[#This Row],[Order Date]])/3,0)</f>
        <v>Q4</v>
      </c>
      <c r="E105" s="4">
        <f>MONTH(SalesDataTable[[#This Row],[Order Date]])</f>
        <v>11</v>
      </c>
      <c r="F105" s="4" t="str">
        <f>TEXT(SalesDataTable[[#This Row],[Order Date]],"MMM")</f>
        <v>Nov</v>
      </c>
      <c r="G105" s="4" t="s">
        <v>6</v>
      </c>
      <c r="H105" s="4" t="s">
        <v>43</v>
      </c>
      <c r="I105" s="4" t="s">
        <v>19</v>
      </c>
      <c r="J105" s="4" t="s">
        <v>3</v>
      </c>
      <c r="K105" s="4" t="s">
        <v>14</v>
      </c>
      <c r="L105" s="4" t="s">
        <v>32</v>
      </c>
      <c r="M105" s="8">
        <v>1</v>
      </c>
      <c r="N105" s="5">
        <v>47.37</v>
      </c>
      <c r="O105" s="6">
        <v>0.2</v>
      </c>
      <c r="P105" s="5">
        <v>18.739999999999998</v>
      </c>
      <c r="Q105" s="5">
        <f t="shared" si="4"/>
        <v>37.896000000000001</v>
      </c>
      <c r="R105" s="5">
        <f t="shared" si="5"/>
        <v>18.739999999999998</v>
      </c>
      <c r="S105" s="5">
        <f t="shared" si="6"/>
        <v>19.156000000000002</v>
      </c>
      <c r="T105" s="7">
        <f t="shared" si="7"/>
        <v>0.50548870593202455</v>
      </c>
    </row>
    <row r="106" spans="1:20" ht="15.6">
      <c r="A106" s="2">
        <v>197</v>
      </c>
      <c r="B106" s="3">
        <v>46353</v>
      </c>
      <c r="C106" s="4">
        <f>YEAR(SalesDataTable[[#This Row],[Order Date]])</f>
        <v>2026</v>
      </c>
      <c r="D106" s="4" t="str">
        <f>"Q"&amp;ROUNDUP(MONTH(SalesDataTable[[#This Row],[Order Date]])/3,0)</f>
        <v>Q4</v>
      </c>
      <c r="E106" s="4">
        <f>MONTH(SalesDataTable[[#This Row],[Order Date]])</f>
        <v>11</v>
      </c>
      <c r="F106" s="4" t="str">
        <f>TEXT(SalesDataTable[[#This Row],[Order Date]],"MMM")</f>
        <v>Nov</v>
      </c>
      <c r="G106" s="4" t="s">
        <v>20</v>
      </c>
      <c r="H106" s="4" t="s">
        <v>21</v>
      </c>
      <c r="I106" s="4" t="s">
        <v>19</v>
      </c>
      <c r="J106" s="4" t="s">
        <v>13</v>
      </c>
      <c r="K106" s="4" t="s">
        <v>23</v>
      </c>
      <c r="L106" s="4" t="s">
        <v>29</v>
      </c>
      <c r="M106" s="8">
        <v>1</v>
      </c>
      <c r="N106" s="5">
        <v>195.32</v>
      </c>
      <c r="O106" s="6">
        <v>0</v>
      </c>
      <c r="P106" s="5">
        <v>103.21</v>
      </c>
      <c r="Q106" s="5">
        <f t="shared" si="4"/>
        <v>195.32</v>
      </c>
      <c r="R106" s="5">
        <f t="shared" si="5"/>
        <v>103.21</v>
      </c>
      <c r="S106" s="5">
        <f t="shared" si="6"/>
        <v>92.11</v>
      </c>
      <c r="T106" s="7">
        <f t="shared" si="7"/>
        <v>0.47158509113250052</v>
      </c>
    </row>
    <row r="107" spans="1:20" ht="15.6">
      <c r="A107" s="2">
        <v>198</v>
      </c>
      <c r="B107" s="3">
        <v>46214</v>
      </c>
      <c r="C107" s="4">
        <f>YEAR(SalesDataTable[[#This Row],[Order Date]])</f>
        <v>2026</v>
      </c>
      <c r="D107" s="4" t="str">
        <f>"Q"&amp;ROUNDUP(MONTH(SalesDataTable[[#This Row],[Order Date]])/3,0)</f>
        <v>Q3</v>
      </c>
      <c r="E107" s="4">
        <f>MONTH(SalesDataTable[[#This Row],[Order Date]])</f>
        <v>7</v>
      </c>
      <c r="F107" s="4" t="str">
        <f>TEXT(SalesDataTable[[#This Row],[Order Date]],"MMM")</f>
        <v>Jul</v>
      </c>
      <c r="G107" s="4" t="s">
        <v>0</v>
      </c>
      <c r="H107" s="4" t="s">
        <v>50</v>
      </c>
      <c r="I107" s="4" t="s">
        <v>2</v>
      </c>
      <c r="J107" s="4" t="s">
        <v>13</v>
      </c>
      <c r="K107" s="4" t="s">
        <v>9</v>
      </c>
      <c r="L107" s="4" t="s">
        <v>46</v>
      </c>
      <c r="M107" s="8">
        <v>2</v>
      </c>
      <c r="N107" s="5">
        <v>71.77</v>
      </c>
      <c r="O107" s="6">
        <v>0.05</v>
      </c>
      <c r="P107" s="5">
        <v>32.9</v>
      </c>
      <c r="Q107" s="5">
        <f t="shared" si="4"/>
        <v>136.363</v>
      </c>
      <c r="R107" s="5">
        <f t="shared" si="5"/>
        <v>65.8</v>
      </c>
      <c r="S107" s="5">
        <f t="shared" si="6"/>
        <v>70.563000000000002</v>
      </c>
      <c r="T107" s="7">
        <f t="shared" si="7"/>
        <v>0.5174644148339359</v>
      </c>
    </row>
    <row r="108" spans="1:20" ht="15.6">
      <c r="A108" s="2">
        <v>203</v>
      </c>
      <c r="B108" s="3">
        <v>46050</v>
      </c>
      <c r="C108" s="4">
        <f>YEAR(SalesDataTable[[#This Row],[Order Date]])</f>
        <v>2026</v>
      </c>
      <c r="D108" s="4" t="str">
        <f>"Q"&amp;ROUNDUP(MONTH(SalesDataTable[[#This Row],[Order Date]])/3,0)</f>
        <v>Q1</v>
      </c>
      <c r="E108" s="4">
        <f>MONTH(SalesDataTable[[#This Row],[Order Date]])</f>
        <v>1</v>
      </c>
      <c r="F108" s="4" t="str">
        <f>TEXT(SalesDataTable[[#This Row],[Order Date]],"MMM")</f>
        <v>Jan</v>
      </c>
      <c r="G108" s="4" t="s">
        <v>20</v>
      </c>
      <c r="H108" s="4" t="s">
        <v>31</v>
      </c>
      <c r="I108" s="4" t="s">
        <v>2</v>
      </c>
      <c r="J108" s="4" t="s">
        <v>3</v>
      </c>
      <c r="K108" s="4" t="s">
        <v>4</v>
      </c>
      <c r="L108" s="4" t="s">
        <v>22</v>
      </c>
      <c r="M108" s="8">
        <v>3</v>
      </c>
      <c r="N108" s="5">
        <v>49.95</v>
      </c>
      <c r="O108" s="6">
        <v>0</v>
      </c>
      <c r="P108" s="5">
        <v>22.55</v>
      </c>
      <c r="Q108" s="5">
        <f t="shared" si="4"/>
        <v>149.85000000000002</v>
      </c>
      <c r="R108" s="5">
        <f t="shared" si="5"/>
        <v>67.650000000000006</v>
      </c>
      <c r="S108" s="5">
        <f t="shared" si="6"/>
        <v>82.200000000000017</v>
      </c>
      <c r="T108" s="7">
        <f t="shared" si="7"/>
        <v>0.54854854854854862</v>
      </c>
    </row>
    <row r="109" spans="1:20" ht="15.6">
      <c r="A109" s="2">
        <v>205</v>
      </c>
      <c r="B109" s="3">
        <v>46181</v>
      </c>
      <c r="C109" s="4">
        <f>YEAR(SalesDataTable[[#This Row],[Order Date]])</f>
        <v>2026</v>
      </c>
      <c r="D109" s="4" t="str">
        <f>"Q"&amp;ROUNDUP(MONTH(SalesDataTable[[#This Row],[Order Date]])/3,0)</f>
        <v>Q2</v>
      </c>
      <c r="E109" s="4">
        <f>MONTH(SalesDataTable[[#This Row],[Order Date]])</f>
        <v>6</v>
      </c>
      <c r="F109" s="4" t="str">
        <f>TEXT(SalesDataTable[[#This Row],[Order Date]],"MMM")</f>
        <v>Jun</v>
      </c>
      <c r="G109" s="4" t="s">
        <v>20</v>
      </c>
      <c r="H109" s="4" t="s">
        <v>31</v>
      </c>
      <c r="I109" s="4" t="s">
        <v>2</v>
      </c>
      <c r="J109" s="4" t="s">
        <v>13</v>
      </c>
      <c r="K109" s="4" t="s">
        <v>4</v>
      </c>
      <c r="L109" s="4" t="s">
        <v>26</v>
      </c>
      <c r="M109" s="8">
        <v>2</v>
      </c>
      <c r="N109" s="5">
        <v>41.05</v>
      </c>
      <c r="O109" s="6">
        <v>0</v>
      </c>
      <c r="P109" s="5">
        <v>16.690000000000001</v>
      </c>
      <c r="Q109" s="5">
        <f t="shared" si="4"/>
        <v>82.1</v>
      </c>
      <c r="R109" s="5">
        <f t="shared" si="5"/>
        <v>33.380000000000003</v>
      </c>
      <c r="S109" s="5">
        <f t="shared" si="6"/>
        <v>48.719999999999992</v>
      </c>
      <c r="T109" s="7">
        <f t="shared" si="7"/>
        <v>0.59342265529841653</v>
      </c>
    </row>
    <row r="110" spans="1:20" ht="15.6">
      <c r="A110" s="2">
        <v>206</v>
      </c>
      <c r="B110" s="3">
        <v>46184</v>
      </c>
      <c r="C110" s="4">
        <f>YEAR(SalesDataTable[[#This Row],[Order Date]])</f>
        <v>2026</v>
      </c>
      <c r="D110" s="4" t="str">
        <f>"Q"&amp;ROUNDUP(MONTH(SalesDataTable[[#This Row],[Order Date]])/3,0)</f>
        <v>Q2</v>
      </c>
      <c r="E110" s="4">
        <f>MONTH(SalesDataTable[[#This Row],[Order Date]])</f>
        <v>6</v>
      </c>
      <c r="F110" s="4" t="str">
        <f>TEXT(SalesDataTable[[#This Row],[Order Date]],"MMM")</f>
        <v>Jun</v>
      </c>
      <c r="G110" s="4" t="s">
        <v>0</v>
      </c>
      <c r="H110" s="4" t="s">
        <v>1</v>
      </c>
      <c r="I110" s="4" t="s">
        <v>19</v>
      </c>
      <c r="J110" s="4" t="s">
        <v>13</v>
      </c>
      <c r="K110" s="4" t="s">
        <v>4</v>
      </c>
      <c r="L110" s="4" t="s">
        <v>22</v>
      </c>
      <c r="M110" s="8">
        <v>2</v>
      </c>
      <c r="N110" s="5">
        <v>51.83</v>
      </c>
      <c r="O110" s="6">
        <v>0.1</v>
      </c>
      <c r="P110" s="5">
        <v>23.1</v>
      </c>
      <c r="Q110" s="5">
        <f t="shared" si="4"/>
        <v>93.293999999999997</v>
      </c>
      <c r="R110" s="5">
        <f t="shared" si="5"/>
        <v>46.2</v>
      </c>
      <c r="S110" s="5">
        <f t="shared" si="6"/>
        <v>47.093999999999994</v>
      </c>
      <c r="T110" s="7">
        <f t="shared" si="7"/>
        <v>0.50479130490706792</v>
      </c>
    </row>
    <row r="111" spans="1:20" ht="15.6">
      <c r="A111" s="2">
        <v>207</v>
      </c>
      <c r="B111" s="3">
        <v>46237</v>
      </c>
      <c r="C111" s="4">
        <f>YEAR(SalesDataTable[[#This Row],[Order Date]])</f>
        <v>2026</v>
      </c>
      <c r="D111" s="4" t="str">
        <f>"Q"&amp;ROUNDUP(MONTH(SalesDataTable[[#This Row],[Order Date]])/3,0)</f>
        <v>Q3</v>
      </c>
      <c r="E111" s="4">
        <f>MONTH(SalesDataTable[[#This Row],[Order Date]])</f>
        <v>8</v>
      </c>
      <c r="F111" s="4" t="str">
        <f>TEXT(SalesDataTable[[#This Row],[Order Date]],"MMM")</f>
        <v>Aug</v>
      </c>
      <c r="G111" s="4" t="s">
        <v>11</v>
      </c>
      <c r="H111" s="4" t="s">
        <v>52</v>
      </c>
      <c r="I111" s="4" t="s">
        <v>2</v>
      </c>
      <c r="J111" s="4" t="s">
        <v>3</v>
      </c>
      <c r="K111" s="4" t="s">
        <v>34</v>
      </c>
      <c r="L111" s="4" t="s">
        <v>35</v>
      </c>
      <c r="M111" s="8">
        <v>1</v>
      </c>
      <c r="N111" s="5">
        <v>41.3</v>
      </c>
      <c r="O111" s="6">
        <v>0</v>
      </c>
      <c r="P111" s="5">
        <v>14.52</v>
      </c>
      <c r="Q111" s="5">
        <f t="shared" si="4"/>
        <v>41.3</v>
      </c>
      <c r="R111" s="5">
        <f t="shared" si="5"/>
        <v>14.52</v>
      </c>
      <c r="S111" s="5">
        <f t="shared" si="6"/>
        <v>26.779999999999998</v>
      </c>
      <c r="T111" s="7">
        <f t="shared" si="7"/>
        <v>0.64842615012106541</v>
      </c>
    </row>
    <row r="112" spans="1:20" ht="15.6">
      <c r="A112" s="2">
        <v>210</v>
      </c>
      <c r="B112" s="3">
        <v>46285</v>
      </c>
      <c r="C112" s="4">
        <f>YEAR(SalesDataTable[[#This Row],[Order Date]])</f>
        <v>2026</v>
      </c>
      <c r="D112" s="4" t="str">
        <f>"Q"&amp;ROUNDUP(MONTH(SalesDataTable[[#This Row],[Order Date]])/3,0)</f>
        <v>Q3</v>
      </c>
      <c r="E112" s="4">
        <f>MONTH(SalesDataTable[[#This Row],[Order Date]])</f>
        <v>9</v>
      </c>
      <c r="F112" s="4" t="str">
        <f>TEXT(SalesDataTable[[#This Row],[Order Date]],"MMM")</f>
        <v>Sep</v>
      </c>
      <c r="G112" s="4" t="s">
        <v>11</v>
      </c>
      <c r="H112" s="4" t="s">
        <v>18</v>
      </c>
      <c r="I112" s="4" t="s">
        <v>19</v>
      </c>
      <c r="J112" s="4" t="s">
        <v>3</v>
      </c>
      <c r="K112" s="4" t="s">
        <v>23</v>
      </c>
      <c r="L112" s="4" t="s">
        <v>29</v>
      </c>
      <c r="M112" s="8">
        <v>1</v>
      </c>
      <c r="N112" s="5">
        <v>190.77</v>
      </c>
      <c r="O112" s="6">
        <v>0.05</v>
      </c>
      <c r="P112" s="5">
        <v>104.69</v>
      </c>
      <c r="Q112" s="5">
        <f t="shared" si="4"/>
        <v>181.23150000000001</v>
      </c>
      <c r="R112" s="5">
        <f t="shared" si="5"/>
        <v>104.69</v>
      </c>
      <c r="S112" s="5">
        <f t="shared" si="6"/>
        <v>76.541500000000013</v>
      </c>
      <c r="T112" s="7">
        <f t="shared" si="7"/>
        <v>0.42234103894742364</v>
      </c>
    </row>
    <row r="113" spans="1:20" ht="15.6">
      <c r="A113" s="2">
        <v>211</v>
      </c>
      <c r="B113" s="3">
        <v>46212</v>
      </c>
      <c r="C113" s="4">
        <f>YEAR(SalesDataTable[[#This Row],[Order Date]])</f>
        <v>2026</v>
      </c>
      <c r="D113" s="4" t="str">
        <f>"Q"&amp;ROUNDUP(MONTH(SalesDataTable[[#This Row],[Order Date]])/3,0)</f>
        <v>Q3</v>
      </c>
      <c r="E113" s="4">
        <f>MONTH(SalesDataTable[[#This Row],[Order Date]])</f>
        <v>7</v>
      </c>
      <c r="F113" s="4" t="str">
        <f>TEXT(SalesDataTable[[#This Row],[Order Date]],"MMM")</f>
        <v>Jul</v>
      </c>
      <c r="G113" s="4" t="s">
        <v>11</v>
      </c>
      <c r="H113" s="4" t="s">
        <v>52</v>
      </c>
      <c r="I113" s="4" t="s">
        <v>8</v>
      </c>
      <c r="J113" s="4" t="s">
        <v>16</v>
      </c>
      <c r="K113" s="4" t="s">
        <v>4</v>
      </c>
      <c r="L113" s="4" t="s">
        <v>22</v>
      </c>
      <c r="M113" s="8">
        <v>10</v>
      </c>
      <c r="N113" s="5">
        <v>49.69</v>
      </c>
      <c r="O113" s="6">
        <v>0.1</v>
      </c>
      <c r="P113" s="5">
        <v>21.82</v>
      </c>
      <c r="Q113" s="5">
        <f t="shared" si="4"/>
        <v>447.21</v>
      </c>
      <c r="R113" s="5">
        <f t="shared" si="5"/>
        <v>218.2</v>
      </c>
      <c r="S113" s="5">
        <f t="shared" si="6"/>
        <v>229.01</v>
      </c>
      <c r="T113" s="7">
        <f t="shared" si="7"/>
        <v>0.51208604458755391</v>
      </c>
    </row>
    <row r="114" spans="1:20" ht="15.6">
      <c r="A114" s="2">
        <v>216</v>
      </c>
      <c r="B114" s="3">
        <v>46369</v>
      </c>
      <c r="C114" s="4">
        <f>YEAR(SalesDataTable[[#This Row],[Order Date]])</f>
        <v>2026</v>
      </c>
      <c r="D114" s="4" t="str">
        <f>"Q"&amp;ROUNDUP(MONTH(SalesDataTable[[#This Row],[Order Date]])/3,0)</f>
        <v>Q4</v>
      </c>
      <c r="E114" s="4">
        <f>MONTH(SalesDataTable[[#This Row],[Order Date]])</f>
        <v>12</v>
      </c>
      <c r="F114" s="4" t="str">
        <f>TEXT(SalesDataTable[[#This Row],[Order Date]],"MMM")</f>
        <v>Dec</v>
      </c>
      <c r="G114" s="4" t="s">
        <v>11</v>
      </c>
      <c r="H114" s="4" t="s">
        <v>12</v>
      </c>
      <c r="I114" s="4" t="s">
        <v>2</v>
      </c>
      <c r="J114" s="4" t="s">
        <v>16</v>
      </c>
      <c r="K114" s="4" t="s">
        <v>4</v>
      </c>
      <c r="L114" s="4" t="s">
        <v>5</v>
      </c>
      <c r="M114" s="8">
        <v>1</v>
      </c>
      <c r="N114" s="5">
        <v>83.08</v>
      </c>
      <c r="O114" s="6">
        <v>0.15</v>
      </c>
      <c r="P114" s="5">
        <v>42.91</v>
      </c>
      <c r="Q114" s="5">
        <f t="shared" si="4"/>
        <v>70.617999999999995</v>
      </c>
      <c r="R114" s="5">
        <f t="shared" si="5"/>
        <v>42.91</v>
      </c>
      <c r="S114" s="5">
        <f t="shared" si="6"/>
        <v>27.707999999999998</v>
      </c>
      <c r="T114" s="7">
        <f t="shared" si="7"/>
        <v>0.39236455294684075</v>
      </c>
    </row>
    <row r="115" spans="1:20" ht="15.6">
      <c r="A115" s="2">
        <v>220</v>
      </c>
      <c r="B115" s="3">
        <v>46238</v>
      </c>
      <c r="C115" s="4">
        <f>YEAR(SalesDataTable[[#This Row],[Order Date]])</f>
        <v>2026</v>
      </c>
      <c r="D115" s="4" t="str">
        <f>"Q"&amp;ROUNDUP(MONTH(SalesDataTable[[#This Row],[Order Date]])/3,0)</f>
        <v>Q3</v>
      </c>
      <c r="E115" s="4">
        <f>MONTH(SalesDataTable[[#This Row],[Order Date]])</f>
        <v>8</v>
      </c>
      <c r="F115" s="4" t="str">
        <f>TEXT(SalesDataTable[[#This Row],[Order Date]],"MMM")</f>
        <v>Aug</v>
      </c>
      <c r="G115" s="4" t="s">
        <v>0</v>
      </c>
      <c r="H115" s="4" t="s">
        <v>50</v>
      </c>
      <c r="I115" s="4" t="s">
        <v>2</v>
      </c>
      <c r="J115" s="4" t="s">
        <v>3</v>
      </c>
      <c r="K115" s="4" t="s">
        <v>14</v>
      </c>
      <c r="L115" s="4" t="s">
        <v>32</v>
      </c>
      <c r="M115" s="8">
        <v>2</v>
      </c>
      <c r="N115" s="5">
        <v>46.71</v>
      </c>
      <c r="O115" s="6">
        <v>0</v>
      </c>
      <c r="P115" s="5">
        <v>18.41</v>
      </c>
      <c r="Q115" s="5">
        <f t="shared" si="4"/>
        <v>93.42</v>
      </c>
      <c r="R115" s="5">
        <f t="shared" si="5"/>
        <v>36.82</v>
      </c>
      <c r="S115" s="5">
        <f t="shared" si="6"/>
        <v>56.6</v>
      </c>
      <c r="T115" s="7">
        <f t="shared" si="7"/>
        <v>0.60586598158852489</v>
      </c>
    </row>
    <row r="116" spans="1:20" ht="15.6">
      <c r="A116" s="2">
        <v>221</v>
      </c>
      <c r="B116" s="3">
        <v>46356</v>
      </c>
      <c r="C116" s="4">
        <f>YEAR(SalesDataTable[[#This Row],[Order Date]])</f>
        <v>2026</v>
      </c>
      <c r="D116" s="4" t="str">
        <f>"Q"&amp;ROUNDUP(MONTH(SalesDataTable[[#This Row],[Order Date]])/3,0)</f>
        <v>Q4</v>
      </c>
      <c r="E116" s="4">
        <f>MONTH(SalesDataTable[[#This Row],[Order Date]])</f>
        <v>11</v>
      </c>
      <c r="F116" s="4" t="str">
        <f>TEXT(SalesDataTable[[#This Row],[Order Date]],"MMM")</f>
        <v>Nov</v>
      </c>
      <c r="G116" s="4" t="s">
        <v>20</v>
      </c>
      <c r="H116" s="4" t="s">
        <v>33</v>
      </c>
      <c r="I116" s="4" t="s">
        <v>19</v>
      </c>
      <c r="J116" s="4" t="s">
        <v>16</v>
      </c>
      <c r="K116" s="4" t="s">
        <v>14</v>
      </c>
      <c r="L116" s="4" t="s">
        <v>44</v>
      </c>
      <c r="M116" s="8">
        <v>1</v>
      </c>
      <c r="N116" s="5">
        <v>132.06</v>
      </c>
      <c r="O116" s="6">
        <v>0.15</v>
      </c>
      <c r="P116" s="5">
        <v>67.53</v>
      </c>
      <c r="Q116" s="5">
        <f t="shared" si="4"/>
        <v>112.251</v>
      </c>
      <c r="R116" s="5">
        <f t="shared" si="5"/>
        <v>67.53</v>
      </c>
      <c r="S116" s="5">
        <f t="shared" si="6"/>
        <v>44.721000000000004</v>
      </c>
      <c r="T116" s="7">
        <f t="shared" si="7"/>
        <v>0.39840179597509157</v>
      </c>
    </row>
    <row r="117" spans="1:20" ht="15.6">
      <c r="A117" s="2">
        <v>222</v>
      </c>
      <c r="B117" s="3">
        <v>46279</v>
      </c>
      <c r="C117" s="4">
        <f>YEAR(SalesDataTable[[#This Row],[Order Date]])</f>
        <v>2026</v>
      </c>
      <c r="D117" s="4" t="str">
        <f>"Q"&amp;ROUNDUP(MONTH(SalesDataTable[[#This Row],[Order Date]])/3,0)</f>
        <v>Q3</v>
      </c>
      <c r="E117" s="4">
        <f>MONTH(SalesDataTable[[#This Row],[Order Date]])</f>
        <v>9</v>
      </c>
      <c r="F117" s="4" t="str">
        <f>TEXT(SalesDataTable[[#This Row],[Order Date]],"MMM")</f>
        <v>Sep</v>
      </c>
      <c r="G117" s="4" t="s">
        <v>6</v>
      </c>
      <c r="H117" s="4" t="s">
        <v>43</v>
      </c>
      <c r="I117" s="4" t="s">
        <v>2</v>
      </c>
      <c r="J117" s="4" t="s">
        <v>3</v>
      </c>
      <c r="K117" s="4" t="s">
        <v>4</v>
      </c>
      <c r="L117" s="4" t="s">
        <v>22</v>
      </c>
      <c r="M117" s="8">
        <v>2</v>
      </c>
      <c r="N117" s="5">
        <v>49.69</v>
      </c>
      <c r="O117" s="6">
        <v>0.05</v>
      </c>
      <c r="P117" s="5">
        <v>22.55</v>
      </c>
      <c r="Q117" s="5">
        <f t="shared" si="4"/>
        <v>94.410999999999987</v>
      </c>
      <c r="R117" s="5">
        <f t="shared" si="5"/>
        <v>45.1</v>
      </c>
      <c r="S117" s="5">
        <f t="shared" si="6"/>
        <v>49.310999999999986</v>
      </c>
      <c r="T117" s="7">
        <f t="shared" si="7"/>
        <v>0.52230142674052804</v>
      </c>
    </row>
    <row r="118" spans="1:20" ht="15.6">
      <c r="A118" s="2">
        <v>223</v>
      </c>
      <c r="B118" s="3">
        <v>46263</v>
      </c>
      <c r="C118" s="4">
        <f>YEAR(SalesDataTable[[#This Row],[Order Date]])</f>
        <v>2026</v>
      </c>
      <c r="D118" s="4" t="str">
        <f>"Q"&amp;ROUNDUP(MONTH(SalesDataTable[[#This Row],[Order Date]])/3,0)</f>
        <v>Q3</v>
      </c>
      <c r="E118" s="4">
        <f>MONTH(SalesDataTable[[#This Row],[Order Date]])</f>
        <v>8</v>
      </c>
      <c r="F118" s="4" t="str">
        <f>TEXT(SalesDataTable[[#This Row],[Order Date]],"MMM")</f>
        <v>Aug</v>
      </c>
      <c r="G118" s="4" t="s">
        <v>11</v>
      </c>
      <c r="H118" s="4" t="s">
        <v>12</v>
      </c>
      <c r="I118" s="4" t="s">
        <v>19</v>
      </c>
      <c r="J118" s="4" t="s">
        <v>3</v>
      </c>
      <c r="K118" s="4" t="s">
        <v>34</v>
      </c>
      <c r="L118" s="4" t="s">
        <v>45</v>
      </c>
      <c r="M118" s="8">
        <v>1</v>
      </c>
      <c r="N118" s="5">
        <v>49.79</v>
      </c>
      <c r="O118" s="6">
        <v>0</v>
      </c>
      <c r="P118" s="5">
        <v>21.43</v>
      </c>
      <c r="Q118" s="5">
        <f t="shared" si="4"/>
        <v>49.79</v>
      </c>
      <c r="R118" s="5">
        <f t="shared" si="5"/>
        <v>21.43</v>
      </c>
      <c r="S118" s="5">
        <f t="shared" si="6"/>
        <v>28.36</v>
      </c>
      <c r="T118" s="7">
        <f t="shared" si="7"/>
        <v>0.56959228760795344</v>
      </c>
    </row>
    <row r="119" spans="1:20" ht="15.6">
      <c r="A119" s="2">
        <v>226</v>
      </c>
      <c r="B119" s="3">
        <v>46158</v>
      </c>
      <c r="C119" s="4">
        <f>YEAR(SalesDataTable[[#This Row],[Order Date]])</f>
        <v>2026</v>
      </c>
      <c r="D119" s="4" t="str">
        <f>"Q"&amp;ROUNDUP(MONTH(SalesDataTable[[#This Row],[Order Date]])/3,0)</f>
        <v>Q2</v>
      </c>
      <c r="E119" s="4">
        <f>MONTH(SalesDataTable[[#This Row],[Order Date]])</f>
        <v>5</v>
      </c>
      <c r="F119" s="4" t="str">
        <f>TEXT(SalesDataTable[[#This Row],[Order Date]],"MMM")</f>
        <v>May</v>
      </c>
      <c r="G119" s="4" t="s">
        <v>11</v>
      </c>
      <c r="H119" s="4" t="s">
        <v>39</v>
      </c>
      <c r="I119" s="4" t="s">
        <v>2</v>
      </c>
      <c r="J119" s="4" t="s">
        <v>13</v>
      </c>
      <c r="K119" s="4" t="s">
        <v>14</v>
      </c>
      <c r="L119" s="4" t="s">
        <v>48</v>
      </c>
      <c r="M119" s="8">
        <v>1</v>
      </c>
      <c r="N119" s="5">
        <v>165.99</v>
      </c>
      <c r="O119" s="6">
        <v>0.1</v>
      </c>
      <c r="P119" s="5">
        <v>89.9</v>
      </c>
      <c r="Q119" s="5">
        <f t="shared" si="4"/>
        <v>149.39100000000002</v>
      </c>
      <c r="R119" s="5">
        <f t="shared" si="5"/>
        <v>89.9</v>
      </c>
      <c r="S119" s="5">
        <f t="shared" si="6"/>
        <v>59.491000000000014</v>
      </c>
      <c r="T119" s="7">
        <f t="shared" si="7"/>
        <v>0.3982234538894579</v>
      </c>
    </row>
    <row r="120" spans="1:20" ht="15.6">
      <c r="A120" s="2">
        <v>227</v>
      </c>
      <c r="B120" s="3">
        <v>46243</v>
      </c>
      <c r="C120" s="4">
        <f>YEAR(SalesDataTable[[#This Row],[Order Date]])</f>
        <v>2026</v>
      </c>
      <c r="D120" s="4" t="str">
        <f>"Q"&amp;ROUNDUP(MONTH(SalesDataTable[[#This Row],[Order Date]])/3,0)</f>
        <v>Q3</v>
      </c>
      <c r="E120" s="4">
        <f>MONTH(SalesDataTable[[#This Row],[Order Date]])</f>
        <v>8</v>
      </c>
      <c r="F120" s="4" t="str">
        <f>TEXT(SalesDataTable[[#This Row],[Order Date]],"MMM")</f>
        <v>Aug</v>
      </c>
      <c r="G120" s="4" t="s">
        <v>20</v>
      </c>
      <c r="H120" s="4" t="s">
        <v>31</v>
      </c>
      <c r="I120" s="4" t="s">
        <v>28</v>
      </c>
      <c r="J120" s="4" t="s">
        <v>3</v>
      </c>
      <c r="K120" s="4" t="s">
        <v>34</v>
      </c>
      <c r="L120" s="4" t="s">
        <v>35</v>
      </c>
      <c r="M120" s="8">
        <v>3</v>
      </c>
      <c r="N120" s="5">
        <v>40.61</v>
      </c>
      <c r="O120" s="6">
        <v>0</v>
      </c>
      <c r="P120" s="5">
        <v>14.72</v>
      </c>
      <c r="Q120" s="5">
        <f t="shared" si="4"/>
        <v>121.83</v>
      </c>
      <c r="R120" s="5">
        <f t="shared" si="5"/>
        <v>44.160000000000004</v>
      </c>
      <c r="S120" s="5">
        <f t="shared" si="6"/>
        <v>77.669999999999987</v>
      </c>
      <c r="T120" s="7">
        <f t="shared" si="7"/>
        <v>0.63752770253632096</v>
      </c>
    </row>
    <row r="121" spans="1:20" ht="15.6">
      <c r="A121" s="2">
        <v>228</v>
      </c>
      <c r="B121" s="3">
        <v>46138</v>
      </c>
      <c r="C121" s="4">
        <f>YEAR(SalesDataTable[[#This Row],[Order Date]])</f>
        <v>2026</v>
      </c>
      <c r="D121" s="4" t="str">
        <f>"Q"&amp;ROUNDUP(MONTH(SalesDataTable[[#This Row],[Order Date]])/3,0)</f>
        <v>Q2</v>
      </c>
      <c r="E121" s="4">
        <f>MONTH(SalesDataTable[[#This Row],[Order Date]])</f>
        <v>4</v>
      </c>
      <c r="F121" s="4" t="str">
        <f>TEXT(SalesDataTable[[#This Row],[Order Date]],"MMM")</f>
        <v>Apr</v>
      </c>
      <c r="G121" s="4" t="s">
        <v>20</v>
      </c>
      <c r="H121" s="4" t="s">
        <v>33</v>
      </c>
      <c r="I121" s="4" t="s">
        <v>2</v>
      </c>
      <c r="J121" s="4" t="s">
        <v>3</v>
      </c>
      <c r="K121" s="4" t="s">
        <v>23</v>
      </c>
      <c r="L121" s="4" t="s">
        <v>40</v>
      </c>
      <c r="M121" s="8">
        <v>5</v>
      </c>
      <c r="N121" s="5">
        <v>80.819999999999993</v>
      </c>
      <c r="O121" s="6">
        <v>0</v>
      </c>
      <c r="P121" s="5">
        <v>40.47</v>
      </c>
      <c r="Q121" s="5">
        <f t="shared" si="4"/>
        <v>404.09999999999997</v>
      </c>
      <c r="R121" s="5">
        <f t="shared" si="5"/>
        <v>202.35</v>
      </c>
      <c r="S121" s="5">
        <f t="shared" si="6"/>
        <v>201.74999999999997</v>
      </c>
      <c r="T121" s="7">
        <f t="shared" si="7"/>
        <v>0.49925760950259834</v>
      </c>
    </row>
    <row r="122" spans="1:20" ht="15.6">
      <c r="A122" s="2">
        <v>230</v>
      </c>
      <c r="B122" s="3">
        <v>46048</v>
      </c>
      <c r="C122" s="4">
        <f>YEAR(SalesDataTable[[#This Row],[Order Date]])</f>
        <v>2026</v>
      </c>
      <c r="D122" s="4" t="str">
        <f>"Q"&amp;ROUNDUP(MONTH(SalesDataTable[[#This Row],[Order Date]])/3,0)</f>
        <v>Q1</v>
      </c>
      <c r="E122" s="4">
        <f>MONTH(SalesDataTable[[#This Row],[Order Date]])</f>
        <v>1</v>
      </c>
      <c r="F122" s="4" t="str">
        <f>TEXT(SalesDataTable[[#This Row],[Order Date]],"MMM")</f>
        <v>Jan</v>
      </c>
      <c r="G122" s="4" t="s">
        <v>11</v>
      </c>
      <c r="H122" s="4" t="s">
        <v>39</v>
      </c>
      <c r="I122" s="4" t="s">
        <v>19</v>
      </c>
      <c r="J122" s="4" t="s">
        <v>3</v>
      </c>
      <c r="K122" s="4" t="s">
        <v>4</v>
      </c>
      <c r="L122" s="4" t="s">
        <v>30</v>
      </c>
      <c r="M122" s="8">
        <v>1</v>
      </c>
      <c r="N122" s="5">
        <v>100.01</v>
      </c>
      <c r="O122" s="6">
        <v>0.05</v>
      </c>
      <c r="P122" s="5">
        <v>49.41</v>
      </c>
      <c r="Q122" s="5">
        <f t="shared" si="4"/>
        <v>95.009500000000003</v>
      </c>
      <c r="R122" s="5">
        <f t="shared" si="5"/>
        <v>49.41</v>
      </c>
      <c r="S122" s="5">
        <f t="shared" si="6"/>
        <v>45.599500000000006</v>
      </c>
      <c r="T122" s="7">
        <f t="shared" si="7"/>
        <v>0.47994674216788852</v>
      </c>
    </row>
    <row r="123" spans="1:20" ht="15.6">
      <c r="A123" s="2">
        <v>234</v>
      </c>
      <c r="B123" s="3">
        <v>46286</v>
      </c>
      <c r="C123" s="4">
        <f>YEAR(SalesDataTable[[#This Row],[Order Date]])</f>
        <v>2026</v>
      </c>
      <c r="D123" s="4" t="str">
        <f>"Q"&amp;ROUNDUP(MONTH(SalesDataTable[[#This Row],[Order Date]])/3,0)</f>
        <v>Q3</v>
      </c>
      <c r="E123" s="4">
        <f>MONTH(SalesDataTable[[#This Row],[Order Date]])</f>
        <v>9</v>
      </c>
      <c r="F123" s="4" t="str">
        <f>TEXT(SalesDataTable[[#This Row],[Order Date]],"MMM")</f>
        <v>Sep</v>
      </c>
      <c r="G123" s="4" t="s">
        <v>11</v>
      </c>
      <c r="H123" s="4" t="s">
        <v>25</v>
      </c>
      <c r="I123" s="4" t="s">
        <v>2</v>
      </c>
      <c r="J123" s="4" t="s">
        <v>16</v>
      </c>
      <c r="K123" s="4" t="s">
        <v>9</v>
      </c>
      <c r="L123" s="4" t="s">
        <v>17</v>
      </c>
      <c r="M123" s="8">
        <v>2</v>
      </c>
      <c r="N123" s="5">
        <v>146.81</v>
      </c>
      <c r="O123" s="6">
        <v>0</v>
      </c>
      <c r="P123" s="5">
        <v>79.72</v>
      </c>
      <c r="Q123" s="5">
        <f t="shared" si="4"/>
        <v>293.62</v>
      </c>
      <c r="R123" s="5">
        <f t="shared" si="5"/>
        <v>159.44</v>
      </c>
      <c r="S123" s="5">
        <f t="shared" si="6"/>
        <v>134.18</v>
      </c>
      <c r="T123" s="7">
        <f t="shared" si="7"/>
        <v>0.45698521899053202</v>
      </c>
    </row>
    <row r="124" spans="1:20" ht="15.6">
      <c r="A124" s="2">
        <v>239</v>
      </c>
      <c r="B124" s="3">
        <v>46140</v>
      </c>
      <c r="C124" s="4">
        <f>YEAR(SalesDataTable[[#This Row],[Order Date]])</f>
        <v>2026</v>
      </c>
      <c r="D124" s="4" t="str">
        <f>"Q"&amp;ROUNDUP(MONTH(SalesDataTable[[#This Row],[Order Date]])/3,0)</f>
        <v>Q2</v>
      </c>
      <c r="E124" s="4">
        <f>MONTH(SalesDataTable[[#This Row],[Order Date]])</f>
        <v>4</v>
      </c>
      <c r="F124" s="4" t="str">
        <f>TEXT(SalesDataTable[[#This Row],[Order Date]],"MMM")</f>
        <v>Apr</v>
      </c>
      <c r="G124" s="4" t="s">
        <v>20</v>
      </c>
      <c r="H124" s="4" t="s">
        <v>31</v>
      </c>
      <c r="I124" s="4" t="s">
        <v>2</v>
      </c>
      <c r="J124" s="4" t="s">
        <v>3</v>
      </c>
      <c r="K124" s="4" t="s">
        <v>14</v>
      </c>
      <c r="L124" s="4" t="s">
        <v>15</v>
      </c>
      <c r="M124" s="8">
        <v>1</v>
      </c>
      <c r="N124" s="5">
        <v>35.549999999999997</v>
      </c>
      <c r="O124" s="6">
        <v>0.05</v>
      </c>
      <c r="P124" s="5">
        <v>13.25</v>
      </c>
      <c r="Q124" s="5">
        <f t="shared" si="4"/>
        <v>33.772499999999994</v>
      </c>
      <c r="R124" s="5">
        <f t="shared" si="5"/>
        <v>13.25</v>
      </c>
      <c r="S124" s="5">
        <f t="shared" si="6"/>
        <v>20.522499999999994</v>
      </c>
      <c r="T124" s="7">
        <f t="shared" si="7"/>
        <v>0.60766896143311855</v>
      </c>
    </row>
    <row r="125" spans="1:20" ht="15.6">
      <c r="A125" s="2">
        <v>241</v>
      </c>
      <c r="B125" s="3">
        <v>46279</v>
      </c>
      <c r="C125" s="4">
        <f>YEAR(SalesDataTable[[#This Row],[Order Date]])</f>
        <v>2026</v>
      </c>
      <c r="D125" s="4" t="str">
        <f>"Q"&amp;ROUNDUP(MONTH(SalesDataTable[[#This Row],[Order Date]])/3,0)</f>
        <v>Q3</v>
      </c>
      <c r="E125" s="4">
        <f>MONTH(SalesDataTable[[#This Row],[Order Date]])</f>
        <v>9</v>
      </c>
      <c r="F125" s="4" t="str">
        <f>TEXT(SalesDataTable[[#This Row],[Order Date]],"MMM")</f>
        <v>Sep</v>
      </c>
      <c r="G125" s="4" t="s">
        <v>11</v>
      </c>
      <c r="H125" s="4" t="s">
        <v>25</v>
      </c>
      <c r="I125" s="4" t="s">
        <v>2</v>
      </c>
      <c r="J125" s="4" t="s">
        <v>3</v>
      </c>
      <c r="K125" s="4" t="s">
        <v>4</v>
      </c>
      <c r="L125" s="4" t="s">
        <v>22</v>
      </c>
      <c r="M125" s="8">
        <v>4</v>
      </c>
      <c r="N125" s="5">
        <v>50.5</v>
      </c>
      <c r="O125" s="6">
        <v>0</v>
      </c>
      <c r="P125" s="5">
        <v>23.02</v>
      </c>
      <c r="Q125" s="5">
        <f t="shared" si="4"/>
        <v>202</v>
      </c>
      <c r="R125" s="5">
        <f t="shared" si="5"/>
        <v>92.08</v>
      </c>
      <c r="S125" s="5">
        <f t="shared" si="6"/>
        <v>109.92</v>
      </c>
      <c r="T125" s="7">
        <f t="shared" si="7"/>
        <v>0.5441584158415842</v>
      </c>
    </row>
    <row r="126" spans="1:20" ht="15.6">
      <c r="A126" s="2">
        <v>242</v>
      </c>
      <c r="B126" s="3">
        <v>46276</v>
      </c>
      <c r="C126" s="4">
        <f>YEAR(SalesDataTable[[#This Row],[Order Date]])</f>
        <v>2026</v>
      </c>
      <c r="D126" s="4" t="str">
        <f>"Q"&amp;ROUNDUP(MONTH(SalesDataTable[[#This Row],[Order Date]])/3,0)</f>
        <v>Q3</v>
      </c>
      <c r="E126" s="4">
        <f>MONTH(SalesDataTable[[#This Row],[Order Date]])</f>
        <v>9</v>
      </c>
      <c r="F126" s="4" t="str">
        <f>TEXT(SalesDataTable[[#This Row],[Order Date]],"MMM")</f>
        <v>Sep</v>
      </c>
      <c r="G126" s="4" t="s">
        <v>20</v>
      </c>
      <c r="H126" s="4" t="s">
        <v>47</v>
      </c>
      <c r="I126" s="4" t="s">
        <v>28</v>
      </c>
      <c r="J126" s="4" t="s">
        <v>16</v>
      </c>
      <c r="K126" s="4" t="s">
        <v>34</v>
      </c>
      <c r="L126" s="4" t="s">
        <v>35</v>
      </c>
      <c r="M126" s="8">
        <v>5</v>
      </c>
      <c r="N126" s="5">
        <v>40.94</v>
      </c>
      <c r="O126" s="6">
        <v>0</v>
      </c>
      <c r="P126" s="5">
        <v>14.78</v>
      </c>
      <c r="Q126" s="5">
        <f t="shared" si="4"/>
        <v>204.7</v>
      </c>
      <c r="R126" s="5">
        <f t="shared" si="5"/>
        <v>73.899999999999991</v>
      </c>
      <c r="S126" s="5">
        <f t="shared" si="6"/>
        <v>130.80000000000001</v>
      </c>
      <c r="T126" s="7">
        <f t="shared" si="7"/>
        <v>0.6389838788470934</v>
      </c>
    </row>
    <row r="127" spans="1:20" ht="15.6">
      <c r="A127" s="2">
        <v>245</v>
      </c>
      <c r="B127" s="3">
        <v>46246</v>
      </c>
      <c r="C127" s="4">
        <f>YEAR(SalesDataTable[[#This Row],[Order Date]])</f>
        <v>2026</v>
      </c>
      <c r="D127" s="4" t="str">
        <f>"Q"&amp;ROUNDUP(MONTH(SalesDataTable[[#This Row],[Order Date]])/3,0)</f>
        <v>Q3</v>
      </c>
      <c r="E127" s="4">
        <f>MONTH(SalesDataTable[[#This Row],[Order Date]])</f>
        <v>8</v>
      </c>
      <c r="F127" s="4" t="str">
        <f>TEXT(SalesDataTable[[#This Row],[Order Date]],"MMM")</f>
        <v>Aug</v>
      </c>
      <c r="G127" s="4" t="s">
        <v>20</v>
      </c>
      <c r="H127" s="4" t="s">
        <v>47</v>
      </c>
      <c r="I127" s="4" t="s">
        <v>28</v>
      </c>
      <c r="J127" s="4" t="s">
        <v>3</v>
      </c>
      <c r="K127" s="4" t="s">
        <v>9</v>
      </c>
      <c r="L127" s="4" t="s">
        <v>17</v>
      </c>
      <c r="M127" s="8">
        <v>1</v>
      </c>
      <c r="N127" s="5">
        <v>142.84</v>
      </c>
      <c r="O127" s="6">
        <v>0</v>
      </c>
      <c r="P127" s="5">
        <v>77.7</v>
      </c>
      <c r="Q127" s="5">
        <f t="shared" si="4"/>
        <v>142.84</v>
      </c>
      <c r="R127" s="5">
        <f t="shared" si="5"/>
        <v>77.7</v>
      </c>
      <c r="S127" s="5">
        <f t="shared" si="6"/>
        <v>65.14</v>
      </c>
      <c r="T127" s="7">
        <f t="shared" si="7"/>
        <v>0.4560347241669</v>
      </c>
    </row>
    <row r="128" spans="1:20" ht="15.6">
      <c r="A128" s="2">
        <v>246</v>
      </c>
      <c r="B128" s="3">
        <v>46384</v>
      </c>
      <c r="C128" s="4">
        <f>YEAR(SalesDataTable[[#This Row],[Order Date]])</f>
        <v>2026</v>
      </c>
      <c r="D128" s="4" t="str">
        <f>"Q"&amp;ROUNDUP(MONTH(SalesDataTable[[#This Row],[Order Date]])/3,0)</f>
        <v>Q4</v>
      </c>
      <c r="E128" s="4">
        <f>MONTH(SalesDataTable[[#This Row],[Order Date]])</f>
        <v>12</v>
      </c>
      <c r="F128" s="4" t="str">
        <f>TEXT(SalesDataTable[[#This Row],[Order Date]],"MMM")</f>
        <v>Dec</v>
      </c>
      <c r="G128" s="4" t="s">
        <v>20</v>
      </c>
      <c r="H128" s="4" t="s">
        <v>31</v>
      </c>
      <c r="I128" s="4" t="s">
        <v>28</v>
      </c>
      <c r="J128" s="4" t="s">
        <v>16</v>
      </c>
      <c r="K128" s="4" t="s">
        <v>4</v>
      </c>
      <c r="L128" s="4" t="s">
        <v>26</v>
      </c>
      <c r="M128" s="8">
        <v>1</v>
      </c>
      <c r="N128" s="5">
        <v>41.06</v>
      </c>
      <c r="O128" s="6">
        <v>0.1</v>
      </c>
      <c r="P128" s="5">
        <v>16.23</v>
      </c>
      <c r="Q128" s="5">
        <f t="shared" si="4"/>
        <v>36.954000000000001</v>
      </c>
      <c r="R128" s="5">
        <f t="shared" si="5"/>
        <v>16.23</v>
      </c>
      <c r="S128" s="5">
        <f t="shared" si="6"/>
        <v>20.724</v>
      </c>
      <c r="T128" s="7">
        <f t="shared" si="7"/>
        <v>0.5608053255398604</v>
      </c>
    </row>
    <row r="129" spans="1:20" ht="15.6">
      <c r="A129" s="2">
        <v>247</v>
      </c>
      <c r="B129" s="3">
        <v>46254</v>
      </c>
      <c r="C129" s="4">
        <f>YEAR(SalesDataTable[[#This Row],[Order Date]])</f>
        <v>2026</v>
      </c>
      <c r="D129" s="4" t="str">
        <f>"Q"&amp;ROUNDUP(MONTH(SalesDataTable[[#This Row],[Order Date]])/3,0)</f>
        <v>Q3</v>
      </c>
      <c r="E129" s="4">
        <f>MONTH(SalesDataTable[[#This Row],[Order Date]])</f>
        <v>8</v>
      </c>
      <c r="F129" s="4" t="str">
        <f>TEXT(SalesDataTable[[#This Row],[Order Date]],"MMM")</f>
        <v>Aug</v>
      </c>
      <c r="G129" s="4" t="s">
        <v>0</v>
      </c>
      <c r="H129" s="4" t="s">
        <v>36</v>
      </c>
      <c r="I129" s="4" t="s">
        <v>2</v>
      </c>
      <c r="J129" s="4" t="s">
        <v>13</v>
      </c>
      <c r="K129" s="4" t="s">
        <v>4</v>
      </c>
      <c r="L129" s="4" t="s">
        <v>22</v>
      </c>
      <c r="M129" s="8">
        <v>6</v>
      </c>
      <c r="N129" s="5">
        <v>51.67</v>
      </c>
      <c r="O129" s="6">
        <v>0.1</v>
      </c>
      <c r="P129" s="5">
        <v>23.1</v>
      </c>
      <c r="Q129" s="5">
        <f t="shared" si="4"/>
        <v>279.01799999999997</v>
      </c>
      <c r="R129" s="5">
        <f t="shared" si="5"/>
        <v>138.60000000000002</v>
      </c>
      <c r="S129" s="5">
        <f t="shared" si="6"/>
        <v>140.41799999999995</v>
      </c>
      <c r="T129" s="7">
        <f t="shared" si="7"/>
        <v>0.50325785433197845</v>
      </c>
    </row>
    <row r="130" spans="1:20" ht="15.6">
      <c r="A130" s="2">
        <v>248</v>
      </c>
      <c r="B130" s="3">
        <v>46029</v>
      </c>
      <c r="C130" s="4">
        <f>YEAR(SalesDataTable[[#This Row],[Order Date]])</f>
        <v>2026</v>
      </c>
      <c r="D130" s="4" t="str">
        <f>"Q"&amp;ROUNDUP(MONTH(SalesDataTable[[#This Row],[Order Date]])/3,0)</f>
        <v>Q1</v>
      </c>
      <c r="E130" s="4">
        <f>MONTH(SalesDataTable[[#This Row],[Order Date]])</f>
        <v>1</v>
      </c>
      <c r="F130" s="4" t="str">
        <f>TEXT(SalesDataTable[[#This Row],[Order Date]],"MMM")</f>
        <v>Jan</v>
      </c>
      <c r="G130" s="4" t="s">
        <v>6</v>
      </c>
      <c r="H130" s="4" t="s">
        <v>43</v>
      </c>
      <c r="I130" s="4" t="s">
        <v>28</v>
      </c>
      <c r="J130" s="4" t="s">
        <v>13</v>
      </c>
      <c r="K130" s="4" t="s">
        <v>4</v>
      </c>
      <c r="L130" s="4" t="s">
        <v>5</v>
      </c>
      <c r="M130" s="8">
        <v>3</v>
      </c>
      <c r="N130" s="5">
        <v>81.64</v>
      </c>
      <c r="O130" s="6">
        <v>0</v>
      </c>
      <c r="P130" s="5">
        <v>43.84</v>
      </c>
      <c r="Q130" s="5">
        <f t="shared" ref="Q130:Q193" si="8">M130*N130*(1-O130)</f>
        <v>244.92000000000002</v>
      </c>
      <c r="R130" s="5">
        <f t="shared" ref="R130:R193" si="9">M130*P130</f>
        <v>131.52000000000001</v>
      </c>
      <c r="S130" s="5">
        <f t="shared" ref="S130:S193" si="10">Q130-R130</f>
        <v>113.4</v>
      </c>
      <c r="T130" s="7">
        <f t="shared" ref="T130:T193" si="11">IFERROR(S130/Q130,0)</f>
        <v>0.46300832925036745</v>
      </c>
    </row>
    <row r="131" spans="1:20" ht="15.6">
      <c r="A131" s="2">
        <v>252</v>
      </c>
      <c r="B131" s="3">
        <v>46337</v>
      </c>
      <c r="C131" s="4">
        <f>YEAR(SalesDataTable[[#This Row],[Order Date]])</f>
        <v>2026</v>
      </c>
      <c r="D131" s="4" t="str">
        <f>"Q"&amp;ROUNDUP(MONTH(SalesDataTable[[#This Row],[Order Date]])/3,0)</f>
        <v>Q4</v>
      </c>
      <c r="E131" s="4">
        <f>MONTH(SalesDataTable[[#This Row],[Order Date]])</f>
        <v>11</v>
      </c>
      <c r="F131" s="4" t="str">
        <f>TEXT(SalesDataTable[[#This Row],[Order Date]],"MMM")</f>
        <v>Nov</v>
      </c>
      <c r="G131" s="4" t="s">
        <v>0</v>
      </c>
      <c r="H131" s="4" t="s">
        <v>1</v>
      </c>
      <c r="I131" s="4" t="s">
        <v>2</v>
      </c>
      <c r="J131" s="4" t="s">
        <v>3</v>
      </c>
      <c r="K131" s="4" t="s">
        <v>14</v>
      </c>
      <c r="L131" s="4" t="s">
        <v>48</v>
      </c>
      <c r="M131" s="8">
        <v>4</v>
      </c>
      <c r="N131" s="5">
        <v>162.04</v>
      </c>
      <c r="O131" s="6">
        <v>0</v>
      </c>
      <c r="P131" s="5">
        <v>85.77</v>
      </c>
      <c r="Q131" s="5">
        <f t="shared" si="8"/>
        <v>648.16</v>
      </c>
      <c r="R131" s="5">
        <f t="shared" si="9"/>
        <v>343.08</v>
      </c>
      <c r="S131" s="5">
        <f t="shared" si="10"/>
        <v>305.08</v>
      </c>
      <c r="T131" s="7">
        <f t="shared" si="11"/>
        <v>0.47068625030856581</v>
      </c>
    </row>
    <row r="132" spans="1:20" ht="15.6">
      <c r="A132" s="2">
        <v>253</v>
      </c>
      <c r="B132" s="3">
        <v>46146</v>
      </c>
      <c r="C132" s="4">
        <f>YEAR(SalesDataTable[[#This Row],[Order Date]])</f>
        <v>2026</v>
      </c>
      <c r="D132" s="4" t="str">
        <f>"Q"&amp;ROUNDUP(MONTH(SalesDataTable[[#This Row],[Order Date]])/3,0)</f>
        <v>Q2</v>
      </c>
      <c r="E132" s="4">
        <f>MONTH(SalesDataTable[[#This Row],[Order Date]])</f>
        <v>5</v>
      </c>
      <c r="F132" s="4" t="str">
        <f>TEXT(SalesDataTable[[#This Row],[Order Date]],"MMM")</f>
        <v>May</v>
      </c>
      <c r="G132" s="4" t="s">
        <v>11</v>
      </c>
      <c r="H132" s="4" t="s">
        <v>39</v>
      </c>
      <c r="I132" s="4" t="s">
        <v>19</v>
      </c>
      <c r="J132" s="4" t="s">
        <v>16</v>
      </c>
      <c r="K132" s="4" t="s">
        <v>9</v>
      </c>
      <c r="L132" s="4" t="s">
        <v>10</v>
      </c>
      <c r="M132" s="8">
        <v>1</v>
      </c>
      <c r="N132" s="5">
        <v>90.92</v>
      </c>
      <c r="O132" s="6">
        <v>0.15</v>
      </c>
      <c r="P132" s="5">
        <v>44.93</v>
      </c>
      <c r="Q132" s="5">
        <f t="shared" si="8"/>
        <v>77.281999999999996</v>
      </c>
      <c r="R132" s="5">
        <f t="shared" si="9"/>
        <v>44.93</v>
      </c>
      <c r="S132" s="5">
        <f t="shared" si="10"/>
        <v>32.351999999999997</v>
      </c>
      <c r="T132" s="7">
        <f t="shared" si="11"/>
        <v>0.41862270645169636</v>
      </c>
    </row>
    <row r="133" spans="1:20" ht="15.6">
      <c r="A133" s="2">
        <v>255</v>
      </c>
      <c r="B133" s="3">
        <v>46063</v>
      </c>
      <c r="C133" s="4">
        <f>YEAR(SalesDataTable[[#This Row],[Order Date]])</f>
        <v>2026</v>
      </c>
      <c r="D133" s="4" t="str">
        <f>"Q"&amp;ROUNDUP(MONTH(SalesDataTable[[#This Row],[Order Date]])/3,0)</f>
        <v>Q1</v>
      </c>
      <c r="E133" s="4">
        <f>MONTH(SalesDataTable[[#This Row],[Order Date]])</f>
        <v>2</v>
      </c>
      <c r="F133" s="4" t="str">
        <f>TEXT(SalesDataTable[[#This Row],[Order Date]],"MMM")</f>
        <v>Feb</v>
      </c>
      <c r="G133" s="4" t="s">
        <v>20</v>
      </c>
      <c r="H133" s="4" t="s">
        <v>31</v>
      </c>
      <c r="I133" s="4" t="s">
        <v>2</v>
      </c>
      <c r="J133" s="4" t="s">
        <v>13</v>
      </c>
      <c r="K133" s="4" t="s">
        <v>14</v>
      </c>
      <c r="L133" s="4" t="s">
        <v>44</v>
      </c>
      <c r="M133" s="8">
        <v>3</v>
      </c>
      <c r="N133" s="5">
        <v>134.53</v>
      </c>
      <c r="O133" s="6">
        <v>0.1</v>
      </c>
      <c r="P133" s="5">
        <v>69.12</v>
      </c>
      <c r="Q133" s="5">
        <f t="shared" si="8"/>
        <v>363.23100000000005</v>
      </c>
      <c r="R133" s="5">
        <f t="shared" si="9"/>
        <v>207.36</v>
      </c>
      <c r="S133" s="5">
        <f t="shared" si="10"/>
        <v>155.87100000000004</v>
      </c>
      <c r="T133" s="7">
        <f t="shared" si="11"/>
        <v>0.42912361555043488</v>
      </c>
    </row>
    <row r="134" spans="1:20" ht="15.6">
      <c r="A134" s="2">
        <v>258</v>
      </c>
      <c r="B134" s="3">
        <v>46219</v>
      </c>
      <c r="C134" s="4">
        <f>YEAR(SalesDataTable[[#This Row],[Order Date]])</f>
        <v>2026</v>
      </c>
      <c r="D134" s="4" t="str">
        <f>"Q"&amp;ROUNDUP(MONTH(SalesDataTable[[#This Row],[Order Date]])/3,0)</f>
        <v>Q3</v>
      </c>
      <c r="E134" s="4">
        <f>MONTH(SalesDataTable[[#This Row],[Order Date]])</f>
        <v>7</v>
      </c>
      <c r="F134" s="4" t="str">
        <f>TEXT(SalesDataTable[[#This Row],[Order Date]],"MMM")</f>
        <v>Jul</v>
      </c>
      <c r="G134" s="4" t="s">
        <v>20</v>
      </c>
      <c r="H134" s="4" t="s">
        <v>33</v>
      </c>
      <c r="I134" s="4" t="s">
        <v>28</v>
      </c>
      <c r="J134" s="4" t="s">
        <v>13</v>
      </c>
      <c r="K134" s="4" t="s">
        <v>9</v>
      </c>
      <c r="L134" s="4" t="s">
        <v>46</v>
      </c>
      <c r="M134" s="8">
        <v>3</v>
      </c>
      <c r="N134" s="5">
        <v>71.34</v>
      </c>
      <c r="O134" s="6">
        <v>0.1</v>
      </c>
      <c r="P134" s="5">
        <v>31.71</v>
      </c>
      <c r="Q134" s="5">
        <f t="shared" si="8"/>
        <v>192.61800000000002</v>
      </c>
      <c r="R134" s="5">
        <f t="shared" si="9"/>
        <v>95.13</v>
      </c>
      <c r="S134" s="5">
        <f t="shared" si="10"/>
        <v>97.488000000000028</v>
      </c>
      <c r="T134" s="7">
        <f t="shared" si="11"/>
        <v>0.50612092327819835</v>
      </c>
    </row>
    <row r="135" spans="1:20" ht="15.6">
      <c r="A135" s="2">
        <v>259</v>
      </c>
      <c r="B135" s="3">
        <v>46283</v>
      </c>
      <c r="C135" s="4">
        <f>YEAR(SalesDataTable[[#This Row],[Order Date]])</f>
        <v>2026</v>
      </c>
      <c r="D135" s="4" t="str">
        <f>"Q"&amp;ROUNDUP(MONTH(SalesDataTable[[#This Row],[Order Date]])/3,0)</f>
        <v>Q3</v>
      </c>
      <c r="E135" s="4">
        <f>MONTH(SalesDataTable[[#This Row],[Order Date]])</f>
        <v>9</v>
      </c>
      <c r="F135" s="4" t="str">
        <f>TEXT(SalesDataTable[[#This Row],[Order Date]],"MMM")</f>
        <v>Sep</v>
      </c>
      <c r="G135" s="4" t="s">
        <v>20</v>
      </c>
      <c r="H135" s="4" t="s">
        <v>33</v>
      </c>
      <c r="I135" s="4" t="s">
        <v>19</v>
      </c>
      <c r="J135" s="4" t="s">
        <v>16</v>
      </c>
      <c r="K135" s="4" t="s">
        <v>14</v>
      </c>
      <c r="L135" s="4" t="s">
        <v>48</v>
      </c>
      <c r="M135" s="8">
        <v>4</v>
      </c>
      <c r="N135" s="5">
        <v>168.48</v>
      </c>
      <c r="O135" s="6">
        <v>0.1</v>
      </c>
      <c r="P135" s="5">
        <v>89.85</v>
      </c>
      <c r="Q135" s="5">
        <f t="shared" si="8"/>
        <v>606.52800000000002</v>
      </c>
      <c r="R135" s="5">
        <f t="shared" si="9"/>
        <v>359.4</v>
      </c>
      <c r="S135" s="5">
        <f t="shared" si="10"/>
        <v>247.12800000000004</v>
      </c>
      <c r="T135" s="7">
        <f t="shared" si="11"/>
        <v>0.4074469768914214</v>
      </c>
    </row>
    <row r="136" spans="1:20" ht="15.6">
      <c r="A136" s="2">
        <v>260</v>
      </c>
      <c r="B136" s="3">
        <v>46382</v>
      </c>
      <c r="C136" s="4">
        <f>YEAR(SalesDataTable[[#This Row],[Order Date]])</f>
        <v>2026</v>
      </c>
      <c r="D136" s="4" t="str">
        <f>"Q"&amp;ROUNDUP(MONTH(SalesDataTable[[#This Row],[Order Date]])/3,0)</f>
        <v>Q4</v>
      </c>
      <c r="E136" s="4">
        <f>MONTH(SalesDataTable[[#This Row],[Order Date]])</f>
        <v>12</v>
      </c>
      <c r="F136" s="4" t="str">
        <f>TEXT(SalesDataTable[[#This Row],[Order Date]],"MMM")</f>
        <v>Dec</v>
      </c>
      <c r="G136" s="4" t="s">
        <v>11</v>
      </c>
      <c r="H136" s="4" t="s">
        <v>12</v>
      </c>
      <c r="I136" s="4" t="s">
        <v>2</v>
      </c>
      <c r="J136" s="4" t="s">
        <v>16</v>
      </c>
      <c r="K136" s="4" t="s">
        <v>9</v>
      </c>
      <c r="L136" s="4" t="s">
        <v>46</v>
      </c>
      <c r="M136" s="8">
        <v>1</v>
      </c>
      <c r="N136" s="5">
        <v>71.89</v>
      </c>
      <c r="O136" s="6">
        <v>0.1</v>
      </c>
      <c r="P136" s="5">
        <v>31.88</v>
      </c>
      <c r="Q136" s="5">
        <f t="shared" si="8"/>
        <v>64.701000000000008</v>
      </c>
      <c r="R136" s="5">
        <f t="shared" si="9"/>
        <v>31.88</v>
      </c>
      <c r="S136" s="5">
        <f t="shared" si="10"/>
        <v>32.821000000000012</v>
      </c>
      <c r="T136" s="7">
        <f t="shared" si="11"/>
        <v>0.50727191233520363</v>
      </c>
    </row>
    <row r="137" spans="1:20" ht="15.6">
      <c r="A137" s="2">
        <v>261</v>
      </c>
      <c r="B137" s="3">
        <v>46304</v>
      </c>
      <c r="C137" s="4">
        <f>YEAR(SalesDataTable[[#This Row],[Order Date]])</f>
        <v>2026</v>
      </c>
      <c r="D137" s="4" t="str">
        <f>"Q"&amp;ROUNDUP(MONTH(SalesDataTable[[#This Row],[Order Date]])/3,0)</f>
        <v>Q4</v>
      </c>
      <c r="E137" s="4">
        <f>MONTH(SalesDataTable[[#This Row],[Order Date]])</f>
        <v>10</v>
      </c>
      <c r="F137" s="4" t="str">
        <f>TEXT(SalesDataTable[[#This Row],[Order Date]],"MMM")</f>
        <v>Oct</v>
      </c>
      <c r="G137" s="4" t="s">
        <v>11</v>
      </c>
      <c r="H137" s="4" t="s">
        <v>18</v>
      </c>
      <c r="I137" s="4" t="s">
        <v>2</v>
      </c>
      <c r="J137" s="4" t="s">
        <v>16</v>
      </c>
      <c r="K137" s="4" t="s">
        <v>23</v>
      </c>
      <c r="L137" s="4" t="s">
        <v>24</v>
      </c>
      <c r="M137" s="8">
        <v>1</v>
      </c>
      <c r="N137" s="5">
        <v>336.56</v>
      </c>
      <c r="O137" s="6">
        <v>0</v>
      </c>
      <c r="P137" s="5">
        <v>189.74</v>
      </c>
      <c r="Q137" s="5">
        <f t="shared" si="8"/>
        <v>336.56</v>
      </c>
      <c r="R137" s="5">
        <f t="shared" si="9"/>
        <v>189.74</v>
      </c>
      <c r="S137" s="5">
        <f t="shared" si="10"/>
        <v>146.82</v>
      </c>
      <c r="T137" s="7">
        <f t="shared" si="11"/>
        <v>0.43623722367482765</v>
      </c>
    </row>
    <row r="138" spans="1:20" ht="15.6">
      <c r="A138" s="2">
        <v>264</v>
      </c>
      <c r="B138" s="3">
        <v>46094</v>
      </c>
      <c r="C138" s="4">
        <f>YEAR(SalesDataTable[[#This Row],[Order Date]])</f>
        <v>2026</v>
      </c>
      <c r="D138" s="4" t="str">
        <f>"Q"&amp;ROUNDUP(MONTH(SalesDataTable[[#This Row],[Order Date]])/3,0)</f>
        <v>Q1</v>
      </c>
      <c r="E138" s="4">
        <f>MONTH(SalesDataTable[[#This Row],[Order Date]])</f>
        <v>3</v>
      </c>
      <c r="F138" s="4" t="str">
        <f>TEXT(SalesDataTable[[#This Row],[Order Date]],"MMM")</f>
        <v>Mar</v>
      </c>
      <c r="G138" s="4" t="s">
        <v>0</v>
      </c>
      <c r="H138" s="4" t="s">
        <v>1</v>
      </c>
      <c r="I138" s="4" t="s">
        <v>2</v>
      </c>
      <c r="J138" s="4" t="s">
        <v>16</v>
      </c>
      <c r="K138" s="4" t="s">
        <v>14</v>
      </c>
      <c r="L138" s="4" t="s">
        <v>32</v>
      </c>
      <c r="M138" s="8">
        <v>4</v>
      </c>
      <c r="N138" s="5">
        <v>47.33</v>
      </c>
      <c r="O138" s="6">
        <v>0</v>
      </c>
      <c r="P138" s="5">
        <v>18.739999999999998</v>
      </c>
      <c r="Q138" s="5">
        <f t="shared" si="8"/>
        <v>189.32</v>
      </c>
      <c r="R138" s="5">
        <f t="shared" si="9"/>
        <v>74.959999999999994</v>
      </c>
      <c r="S138" s="5">
        <f t="shared" si="10"/>
        <v>114.36</v>
      </c>
      <c r="T138" s="7">
        <f t="shared" si="11"/>
        <v>0.60405662370589475</v>
      </c>
    </row>
    <row r="139" spans="1:20" ht="15.6">
      <c r="A139" s="2">
        <v>265</v>
      </c>
      <c r="B139" s="3">
        <v>46318</v>
      </c>
      <c r="C139" s="4">
        <f>YEAR(SalesDataTable[[#This Row],[Order Date]])</f>
        <v>2026</v>
      </c>
      <c r="D139" s="4" t="str">
        <f>"Q"&amp;ROUNDUP(MONTH(SalesDataTable[[#This Row],[Order Date]])/3,0)</f>
        <v>Q4</v>
      </c>
      <c r="E139" s="4">
        <f>MONTH(SalesDataTable[[#This Row],[Order Date]])</f>
        <v>10</v>
      </c>
      <c r="F139" s="4" t="str">
        <f>TEXT(SalesDataTable[[#This Row],[Order Date]],"MMM")</f>
        <v>Oct</v>
      </c>
      <c r="G139" s="4" t="s">
        <v>6</v>
      </c>
      <c r="H139" s="4" t="s">
        <v>27</v>
      </c>
      <c r="I139" s="4" t="s">
        <v>2</v>
      </c>
      <c r="J139" s="4" t="s">
        <v>3</v>
      </c>
      <c r="K139" s="4" t="s">
        <v>4</v>
      </c>
      <c r="L139" s="4" t="s">
        <v>5</v>
      </c>
      <c r="M139" s="8">
        <v>1</v>
      </c>
      <c r="N139" s="5">
        <v>82.28</v>
      </c>
      <c r="O139" s="6">
        <v>0</v>
      </c>
      <c r="P139" s="5">
        <v>42.08</v>
      </c>
      <c r="Q139" s="5">
        <f t="shared" si="8"/>
        <v>82.28</v>
      </c>
      <c r="R139" s="5">
        <f t="shared" si="9"/>
        <v>42.08</v>
      </c>
      <c r="S139" s="5">
        <f t="shared" si="10"/>
        <v>40.200000000000003</v>
      </c>
      <c r="T139" s="7">
        <f t="shared" si="11"/>
        <v>0.48857559552746721</v>
      </c>
    </row>
    <row r="140" spans="1:20" ht="15.6">
      <c r="A140" s="2">
        <v>266</v>
      </c>
      <c r="B140" s="3">
        <v>46332</v>
      </c>
      <c r="C140" s="4">
        <f>YEAR(SalesDataTable[[#This Row],[Order Date]])</f>
        <v>2026</v>
      </c>
      <c r="D140" s="4" t="str">
        <f>"Q"&amp;ROUNDUP(MONTH(SalesDataTable[[#This Row],[Order Date]])/3,0)</f>
        <v>Q4</v>
      </c>
      <c r="E140" s="4">
        <f>MONTH(SalesDataTable[[#This Row],[Order Date]])</f>
        <v>11</v>
      </c>
      <c r="F140" s="4" t="str">
        <f>TEXT(SalesDataTable[[#This Row],[Order Date]],"MMM")</f>
        <v>Nov</v>
      </c>
      <c r="G140" s="4" t="s">
        <v>6</v>
      </c>
      <c r="H140" s="4" t="s">
        <v>7</v>
      </c>
      <c r="I140" s="4" t="s">
        <v>28</v>
      </c>
      <c r="J140" s="4" t="s">
        <v>16</v>
      </c>
      <c r="K140" s="4" t="s">
        <v>9</v>
      </c>
      <c r="L140" s="4" t="s">
        <v>10</v>
      </c>
      <c r="M140" s="8">
        <v>1</v>
      </c>
      <c r="N140" s="5">
        <v>93.48</v>
      </c>
      <c r="O140" s="6">
        <v>0.05</v>
      </c>
      <c r="P140" s="5">
        <v>46.34</v>
      </c>
      <c r="Q140" s="5">
        <f t="shared" si="8"/>
        <v>88.805999999999997</v>
      </c>
      <c r="R140" s="5">
        <f t="shared" si="9"/>
        <v>46.34</v>
      </c>
      <c r="S140" s="5">
        <f t="shared" si="10"/>
        <v>42.465999999999994</v>
      </c>
      <c r="T140" s="7">
        <f t="shared" si="11"/>
        <v>0.47818841069297113</v>
      </c>
    </row>
    <row r="141" spans="1:20" ht="15.6">
      <c r="A141" s="2">
        <v>268</v>
      </c>
      <c r="B141" s="3">
        <v>46185</v>
      </c>
      <c r="C141" s="4">
        <f>YEAR(SalesDataTable[[#This Row],[Order Date]])</f>
        <v>2026</v>
      </c>
      <c r="D141" s="4" t="str">
        <f>"Q"&amp;ROUNDUP(MONTH(SalesDataTable[[#This Row],[Order Date]])/3,0)</f>
        <v>Q2</v>
      </c>
      <c r="E141" s="4">
        <f>MONTH(SalesDataTable[[#This Row],[Order Date]])</f>
        <v>6</v>
      </c>
      <c r="F141" s="4" t="str">
        <f>TEXT(SalesDataTable[[#This Row],[Order Date]],"MMM")</f>
        <v>Jun</v>
      </c>
      <c r="G141" s="4" t="s">
        <v>20</v>
      </c>
      <c r="H141" s="4" t="s">
        <v>47</v>
      </c>
      <c r="I141" s="4" t="s">
        <v>19</v>
      </c>
      <c r="J141" s="4" t="s">
        <v>16</v>
      </c>
      <c r="K141" s="4" t="s">
        <v>34</v>
      </c>
      <c r="L141" s="4" t="s">
        <v>42</v>
      </c>
      <c r="M141" s="8">
        <v>1</v>
      </c>
      <c r="N141" s="5">
        <v>37.01</v>
      </c>
      <c r="O141" s="6">
        <v>0.05</v>
      </c>
      <c r="P141" s="5">
        <v>14.18</v>
      </c>
      <c r="Q141" s="5">
        <f t="shared" si="8"/>
        <v>35.159499999999994</v>
      </c>
      <c r="R141" s="5">
        <f t="shared" si="9"/>
        <v>14.18</v>
      </c>
      <c r="S141" s="5">
        <f t="shared" si="10"/>
        <v>20.979499999999994</v>
      </c>
      <c r="T141" s="7">
        <f t="shared" si="11"/>
        <v>0.59669506107879799</v>
      </c>
    </row>
    <row r="142" spans="1:20" ht="15.6">
      <c r="A142" s="2">
        <v>269</v>
      </c>
      <c r="B142" s="3">
        <v>46192</v>
      </c>
      <c r="C142" s="4">
        <f>YEAR(SalesDataTable[[#This Row],[Order Date]])</f>
        <v>2026</v>
      </c>
      <c r="D142" s="4" t="str">
        <f>"Q"&amp;ROUNDUP(MONTH(SalesDataTable[[#This Row],[Order Date]])/3,0)</f>
        <v>Q2</v>
      </c>
      <c r="E142" s="4">
        <f>MONTH(SalesDataTable[[#This Row],[Order Date]])</f>
        <v>6</v>
      </c>
      <c r="F142" s="4" t="str">
        <f>TEXT(SalesDataTable[[#This Row],[Order Date]],"MMM")</f>
        <v>Jun</v>
      </c>
      <c r="G142" s="4" t="s">
        <v>20</v>
      </c>
      <c r="H142" s="4" t="s">
        <v>47</v>
      </c>
      <c r="I142" s="4" t="s">
        <v>8</v>
      </c>
      <c r="J142" s="4" t="s">
        <v>3</v>
      </c>
      <c r="K142" s="4" t="s">
        <v>9</v>
      </c>
      <c r="L142" s="4" t="s">
        <v>46</v>
      </c>
      <c r="M142" s="8">
        <v>3</v>
      </c>
      <c r="N142" s="5">
        <v>73.02</v>
      </c>
      <c r="O142" s="6">
        <v>0.1</v>
      </c>
      <c r="P142" s="5">
        <v>32.69</v>
      </c>
      <c r="Q142" s="5">
        <f t="shared" si="8"/>
        <v>197.154</v>
      </c>
      <c r="R142" s="5">
        <f t="shared" si="9"/>
        <v>98.07</v>
      </c>
      <c r="S142" s="5">
        <f t="shared" si="10"/>
        <v>99.084000000000003</v>
      </c>
      <c r="T142" s="7">
        <f t="shared" si="11"/>
        <v>0.50257159377948202</v>
      </c>
    </row>
    <row r="143" spans="1:20" ht="15.6">
      <c r="A143" s="2">
        <v>270</v>
      </c>
      <c r="B143" s="3">
        <v>46223</v>
      </c>
      <c r="C143" s="4">
        <f>YEAR(SalesDataTable[[#This Row],[Order Date]])</f>
        <v>2026</v>
      </c>
      <c r="D143" s="4" t="str">
        <f>"Q"&amp;ROUNDUP(MONTH(SalesDataTable[[#This Row],[Order Date]])/3,0)</f>
        <v>Q3</v>
      </c>
      <c r="E143" s="4">
        <f>MONTH(SalesDataTable[[#This Row],[Order Date]])</f>
        <v>7</v>
      </c>
      <c r="F143" s="4" t="str">
        <f>TEXT(SalesDataTable[[#This Row],[Order Date]],"MMM")</f>
        <v>Jul</v>
      </c>
      <c r="G143" s="4" t="s">
        <v>11</v>
      </c>
      <c r="H143" s="4" t="s">
        <v>12</v>
      </c>
      <c r="I143" s="4" t="s">
        <v>28</v>
      </c>
      <c r="J143" s="4" t="s">
        <v>3</v>
      </c>
      <c r="K143" s="4" t="s">
        <v>23</v>
      </c>
      <c r="L143" s="4" t="s">
        <v>51</v>
      </c>
      <c r="M143" s="8">
        <v>3</v>
      </c>
      <c r="N143" s="5">
        <v>120.14</v>
      </c>
      <c r="O143" s="6">
        <v>0</v>
      </c>
      <c r="P143" s="5">
        <v>58.9</v>
      </c>
      <c r="Q143" s="5">
        <f t="shared" si="8"/>
        <v>360.42</v>
      </c>
      <c r="R143" s="5">
        <f t="shared" si="9"/>
        <v>176.7</v>
      </c>
      <c r="S143" s="5">
        <f t="shared" si="10"/>
        <v>183.72000000000003</v>
      </c>
      <c r="T143" s="7">
        <f t="shared" si="11"/>
        <v>0.5097386382553688</v>
      </c>
    </row>
    <row r="144" spans="1:20" ht="15.6">
      <c r="A144" s="2">
        <v>271</v>
      </c>
      <c r="B144" s="3">
        <v>46266</v>
      </c>
      <c r="C144" s="4">
        <f>YEAR(SalesDataTable[[#This Row],[Order Date]])</f>
        <v>2026</v>
      </c>
      <c r="D144" s="4" t="str">
        <f>"Q"&amp;ROUNDUP(MONTH(SalesDataTable[[#This Row],[Order Date]])/3,0)</f>
        <v>Q3</v>
      </c>
      <c r="E144" s="4">
        <f>MONTH(SalesDataTable[[#This Row],[Order Date]])</f>
        <v>9</v>
      </c>
      <c r="F144" s="4" t="str">
        <f>TEXT(SalesDataTable[[#This Row],[Order Date]],"MMM")</f>
        <v>Sep</v>
      </c>
      <c r="G144" s="4" t="s">
        <v>6</v>
      </c>
      <c r="H144" s="4" t="s">
        <v>43</v>
      </c>
      <c r="I144" s="4" t="s">
        <v>28</v>
      </c>
      <c r="J144" s="4" t="s">
        <v>3</v>
      </c>
      <c r="K144" s="4" t="s">
        <v>9</v>
      </c>
      <c r="L144" s="4" t="s">
        <v>10</v>
      </c>
      <c r="M144" s="8">
        <v>1</v>
      </c>
      <c r="N144" s="5">
        <v>94.29</v>
      </c>
      <c r="O144" s="6">
        <v>0.1</v>
      </c>
      <c r="P144" s="5">
        <v>45.12</v>
      </c>
      <c r="Q144" s="5">
        <f t="shared" si="8"/>
        <v>84.861000000000004</v>
      </c>
      <c r="R144" s="5">
        <f t="shared" si="9"/>
        <v>45.12</v>
      </c>
      <c r="S144" s="5">
        <f t="shared" si="10"/>
        <v>39.741000000000007</v>
      </c>
      <c r="T144" s="7">
        <f t="shared" si="11"/>
        <v>0.46830699614663984</v>
      </c>
    </row>
    <row r="145" spans="1:20" ht="15.6">
      <c r="A145" s="2">
        <v>272</v>
      </c>
      <c r="B145" s="3">
        <v>46232</v>
      </c>
      <c r="C145" s="4">
        <f>YEAR(SalesDataTable[[#This Row],[Order Date]])</f>
        <v>2026</v>
      </c>
      <c r="D145" s="4" t="str">
        <f>"Q"&amp;ROUNDUP(MONTH(SalesDataTable[[#This Row],[Order Date]])/3,0)</f>
        <v>Q3</v>
      </c>
      <c r="E145" s="4">
        <f>MONTH(SalesDataTable[[#This Row],[Order Date]])</f>
        <v>7</v>
      </c>
      <c r="F145" s="4" t="str">
        <f>TEXT(SalesDataTable[[#This Row],[Order Date]],"MMM")</f>
        <v>Jul</v>
      </c>
      <c r="G145" s="4" t="s">
        <v>20</v>
      </c>
      <c r="H145" s="4" t="s">
        <v>21</v>
      </c>
      <c r="I145" s="4" t="s">
        <v>2</v>
      </c>
      <c r="J145" s="4" t="s">
        <v>16</v>
      </c>
      <c r="K145" s="4" t="s">
        <v>23</v>
      </c>
      <c r="L145" s="4" t="s">
        <v>29</v>
      </c>
      <c r="M145" s="8">
        <v>2</v>
      </c>
      <c r="N145" s="5">
        <v>195.09</v>
      </c>
      <c r="O145" s="6">
        <v>0</v>
      </c>
      <c r="P145" s="5">
        <v>106.82</v>
      </c>
      <c r="Q145" s="5">
        <f t="shared" si="8"/>
        <v>390.18</v>
      </c>
      <c r="R145" s="5">
        <f t="shared" si="9"/>
        <v>213.64</v>
      </c>
      <c r="S145" s="5">
        <f t="shared" si="10"/>
        <v>176.54000000000002</v>
      </c>
      <c r="T145" s="7">
        <f t="shared" si="11"/>
        <v>0.45245783997129535</v>
      </c>
    </row>
    <row r="146" spans="1:20" ht="15.6">
      <c r="A146" s="2">
        <v>273</v>
      </c>
      <c r="B146" s="3">
        <v>46106</v>
      </c>
      <c r="C146" s="4">
        <f>YEAR(SalesDataTable[[#This Row],[Order Date]])</f>
        <v>2026</v>
      </c>
      <c r="D146" s="4" t="str">
        <f>"Q"&amp;ROUNDUP(MONTH(SalesDataTable[[#This Row],[Order Date]])/3,0)</f>
        <v>Q1</v>
      </c>
      <c r="E146" s="4">
        <f>MONTH(SalesDataTable[[#This Row],[Order Date]])</f>
        <v>3</v>
      </c>
      <c r="F146" s="4" t="str">
        <f>TEXT(SalesDataTable[[#This Row],[Order Date]],"MMM")</f>
        <v>Mar</v>
      </c>
      <c r="G146" s="4" t="s">
        <v>20</v>
      </c>
      <c r="H146" s="4" t="s">
        <v>33</v>
      </c>
      <c r="I146" s="4" t="s">
        <v>2</v>
      </c>
      <c r="J146" s="4" t="s">
        <v>13</v>
      </c>
      <c r="K146" s="4" t="s">
        <v>34</v>
      </c>
      <c r="L146" s="4" t="s">
        <v>38</v>
      </c>
      <c r="M146" s="8">
        <v>2</v>
      </c>
      <c r="N146" s="5">
        <v>125.04</v>
      </c>
      <c r="O146" s="6">
        <v>0.05</v>
      </c>
      <c r="P146" s="5">
        <v>67.680000000000007</v>
      </c>
      <c r="Q146" s="5">
        <f t="shared" si="8"/>
        <v>237.57599999999999</v>
      </c>
      <c r="R146" s="5">
        <f t="shared" si="9"/>
        <v>135.36000000000001</v>
      </c>
      <c r="S146" s="5">
        <f t="shared" si="10"/>
        <v>102.21599999999998</v>
      </c>
      <c r="T146" s="7">
        <f t="shared" si="11"/>
        <v>0.43024547934134755</v>
      </c>
    </row>
    <row r="147" spans="1:20" ht="15.6">
      <c r="A147" s="2">
        <v>274</v>
      </c>
      <c r="B147" s="3">
        <v>46332</v>
      </c>
      <c r="C147" s="4">
        <f>YEAR(SalesDataTable[[#This Row],[Order Date]])</f>
        <v>2026</v>
      </c>
      <c r="D147" s="4" t="str">
        <f>"Q"&amp;ROUNDUP(MONTH(SalesDataTable[[#This Row],[Order Date]])/3,0)</f>
        <v>Q4</v>
      </c>
      <c r="E147" s="4">
        <f>MONTH(SalesDataTable[[#This Row],[Order Date]])</f>
        <v>11</v>
      </c>
      <c r="F147" s="4" t="str">
        <f>TEXT(SalesDataTable[[#This Row],[Order Date]],"MMM")</f>
        <v>Nov</v>
      </c>
      <c r="G147" s="4" t="s">
        <v>6</v>
      </c>
      <c r="H147" s="4" t="s">
        <v>7</v>
      </c>
      <c r="I147" s="4" t="s">
        <v>2</v>
      </c>
      <c r="J147" s="4" t="s">
        <v>16</v>
      </c>
      <c r="K147" s="4" t="s">
        <v>4</v>
      </c>
      <c r="L147" s="4" t="s">
        <v>5</v>
      </c>
      <c r="M147" s="8">
        <v>1</v>
      </c>
      <c r="N147" s="5">
        <v>82.89</v>
      </c>
      <c r="O147" s="6">
        <v>0</v>
      </c>
      <c r="P147" s="5">
        <v>41.44</v>
      </c>
      <c r="Q147" s="5">
        <f t="shared" si="8"/>
        <v>82.89</v>
      </c>
      <c r="R147" s="5">
        <f t="shared" si="9"/>
        <v>41.44</v>
      </c>
      <c r="S147" s="5">
        <f t="shared" si="10"/>
        <v>41.45</v>
      </c>
      <c r="T147" s="7">
        <f t="shared" si="11"/>
        <v>0.50006032090722652</v>
      </c>
    </row>
    <row r="148" spans="1:20" ht="15.6">
      <c r="A148" s="2">
        <v>276</v>
      </c>
      <c r="B148" s="3">
        <v>46310</v>
      </c>
      <c r="C148" s="4">
        <f>YEAR(SalesDataTable[[#This Row],[Order Date]])</f>
        <v>2026</v>
      </c>
      <c r="D148" s="4" t="str">
        <f>"Q"&amp;ROUNDUP(MONTH(SalesDataTable[[#This Row],[Order Date]])/3,0)</f>
        <v>Q4</v>
      </c>
      <c r="E148" s="4">
        <f>MONTH(SalesDataTable[[#This Row],[Order Date]])</f>
        <v>10</v>
      </c>
      <c r="F148" s="4" t="str">
        <f>TEXT(SalesDataTable[[#This Row],[Order Date]],"MMM")</f>
        <v>Oct</v>
      </c>
      <c r="G148" s="4" t="s">
        <v>11</v>
      </c>
      <c r="H148" s="4" t="s">
        <v>12</v>
      </c>
      <c r="I148" s="4" t="s">
        <v>2</v>
      </c>
      <c r="J148" s="4" t="s">
        <v>16</v>
      </c>
      <c r="K148" s="4" t="s">
        <v>9</v>
      </c>
      <c r="L148" s="4" t="s">
        <v>10</v>
      </c>
      <c r="M148" s="8">
        <v>1</v>
      </c>
      <c r="N148" s="5">
        <v>92.74</v>
      </c>
      <c r="O148" s="6">
        <v>0.15</v>
      </c>
      <c r="P148" s="5">
        <v>44.52</v>
      </c>
      <c r="Q148" s="5">
        <f t="shared" si="8"/>
        <v>78.828999999999994</v>
      </c>
      <c r="R148" s="5">
        <f t="shared" si="9"/>
        <v>44.52</v>
      </c>
      <c r="S148" s="5">
        <f t="shared" si="10"/>
        <v>34.30899999999999</v>
      </c>
      <c r="T148" s="7">
        <f t="shared" si="11"/>
        <v>0.43523322635070844</v>
      </c>
    </row>
    <row r="149" spans="1:20" ht="15.6">
      <c r="A149" s="2">
        <v>280</v>
      </c>
      <c r="B149" s="3">
        <v>46162</v>
      </c>
      <c r="C149" s="4">
        <f>YEAR(SalesDataTable[[#This Row],[Order Date]])</f>
        <v>2026</v>
      </c>
      <c r="D149" s="4" t="str">
        <f>"Q"&amp;ROUNDUP(MONTH(SalesDataTable[[#This Row],[Order Date]])/3,0)</f>
        <v>Q2</v>
      </c>
      <c r="E149" s="4">
        <f>MONTH(SalesDataTable[[#This Row],[Order Date]])</f>
        <v>5</v>
      </c>
      <c r="F149" s="4" t="str">
        <f>TEXT(SalesDataTable[[#This Row],[Order Date]],"MMM")</f>
        <v>May</v>
      </c>
      <c r="G149" s="4" t="s">
        <v>20</v>
      </c>
      <c r="H149" s="4" t="s">
        <v>33</v>
      </c>
      <c r="I149" s="4" t="s">
        <v>19</v>
      </c>
      <c r="J149" s="4" t="s">
        <v>16</v>
      </c>
      <c r="K149" s="4" t="s">
        <v>14</v>
      </c>
      <c r="L149" s="4" t="s">
        <v>48</v>
      </c>
      <c r="M149" s="8">
        <v>1</v>
      </c>
      <c r="N149" s="5">
        <v>168.56</v>
      </c>
      <c r="O149" s="6">
        <v>0</v>
      </c>
      <c r="P149" s="5">
        <v>85.46</v>
      </c>
      <c r="Q149" s="5">
        <f t="shared" si="8"/>
        <v>168.56</v>
      </c>
      <c r="R149" s="5">
        <f t="shared" si="9"/>
        <v>85.46</v>
      </c>
      <c r="S149" s="5">
        <f t="shared" si="10"/>
        <v>83.100000000000009</v>
      </c>
      <c r="T149" s="7">
        <f t="shared" si="11"/>
        <v>0.49299952539155201</v>
      </c>
    </row>
    <row r="150" spans="1:20" ht="15.6">
      <c r="A150" s="2">
        <v>282</v>
      </c>
      <c r="B150" s="3">
        <v>46159</v>
      </c>
      <c r="C150" s="4">
        <f>YEAR(SalesDataTable[[#This Row],[Order Date]])</f>
        <v>2026</v>
      </c>
      <c r="D150" s="4" t="str">
        <f>"Q"&amp;ROUNDUP(MONTH(SalesDataTable[[#This Row],[Order Date]])/3,0)</f>
        <v>Q2</v>
      </c>
      <c r="E150" s="4">
        <f>MONTH(SalesDataTable[[#This Row],[Order Date]])</f>
        <v>5</v>
      </c>
      <c r="F150" s="4" t="str">
        <f>TEXT(SalesDataTable[[#This Row],[Order Date]],"MMM")</f>
        <v>May</v>
      </c>
      <c r="G150" s="4" t="s">
        <v>6</v>
      </c>
      <c r="H150" s="4" t="s">
        <v>43</v>
      </c>
      <c r="I150" s="4" t="s">
        <v>28</v>
      </c>
      <c r="J150" s="4" t="s">
        <v>13</v>
      </c>
      <c r="K150" s="4" t="s">
        <v>4</v>
      </c>
      <c r="L150" s="4" t="s">
        <v>22</v>
      </c>
      <c r="M150" s="8">
        <v>3</v>
      </c>
      <c r="N150" s="5">
        <v>51.68</v>
      </c>
      <c r="O150" s="6">
        <v>0</v>
      </c>
      <c r="P150" s="5">
        <v>22.4</v>
      </c>
      <c r="Q150" s="5">
        <f t="shared" si="8"/>
        <v>155.04</v>
      </c>
      <c r="R150" s="5">
        <f t="shared" si="9"/>
        <v>67.199999999999989</v>
      </c>
      <c r="S150" s="5">
        <f t="shared" si="10"/>
        <v>87.84</v>
      </c>
      <c r="T150" s="7">
        <f t="shared" si="11"/>
        <v>0.56656346749226016</v>
      </c>
    </row>
    <row r="151" spans="1:20" ht="15.6">
      <c r="A151" s="2">
        <v>285</v>
      </c>
      <c r="B151" s="3">
        <v>46066</v>
      </c>
      <c r="C151" s="4">
        <f>YEAR(SalesDataTable[[#This Row],[Order Date]])</f>
        <v>2026</v>
      </c>
      <c r="D151" s="4" t="str">
        <f>"Q"&amp;ROUNDUP(MONTH(SalesDataTable[[#This Row],[Order Date]])/3,0)</f>
        <v>Q1</v>
      </c>
      <c r="E151" s="4">
        <f>MONTH(SalesDataTable[[#This Row],[Order Date]])</f>
        <v>2</v>
      </c>
      <c r="F151" s="4" t="str">
        <f>TEXT(SalesDataTable[[#This Row],[Order Date]],"MMM")</f>
        <v>Feb</v>
      </c>
      <c r="G151" s="4" t="s">
        <v>20</v>
      </c>
      <c r="H151" s="4" t="s">
        <v>33</v>
      </c>
      <c r="I151" s="4" t="s">
        <v>19</v>
      </c>
      <c r="J151" s="4" t="s">
        <v>13</v>
      </c>
      <c r="K151" s="4" t="s">
        <v>9</v>
      </c>
      <c r="L151" s="4" t="s">
        <v>10</v>
      </c>
      <c r="M151" s="8">
        <v>4</v>
      </c>
      <c r="N151" s="5">
        <v>92.87</v>
      </c>
      <c r="O151" s="6">
        <v>0</v>
      </c>
      <c r="P151" s="5">
        <v>44.95</v>
      </c>
      <c r="Q151" s="5">
        <f t="shared" si="8"/>
        <v>371.48</v>
      </c>
      <c r="R151" s="5">
        <f t="shared" si="9"/>
        <v>179.8</v>
      </c>
      <c r="S151" s="5">
        <f t="shared" si="10"/>
        <v>191.68</v>
      </c>
      <c r="T151" s="7">
        <f t="shared" si="11"/>
        <v>0.51599009367933668</v>
      </c>
    </row>
    <row r="152" spans="1:20" ht="15.6">
      <c r="A152" s="2">
        <v>287</v>
      </c>
      <c r="B152" s="3">
        <v>46077</v>
      </c>
      <c r="C152" s="4">
        <f>YEAR(SalesDataTable[[#This Row],[Order Date]])</f>
        <v>2026</v>
      </c>
      <c r="D152" s="4" t="str">
        <f>"Q"&amp;ROUNDUP(MONTH(SalesDataTable[[#This Row],[Order Date]])/3,0)</f>
        <v>Q1</v>
      </c>
      <c r="E152" s="4">
        <f>MONTH(SalesDataTable[[#This Row],[Order Date]])</f>
        <v>2</v>
      </c>
      <c r="F152" s="4" t="str">
        <f>TEXT(SalesDataTable[[#This Row],[Order Date]],"MMM")</f>
        <v>Feb</v>
      </c>
      <c r="G152" s="4" t="s">
        <v>6</v>
      </c>
      <c r="H152" s="4" t="s">
        <v>27</v>
      </c>
      <c r="I152" s="4" t="s">
        <v>28</v>
      </c>
      <c r="J152" s="4" t="s">
        <v>13</v>
      </c>
      <c r="K152" s="4" t="s">
        <v>14</v>
      </c>
      <c r="L152" s="4" t="s">
        <v>48</v>
      </c>
      <c r="M152" s="8">
        <v>1</v>
      </c>
      <c r="N152" s="5">
        <v>164.6</v>
      </c>
      <c r="O152" s="6">
        <v>0</v>
      </c>
      <c r="P152" s="5">
        <v>85.07</v>
      </c>
      <c r="Q152" s="5">
        <f t="shared" si="8"/>
        <v>164.6</v>
      </c>
      <c r="R152" s="5">
        <f t="shared" si="9"/>
        <v>85.07</v>
      </c>
      <c r="S152" s="5">
        <f t="shared" si="10"/>
        <v>79.53</v>
      </c>
      <c r="T152" s="7">
        <f t="shared" si="11"/>
        <v>0.48317132442284327</v>
      </c>
    </row>
    <row r="153" spans="1:20" ht="15.6">
      <c r="A153" s="2">
        <v>289</v>
      </c>
      <c r="B153" s="3">
        <v>46168</v>
      </c>
      <c r="C153" s="4">
        <f>YEAR(SalesDataTable[[#This Row],[Order Date]])</f>
        <v>2026</v>
      </c>
      <c r="D153" s="4" t="str">
        <f>"Q"&amp;ROUNDUP(MONTH(SalesDataTable[[#This Row],[Order Date]])/3,0)</f>
        <v>Q2</v>
      </c>
      <c r="E153" s="4">
        <f>MONTH(SalesDataTable[[#This Row],[Order Date]])</f>
        <v>5</v>
      </c>
      <c r="F153" s="4" t="str">
        <f>TEXT(SalesDataTable[[#This Row],[Order Date]],"MMM")</f>
        <v>May</v>
      </c>
      <c r="G153" s="4" t="s">
        <v>0</v>
      </c>
      <c r="H153" s="4" t="s">
        <v>50</v>
      </c>
      <c r="I153" s="4" t="s">
        <v>2</v>
      </c>
      <c r="J153" s="4" t="s">
        <v>16</v>
      </c>
      <c r="K153" s="4" t="s">
        <v>4</v>
      </c>
      <c r="L153" s="4" t="s">
        <v>26</v>
      </c>
      <c r="M153" s="8">
        <v>2</v>
      </c>
      <c r="N153" s="5">
        <v>41.29</v>
      </c>
      <c r="O153" s="6">
        <v>0.15</v>
      </c>
      <c r="P153" s="5">
        <v>16.43</v>
      </c>
      <c r="Q153" s="5">
        <f t="shared" si="8"/>
        <v>70.192999999999998</v>
      </c>
      <c r="R153" s="5">
        <f t="shared" si="9"/>
        <v>32.86</v>
      </c>
      <c r="S153" s="5">
        <f t="shared" si="10"/>
        <v>37.332999999999998</v>
      </c>
      <c r="T153" s="7">
        <f t="shared" si="11"/>
        <v>0.531862151496588</v>
      </c>
    </row>
    <row r="154" spans="1:20" ht="15.6">
      <c r="A154" s="2">
        <v>290</v>
      </c>
      <c r="B154" s="3">
        <v>46126</v>
      </c>
      <c r="C154" s="4">
        <f>YEAR(SalesDataTable[[#This Row],[Order Date]])</f>
        <v>2026</v>
      </c>
      <c r="D154" s="4" t="str">
        <f>"Q"&amp;ROUNDUP(MONTH(SalesDataTable[[#This Row],[Order Date]])/3,0)</f>
        <v>Q2</v>
      </c>
      <c r="E154" s="4">
        <f>MONTH(SalesDataTable[[#This Row],[Order Date]])</f>
        <v>4</v>
      </c>
      <c r="F154" s="4" t="str">
        <f>TEXT(SalesDataTable[[#This Row],[Order Date]],"MMM")</f>
        <v>Apr</v>
      </c>
      <c r="G154" s="4" t="s">
        <v>0</v>
      </c>
      <c r="H154" s="4" t="s">
        <v>50</v>
      </c>
      <c r="I154" s="4" t="s">
        <v>2</v>
      </c>
      <c r="J154" s="4" t="s">
        <v>16</v>
      </c>
      <c r="K154" s="4" t="s">
        <v>14</v>
      </c>
      <c r="L154" s="4" t="s">
        <v>44</v>
      </c>
      <c r="M154" s="8">
        <v>1</v>
      </c>
      <c r="N154" s="5">
        <v>130.81</v>
      </c>
      <c r="O154" s="6">
        <v>0</v>
      </c>
      <c r="P154" s="5">
        <v>67.86</v>
      </c>
      <c r="Q154" s="5">
        <f t="shared" si="8"/>
        <v>130.81</v>
      </c>
      <c r="R154" s="5">
        <f t="shared" si="9"/>
        <v>67.86</v>
      </c>
      <c r="S154" s="5">
        <f t="shared" si="10"/>
        <v>62.95</v>
      </c>
      <c r="T154" s="7">
        <f t="shared" si="11"/>
        <v>0.48123232168794439</v>
      </c>
    </row>
    <row r="155" spans="1:20" ht="15.6">
      <c r="A155" s="2">
        <v>291</v>
      </c>
      <c r="B155" s="3">
        <v>46304</v>
      </c>
      <c r="C155" s="4">
        <f>YEAR(SalesDataTable[[#This Row],[Order Date]])</f>
        <v>2026</v>
      </c>
      <c r="D155" s="4" t="str">
        <f>"Q"&amp;ROUNDUP(MONTH(SalesDataTable[[#This Row],[Order Date]])/3,0)</f>
        <v>Q4</v>
      </c>
      <c r="E155" s="4">
        <f>MONTH(SalesDataTable[[#This Row],[Order Date]])</f>
        <v>10</v>
      </c>
      <c r="F155" s="4" t="str">
        <f>TEXT(SalesDataTable[[#This Row],[Order Date]],"MMM")</f>
        <v>Oct</v>
      </c>
      <c r="G155" s="4" t="s">
        <v>11</v>
      </c>
      <c r="H155" s="4" t="s">
        <v>12</v>
      </c>
      <c r="I155" s="4" t="s">
        <v>2</v>
      </c>
      <c r="J155" s="4" t="s">
        <v>13</v>
      </c>
      <c r="K155" s="4" t="s">
        <v>14</v>
      </c>
      <c r="L155" s="4" t="s">
        <v>44</v>
      </c>
      <c r="M155" s="8">
        <v>2</v>
      </c>
      <c r="N155" s="5">
        <v>132.47999999999999</v>
      </c>
      <c r="O155" s="6">
        <v>0.1</v>
      </c>
      <c r="P155" s="5">
        <v>67.48</v>
      </c>
      <c r="Q155" s="5">
        <f t="shared" si="8"/>
        <v>238.464</v>
      </c>
      <c r="R155" s="5">
        <f t="shared" si="9"/>
        <v>134.96</v>
      </c>
      <c r="S155" s="5">
        <f t="shared" si="10"/>
        <v>103.50399999999999</v>
      </c>
      <c r="T155" s="7">
        <f t="shared" si="11"/>
        <v>0.43404455179817497</v>
      </c>
    </row>
    <row r="156" spans="1:20" ht="15.6">
      <c r="A156" s="2">
        <v>295</v>
      </c>
      <c r="B156" s="3">
        <v>46237</v>
      </c>
      <c r="C156" s="4">
        <f>YEAR(SalesDataTable[[#This Row],[Order Date]])</f>
        <v>2026</v>
      </c>
      <c r="D156" s="4" t="str">
        <f>"Q"&amp;ROUNDUP(MONTH(SalesDataTable[[#This Row],[Order Date]])/3,0)</f>
        <v>Q3</v>
      </c>
      <c r="E156" s="4">
        <f>MONTH(SalesDataTable[[#This Row],[Order Date]])</f>
        <v>8</v>
      </c>
      <c r="F156" s="4" t="str">
        <f>TEXT(SalesDataTable[[#This Row],[Order Date]],"MMM")</f>
        <v>Aug</v>
      </c>
      <c r="G156" s="4" t="s">
        <v>20</v>
      </c>
      <c r="H156" s="4" t="s">
        <v>33</v>
      </c>
      <c r="I156" s="4" t="s">
        <v>28</v>
      </c>
      <c r="J156" s="4" t="s">
        <v>3</v>
      </c>
      <c r="K156" s="4" t="s">
        <v>14</v>
      </c>
      <c r="L156" s="4" t="s">
        <v>15</v>
      </c>
      <c r="M156" s="8">
        <v>2</v>
      </c>
      <c r="N156" s="5">
        <v>36.15</v>
      </c>
      <c r="O156" s="6">
        <v>0.1</v>
      </c>
      <c r="P156" s="5">
        <v>13.19</v>
      </c>
      <c r="Q156" s="5">
        <f t="shared" si="8"/>
        <v>65.069999999999993</v>
      </c>
      <c r="R156" s="5">
        <f t="shared" si="9"/>
        <v>26.38</v>
      </c>
      <c r="S156" s="5">
        <f t="shared" si="10"/>
        <v>38.69</v>
      </c>
      <c r="T156" s="7">
        <f t="shared" si="11"/>
        <v>0.59459044106347014</v>
      </c>
    </row>
    <row r="157" spans="1:20" ht="15.6">
      <c r="A157" s="2">
        <v>298</v>
      </c>
      <c r="B157" s="3">
        <v>46348</v>
      </c>
      <c r="C157" s="4">
        <f>YEAR(SalesDataTable[[#This Row],[Order Date]])</f>
        <v>2026</v>
      </c>
      <c r="D157" s="4" t="str">
        <f>"Q"&amp;ROUNDUP(MONTH(SalesDataTable[[#This Row],[Order Date]])/3,0)</f>
        <v>Q4</v>
      </c>
      <c r="E157" s="4">
        <f>MONTH(SalesDataTable[[#This Row],[Order Date]])</f>
        <v>11</v>
      </c>
      <c r="F157" s="4" t="str">
        <f>TEXT(SalesDataTable[[#This Row],[Order Date]],"MMM")</f>
        <v>Nov</v>
      </c>
      <c r="G157" s="4" t="s">
        <v>6</v>
      </c>
      <c r="H157" s="4" t="s">
        <v>43</v>
      </c>
      <c r="I157" s="4" t="s">
        <v>28</v>
      </c>
      <c r="J157" s="4" t="s">
        <v>13</v>
      </c>
      <c r="K157" s="4" t="s">
        <v>23</v>
      </c>
      <c r="L157" s="4" t="s">
        <v>29</v>
      </c>
      <c r="M157" s="8">
        <v>1</v>
      </c>
      <c r="N157" s="5">
        <v>196.08</v>
      </c>
      <c r="O157" s="6">
        <v>0.1</v>
      </c>
      <c r="P157" s="5">
        <v>104.19</v>
      </c>
      <c r="Q157" s="5">
        <f t="shared" si="8"/>
        <v>176.47200000000001</v>
      </c>
      <c r="R157" s="5">
        <f t="shared" si="9"/>
        <v>104.19</v>
      </c>
      <c r="S157" s="5">
        <f t="shared" si="10"/>
        <v>72.282000000000011</v>
      </c>
      <c r="T157" s="7">
        <f t="shared" si="11"/>
        <v>0.40959472324221408</v>
      </c>
    </row>
    <row r="158" spans="1:20" ht="15.6">
      <c r="A158" s="2">
        <v>303</v>
      </c>
      <c r="B158" s="3">
        <v>46068</v>
      </c>
      <c r="C158" s="4">
        <f>YEAR(SalesDataTable[[#This Row],[Order Date]])</f>
        <v>2026</v>
      </c>
      <c r="D158" s="4" t="str">
        <f>"Q"&amp;ROUNDUP(MONTH(SalesDataTable[[#This Row],[Order Date]])/3,0)</f>
        <v>Q1</v>
      </c>
      <c r="E158" s="4">
        <f>MONTH(SalesDataTable[[#This Row],[Order Date]])</f>
        <v>2</v>
      </c>
      <c r="F158" s="4" t="str">
        <f>TEXT(SalesDataTable[[#This Row],[Order Date]],"MMM")</f>
        <v>Feb</v>
      </c>
      <c r="G158" s="4" t="s">
        <v>6</v>
      </c>
      <c r="H158" s="4" t="s">
        <v>27</v>
      </c>
      <c r="I158" s="4" t="s">
        <v>28</v>
      </c>
      <c r="J158" s="4" t="s">
        <v>3</v>
      </c>
      <c r="K158" s="4" t="s">
        <v>4</v>
      </c>
      <c r="L158" s="4" t="s">
        <v>30</v>
      </c>
      <c r="M158" s="8">
        <v>2</v>
      </c>
      <c r="N158" s="5">
        <v>102.12</v>
      </c>
      <c r="O158" s="6">
        <v>0.15</v>
      </c>
      <c r="P158" s="5">
        <v>51.03</v>
      </c>
      <c r="Q158" s="5">
        <f t="shared" si="8"/>
        <v>173.60400000000001</v>
      </c>
      <c r="R158" s="5">
        <f t="shared" si="9"/>
        <v>102.06</v>
      </c>
      <c r="S158" s="5">
        <f t="shared" si="10"/>
        <v>71.544000000000011</v>
      </c>
      <c r="T158" s="7">
        <f t="shared" si="11"/>
        <v>0.41211032003870884</v>
      </c>
    </row>
    <row r="159" spans="1:20" ht="15.6">
      <c r="A159" s="2">
        <v>304</v>
      </c>
      <c r="B159" s="3">
        <v>46073</v>
      </c>
      <c r="C159" s="4">
        <f>YEAR(SalesDataTable[[#This Row],[Order Date]])</f>
        <v>2026</v>
      </c>
      <c r="D159" s="4" t="str">
        <f>"Q"&amp;ROUNDUP(MONTH(SalesDataTable[[#This Row],[Order Date]])/3,0)</f>
        <v>Q1</v>
      </c>
      <c r="E159" s="4">
        <f>MONTH(SalesDataTable[[#This Row],[Order Date]])</f>
        <v>2</v>
      </c>
      <c r="F159" s="4" t="str">
        <f>TEXT(SalesDataTable[[#This Row],[Order Date]],"MMM")</f>
        <v>Feb</v>
      </c>
      <c r="G159" s="4" t="s">
        <v>6</v>
      </c>
      <c r="H159" s="4" t="s">
        <v>43</v>
      </c>
      <c r="I159" s="4" t="s">
        <v>2</v>
      </c>
      <c r="J159" s="4" t="s">
        <v>16</v>
      </c>
      <c r="K159" s="4" t="s">
        <v>14</v>
      </c>
      <c r="L159" s="4" t="s">
        <v>44</v>
      </c>
      <c r="M159" s="8">
        <v>2</v>
      </c>
      <c r="N159" s="5">
        <v>136.55000000000001</v>
      </c>
      <c r="O159" s="6">
        <v>0</v>
      </c>
      <c r="P159" s="5">
        <v>68.84</v>
      </c>
      <c r="Q159" s="5">
        <f t="shared" si="8"/>
        <v>273.10000000000002</v>
      </c>
      <c r="R159" s="5">
        <f t="shared" si="9"/>
        <v>137.68</v>
      </c>
      <c r="S159" s="5">
        <f t="shared" si="10"/>
        <v>135.42000000000002</v>
      </c>
      <c r="T159" s="7">
        <f t="shared" si="11"/>
        <v>0.49586232149395826</v>
      </c>
    </row>
    <row r="160" spans="1:20" ht="15.6">
      <c r="A160" s="2">
        <v>305</v>
      </c>
      <c r="B160" s="3">
        <v>46287</v>
      </c>
      <c r="C160" s="4">
        <f>YEAR(SalesDataTable[[#This Row],[Order Date]])</f>
        <v>2026</v>
      </c>
      <c r="D160" s="4" t="str">
        <f>"Q"&amp;ROUNDUP(MONTH(SalesDataTable[[#This Row],[Order Date]])/3,0)</f>
        <v>Q3</v>
      </c>
      <c r="E160" s="4">
        <f>MONTH(SalesDataTable[[#This Row],[Order Date]])</f>
        <v>9</v>
      </c>
      <c r="F160" s="4" t="str">
        <f>TEXT(SalesDataTable[[#This Row],[Order Date]],"MMM")</f>
        <v>Sep</v>
      </c>
      <c r="G160" s="4" t="s">
        <v>20</v>
      </c>
      <c r="H160" s="4" t="s">
        <v>33</v>
      </c>
      <c r="I160" s="4" t="s">
        <v>2</v>
      </c>
      <c r="J160" s="4" t="s">
        <v>3</v>
      </c>
      <c r="K160" s="4" t="s">
        <v>14</v>
      </c>
      <c r="L160" s="4" t="s">
        <v>44</v>
      </c>
      <c r="M160" s="8">
        <v>1</v>
      </c>
      <c r="N160" s="5">
        <v>130.69999999999999</v>
      </c>
      <c r="O160" s="6">
        <v>0.05</v>
      </c>
      <c r="P160" s="5">
        <v>68.23</v>
      </c>
      <c r="Q160" s="5">
        <f t="shared" si="8"/>
        <v>124.16499999999998</v>
      </c>
      <c r="R160" s="5">
        <f t="shared" si="9"/>
        <v>68.23</v>
      </c>
      <c r="S160" s="5">
        <f t="shared" si="10"/>
        <v>55.934999999999974</v>
      </c>
      <c r="T160" s="7">
        <f t="shared" si="11"/>
        <v>0.45048926831232622</v>
      </c>
    </row>
    <row r="161" spans="1:20" ht="15.6">
      <c r="A161" s="2">
        <v>306</v>
      </c>
      <c r="B161" s="3">
        <v>46295</v>
      </c>
      <c r="C161" s="4">
        <f>YEAR(SalesDataTable[[#This Row],[Order Date]])</f>
        <v>2026</v>
      </c>
      <c r="D161" s="4" t="str">
        <f>"Q"&amp;ROUNDUP(MONTH(SalesDataTable[[#This Row],[Order Date]])/3,0)</f>
        <v>Q3</v>
      </c>
      <c r="E161" s="4">
        <f>MONTH(SalesDataTable[[#This Row],[Order Date]])</f>
        <v>9</v>
      </c>
      <c r="F161" s="4" t="str">
        <f>TEXT(SalesDataTable[[#This Row],[Order Date]],"MMM")</f>
        <v>Sep</v>
      </c>
      <c r="G161" s="4" t="s">
        <v>11</v>
      </c>
      <c r="H161" s="4" t="s">
        <v>39</v>
      </c>
      <c r="I161" s="4" t="s">
        <v>19</v>
      </c>
      <c r="J161" s="4" t="s">
        <v>16</v>
      </c>
      <c r="K161" s="4" t="s">
        <v>4</v>
      </c>
      <c r="L161" s="4" t="s">
        <v>22</v>
      </c>
      <c r="M161" s="8">
        <v>1</v>
      </c>
      <c r="N161" s="5">
        <v>51.81</v>
      </c>
      <c r="O161" s="6">
        <v>0.1</v>
      </c>
      <c r="P161" s="5">
        <v>22.65</v>
      </c>
      <c r="Q161" s="5">
        <f t="shared" si="8"/>
        <v>46.629000000000005</v>
      </c>
      <c r="R161" s="5">
        <f t="shared" si="9"/>
        <v>22.65</v>
      </c>
      <c r="S161" s="5">
        <f t="shared" si="10"/>
        <v>23.979000000000006</v>
      </c>
      <c r="T161" s="7">
        <f t="shared" si="11"/>
        <v>0.51425078813613856</v>
      </c>
    </row>
    <row r="162" spans="1:20" ht="15.6">
      <c r="A162" s="2">
        <v>307</v>
      </c>
      <c r="B162" s="3">
        <v>46326</v>
      </c>
      <c r="C162" s="4">
        <f>YEAR(SalesDataTable[[#This Row],[Order Date]])</f>
        <v>2026</v>
      </c>
      <c r="D162" s="4" t="str">
        <f>"Q"&amp;ROUNDUP(MONTH(SalesDataTable[[#This Row],[Order Date]])/3,0)</f>
        <v>Q4</v>
      </c>
      <c r="E162" s="4">
        <f>MONTH(SalesDataTable[[#This Row],[Order Date]])</f>
        <v>10</v>
      </c>
      <c r="F162" s="4" t="str">
        <f>TEXT(SalesDataTable[[#This Row],[Order Date]],"MMM")</f>
        <v>Oct</v>
      </c>
      <c r="G162" s="4" t="s">
        <v>20</v>
      </c>
      <c r="H162" s="4" t="s">
        <v>33</v>
      </c>
      <c r="I162" s="4" t="s">
        <v>2</v>
      </c>
      <c r="J162" s="4" t="s">
        <v>3</v>
      </c>
      <c r="K162" s="4" t="s">
        <v>34</v>
      </c>
      <c r="L162" s="4" t="s">
        <v>42</v>
      </c>
      <c r="M162" s="8">
        <v>1</v>
      </c>
      <c r="N162" s="5">
        <v>37.08</v>
      </c>
      <c r="O162" s="6">
        <v>0</v>
      </c>
      <c r="P162" s="5">
        <v>13.62</v>
      </c>
      <c r="Q162" s="5">
        <f t="shared" si="8"/>
        <v>37.08</v>
      </c>
      <c r="R162" s="5">
        <f t="shared" si="9"/>
        <v>13.62</v>
      </c>
      <c r="S162" s="5">
        <f t="shared" si="10"/>
        <v>23.46</v>
      </c>
      <c r="T162" s="7">
        <f t="shared" si="11"/>
        <v>0.63268608414239491</v>
      </c>
    </row>
    <row r="163" spans="1:20" ht="15.6">
      <c r="A163" s="2">
        <v>308</v>
      </c>
      <c r="B163" s="3">
        <v>46133</v>
      </c>
      <c r="C163" s="4">
        <f>YEAR(SalesDataTable[[#This Row],[Order Date]])</f>
        <v>2026</v>
      </c>
      <c r="D163" s="4" t="str">
        <f>"Q"&amp;ROUNDUP(MONTH(SalesDataTable[[#This Row],[Order Date]])/3,0)</f>
        <v>Q2</v>
      </c>
      <c r="E163" s="4">
        <f>MONTH(SalesDataTable[[#This Row],[Order Date]])</f>
        <v>4</v>
      </c>
      <c r="F163" s="4" t="str">
        <f>TEXT(SalesDataTable[[#This Row],[Order Date]],"MMM")</f>
        <v>Apr</v>
      </c>
      <c r="G163" s="4" t="s">
        <v>20</v>
      </c>
      <c r="H163" s="4" t="s">
        <v>31</v>
      </c>
      <c r="I163" s="4" t="s">
        <v>2</v>
      </c>
      <c r="J163" s="4" t="s">
        <v>3</v>
      </c>
      <c r="K163" s="4" t="s">
        <v>9</v>
      </c>
      <c r="L163" s="4" t="s">
        <v>10</v>
      </c>
      <c r="M163" s="8">
        <v>6</v>
      </c>
      <c r="N163" s="5">
        <v>93.58</v>
      </c>
      <c r="O163" s="6">
        <v>0</v>
      </c>
      <c r="P163" s="5">
        <v>46.68</v>
      </c>
      <c r="Q163" s="5">
        <f t="shared" si="8"/>
        <v>561.48</v>
      </c>
      <c r="R163" s="5">
        <f t="shared" si="9"/>
        <v>280.08</v>
      </c>
      <c r="S163" s="5">
        <f t="shared" si="10"/>
        <v>281.40000000000003</v>
      </c>
      <c r="T163" s="7">
        <f t="shared" si="11"/>
        <v>0.5011754648429152</v>
      </c>
    </row>
    <row r="164" spans="1:20" ht="15.6">
      <c r="A164" s="2">
        <v>310</v>
      </c>
      <c r="B164" s="3">
        <v>46320</v>
      </c>
      <c r="C164" s="4">
        <f>YEAR(SalesDataTable[[#This Row],[Order Date]])</f>
        <v>2026</v>
      </c>
      <c r="D164" s="4" t="str">
        <f>"Q"&amp;ROUNDUP(MONTH(SalesDataTable[[#This Row],[Order Date]])/3,0)</f>
        <v>Q4</v>
      </c>
      <c r="E164" s="4">
        <f>MONTH(SalesDataTable[[#This Row],[Order Date]])</f>
        <v>10</v>
      </c>
      <c r="F164" s="4" t="str">
        <f>TEXT(SalesDataTable[[#This Row],[Order Date]],"MMM")</f>
        <v>Oct</v>
      </c>
      <c r="G164" s="4" t="s">
        <v>6</v>
      </c>
      <c r="H164" s="4" t="s">
        <v>43</v>
      </c>
      <c r="I164" s="4" t="s">
        <v>2</v>
      </c>
      <c r="J164" s="4" t="s">
        <v>16</v>
      </c>
      <c r="K164" s="4" t="s">
        <v>9</v>
      </c>
      <c r="L164" s="4" t="s">
        <v>17</v>
      </c>
      <c r="M164" s="8">
        <v>5</v>
      </c>
      <c r="N164" s="5">
        <v>144.04</v>
      </c>
      <c r="O164" s="6">
        <v>0.1</v>
      </c>
      <c r="P164" s="5">
        <v>78.069999999999993</v>
      </c>
      <c r="Q164" s="5">
        <f t="shared" si="8"/>
        <v>648.17999999999995</v>
      </c>
      <c r="R164" s="5">
        <f t="shared" si="9"/>
        <v>390.34999999999997</v>
      </c>
      <c r="S164" s="5">
        <f t="shared" si="10"/>
        <v>257.83</v>
      </c>
      <c r="T164" s="7">
        <f t="shared" si="11"/>
        <v>0.39777530932765592</v>
      </c>
    </row>
    <row r="165" spans="1:20" ht="15.6">
      <c r="A165" s="2">
        <v>312</v>
      </c>
      <c r="B165" s="3">
        <v>46201</v>
      </c>
      <c r="C165" s="4">
        <f>YEAR(SalesDataTable[[#This Row],[Order Date]])</f>
        <v>2026</v>
      </c>
      <c r="D165" s="4" t="str">
        <f>"Q"&amp;ROUNDUP(MONTH(SalesDataTable[[#This Row],[Order Date]])/3,0)</f>
        <v>Q2</v>
      </c>
      <c r="E165" s="4">
        <f>MONTH(SalesDataTable[[#This Row],[Order Date]])</f>
        <v>6</v>
      </c>
      <c r="F165" s="4" t="str">
        <f>TEXT(SalesDataTable[[#This Row],[Order Date]],"MMM")</f>
        <v>Jun</v>
      </c>
      <c r="G165" s="4" t="s">
        <v>20</v>
      </c>
      <c r="H165" s="4" t="s">
        <v>31</v>
      </c>
      <c r="I165" s="4" t="s">
        <v>28</v>
      </c>
      <c r="J165" s="4" t="s">
        <v>3</v>
      </c>
      <c r="K165" s="4" t="s">
        <v>34</v>
      </c>
      <c r="L165" s="4" t="s">
        <v>42</v>
      </c>
      <c r="M165" s="8">
        <v>1</v>
      </c>
      <c r="N165" s="5">
        <v>36</v>
      </c>
      <c r="O165" s="6">
        <v>0</v>
      </c>
      <c r="P165" s="5">
        <v>13.95</v>
      </c>
      <c r="Q165" s="5">
        <f t="shared" si="8"/>
        <v>36</v>
      </c>
      <c r="R165" s="5">
        <f t="shared" si="9"/>
        <v>13.95</v>
      </c>
      <c r="S165" s="5">
        <f t="shared" si="10"/>
        <v>22.05</v>
      </c>
      <c r="T165" s="7">
        <f t="shared" si="11"/>
        <v>0.61250000000000004</v>
      </c>
    </row>
    <row r="166" spans="1:20" ht="15.6">
      <c r="A166" s="2">
        <v>313</v>
      </c>
      <c r="B166" s="3">
        <v>46095</v>
      </c>
      <c r="C166" s="4">
        <f>YEAR(SalesDataTable[[#This Row],[Order Date]])</f>
        <v>2026</v>
      </c>
      <c r="D166" s="4" t="str">
        <f>"Q"&amp;ROUNDUP(MONTH(SalesDataTable[[#This Row],[Order Date]])/3,0)</f>
        <v>Q1</v>
      </c>
      <c r="E166" s="4">
        <f>MONTH(SalesDataTable[[#This Row],[Order Date]])</f>
        <v>3</v>
      </c>
      <c r="F166" s="4" t="str">
        <f>TEXT(SalesDataTable[[#This Row],[Order Date]],"MMM")</f>
        <v>Mar</v>
      </c>
      <c r="G166" s="4" t="s">
        <v>20</v>
      </c>
      <c r="H166" s="4" t="s">
        <v>33</v>
      </c>
      <c r="I166" s="4" t="s">
        <v>2</v>
      </c>
      <c r="J166" s="4" t="s">
        <v>13</v>
      </c>
      <c r="K166" s="4" t="s">
        <v>4</v>
      </c>
      <c r="L166" s="4" t="s">
        <v>26</v>
      </c>
      <c r="M166" s="8">
        <v>4</v>
      </c>
      <c r="N166" s="5">
        <v>40.42</v>
      </c>
      <c r="O166" s="6">
        <v>0.1</v>
      </c>
      <c r="P166" s="5">
        <v>16.25</v>
      </c>
      <c r="Q166" s="5">
        <f t="shared" si="8"/>
        <v>145.512</v>
      </c>
      <c r="R166" s="5">
        <f t="shared" si="9"/>
        <v>65</v>
      </c>
      <c r="S166" s="5">
        <f t="shared" si="10"/>
        <v>80.512</v>
      </c>
      <c r="T166" s="7">
        <f t="shared" si="11"/>
        <v>0.5533014459288581</v>
      </c>
    </row>
    <row r="167" spans="1:20" ht="15.6">
      <c r="A167" s="2">
        <v>314</v>
      </c>
      <c r="B167" s="3">
        <v>46215</v>
      </c>
      <c r="C167" s="4">
        <f>YEAR(SalesDataTable[[#This Row],[Order Date]])</f>
        <v>2026</v>
      </c>
      <c r="D167" s="4" t="str">
        <f>"Q"&amp;ROUNDUP(MONTH(SalesDataTable[[#This Row],[Order Date]])/3,0)</f>
        <v>Q3</v>
      </c>
      <c r="E167" s="4">
        <f>MONTH(SalesDataTable[[#This Row],[Order Date]])</f>
        <v>7</v>
      </c>
      <c r="F167" s="4" t="str">
        <f>TEXT(SalesDataTable[[#This Row],[Order Date]],"MMM")</f>
        <v>Jul</v>
      </c>
      <c r="G167" s="4" t="s">
        <v>11</v>
      </c>
      <c r="H167" s="4" t="s">
        <v>12</v>
      </c>
      <c r="I167" s="4" t="s">
        <v>2</v>
      </c>
      <c r="J167" s="4" t="s">
        <v>3</v>
      </c>
      <c r="K167" s="4" t="s">
        <v>34</v>
      </c>
      <c r="L167" s="4" t="s">
        <v>35</v>
      </c>
      <c r="M167" s="8">
        <v>2</v>
      </c>
      <c r="N167" s="5">
        <v>41.09</v>
      </c>
      <c r="O167" s="6">
        <v>0.05</v>
      </c>
      <c r="P167" s="5">
        <v>14.54</v>
      </c>
      <c r="Q167" s="5">
        <f t="shared" si="8"/>
        <v>78.070999999999998</v>
      </c>
      <c r="R167" s="5">
        <f t="shared" si="9"/>
        <v>29.08</v>
      </c>
      <c r="S167" s="5">
        <f t="shared" si="10"/>
        <v>48.991</v>
      </c>
      <c r="T167" s="7">
        <f t="shared" si="11"/>
        <v>0.62751854081541159</v>
      </c>
    </row>
    <row r="168" spans="1:20" ht="15.6">
      <c r="A168" s="2">
        <v>315</v>
      </c>
      <c r="B168" s="3">
        <v>46228</v>
      </c>
      <c r="C168" s="4">
        <f>YEAR(SalesDataTable[[#This Row],[Order Date]])</f>
        <v>2026</v>
      </c>
      <c r="D168" s="4" t="str">
        <f>"Q"&amp;ROUNDUP(MONTH(SalesDataTable[[#This Row],[Order Date]])/3,0)</f>
        <v>Q3</v>
      </c>
      <c r="E168" s="4">
        <f>MONTH(SalesDataTable[[#This Row],[Order Date]])</f>
        <v>7</v>
      </c>
      <c r="F168" s="4" t="str">
        <f>TEXT(SalesDataTable[[#This Row],[Order Date]],"MMM")</f>
        <v>Jul</v>
      </c>
      <c r="G168" s="4" t="s">
        <v>11</v>
      </c>
      <c r="H168" s="4" t="s">
        <v>18</v>
      </c>
      <c r="I168" s="4" t="s">
        <v>28</v>
      </c>
      <c r="J168" s="4" t="s">
        <v>13</v>
      </c>
      <c r="K168" s="4" t="s">
        <v>4</v>
      </c>
      <c r="L168" s="4" t="s">
        <v>5</v>
      </c>
      <c r="M168" s="8">
        <v>1</v>
      </c>
      <c r="N168" s="5">
        <v>81.13</v>
      </c>
      <c r="O168" s="6">
        <v>0.05</v>
      </c>
      <c r="P168" s="5">
        <v>42.41</v>
      </c>
      <c r="Q168" s="5">
        <f t="shared" si="8"/>
        <v>77.073499999999996</v>
      </c>
      <c r="R168" s="5">
        <f t="shared" si="9"/>
        <v>42.41</v>
      </c>
      <c r="S168" s="5">
        <f t="shared" si="10"/>
        <v>34.663499999999999</v>
      </c>
      <c r="T168" s="7">
        <f t="shared" si="11"/>
        <v>0.44974602165465433</v>
      </c>
    </row>
    <row r="169" spans="1:20" ht="15.6">
      <c r="A169" s="2">
        <v>317</v>
      </c>
      <c r="B169" s="3">
        <v>46320</v>
      </c>
      <c r="C169" s="4">
        <f>YEAR(SalesDataTable[[#This Row],[Order Date]])</f>
        <v>2026</v>
      </c>
      <c r="D169" s="4" t="str">
        <f>"Q"&amp;ROUNDUP(MONTH(SalesDataTable[[#This Row],[Order Date]])/3,0)</f>
        <v>Q4</v>
      </c>
      <c r="E169" s="4">
        <f>MONTH(SalesDataTable[[#This Row],[Order Date]])</f>
        <v>10</v>
      </c>
      <c r="F169" s="4" t="str">
        <f>TEXT(SalesDataTable[[#This Row],[Order Date]],"MMM")</f>
        <v>Oct</v>
      </c>
      <c r="G169" s="4" t="s">
        <v>11</v>
      </c>
      <c r="H169" s="4" t="s">
        <v>39</v>
      </c>
      <c r="I169" s="4" t="s">
        <v>28</v>
      </c>
      <c r="J169" s="4" t="s">
        <v>13</v>
      </c>
      <c r="K169" s="4" t="s">
        <v>4</v>
      </c>
      <c r="L169" s="4" t="s">
        <v>5</v>
      </c>
      <c r="M169" s="8">
        <v>2</v>
      </c>
      <c r="N169" s="5">
        <v>80.69</v>
      </c>
      <c r="O169" s="6">
        <v>0.05</v>
      </c>
      <c r="P169" s="5">
        <v>43.81</v>
      </c>
      <c r="Q169" s="5">
        <f t="shared" si="8"/>
        <v>153.31099999999998</v>
      </c>
      <c r="R169" s="5">
        <f t="shared" si="9"/>
        <v>87.62</v>
      </c>
      <c r="S169" s="5">
        <f t="shared" si="10"/>
        <v>65.690999999999974</v>
      </c>
      <c r="T169" s="7">
        <f t="shared" si="11"/>
        <v>0.42848197454846676</v>
      </c>
    </row>
    <row r="170" spans="1:20" ht="15.6">
      <c r="A170" s="2">
        <v>318</v>
      </c>
      <c r="B170" s="3">
        <v>46361</v>
      </c>
      <c r="C170" s="4">
        <f>YEAR(SalesDataTable[[#This Row],[Order Date]])</f>
        <v>2026</v>
      </c>
      <c r="D170" s="4" t="str">
        <f>"Q"&amp;ROUNDUP(MONTH(SalesDataTable[[#This Row],[Order Date]])/3,0)</f>
        <v>Q4</v>
      </c>
      <c r="E170" s="4">
        <f>MONTH(SalesDataTable[[#This Row],[Order Date]])</f>
        <v>12</v>
      </c>
      <c r="F170" s="4" t="str">
        <f>TEXT(SalesDataTable[[#This Row],[Order Date]],"MMM")</f>
        <v>Dec</v>
      </c>
      <c r="G170" s="4" t="s">
        <v>20</v>
      </c>
      <c r="H170" s="4" t="s">
        <v>47</v>
      </c>
      <c r="I170" s="4" t="s">
        <v>2</v>
      </c>
      <c r="J170" s="4" t="s">
        <v>16</v>
      </c>
      <c r="K170" s="4" t="s">
        <v>9</v>
      </c>
      <c r="L170" s="4" t="s">
        <v>17</v>
      </c>
      <c r="M170" s="8">
        <v>1</v>
      </c>
      <c r="N170" s="5">
        <v>146.08000000000001</v>
      </c>
      <c r="O170" s="6">
        <v>0.1</v>
      </c>
      <c r="P170" s="5">
        <v>81.540000000000006</v>
      </c>
      <c r="Q170" s="5">
        <f t="shared" si="8"/>
        <v>131.47200000000001</v>
      </c>
      <c r="R170" s="5">
        <f t="shared" si="9"/>
        <v>81.540000000000006</v>
      </c>
      <c r="S170" s="5">
        <f t="shared" si="10"/>
        <v>49.932000000000002</v>
      </c>
      <c r="T170" s="7">
        <f t="shared" si="11"/>
        <v>0.37979189485213583</v>
      </c>
    </row>
    <row r="171" spans="1:20" ht="15.6">
      <c r="A171" s="2">
        <v>319</v>
      </c>
      <c r="B171" s="3">
        <v>46334</v>
      </c>
      <c r="C171" s="4">
        <f>YEAR(SalesDataTable[[#This Row],[Order Date]])</f>
        <v>2026</v>
      </c>
      <c r="D171" s="4" t="str">
        <f>"Q"&amp;ROUNDUP(MONTH(SalesDataTable[[#This Row],[Order Date]])/3,0)</f>
        <v>Q4</v>
      </c>
      <c r="E171" s="4">
        <f>MONTH(SalesDataTable[[#This Row],[Order Date]])</f>
        <v>11</v>
      </c>
      <c r="F171" s="4" t="str">
        <f>TEXT(SalesDataTable[[#This Row],[Order Date]],"MMM")</f>
        <v>Nov</v>
      </c>
      <c r="G171" s="4" t="s">
        <v>20</v>
      </c>
      <c r="H171" s="4" t="s">
        <v>33</v>
      </c>
      <c r="I171" s="4" t="s">
        <v>2</v>
      </c>
      <c r="J171" s="4" t="s">
        <v>3</v>
      </c>
      <c r="K171" s="4" t="s">
        <v>14</v>
      </c>
      <c r="L171" s="4" t="s">
        <v>15</v>
      </c>
      <c r="M171" s="8">
        <v>2</v>
      </c>
      <c r="N171" s="5">
        <v>36.299999999999997</v>
      </c>
      <c r="O171" s="6">
        <v>0.15</v>
      </c>
      <c r="P171" s="5">
        <v>13.38</v>
      </c>
      <c r="Q171" s="5">
        <f t="shared" si="8"/>
        <v>61.709999999999994</v>
      </c>
      <c r="R171" s="5">
        <f t="shared" si="9"/>
        <v>26.76</v>
      </c>
      <c r="S171" s="5">
        <f t="shared" si="10"/>
        <v>34.949999999999989</v>
      </c>
      <c r="T171" s="7">
        <f t="shared" si="11"/>
        <v>0.56635877491492448</v>
      </c>
    </row>
    <row r="172" spans="1:20" ht="15.6">
      <c r="A172" s="2">
        <v>320</v>
      </c>
      <c r="B172" s="3">
        <v>46349</v>
      </c>
      <c r="C172" s="4">
        <f>YEAR(SalesDataTable[[#This Row],[Order Date]])</f>
        <v>2026</v>
      </c>
      <c r="D172" s="4" t="str">
        <f>"Q"&amp;ROUNDUP(MONTH(SalesDataTable[[#This Row],[Order Date]])/3,0)</f>
        <v>Q4</v>
      </c>
      <c r="E172" s="4">
        <f>MONTH(SalesDataTable[[#This Row],[Order Date]])</f>
        <v>11</v>
      </c>
      <c r="F172" s="4" t="str">
        <f>TEXT(SalesDataTable[[#This Row],[Order Date]],"MMM")</f>
        <v>Nov</v>
      </c>
      <c r="G172" s="4" t="s">
        <v>11</v>
      </c>
      <c r="H172" s="4" t="s">
        <v>12</v>
      </c>
      <c r="I172" s="4" t="s">
        <v>2</v>
      </c>
      <c r="J172" s="4" t="s">
        <v>13</v>
      </c>
      <c r="K172" s="4" t="s">
        <v>23</v>
      </c>
      <c r="L172" s="4" t="s">
        <v>29</v>
      </c>
      <c r="M172" s="8">
        <v>5</v>
      </c>
      <c r="N172" s="5">
        <v>196.53</v>
      </c>
      <c r="O172" s="6">
        <v>0.15</v>
      </c>
      <c r="P172" s="5">
        <v>105.01</v>
      </c>
      <c r="Q172" s="5">
        <f t="shared" si="8"/>
        <v>835.25249999999994</v>
      </c>
      <c r="R172" s="5">
        <f t="shared" si="9"/>
        <v>525.05000000000007</v>
      </c>
      <c r="S172" s="5">
        <f t="shared" si="10"/>
        <v>310.20249999999987</v>
      </c>
      <c r="T172" s="7">
        <f t="shared" si="11"/>
        <v>0.37138769414039452</v>
      </c>
    </row>
    <row r="173" spans="1:20" ht="15.6">
      <c r="A173" s="2">
        <v>322</v>
      </c>
      <c r="B173" s="3">
        <v>46246</v>
      </c>
      <c r="C173" s="4">
        <f>YEAR(SalesDataTable[[#This Row],[Order Date]])</f>
        <v>2026</v>
      </c>
      <c r="D173" s="4" t="str">
        <f>"Q"&amp;ROUNDUP(MONTH(SalesDataTable[[#This Row],[Order Date]])/3,0)</f>
        <v>Q3</v>
      </c>
      <c r="E173" s="4">
        <f>MONTH(SalesDataTable[[#This Row],[Order Date]])</f>
        <v>8</v>
      </c>
      <c r="F173" s="4" t="str">
        <f>TEXT(SalesDataTable[[#This Row],[Order Date]],"MMM")</f>
        <v>Aug</v>
      </c>
      <c r="G173" s="4" t="s">
        <v>6</v>
      </c>
      <c r="H173" s="4" t="s">
        <v>49</v>
      </c>
      <c r="I173" s="4" t="s">
        <v>19</v>
      </c>
      <c r="J173" s="4" t="s">
        <v>3</v>
      </c>
      <c r="K173" s="4" t="s">
        <v>9</v>
      </c>
      <c r="L173" s="4" t="s">
        <v>46</v>
      </c>
      <c r="M173" s="8">
        <v>3</v>
      </c>
      <c r="N173" s="5">
        <v>72.349999999999994</v>
      </c>
      <c r="O173" s="6">
        <v>0</v>
      </c>
      <c r="P173" s="5">
        <v>32.119999999999997</v>
      </c>
      <c r="Q173" s="5">
        <f t="shared" si="8"/>
        <v>217.04999999999998</v>
      </c>
      <c r="R173" s="5">
        <f t="shared" si="9"/>
        <v>96.359999999999985</v>
      </c>
      <c r="S173" s="5">
        <f t="shared" si="10"/>
        <v>120.69</v>
      </c>
      <c r="T173" s="7">
        <f t="shared" si="11"/>
        <v>0.55604699378023503</v>
      </c>
    </row>
    <row r="174" spans="1:20" ht="15.6">
      <c r="A174" s="2">
        <v>323</v>
      </c>
      <c r="B174" s="3">
        <v>46196</v>
      </c>
      <c r="C174" s="4">
        <f>YEAR(SalesDataTable[[#This Row],[Order Date]])</f>
        <v>2026</v>
      </c>
      <c r="D174" s="4" t="str">
        <f>"Q"&amp;ROUNDUP(MONTH(SalesDataTable[[#This Row],[Order Date]])/3,0)</f>
        <v>Q2</v>
      </c>
      <c r="E174" s="4">
        <f>MONTH(SalesDataTable[[#This Row],[Order Date]])</f>
        <v>6</v>
      </c>
      <c r="F174" s="4" t="str">
        <f>TEXT(SalesDataTable[[#This Row],[Order Date]],"MMM")</f>
        <v>Jun</v>
      </c>
      <c r="G174" s="4" t="s">
        <v>20</v>
      </c>
      <c r="H174" s="4" t="s">
        <v>47</v>
      </c>
      <c r="I174" s="4" t="s">
        <v>2</v>
      </c>
      <c r="J174" s="4" t="s">
        <v>3</v>
      </c>
      <c r="K174" s="4" t="s">
        <v>14</v>
      </c>
      <c r="L174" s="4" t="s">
        <v>15</v>
      </c>
      <c r="M174" s="8">
        <v>1</v>
      </c>
      <c r="N174" s="5">
        <v>36.94</v>
      </c>
      <c r="O174" s="6">
        <v>0</v>
      </c>
      <c r="P174" s="5">
        <v>13.25</v>
      </c>
      <c r="Q174" s="5">
        <f t="shared" si="8"/>
        <v>36.94</v>
      </c>
      <c r="R174" s="5">
        <f t="shared" si="9"/>
        <v>13.25</v>
      </c>
      <c r="S174" s="5">
        <f t="shared" si="10"/>
        <v>23.689999999999998</v>
      </c>
      <c r="T174" s="7">
        <f t="shared" si="11"/>
        <v>0.64131023280996213</v>
      </c>
    </row>
    <row r="175" spans="1:20" ht="15.6">
      <c r="A175" s="2">
        <v>324</v>
      </c>
      <c r="B175" s="3">
        <v>46351</v>
      </c>
      <c r="C175" s="4">
        <f>YEAR(SalesDataTable[[#This Row],[Order Date]])</f>
        <v>2026</v>
      </c>
      <c r="D175" s="4" t="str">
        <f>"Q"&amp;ROUNDUP(MONTH(SalesDataTable[[#This Row],[Order Date]])/3,0)</f>
        <v>Q4</v>
      </c>
      <c r="E175" s="4">
        <f>MONTH(SalesDataTable[[#This Row],[Order Date]])</f>
        <v>11</v>
      </c>
      <c r="F175" s="4" t="str">
        <f>TEXT(SalesDataTable[[#This Row],[Order Date]],"MMM")</f>
        <v>Nov</v>
      </c>
      <c r="G175" s="4" t="s">
        <v>20</v>
      </c>
      <c r="H175" s="4" t="s">
        <v>47</v>
      </c>
      <c r="I175" s="4" t="s">
        <v>28</v>
      </c>
      <c r="J175" s="4" t="s">
        <v>3</v>
      </c>
      <c r="K175" s="4" t="s">
        <v>4</v>
      </c>
      <c r="L175" s="4" t="s">
        <v>30</v>
      </c>
      <c r="M175" s="8">
        <v>2</v>
      </c>
      <c r="N175" s="5">
        <v>103.88</v>
      </c>
      <c r="O175" s="6">
        <v>0.15</v>
      </c>
      <c r="P175" s="5">
        <v>49.26</v>
      </c>
      <c r="Q175" s="5">
        <f t="shared" si="8"/>
        <v>176.59599999999998</v>
      </c>
      <c r="R175" s="5">
        <f t="shared" si="9"/>
        <v>98.52</v>
      </c>
      <c r="S175" s="5">
        <f t="shared" si="10"/>
        <v>78.075999999999979</v>
      </c>
      <c r="T175" s="7">
        <f t="shared" si="11"/>
        <v>0.44211646922920106</v>
      </c>
    </row>
    <row r="176" spans="1:20" ht="15.6">
      <c r="A176" s="2">
        <v>328</v>
      </c>
      <c r="B176" s="3">
        <v>46151</v>
      </c>
      <c r="C176" s="4">
        <f>YEAR(SalesDataTable[[#This Row],[Order Date]])</f>
        <v>2026</v>
      </c>
      <c r="D176" s="4" t="str">
        <f>"Q"&amp;ROUNDUP(MONTH(SalesDataTable[[#This Row],[Order Date]])/3,0)</f>
        <v>Q2</v>
      </c>
      <c r="E176" s="4">
        <f>MONTH(SalesDataTable[[#This Row],[Order Date]])</f>
        <v>5</v>
      </c>
      <c r="F176" s="4" t="str">
        <f>TEXT(SalesDataTable[[#This Row],[Order Date]],"MMM")</f>
        <v>May</v>
      </c>
      <c r="G176" s="4" t="s">
        <v>20</v>
      </c>
      <c r="H176" s="4" t="s">
        <v>47</v>
      </c>
      <c r="I176" s="4" t="s">
        <v>2</v>
      </c>
      <c r="J176" s="4" t="s">
        <v>3</v>
      </c>
      <c r="K176" s="4" t="s">
        <v>34</v>
      </c>
      <c r="L176" s="4" t="s">
        <v>45</v>
      </c>
      <c r="M176" s="8">
        <v>1</v>
      </c>
      <c r="N176" s="5">
        <v>51.78</v>
      </c>
      <c r="O176" s="6">
        <v>0.1</v>
      </c>
      <c r="P176" s="5">
        <v>21.63</v>
      </c>
      <c r="Q176" s="5">
        <f t="shared" si="8"/>
        <v>46.602000000000004</v>
      </c>
      <c r="R176" s="5">
        <f t="shared" si="9"/>
        <v>21.63</v>
      </c>
      <c r="S176" s="5">
        <f t="shared" si="10"/>
        <v>24.972000000000005</v>
      </c>
      <c r="T176" s="7">
        <f t="shared" si="11"/>
        <v>0.53585683017896235</v>
      </c>
    </row>
    <row r="177" spans="1:20" ht="15.6">
      <c r="A177" s="2">
        <v>330</v>
      </c>
      <c r="B177" s="3">
        <v>46308</v>
      </c>
      <c r="C177" s="4">
        <f>YEAR(SalesDataTable[[#This Row],[Order Date]])</f>
        <v>2026</v>
      </c>
      <c r="D177" s="4" t="str">
        <f>"Q"&amp;ROUNDUP(MONTH(SalesDataTable[[#This Row],[Order Date]])/3,0)</f>
        <v>Q4</v>
      </c>
      <c r="E177" s="4">
        <f>MONTH(SalesDataTable[[#This Row],[Order Date]])</f>
        <v>10</v>
      </c>
      <c r="F177" s="4" t="str">
        <f>TEXT(SalesDataTable[[#This Row],[Order Date]],"MMM")</f>
        <v>Oct</v>
      </c>
      <c r="G177" s="4" t="s">
        <v>6</v>
      </c>
      <c r="H177" s="4" t="s">
        <v>43</v>
      </c>
      <c r="I177" s="4" t="s">
        <v>8</v>
      </c>
      <c r="J177" s="4" t="s">
        <v>16</v>
      </c>
      <c r="K177" s="4" t="s">
        <v>14</v>
      </c>
      <c r="L177" s="4" t="s">
        <v>15</v>
      </c>
      <c r="M177" s="8">
        <v>5</v>
      </c>
      <c r="N177" s="5">
        <v>36.97</v>
      </c>
      <c r="O177" s="6">
        <v>0.15</v>
      </c>
      <c r="P177" s="5">
        <v>13.93</v>
      </c>
      <c r="Q177" s="5">
        <f t="shared" si="8"/>
        <v>157.1225</v>
      </c>
      <c r="R177" s="5">
        <f t="shared" si="9"/>
        <v>69.650000000000006</v>
      </c>
      <c r="S177" s="5">
        <f t="shared" si="10"/>
        <v>87.472499999999997</v>
      </c>
      <c r="T177" s="7">
        <f t="shared" si="11"/>
        <v>0.55671530175500006</v>
      </c>
    </row>
    <row r="178" spans="1:20" ht="15.6">
      <c r="A178" s="2">
        <v>335</v>
      </c>
      <c r="B178" s="3">
        <v>46189</v>
      </c>
      <c r="C178" s="4">
        <f>YEAR(SalesDataTable[[#This Row],[Order Date]])</f>
        <v>2026</v>
      </c>
      <c r="D178" s="4" t="str">
        <f>"Q"&amp;ROUNDUP(MONTH(SalesDataTable[[#This Row],[Order Date]])/3,0)</f>
        <v>Q2</v>
      </c>
      <c r="E178" s="4">
        <f>MONTH(SalesDataTable[[#This Row],[Order Date]])</f>
        <v>6</v>
      </c>
      <c r="F178" s="4" t="str">
        <f>TEXT(SalesDataTable[[#This Row],[Order Date]],"MMM")</f>
        <v>Jun</v>
      </c>
      <c r="G178" s="4" t="s">
        <v>20</v>
      </c>
      <c r="H178" s="4" t="s">
        <v>33</v>
      </c>
      <c r="I178" s="4" t="s">
        <v>2</v>
      </c>
      <c r="J178" s="4" t="s">
        <v>3</v>
      </c>
      <c r="K178" s="4" t="s">
        <v>14</v>
      </c>
      <c r="L178" s="4" t="s">
        <v>48</v>
      </c>
      <c r="M178" s="8">
        <v>3</v>
      </c>
      <c r="N178" s="5">
        <v>163.65</v>
      </c>
      <c r="O178" s="6">
        <v>0.15</v>
      </c>
      <c r="P178" s="5">
        <v>85.8</v>
      </c>
      <c r="Q178" s="5">
        <f t="shared" si="8"/>
        <v>417.3075</v>
      </c>
      <c r="R178" s="5">
        <f t="shared" si="9"/>
        <v>257.39999999999998</v>
      </c>
      <c r="S178" s="5">
        <f t="shared" si="10"/>
        <v>159.90750000000003</v>
      </c>
      <c r="T178" s="7">
        <f t="shared" si="11"/>
        <v>0.38318865584730688</v>
      </c>
    </row>
    <row r="179" spans="1:20" ht="15.6">
      <c r="A179" s="2">
        <v>337</v>
      </c>
      <c r="B179" s="3">
        <v>46210</v>
      </c>
      <c r="C179" s="4">
        <f>YEAR(SalesDataTable[[#This Row],[Order Date]])</f>
        <v>2026</v>
      </c>
      <c r="D179" s="4" t="str">
        <f>"Q"&amp;ROUNDUP(MONTH(SalesDataTable[[#This Row],[Order Date]])/3,0)</f>
        <v>Q3</v>
      </c>
      <c r="E179" s="4">
        <f>MONTH(SalesDataTable[[#This Row],[Order Date]])</f>
        <v>7</v>
      </c>
      <c r="F179" s="4" t="str">
        <f>TEXT(SalesDataTable[[#This Row],[Order Date]],"MMM")</f>
        <v>Jul</v>
      </c>
      <c r="G179" s="4" t="s">
        <v>0</v>
      </c>
      <c r="H179" s="4" t="s">
        <v>50</v>
      </c>
      <c r="I179" s="4" t="s">
        <v>19</v>
      </c>
      <c r="J179" s="4" t="s">
        <v>3</v>
      </c>
      <c r="K179" s="4" t="s">
        <v>4</v>
      </c>
      <c r="L179" s="4" t="s">
        <v>30</v>
      </c>
      <c r="M179" s="8">
        <v>6</v>
      </c>
      <c r="N179" s="5">
        <v>100.56</v>
      </c>
      <c r="O179" s="6">
        <v>0</v>
      </c>
      <c r="P179" s="5">
        <v>49.47</v>
      </c>
      <c r="Q179" s="5">
        <f t="shared" si="8"/>
        <v>603.36</v>
      </c>
      <c r="R179" s="5">
        <f t="shared" si="9"/>
        <v>296.82</v>
      </c>
      <c r="S179" s="5">
        <f t="shared" si="10"/>
        <v>306.54000000000002</v>
      </c>
      <c r="T179" s="7">
        <f t="shared" si="11"/>
        <v>0.508054892601432</v>
      </c>
    </row>
    <row r="180" spans="1:20" ht="15.6">
      <c r="A180" s="2">
        <v>339</v>
      </c>
      <c r="B180" s="3">
        <v>46325</v>
      </c>
      <c r="C180" s="4">
        <f>YEAR(SalesDataTable[[#This Row],[Order Date]])</f>
        <v>2026</v>
      </c>
      <c r="D180" s="4" t="str">
        <f>"Q"&amp;ROUNDUP(MONTH(SalesDataTable[[#This Row],[Order Date]])/3,0)</f>
        <v>Q4</v>
      </c>
      <c r="E180" s="4">
        <f>MONTH(SalesDataTable[[#This Row],[Order Date]])</f>
        <v>10</v>
      </c>
      <c r="F180" s="4" t="str">
        <f>TEXT(SalesDataTable[[#This Row],[Order Date]],"MMM")</f>
        <v>Oct</v>
      </c>
      <c r="G180" s="4" t="s">
        <v>20</v>
      </c>
      <c r="H180" s="4" t="s">
        <v>47</v>
      </c>
      <c r="I180" s="4" t="s">
        <v>2</v>
      </c>
      <c r="J180" s="4" t="s">
        <v>3</v>
      </c>
      <c r="K180" s="4" t="s">
        <v>4</v>
      </c>
      <c r="L180" s="4" t="s">
        <v>26</v>
      </c>
      <c r="M180" s="8">
        <v>1</v>
      </c>
      <c r="N180" s="5">
        <v>39.65</v>
      </c>
      <c r="O180" s="6">
        <v>0</v>
      </c>
      <c r="P180" s="5">
        <v>16.38</v>
      </c>
      <c r="Q180" s="5">
        <f t="shared" si="8"/>
        <v>39.65</v>
      </c>
      <c r="R180" s="5">
        <f t="shared" si="9"/>
        <v>16.38</v>
      </c>
      <c r="S180" s="5">
        <f t="shared" si="10"/>
        <v>23.27</v>
      </c>
      <c r="T180" s="7">
        <f t="shared" si="11"/>
        <v>0.58688524590163937</v>
      </c>
    </row>
    <row r="181" spans="1:20" ht="15.6">
      <c r="A181" s="2">
        <v>341</v>
      </c>
      <c r="B181" s="3">
        <v>46343</v>
      </c>
      <c r="C181" s="4">
        <f>YEAR(SalesDataTable[[#This Row],[Order Date]])</f>
        <v>2026</v>
      </c>
      <c r="D181" s="4" t="str">
        <f>"Q"&amp;ROUNDUP(MONTH(SalesDataTable[[#This Row],[Order Date]])/3,0)</f>
        <v>Q4</v>
      </c>
      <c r="E181" s="4">
        <f>MONTH(SalesDataTable[[#This Row],[Order Date]])</f>
        <v>11</v>
      </c>
      <c r="F181" s="4" t="str">
        <f>TEXT(SalesDataTable[[#This Row],[Order Date]],"MMM")</f>
        <v>Nov</v>
      </c>
      <c r="G181" s="4" t="s">
        <v>20</v>
      </c>
      <c r="H181" s="4" t="s">
        <v>33</v>
      </c>
      <c r="I181" s="4" t="s">
        <v>2</v>
      </c>
      <c r="J181" s="4" t="s">
        <v>3</v>
      </c>
      <c r="K181" s="4" t="s">
        <v>14</v>
      </c>
      <c r="L181" s="4" t="s">
        <v>44</v>
      </c>
      <c r="M181" s="8">
        <v>1</v>
      </c>
      <c r="N181" s="5">
        <v>132.94999999999999</v>
      </c>
      <c r="O181" s="6">
        <v>0.05</v>
      </c>
      <c r="P181" s="5">
        <v>65.36</v>
      </c>
      <c r="Q181" s="5">
        <f t="shared" si="8"/>
        <v>126.30249999999998</v>
      </c>
      <c r="R181" s="5">
        <f t="shared" si="9"/>
        <v>65.36</v>
      </c>
      <c r="S181" s="5">
        <f t="shared" si="10"/>
        <v>60.942499999999981</v>
      </c>
      <c r="T181" s="7">
        <f t="shared" si="11"/>
        <v>0.48251222264009019</v>
      </c>
    </row>
    <row r="182" spans="1:20" ht="15.6">
      <c r="A182" s="2">
        <v>342</v>
      </c>
      <c r="B182" s="3">
        <v>46378</v>
      </c>
      <c r="C182" s="4">
        <f>YEAR(SalesDataTable[[#This Row],[Order Date]])</f>
        <v>2026</v>
      </c>
      <c r="D182" s="4" t="str">
        <f>"Q"&amp;ROUNDUP(MONTH(SalesDataTable[[#This Row],[Order Date]])/3,0)</f>
        <v>Q4</v>
      </c>
      <c r="E182" s="4">
        <f>MONTH(SalesDataTable[[#This Row],[Order Date]])</f>
        <v>12</v>
      </c>
      <c r="F182" s="4" t="str">
        <f>TEXT(SalesDataTable[[#This Row],[Order Date]],"MMM")</f>
        <v>Dec</v>
      </c>
      <c r="G182" s="4" t="s">
        <v>6</v>
      </c>
      <c r="H182" s="4" t="s">
        <v>27</v>
      </c>
      <c r="I182" s="4" t="s">
        <v>19</v>
      </c>
      <c r="J182" s="4" t="s">
        <v>13</v>
      </c>
      <c r="K182" s="4" t="s">
        <v>4</v>
      </c>
      <c r="L182" s="4" t="s">
        <v>26</v>
      </c>
      <c r="M182" s="8">
        <v>3</v>
      </c>
      <c r="N182" s="5">
        <v>40.78</v>
      </c>
      <c r="O182" s="6">
        <v>0.15</v>
      </c>
      <c r="P182" s="5">
        <v>16.73</v>
      </c>
      <c r="Q182" s="5">
        <f t="shared" si="8"/>
        <v>103.989</v>
      </c>
      <c r="R182" s="5">
        <f t="shared" si="9"/>
        <v>50.19</v>
      </c>
      <c r="S182" s="5">
        <f t="shared" si="10"/>
        <v>53.799000000000007</v>
      </c>
      <c r="T182" s="7">
        <f t="shared" si="11"/>
        <v>0.51735279693044456</v>
      </c>
    </row>
    <row r="183" spans="1:20" ht="15.6">
      <c r="A183" s="2">
        <v>343</v>
      </c>
      <c r="B183" s="3">
        <v>46352</v>
      </c>
      <c r="C183" s="4">
        <f>YEAR(SalesDataTable[[#This Row],[Order Date]])</f>
        <v>2026</v>
      </c>
      <c r="D183" s="4" t="str">
        <f>"Q"&amp;ROUNDUP(MONTH(SalesDataTable[[#This Row],[Order Date]])/3,0)</f>
        <v>Q4</v>
      </c>
      <c r="E183" s="4">
        <f>MONTH(SalesDataTable[[#This Row],[Order Date]])</f>
        <v>11</v>
      </c>
      <c r="F183" s="4" t="str">
        <f>TEXT(SalesDataTable[[#This Row],[Order Date]],"MMM")</f>
        <v>Nov</v>
      </c>
      <c r="G183" s="4" t="s">
        <v>11</v>
      </c>
      <c r="H183" s="4" t="s">
        <v>52</v>
      </c>
      <c r="I183" s="4" t="s">
        <v>2</v>
      </c>
      <c r="J183" s="4" t="s">
        <v>3</v>
      </c>
      <c r="K183" s="4" t="s">
        <v>4</v>
      </c>
      <c r="L183" s="4" t="s">
        <v>26</v>
      </c>
      <c r="M183" s="8">
        <v>1</v>
      </c>
      <c r="N183" s="5">
        <v>40.86</v>
      </c>
      <c r="O183" s="6">
        <v>0.05</v>
      </c>
      <c r="P183" s="5">
        <v>17.14</v>
      </c>
      <c r="Q183" s="5">
        <f t="shared" si="8"/>
        <v>38.817</v>
      </c>
      <c r="R183" s="5">
        <f t="shared" si="9"/>
        <v>17.14</v>
      </c>
      <c r="S183" s="5">
        <f t="shared" si="10"/>
        <v>21.677</v>
      </c>
      <c r="T183" s="7">
        <f t="shared" si="11"/>
        <v>0.55844088930107938</v>
      </c>
    </row>
    <row r="184" spans="1:20" ht="15.6">
      <c r="A184" s="2">
        <v>346</v>
      </c>
      <c r="B184" s="3">
        <v>46059</v>
      </c>
      <c r="C184" s="4">
        <f>YEAR(SalesDataTable[[#This Row],[Order Date]])</f>
        <v>2026</v>
      </c>
      <c r="D184" s="4" t="str">
        <f>"Q"&amp;ROUNDUP(MONTH(SalesDataTable[[#This Row],[Order Date]])/3,0)</f>
        <v>Q1</v>
      </c>
      <c r="E184" s="4">
        <f>MONTH(SalesDataTable[[#This Row],[Order Date]])</f>
        <v>2</v>
      </c>
      <c r="F184" s="4" t="str">
        <f>TEXT(SalesDataTable[[#This Row],[Order Date]],"MMM")</f>
        <v>Feb</v>
      </c>
      <c r="G184" s="4" t="s">
        <v>6</v>
      </c>
      <c r="H184" s="4" t="s">
        <v>7</v>
      </c>
      <c r="I184" s="4" t="s">
        <v>2</v>
      </c>
      <c r="J184" s="4" t="s">
        <v>16</v>
      </c>
      <c r="K184" s="4" t="s">
        <v>4</v>
      </c>
      <c r="L184" s="4" t="s">
        <v>30</v>
      </c>
      <c r="M184" s="8">
        <v>3</v>
      </c>
      <c r="N184" s="5">
        <v>103.22</v>
      </c>
      <c r="O184" s="6">
        <v>0</v>
      </c>
      <c r="P184" s="5">
        <v>50.74</v>
      </c>
      <c r="Q184" s="5">
        <f t="shared" si="8"/>
        <v>309.65999999999997</v>
      </c>
      <c r="R184" s="5">
        <f t="shared" si="9"/>
        <v>152.22</v>
      </c>
      <c r="S184" s="5">
        <f t="shared" si="10"/>
        <v>157.43999999999997</v>
      </c>
      <c r="T184" s="7">
        <f t="shared" si="11"/>
        <v>0.50842859910869986</v>
      </c>
    </row>
    <row r="185" spans="1:20" ht="15.6">
      <c r="A185" s="2">
        <v>347</v>
      </c>
      <c r="B185" s="3">
        <v>46044</v>
      </c>
      <c r="C185" s="4">
        <f>YEAR(SalesDataTable[[#This Row],[Order Date]])</f>
        <v>2026</v>
      </c>
      <c r="D185" s="4" t="str">
        <f>"Q"&amp;ROUNDUP(MONTH(SalesDataTable[[#This Row],[Order Date]])/3,0)</f>
        <v>Q1</v>
      </c>
      <c r="E185" s="4">
        <f>MONTH(SalesDataTable[[#This Row],[Order Date]])</f>
        <v>1</v>
      </c>
      <c r="F185" s="4" t="str">
        <f>TEXT(SalesDataTable[[#This Row],[Order Date]],"MMM")</f>
        <v>Jan</v>
      </c>
      <c r="G185" s="4" t="s">
        <v>20</v>
      </c>
      <c r="H185" s="4" t="s">
        <v>21</v>
      </c>
      <c r="I185" s="4" t="s">
        <v>28</v>
      </c>
      <c r="J185" s="4" t="s">
        <v>13</v>
      </c>
      <c r="K185" s="4" t="s">
        <v>23</v>
      </c>
      <c r="L185" s="4" t="s">
        <v>29</v>
      </c>
      <c r="M185" s="8">
        <v>1</v>
      </c>
      <c r="N185" s="5">
        <v>199.42</v>
      </c>
      <c r="O185" s="6">
        <v>0.05</v>
      </c>
      <c r="P185" s="5">
        <v>101.82</v>
      </c>
      <c r="Q185" s="5">
        <f t="shared" si="8"/>
        <v>189.44899999999998</v>
      </c>
      <c r="R185" s="5">
        <f t="shared" si="9"/>
        <v>101.82</v>
      </c>
      <c r="S185" s="5">
        <f t="shared" si="10"/>
        <v>87.628999999999991</v>
      </c>
      <c r="T185" s="7">
        <f t="shared" si="11"/>
        <v>0.46254664843836601</v>
      </c>
    </row>
    <row r="186" spans="1:20" ht="15.6">
      <c r="A186" s="2">
        <v>348</v>
      </c>
      <c r="B186" s="3">
        <v>46265</v>
      </c>
      <c r="C186" s="4">
        <f>YEAR(SalesDataTable[[#This Row],[Order Date]])</f>
        <v>2026</v>
      </c>
      <c r="D186" s="4" t="str">
        <f>"Q"&amp;ROUNDUP(MONTH(SalesDataTable[[#This Row],[Order Date]])/3,0)</f>
        <v>Q3</v>
      </c>
      <c r="E186" s="4">
        <f>MONTH(SalesDataTable[[#This Row],[Order Date]])</f>
        <v>8</v>
      </c>
      <c r="F186" s="4" t="str">
        <f>TEXT(SalesDataTable[[#This Row],[Order Date]],"MMM")</f>
        <v>Aug</v>
      </c>
      <c r="G186" s="4" t="s">
        <v>6</v>
      </c>
      <c r="H186" s="4" t="s">
        <v>43</v>
      </c>
      <c r="I186" s="4" t="s">
        <v>8</v>
      </c>
      <c r="J186" s="4" t="s">
        <v>16</v>
      </c>
      <c r="K186" s="4" t="s">
        <v>9</v>
      </c>
      <c r="L186" s="4" t="s">
        <v>37</v>
      </c>
      <c r="M186" s="8">
        <v>5</v>
      </c>
      <c r="N186" s="5">
        <v>151.21</v>
      </c>
      <c r="O186" s="6">
        <v>0.15</v>
      </c>
      <c r="P186" s="5">
        <v>77.12</v>
      </c>
      <c r="Q186" s="5">
        <f t="shared" si="8"/>
        <v>642.64250000000004</v>
      </c>
      <c r="R186" s="5">
        <f t="shared" si="9"/>
        <v>385.6</v>
      </c>
      <c r="S186" s="5">
        <f t="shared" si="10"/>
        <v>257.04250000000002</v>
      </c>
      <c r="T186" s="7">
        <f t="shared" si="11"/>
        <v>0.39997743691087967</v>
      </c>
    </row>
    <row r="187" spans="1:20" ht="15.6">
      <c r="A187" s="2">
        <v>349</v>
      </c>
      <c r="B187" s="3">
        <v>46374</v>
      </c>
      <c r="C187" s="4">
        <f>YEAR(SalesDataTable[[#This Row],[Order Date]])</f>
        <v>2026</v>
      </c>
      <c r="D187" s="4" t="str">
        <f>"Q"&amp;ROUNDUP(MONTH(SalesDataTable[[#This Row],[Order Date]])/3,0)</f>
        <v>Q4</v>
      </c>
      <c r="E187" s="4">
        <f>MONTH(SalesDataTable[[#This Row],[Order Date]])</f>
        <v>12</v>
      </c>
      <c r="F187" s="4" t="str">
        <f>TEXT(SalesDataTable[[#This Row],[Order Date]],"MMM")</f>
        <v>Dec</v>
      </c>
      <c r="G187" s="4" t="s">
        <v>11</v>
      </c>
      <c r="H187" s="4" t="s">
        <v>12</v>
      </c>
      <c r="I187" s="4" t="s">
        <v>2</v>
      </c>
      <c r="J187" s="4" t="s">
        <v>3</v>
      </c>
      <c r="K187" s="4" t="s">
        <v>14</v>
      </c>
      <c r="L187" s="4" t="s">
        <v>32</v>
      </c>
      <c r="M187" s="8">
        <v>1</v>
      </c>
      <c r="N187" s="5">
        <v>47.61</v>
      </c>
      <c r="O187" s="6">
        <v>0.05</v>
      </c>
      <c r="P187" s="5">
        <v>18.18</v>
      </c>
      <c r="Q187" s="5">
        <f t="shared" si="8"/>
        <v>45.229499999999994</v>
      </c>
      <c r="R187" s="5">
        <f t="shared" si="9"/>
        <v>18.18</v>
      </c>
      <c r="S187" s="5">
        <f t="shared" si="10"/>
        <v>27.049499999999995</v>
      </c>
      <c r="T187" s="7">
        <f t="shared" si="11"/>
        <v>0.59804994527907662</v>
      </c>
    </row>
    <row r="188" spans="1:20" ht="15.6">
      <c r="A188" s="2">
        <v>354</v>
      </c>
      <c r="B188" s="3">
        <v>46277</v>
      </c>
      <c r="C188" s="4">
        <f>YEAR(SalesDataTable[[#This Row],[Order Date]])</f>
        <v>2026</v>
      </c>
      <c r="D188" s="4" t="str">
        <f>"Q"&amp;ROUNDUP(MONTH(SalesDataTable[[#This Row],[Order Date]])/3,0)</f>
        <v>Q3</v>
      </c>
      <c r="E188" s="4">
        <f>MONTH(SalesDataTable[[#This Row],[Order Date]])</f>
        <v>9</v>
      </c>
      <c r="F188" s="4" t="str">
        <f>TEXT(SalesDataTable[[#This Row],[Order Date]],"MMM")</f>
        <v>Sep</v>
      </c>
      <c r="G188" s="4" t="s">
        <v>11</v>
      </c>
      <c r="H188" s="4" t="s">
        <v>52</v>
      </c>
      <c r="I188" s="4" t="s">
        <v>2</v>
      </c>
      <c r="J188" s="4" t="s">
        <v>3</v>
      </c>
      <c r="K188" s="4" t="s">
        <v>4</v>
      </c>
      <c r="L188" s="4" t="s">
        <v>22</v>
      </c>
      <c r="M188" s="8">
        <v>4</v>
      </c>
      <c r="N188" s="5">
        <v>51.47</v>
      </c>
      <c r="O188" s="6">
        <v>0</v>
      </c>
      <c r="P188" s="5">
        <v>21.9</v>
      </c>
      <c r="Q188" s="5">
        <f t="shared" si="8"/>
        <v>205.88</v>
      </c>
      <c r="R188" s="5">
        <f t="shared" si="9"/>
        <v>87.6</v>
      </c>
      <c r="S188" s="5">
        <f t="shared" si="10"/>
        <v>118.28</v>
      </c>
      <c r="T188" s="7">
        <f t="shared" si="11"/>
        <v>0.57450942296483387</v>
      </c>
    </row>
    <row r="189" spans="1:20" ht="15.6">
      <c r="A189" s="2">
        <v>356</v>
      </c>
      <c r="B189" s="3">
        <v>46140</v>
      </c>
      <c r="C189" s="4">
        <f>YEAR(SalesDataTable[[#This Row],[Order Date]])</f>
        <v>2026</v>
      </c>
      <c r="D189" s="4" t="str">
        <f>"Q"&amp;ROUNDUP(MONTH(SalesDataTable[[#This Row],[Order Date]])/3,0)</f>
        <v>Q2</v>
      </c>
      <c r="E189" s="4">
        <f>MONTH(SalesDataTable[[#This Row],[Order Date]])</f>
        <v>4</v>
      </c>
      <c r="F189" s="4" t="str">
        <f>TEXT(SalesDataTable[[#This Row],[Order Date]],"MMM")</f>
        <v>Apr</v>
      </c>
      <c r="G189" s="4" t="s">
        <v>20</v>
      </c>
      <c r="H189" s="4" t="s">
        <v>33</v>
      </c>
      <c r="I189" s="4" t="s">
        <v>19</v>
      </c>
      <c r="J189" s="4" t="s">
        <v>13</v>
      </c>
      <c r="K189" s="4" t="s">
        <v>9</v>
      </c>
      <c r="L189" s="4" t="s">
        <v>37</v>
      </c>
      <c r="M189" s="8">
        <v>1</v>
      </c>
      <c r="N189" s="5">
        <v>154.36000000000001</v>
      </c>
      <c r="O189" s="6">
        <v>0</v>
      </c>
      <c r="P189" s="5">
        <v>77.760000000000005</v>
      </c>
      <c r="Q189" s="5">
        <f t="shared" si="8"/>
        <v>154.36000000000001</v>
      </c>
      <c r="R189" s="5">
        <f t="shared" si="9"/>
        <v>77.760000000000005</v>
      </c>
      <c r="S189" s="5">
        <f t="shared" si="10"/>
        <v>76.600000000000009</v>
      </c>
      <c r="T189" s="7">
        <f t="shared" si="11"/>
        <v>0.49624254988338951</v>
      </c>
    </row>
    <row r="190" spans="1:20" ht="15.6">
      <c r="A190" s="2">
        <v>357</v>
      </c>
      <c r="B190" s="3">
        <v>46218</v>
      </c>
      <c r="C190" s="4">
        <f>YEAR(SalesDataTable[[#This Row],[Order Date]])</f>
        <v>2026</v>
      </c>
      <c r="D190" s="4" t="str">
        <f>"Q"&amp;ROUNDUP(MONTH(SalesDataTable[[#This Row],[Order Date]])/3,0)</f>
        <v>Q3</v>
      </c>
      <c r="E190" s="4">
        <f>MONTH(SalesDataTable[[#This Row],[Order Date]])</f>
        <v>7</v>
      </c>
      <c r="F190" s="4" t="str">
        <f>TEXT(SalesDataTable[[#This Row],[Order Date]],"MMM")</f>
        <v>Jul</v>
      </c>
      <c r="G190" s="4" t="s">
        <v>0</v>
      </c>
      <c r="H190" s="4" t="s">
        <v>36</v>
      </c>
      <c r="I190" s="4" t="s">
        <v>2</v>
      </c>
      <c r="J190" s="4" t="s">
        <v>13</v>
      </c>
      <c r="K190" s="4" t="s">
        <v>34</v>
      </c>
      <c r="L190" s="4" t="s">
        <v>45</v>
      </c>
      <c r="M190" s="8">
        <v>2</v>
      </c>
      <c r="N190" s="5">
        <v>51.9</v>
      </c>
      <c r="O190" s="6">
        <v>0</v>
      </c>
      <c r="P190" s="5">
        <v>21.82</v>
      </c>
      <c r="Q190" s="5">
        <f t="shared" si="8"/>
        <v>103.8</v>
      </c>
      <c r="R190" s="5">
        <f t="shared" si="9"/>
        <v>43.64</v>
      </c>
      <c r="S190" s="5">
        <f t="shared" si="10"/>
        <v>60.16</v>
      </c>
      <c r="T190" s="7">
        <f t="shared" si="11"/>
        <v>0.57957610789980729</v>
      </c>
    </row>
    <row r="191" spans="1:20" ht="15.6">
      <c r="A191" s="2">
        <v>360</v>
      </c>
      <c r="B191" s="3">
        <v>46312</v>
      </c>
      <c r="C191" s="4">
        <f>YEAR(SalesDataTable[[#This Row],[Order Date]])</f>
        <v>2026</v>
      </c>
      <c r="D191" s="4" t="str">
        <f>"Q"&amp;ROUNDUP(MONTH(SalesDataTable[[#This Row],[Order Date]])/3,0)</f>
        <v>Q4</v>
      </c>
      <c r="E191" s="4">
        <f>MONTH(SalesDataTable[[#This Row],[Order Date]])</f>
        <v>10</v>
      </c>
      <c r="F191" s="4" t="str">
        <f>TEXT(SalesDataTable[[#This Row],[Order Date]],"MMM")</f>
        <v>Oct</v>
      </c>
      <c r="G191" s="4" t="s">
        <v>20</v>
      </c>
      <c r="H191" s="4" t="s">
        <v>33</v>
      </c>
      <c r="I191" s="4" t="s">
        <v>2</v>
      </c>
      <c r="J191" s="4" t="s">
        <v>3</v>
      </c>
      <c r="K191" s="4" t="s">
        <v>23</v>
      </c>
      <c r="L191" s="4" t="s">
        <v>40</v>
      </c>
      <c r="M191" s="8">
        <v>2</v>
      </c>
      <c r="N191" s="5">
        <v>82.52</v>
      </c>
      <c r="O191" s="6">
        <v>0.05</v>
      </c>
      <c r="P191" s="5">
        <v>38.61</v>
      </c>
      <c r="Q191" s="5">
        <f t="shared" si="8"/>
        <v>156.78799999999998</v>
      </c>
      <c r="R191" s="5">
        <f t="shared" si="9"/>
        <v>77.22</v>
      </c>
      <c r="S191" s="5">
        <f t="shared" si="10"/>
        <v>79.567999999999984</v>
      </c>
      <c r="T191" s="7">
        <f t="shared" si="11"/>
        <v>0.50748781794525089</v>
      </c>
    </row>
    <row r="192" spans="1:20" ht="15.6">
      <c r="A192" s="2">
        <v>361</v>
      </c>
      <c r="B192" s="3">
        <v>46353</v>
      </c>
      <c r="C192" s="4">
        <f>YEAR(SalesDataTable[[#This Row],[Order Date]])</f>
        <v>2026</v>
      </c>
      <c r="D192" s="4" t="str">
        <f>"Q"&amp;ROUNDUP(MONTH(SalesDataTable[[#This Row],[Order Date]])/3,0)</f>
        <v>Q4</v>
      </c>
      <c r="E192" s="4">
        <f>MONTH(SalesDataTable[[#This Row],[Order Date]])</f>
        <v>11</v>
      </c>
      <c r="F192" s="4" t="str">
        <f>TEXT(SalesDataTable[[#This Row],[Order Date]],"MMM")</f>
        <v>Nov</v>
      </c>
      <c r="G192" s="4" t="s">
        <v>6</v>
      </c>
      <c r="H192" s="4" t="s">
        <v>27</v>
      </c>
      <c r="I192" s="4" t="s">
        <v>2</v>
      </c>
      <c r="J192" s="4" t="s">
        <v>3</v>
      </c>
      <c r="K192" s="4" t="s">
        <v>14</v>
      </c>
      <c r="L192" s="4" t="s">
        <v>15</v>
      </c>
      <c r="M192" s="8">
        <v>1</v>
      </c>
      <c r="N192" s="5">
        <v>36.36</v>
      </c>
      <c r="O192" s="6">
        <v>0.05</v>
      </c>
      <c r="P192" s="5">
        <v>13.33</v>
      </c>
      <c r="Q192" s="5">
        <f t="shared" si="8"/>
        <v>34.541999999999994</v>
      </c>
      <c r="R192" s="5">
        <f t="shared" si="9"/>
        <v>13.33</v>
      </c>
      <c r="S192" s="5">
        <f t="shared" si="10"/>
        <v>21.211999999999996</v>
      </c>
      <c r="T192" s="7">
        <f t="shared" si="11"/>
        <v>0.61409298824619307</v>
      </c>
    </row>
    <row r="193" spans="1:20" ht="15.6">
      <c r="A193" s="2">
        <v>363</v>
      </c>
      <c r="B193" s="3">
        <v>46227</v>
      </c>
      <c r="C193" s="4">
        <f>YEAR(SalesDataTable[[#This Row],[Order Date]])</f>
        <v>2026</v>
      </c>
      <c r="D193" s="4" t="str">
        <f>"Q"&amp;ROUNDUP(MONTH(SalesDataTable[[#This Row],[Order Date]])/3,0)</f>
        <v>Q3</v>
      </c>
      <c r="E193" s="4">
        <f>MONTH(SalesDataTable[[#This Row],[Order Date]])</f>
        <v>7</v>
      </c>
      <c r="F193" s="4" t="str">
        <f>TEXT(SalesDataTable[[#This Row],[Order Date]],"MMM")</f>
        <v>Jul</v>
      </c>
      <c r="G193" s="4" t="s">
        <v>0</v>
      </c>
      <c r="H193" s="4" t="s">
        <v>1</v>
      </c>
      <c r="I193" s="4" t="s">
        <v>8</v>
      </c>
      <c r="J193" s="4" t="s">
        <v>16</v>
      </c>
      <c r="K193" s="4" t="s">
        <v>14</v>
      </c>
      <c r="L193" s="4" t="s">
        <v>44</v>
      </c>
      <c r="M193" s="8">
        <v>8</v>
      </c>
      <c r="N193" s="5">
        <v>136.13</v>
      </c>
      <c r="O193" s="6">
        <v>0.1</v>
      </c>
      <c r="P193" s="5">
        <v>66.55</v>
      </c>
      <c r="Q193" s="5">
        <f t="shared" si="8"/>
        <v>980.13599999999997</v>
      </c>
      <c r="R193" s="5">
        <f t="shared" si="9"/>
        <v>532.4</v>
      </c>
      <c r="S193" s="5">
        <f t="shared" si="10"/>
        <v>447.73599999999999</v>
      </c>
      <c r="T193" s="7">
        <f t="shared" si="11"/>
        <v>0.45681007533648393</v>
      </c>
    </row>
    <row r="194" spans="1:20" ht="15.6">
      <c r="A194" s="2">
        <v>364</v>
      </c>
      <c r="B194" s="3">
        <v>46357</v>
      </c>
      <c r="C194" s="4">
        <f>YEAR(SalesDataTable[[#This Row],[Order Date]])</f>
        <v>2026</v>
      </c>
      <c r="D194" s="4" t="str">
        <f>"Q"&amp;ROUNDUP(MONTH(SalesDataTable[[#This Row],[Order Date]])/3,0)</f>
        <v>Q4</v>
      </c>
      <c r="E194" s="4">
        <f>MONTH(SalesDataTable[[#This Row],[Order Date]])</f>
        <v>12</v>
      </c>
      <c r="F194" s="4" t="str">
        <f>TEXT(SalesDataTable[[#This Row],[Order Date]],"MMM")</f>
        <v>Dec</v>
      </c>
      <c r="G194" s="4" t="s">
        <v>20</v>
      </c>
      <c r="H194" s="4" t="s">
        <v>47</v>
      </c>
      <c r="I194" s="4" t="s">
        <v>2</v>
      </c>
      <c r="J194" s="4" t="s">
        <v>16</v>
      </c>
      <c r="K194" s="4" t="s">
        <v>4</v>
      </c>
      <c r="L194" s="4" t="s">
        <v>22</v>
      </c>
      <c r="M194" s="8">
        <v>2</v>
      </c>
      <c r="N194" s="5">
        <v>51.83</v>
      </c>
      <c r="O194" s="6">
        <v>0.15</v>
      </c>
      <c r="P194" s="5">
        <v>22.02</v>
      </c>
      <c r="Q194" s="5">
        <f t="shared" ref="Q194:Q257" si="12">M194*N194*(1-O194)</f>
        <v>88.11099999999999</v>
      </c>
      <c r="R194" s="5">
        <f t="shared" ref="R194:R257" si="13">M194*P194</f>
        <v>44.04</v>
      </c>
      <c r="S194" s="5">
        <f t="shared" ref="S194:S257" si="14">Q194-R194</f>
        <v>44.070999999999991</v>
      </c>
      <c r="T194" s="7">
        <f t="shared" ref="T194:T257" si="15">IFERROR(S194/Q194,0)</f>
        <v>0.50017591447151888</v>
      </c>
    </row>
    <row r="195" spans="1:20" ht="15.6">
      <c r="A195" s="2">
        <v>365</v>
      </c>
      <c r="B195" s="3">
        <v>46282</v>
      </c>
      <c r="C195" s="4">
        <f>YEAR(SalesDataTable[[#This Row],[Order Date]])</f>
        <v>2026</v>
      </c>
      <c r="D195" s="4" t="str">
        <f>"Q"&amp;ROUNDUP(MONTH(SalesDataTable[[#This Row],[Order Date]])/3,0)</f>
        <v>Q3</v>
      </c>
      <c r="E195" s="4">
        <f>MONTH(SalesDataTable[[#This Row],[Order Date]])</f>
        <v>9</v>
      </c>
      <c r="F195" s="4" t="str">
        <f>TEXT(SalesDataTable[[#This Row],[Order Date]],"MMM")</f>
        <v>Sep</v>
      </c>
      <c r="G195" s="4" t="s">
        <v>20</v>
      </c>
      <c r="H195" s="4" t="s">
        <v>33</v>
      </c>
      <c r="I195" s="4" t="s">
        <v>28</v>
      </c>
      <c r="J195" s="4" t="s">
        <v>3</v>
      </c>
      <c r="K195" s="4" t="s">
        <v>23</v>
      </c>
      <c r="L195" s="4" t="s">
        <v>51</v>
      </c>
      <c r="M195" s="8">
        <v>2</v>
      </c>
      <c r="N195" s="5">
        <v>121.25</v>
      </c>
      <c r="O195" s="6">
        <v>0</v>
      </c>
      <c r="P195" s="5">
        <v>61.5</v>
      </c>
      <c r="Q195" s="5">
        <f t="shared" si="12"/>
        <v>242.5</v>
      </c>
      <c r="R195" s="5">
        <f t="shared" si="13"/>
        <v>123</v>
      </c>
      <c r="S195" s="5">
        <f t="shared" si="14"/>
        <v>119.5</v>
      </c>
      <c r="T195" s="7">
        <f t="shared" si="15"/>
        <v>0.4927835051546392</v>
      </c>
    </row>
    <row r="196" spans="1:20" ht="15.6">
      <c r="A196" s="2">
        <v>366</v>
      </c>
      <c r="B196" s="3">
        <v>46335</v>
      </c>
      <c r="C196" s="4">
        <f>YEAR(SalesDataTable[[#This Row],[Order Date]])</f>
        <v>2026</v>
      </c>
      <c r="D196" s="4" t="str">
        <f>"Q"&amp;ROUNDUP(MONTH(SalesDataTable[[#This Row],[Order Date]])/3,0)</f>
        <v>Q4</v>
      </c>
      <c r="E196" s="4">
        <f>MONTH(SalesDataTable[[#This Row],[Order Date]])</f>
        <v>11</v>
      </c>
      <c r="F196" s="4" t="str">
        <f>TEXT(SalesDataTable[[#This Row],[Order Date]],"MMM")</f>
        <v>Nov</v>
      </c>
      <c r="G196" s="4" t="s">
        <v>20</v>
      </c>
      <c r="H196" s="4" t="s">
        <v>47</v>
      </c>
      <c r="I196" s="4" t="s">
        <v>19</v>
      </c>
      <c r="J196" s="4" t="s">
        <v>3</v>
      </c>
      <c r="K196" s="4" t="s">
        <v>9</v>
      </c>
      <c r="L196" s="4" t="s">
        <v>37</v>
      </c>
      <c r="M196" s="8">
        <v>1</v>
      </c>
      <c r="N196" s="5">
        <v>152.05000000000001</v>
      </c>
      <c r="O196" s="6">
        <v>0.15</v>
      </c>
      <c r="P196" s="5">
        <v>80.56</v>
      </c>
      <c r="Q196" s="5">
        <f t="shared" si="12"/>
        <v>129.24250000000001</v>
      </c>
      <c r="R196" s="5">
        <f t="shared" si="13"/>
        <v>80.56</v>
      </c>
      <c r="S196" s="5">
        <f t="shared" si="14"/>
        <v>48.682500000000005</v>
      </c>
      <c r="T196" s="7">
        <f t="shared" si="15"/>
        <v>0.37667562914675901</v>
      </c>
    </row>
    <row r="197" spans="1:20" ht="15.6">
      <c r="A197" s="2">
        <v>368</v>
      </c>
      <c r="B197" s="3">
        <v>46231</v>
      </c>
      <c r="C197" s="4">
        <f>YEAR(SalesDataTable[[#This Row],[Order Date]])</f>
        <v>2026</v>
      </c>
      <c r="D197" s="4" t="str">
        <f>"Q"&amp;ROUNDUP(MONTH(SalesDataTable[[#This Row],[Order Date]])/3,0)</f>
        <v>Q3</v>
      </c>
      <c r="E197" s="4">
        <f>MONTH(SalesDataTable[[#This Row],[Order Date]])</f>
        <v>7</v>
      </c>
      <c r="F197" s="4" t="str">
        <f>TEXT(SalesDataTable[[#This Row],[Order Date]],"MMM")</f>
        <v>Jul</v>
      </c>
      <c r="G197" s="4" t="s">
        <v>20</v>
      </c>
      <c r="H197" s="4" t="s">
        <v>21</v>
      </c>
      <c r="I197" s="4" t="s">
        <v>28</v>
      </c>
      <c r="J197" s="4" t="s">
        <v>3</v>
      </c>
      <c r="K197" s="4" t="s">
        <v>4</v>
      </c>
      <c r="L197" s="4" t="s">
        <v>30</v>
      </c>
      <c r="M197" s="8">
        <v>6</v>
      </c>
      <c r="N197" s="5">
        <v>102.75</v>
      </c>
      <c r="O197" s="6">
        <v>0</v>
      </c>
      <c r="P197" s="5">
        <v>51.55</v>
      </c>
      <c r="Q197" s="5">
        <f t="shared" si="12"/>
        <v>616.5</v>
      </c>
      <c r="R197" s="5">
        <f t="shared" si="13"/>
        <v>309.29999999999995</v>
      </c>
      <c r="S197" s="5">
        <f t="shared" si="14"/>
        <v>307.20000000000005</v>
      </c>
      <c r="T197" s="7">
        <f t="shared" si="15"/>
        <v>0.49829683698296845</v>
      </c>
    </row>
    <row r="198" spans="1:20" ht="15.6">
      <c r="A198" s="2">
        <v>370</v>
      </c>
      <c r="B198" s="3">
        <v>46293</v>
      </c>
      <c r="C198" s="4">
        <f>YEAR(SalesDataTable[[#This Row],[Order Date]])</f>
        <v>2026</v>
      </c>
      <c r="D198" s="4" t="str">
        <f>"Q"&amp;ROUNDUP(MONTH(SalesDataTable[[#This Row],[Order Date]])/3,0)</f>
        <v>Q3</v>
      </c>
      <c r="E198" s="4">
        <f>MONTH(SalesDataTable[[#This Row],[Order Date]])</f>
        <v>9</v>
      </c>
      <c r="F198" s="4" t="str">
        <f>TEXT(SalesDataTable[[#This Row],[Order Date]],"MMM")</f>
        <v>Sep</v>
      </c>
      <c r="G198" s="4" t="s">
        <v>20</v>
      </c>
      <c r="H198" s="4" t="s">
        <v>31</v>
      </c>
      <c r="I198" s="4" t="s">
        <v>19</v>
      </c>
      <c r="J198" s="4" t="s">
        <v>3</v>
      </c>
      <c r="K198" s="4" t="s">
        <v>4</v>
      </c>
      <c r="L198" s="4" t="s">
        <v>26</v>
      </c>
      <c r="M198" s="8">
        <v>2</v>
      </c>
      <c r="N198" s="5">
        <v>40.83</v>
      </c>
      <c r="O198" s="6">
        <v>0</v>
      </c>
      <c r="P198" s="5">
        <v>16.850000000000001</v>
      </c>
      <c r="Q198" s="5">
        <f t="shared" si="12"/>
        <v>81.66</v>
      </c>
      <c r="R198" s="5">
        <f t="shared" si="13"/>
        <v>33.700000000000003</v>
      </c>
      <c r="S198" s="5">
        <f t="shared" si="14"/>
        <v>47.959999999999994</v>
      </c>
      <c r="T198" s="7">
        <f t="shared" si="15"/>
        <v>0.58731325006122947</v>
      </c>
    </row>
    <row r="199" spans="1:20" ht="15.6">
      <c r="A199" s="2">
        <v>372</v>
      </c>
      <c r="B199" s="3">
        <v>46183</v>
      </c>
      <c r="C199" s="4">
        <f>YEAR(SalesDataTable[[#This Row],[Order Date]])</f>
        <v>2026</v>
      </c>
      <c r="D199" s="4" t="str">
        <f>"Q"&amp;ROUNDUP(MONTH(SalesDataTable[[#This Row],[Order Date]])/3,0)</f>
        <v>Q2</v>
      </c>
      <c r="E199" s="4">
        <f>MONTH(SalesDataTable[[#This Row],[Order Date]])</f>
        <v>6</v>
      </c>
      <c r="F199" s="4" t="str">
        <f>TEXT(SalesDataTable[[#This Row],[Order Date]],"MMM")</f>
        <v>Jun</v>
      </c>
      <c r="G199" s="4" t="s">
        <v>6</v>
      </c>
      <c r="H199" s="4" t="s">
        <v>43</v>
      </c>
      <c r="I199" s="4" t="s">
        <v>2</v>
      </c>
      <c r="J199" s="4" t="s">
        <v>3</v>
      </c>
      <c r="K199" s="4" t="s">
        <v>34</v>
      </c>
      <c r="L199" s="4" t="s">
        <v>42</v>
      </c>
      <c r="M199" s="8">
        <v>3</v>
      </c>
      <c r="N199" s="5">
        <v>35.94</v>
      </c>
      <c r="O199" s="6">
        <v>0.1</v>
      </c>
      <c r="P199" s="5">
        <v>14.04</v>
      </c>
      <c r="Q199" s="5">
        <f t="shared" si="12"/>
        <v>97.037999999999997</v>
      </c>
      <c r="R199" s="5">
        <f t="shared" si="13"/>
        <v>42.12</v>
      </c>
      <c r="S199" s="5">
        <f t="shared" si="14"/>
        <v>54.917999999999999</v>
      </c>
      <c r="T199" s="7">
        <f t="shared" si="15"/>
        <v>0.56594323873121866</v>
      </c>
    </row>
    <row r="200" spans="1:20" ht="15.6">
      <c r="A200" s="2">
        <v>373</v>
      </c>
      <c r="B200" s="3">
        <v>46053</v>
      </c>
      <c r="C200" s="4">
        <f>YEAR(SalesDataTable[[#This Row],[Order Date]])</f>
        <v>2026</v>
      </c>
      <c r="D200" s="4" t="str">
        <f>"Q"&amp;ROUNDUP(MONTH(SalesDataTable[[#This Row],[Order Date]])/3,0)</f>
        <v>Q1</v>
      </c>
      <c r="E200" s="4">
        <f>MONTH(SalesDataTable[[#This Row],[Order Date]])</f>
        <v>1</v>
      </c>
      <c r="F200" s="4" t="str">
        <f>TEXT(SalesDataTable[[#This Row],[Order Date]],"MMM")</f>
        <v>Jan</v>
      </c>
      <c r="G200" s="4" t="s">
        <v>11</v>
      </c>
      <c r="H200" s="4" t="s">
        <v>39</v>
      </c>
      <c r="I200" s="4" t="s">
        <v>8</v>
      </c>
      <c r="J200" s="4" t="s">
        <v>16</v>
      </c>
      <c r="K200" s="4" t="s">
        <v>14</v>
      </c>
      <c r="L200" s="4" t="s">
        <v>32</v>
      </c>
      <c r="M200" s="8">
        <v>10</v>
      </c>
      <c r="N200" s="5">
        <v>47.71</v>
      </c>
      <c r="O200" s="6">
        <v>0.1</v>
      </c>
      <c r="P200" s="5">
        <v>18.649999999999999</v>
      </c>
      <c r="Q200" s="5">
        <f t="shared" si="12"/>
        <v>429.39000000000004</v>
      </c>
      <c r="R200" s="5">
        <f t="shared" si="13"/>
        <v>186.5</v>
      </c>
      <c r="S200" s="5">
        <f t="shared" si="14"/>
        <v>242.89000000000004</v>
      </c>
      <c r="T200" s="7">
        <f t="shared" si="15"/>
        <v>0.56566291716155481</v>
      </c>
    </row>
    <row r="201" spans="1:20" ht="15.6">
      <c r="A201" s="2">
        <v>374</v>
      </c>
      <c r="B201" s="3">
        <v>46343</v>
      </c>
      <c r="C201" s="4">
        <f>YEAR(SalesDataTable[[#This Row],[Order Date]])</f>
        <v>2026</v>
      </c>
      <c r="D201" s="4" t="str">
        <f>"Q"&amp;ROUNDUP(MONTH(SalesDataTable[[#This Row],[Order Date]])/3,0)</f>
        <v>Q4</v>
      </c>
      <c r="E201" s="4">
        <f>MONTH(SalesDataTable[[#This Row],[Order Date]])</f>
        <v>11</v>
      </c>
      <c r="F201" s="4" t="str">
        <f>TEXT(SalesDataTable[[#This Row],[Order Date]],"MMM")</f>
        <v>Nov</v>
      </c>
      <c r="G201" s="4" t="s">
        <v>20</v>
      </c>
      <c r="H201" s="4" t="s">
        <v>31</v>
      </c>
      <c r="I201" s="4" t="s">
        <v>19</v>
      </c>
      <c r="J201" s="4" t="s">
        <v>3</v>
      </c>
      <c r="K201" s="4" t="s">
        <v>34</v>
      </c>
      <c r="L201" s="4" t="s">
        <v>45</v>
      </c>
      <c r="M201" s="8">
        <v>1</v>
      </c>
      <c r="N201" s="5">
        <v>51.34</v>
      </c>
      <c r="O201" s="6">
        <v>0.15</v>
      </c>
      <c r="P201" s="5">
        <v>21.37</v>
      </c>
      <c r="Q201" s="5">
        <f t="shared" si="12"/>
        <v>43.639000000000003</v>
      </c>
      <c r="R201" s="5">
        <f t="shared" si="13"/>
        <v>21.37</v>
      </c>
      <c r="S201" s="5">
        <f t="shared" si="14"/>
        <v>22.269000000000002</v>
      </c>
      <c r="T201" s="7">
        <f t="shared" si="15"/>
        <v>0.5103004193496643</v>
      </c>
    </row>
    <row r="202" spans="1:20" ht="15.6">
      <c r="A202" s="2">
        <v>375</v>
      </c>
      <c r="B202" s="3">
        <v>46211</v>
      </c>
      <c r="C202" s="4">
        <f>YEAR(SalesDataTable[[#This Row],[Order Date]])</f>
        <v>2026</v>
      </c>
      <c r="D202" s="4" t="str">
        <f>"Q"&amp;ROUNDUP(MONTH(SalesDataTable[[#This Row],[Order Date]])/3,0)</f>
        <v>Q3</v>
      </c>
      <c r="E202" s="4">
        <f>MONTH(SalesDataTable[[#This Row],[Order Date]])</f>
        <v>7</v>
      </c>
      <c r="F202" s="4" t="str">
        <f>TEXT(SalesDataTable[[#This Row],[Order Date]],"MMM")</f>
        <v>Jul</v>
      </c>
      <c r="G202" s="4" t="s">
        <v>6</v>
      </c>
      <c r="H202" s="4" t="s">
        <v>43</v>
      </c>
      <c r="I202" s="4" t="s">
        <v>19</v>
      </c>
      <c r="J202" s="4" t="s">
        <v>3</v>
      </c>
      <c r="K202" s="4" t="s">
        <v>23</v>
      </c>
      <c r="L202" s="4" t="s">
        <v>29</v>
      </c>
      <c r="M202" s="8">
        <v>2</v>
      </c>
      <c r="N202" s="5">
        <v>192.24</v>
      </c>
      <c r="O202" s="6">
        <v>0.05</v>
      </c>
      <c r="P202" s="5">
        <v>103.65</v>
      </c>
      <c r="Q202" s="5">
        <f t="shared" si="12"/>
        <v>365.25599999999997</v>
      </c>
      <c r="R202" s="5">
        <f t="shared" si="13"/>
        <v>207.3</v>
      </c>
      <c r="S202" s="5">
        <f t="shared" si="14"/>
        <v>157.95599999999996</v>
      </c>
      <c r="T202" s="7">
        <f t="shared" si="15"/>
        <v>0.43245285498390162</v>
      </c>
    </row>
    <row r="203" spans="1:20" ht="15.6">
      <c r="A203" s="2">
        <v>377</v>
      </c>
      <c r="B203" s="3">
        <v>46386</v>
      </c>
      <c r="C203" s="4">
        <f>YEAR(SalesDataTable[[#This Row],[Order Date]])</f>
        <v>2026</v>
      </c>
      <c r="D203" s="4" t="str">
        <f>"Q"&amp;ROUNDUP(MONTH(SalesDataTable[[#This Row],[Order Date]])/3,0)</f>
        <v>Q4</v>
      </c>
      <c r="E203" s="4">
        <f>MONTH(SalesDataTable[[#This Row],[Order Date]])</f>
        <v>12</v>
      </c>
      <c r="F203" s="4" t="str">
        <f>TEXT(SalesDataTable[[#This Row],[Order Date]],"MMM")</f>
        <v>Dec</v>
      </c>
      <c r="G203" s="4" t="s">
        <v>20</v>
      </c>
      <c r="H203" s="4" t="s">
        <v>47</v>
      </c>
      <c r="I203" s="4" t="s">
        <v>2</v>
      </c>
      <c r="J203" s="4" t="s">
        <v>13</v>
      </c>
      <c r="K203" s="4" t="s">
        <v>4</v>
      </c>
      <c r="L203" s="4" t="s">
        <v>26</v>
      </c>
      <c r="M203" s="8">
        <v>1</v>
      </c>
      <c r="N203" s="5">
        <v>40.82</v>
      </c>
      <c r="O203" s="6">
        <v>0.1</v>
      </c>
      <c r="P203" s="5">
        <v>17.2</v>
      </c>
      <c r="Q203" s="5">
        <f t="shared" si="12"/>
        <v>36.738</v>
      </c>
      <c r="R203" s="5">
        <f t="shared" si="13"/>
        <v>17.2</v>
      </c>
      <c r="S203" s="5">
        <f t="shared" si="14"/>
        <v>19.538</v>
      </c>
      <c r="T203" s="7">
        <f t="shared" si="15"/>
        <v>0.53181991398551909</v>
      </c>
    </row>
    <row r="204" spans="1:20" ht="15.6">
      <c r="A204" s="2">
        <v>379</v>
      </c>
      <c r="B204" s="3">
        <v>46230</v>
      </c>
      <c r="C204" s="4">
        <f>YEAR(SalesDataTable[[#This Row],[Order Date]])</f>
        <v>2026</v>
      </c>
      <c r="D204" s="4" t="str">
        <f>"Q"&amp;ROUNDUP(MONTH(SalesDataTable[[#This Row],[Order Date]])/3,0)</f>
        <v>Q3</v>
      </c>
      <c r="E204" s="4">
        <f>MONTH(SalesDataTable[[#This Row],[Order Date]])</f>
        <v>7</v>
      </c>
      <c r="F204" s="4" t="str">
        <f>TEXT(SalesDataTable[[#This Row],[Order Date]],"MMM")</f>
        <v>Jul</v>
      </c>
      <c r="G204" s="4" t="s">
        <v>0</v>
      </c>
      <c r="H204" s="4" t="s">
        <v>36</v>
      </c>
      <c r="I204" s="4" t="s">
        <v>28</v>
      </c>
      <c r="J204" s="4" t="s">
        <v>13</v>
      </c>
      <c r="K204" s="4" t="s">
        <v>9</v>
      </c>
      <c r="L204" s="4" t="s">
        <v>46</v>
      </c>
      <c r="M204" s="8">
        <v>3</v>
      </c>
      <c r="N204" s="5">
        <v>72.03</v>
      </c>
      <c r="O204" s="6">
        <v>0</v>
      </c>
      <c r="P204" s="5">
        <v>32.46</v>
      </c>
      <c r="Q204" s="5">
        <f t="shared" si="12"/>
        <v>216.09</v>
      </c>
      <c r="R204" s="5">
        <f t="shared" si="13"/>
        <v>97.38</v>
      </c>
      <c r="S204" s="5">
        <f t="shared" si="14"/>
        <v>118.71000000000001</v>
      </c>
      <c r="T204" s="7">
        <f t="shared" si="15"/>
        <v>0.54935443565181175</v>
      </c>
    </row>
    <row r="205" spans="1:20" ht="15.6">
      <c r="A205" s="2">
        <v>380</v>
      </c>
      <c r="B205" s="3">
        <v>46058</v>
      </c>
      <c r="C205" s="4">
        <f>YEAR(SalesDataTable[[#This Row],[Order Date]])</f>
        <v>2026</v>
      </c>
      <c r="D205" s="4" t="str">
        <f>"Q"&amp;ROUNDUP(MONTH(SalesDataTable[[#This Row],[Order Date]])/3,0)</f>
        <v>Q1</v>
      </c>
      <c r="E205" s="4">
        <f>MONTH(SalesDataTable[[#This Row],[Order Date]])</f>
        <v>2</v>
      </c>
      <c r="F205" s="4" t="str">
        <f>TEXT(SalesDataTable[[#This Row],[Order Date]],"MMM")</f>
        <v>Feb</v>
      </c>
      <c r="G205" s="4" t="s">
        <v>6</v>
      </c>
      <c r="H205" s="4" t="s">
        <v>43</v>
      </c>
      <c r="I205" s="4" t="s">
        <v>2</v>
      </c>
      <c r="J205" s="4" t="s">
        <v>3</v>
      </c>
      <c r="K205" s="4" t="s">
        <v>34</v>
      </c>
      <c r="L205" s="4" t="s">
        <v>38</v>
      </c>
      <c r="M205" s="8">
        <v>3</v>
      </c>
      <c r="N205" s="5">
        <v>125.63</v>
      </c>
      <c r="O205" s="6">
        <v>0</v>
      </c>
      <c r="P205" s="5">
        <v>71.05</v>
      </c>
      <c r="Q205" s="5">
        <f t="shared" si="12"/>
        <v>376.89</v>
      </c>
      <c r="R205" s="5">
        <f t="shared" si="13"/>
        <v>213.14999999999998</v>
      </c>
      <c r="S205" s="5">
        <f t="shared" si="14"/>
        <v>163.74</v>
      </c>
      <c r="T205" s="7">
        <f t="shared" si="15"/>
        <v>0.43445037013452203</v>
      </c>
    </row>
    <row r="206" spans="1:20" ht="15.6">
      <c r="A206" s="2">
        <v>382</v>
      </c>
      <c r="B206" s="3">
        <v>46239</v>
      </c>
      <c r="C206" s="4">
        <f>YEAR(SalesDataTable[[#This Row],[Order Date]])</f>
        <v>2026</v>
      </c>
      <c r="D206" s="4" t="str">
        <f>"Q"&amp;ROUNDUP(MONTH(SalesDataTable[[#This Row],[Order Date]])/3,0)</f>
        <v>Q3</v>
      </c>
      <c r="E206" s="4">
        <f>MONTH(SalesDataTable[[#This Row],[Order Date]])</f>
        <v>8</v>
      </c>
      <c r="F206" s="4" t="str">
        <f>TEXT(SalesDataTable[[#This Row],[Order Date]],"MMM")</f>
        <v>Aug</v>
      </c>
      <c r="G206" s="4" t="s">
        <v>20</v>
      </c>
      <c r="H206" s="4" t="s">
        <v>33</v>
      </c>
      <c r="I206" s="4" t="s">
        <v>2</v>
      </c>
      <c r="J206" s="4" t="s">
        <v>13</v>
      </c>
      <c r="K206" s="4" t="s">
        <v>34</v>
      </c>
      <c r="L206" s="4" t="s">
        <v>35</v>
      </c>
      <c r="M206" s="8">
        <v>1</v>
      </c>
      <c r="N206" s="5">
        <v>40.42</v>
      </c>
      <c r="O206" s="6">
        <v>0.05</v>
      </c>
      <c r="P206" s="5">
        <v>14.33</v>
      </c>
      <c r="Q206" s="5">
        <f t="shared" si="12"/>
        <v>38.399000000000001</v>
      </c>
      <c r="R206" s="5">
        <f t="shared" si="13"/>
        <v>14.33</v>
      </c>
      <c r="S206" s="5">
        <f t="shared" si="14"/>
        <v>24.069000000000003</v>
      </c>
      <c r="T206" s="7">
        <f t="shared" si="15"/>
        <v>0.62681319826037141</v>
      </c>
    </row>
    <row r="207" spans="1:20" ht="15.6">
      <c r="A207" s="2">
        <v>383</v>
      </c>
      <c r="B207" s="3">
        <v>46082</v>
      </c>
      <c r="C207" s="4">
        <f>YEAR(SalesDataTable[[#This Row],[Order Date]])</f>
        <v>2026</v>
      </c>
      <c r="D207" s="4" t="str">
        <f>"Q"&amp;ROUNDUP(MONTH(SalesDataTable[[#This Row],[Order Date]])/3,0)</f>
        <v>Q1</v>
      </c>
      <c r="E207" s="4">
        <f>MONTH(SalesDataTable[[#This Row],[Order Date]])</f>
        <v>3</v>
      </c>
      <c r="F207" s="4" t="str">
        <f>TEXT(SalesDataTable[[#This Row],[Order Date]],"MMM")</f>
        <v>Mar</v>
      </c>
      <c r="G207" s="4" t="s">
        <v>11</v>
      </c>
      <c r="H207" s="4" t="s">
        <v>12</v>
      </c>
      <c r="I207" s="4" t="s">
        <v>19</v>
      </c>
      <c r="J207" s="4" t="s">
        <v>3</v>
      </c>
      <c r="K207" s="4" t="s">
        <v>9</v>
      </c>
      <c r="L207" s="4" t="s">
        <v>10</v>
      </c>
      <c r="M207" s="8">
        <v>3</v>
      </c>
      <c r="N207" s="5">
        <v>92.76</v>
      </c>
      <c r="O207" s="6">
        <v>0</v>
      </c>
      <c r="P207" s="5">
        <v>45.84</v>
      </c>
      <c r="Q207" s="5">
        <f t="shared" si="12"/>
        <v>278.28000000000003</v>
      </c>
      <c r="R207" s="5">
        <f t="shared" si="13"/>
        <v>137.52000000000001</v>
      </c>
      <c r="S207" s="5">
        <f t="shared" si="14"/>
        <v>140.76000000000002</v>
      </c>
      <c r="T207" s="7">
        <f t="shared" si="15"/>
        <v>0.50582147477360928</v>
      </c>
    </row>
    <row r="208" spans="1:20" ht="15.6">
      <c r="A208" s="2">
        <v>387</v>
      </c>
      <c r="B208" s="3">
        <v>46033</v>
      </c>
      <c r="C208" s="4">
        <f>YEAR(SalesDataTable[[#This Row],[Order Date]])</f>
        <v>2026</v>
      </c>
      <c r="D208" s="4" t="str">
        <f>"Q"&amp;ROUNDUP(MONTH(SalesDataTable[[#This Row],[Order Date]])/3,0)</f>
        <v>Q1</v>
      </c>
      <c r="E208" s="4">
        <f>MONTH(SalesDataTable[[#This Row],[Order Date]])</f>
        <v>1</v>
      </c>
      <c r="F208" s="4" t="str">
        <f>TEXT(SalesDataTable[[#This Row],[Order Date]],"MMM")</f>
        <v>Jan</v>
      </c>
      <c r="G208" s="4" t="s">
        <v>11</v>
      </c>
      <c r="H208" s="4" t="s">
        <v>25</v>
      </c>
      <c r="I208" s="4" t="s">
        <v>2</v>
      </c>
      <c r="J208" s="4" t="s">
        <v>3</v>
      </c>
      <c r="K208" s="4" t="s">
        <v>9</v>
      </c>
      <c r="L208" s="4" t="s">
        <v>37</v>
      </c>
      <c r="M208" s="8">
        <v>1</v>
      </c>
      <c r="N208" s="5">
        <v>150.96</v>
      </c>
      <c r="O208" s="6">
        <v>0</v>
      </c>
      <c r="P208" s="5">
        <v>77.5</v>
      </c>
      <c r="Q208" s="5">
        <f t="shared" si="12"/>
        <v>150.96</v>
      </c>
      <c r="R208" s="5">
        <f t="shared" si="13"/>
        <v>77.5</v>
      </c>
      <c r="S208" s="5">
        <f t="shared" si="14"/>
        <v>73.460000000000008</v>
      </c>
      <c r="T208" s="7">
        <f t="shared" si="15"/>
        <v>0.48661897191308956</v>
      </c>
    </row>
    <row r="209" spans="1:20" ht="15.6">
      <c r="A209" s="2">
        <v>388</v>
      </c>
      <c r="B209" s="3">
        <v>46086</v>
      </c>
      <c r="C209" s="4">
        <f>YEAR(SalesDataTable[[#This Row],[Order Date]])</f>
        <v>2026</v>
      </c>
      <c r="D209" s="4" t="str">
        <f>"Q"&amp;ROUNDUP(MONTH(SalesDataTable[[#This Row],[Order Date]])/3,0)</f>
        <v>Q1</v>
      </c>
      <c r="E209" s="4">
        <f>MONTH(SalesDataTable[[#This Row],[Order Date]])</f>
        <v>3</v>
      </c>
      <c r="F209" s="4" t="str">
        <f>TEXT(SalesDataTable[[#This Row],[Order Date]],"MMM")</f>
        <v>Mar</v>
      </c>
      <c r="G209" s="4" t="s">
        <v>20</v>
      </c>
      <c r="H209" s="4" t="s">
        <v>33</v>
      </c>
      <c r="I209" s="4" t="s">
        <v>2</v>
      </c>
      <c r="J209" s="4" t="s">
        <v>3</v>
      </c>
      <c r="K209" s="4" t="s">
        <v>34</v>
      </c>
      <c r="L209" s="4" t="s">
        <v>42</v>
      </c>
      <c r="M209" s="8">
        <v>1</v>
      </c>
      <c r="N209" s="5">
        <v>35.61</v>
      </c>
      <c r="O209" s="6">
        <v>0.05</v>
      </c>
      <c r="P209" s="5">
        <v>13.8</v>
      </c>
      <c r="Q209" s="5">
        <f t="shared" si="12"/>
        <v>33.829499999999996</v>
      </c>
      <c r="R209" s="5">
        <f t="shared" si="13"/>
        <v>13.8</v>
      </c>
      <c r="S209" s="5">
        <f t="shared" si="14"/>
        <v>20.029499999999995</v>
      </c>
      <c r="T209" s="7">
        <f t="shared" si="15"/>
        <v>0.59207200815855976</v>
      </c>
    </row>
    <row r="210" spans="1:20" ht="15.6">
      <c r="A210" s="2">
        <v>390</v>
      </c>
      <c r="B210" s="3">
        <v>46243</v>
      </c>
      <c r="C210" s="4">
        <f>YEAR(SalesDataTable[[#This Row],[Order Date]])</f>
        <v>2026</v>
      </c>
      <c r="D210" s="4" t="str">
        <f>"Q"&amp;ROUNDUP(MONTH(SalesDataTable[[#This Row],[Order Date]])/3,0)</f>
        <v>Q3</v>
      </c>
      <c r="E210" s="4">
        <f>MONTH(SalesDataTable[[#This Row],[Order Date]])</f>
        <v>8</v>
      </c>
      <c r="F210" s="4" t="str">
        <f>TEXT(SalesDataTable[[#This Row],[Order Date]],"MMM")</f>
        <v>Aug</v>
      </c>
      <c r="G210" s="4" t="s">
        <v>11</v>
      </c>
      <c r="H210" s="4" t="s">
        <v>25</v>
      </c>
      <c r="I210" s="4" t="s">
        <v>19</v>
      </c>
      <c r="J210" s="4" t="s">
        <v>13</v>
      </c>
      <c r="K210" s="4" t="s">
        <v>9</v>
      </c>
      <c r="L210" s="4" t="s">
        <v>10</v>
      </c>
      <c r="M210" s="8">
        <v>1</v>
      </c>
      <c r="N210" s="5">
        <v>93.41</v>
      </c>
      <c r="O210" s="6">
        <v>0.05</v>
      </c>
      <c r="P210" s="5">
        <v>44.7</v>
      </c>
      <c r="Q210" s="5">
        <f t="shared" si="12"/>
        <v>88.739499999999992</v>
      </c>
      <c r="R210" s="5">
        <f t="shared" si="13"/>
        <v>44.7</v>
      </c>
      <c r="S210" s="5">
        <f t="shared" si="14"/>
        <v>44.03949999999999</v>
      </c>
      <c r="T210" s="7">
        <f t="shared" si="15"/>
        <v>0.49627843294136198</v>
      </c>
    </row>
    <row r="211" spans="1:20" ht="15.6">
      <c r="A211" s="2">
        <v>392</v>
      </c>
      <c r="B211" s="3">
        <v>46212</v>
      </c>
      <c r="C211" s="4">
        <f>YEAR(SalesDataTable[[#This Row],[Order Date]])</f>
        <v>2026</v>
      </c>
      <c r="D211" s="4" t="str">
        <f>"Q"&amp;ROUNDUP(MONTH(SalesDataTable[[#This Row],[Order Date]])/3,0)</f>
        <v>Q3</v>
      </c>
      <c r="E211" s="4">
        <f>MONTH(SalesDataTable[[#This Row],[Order Date]])</f>
        <v>7</v>
      </c>
      <c r="F211" s="4" t="str">
        <f>TEXT(SalesDataTable[[#This Row],[Order Date]],"MMM")</f>
        <v>Jul</v>
      </c>
      <c r="G211" s="4" t="s">
        <v>20</v>
      </c>
      <c r="H211" s="4" t="s">
        <v>31</v>
      </c>
      <c r="I211" s="4" t="s">
        <v>19</v>
      </c>
      <c r="J211" s="4" t="s">
        <v>3</v>
      </c>
      <c r="K211" s="4" t="s">
        <v>9</v>
      </c>
      <c r="L211" s="4" t="s">
        <v>10</v>
      </c>
      <c r="M211" s="8">
        <v>3</v>
      </c>
      <c r="N211" s="5">
        <v>94.19</v>
      </c>
      <c r="O211" s="6">
        <v>0</v>
      </c>
      <c r="P211" s="5">
        <v>44.1</v>
      </c>
      <c r="Q211" s="5">
        <f t="shared" si="12"/>
        <v>282.57</v>
      </c>
      <c r="R211" s="5">
        <f t="shared" si="13"/>
        <v>132.30000000000001</v>
      </c>
      <c r="S211" s="5">
        <f t="shared" si="14"/>
        <v>150.26999999999998</v>
      </c>
      <c r="T211" s="7">
        <f t="shared" si="15"/>
        <v>0.53179743072512997</v>
      </c>
    </row>
    <row r="212" spans="1:20" ht="15.6">
      <c r="A212" s="2">
        <v>393</v>
      </c>
      <c r="B212" s="3">
        <v>46148</v>
      </c>
      <c r="C212" s="4">
        <f>YEAR(SalesDataTable[[#This Row],[Order Date]])</f>
        <v>2026</v>
      </c>
      <c r="D212" s="4" t="str">
        <f>"Q"&amp;ROUNDUP(MONTH(SalesDataTable[[#This Row],[Order Date]])/3,0)</f>
        <v>Q2</v>
      </c>
      <c r="E212" s="4">
        <f>MONTH(SalesDataTable[[#This Row],[Order Date]])</f>
        <v>5</v>
      </c>
      <c r="F212" s="4" t="str">
        <f>TEXT(SalesDataTable[[#This Row],[Order Date]],"MMM")</f>
        <v>May</v>
      </c>
      <c r="G212" s="4" t="s">
        <v>6</v>
      </c>
      <c r="H212" s="4" t="s">
        <v>43</v>
      </c>
      <c r="I212" s="4" t="s">
        <v>28</v>
      </c>
      <c r="J212" s="4" t="s">
        <v>13</v>
      </c>
      <c r="K212" s="4" t="s">
        <v>23</v>
      </c>
      <c r="L212" s="4" t="s">
        <v>29</v>
      </c>
      <c r="M212" s="8">
        <v>3</v>
      </c>
      <c r="N212" s="5">
        <v>199.93</v>
      </c>
      <c r="O212" s="6">
        <v>0</v>
      </c>
      <c r="P212" s="5">
        <v>104.86</v>
      </c>
      <c r="Q212" s="5">
        <f t="shared" si="12"/>
        <v>599.79</v>
      </c>
      <c r="R212" s="5">
        <f t="shared" si="13"/>
        <v>314.58</v>
      </c>
      <c r="S212" s="5">
        <f t="shared" si="14"/>
        <v>285.20999999999998</v>
      </c>
      <c r="T212" s="7">
        <f t="shared" si="15"/>
        <v>0.47551643075076278</v>
      </c>
    </row>
    <row r="213" spans="1:20" ht="15.6">
      <c r="A213" s="2">
        <v>397</v>
      </c>
      <c r="B213" s="3">
        <v>46184</v>
      </c>
      <c r="C213" s="4">
        <f>YEAR(SalesDataTable[[#This Row],[Order Date]])</f>
        <v>2026</v>
      </c>
      <c r="D213" s="4" t="str">
        <f>"Q"&amp;ROUNDUP(MONTH(SalesDataTable[[#This Row],[Order Date]])/3,0)</f>
        <v>Q2</v>
      </c>
      <c r="E213" s="4">
        <f>MONTH(SalesDataTable[[#This Row],[Order Date]])</f>
        <v>6</v>
      </c>
      <c r="F213" s="4" t="str">
        <f>TEXT(SalesDataTable[[#This Row],[Order Date]],"MMM")</f>
        <v>Jun</v>
      </c>
      <c r="G213" s="4" t="s">
        <v>20</v>
      </c>
      <c r="H213" s="4" t="s">
        <v>33</v>
      </c>
      <c r="I213" s="4" t="s">
        <v>2</v>
      </c>
      <c r="J213" s="4" t="s">
        <v>16</v>
      </c>
      <c r="K213" s="4" t="s">
        <v>23</v>
      </c>
      <c r="L213" s="4" t="s">
        <v>51</v>
      </c>
      <c r="M213" s="8">
        <v>2</v>
      </c>
      <c r="N213" s="5">
        <v>121.19</v>
      </c>
      <c r="O213" s="6">
        <v>0.05</v>
      </c>
      <c r="P213" s="5">
        <v>58.91</v>
      </c>
      <c r="Q213" s="5">
        <f t="shared" si="12"/>
        <v>230.261</v>
      </c>
      <c r="R213" s="5">
        <f t="shared" si="13"/>
        <v>117.82</v>
      </c>
      <c r="S213" s="5">
        <f t="shared" si="14"/>
        <v>112.441</v>
      </c>
      <c r="T213" s="7">
        <f t="shared" si="15"/>
        <v>0.48831977625390321</v>
      </c>
    </row>
    <row r="214" spans="1:20" ht="15.6">
      <c r="A214" s="2">
        <v>400</v>
      </c>
      <c r="B214" s="3">
        <v>46149</v>
      </c>
      <c r="C214" s="4">
        <f>YEAR(SalesDataTable[[#This Row],[Order Date]])</f>
        <v>2026</v>
      </c>
      <c r="D214" s="4" t="str">
        <f>"Q"&amp;ROUNDUP(MONTH(SalesDataTable[[#This Row],[Order Date]])/3,0)</f>
        <v>Q2</v>
      </c>
      <c r="E214" s="4">
        <f>MONTH(SalesDataTable[[#This Row],[Order Date]])</f>
        <v>5</v>
      </c>
      <c r="F214" s="4" t="str">
        <f>TEXT(SalesDataTable[[#This Row],[Order Date]],"MMM")</f>
        <v>May</v>
      </c>
      <c r="G214" s="4" t="s">
        <v>6</v>
      </c>
      <c r="H214" s="4" t="s">
        <v>43</v>
      </c>
      <c r="I214" s="4" t="s">
        <v>8</v>
      </c>
      <c r="J214" s="4" t="s">
        <v>16</v>
      </c>
      <c r="K214" s="4" t="s">
        <v>9</v>
      </c>
      <c r="L214" s="4" t="s">
        <v>10</v>
      </c>
      <c r="M214" s="8">
        <v>6</v>
      </c>
      <c r="N214" s="5">
        <v>92.66</v>
      </c>
      <c r="O214" s="6">
        <v>0.15</v>
      </c>
      <c r="P214" s="5">
        <v>44.71</v>
      </c>
      <c r="Q214" s="5">
        <f t="shared" si="12"/>
        <v>472.56600000000003</v>
      </c>
      <c r="R214" s="5">
        <f t="shared" si="13"/>
        <v>268.26</v>
      </c>
      <c r="S214" s="5">
        <f t="shared" si="14"/>
        <v>204.30600000000004</v>
      </c>
      <c r="T214" s="7">
        <f t="shared" si="15"/>
        <v>0.43233326138571126</v>
      </c>
    </row>
    <row r="215" spans="1:20" ht="15.6">
      <c r="A215" s="2">
        <v>404</v>
      </c>
      <c r="B215" s="3">
        <v>46073</v>
      </c>
      <c r="C215" s="4">
        <f>YEAR(SalesDataTable[[#This Row],[Order Date]])</f>
        <v>2026</v>
      </c>
      <c r="D215" s="4" t="str">
        <f>"Q"&amp;ROUNDUP(MONTH(SalesDataTable[[#This Row],[Order Date]])/3,0)</f>
        <v>Q1</v>
      </c>
      <c r="E215" s="4">
        <f>MONTH(SalesDataTable[[#This Row],[Order Date]])</f>
        <v>2</v>
      </c>
      <c r="F215" s="4" t="str">
        <f>TEXT(SalesDataTable[[#This Row],[Order Date]],"MMM")</f>
        <v>Feb</v>
      </c>
      <c r="G215" s="4" t="s">
        <v>11</v>
      </c>
      <c r="H215" s="4" t="s">
        <v>25</v>
      </c>
      <c r="I215" s="4" t="s">
        <v>8</v>
      </c>
      <c r="J215" s="4" t="s">
        <v>16</v>
      </c>
      <c r="K215" s="4" t="s">
        <v>23</v>
      </c>
      <c r="L215" s="4" t="s">
        <v>51</v>
      </c>
      <c r="M215" s="8">
        <v>15</v>
      </c>
      <c r="N215" s="5">
        <v>121.98</v>
      </c>
      <c r="O215" s="6">
        <v>0.1</v>
      </c>
      <c r="P215" s="5">
        <v>59.86</v>
      </c>
      <c r="Q215" s="5">
        <f t="shared" si="12"/>
        <v>1646.73</v>
      </c>
      <c r="R215" s="5">
        <f t="shared" si="13"/>
        <v>897.9</v>
      </c>
      <c r="S215" s="5">
        <f t="shared" si="14"/>
        <v>748.83</v>
      </c>
      <c r="T215" s="7">
        <f t="shared" si="15"/>
        <v>0.45473757082217486</v>
      </c>
    </row>
    <row r="216" spans="1:20" ht="15.6">
      <c r="A216" s="2">
        <v>405</v>
      </c>
      <c r="B216" s="3">
        <v>46352</v>
      </c>
      <c r="C216" s="4">
        <f>YEAR(SalesDataTable[[#This Row],[Order Date]])</f>
        <v>2026</v>
      </c>
      <c r="D216" s="4" t="str">
        <f>"Q"&amp;ROUNDUP(MONTH(SalesDataTable[[#This Row],[Order Date]])/3,0)</f>
        <v>Q4</v>
      </c>
      <c r="E216" s="4">
        <f>MONTH(SalesDataTable[[#This Row],[Order Date]])</f>
        <v>11</v>
      </c>
      <c r="F216" s="4" t="str">
        <f>TEXT(SalesDataTable[[#This Row],[Order Date]],"MMM")</f>
        <v>Nov</v>
      </c>
      <c r="G216" s="4" t="s">
        <v>20</v>
      </c>
      <c r="H216" s="4" t="s">
        <v>33</v>
      </c>
      <c r="I216" s="4" t="s">
        <v>2</v>
      </c>
      <c r="J216" s="4" t="s">
        <v>13</v>
      </c>
      <c r="K216" s="4" t="s">
        <v>9</v>
      </c>
      <c r="L216" s="4" t="s">
        <v>17</v>
      </c>
      <c r="M216" s="8">
        <v>1</v>
      </c>
      <c r="N216" s="5">
        <v>141.61000000000001</v>
      </c>
      <c r="O216" s="6">
        <v>0.05</v>
      </c>
      <c r="P216" s="5">
        <v>77.7</v>
      </c>
      <c r="Q216" s="5">
        <f t="shared" si="12"/>
        <v>134.52950000000001</v>
      </c>
      <c r="R216" s="5">
        <f t="shared" si="13"/>
        <v>77.7</v>
      </c>
      <c r="S216" s="5">
        <f t="shared" si="14"/>
        <v>56.82950000000001</v>
      </c>
      <c r="T216" s="7">
        <f t="shared" si="15"/>
        <v>0.42243151130421214</v>
      </c>
    </row>
    <row r="217" spans="1:20" ht="15.6">
      <c r="A217" s="2">
        <v>407</v>
      </c>
      <c r="B217" s="3">
        <v>46291</v>
      </c>
      <c r="C217" s="4">
        <f>YEAR(SalesDataTable[[#This Row],[Order Date]])</f>
        <v>2026</v>
      </c>
      <c r="D217" s="4" t="str">
        <f>"Q"&amp;ROUNDUP(MONTH(SalesDataTable[[#This Row],[Order Date]])/3,0)</f>
        <v>Q3</v>
      </c>
      <c r="E217" s="4">
        <f>MONTH(SalesDataTable[[#This Row],[Order Date]])</f>
        <v>9</v>
      </c>
      <c r="F217" s="4" t="str">
        <f>TEXT(SalesDataTable[[#This Row],[Order Date]],"MMM")</f>
        <v>Sep</v>
      </c>
      <c r="G217" s="4" t="s">
        <v>6</v>
      </c>
      <c r="H217" s="4" t="s">
        <v>43</v>
      </c>
      <c r="I217" s="4" t="s">
        <v>8</v>
      </c>
      <c r="J217" s="4" t="s">
        <v>3</v>
      </c>
      <c r="K217" s="4" t="s">
        <v>34</v>
      </c>
      <c r="L217" s="4" t="s">
        <v>45</v>
      </c>
      <c r="M217" s="8">
        <v>6</v>
      </c>
      <c r="N217" s="5">
        <v>49.87</v>
      </c>
      <c r="O217" s="6">
        <v>0.1</v>
      </c>
      <c r="P217" s="5">
        <v>21.75</v>
      </c>
      <c r="Q217" s="5">
        <f t="shared" si="12"/>
        <v>269.298</v>
      </c>
      <c r="R217" s="5">
        <f t="shared" si="13"/>
        <v>130.5</v>
      </c>
      <c r="S217" s="5">
        <f t="shared" si="14"/>
        <v>138.798</v>
      </c>
      <c r="T217" s="7">
        <f t="shared" si="15"/>
        <v>0.51540672414945521</v>
      </c>
    </row>
    <row r="218" spans="1:20" ht="15.6">
      <c r="A218" s="2">
        <v>408</v>
      </c>
      <c r="B218" s="3">
        <v>46329</v>
      </c>
      <c r="C218" s="4">
        <f>YEAR(SalesDataTable[[#This Row],[Order Date]])</f>
        <v>2026</v>
      </c>
      <c r="D218" s="4" t="str">
        <f>"Q"&amp;ROUNDUP(MONTH(SalesDataTable[[#This Row],[Order Date]])/3,0)</f>
        <v>Q4</v>
      </c>
      <c r="E218" s="4">
        <f>MONTH(SalesDataTable[[#This Row],[Order Date]])</f>
        <v>11</v>
      </c>
      <c r="F218" s="4" t="str">
        <f>TEXT(SalesDataTable[[#This Row],[Order Date]],"MMM")</f>
        <v>Nov</v>
      </c>
      <c r="G218" s="4" t="s">
        <v>20</v>
      </c>
      <c r="H218" s="4" t="s">
        <v>47</v>
      </c>
      <c r="I218" s="4" t="s">
        <v>2</v>
      </c>
      <c r="J218" s="4" t="s">
        <v>3</v>
      </c>
      <c r="K218" s="4" t="s">
        <v>4</v>
      </c>
      <c r="L218" s="4" t="s">
        <v>22</v>
      </c>
      <c r="M218" s="8">
        <v>1</v>
      </c>
      <c r="N218" s="5">
        <v>49.61</v>
      </c>
      <c r="O218" s="6">
        <v>0</v>
      </c>
      <c r="P218" s="5">
        <v>22.8</v>
      </c>
      <c r="Q218" s="5">
        <f t="shared" si="12"/>
        <v>49.61</v>
      </c>
      <c r="R218" s="5">
        <f t="shared" si="13"/>
        <v>22.8</v>
      </c>
      <c r="S218" s="5">
        <f t="shared" si="14"/>
        <v>26.81</v>
      </c>
      <c r="T218" s="7">
        <f t="shared" si="15"/>
        <v>0.54041523886313236</v>
      </c>
    </row>
    <row r="219" spans="1:20" ht="15.6">
      <c r="A219" s="2">
        <v>409</v>
      </c>
      <c r="B219" s="3">
        <v>46162</v>
      </c>
      <c r="C219" s="4">
        <f>YEAR(SalesDataTable[[#This Row],[Order Date]])</f>
        <v>2026</v>
      </c>
      <c r="D219" s="4" t="str">
        <f>"Q"&amp;ROUNDUP(MONTH(SalesDataTable[[#This Row],[Order Date]])/3,0)</f>
        <v>Q2</v>
      </c>
      <c r="E219" s="4">
        <f>MONTH(SalesDataTable[[#This Row],[Order Date]])</f>
        <v>5</v>
      </c>
      <c r="F219" s="4" t="str">
        <f>TEXT(SalesDataTable[[#This Row],[Order Date]],"MMM")</f>
        <v>May</v>
      </c>
      <c r="G219" s="4" t="s">
        <v>0</v>
      </c>
      <c r="H219" s="4" t="s">
        <v>1</v>
      </c>
      <c r="I219" s="4" t="s">
        <v>2</v>
      </c>
      <c r="J219" s="4" t="s">
        <v>13</v>
      </c>
      <c r="K219" s="4" t="s">
        <v>23</v>
      </c>
      <c r="L219" s="4" t="s">
        <v>51</v>
      </c>
      <c r="M219" s="8">
        <v>2</v>
      </c>
      <c r="N219" s="5">
        <v>123.9</v>
      </c>
      <c r="O219" s="6">
        <v>0</v>
      </c>
      <c r="P219" s="5">
        <v>58.95</v>
      </c>
      <c r="Q219" s="5">
        <f t="shared" si="12"/>
        <v>247.8</v>
      </c>
      <c r="R219" s="5">
        <f t="shared" si="13"/>
        <v>117.9</v>
      </c>
      <c r="S219" s="5">
        <f t="shared" si="14"/>
        <v>129.9</v>
      </c>
      <c r="T219" s="7">
        <f t="shared" si="15"/>
        <v>0.52421307506053272</v>
      </c>
    </row>
    <row r="220" spans="1:20" ht="15.6">
      <c r="A220" s="2">
        <v>412</v>
      </c>
      <c r="B220" s="3">
        <v>46097</v>
      </c>
      <c r="C220" s="4">
        <f>YEAR(SalesDataTable[[#This Row],[Order Date]])</f>
        <v>2026</v>
      </c>
      <c r="D220" s="4" t="str">
        <f>"Q"&amp;ROUNDUP(MONTH(SalesDataTable[[#This Row],[Order Date]])/3,0)</f>
        <v>Q1</v>
      </c>
      <c r="E220" s="4">
        <f>MONTH(SalesDataTable[[#This Row],[Order Date]])</f>
        <v>3</v>
      </c>
      <c r="F220" s="4" t="str">
        <f>TEXT(SalesDataTable[[#This Row],[Order Date]],"MMM")</f>
        <v>Mar</v>
      </c>
      <c r="G220" s="4" t="s">
        <v>20</v>
      </c>
      <c r="H220" s="4" t="s">
        <v>31</v>
      </c>
      <c r="I220" s="4" t="s">
        <v>19</v>
      </c>
      <c r="J220" s="4" t="s">
        <v>3</v>
      </c>
      <c r="K220" s="4" t="s">
        <v>34</v>
      </c>
      <c r="L220" s="4" t="s">
        <v>35</v>
      </c>
      <c r="M220" s="8">
        <v>2</v>
      </c>
      <c r="N220" s="5">
        <v>40.19</v>
      </c>
      <c r="O220" s="6">
        <v>0</v>
      </c>
      <c r="P220" s="5">
        <v>14.92</v>
      </c>
      <c r="Q220" s="5">
        <f t="shared" si="12"/>
        <v>80.38</v>
      </c>
      <c r="R220" s="5">
        <f t="shared" si="13"/>
        <v>29.84</v>
      </c>
      <c r="S220" s="5">
        <f t="shared" si="14"/>
        <v>50.539999999999992</v>
      </c>
      <c r="T220" s="7">
        <f t="shared" si="15"/>
        <v>0.62876337397362525</v>
      </c>
    </row>
    <row r="221" spans="1:20" ht="15.6">
      <c r="A221" s="2">
        <v>413</v>
      </c>
      <c r="B221" s="3">
        <v>46134</v>
      </c>
      <c r="C221" s="4">
        <f>YEAR(SalesDataTable[[#This Row],[Order Date]])</f>
        <v>2026</v>
      </c>
      <c r="D221" s="4" t="str">
        <f>"Q"&amp;ROUNDUP(MONTH(SalesDataTable[[#This Row],[Order Date]])/3,0)</f>
        <v>Q2</v>
      </c>
      <c r="E221" s="4">
        <f>MONTH(SalesDataTable[[#This Row],[Order Date]])</f>
        <v>4</v>
      </c>
      <c r="F221" s="4" t="str">
        <f>TEXT(SalesDataTable[[#This Row],[Order Date]],"MMM")</f>
        <v>Apr</v>
      </c>
      <c r="G221" s="4" t="s">
        <v>6</v>
      </c>
      <c r="H221" s="4" t="s">
        <v>7</v>
      </c>
      <c r="I221" s="4" t="s">
        <v>2</v>
      </c>
      <c r="J221" s="4" t="s">
        <v>3</v>
      </c>
      <c r="K221" s="4" t="s">
        <v>23</v>
      </c>
      <c r="L221" s="4" t="s">
        <v>24</v>
      </c>
      <c r="M221" s="8">
        <v>2</v>
      </c>
      <c r="N221" s="5">
        <v>344.29</v>
      </c>
      <c r="O221" s="6">
        <v>0.1</v>
      </c>
      <c r="P221" s="5">
        <v>192.66</v>
      </c>
      <c r="Q221" s="5">
        <f t="shared" si="12"/>
        <v>619.72200000000009</v>
      </c>
      <c r="R221" s="5">
        <f t="shared" si="13"/>
        <v>385.32</v>
      </c>
      <c r="S221" s="5">
        <f t="shared" si="14"/>
        <v>234.4020000000001</v>
      </c>
      <c r="T221" s="7">
        <f t="shared" si="15"/>
        <v>0.37823733867766524</v>
      </c>
    </row>
    <row r="222" spans="1:20" ht="15.6">
      <c r="A222" s="2">
        <v>415</v>
      </c>
      <c r="B222" s="3">
        <v>46245</v>
      </c>
      <c r="C222" s="4">
        <f>YEAR(SalesDataTable[[#This Row],[Order Date]])</f>
        <v>2026</v>
      </c>
      <c r="D222" s="4" t="str">
        <f>"Q"&amp;ROUNDUP(MONTH(SalesDataTable[[#This Row],[Order Date]])/3,0)</f>
        <v>Q3</v>
      </c>
      <c r="E222" s="4">
        <f>MONTH(SalesDataTable[[#This Row],[Order Date]])</f>
        <v>8</v>
      </c>
      <c r="F222" s="4" t="str">
        <f>TEXT(SalesDataTable[[#This Row],[Order Date]],"MMM")</f>
        <v>Aug</v>
      </c>
      <c r="G222" s="4" t="s">
        <v>0</v>
      </c>
      <c r="H222" s="4" t="s">
        <v>36</v>
      </c>
      <c r="I222" s="4" t="s">
        <v>19</v>
      </c>
      <c r="J222" s="4" t="s">
        <v>3</v>
      </c>
      <c r="K222" s="4" t="s">
        <v>9</v>
      </c>
      <c r="L222" s="4" t="s">
        <v>46</v>
      </c>
      <c r="M222" s="8">
        <v>1</v>
      </c>
      <c r="N222" s="5">
        <v>72.650000000000006</v>
      </c>
      <c r="O222" s="6">
        <v>0</v>
      </c>
      <c r="P222" s="5">
        <v>31.72</v>
      </c>
      <c r="Q222" s="5">
        <f t="shared" si="12"/>
        <v>72.650000000000006</v>
      </c>
      <c r="R222" s="5">
        <f t="shared" si="13"/>
        <v>31.72</v>
      </c>
      <c r="S222" s="5">
        <f t="shared" si="14"/>
        <v>40.930000000000007</v>
      </c>
      <c r="T222" s="7">
        <f t="shared" si="15"/>
        <v>0.56338609772883697</v>
      </c>
    </row>
    <row r="223" spans="1:20" ht="15.6">
      <c r="A223" s="2">
        <v>417</v>
      </c>
      <c r="B223" s="3">
        <v>46293</v>
      </c>
      <c r="C223" s="4">
        <f>YEAR(SalesDataTable[[#This Row],[Order Date]])</f>
        <v>2026</v>
      </c>
      <c r="D223" s="4" t="str">
        <f>"Q"&amp;ROUNDUP(MONTH(SalesDataTable[[#This Row],[Order Date]])/3,0)</f>
        <v>Q3</v>
      </c>
      <c r="E223" s="4">
        <f>MONTH(SalesDataTable[[#This Row],[Order Date]])</f>
        <v>9</v>
      </c>
      <c r="F223" s="4" t="str">
        <f>TEXT(SalesDataTable[[#This Row],[Order Date]],"MMM")</f>
        <v>Sep</v>
      </c>
      <c r="G223" s="4" t="s">
        <v>6</v>
      </c>
      <c r="H223" s="4" t="s">
        <v>49</v>
      </c>
      <c r="I223" s="4" t="s">
        <v>28</v>
      </c>
      <c r="J223" s="4" t="s">
        <v>3</v>
      </c>
      <c r="K223" s="4" t="s">
        <v>23</v>
      </c>
      <c r="L223" s="4" t="s">
        <v>51</v>
      </c>
      <c r="M223" s="8">
        <v>1</v>
      </c>
      <c r="N223" s="5">
        <v>121.64</v>
      </c>
      <c r="O223" s="6">
        <v>0.15</v>
      </c>
      <c r="P223" s="5">
        <v>61.56</v>
      </c>
      <c r="Q223" s="5">
        <f t="shared" si="12"/>
        <v>103.39399999999999</v>
      </c>
      <c r="R223" s="5">
        <f t="shared" si="13"/>
        <v>61.56</v>
      </c>
      <c r="S223" s="5">
        <f t="shared" si="14"/>
        <v>41.833999999999989</v>
      </c>
      <c r="T223" s="7">
        <f t="shared" si="15"/>
        <v>0.40460761746329565</v>
      </c>
    </row>
    <row r="224" spans="1:20" ht="15.6">
      <c r="A224" s="2">
        <v>419</v>
      </c>
      <c r="B224" s="3">
        <v>46348</v>
      </c>
      <c r="C224" s="4">
        <f>YEAR(SalesDataTable[[#This Row],[Order Date]])</f>
        <v>2026</v>
      </c>
      <c r="D224" s="4" t="str">
        <f>"Q"&amp;ROUNDUP(MONTH(SalesDataTable[[#This Row],[Order Date]])/3,0)</f>
        <v>Q4</v>
      </c>
      <c r="E224" s="4">
        <f>MONTH(SalesDataTable[[#This Row],[Order Date]])</f>
        <v>11</v>
      </c>
      <c r="F224" s="4" t="str">
        <f>TEXT(SalesDataTable[[#This Row],[Order Date]],"MMM")</f>
        <v>Nov</v>
      </c>
      <c r="G224" s="4" t="s">
        <v>20</v>
      </c>
      <c r="H224" s="4" t="s">
        <v>33</v>
      </c>
      <c r="I224" s="4" t="s">
        <v>19</v>
      </c>
      <c r="J224" s="4" t="s">
        <v>13</v>
      </c>
      <c r="K224" s="4" t="s">
        <v>23</v>
      </c>
      <c r="L224" s="4" t="s">
        <v>29</v>
      </c>
      <c r="M224" s="8">
        <v>1</v>
      </c>
      <c r="N224" s="5">
        <v>192.62</v>
      </c>
      <c r="O224" s="6">
        <v>0.1</v>
      </c>
      <c r="P224" s="5">
        <v>105.97</v>
      </c>
      <c r="Q224" s="5">
        <f t="shared" si="12"/>
        <v>173.358</v>
      </c>
      <c r="R224" s="5">
        <f t="shared" si="13"/>
        <v>105.97</v>
      </c>
      <c r="S224" s="5">
        <f t="shared" si="14"/>
        <v>67.388000000000005</v>
      </c>
      <c r="T224" s="7">
        <f t="shared" si="15"/>
        <v>0.38872160500236508</v>
      </c>
    </row>
    <row r="225" spans="1:20" ht="15.6">
      <c r="A225" s="2">
        <v>421</v>
      </c>
      <c r="B225" s="3">
        <v>46249</v>
      </c>
      <c r="C225" s="4">
        <f>YEAR(SalesDataTable[[#This Row],[Order Date]])</f>
        <v>2026</v>
      </c>
      <c r="D225" s="4" t="str">
        <f>"Q"&amp;ROUNDUP(MONTH(SalesDataTable[[#This Row],[Order Date]])/3,0)</f>
        <v>Q3</v>
      </c>
      <c r="E225" s="4">
        <f>MONTH(SalesDataTable[[#This Row],[Order Date]])</f>
        <v>8</v>
      </c>
      <c r="F225" s="4" t="str">
        <f>TEXT(SalesDataTable[[#This Row],[Order Date]],"MMM")</f>
        <v>Aug</v>
      </c>
      <c r="G225" s="4" t="s">
        <v>20</v>
      </c>
      <c r="H225" s="4" t="s">
        <v>31</v>
      </c>
      <c r="I225" s="4" t="s">
        <v>2</v>
      </c>
      <c r="J225" s="4" t="s">
        <v>13</v>
      </c>
      <c r="K225" s="4" t="s">
        <v>34</v>
      </c>
      <c r="L225" s="4" t="s">
        <v>42</v>
      </c>
      <c r="M225" s="8">
        <v>2</v>
      </c>
      <c r="N225" s="5">
        <v>35.97</v>
      </c>
      <c r="O225" s="6">
        <v>0.05</v>
      </c>
      <c r="P225" s="5">
        <v>14.28</v>
      </c>
      <c r="Q225" s="5">
        <f t="shared" si="12"/>
        <v>68.342999999999989</v>
      </c>
      <c r="R225" s="5">
        <f t="shared" si="13"/>
        <v>28.56</v>
      </c>
      <c r="S225" s="5">
        <f t="shared" si="14"/>
        <v>39.782999999999987</v>
      </c>
      <c r="T225" s="7">
        <f t="shared" si="15"/>
        <v>0.58210789693165343</v>
      </c>
    </row>
    <row r="226" spans="1:20" ht="15.6">
      <c r="A226" s="2">
        <v>422</v>
      </c>
      <c r="B226" s="3">
        <v>46113</v>
      </c>
      <c r="C226" s="4">
        <f>YEAR(SalesDataTable[[#This Row],[Order Date]])</f>
        <v>2026</v>
      </c>
      <c r="D226" s="4" t="str">
        <f>"Q"&amp;ROUNDUP(MONTH(SalesDataTable[[#This Row],[Order Date]])/3,0)</f>
        <v>Q2</v>
      </c>
      <c r="E226" s="4">
        <f>MONTH(SalesDataTable[[#This Row],[Order Date]])</f>
        <v>4</v>
      </c>
      <c r="F226" s="4" t="str">
        <f>TEXT(SalesDataTable[[#This Row],[Order Date]],"MMM")</f>
        <v>Apr</v>
      </c>
      <c r="G226" s="4" t="s">
        <v>20</v>
      </c>
      <c r="H226" s="4" t="s">
        <v>21</v>
      </c>
      <c r="I226" s="4" t="s">
        <v>2</v>
      </c>
      <c r="J226" s="4" t="s">
        <v>16</v>
      </c>
      <c r="K226" s="4" t="s">
        <v>4</v>
      </c>
      <c r="L226" s="4" t="s">
        <v>5</v>
      </c>
      <c r="M226" s="8">
        <v>1</v>
      </c>
      <c r="N226" s="5">
        <v>81.760000000000005</v>
      </c>
      <c r="O226" s="6">
        <v>0.1</v>
      </c>
      <c r="P226" s="5">
        <v>42.78</v>
      </c>
      <c r="Q226" s="5">
        <f t="shared" si="12"/>
        <v>73.584000000000003</v>
      </c>
      <c r="R226" s="5">
        <f t="shared" si="13"/>
        <v>42.78</v>
      </c>
      <c r="S226" s="5">
        <f t="shared" si="14"/>
        <v>30.804000000000002</v>
      </c>
      <c r="T226" s="7">
        <f t="shared" si="15"/>
        <v>0.4186236138290933</v>
      </c>
    </row>
    <row r="227" spans="1:20" ht="15.6">
      <c r="A227" s="2">
        <v>427</v>
      </c>
      <c r="B227" s="3">
        <v>46312</v>
      </c>
      <c r="C227" s="4">
        <f>YEAR(SalesDataTable[[#This Row],[Order Date]])</f>
        <v>2026</v>
      </c>
      <c r="D227" s="4" t="str">
        <f>"Q"&amp;ROUNDUP(MONTH(SalesDataTable[[#This Row],[Order Date]])/3,0)</f>
        <v>Q4</v>
      </c>
      <c r="E227" s="4">
        <f>MONTH(SalesDataTable[[#This Row],[Order Date]])</f>
        <v>10</v>
      </c>
      <c r="F227" s="4" t="str">
        <f>TEXT(SalesDataTable[[#This Row],[Order Date]],"MMM")</f>
        <v>Oct</v>
      </c>
      <c r="G227" s="4" t="s">
        <v>20</v>
      </c>
      <c r="H227" s="4" t="s">
        <v>47</v>
      </c>
      <c r="I227" s="4" t="s">
        <v>2</v>
      </c>
      <c r="J227" s="4" t="s">
        <v>16</v>
      </c>
      <c r="K227" s="4" t="s">
        <v>9</v>
      </c>
      <c r="L227" s="4" t="s">
        <v>37</v>
      </c>
      <c r="M227" s="8">
        <v>1</v>
      </c>
      <c r="N227" s="5">
        <v>155.16</v>
      </c>
      <c r="O227" s="6">
        <v>0</v>
      </c>
      <c r="P227" s="5">
        <v>78.84</v>
      </c>
      <c r="Q227" s="5">
        <f t="shared" si="12"/>
        <v>155.16</v>
      </c>
      <c r="R227" s="5">
        <f t="shared" si="13"/>
        <v>78.84</v>
      </c>
      <c r="S227" s="5">
        <f t="shared" si="14"/>
        <v>76.319999999999993</v>
      </c>
      <c r="T227" s="7">
        <f t="shared" si="15"/>
        <v>0.49187935034802782</v>
      </c>
    </row>
    <row r="228" spans="1:20" ht="15.6">
      <c r="A228" s="2">
        <v>433</v>
      </c>
      <c r="B228" s="3">
        <v>46222</v>
      </c>
      <c r="C228" s="4">
        <f>YEAR(SalesDataTable[[#This Row],[Order Date]])</f>
        <v>2026</v>
      </c>
      <c r="D228" s="4" t="str">
        <f>"Q"&amp;ROUNDUP(MONTH(SalesDataTable[[#This Row],[Order Date]])/3,0)</f>
        <v>Q3</v>
      </c>
      <c r="E228" s="4">
        <f>MONTH(SalesDataTable[[#This Row],[Order Date]])</f>
        <v>7</v>
      </c>
      <c r="F228" s="4" t="str">
        <f>TEXT(SalesDataTable[[#This Row],[Order Date]],"MMM")</f>
        <v>Jul</v>
      </c>
      <c r="G228" s="4" t="s">
        <v>6</v>
      </c>
      <c r="H228" s="4" t="s">
        <v>43</v>
      </c>
      <c r="I228" s="4" t="s">
        <v>2</v>
      </c>
      <c r="J228" s="4" t="s">
        <v>13</v>
      </c>
      <c r="K228" s="4" t="s">
        <v>9</v>
      </c>
      <c r="L228" s="4" t="s">
        <v>17</v>
      </c>
      <c r="M228" s="8">
        <v>4</v>
      </c>
      <c r="N228" s="5">
        <v>145.18</v>
      </c>
      <c r="O228" s="6">
        <v>0</v>
      </c>
      <c r="P228" s="5">
        <v>79.540000000000006</v>
      </c>
      <c r="Q228" s="5">
        <f t="shared" si="12"/>
        <v>580.72</v>
      </c>
      <c r="R228" s="5">
        <f t="shared" si="13"/>
        <v>318.16000000000003</v>
      </c>
      <c r="S228" s="5">
        <f t="shared" si="14"/>
        <v>262.56</v>
      </c>
      <c r="T228" s="7">
        <f t="shared" si="15"/>
        <v>0.45212839234054275</v>
      </c>
    </row>
    <row r="229" spans="1:20" ht="15.6">
      <c r="A229" s="2">
        <v>435</v>
      </c>
      <c r="B229" s="3">
        <v>46224</v>
      </c>
      <c r="C229" s="4">
        <f>YEAR(SalesDataTable[[#This Row],[Order Date]])</f>
        <v>2026</v>
      </c>
      <c r="D229" s="4" t="str">
        <f>"Q"&amp;ROUNDUP(MONTH(SalesDataTable[[#This Row],[Order Date]])/3,0)</f>
        <v>Q3</v>
      </c>
      <c r="E229" s="4">
        <f>MONTH(SalesDataTable[[#This Row],[Order Date]])</f>
        <v>7</v>
      </c>
      <c r="F229" s="4" t="str">
        <f>TEXT(SalesDataTable[[#This Row],[Order Date]],"MMM")</f>
        <v>Jul</v>
      </c>
      <c r="G229" s="4" t="s">
        <v>11</v>
      </c>
      <c r="H229" s="4" t="s">
        <v>12</v>
      </c>
      <c r="I229" s="4" t="s">
        <v>2</v>
      </c>
      <c r="J229" s="4" t="s">
        <v>3</v>
      </c>
      <c r="K229" s="4" t="s">
        <v>23</v>
      </c>
      <c r="L229" s="4" t="s">
        <v>24</v>
      </c>
      <c r="M229" s="8">
        <v>2</v>
      </c>
      <c r="N229" s="5">
        <v>342.38</v>
      </c>
      <c r="O229" s="6">
        <v>0.05</v>
      </c>
      <c r="P229" s="5">
        <v>192.01</v>
      </c>
      <c r="Q229" s="5">
        <f t="shared" si="12"/>
        <v>650.52199999999993</v>
      </c>
      <c r="R229" s="5">
        <f t="shared" si="13"/>
        <v>384.02</v>
      </c>
      <c r="S229" s="5">
        <f t="shared" si="14"/>
        <v>266.50199999999995</v>
      </c>
      <c r="T229" s="7">
        <f t="shared" si="15"/>
        <v>0.40967407712575438</v>
      </c>
    </row>
    <row r="230" spans="1:20" ht="15.6">
      <c r="A230" s="2">
        <v>436</v>
      </c>
      <c r="B230" s="3">
        <v>46328</v>
      </c>
      <c r="C230" s="4">
        <f>YEAR(SalesDataTable[[#This Row],[Order Date]])</f>
        <v>2026</v>
      </c>
      <c r="D230" s="4" t="str">
        <f>"Q"&amp;ROUNDUP(MONTH(SalesDataTable[[#This Row],[Order Date]])/3,0)</f>
        <v>Q4</v>
      </c>
      <c r="E230" s="4">
        <f>MONTH(SalesDataTable[[#This Row],[Order Date]])</f>
        <v>11</v>
      </c>
      <c r="F230" s="4" t="str">
        <f>TEXT(SalesDataTable[[#This Row],[Order Date]],"MMM")</f>
        <v>Nov</v>
      </c>
      <c r="G230" s="4" t="s">
        <v>11</v>
      </c>
      <c r="H230" s="4" t="s">
        <v>39</v>
      </c>
      <c r="I230" s="4" t="s">
        <v>2</v>
      </c>
      <c r="J230" s="4" t="s">
        <v>13</v>
      </c>
      <c r="K230" s="4" t="s">
        <v>14</v>
      </c>
      <c r="L230" s="4" t="s">
        <v>15</v>
      </c>
      <c r="M230" s="8">
        <v>2</v>
      </c>
      <c r="N230" s="5">
        <v>35.340000000000003</v>
      </c>
      <c r="O230" s="6">
        <v>0.1</v>
      </c>
      <c r="P230" s="5">
        <v>13.82</v>
      </c>
      <c r="Q230" s="5">
        <f t="shared" si="12"/>
        <v>63.612000000000009</v>
      </c>
      <c r="R230" s="5">
        <f t="shared" si="13"/>
        <v>27.64</v>
      </c>
      <c r="S230" s="5">
        <f t="shared" si="14"/>
        <v>35.972000000000008</v>
      </c>
      <c r="T230" s="7">
        <f t="shared" si="15"/>
        <v>0.56549078790165386</v>
      </c>
    </row>
    <row r="231" spans="1:20" ht="15.6">
      <c r="A231" s="2">
        <v>437</v>
      </c>
      <c r="B231" s="3">
        <v>46293</v>
      </c>
      <c r="C231" s="4">
        <f>YEAR(SalesDataTable[[#This Row],[Order Date]])</f>
        <v>2026</v>
      </c>
      <c r="D231" s="4" t="str">
        <f>"Q"&amp;ROUNDUP(MONTH(SalesDataTable[[#This Row],[Order Date]])/3,0)</f>
        <v>Q3</v>
      </c>
      <c r="E231" s="4">
        <f>MONTH(SalesDataTable[[#This Row],[Order Date]])</f>
        <v>9</v>
      </c>
      <c r="F231" s="4" t="str">
        <f>TEXT(SalesDataTable[[#This Row],[Order Date]],"MMM")</f>
        <v>Sep</v>
      </c>
      <c r="G231" s="4" t="s">
        <v>6</v>
      </c>
      <c r="H231" s="4" t="s">
        <v>7</v>
      </c>
      <c r="I231" s="4" t="s">
        <v>19</v>
      </c>
      <c r="J231" s="4" t="s">
        <v>13</v>
      </c>
      <c r="K231" s="4" t="s">
        <v>14</v>
      </c>
      <c r="L231" s="4" t="s">
        <v>48</v>
      </c>
      <c r="M231" s="8">
        <v>1</v>
      </c>
      <c r="N231" s="5">
        <v>164.7</v>
      </c>
      <c r="O231" s="6">
        <v>0</v>
      </c>
      <c r="P231" s="5">
        <v>86.02</v>
      </c>
      <c r="Q231" s="5">
        <f t="shared" si="12"/>
        <v>164.7</v>
      </c>
      <c r="R231" s="5">
        <f t="shared" si="13"/>
        <v>86.02</v>
      </c>
      <c r="S231" s="5">
        <f t="shared" si="14"/>
        <v>78.679999999999993</v>
      </c>
      <c r="T231" s="7">
        <f t="shared" si="15"/>
        <v>0.47771706132361869</v>
      </c>
    </row>
    <row r="232" spans="1:20" ht="15.6">
      <c r="A232" s="2">
        <v>439</v>
      </c>
      <c r="B232" s="3">
        <v>46319</v>
      </c>
      <c r="C232" s="4">
        <f>YEAR(SalesDataTable[[#This Row],[Order Date]])</f>
        <v>2026</v>
      </c>
      <c r="D232" s="4" t="str">
        <f>"Q"&amp;ROUNDUP(MONTH(SalesDataTable[[#This Row],[Order Date]])/3,0)</f>
        <v>Q4</v>
      </c>
      <c r="E232" s="4">
        <f>MONTH(SalesDataTable[[#This Row],[Order Date]])</f>
        <v>10</v>
      </c>
      <c r="F232" s="4" t="str">
        <f>TEXT(SalesDataTable[[#This Row],[Order Date]],"MMM")</f>
        <v>Oct</v>
      </c>
      <c r="G232" s="4" t="s">
        <v>11</v>
      </c>
      <c r="H232" s="4" t="s">
        <v>25</v>
      </c>
      <c r="I232" s="4" t="s">
        <v>19</v>
      </c>
      <c r="J232" s="4" t="s">
        <v>13</v>
      </c>
      <c r="K232" s="4" t="s">
        <v>14</v>
      </c>
      <c r="L232" s="4" t="s">
        <v>15</v>
      </c>
      <c r="M232" s="8">
        <v>1</v>
      </c>
      <c r="N232" s="5">
        <v>36.76</v>
      </c>
      <c r="O232" s="6">
        <v>0</v>
      </c>
      <c r="P232" s="5">
        <v>13.18</v>
      </c>
      <c r="Q232" s="5">
        <f t="shared" si="12"/>
        <v>36.76</v>
      </c>
      <c r="R232" s="5">
        <f t="shared" si="13"/>
        <v>13.18</v>
      </c>
      <c r="S232" s="5">
        <f t="shared" si="14"/>
        <v>23.58</v>
      </c>
      <c r="T232" s="7">
        <f t="shared" si="15"/>
        <v>0.64145810663764957</v>
      </c>
    </row>
    <row r="233" spans="1:20" ht="15.6">
      <c r="A233" s="2">
        <v>441</v>
      </c>
      <c r="B233" s="3">
        <v>46109</v>
      </c>
      <c r="C233" s="4">
        <f>YEAR(SalesDataTable[[#This Row],[Order Date]])</f>
        <v>2026</v>
      </c>
      <c r="D233" s="4" t="str">
        <f>"Q"&amp;ROUNDUP(MONTH(SalesDataTable[[#This Row],[Order Date]])/3,0)</f>
        <v>Q1</v>
      </c>
      <c r="E233" s="4">
        <f>MONTH(SalesDataTable[[#This Row],[Order Date]])</f>
        <v>3</v>
      </c>
      <c r="F233" s="4" t="str">
        <f>TEXT(SalesDataTable[[#This Row],[Order Date]],"MMM")</f>
        <v>Mar</v>
      </c>
      <c r="G233" s="4" t="s">
        <v>0</v>
      </c>
      <c r="H233" s="4" t="s">
        <v>50</v>
      </c>
      <c r="I233" s="4" t="s">
        <v>19</v>
      </c>
      <c r="J233" s="4" t="s">
        <v>13</v>
      </c>
      <c r="K233" s="4" t="s">
        <v>34</v>
      </c>
      <c r="L233" s="4" t="s">
        <v>45</v>
      </c>
      <c r="M233" s="8">
        <v>1</v>
      </c>
      <c r="N233" s="5">
        <v>51.02</v>
      </c>
      <c r="O233" s="6">
        <v>0.05</v>
      </c>
      <c r="P233" s="5">
        <v>21.94</v>
      </c>
      <c r="Q233" s="5">
        <f t="shared" si="12"/>
        <v>48.469000000000001</v>
      </c>
      <c r="R233" s="5">
        <f t="shared" si="13"/>
        <v>21.94</v>
      </c>
      <c r="S233" s="5">
        <f t="shared" si="14"/>
        <v>26.529</v>
      </c>
      <c r="T233" s="7">
        <f t="shared" si="15"/>
        <v>0.54733953661102974</v>
      </c>
    </row>
    <row r="234" spans="1:20" ht="15.6">
      <c r="A234" s="2">
        <v>443</v>
      </c>
      <c r="B234" s="3">
        <v>46093</v>
      </c>
      <c r="C234" s="4">
        <f>YEAR(SalesDataTable[[#This Row],[Order Date]])</f>
        <v>2026</v>
      </c>
      <c r="D234" s="4" t="str">
        <f>"Q"&amp;ROUNDUP(MONTH(SalesDataTable[[#This Row],[Order Date]])/3,0)</f>
        <v>Q1</v>
      </c>
      <c r="E234" s="4">
        <f>MONTH(SalesDataTable[[#This Row],[Order Date]])</f>
        <v>3</v>
      </c>
      <c r="F234" s="4" t="str">
        <f>TEXT(SalesDataTable[[#This Row],[Order Date]],"MMM")</f>
        <v>Mar</v>
      </c>
      <c r="G234" s="4" t="s">
        <v>6</v>
      </c>
      <c r="H234" s="4" t="s">
        <v>49</v>
      </c>
      <c r="I234" s="4" t="s">
        <v>2</v>
      </c>
      <c r="J234" s="4" t="s">
        <v>3</v>
      </c>
      <c r="K234" s="4" t="s">
        <v>34</v>
      </c>
      <c r="L234" s="4" t="s">
        <v>35</v>
      </c>
      <c r="M234" s="8">
        <v>3</v>
      </c>
      <c r="N234" s="5">
        <v>39.9</v>
      </c>
      <c r="O234" s="6">
        <v>0</v>
      </c>
      <c r="P234" s="5">
        <v>14.49</v>
      </c>
      <c r="Q234" s="5">
        <f t="shared" si="12"/>
        <v>119.69999999999999</v>
      </c>
      <c r="R234" s="5">
        <f t="shared" si="13"/>
        <v>43.47</v>
      </c>
      <c r="S234" s="5">
        <f t="shared" si="14"/>
        <v>76.22999999999999</v>
      </c>
      <c r="T234" s="7">
        <f t="shared" si="15"/>
        <v>0.63684210526315788</v>
      </c>
    </row>
    <row r="235" spans="1:20" ht="15.6">
      <c r="A235" s="2">
        <v>447</v>
      </c>
      <c r="B235" s="3">
        <v>46173</v>
      </c>
      <c r="C235" s="4">
        <f>YEAR(SalesDataTable[[#This Row],[Order Date]])</f>
        <v>2026</v>
      </c>
      <c r="D235" s="4" t="str">
        <f>"Q"&amp;ROUNDUP(MONTH(SalesDataTable[[#This Row],[Order Date]])/3,0)</f>
        <v>Q2</v>
      </c>
      <c r="E235" s="4">
        <f>MONTH(SalesDataTable[[#This Row],[Order Date]])</f>
        <v>5</v>
      </c>
      <c r="F235" s="4" t="str">
        <f>TEXT(SalesDataTable[[#This Row],[Order Date]],"MMM")</f>
        <v>May</v>
      </c>
      <c r="G235" s="4" t="s">
        <v>20</v>
      </c>
      <c r="H235" s="4" t="s">
        <v>33</v>
      </c>
      <c r="I235" s="4" t="s">
        <v>2</v>
      </c>
      <c r="J235" s="4" t="s">
        <v>3</v>
      </c>
      <c r="K235" s="4" t="s">
        <v>14</v>
      </c>
      <c r="L235" s="4" t="s">
        <v>44</v>
      </c>
      <c r="M235" s="8">
        <v>1</v>
      </c>
      <c r="N235" s="5">
        <v>131.94999999999999</v>
      </c>
      <c r="O235" s="6">
        <v>0</v>
      </c>
      <c r="P235" s="5">
        <v>65.17</v>
      </c>
      <c r="Q235" s="5">
        <f t="shared" si="12"/>
        <v>131.94999999999999</v>
      </c>
      <c r="R235" s="5">
        <f t="shared" si="13"/>
        <v>65.17</v>
      </c>
      <c r="S235" s="5">
        <f t="shared" si="14"/>
        <v>66.779999999999987</v>
      </c>
      <c r="T235" s="7">
        <f t="shared" si="15"/>
        <v>0.50610079575596811</v>
      </c>
    </row>
    <row r="236" spans="1:20" ht="15.6">
      <c r="A236" s="2">
        <v>449</v>
      </c>
      <c r="B236" s="3">
        <v>46137</v>
      </c>
      <c r="C236" s="4">
        <f>YEAR(SalesDataTable[[#This Row],[Order Date]])</f>
        <v>2026</v>
      </c>
      <c r="D236" s="4" t="str">
        <f>"Q"&amp;ROUNDUP(MONTH(SalesDataTable[[#This Row],[Order Date]])/3,0)</f>
        <v>Q2</v>
      </c>
      <c r="E236" s="4">
        <f>MONTH(SalesDataTable[[#This Row],[Order Date]])</f>
        <v>4</v>
      </c>
      <c r="F236" s="4" t="str">
        <f>TEXT(SalesDataTable[[#This Row],[Order Date]],"MMM")</f>
        <v>Apr</v>
      </c>
      <c r="G236" s="4" t="s">
        <v>11</v>
      </c>
      <c r="H236" s="4" t="s">
        <v>25</v>
      </c>
      <c r="I236" s="4" t="s">
        <v>2</v>
      </c>
      <c r="J236" s="4" t="s">
        <v>16</v>
      </c>
      <c r="K236" s="4" t="s">
        <v>14</v>
      </c>
      <c r="L236" s="4" t="s">
        <v>15</v>
      </c>
      <c r="M236" s="8">
        <v>1</v>
      </c>
      <c r="N236" s="5">
        <v>36.68</v>
      </c>
      <c r="O236" s="6">
        <v>0</v>
      </c>
      <c r="P236" s="5">
        <v>13.27</v>
      </c>
      <c r="Q236" s="5">
        <f t="shared" si="12"/>
        <v>36.68</v>
      </c>
      <c r="R236" s="5">
        <f t="shared" si="13"/>
        <v>13.27</v>
      </c>
      <c r="S236" s="5">
        <f t="shared" si="14"/>
        <v>23.41</v>
      </c>
      <c r="T236" s="7">
        <f t="shared" si="15"/>
        <v>0.63822246455834242</v>
      </c>
    </row>
    <row r="237" spans="1:20" ht="15.6">
      <c r="A237" s="2">
        <v>450</v>
      </c>
      <c r="B237" s="3">
        <v>46030</v>
      </c>
      <c r="C237" s="4">
        <f>YEAR(SalesDataTable[[#This Row],[Order Date]])</f>
        <v>2026</v>
      </c>
      <c r="D237" s="4" t="str">
        <f>"Q"&amp;ROUNDUP(MONTH(SalesDataTable[[#This Row],[Order Date]])/3,0)</f>
        <v>Q1</v>
      </c>
      <c r="E237" s="4">
        <f>MONTH(SalesDataTable[[#This Row],[Order Date]])</f>
        <v>1</v>
      </c>
      <c r="F237" s="4" t="str">
        <f>TEXT(SalesDataTable[[#This Row],[Order Date]],"MMM")</f>
        <v>Jan</v>
      </c>
      <c r="G237" s="4" t="s">
        <v>11</v>
      </c>
      <c r="H237" s="4" t="s">
        <v>18</v>
      </c>
      <c r="I237" s="4" t="s">
        <v>19</v>
      </c>
      <c r="J237" s="4" t="s">
        <v>13</v>
      </c>
      <c r="K237" s="4" t="s">
        <v>9</v>
      </c>
      <c r="L237" s="4" t="s">
        <v>10</v>
      </c>
      <c r="M237" s="8">
        <v>2</v>
      </c>
      <c r="N237" s="5">
        <v>94.06</v>
      </c>
      <c r="O237" s="6">
        <v>0.15</v>
      </c>
      <c r="P237" s="5">
        <v>46.33</v>
      </c>
      <c r="Q237" s="5">
        <f t="shared" si="12"/>
        <v>159.90199999999999</v>
      </c>
      <c r="R237" s="5">
        <f t="shared" si="13"/>
        <v>92.66</v>
      </c>
      <c r="S237" s="5">
        <f t="shared" si="14"/>
        <v>67.24199999999999</v>
      </c>
      <c r="T237" s="7">
        <f t="shared" si="15"/>
        <v>0.42052006854198193</v>
      </c>
    </row>
    <row r="238" spans="1:20" ht="15.6">
      <c r="A238" s="2">
        <v>452</v>
      </c>
      <c r="B238" s="3">
        <v>46294</v>
      </c>
      <c r="C238" s="4">
        <f>YEAR(SalesDataTable[[#This Row],[Order Date]])</f>
        <v>2026</v>
      </c>
      <c r="D238" s="4" t="str">
        <f>"Q"&amp;ROUNDUP(MONTH(SalesDataTable[[#This Row],[Order Date]])/3,0)</f>
        <v>Q3</v>
      </c>
      <c r="E238" s="4">
        <f>MONTH(SalesDataTable[[#This Row],[Order Date]])</f>
        <v>9</v>
      </c>
      <c r="F238" s="4" t="str">
        <f>TEXT(SalesDataTable[[#This Row],[Order Date]],"MMM")</f>
        <v>Sep</v>
      </c>
      <c r="G238" s="4" t="s">
        <v>6</v>
      </c>
      <c r="H238" s="4" t="s">
        <v>7</v>
      </c>
      <c r="I238" s="4" t="s">
        <v>2</v>
      </c>
      <c r="J238" s="4" t="s">
        <v>3</v>
      </c>
      <c r="K238" s="4" t="s">
        <v>14</v>
      </c>
      <c r="L238" s="4" t="s">
        <v>15</v>
      </c>
      <c r="M238" s="8">
        <v>4</v>
      </c>
      <c r="N238" s="5">
        <v>36.869999999999997</v>
      </c>
      <c r="O238" s="6">
        <v>0</v>
      </c>
      <c r="P238" s="5">
        <v>13.43</v>
      </c>
      <c r="Q238" s="5">
        <f t="shared" si="12"/>
        <v>147.47999999999999</v>
      </c>
      <c r="R238" s="5">
        <f t="shared" si="13"/>
        <v>53.72</v>
      </c>
      <c r="S238" s="5">
        <f t="shared" si="14"/>
        <v>93.759999999999991</v>
      </c>
      <c r="T238" s="7">
        <f t="shared" si="15"/>
        <v>0.63574721996202876</v>
      </c>
    </row>
    <row r="239" spans="1:20" ht="15.6">
      <c r="A239" s="2">
        <v>454</v>
      </c>
      <c r="B239" s="3">
        <v>46172</v>
      </c>
      <c r="C239" s="4">
        <f>YEAR(SalesDataTable[[#This Row],[Order Date]])</f>
        <v>2026</v>
      </c>
      <c r="D239" s="4" t="str">
        <f>"Q"&amp;ROUNDUP(MONTH(SalesDataTable[[#This Row],[Order Date]])/3,0)</f>
        <v>Q2</v>
      </c>
      <c r="E239" s="4">
        <f>MONTH(SalesDataTable[[#This Row],[Order Date]])</f>
        <v>5</v>
      </c>
      <c r="F239" s="4" t="str">
        <f>TEXT(SalesDataTable[[#This Row],[Order Date]],"MMM")</f>
        <v>May</v>
      </c>
      <c r="G239" s="4" t="s">
        <v>11</v>
      </c>
      <c r="H239" s="4" t="s">
        <v>39</v>
      </c>
      <c r="I239" s="4" t="s">
        <v>28</v>
      </c>
      <c r="J239" s="4" t="s">
        <v>3</v>
      </c>
      <c r="K239" s="4" t="s">
        <v>23</v>
      </c>
      <c r="L239" s="4" t="s">
        <v>51</v>
      </c>
      <c r="M239" s="8">
        <v>1</v>
      </c>
      <c r="N239" s="5">
        <v>120.8</v>
      </c>
      <c r="O239" s="6">
        <v>0</v>
      </c>
      <c r="P239" s="5">
        <v>61.4</v>
      </c>
      <c r="Q239" s="5">
        <f t="shared" si="12"/>
        <v>120.8</v>
      </c>
      <c r="R239" s="5">
        <f t="shared" si="13"/>
        <v>61.4</v>
      </c>
      <c r="S239" s="5">
        <f t="shared" si="14"/>
        <v>59.4</v>
      </c>
      <c r="T239" s="7">
        <f t="shared" si="15"/>
        <v>0.49172185430463577</v>
      </c>
    </row>
    <row r="240" spans="1:20" ht="15.6">
      <c r="A240" s="2">
        <v>457</v>
      </c>
      <c r="B240" s="3">
        <v>46231</v>
      </c>
      <c r="C240" s="4">
        <f>YEAR(SalesDataTable[[#This Row],[Order Date]])</f>
        <v>2026</v>
      </c>
      <c r="D240" s="4" t="str">
        <f>"Q"&amp;ROUNDUP(MONTH(SalesDataTable[[#This Row],[Order Date]])/3,0)</f>
        <v>Q3</v>
      </c>
      <c r="E240" s="4">
        <f>MONTH(SalesDataTable[[#This Row],[Order Date]])</f>
        <v>7</v>
      </c>
      <c r="F240" s="4" t="str">
        <f>TEXT(SalesDataTable[[#This Row],[Order Date]],"MMM")</f>
        <v>Jul</v>
      </c>
      <c r="G240" s="4" t="s">
        <v>11</v>
      </c>
      <c r="H240" s="4" t="s">
        <v>12</v>
      </c>
      <c r="I240" s="4" t="s">
        <v>2</v>
      </c>
      <c r="J240" s="4" t="s">
        <v>3</v>
      </c>
      <c r="K240" s="4" t="s">
        <v>23</v>
      </c>
      <c r="L240" s="4" t="s">
        <v>29</v>
      </c>
      <c r="M240" s="8">
        <v>4</v>
      </c>
      <c r="N240" s="5">
        <v>191.15</v>
      </c>
      <c r="O240" s="6">
        <v>0</v>
      </c>
      <c r="P240" s="5">
        <v>105.01</v>
      </c>
      <c r="Q240" s="5">
        <f t="shared" si="12"/>
        <v>764.6</v>
      </c>
      <c r="R240" s="5">
        <f t="shared" si="13"/>
        <v>420.04</v>
      </c>
      <c r="S240" s="5">
        <f t="shared" si="14"/>
        <v>344.56</v>
      </c>
      <c r="T240" s="7">
        <f t="shared" si="15"/>
        <v>0.45064085796494896</v>
      </c>
    </row>
    <row r="241" spans="1:20" ht="15.6">
      <c r="A241" s="2">
        <v>458</v>
      </c>
      <c r="B241" s="3">
        <v>46322</v>
      </c>
      <c r="C241" s="4">
        <f>YEAR(SalesDataTable[[#This Row],[Order Date]])</f>
        <v>2026</v>
      </c>
      <c r="D241" s="4" t="str">
        <f>"Q"&amp;ROUNDUP(MONTH(SalesDataTable[[#This Row],[Order Date]])/3,0)</f>
        <v>Q4</v>
      </c>
      <c r="E241" s="4">
        <f>MONTH(SalesDataTable[[#This Row],[Order Date]])</f>
        <v>10</v>
      </c>
      <c r="F241" s="4" t="str">
        <f>TEXT(SalesDataTable[[#This Row],[Order Date]],"MMM")</f>
        <v>Oct</v>
      </c>
      <c r="G241" s="4" t="s">
        <v>11</v>
      </c>
      <c r="H241" s="4" t="s">
        <v>12</v>
      </c>
      <c r="I241" s="4" t="s">
        <v>19</v>
      </c>
      <c r="J241" s="4" t="s">
        <v>16</v>
      </c>
      <c r="K241" s="4" t="s">
        <v>4</v>
      </c>
      <c r="L241" s="4" t="s">
        <v>30</v>
      </c>
      <c r="M241" s="8">
        <v>1</v>
      </c>
      <c r="N241" s="5">
        <v>102.44</v>
      </c>
      <c r="O241" s="6">
        <v>0.05</v>
      </c>
      <c r="P241" s="5">
        <v>49.14</v>
      </c>
      <c r="Q241" s="5">
        <f t="shared" si="12"/>
        <v>97.317999999999998</v>
      </c>
      <c r="R241" s="5">
        <f t="shared" si="13"/>
        <v>49.14</v>
      </c>
      <c r="S241" s="5">
        <f t="shared" si="14"/>
        <v>48.177999999999997</v>
      </c>
      <c r="T241" s="7">
        <f t="shared" si="15"/>
        <v>0.49505744055570394</v>
      </c>
    </row>
    <row r="242" spans="1:20" ht="15.6">
      <c r="A242" s="2">
        <v>459</v>
      </c>
      <c r="B242" s="3">
        <v>46084</v>
      </c>
      <c r="C242" s="4">
        <f>YEAR(SalesDataTable[[#This Row],[Order Date]])</f>
        <v>2026</v>
      </c>
      <c r="D242" s="4" t="str">
        <f>"Q"&amp;ROUNDUP(MONTH(SalesDataTable[[#This Row],[Order Date]])/3,0)</f>
        <v>Q1</v>
      </c>
      <c r="E242" s="4">
        <f>MONTH(SalesDataTable[[#This Row],[Order Date]])</f>
        <v>3</v>
      </c>
      <c r="F242" s="4" t="str">
        <f>TEXT(SalesDataTable[[#This Row],[Order Date]],"MMM")</f>
        <v>Mar</v>
      </c>
      <c r="G242" s="4" t="s">
        <v>6</v>
      </c>
      <c r="H242" s="4" t="s">
        <v>43</v>
      </c>
      <c r="I242" s="4" t="s">
        <v>28</v>
      </c>
      <c r="J242" s="4" t="s">
        <v>13</v>
      </c>
      <c r="K242" s="4" t="s">
        <v>4</v>
      </c>
      <c r="L242" s="4" t="s">
        <v>22</v>
      </c>
      <c r="M242" s="8">
        <v>4</v>
      </c>
      <c r="N242" s="5">
        <v>50.64</v>
      </c>
      <c r="O242" s="6">
        <v>0</v>
      </c>
      <c r="P242" s="5">
        <v>23.09</v>
      </c>
      <c r="Q242" s="5">
        <f t="shared" si="12"/>
        <v>202.56</v>
      </c>
      <c r="R242" s="5">
        <f t="shared" si="13"/>
        <v>92.36</v>
      </c>
      <c r="S242" s="5">
        <f t="shared" si="14"/>
        <v>110.2</v>
      </c>
      <c r="T242" s="7">
        <f t="shared" si="15"/>
        <v>0.54403633491311221</v>
      </c>
    </row>
    <row r="243" spans="1:20" ht="15.6">
      <c r="A243" s="2">
        <v>461</v>
      </c>
      <c r="B243" s="3">
        <v>46327</v>
      </c>
      <c r="C243" s="4">
        <f>YEAR(SalesDataTable[[#This Row],[Order Date]])</f>
        <v>2026</v>
      </c>
      <c r="D243" s="4" t="str">
        <f>"Q"&amp;ROUNDUP(MONTH(SalesDataTable[[#This Row],[Order Date]])/3,0)</f>
        <v>Q4</v>
      </c>
      <c r="E243" s="4">
        <f>MONTH(SalesDataTable[[#This Row],[Order Date]])</f>
        <v>11</v>
      </c>
      <c r="F243" s="4" t="str">
        <f>TEXT(SalesDataTable[[#This Row],[Order Date]],"MMM")</f>
        <v>Nov</v>
      </c>
      <c r="G243" s="4" t="s">
        <v>6</v>
      </c>
      <c r="H243" s="4" t="s">
        <v>41</v>
      </c>
      <c r="I243" s="4" t="s">
        <v>28</v>
      </c>
      <c r="J243" s="4" t="s">
        <v>16</v>
      </c>
      <c r="K243" s="4" t="s">
        <v>4</v>
      </c>
      <c r="L243" s="4" t="s">
        <v>22</v>
      </c>
      <c r="M243" s="8">
        <v>3</v>
      </c>
      <c r="N243" s="5">
        <v>51.67</v>
      </c>
      <c r="O243" s="6">
        <v>0.05</v>
      </c>
      <c r="P243" s="5">
        <v>22.8</v>
      </c>
      <c r="Q243" s="5">
        <f t="shared" si="12"/>
        <v>147.25949999999997</v>
      </c>
      <c r="R243" s="5">
        <f t="shared" si="13"/>
        <v>68.400000000000006</v>
      </c>
      <c r="S243" s="5">
        <f t="shared" si="14"/>
        <v>78.859499999999969</v>
      </c>
      <c r="T243" s="7">
        <f t="shared" si="15"/>
        <v>0.53551383781691497</v>
      </c>
    </row>
    <row r="244" spans="1:20" ht="15.6">
      <c r="A244" s="2">
        <v>462</v>
      </c>
      <c r="B244" s="3">
        <v>46285</v>
      </c>
      <c r="C244" s="4">
        <f>YEAR(SalesDataTable[[#This Row],[Order Date]])</f>
        <v>2026</v>
      </c>
      <c r="D244" s="4" t="str">
        <f>"Q"&amp;ROUNDUP(MONTH(SalesDataTable[[#This Row],[Order Date]])/3,0)</f>
        <v>Q3</v>
      </c>
      <c r="E244" s="4">
        <f>MONTH(SalesDataTable[[#This Row],[Order Date]])</f>
        <v>9</v>
      </c>
      <c r="F244" s="4" t="str">
        <f>TEXT(SalesDataTable[[#This Row],[Order Date]],"MMM")</f>
        <v>Sep</v>
      </c>
      <c r="G244" s="4" t="s">
        <v>6</v>
      </c>
      <c r="H244" s="4" t="s">
        <v>43</v>
      </c>
      <c r="I244" s="4" t="s">
        <v>19</v>
      </c>
      <c r="J244" s="4" t="s">
        <v>13</v>
      </c>
      <c r="K244" s="4" t="s">
        <v>4</v>
      </c>
      <c r="L244" s="4" t="s">
        <v>26</v>
      </c>
      <c r="M244" s="8">
        <v>2</v>
      </c>
      <c r="N244" s="5">
        <v>40.049999999999997</v>
      </c>
      <c r="O244" s="6">
        <v>0.05</v>
      </c>
      <c r="P244" s="5">
        <v>16.97</v>
      </c>
      <c r="Q244" s="5">
        <f t="shared" si="12"/>
        <v>76.094999999999985</v>
      </c>
      <c r="R244" s="5">
        <f t="shared" si="13"/>
        <v>33.94</v>
      </c>
      <c r="S244" s="5">
        <f t="shared" si="14"/>
        <v>42.154999999999987</v>
      </c>
      <c r="T244" s="7">
        <f t="shared" si="15"/>
        <v>0.55397857940731976</v>
      </c>
    </row>
    <row r="245" spans="1:20" ht="15.6">
      <c r="A245" s="2">
        <v>463</v>
      </c>
      <c r="B245" s="3">
        <v>46174</v>
      </c>
      <c r="C245" s="4">
        <f>YEAR(SalesDataTable[[#This Row],[Order Date]])</f>
        <v>2026</v>
      </c>
      <c r="D245" s="4" t="str">
        <f>"Q"&amp;ROUNDUP(MONTH(SalesDataTable[[#This Row],[Order Date]])/3,0)</f>
        <v>Q2</v>
      </c>
      <c r="E245" s="4">
        <f>MONTH(SalesDataTable[[#This Row],[Order Date]])</f>
        <v>6</v>
      </c>
      <c r="F245" s="4" t="str">
        <f>TEXT(SalesDataTable[[#This Row],[Order Date]],"MMM")</f>
        <v>Jun</v>
      </c>
      <c r="G245" s="4" t="s">
        <v>20</v>
      </c>
      <c r="H245" s="4" t="s">
        <v>21</v>
      </c>
      <c r="I245" s="4" t="s">
        <v>2</v>
      </c>
      <c r="J245" s="4" t="s">
        <v>13</v>
      </c>
      <c r="K245" s="4" t="s">
        <v>4</v>
      </c>
      <c r="L245" s="4" t="s">
        <v>26</v>
      </c>
      <c r="M245" s="8">
        <v>1</v>
      </c>
      <c r="N245" s="5">
        <v>40.71</v>
      </c>
      <c r="O245" s="6">
        <v>0.05</v>
      </c>
      <c r="P245" s="5">
        <v>16.559999999999999</v>
      </c>
      <c r="Q245" s="5">
        <f t="shared" si="12"/>
        <v>38.674500000000002</v>
      </c>
      <c r="R245" s="5">
        <f t="shared" si="13"/>
        <v>16.559999999999999</v>
      </c>
      <c r="S245" s="5">
        <f t="shared" si="14"/>
        <v>22.114500000000003</v>
      </c>
      <c r="T245" s="7">
        <f t="shared" si="15"/>
        <v>0.57181088314005357</v>
      </c>
    </row>
    <row r="246" spans="1:20" ht="15.6">
      <c r="A246" s="2">
        <v>465</v>
      </c>
      <c r="B246" s="3">
        <v>46330</v>
      </c>
      <c r="C246" s="4">
        <f>YEAR(SalesDataTable[[#This Row],[Order Date]])</f>
        <v>2026</v>
      </c>
      <c r="D246" s="4" t="str">
        <f>"Q"&amp;ROUNDUP(MONTH(SalesDataTable[[#This Row],[Order Date]])/3,0)</f>
        <v>Q4</v>
      </c>
      <c r="E246" s="4">
        <f>MONTH(SalesDataTable[[#This Row],[Order Date]])</f>
        <v>11</v>
      </c>
      <c r="F246" s="4" t="str">
        <f>TEXT(SalesDataTable[[#This Row],[Order Date]],"MMM")</f>
        <v>Nov</v>
      </c>
      <c r="G246" s="4" t="s">
        <v>6</v>
      </c>
      <c r="H246" s="4" t="s">
        <v>43</v>
      </c>
      <c r="I246" s="4" t="s">
        <v>2</v>
      </c>
      <c r="J246" s="4" t="s">
        <v>3</v>
      </c>
      <c r="K246" s="4" t="s">
        <v>34</v>
      </c>
      <c r="L246" s="4" t="s">
        <v>35</v>
      </c>
      <c r="M246" s="8">
        <v>3</v>
      </c>
      <c r="N246" s="5">
        <v>41.29</v>
      </c>
      <c r="O246" s="6">
        <v>0.05</v>
      </c>
      <c r="P246" s="5">
        <v>14.43</v>
      </c>
      <c r="Q246" s="5">
        <f t="shared" si="12"/>
        <v>117.6765</v>
      </c>
      <c r="R246" s="5">
        <f t="shared" si="13"/>
        <v>43.29</v>
      </c>
      <c r="S246" s="5">
        <f t="shared" si="14"/>
        <v>74.386500000000012</v>
      </c>
      <c r="T246" s="7">
        <f t="shared" si="15"/>
        <v>0.63212706020318421</v>
      </c>
    </row>
    <row r="247" spans="1:20" ht="15.6">
      <c r="A247" s="2">
        <v>467</v>
      </c>
      <c r="B247" s="3">
        <v>46362</v>
      </c>
      <c r="C247" s="4">
        <f>YEAR(SalesDataTable[[#This Row],[Order Date]])</f>
        <v>2026</v>
      </c>
      <c r="D247" s="4" t="str">
        <f>"Q"&amp;ROUNDUP(MONTH(SalesDataTable[[#This Row],[Order Date]])/3,0)</f>
        <v>Q4</v>
      </c>
      <c r="E247" s="4">
        <f>MONTH(SalesDataTable[[#This Row],[Order Date]])</f>
        <v>12</v>
      </c>
      <c r="F247" s="4" t="str">
        <f>TEXT(SalesDataTable[[#This Row],[Order Date]],"MMM")</f>
        <v>Dec</v>
      </c>
      <c r="G247" s="4" t="s">
        <v>0</v>
      </c>
      <c r="H247" s="4" t="s">
        <v>1</v>
      </c>
      <c r="I247" s="4" t="s">
        <v>28</v>
      </c>
      <c r="J247" s="4" t="s">
        <v>3</v>
      </c>
      <c r="K247" s="4" t="s">
        <v>4</v>
      </c>
      <c r="L247" s="4" t="s">
        <v>22</v>
      </c>
      <c r="M247" s="8">
        <v>2</v>
      </c>
      <c r="N247" s="5">
        <v>50.68</v>
      </c>
      <c r="O247" s="6">
        <v>0.15</v>
      </c>
      <c r="P247" s="5">
        <v>22.41</v>
      </c>
      <c r="Q247" s="5">
        <f t="shared" si="12"/>
        <v>86.155999999999992</v>
      </c>
      <c r="R247" s="5">
        <f t="shared" si="13"/>
        <v>44.82</v>
      </c>
      <c r="S247" s="5">
        <f t="shared" si="14"/>
        <v>41.335999999999991</v>
      </c>
      <c r="T247" s="7">
        <f t="shared" si="15"/>
        <v>0.47978086262129155</v>
      </c>
    </row>
    <row r="248" spans="1:20" ht="15.6">
      <c r="A248" s="2">
        <v>471</v>
      </c>
      <c r="B248" s="3">
        <v>46088</v>
      </c>
      <c r="C248" s="4">
        <f>YEAR(SalesDataTable[[#This Row],[Order Date]])</f>
        <v>2026</v>
      </c>
      <c r="D248" s="4" t="str">
        <f>"Q"&amp;ROUNDUP(MONTH(SalesDataTable[[#This Row],[Order Date]])/3,0)</f>
        <v>Q1</v>
      </c>
      <c r="E248" s="4">
        <f>MONTH(SalesDataTable[[#This Row],[Order Date]])</f>
        <v>3</v>
      </c>
      <c r="F248" s="4" t="str">
        <f>TEXT(SalesDataTable[[#This Row],[Order Date]],"MMM")</f>
        <v>Mar</v>
      </c>
      <c r="G248" s="4" t="s">
        <v>6</v>
      </c>
      <c r="H248" s="4" t="s">
        <v>7</v>
      </c>
      <c r="I248" s="4" t="s">
        <v>19</v>
      </c>
      <c r="J248" s="4" t="s">
        <v>3</v>
      </c>
      <c r="K248" s="4" t="s">
        <v>34</v>
      </c>
      <c r="L248" s="4" t="s">
        <v>35</v>
      </c>
      <c r="M248" s="8">
        <v>2</v>
      </c>
      <c r="N248" s="5">
        <v>40.020000000000003</v>
      </c>
      <c r="O248" s="6">
        <v>0</v>
      </c>
      <c r="P248" s="5">
        <v>14.38</v>
      </c>
      <c r="Q248" s="5">
        <f t="shared" si="12"/>
        <v>80.040000000000006</v>
      </c>
      <c r="R248" s="5">
        <f t="shared" si="13"/>
        <v>28.76</v>
      </c>
      <c r="S248" s="5">
        <f t="shared" si="14"/>
        <v>51.28</v>
      </c>
      <c r="T248" s="7">
        <f t="shared" si="15"/>
        <v>0.64067966016991496</v>
      </c>
    </row>
    <row r="249" spans="1:20" ht="15.6">
      <c r="A249" s="2">
        <v>472</v>
      </c>
      <c r="B249" s="3">
        <v>46198</v>
      </c>
      <c r="C249" s="4">
        <f>YEAR(SalesDataTable[[#This Row],[Order Date]])</f>
        <v>2026</v>
      </c>
      <c r="D249" s="4" t="str">
        <f>"Q"&amp;ROUNDUP(MONTH(SalesDataTable[[#This Row],[Order Date]])/3,0)</f>
        <v>Q2</v>
      </c>
      <c r="E249" s="4">
        <f>MONTH(SalesDataTable[[#This Row],[Order Date]])</f>
        <v>6</v>
      </c>
      <c r="F249" s="4" t="str">
        <f>TEXT(SalesDataTable[[#This Row],[Order Date]],"MMM")</f>
        <v>Jun</v>
      </c>
      <c r="G249" s="4" t="s">
        <v>6</v>
      </c>
      <c r="H249" s="4" t="s">
        <v>27</v>
      </c>
      <c r="I249" s="4" t="s">
        <v>19</v>
      </c>
      <c r="J249" s="4" t="s">
        <v>16</v>
      </c>
      <c r="K249" s="4" t="s">
        <v>14</v>
      </c>
      <c r="L249" s="4" t="s">
        <v>32</v>
      </c>
      <c r="M249" s="8">
        <v>3</v>
      </c>
      <c r="N249" s="5">
        <v>46.29</v>
      </c>
      <c r="O249" s="6">
        <v>0</v>
      </c>
      <c r="P249" s="5">
        <v>18.309999999999999</v>
      </c>
      <c r="Q249" s="5">
        <f t="shared" si="12"/>
        <v>138.87</v>
      </c>
      <c r="R249" s="5">
        <f t="shared" si="13"/>
        <v>54.929999999999993</v>
      </c>
      <c r="S249" s="5">
        <f t="shared" si="14"/>
        <v>83.940000000000012</v>
      </c>
      <c r="T249" s="7">
        <f t="shared" si="15"/>
        <v>0.60445020522791104</v>
      </c>
    </row>
    <row r="250" spans="1:20" ht="15.6">
      <c r="A250" s="2">
        <v>474</v>
      </c>
      <c r="B250" s="3">
        <v>46153</v>
      </c>
      <c r="C250" s="4">
        <f>YEAR(SalesDataTable[[#This Row],[Order Date]])</f>
        <v>2026</v>
      </c>
      <c r="D250" s="4" t="str">
        <f>"Q"&amp;ROUNDUP(MONTH(SalesDataTable[[#This Row],[Order Date]])/3,0)</f>
        <v>Q2</v>
      </c>
      <c r="E250" s="4">
        <f>MONTH(SalesDataTable[[#This Row],[Order Date]])</f>
        <v>5</v>
      </c>
      <c r="F250" s="4" t="str">
        <f>TEXT(SalesDataTable[[#This Row],[Order Date]],"MMM")</f>
        <v>May</v>
      </c>
      <c r="G250" s="4" t="s">
        <v>6</v>
      </c>
      <c r="H250" s="4" t="s">
        <v>43</v>
      </c>
      <c r="I250" s="4" t="s">
        <v>2</v>
      </c>
      <c r="J250" s="4" t="s">
        <v>3</v>
      </c>
      <c r="K250" s="4" t="s">
        <v>4</v>
      </c>
      <c r="L250" s="4" t="s">
        <v>30</v>
      </c>
      <c r="M250" s="8">
        <v>2</v>
      </c>
      <c r="N250" s="5">
        <v>100.49</v>
      </c>
      <c r="O250" s="6">
        <v>0.1</v>
      </c>
      <c r="P250" s="5">
        <v>50.11</v>
      </c>
      <c r="Q250" s="5">
        <f t="shared" si="12"/>
        <v>180.88200000000001</v>
      </c>
      <c r="R250" s="5">
        <f t="shared" si="13"/>
        <v>100.22</v>
      </c>
      <c r="S250" s="5">
        <f t="shared" si="14"/>
        <v>80.662000000000006</v>
      </c>
      <c r="T250" s="7">
        <f t="shared" si="15"/>
        <v>0.44593713028383147</v>
      </c>
    </row>
    <row r="251" spans="1:20" ht="15.6">
      <c r="A251" s="2">
        <v>478</v>
      </c>
      <c r="B251" s="3">
        <v>46256</v>
      </c>
      <c r="C251" s="4">
        <f>YEAR(SalesDataTable[[#This Row],[Order Date]])</f>
        <v>2026</v>
      </c>
      <c r="D251" s="4" t="str">
        <f>"Q"&amp;ROUNDUP(MONTH(SalesDataTable[[#This Row],[Order Date]])/3,0)</f>
        <v>Q3</v>
      </c>
      <c r="E251" s="4">
        <f>MONTH(SalesDataTable[[#This Row],[Order Date]])</f>
        <v>8</v>
      </c>
      <c r="F251" s="4" t="str">
        <f>TEXT(SalesDataTable[[#This Row],[Order Date]],"MMM")</f>
        <v>Aug</v>
      </c>
      <c r="G251" s="4" t="s">
        <v>20</v>
      </c>
      <c r="H251" s="4" t="s">
        <v>33</v>
      </c>
      <c r="I251" s="4" t="s">
        <v>19</v>
      </c>
      <c r="J251" s="4" t="s">
        <v>16</v>
      </c>
      <c r="K251" s="4" t="s">
        <v>34</v>
      </c>
      <c r="L251" s="4" t="s">
        <v>35</v>
      </c>
      <c r="M251" s="8">
        <v>2</v>
      </c>
      <c r="N251" s="5">
        <v>40.22</v>
      </c>
      <c r="O251" s="6">
        <v>0</v>
      </c>
      <c r="P251" s="5">
        <v>14.45</v>
      </c>
      <c r="Q251" s="5">
        <f t="shared" si="12"/>
        <v>80.44</v>
      </c>
      <c r="R251" s="5">
        <f t="shared" si="13"/>
        <v>28.9</v>
      </c>
      <c r="S251" s="5">
        <f t="shared" si="14"/>
        <v>51.54</v>
      </c>
      <c r="T251" s="7">
        <f t="shared" si="15"/>
        <v>0.64072600696171056</v>
      </c>
    </row>
    <row r="252" spans="1:20" ht="15.6">
      <c r="A252" s="2">
        <v>479</v>
      </c>
      <c r="B252" s="3">
        <v>46067</v>
      </c>
      <c r="C252" s="4">
        <f>YEAR(SalesDataTable[[#This Row],[Order Date]])</f>
        <v>2026</v>
      </c>
      <c r="D252" s="4" t="str">
        <f>"Q"&amp;ROUNDUP(MONTH(SalesDataTable[[#This Row],[Order Date]])/3,0)</f>
        <v>Q1</v>
      </c>
      <c r="E252" s="4">
        <f>MONTH(SalesDataTable[[#This Row],[Order Date]])</f>
        <v>2</v>
      </c>
      <c r="F252" s="4" t="str">
        <f>TEXT(SalesDataTable[[#This Row],[Order Date]],"MMM")</f>
        <v>Feb</v>
      </c>
      <c r="G252" s="4" t="s">
        <v>0</v>
      </c>
      <c r="H252" s="4" t="s">
        <v>1</v>
      </c>
      <c r="I252" s="4" t="s">
        <v>2</v>
      </c>
      <c r="J252" s="4" t="s">
        <v>3</v>
      </c>
      <c r="K252" s="4" t="s">
        <v>34</v>
      </c>
      <c r="L252" s="4" t="s">
        <v>45</v>
      </c>
      <c r="M252" s="8">
        <v>2</v>
      </c>
      <c r="N252" s="5">
        <v>50.16</v>
      </c>
      <c r="O252" s="6">
        <v>0.1</v>
      </c>
      <c r="P252" s="5">
        <v>21.48</v>
      </c>
      <c r="Q252" s="5">
        <f t="shared" si="12"/>
        <v>90.287999999999997</v>
      </c>
      <c r="R252" s="5">
        <f t="shared" si="13"/>
        <v>42.96</v>
      </c>
      <c r="S252" s="5">
        <f t="shared" si="14"/>
        <v>47.327999999999996</v>
      </c>
      <c r="T252" s="7">
        <f t="shared" si="15"/>
        <v>0.52418926103136632</v>
      </c>
    </row>
    <row r="253" spans="1:20" ht="15.6">
      <c r="A253" s="2">
        <v>484</v>
      </c>
      <c r="B253" s="3">
        <v>46222</v>
      </c>
      <c r="C253" s="4">
        <f>YEAR(SalesDataTable[[#This Row],[Order Date]])</f>
        <v>2026</v>
      </c>
      <c r="D253" s="4" t="str">
        <f>"Q"&amp;ROUNDUP(MONTH(SalesDataTable[[#This Row],[Order Date]])/3,0)</f>
        <v>Q3</v>
      </c>
      <c r="E253" s="4">
        <f>MONTH(SalesDataTable[[#This Row],[Order Date]])</f>
        <v>7</v>
      </c>
      <c r="F253" s="4" t="str">
        <f>TEXT(SalesDataTable[[#This Row],[Order Date]],"MMM")</f>
        <v>Jul</v>
      </c>
      <c r="G253" s="4" t="s">
        <v>6</v>
      </c>
      <c r="H253" s="4" t="s">
        <v>43</v>
      </c>
      <c r="I253" s="4" t="s">
        <v>2</v>
      </c>
      <c r="J253" s="4" t="s">
        <v>13</v>
      </c>
      <c r="K253" s="4" t="s">
        <v>34</v>
      </c>
      <c r="L253" s="4" t="s">
        <v>42</v>
      </c>
      <c r="M253" s="8">
        <v>2</v>
      </c>
      <c r="N253" s="5">
        <v>36.07</v>
      </c>
      <c r="O253" s="6">
        <v>0</v>
      </c>
      <c r="P253" s="5">
        <v>13.6</v>
      </c>
      <c r="Q253" s="5">
        <f t="shared" si="12"/>
        <v>72.14</v>
      </c>
      <c r="R253" s="5">
        <f t="shared" si="13"/>
        <v>27.2</v>
      </c>
      <c r="S253" s="5">
        <f t="shared" si="14"/>
        <v>44.94</v>
      </c>
      <c r="T253" s="7">
        <f t="shared" si="15"/>
        <v>0.62295536456889378</v>
      </c>
    </row>
    <row r="254" spans="1:20" ht="15.6">
      <c r="A254" s="2">
        <v>485</v>
      </c>
      <c r="B254" s="3">
        <v>46352</v>
      </c>
      <c r="C254" s="4">
        <f>YEAR(SalesDataTable[[#This Row],[Order Date]])</f>
        <v>2026</v>
      </c>
      <c r="D254" s="4" t="str">
        <f>"Q"&amp;ROUNDUP(MONTH(SalesDataTable[[#This Row],[Order Date]])/3,0)</f>
        <v>Q4</v>
      </c>
      <c r="E254" s="4">
        <f>MONTH(SalesDataTable[[#This Row],[Order Date]])</f>
        <v>11</v>
      </c>
      <c r="F254" s="4" t="str">
        <f>TEXT(SalesDataTable[[#This Row],[Order Date]],"MMM")</f>
        <v>Nov</v>
      </c>
      <c r="G254" s="4" t="s">
        <v>20</v>
      </c>
      <c r="H254" s="4" t="s">
        <v>31</v>
      </c>
      <c r="I254" s="4" t="s">
        <v>2</v>
      </c>
      <c r="J254" s="4" t="s">
        <v>13</v>
      </c>
      <c r="K254" s="4" t="s">
        <v>23</v>
      </c>
      <c r="L254" s="4" t="s">
        <v>51</v>
      </c>
      <c r="M254" s="8">
        <v>2</v>
      </c>
      <c r="N254" s="5">
        <v>122.15</v>
      </c>
      <c r="O254" s="6">
        <v>0.1</v>
      </c>
      <c r="P254" s="5">
        <v>61.15</v>
      </c>
      <c r="Q254" s="5">
        <f t="shared" si="12"/>
        <v>219.87</v>
      </c>
      <c r="R254" s="5">
        <f t="shared" si="13"/>
        <v>122.3</v>
      </c>
      <c r="S254" s="5">
        <f t="shared" si="14"/>
        <v>97.570000000000007</v>
      </c>
      <c r="T254" s="7">
        <f t="shared" si="15"/>
        <v>0.44376222313185065</v>
      </c>
    </row>
    <row r="255" spans="1:20" ht="15.6">
      <c r="A255" s="2">
        <v>486</v>
      </c>
      <c r="B255" s="3">
        <v>46187</v>
      </c>
      <c r="C255" s="4">
        <f>YEAR(SalesDataTable[[#This Row],[Order Date]])</f>
        <v>2026</v>
      </c>
      <c r="D255" s="4" t="str">
        <f>"Q"&amp;ROUNDUP(MONTH(SalesDataTable[[#This Row],[Order Date]])/3,0)</f>
        <v>Q2</v>
      </c>
      <c r="E255" s="4">
        <f>MONTH(SalesDataTable[[#This Row],[Order Date]])</f>
        <v>6</v>
      </c>
      <c r="F255" s="4" t="str">
        <f>TEXT(SalesDataTable[[#This Row],[Order Date]],"MMM")</f>
        <v>Jun</v>
      </c>
      <c r="G255" s="4" t="s">
        <v>0</v>
      </c>
      <c r="H255" s="4" t="s">
        <v>36</v>
      </c>
      <c r="I255" s="4" t="s">
        <v>8</v>
      </c>
      <c r="J255" s="4" t="s">
        <v>16</v>
      </c>
      <c r="K255" s="4" t="s">
        <v>9</v>
      </c>
      <c r="L255" s="4" t="s">
        <v>46</v>
      </c>
      <c r="M255" s="8">
        <v>8</v>
      </c>
      <c r="N255" s="5">
        <v>72.36</v>
      </c>
      <c r="O255" s="6">
        <v>0.1</v>
      </c>
      <c r="P255" s="5">
        <v>32.229999999999997</v>
      </c>
      <c r="Q255" s="5">
        <f t="shared" si="12"/>
        <v>520.99199999999996</v>
      </c>
      <c r="R255" s="5">
        <f t="shared" si="13"/>
        <v>257.83999999999997</v>
      </c>
      <c r="S255" s="5">
        <f t="shared" si="14"/>
        <v>263.15199999999999</v>
      </c>
      <c r="T255" s="7">
        <f t="shared" si="15"/>
        <v>0.5050979669553467</v>
      </c>
    </row>
    <row r="256" spans="1:20" ht="15.6">
      <c r="A256" s="2">
        <v>487</v>
      </c>
      <c r="B256" s="3">
        <v>46107</v>
      </c>
      <c r="C256" s="4">
        <f>YEAR(SalesDataTable[[#This Row],[Order Date]])</f>
        <v>2026</v>
      </c>
      <c r="D256" s="4" t="str">
        <f>"Q"&amp;ROUNDUP(MONTH(SalesDataTable[[#This Row],[Order Date]])/3,0)</f>
        <v>Q1</v>
      </c>
      <c r="E256" s="4">
        <f>MONTH(SalesDataTable[[#This Row],[Order Date]])</f>
        <v>3</v>
      </c>
      <c r="F256" s="4" t="str">
        <f>TEXT(SalesDataTable[[#This Row],[Order Date]],"MMM")</f>
        <v>Mar</v>
      </c>
      <c r="G256" s="4" t="s">
        <v>20</v>
      </c>
      <c r="H256" s="4" t="s">
        <v>33</v>
      </c>
      <c r="I256" s="4" t="s">
        <v>19</v>
      </c>
      <c r="J256" s="4" t="s">
        <v>16</v>
      </c>
      <c r="K256" s="4" t="s">
        <v>14</v>
      </c>
      <c r="L256" s="4" t="s">
        <v>15</v>
      </c>
      <c r="M256" s="8">
        <v>3</v>
      </c>
      <c r="N256" s="5">
        <v>36.979999999999997</v>
      </c>
      <c r="O256" s="6">
        <v>0.1</v>
      </c>
      <c r="P256" s="5">
        <v>13.65</v>
      </c>
      <c r="Q256" s="5">
        <f t="shared" si="12"/>
        <v>99.846000000000004</v>
      </c>
      <c r="R256" s="5">
        <f t="shared" si="13"/>
        <v>40.950000000000003</v>
      </c>
      <c r="S256" s="5">
        <f t="shared" si="14"/>
        <v>58.896000000000001</v>
      </c>
      <c r="T256" s="7">
        <f t="shared" si="15"/>
        <v>0.58986839733189111</v>
      </c>
    </row>
    <row r="257" spans="1:20" ht="15.6">
      <c r="A257" s="2">
        <v>488</v>
      </c>
      <c r="B257" s="3">
        <v>46376</v>
      </c>
      <c r="C257" s="4">
        <f>YEAR(SalesDataTable[[#This Row],[Order Date]])</f>
        <v>2026</v>
      </c>
      <c r="D257" s="4" t="str">
        <f>"Q"&amp;ROUNDUP(MONTH(SalesDataTable[[#This Row],[Order Date]])/3,0)</f>
        <v>Q4</v>
      </c>
      <c r="E257" s="4">
        <f>MONTH(SalesDataTable[[#This Row],[Order Date]])</f>
        <v>12</v>
      </c>
      <c r="F257" s="4" t="str">
        <f>TEXT(SalesDataTable[[#This Row],[Order Date]],"MMM")</f>
        <v>Dec</v>
      </c>
      <c r="G257" s="4" t="s">
        <v>20</v>
      </c>
      <c r="H257" s="4" t="s">
        <v>31</v>
      </c>
      <c r="I257" s="4" t="s">
        <v>2</v>
      </c>
      <c r="J257" s="4" t="s">
        <v>3</v>
      </c>
      <c r="K257" s="4" t="s">
        <v>9</v>
      </c>
      <c r="L257" s="4" t="s">
        <v>17</v>
      </c>
      <c r="M257" s="8">
        <v>4</v>
      </c>
      <c r="N257" s="5">
        <v>141.91</v>
      </c>
      <c r="O257" s="6">
        <v>0.05</v>
      </c>
      <c r="P257" s="5">
        <v>80.260000000000005</v>
      </c>
      <c r="Q257" s="5">
        <f t="shared" si="12"/>
        <v>539.25799999999992</v>
      </c>
      <c r="R257" s="5">
        <f t="shared" si="13"/>
        <v>321.04000000000002</v>
      </c>
      <c r="S257" s="5">
        <f t="shared" si="14"/>
        <v>218.2179999999999</v>
      </c>
      <c r="T257" s="7">
        <f t="shared" si="15"/>
        <v>0.40466344495584661</v>
      </c>
    </row>
    <row r="258" spans="1:20" ht="15.6">
      <c r="A258" s="2">
        <v>490</v>
      </c>
      <c r="B258" s="3">
        <v>46032</v>
      </c>
      <c r="C258" s="4">
        <f>YEAR(SalesDataTable[[#This Row],[Order Date]])</f>
        <v>2026</v>
      </c>
      <c r="D258" s="4" t="str">
        <f>"Q"&amp;ROUNDUP(MONTH(SalesDataTable[[#This Row],[Order Date]])/3,0)</f>
        <v>Q1</v>
      </c>
      <c r="E258" s="4">
        <f>MONTH(SalesDataTable[[#This Row],[Order Date]])</f>
        <v>1</v>
      </c>
      <c r="F258" s="4" t="str">
        <f>TEXT(SalesDataTable[[#This Row],[Order Date]],"MMM")</f>
        <v>Jan</v>
      </c>
      <c r="G258" s="4" t="s">
        <v>11</v>
      </c>
      <c r="H258" s="4" t="s">
        <v>39</v>
      </c>
      <c r="I258" s="4" t="s">
        <v>2</v>
      </c>
      <c r="J258" s="4" t="s">
        <v>16</v>
      </c>
      <c r="K258" s="4" t="s">
        <v>23</v>
      </c>
      <c r="L258" s="4" t="s">
        <v>51</v>
      </c>
      <c r="M258" s="8">
        <v>2</v>
      </c>
      <c r="N258" s="5">
        <v>121.23</v>
      </c>
      <c r="O258" s="6">
        <v>0</v>
      </c>
      <c r="P258" s="5">
        <v>59.66</v>
      </c>
      <c r="Q258" s="5">
        <f t="shared" ref="Q258:Q321" si="16">M258*N258*(1-O258)</f>
        <v>242.46</v>
      </c>
      <c r="R258" s="5">
        <f t="shared" ref="R258:R321" si="17">M258*P258</f>
        <v>119.32</v>
      </c>
      <c r="S258" s="5">
        <f t="shared" ref="S258:S321" si="18">Q258-R258</f>
        <v>123.14000000000001</v>
      </c>
      <c r="T258" s="7">
        <f t="shared" ref="T258:T321" si="19">IFERROR(S258/Q258,0)</f>
        <v>0.50787758805576178</v>
      </c>
    </row>
    <row r="259" spans="1:20" ht="15.6">
      <c r="A259" s="2">
        <v>491</v>
      </c>
      <c r="B259" s="3">
        <v>46256</v>
      </c>
      <c r="C259" s="4">
        <f>YEAR(SalesDataTable[[#This Row],[Order Date]])</f>
        <v>2026</v>
      </c>
      <c r="D259" s="4" t="str">
        <f>"Q"&amp;ROUNDUP(MONTH(SalesDataTable[[#This Row],[Order Date]])/3,0)</f>
        <v>Q3</v>
      </c>
      <c r="E259" s="4">
        <f>MONTH(SalesDataTable[[#This Row],[Order Date]])</f>
        <v>8</v>
      </c>
      <c r="F259" s="4" t="str">
        <f>TEXT(SalesDataTable[[#This Row],[Order Date]],"MMM")</f>
        <v>Aug</v>
      </c>
      <c r="G259" s="4" t="s">
        <v>0</v>
      </c>
      <c r="H259" s="4" t="s">
        <v>36</v>
      </c>
      <c r="I259" s="4" t="s">
        <v>28</v>
      </c>
      <c r="J259" s="4" t="s">
        <v>13</v>
      </c>
      <c r="K259" s="4" t="s">
        <v>14</v>
      </c>
      <c r="L259" s="4" t="s">
        <v>32</v>
      </c>
      <c r="M259" s="8">
        <v>1</v>
      </c>
      <c r="N259" s="5">
        <v>45.42</v>
      </c>
      <c r="O259" s="6">
        <v>0.15</v>
      </c>
      <c r="P259" s="5">
        <v>18.079999999999998</v>
      </c>
      <c r="Q259" s="5">
        <f t="shared" si="16"/>
        <v>38.606999999999999</v>
      </c>
      <c r="R259" s="5">
        <f t="shared" si="17"/>
        <v>18.079999999999998</v>
      </c>
      <c r="S259" s="5">
        <f t="shared" si="18"/>
        <v>20.527000000000001</v>
      </c>
      <c r="T259" s="7">
        <f t="shared" si="19"/>
        <v>0.53169114409304019</v>
      </c>
    </row>
    <row r="260" spans="1:20" ht="15.6">
      <c r="A260" s="2">
        <v>492</v>
      </c>
      <c r="B260" s="3">
        <v>46222</v>
      </c>
      <c r="C260" s="4">
        <f>YEAR(SalesDataTable[[#This Row],[Order Date]])</f>
        <v>2026</v>
      </c>
      <c r="D260" s="4" t="str">
        <f>"Q"&amp;ROUNDUP(MONTH(SalesDataTable[[#This Row],[Order Date]])/3,0)</f>
        <v>Q3</v>
      </c>
      <c r="E260" s="4">
        <f>MONTH(SalesDataTable[[#This Row],[Order Date]])</f>
        <v>7</v>
      </c>
      <c r="F260" s="4" t="str">
        <f>TEXT(SalesDataTable[[#This Row],[Order Date]],"MMM")</f>
        <v>Jul</v>
      </c>
      <c r="G260" s="4" t="s">
        <v>6</v>
      </c>
      <c r="H260" s="4" t="s">
        <v>49</v>
      </c>
      <c r="I260" s="4" t="s">
        <v>19</v>
      </c>
      <c r="J260" s="4" t="s">
        <v>13</v>
      </c>
      <c r="K260" s="4" t="s">
        <v>9</v>
      </c>
      <c r="L260" s="4" t="s">
        <v>46</v>
      </c>
      <c r="M260" s="8">
        <v>3</v>
      </c>
      <c r="N260" s="5">
        <v>72.23</v>
      </c>
      <c r="O260" s="6">
        <v>0.1</v>
      </c>
      <c r="P260" s="5">
        <v>31.67</v>
      </c>
      <c r="Q260" s="5">
        <f t="shared" si="16"/>
        <v>195.02100000000002</v>
      </c>
      <c r="R260" s="5">
        <f t="shared" si="17"/>
        <v>95.01</v>
      </c>
      <c r="S260" s="5">
        <f t="shared" si="18"/>
        <v>100.01100000000001</v>
      </c>
      <c r="T260" s="7">
        <f t="shared" si="19"/>
        <v>0.5128216961250327</v>
      </c>
    </row>
    <row r="261" spans="1:20" ht="15.6">
      <c r="A261" s="2">
        <v>493</v>
      </c>
      <c r="B261" s="3">
        <v>46226</v>
      </c>
      <c r="C261" s="4">
        <f>YEAR(SalesDataTable[[#This Row],[Order Date]])</f>
        <v>2026</v>
      </c>
      <c r="D261" s="4" t="str">
        <f>"Q"&amp;ROUNDUP(MONTH(SalesDataTable[[#This Row],[Order Date]])/3,0)</f>
        <v>Q3</v>
      </c>
      <c r="E261" s="4">
        <f>MONTH(SalesDataTable[[#This Row],[Order Date]])</f>
        <v>7</v>
      </c>
      <c r="F261" s="4" t="str">
        <f>TEXT(SalesDataTable[[#This Row],[Order Date]],"MMM")</f>
        <v>Jul</v>
      </c>
      <c r="G261" s="4" t="s">
        <v>6</v>
      </c>
      <c r="H261" s="4" t="s">
        <v>41</v>
      </c>
      <c r="I261" s="4" t="s">
        <v>2</v>
      </c>
      <c r="J261" s="4" t="s">
        <v>16</v>
      </c>
      <c r="K261" s="4" t="s">
        <v>14</v>
      </c>
      <c r="L261" s="4" t="s">
        <v>48</v>
      </c>
      <c r="M261" s="8">
        <v>4</v>
      </c>
      <c r="N261" s="5">
        <v>161.28</v>
      </c>
      <c r="O261" s="6">
        <v>0.15</v>
      </c>
      <c r="P261" s="5">
        <v>89.2</v>
      </c>
      <c r="Q261" s="5">
        <f t="shared" si="16"/>
        <v>548.35199999999998</v>
      </c>
      <c r="R261" s="5">
        <f t="shared" si="17"/>
        <v>356.8</v>
      </c>
      <c r="S261" s="5">
        <f t="shared" si="18"/>
        <v>191.55199999999996</v>
      </c>
      <c r="T261" s="7">
        <f t="shared" si="19"/>
        <v>0.3493230625583566</v>
      </c>
    </row>
    <row r="262" spans="1:20" ht="15.6">
      <c r="A262" s="2">
        <v>494</v>
      </c>
      <c r="B262" s="3">
        <v>46282</v>
      </c>
      <c r="C262" s="4">
        <f>YEAR(SalesDataTable[[#This Row],[Order Date]])</f>
        <v>2026</v>
      </c>
      <c r="D262" s="4" t="str">
        <f>"Q"&amp;ROUNDUP(MONTH(SalesDataTable[[#This Row],[Order Date]])/3,0)</f>
        <v>Q3</v>
      </c>
      <c r="E262" s="4">
        <f>MONTH(SalesDataTable[[#This Row],[Order Date]])</f>
        <v>9</v>
      </c>
      <c r="F262" s="4" t="str">
        <f>TEXT(SalesDataTable[[#This Row],[Order Date]],"MMM")</f>
        <v>Sep</v>
      </c>
      <c r="G262" s="4" t="s">
        <v>20</v>
      </c>
      <c r="H262" s="4" t="s">
        <v>21</v>
      </c>
      <c r="I262" s="4" t="s">
        <v>2</v>
      </c>
      <c r="J262" s="4" t="s">
        <v>13</v>
      </c>
      <c r="K262" s="4" t="s">
        <v>14</v>
      </c>
      <c r="L262" s="4" t="s">
        <v>15</v>
      </c>
      <c r="M262" s="8">
        <v>1</v>
      </c>
      <c r="N262" s="5">
        <v>35.94</v>
      </c>
      <c r="O262" s="6">
        <v>0.1</v>
      </c>
      <c r="P262" s="5">
        <v>13.19</v>
      </c>
      <c r="Q262" s="5">
        <f t="shared" si="16"/>
        <v>32.345999999999997</v>
      </c>
      <c r="R262" s="5">
        <f t="shared" si="17"/>
        <v>13.19</v>
      </c>
      <c r="S262" s="5">
        <f t="shared" si="18"/>
        <v>19.155999999999999</v>
      </c>
      <c r="T262" s="7">
        <f t="shared" si="19"/>
        <v>0.59222160390774747</v>
      </c>
    </row>
    <row r="263" spans="1:20" ht="15.6">
      <c r="A263" s="2">
        <v>495</v>
      </c>
      <c r="B263" s="3">
        <v>46113</v>
      </c>
      <c r="C263" s="4">
        <f>YEAR(SalesDataTable[[#This Row],[Order Date]])</f>
        <v>2026</v>
      </c>
      <c r="D263" s="4" t="str">
        <f>"Q"&amp;ROUNDUP(MONTH(SalesDataTable[[#This Row],[Order Date]])/3,0)</f>
        <v>Q2</v>
      </c>
      <c r="E263" s="4">
        <f>MONTH(SalesDataTable[[#This Row],[Order Date]])</f>
        <v>4</v>
      </c>
      <c r="F263" s="4" t="str">
        <f>TEXT(SalesDataTable[[#This Row],[Order Date]],"MMM")</f>
        <v>Apr</v>
      </c>
      <c r="G263" s="4" t="s">
        <v>6</v>
      </c>
      <c r="H263" s="4" t="s">
        <v>49</v>
      </c>
      <c r="I263" s="4" t="s">
        <v>19</v>
      </c>
      <c r="J263" s="4" t="s">
        <v>16</v>
      </c>
      <c r="K263" s="4" t="s">
        <v>14</v>
      </c>
      <c r="L263" s="4" t="s">
        <v>44</v>
      </c>
      <c r="M263" s="8">
        <v>1</v>
      </c>
      <c r="N263" s="5">
        <v>134.65</v>
      </c>
      <c r="O263" s="6">
        <v>0</v>
      </c>
      <c r="P263" s="5">
        <v>68.19</v>
      </c>
      <c r="Q263" s="5">
        <f t="shared" si="16"/>
        <v>134.65</v>
      </c>
      <c r="R263" s="5">
        <f t="shared" si="17"/>
        <v>68.19</v>
      </c>
      <c r="S263" s="5">
        <f t="shared" si="18"/>
        <v>66.460000000000008</v>
      </c>
      <c r="T263" s="7">
        <f t="shared" si="19"/>
        <v>0.49357593761604163</v>
      </c>
    </row>
    <row r="264" spans="1:20" ht="15.6">
      <c r="A264" s="2">
        <v>496</v>
      </c>
      <c r="B264" s="3">
        <v>46262</v>
      </c>
      <c r="C264" s="4">
        <f>YEAR(SalesDataTable[[#This Row],[Order Date]])</f>
        <v>2026</v>
      </c>
      <c r="D264" s="4" t="str">
        <f>"Q"&amp;ROUNDUP(MONTH(SalesDataTable[[#This Row],[Order Date]])/3,0)</f>
        <v>Q3</v>
      </c>
      <c r="E264" s="4">
        <f>MONTH(SalesDataTable[[#This Row],[Order Date]])</f>
        <v>8</v>
      </c>
      <c r="F264" s="4" t="str">
        <f>TEXT(SalesDataTable[[#This Row],[Order Date]],"MMM")</f>
        <v>Aug</v>
      </c>
      <c r="G264" s="4" t="s">
        <v>0</v>
      </c>
      <c r="H264" s="4" t="s">
        <v>50</v>
      </c>
      <c r="I264" s="4" t="s">
        <v>19</v>
      </c>
      <c r="J264" s="4" t="s">
        <v>3</v>
      </c>
      <c r="K264" s="4" t="s">
        <v>34</v>
      </c>
      <c r="L264" s="4" t="s">
        <v>42</v>
      </c>
      <c r="M264" s="8">
        <v>1</v>
      </c>
      <c r="N264" s="5">
        <v>37.020000000000003</v>
      </c>
      <c r="O264" s="6">
        <v>0</v>
      </c>
      <c r="P264" s="5">
        <v>13.64</v>
      </c>
      <c r="Q264" s="5">
        <f t="shared" si="16"/>
        <v>37.020000000000003</v>
      </c>
      <c r="R264" s="5">
        <f t="shared" si="17"/>
        <v>13.64</v>
      </c>
      <c r="S264" s="5">
        <f t="shared" si="18"/>
        <v>23.380000000000003</v>
      </c>
      <c r="T264" s="7">
        <f t="shared" si="19"/>
        <v>0.63155051323608857</v>
      </c>
    </row>
    <row r="265" spans="1:20" ht="15.6">
      <c r="A265" s="2">
        <v>498</v>
      </c>
      <c r="B265" s="3">
        <v>46189</v>
      </c>
      <c r="C265" s="4">
        <f>YEAR(SalesDataTable[[#This Row],[Order Date]])</f>
        <v>2026</v>
      </c>
      <c r="D265" s="4" t="str">
        <f>"Q"&amp;ROUNDUP(MONTH(SalesDataTable[[#This Row],[Order Date]])/3,0)</f>
        <v>Q2</v>
      </c>
      <c r="E265" s="4">
        <f>MONTH(SalesDataTable[[#This Row],[Order Date]])</f>
        <v>6</v>
      </c>
      <c r="F265" s="4" t="str">
        <f>TEXT(SalesDataTable[[#This Row],[Order Date]],"MMM")</f>
        <v>Jun</v>
      </c>
      <c r="G265" s="4" t="s">
        <v>0</v>
      </c>
      <c r="H265" s="4" t="s">
        <v>50</v>
      </c>
      <c r="I265" s="4" t="s">
        <v>8</v>
      </c>
      <c r="J265" s="4" t="s">
        <v>16</v>
      </c>
      <c r="K265" s="4" t="s">
        <v>14</v>
      </c>
      <c r="L265" s="4" t="s">
        <v>44</v>
      </c>
      <c r="M265" s="8">
        <v>5</v>
      </c>
      <c r="N265" s="5">
        <v>130.94999999999999</v>
      </c>
      <c r="O265" s="6">
        <v>0.15</v>
      </c>
      <c r="P265" s="5">
        <v>68.47</v>
      </c>
      <c r="Q265" s="5">
        <f t="shared" si="16"/>
        <v>556.53750000000002</v>
      </c>
      <c r="R265" s="5">
        <f t="shared" si="17"/>
        <v>342.35</v>
      </c>
      <c r="S265" s="5">
        <f t="shared" si="18"/>
        <v>214.1875</v>
      </c>
      <c r="T265" s="7">
        <f t="shared" si="19"/>
        <v>0.38485726478449339</v>
      </c>
    </row>
    <row r="266" spans="1:20" ht="15.6">
      <c r="A266" s="2">
        <v>501</v>
      </c>
      <c r="B266" s="3">
        <v>46193</v>
      </c>
      <c r="C266" s="4">
        <f>YEAR(SalesDataTable[[#This Row],[Order Date]])</f>
        <v>2026</v>
      </c>
      <c r="D266" s="4" t="str">
        <f>"Q"&amp;ROUNDUP(MONTH(SalesDataTable[[#This Row],[Order Date]])/3,0)</f>
        <v>Q2</v>
      </c>
      <c r="E266" s="4">
        <f>MONTH(SalesDataTable[[#This Row],[Order Date]])</f>
        <v>6</v>
      </c>
      <c r="F266" s="4" t="str">
        <f>TEXT(SalesDataTable[[#This Row],[Order Date]],"MMM")</f>
        <v>Jun</v>
      </c>
      <c r="G266" s="4" t="s">
        <v>20</v>
      </c>
      <c r="H266" s="4" t="s">
        <v>21</v>
      </c>
      <c r="I266" s="4" t="s">
        <v>2</v>
      </c>
      <c r="J266" s="4" t="s">
        <v>13</v>
      </c>
      <c r="K266" s="4" t="s">
        <v>23</v>
      </c>
      <c r="L266" s="4" t="s">
        <v>40</v>
      </c>
      <c r="M266" s="8">
        <v>2</v>
      </c>
      <c r="N266" s="5">
        <v>80.95</v>
      </c>
      <c r="O266" s="6">
        <v>0.1</v>
      </c>
      <c r="P266" s="5">
        <v>39.44</v>
      </c>
      <c r="Q266" s="5">
        <f t="shared" si="16"/>
        <v>145.71</v>
      </c>
      <c r="R266" s="5">
        <f t="shared" si="17"/>
        <v>78.88</v>
      </c>
      <c r="S266" s="5">
        <f t="shared" si="18"/>
        <v>66.830000000000013</v>
      </c>
      <c r="T266" s="7">
        <f t="shared" si="19"/>
        <v>0.45865074462974409</v>
      </c>
    </row>
    <row r="267" spans="1:20" ht="15.6">
      <c r="A267" s="2">
        <v>505</v>
      </c>
      <c r="B267" s="3">
        <v>46370</v>
      </c>
      <c r="C267" s="4">
        <f>YEAR(SalesDataTable[[#This Row],[Order Date]])</f>
        <v>2026</v>
      </c>
      <c r="D267" s="4" t="str">
        <f>"Q"&amp;ROUNDUP(MONTH(SalesDataTable[[#This Row],[Order Date]])/3,0)</f>
        <v>Q4</v>
      </c>
      <c r="E267" s="4">
        <f>MONTH(SalesDataTable[[#This Row],[Order Date]])</f>
        <v>12</v>
      </c>
      <c r="F267" s="4" t="str">
        <f>TEXT(SalesDataTable[[#This Row],[Order Date]],"MMM")</f>
        <v>Dec</v>
      </c>
      <c r="G267" s="4" t="s">
        <v>0</v>
      </c>
      <c r="H267" s="4" t="s">
        <v>50</v>
      </c>
      <c r="I267" s="4" t="s">
        <v>28</v>
      </c>
      <c r="J267" s="4" t="s">
        <v>3</v>
      </c>
      <c r="K267" s="4" t="s">
        <v>23</v>
      </c>
      <c r="L267" s="4" t="s">
        <v>29</v>
      </c>
      <c r="M267" s="8">
        <v>2</v>
      </c>
      <c r="N267" s="5">
        <v>199.43</v>
      </c>
      <c r="O267" s="6">
        <v>0.05</v>
      </c>
      <c r="P267" s="5">
        <v>106.58</v>
      </c>
      <c r="Q267" s="5">
        <f t="shared" si="16"/>
        <v>378.91699999999997</v>
      </c>
      <c r="R267" s="5">
        <f t="shared" si="17"/>
        <v>213.16</v>
      </c>
      <c r="S267" s="5">
        <f t="shared" si="18"/>
        <v>165.75699999999998</v>
      </c>
      <c r="T267" s="7">
        <f t="shared" si="19"/>
        <v>0.4374493622613923</v>
      </c>
    </row>
    <row r="268" spans="1:20" ht="15.6">
      <c r="A268" s="2">
        <v>512</v>
      </c>
      <c r="B268" s="3">
        <v>46190</v>
      </c>
      <c r="C268" s="4">
        <f>YEAR(SalesDataTable[[#This Row],[Order Date]])</f>
        <v>2026</v>
      </c>
      <c r="D268" s="4" t="str">
        <f>"Q"&amp;ROUNDUP(MONTH(SalesDataTable[[#This Row],[Order Date]])/3,0)</f>
        <v>Q2</v>
      </c>
      <c r="E268" s="4">
        <f>MONTH(SalesDataTable[[#This Row],[Order Date]])</f>
        <v>6</v>
      </c>
      <c r="F268" s="4" t="str">
        <f>TEXT(SalesDataTable[[#This Row],[Order Date]],"MMM")</f>
        <v>Jun</v>
      </c>
      <c r="G268" s="4" t="s">
        <v>6</v>
      </c>
      <c r="H268" s="4" t="s">
        <v>43</v>
      </c>
      <c r="I268" s="4" t="s">
        <v>28</v>
      </c>
      <c r="J268" s="4" t="s">
        <v>3</v>
      </c>
      <c r="K268" s="4" t="s">
        <v>23</v>
      </c>
      <c r="L268" s="4" t="s">
        <v>29</v>
      </c>
      <c r="M268" s="8">
        <v>1</v>
      </c>
      <c r="N268" s="5">
        <v>192.42</v>
      </c>
      <c r="O268" s="6">
        <v>0</v>
      </c>
      <c r="P268" s="5">
        <v>103.31</v>
      </c>
      <c r="Q268" s="5">
        <f t="shared" si="16"/>
        <v>192.42</v>
      </c>
      <c r="R268" s="5">
        <f t="shared" si="17"/>
        <v>103.31</v>
      </c>
      <c r="S268" s="5">
        <f t="shared" si="18"/>
        <v>89.109999999999985</v>
      </c>
      <c r="T268" s="7">
        <f t="shared" si="19"/>
        <v>0.46310154869556175</v>
      </c>
    </row>
    <row r="269" spans="1:20" ht="15.6">
      <c r="A269" s="2">
        <v>513</v>
      </c>
      <c r="B269" s="3">
        <v>46307</v>
      </c>
      <c r="C269" s="4">
        <f>YEAR(SalesDataTable[[#This Row],[Order Date]])</f>
        <v>2026</v>
      </c>
      <c r="D269" s="4" t="str">
        <f>"Q"&amp;ROUNDUP(MONTH(SalesDataTable[[#This Row],[Order Date]])/3,0)</f>
        <v>Q4</v>
      </c>
      <c r="E269" s="4">
        <f>MONTH(SalesDataTable[[#This Row],[Order Date]])</f>
        <v>10</v>
      </c>
      <c r="F269" s="4" t="str">
        <f>TEXT(SalesDataTable[[#This Row],[Order Date]],"MMM")</f>
        <v>Oct</v>
      </c>
      <c r="G269" s="4" t="s">
        <v>20</v>
      </c>
      <c r="H269" s="4" t="s">
        <v>31</v>
      </c>
      <c r="I269" s="4" t="s">
        <v>2</v>
      </c>
      <c r="J269" s="4" t="s">
        <v>16</v>
      </c>
      <c r="K269" s="4" t="s">
        <v>14</v>
      </c>
      <c r="L269" s="4" t="s">
        <v>48</v>
      </c>
      <c r="M269" s="8">
        <v>1</v>
      </c>
      <c r="N269" s="5">
        <v>163.87</v>
      </c>
      <c r="O269" s="6">
        <v>0</v>
      </c>
      <c r="P269" s="5">
        <v>85.76</v>
      </c>
      <c r="Q269" s="5">
        <f t="shared" si="16"/>
        <v>163.87</v>
      </c>
      <c r="R269" s="5">
        <f t="shared" si="17"/>
        <v>85.76</v>
      </c>
      <c r="S269" s="5">
        <f t="shared" si="18"/>
        <v>78.11</v>
      </c>
      <c r="T269" s="7">
        <f t="shared" si="19"/>
        <v>0.47665832672240188</v>
      </c>
    </row>
    <row r="270" spans="1:20" ht="15.6">
      <c r="A270" s="2">
        <v>515</v>
      </c>
      <c r="B270" s="3">
        <v>46255</v>
      </c>
      <c r="C270" s="4">
        <f>YEAR(SalesDataTable[[#This Row],[Order Date]])</f>
        <v>2026</v>
      </c>
      <c r="D270" s="4" t="str">
        <f>"Q"&amp;ROUNDUP(MONTH(SalesDataTable[[#This Row],[Order Date]])/3,0)</f>
        <v>Q3</v>
      </c>
      <c r="E270" s="4">
        <f>MONTH(SalesDataTable[[#This Row],[Order Date]])</f>
        <v>8</v>
      </c>
      <c r="F270" s="4" t="str">
        <f>TEXT(SalesDataTable[[#This Row],[Order Date]],"MMM")</f>
        <v>Aug</v>
      </c>
      <c r="G270" s="4" t="s">
        <v>0</v>
      </c>
      <c r="H270" s="4" t="s">
        <v>1</v>
      </c>
      <c r="I270" s="4" t="s">
        <v>19</v>
      </c>
      <c r="J270" s="4" t="s">
        <v>3</v>
      </c>
      <c r="K270" s="4" t="s">
        <v>14</v>
      </c>
      <c r="L270" s="4" t="s">
        <v>32</v>
      </c>
      <c r="M270" s="8">
        <v>2</v>
      </c>
      <c r="N270" s="5">
        <v>45.47</v>
      </c>
      <c r="O270" s="6">
        <v>0</v>
      </c>
      <c r="P270" s="5">
        <v>18.27</v>
      </c>
      <c r="Q270" s="5">
        <f t="shared" si="16"/>
        <v>90.94</v>
      </c>
      <c r="R270" s="5">
        <f t="shared" si="17"/>
        <v>36.54</v>
      </c>
      <c r="S270" s="5">
        <f t="shared" si="18"/>
        <v>54.4</v>
      </c>
      <c r="T270" s="7">
        <f t="shared" si="19"/>
        <v>0.5981966131515285</v>
      </c>
    </row>
    <row r="271" spans="1:20" ht="15.6">
      <c r="A271" s="2">
        <v>518</v>
      </c>
      <c r="B271" s="3">
        <v>46080</v>
      </c>
      <c r="C271" s="4">
        <f>YEAR(SalesDataTable[[#This Row],[Order Date]])</f>
        <v>2026</v>
      </c>
      <c r="D271" s="4" t="str">
        <f>"Q"&amp;ROUNDUP(MONTH(SalesDataTable[[#This Row],[Order Date]])/3,0)</f>
        <v>Q1</v>
      </c>
      <c r="E271" s="4">
        <f>MONTH(SalesDataTable[[#This Row],[Order Date]])</f>
        <v>2</v>
      </c>
      <c r="F271" s="4" t="str">
        <f>TEXT(SalesDataTable[[#This Row],[Order Date]],"MMM")</f>
        <v>Feb</v>
      </c>
      <c r="G271" s="4" t="s">
        <v>11</v>
      </c>
      <c r="H271" s="4" t="s">
        <v>12</v>
      </c>
      <c r="I271" s="4" t="s">
        <v>2</v>
      </c>
      <c r="J271" s="4" t="s">
        <v>13</v>
      </c>
      <c r="K271" s="4" t="s">
        <v>9</v>
      </c>
      <c r="L271" s="4" t="s">
        <v>46</v>
      </c>
      <c r="M271" s="8">
        <v>1</v>
      </c>
      <c r="N271" s="5">
        <v>72.97</v>
      </c>
      <c r="O271" s="6">
        <v>0</v>
      </c>
      <c r="P271" s="5">
        <v>32.43</v>
      </c>
      <c r="Q271" s="5">
        <f t="shared" si="16"/>
        <v>72.97</v>
      </c>
      <c r="R271" s="5">
        <f t="shared" si="17"/>
        <v>32.43</v>
      </c>
      <c r="S271" s="5">
        <f t="shared" si="18"/>
        <v>40.54</v>
      </c>
      <c r="T271" s="7">
        <f t="shared" si="19"/>
        <v>0.55557078251336167</v>
      </c>
    </row>
    <row r="272" spans="1:20" ht="15.6">
      <c r="A272" s="2">
        <v>519</v>
      </c>
      <c r="B272" s="3">
        <v>46365</v>
      </c>
      <c r="C272" s="4">
        <f>YEAR(SalesDataTable[[#This Row],[Order Date]])</f>
        <v>2026</v>
      </c>
      <c r="D272" s="4" t="str">
        <f>"Q"&amp;ROUNDUP(MONTH(SalesDataTable[[#This Row],[Order Date]])/3,0)</f>
        <v>Q4</v>
      </c>
      <c r="E272" s="4">
        <f>MONTH(SalesDataTable[[#This Row],[Order Date]])</f>
        <v>12</v>
      </c>
      <c r="F272" s="4" t="str">
        <f>TEXT(SalesDataTable[[#This Row],[Order Date]],"MMM")</f>
        <v>Dec</v>
      </c>
      <c r="G272" s="4" t="s">
        <v>6</v>
      </c>
      <c r="H272" s="4" t="s">
        <v>43</v>
      </c>
      <c r="I272" s="4" t="s">
        <v>19</v>
      </c>
      <c r="J272" s="4" t="s">
        <v>3</v>
      </c>
      <c r="K272" s="4" t="s">
        <v>34</v>
      </c>
      <c r="L272" s="4" t="s">
        <v>42</v>
      </c>
      <c r="M272" s="8">
        <v>2</v>
      </c>
      <c r="N272" s="5">
        <v>36.03</v>
      </c>
      <c r="O272" s="6">
        <v>0.1</v>
      </c>
      <c r="P272" s="5">
        <v>13.54</v>
      </c>
      <c r="Q272" s="5">
        <f t="shared" si="16"/>
        <v>64.853999999999999</v>
      </c>
      <c r="R272" s="5">
        <f t="shared" si="17"/>
        <v>27.08</v>
      </c>
      <c r="S272" s="5">
        <f t="shared" si="18"/>
        <v>37.774000000000001</v>
      </c>
      <c r="T272" s="7">
        <f t="shared" si="19"/>
        <v>0.58244672649335427</v>
      </c>
    </row>
    <row r="273" spans="1:20" ht="15.6">
      <c r="A273" s="2">
        <v>520</v>
      </c>
      <c r="B273" s="3">
        <v>46339</v>
      </c>
      <c r="C273" s="4">
        <f>YEAR(SalesDataTable[[#This Row],[Order Date]])</f>
        <v>2026</v>
      </c>
      <c r="D273" s="4" t="str">
        <f>"Q"&amp;ROUNDUP(MONTH(SalesDataTable[[#This Row],[Order Date]])/3,0)</f>
        <v>Q4</v>
      </c>
      <c r="E273" s="4">
        <f>MONTH(SalesDataTable[[#This Row],[Order Date]])</f>
        <v>11</v>
      </c>
      <c r="F273" s="4" t="str">
        <f>TEXT(SalesDataTable[[#This Row],[Order Date]],"MMM")</f>
        <v>Nov</v>
      </c>
      <c r="G273" s="4" t="s">
        <v>6</v>
      </c>
      <c r="H273" s="4" t="s">
        <v>43</v>
      </c>
      <c r="I273" s="4" t="s">
        <v>8</v>
      </c>
      <c r="J273" s="4" t="s">
        <v>16</v>
      </c>
      <c r="K273" s="4" t="s">
        <v>9</v>
      </c>
      <c r="L273" s="4" t="s">
        <v>10</v>
      </c>
      <c r="M273" s="8">
        <v>6</v>
      </c>
      <c r="N273" s="5">
        <v>92.31</v>
      </c>
      <c r="O273" s="6">
        <v>0.05</v>
      </c>
      <c r="P273" s="5">
        <v>46.12</v>
      </c>
      <c r="Q273" s="5">
        <f t="shared" si="16"/>
        <v>526.16700000000003</v>
      </c>
      <c r="R273" s="5">
        <f t="shared" si="17"/>
        <v>276.71999999999997</v>
      </c>
      <c r="S273" s="5">
        <f t="shared" si="18"/>
        <v>249.44700000000006</v>
      </c>
      <c r="T273" s="7">
        <f t="shared" si="19"/>
        <v>0.47408332335551268</v>
      </c>
    </row>
    <row r="274" spans="1:20" ht="15.6">
      <c r="A274" s="2">
        <v>521</v>
      </c>
      <c r="B274" s="3">
        <v>46202</v>
      </c>
      <c r="C274" s="4">
        <f>YEAR(SalesDataTable[[#This Row],[Order Date]])</f>
        <v>2026</v>
      </c>
      <c r="D274" s="4" t="str">
        <f>"Q"&amp;ROUNDUP(MONTH(SalesDataTable[[#This Row],[Order Date]])/3,0)</f>
        <v>Q2</v>
      </c>
      <c r="E274" s="4">
        <f>MONTH(SalesDataTable[[#This Row],[Order Date]])</f>
        <v>6</v>
      </c>
      <c r="F274" s="4" t="str">
        <f>TEXT(SalesDataTable[[#This Row],[Order Date]],"MMM")</f>
        <v>Jun</v>
      </c>
      <c r="G274" s="4" t="s">
        <v>20</v>
      </c>
      <c r="H274" s="4" t="s">
        <v>33</v>
      </c>
      <c r="I274" s="4" t="s">
        <v>8</v>
      </c>
      <c r="J274" s="4" t="s">
        <v>16</v>
      </c>
      <c r="K274" s="4" t="s">
        <v>4</v>
      </c>
      <c r="L274" s="4" t="s">
        <v>30</v>
      </c>
      <c r="M274" s="8">
        <v>3</v>
      </c>
      <c r="N274" s="5">
        <v>100.89</v>
      </c>
      <c r="O274" s="6">
        <v>0.05</v>
      </c>
      <c r="P274" s="5">
        <v>49.08</v>
      </c>
      <c r="Q274" s="5">
        <f t="shared" si="16"/>
        <v>287.53649999999999</v>
      </c>
      <c r="R274" s="5">
        <f t="shared" si="17"/>
        <v>147.24</v>
      </c>
      <c r="S274" s="5">
        <f t="shared" si="18"/>
        <v>140.29649999999998</v>
      </c>
      <c r="T274" s="7">
        <f t="shared" si="19"/>
        <v>0.48792588071427451</v>
      </c>
    </row>
    <row r="275" spans="1:20" ht="15.6">
      <c r="A275" s="2">
        <v>522</v>
      </c>
      <c r="B275" s="3">
        <v>46365</v>
      </c>
      <c r="C275" s="4">
        <f>YEAR(SalesDataTable[[#This Row],[Order Date]])</f>
        <v>2026</v>
      </c>
      <c r="D275" s="4" t="str">
        <f>"Q"&amp;ROUNDUP(MONTH(SalesDataTable[[#This Row],[Order Date]])/3,0)</f>
        <v>Q4</v>
      </c>
      <c r="E275" s="4">
        <f>MONTH(SalesDataTable[[#This Row],[Order Date]])</f>
        <v>12</v>
      </c>
      <c r="F275" s="4" t="str">
        <f>TEXT(SalesDataTable[[#This Row],[Order Date]],"MMM")</f>
        <v>Dec</v>
      </c>
      <c r="G275" s="4" t="s">
        <v>0</v>
      </c>
      <c r="H275" s="4" t="s">
        <v>50</v>
      </c>
      <c r="I275" s="4" t="s">
        <v>19</v>
      </c>
      <c r="J275" s="4" t="s">
        <v>3</v>
      </c>
      <c r="K275" s="4" t="s">
        <v>14</v>
      </c>
      <c r="L275" s="4" t="s">
        <v>44</v>
      </c>
      <c r="M275" s="8">
        <v>2</v>
      </c>
      <c r="N275" s="5">
        <v>133.4</v>
      </c>
      <c r="O275" s="6">
        <v>0</v>
      </c>
      <c r="P275" s="5">
        <v>67.69</v>
      </c>
      <c r="Q275" s="5">
        <f t="shared" si="16"/>
        <v>266.8</v>
      </c>
      <c r="R275" s="5">
        <f t="shared" si="17"/>
        <v>135.38</v>
      </c>
      <c r="S275" s="5">
        <f t="shared" si="18"/>
        <v>131.42000000000002</v>
      </c>
      <c r="T275" s="7">
        <f t="shared" si="19"/>
        <v>0.49257871064467768</v>
      </c>
    </row>
    <row r="276" spans="1:20" ht="15.6">
      <c r="A276" s="2">
        <v>524</v>
      </c>
      <c r="B276" s="3">
        <v>46302</v>
      </c>
      <c r="C276" s="4">
        <f>YEAR(SalesDataTable[[#This Row],[Order Date]])</f>
        <v>2026</v>
      </c>
      <c r="D276" s="4" t="str">
        <f>"Q"&amp;ROUNDUP(MONTH(SalesDataTable[[#This Row],[Order Date]])/3,0)</f>
        <v>Q4</v>
      </c>
      <c r="E276" s="4">
        <f>MONTH(SalesDataTable[[#This Row],[Order Date]])</f>
        <v>10</v>
      </c>
      <c r="F276" s="4" t="str">
        <f>TEXT(SalesDataTable[[#This Row],[Order Date]],"MMM")</f>
        <v>Oct</v>
      </c>
      <c r="G276" s="4" t="s">
        <v>20</v>
      </c>
      <c r="H276" s="4" t="s">
        <v>33</v>
      </c>
      <c r="I276" s="4" t="s">
        <v>19</v>
      </c>
      <c r="J276" s="4" t="s">
        <v>13</v>
      </c>
      <c r="K276" s="4" t="s">
        <v>4</v>
      </c>
      <c r="L276" s="4" t="s">
        <v>30</v>
      </c>
      <c r="M276" s="8">
        <v>2</v>
      </c>
      <c r="N276" s="5">
        <v>101.1</v>
      </c>
      <c r="O276" s="6">
        <v>0.15</v>
      </c>
      <c r="P276" s="5">
        <v>51.61</v>
      </c>
      <c r="Q276" s="5">
        <f t="shared" si="16"/>
        <v>171.86999999999998</v>
      </c>
      <c r="R276" s="5">
        <f t="shared" si="17"/>
        <v>103.22</v>
      </c>
      <c r="S276" s="5">
        <f t="shared" si="18"/>
        <v>68.649999999999977</v>
      </c>
      <c r="T276" s="7">
        <f t="shared" si="19"/>
        <v>0.39942980159422814</v>
      </c>
    </row>
    <row r="277" spans="1:20" ht="15.6">
      <c r="A277" s="2">
        <v>525</v>
      </c>
      <c r="B277" s="3">
        <v>46084</v>
      </c>
      <c r="C277" s="4">
        <f>YEAR(SalesDataTable[[#This Row],[Order Date]])</f>
        <v>2026</v>
      </c>
      <c r="D277" s="4" t="str">
        <f>"Q"&amp;ROUNDUP(MONTH(SalesDataTable[[#This Row],[Order Date]])/3,0)</f>
        <v>Q1</v>
      </c>
      <c r="E277" s="4">
        <f>MONTH(SalesDataTable[[#This Row],[Order Date]])</f>
        <v>3</v>
      </c>
      <c r="F277" s="4" t="str">
        <f>TEXT(SalesDataTable[[#This Row],[Order Date]],"MMM")</f>
        <v>Mar</v>
      </c>
      <c r="G277" s="4" t="s">
        <v>20</v>
      </c>
      <c r="H277" s="4" t="s">
        <v>31</v>
      </c>
      <c r="I277" s="4" t="s">
        <v>19</v>
      </c>
      <c r="J277" s="4" t="s">
        <v>3</v>
      </c>
      <c r="K277" s="4" t="s">
        <v>9</v>
      </c>
      <c r="L277" s="4" t="s">
        <v>17</v>
      </c>
      <c r="M277" s="8">
        <v>1</v>
      </c>
      <c r="N277" s="5">
        <v>146.37</v>
      </c>
      <c r="O277" s="6">
        <v>0</v>
      </c>
      <c r="P277" s="5">
        <v>78.3</v>
      </c>
      <c r="Q277" s="5">
        <f t="shared" si="16"/>
        <v>146.37</v>
      </c>
      <c r="R277" s="5">
        <f t="shared" si="17"/>
        <v>78.3</v>
      </c>
      <c r="S277" s="5">
        <f t="shared" si="18"/>
        <v>68.070000000000007</v>
      </c>
      <c r="T277" s="7">
        <f t="shared" si="19"/>
        <v>0.46505431440869033</v>
      </c>
    </row>
    <row r="278" spans="1:20" ht="15.6">
      <c r="A278" s="2">
        <v>526</v>
      </c>
      <c r="B278" s="3">
        <v>46154</v>
      </c>
      <c r="C278" s="4">
        <f>YEAR(SalesDataTable[[#This Row],[Order Date]])</f>
        <v>2026</v>
      </c>
      <c r="D278" s="4" t="str">
        <f>"Q"&amp;ROUNDUP(MONTH(SalesDataTable[[#This Row],[Order Date]])/3,0)</f>
        <v>Q2</v>
      </c>
      <c r="E278" s="4">
        <f>MONTH(SalesDataTable[[#This Row],[Order Date]])</f>
        <v>5</v>
      </c>
      <c r="F278" s="4" t="str">
        <f>TEXT(SalesDataTable[[#This Row],[Order Date]],"MMM")</f>
        <v>May</v>
      </c>
      <c r="G278" s="4" t="s">
        <v>6</v>
      </c>
      <c r="H278" s="4" t="s">
        <v>7</v>
      </c>
      <c r="I278" s="4" t="s">
        <v>19</v>
      </c>
      <c r="J278" s="4" t="s">
        <v>3</v>
      </c>
      <c r="K278" s="4" t="s">
        <v>23</v>
      </c>
      <c r="L278" s="4" t="s">
        <v>40</v>
      </c>
      <c r="M278" s="8">
        <v>2</v>
      </c>
      <c r="N278" s="5">
        <v>81.11</v>
      </c>
      <c r="O278" s="6">
        <v>0.05</v>
      </c>
      <c r="P278" s="5">
        <v>40.049999999999997</v>
      </c>
      <c r="Q278" s="5">
        <f t="shared" si="16"/>
        <v>154.10899999999998</v>
      </c>
      <c r="R278" s="5">
        <f t="shared" si="17"/>
        <v>80.099999999999994</v>
      </c>
      <c r="S278" s="5">
        <f t="shared" si="18"/>
        <v>74.008999999999986</v>
      </c>
      <c r="T278" s="7">
        <f t="shared" si="19"/>
        <v>0.48023801335418437</v>
      </c>
    </row>
    <row r="279" spans="1:20" ht="15.6">
      <c r="A279" s="2">
        <v>529</v>
      </c>
      <c r="B279" s="3">
        <v>46311</v>
      </c>
      <c r="C279" s="4">
        <f>YEAR(SalesDataTable[[#This Row],[Order Date]])</f>
        <v>2026</v>
      </c>
      <c r="D279" s="4" t="str">
        <f>"Q"&amp;ROUNDUP(MONTH(SalesDataTable[[#This Row],[Order Date]])/3,0)</f>
        <v>Q4</v>
      </c>
      <c r="E279" s="4">
        <f>MONTH(SalesDataTable[[#This Row],[Order Date]])</f>
        <v>10</v>
      </c>
      <c r="F279" s="4" t="str">
        <f>TEXT(SalesDataTable[[#This Row],[Order Date]],"MMM")</f>
        <v>Oct</v>
      </c>
      <c r="G279" s="4" t="s">
        <v>20</v>
      </c>
      <c r="H279" s="4" t="s">
        <v>31</v>
      </c>
      <c r="I279" s="4" t="s">
        <v>19</v>
      </c>
      <c r="J279" s="4" t="s">
        <v>16</v>
      </c>
      <c r="K279" s="4" t="s">
        <v>14</v>
      </c>
      <c r="L279" s="4" t="s">
        <v>48</v>
      </c>
      <c r="M279" s="8">
        <v>2</v>
      </c>
      <c r="N279" s="5">
        <v>165.23</v>
      </c>
      <c r="O279" s="6">
        <v>0</v>
      </c>
      <c r="P279" s="5">
        <v>88.87</v>
      </c>
      <c r="Q279" s="5">
        <f t="shared" si="16"/>
        <v>330.46</v>
      </c>
      <c r="R279" s="5">
        <f t="shared" si="17"/>
        <v>177.74</v>
      </c>
      <c r="S279" s="5">
        <f t="shared" si="18"/>
        <v>152.71999999999997</v>
      </c>
      <c r="T279" s="7">
        <f t="shared" si="19"/>
        <v>0.46214367850874533</v>
      </c>
    </row>
    <row r="280" spans="1:20" ht="15.6">
      <c r="A280" s="2">
        <v>532</v>
      </c>
      <c r="B280" s="3">
        <v>46183</v>
      </c>
      <c r="C280" s="4">
        <f>YEAR(SalesDataTable[[#This Row],[Order Date]])</f>
        <v>2026</v>
      </c>
      <c r="D280" s="4" t="str">
        <f>"Q"&amp;ROUNDUP(MONTH(SalesDataTable[[#This Row],[Order Date]])/3,0)</f>
        <v>Q2</v>
      </c>
      <c r="E280" s="4">
        <f>MONTH(SalesDataTable[[#This Row],[Order Date]])</f>
        <v>6</v>
      </c>
      <c r="F280" s="4" t="str">
        <f>TEXT(SalesDataTable[[#This Row],[Order Date]],"MMM")</f>
        <v>Jun</v>
      </c>
      <c r="G280" s="4" t="s">
        <v>11</v>
      </c>
      <c r="H280" s="4" t="s">
        <v>39</v>
      </c>
      <c r="I280" s="4" t="s">
        <v>19</v>
      </c>
      <c r="J280" s="4" t="s">
        <v>3</v>
      </c>
      <c r="K280" s="4" t="s">
        <v>9</v>
      </c>
      <c r="L280" s="4" t="s">
        <v>17</v>
      </c>
      <c r="M280" s="8">
        <v>1</v>
      </c>
      <c r="N280" s="5">
        <v>145.34</v>
      </c>
      <c r="O280" s="6">
        <v>0.05</v>
      </c>
      <c r="P280" s="5">
        <v>77.89</v>
      </c>
      <c r="Q280" s="5">
        <f t="shared" si="16"/>
        <v>138.07300000000001</v>
      </c>
      <c r="R280" s="5">
        <f t="shared" si="17"/>
        <v>77.89</v>
      </c>
      <c r="S280" s="5">
        <f t="shared" si="18"/>
        <v>60.183000000000007</v>
      </c>
      <c r="T280" s="7">
        <f t="shared" si="19"/>
        <v>0.43587812244247609</v>
      </c>
    </row>
    <row r="281" spans="1:20" ht="15.6">
      <c r="A281" s="2">
        <v>533</v>
      </c>
      <c r="B281" s="3">
        <v>46363</v>
      </c>
      <c r="C281" s="4">
        <f>YEAR(SalesDataTable[[#This Row],[Order Date]])</f>
        <v>2026</v>
      </c>
      <c r="D281" s="4" t="str">
        <f>"Q"&amp;ROUNDUP(MONTH(SalesDataTable[[#This Row],[Order Date]])/3,0)</f>
        <v>Q4</v>
      </c>
      <c r="E281" s="4">
        <f>MONTH(SalesDataTable[[#This Row],[Order Date]])</f>
        <v>12</v>
      </c>
      <c r="F281" s="4" t="str">
        <f>TEXT(SalesDataTable[[#This Row],[Order Date]],"MMM")</f>
        <v>Dec</v>
      </c>
      <c r="G281" s="4" t="s">
        <v>0</v>
      </c>
      <c r="H281" s="4" t="s">
        <v>36</v>
      </c>
      <c r="I281" s="4" t="s">
        <v>2</v>
      </c>
      <c r="J281" s="4" t="s">
        <v>13</v>
      </c>
      <c r="K281" s="4" t="s">
        <v>14</v>
      </c>
      <c r="L281" s="4" t="s">
        <v>15</v>
      </c>
      <c r="M281" s="8">
        <v>1</v>
      </c>
      <c r="N281" s="5">
        <v>35.93</v>
      </c>
      <c r="O281" s="6">
        <v>0.05</v>
      </c>
      <c r="P281" s="5">
        <v>13.23</v>
      </c>
      <c r="Q281" s="5">
        <f t="shared" si="16"/>
        <v>34.133499999999998</v>
      </c>
      <c r="R281" s="5">
        <f t="shared" si="17"/>
        <v>13.23</v>
      </c>
      <c r="S281" s="5">
        <f t="shared" si="18"/>
        <v>20.903499999999998</v>
      </c>
      <c r="T281" s="7">
        <f t="shared" si="19"/>
        <v>0.6124042363074399</v>
      </c>
    </row>
    <row r="282" spans="1:20" ht="15.6">
      <c r="A282" s="2">
        <v>534</v>
      </c>
      <c r="B282" s="3">
        <v>46143</v>
      </c>
      <c r="C282" s="4">
        <f>YEAR(SalesDataTable[[#This Row],[Order Date]])</f>
        <v>2026</v>
      </c>
      <c r="D282" s="4" t="str">
        <f>"Q"&amp;ROUNDUP(MONTH(SalesDataTable[[#This Row],[Order Date]])/3,0)</f>
        <v>Q2</v>
      </c>
      <c r="E282" s="4">
        <f>MONTH(SalesDataTable[[#This Row],[Order Date]])</f>
        <v>5</v>
      </c>
      <c r="F282" s="4" t="str">
        <f>TEXT(SalesDataTable[[#This Row],[Order Date]],"MMM")</f>
        <v>May</v>
      </c>
      <c r="G282" s="4" t="s">
        <v>6</v>
      </c>
      <c r="H282" s="4" t="s">
        <v>43</v>
      </c>
      <c r="I282" s="4" t="s">
        <v>2</v>
      </c>
      <c r="J282" s="4" t="s">
        <v>16</v>
      </c>
      <c r="K282" s="4" t="s">
        <v>9</v>
      </c>
      <c r="L282" s="4" t="s">
        <v>37</v>
      </c>
      <c r="M282" s="8">
        <v>1</v>
      </c>
      <c r="N282" s="5">
        <v>154.86000000000001</v>
      </c>
      <c r="O282" s="6">
        <v>0</v>
      </c>
      <c r="P282" s="5">
        <v>78.37</v>
      </c>
      <c r="Q282" s="5">
        <f t="shared" si="16"/>
        <v>154.86000000000001</v>
      </c>
      <c r="R282" s="5">
        <f t="shared" si="17"/>
        <v>78.37</v>
      </c>
      <c r="S282" s="5">
        <f t="shared" si="18"/>
        <v>76.490000000000009</v>
      </c>
      <c r="T282" s="7">
        <f t="shared" si="19"/>
        <v>0.49393000129148912</v>
      </c>
    </row>
    <row r="283" spans="1:20" ht="15.6">
      <c r="A283" s="2">
        <v>536</v>
      </c>
      <c r="B283" s="3">
        <v>46225</v>
      </c>
      <c r="C283" s="4">
        <f>YEAR(SalesDataTable[[#This Row],[Order Date]])</f>
        <v>2026</v>
      </c>
      <c r="D283" s="4" t="str">
        <f>"Q"&amp;ROUNDUP(MONTH(SalesDataTable[[#This Row],[Order Date]])/3,0)</f>
        <v>Q3</v>
      </c>
      <c r="E283" s="4">
        <f>MONTH(SalesDataTable[[#This Row],[Order Date]])</f>
        <v>7</v>
      </c>
      <c r="F283" s="4" t="str">
        <f>TEXT(SalesDataTable[[#This Row],[Order Date]],"MMM")</f>
        <v>Jul</v>
      </c>
      <c r="G283" s="4" t="s">
        <v>20</v>
      </c>
      <c r="H283" s="4" t="s">
        <v>47</v>
      </c>
      <c r="I283" s="4" t="s">
        <v>19</v>
      </c>
      <c r="J283" s="4" t="s">
        <v>16</v>
      </c>
      <c r="K283" s="4" t="s">
        <v>34</v>
      </c>
      <c r="L283" s="4" t="s">
        <v>35</v>
      </c>
      <c r="M283" s="8">
        <v>1</v>
      </c>
      <c r="N283" s="5">
        <v>40.67</v>
      </c>
      <c r="O283" s="6">
        <v>0</v>
      </c>
      <c r="P283" s="5">
        <v>14.28</v>
      </c>
      <c r="Q283" s="5">
        <f t="shared" si="16"/>
        <v>40.67</v>
      </c>
      <c r="R283" s="5">
        <f t="shared" si="17"/>
        <v>14.28</v>
      </c>
      <c r="S283" s="5">
        <f t="shared" si="18"/>
        <v>26.39</v>
      </c>
      <c r="T283" s="7">
        <f t="shared" si="19"/>
        <v>0.64888123924268504</v>
      </c>
    </row>
    <row r="284" spans="1:20" ht="15.6">
      <c r="A284" s="2">
        <v>537</v>
      </c>
      <c r="B284" s="3">
        <v>46384</v>
      </c>
      <c r="C284" s="4">
        <f>YEAR(SalesDataTable[[#This Row],[Order Date]])</f>
        <v>2026</v>
      </c>
      <c r="D284" s="4" t="str">
        <f>"Q"&amp;ROUNDUP(MONTH(SalesDataTable[[#This Row],[Order Date]])/3,0)</f>
        <v>Q4</v>
      </c>
      <c r="E284" s="4">
        <f>MONTH(SalesDataTable[[#This Row],[Order Date]])</f>
        <v>12</v>
      </c>
      <c r="F284" s="4" t="str">
        <f>TEXT(SalesDataTable[[#This Row],[Order Date]],"MMM")</f>
        <v>Dec</v>
      </c>
      <c r="G284" s="4" t="s">
        <v>20</v>
      </c>
      <c r="H284" s="4" t="s">
        <v>33</v>
      </c>
      <c r="I284" s="4" t="s">
        <v>8</v>
      </c>
      <c r="J284" s="4" t="s">
        <v>16</v>
      </c>
      <c r="K284" s="4" t="s">
        <v>9</v>
      </c>
      <c r="L284" s="4" t="s">
        <v>10</v>
      </c>
      <c r="M284" s="8">
        <v>12</v>
      </c>
      <c r="N284" s="5">
        <v>90.29</v>
      </c>
      <c r="O284" s="6">
        <v>0.1</v>
      </c>
      <c r="P284" s="5">
        <v>45.76</v>
      </c>
      <c r="Q284" s="5">
        <f t="shared" si="16"/>
        <v>975.13200000000006</v>
      </c>
      <c r="R284" s="5">
        <f t="shared" si="17"/>
        <v>549.12</v>
      </c>
      <c r="S284" s="5">
        <f t="shared" si="18"/>
        <v>426.01200000000006</v>
      </c>
      <c r="T284" s="7">
        <f t="shared" si="19"/>
        <v>0.43687623829389255</v>
      </c>
    </row>
    <row r="285" spans="1:20" ht="15.6">
      <c r="A285" s="2">
        <v>539</v>
      </c>
      <c r="B285" s="3">
        <v>46059</v>
      </c>
      <c r="C285" s="4">
        <f>YEAR(SalesDataTable[[#This Row],[Order Date]])</f>
        <v>2026</v>
      </c>
      <c r="D285" s="4" t="str">
        <f>"Q"&amp;ROUNDUP(MONTH(SalesDataTable[[#This Row],[Order Date]])/3,0)</f>
        <v>Q1</v>
      </c>
      <c r="E285" s="4">
        <f>MONTH(SalesDataTable[[#This Row],[Order Date]])</f>
        <v>2</v>
      </c>
      <c r="F285" s="4" t="str">
        <f>TEXT(SalesDataTable[[#This Row],[Order Date]],"MMM")</f>
        <v>Feb</v>
      </c>
      <c r="G285" s="4" t="s">
        <v>0</v>
      </c>
      <c r="H285" s="4" t="s">
        <v>50</v>
      </c>
      <c r="I285" s="4" t="s">
        <v>28</v>
      </c>
      <c r="J285" s="4" t="s">
        <v>13</v>
      </c>
      <c r="K285" s="4" t="s">
        <v>9</v>
      </c>
      <c r="L285" s="4" t="s">
        <v>10</v>
      </c>
      <c r="M285" s="8">
        <v>3</v>
      </c>
      <c r="N285" s="5">
        <v>92.96</v>
      </c>
      <c r="O285" s="6">
        <v>0.15</v>
      </c>
      <c r="P285" s="5">
        <v>44.56</v>
      </c>
      <c r="Q285" s="5">
        <f t="shared" si="16"/>
        <v>237.048</v>
      </c>
      <c r="R285" s="5">
        <f t="shared" si="17"/>
        <v>133.68</v>
      </c>
      <c r="S285" s="5">
        <f t="shared" si="18"/>
        <v>103.36799999999999</v>
      </c>
      <c r="T285" s="7">
        <f t="shared" si="19"/>
        <v>0.43606358205932971</v>
      </c>
    </row>
    <row r="286" spans="1:20" ht="15.6">
      <c r="A286" s="2">
        <v>540</v>
      </c>
      <c r="B286" s="3">
        <v>46193</v>
      </c>
      <c r="C286" s="4">
        <f>YEAR(SalesDataTable[[#This Row],[Order Date]])</f>
        <v>2026</v>
      </c>
      <c r="D286" s="4" t="str">
        <f>"Q"&amp;ROUNDUP(MONTH(SalesDataTable[[#This Row],[Order Date]])/3,0)</f>
        <v>Q2</v>
      </c>
      <c r="E286" s="4">
        <f>MONTH(SalesDataTable[[#This Row],[Order Date]])</f>
        <v>6</v>
      </c>
      <c r="F286" s="4" t="str">
        <f>TEXT(SalesDataTable[[#This Row],[Order Date]],"MMM")</f>
        <v>Jun</v>
      </c>
      <c r="G286" s="4" t="s">
        <v>0</v>
      </c>
      <c r="H286" s="4" t="s">
        <v>36</v>
      </c>
      <c r="I286" s="4" t="s">
        <v>28</v>
      </c>
      <c r="J286" s="4" t="s">
        <v>3</v>
      </c>
      <c r="K286" s="4" t="s">
        <v>9</v>
      </c>
      <c r="L286" s="4" t="s">
        <v>37</v>
      </c>
      <c r="M286" s="8">
        <v>1</v>
      </c>
      <c r="N286" s="5">
        <v>151.46</v>
      </c>
      <c r="O286" s="6">
        <v>0.05</v>
      </c>
      <c r="P286" s="5">
        <v>77.98</v>
      </c>
      <c r="Q286" s="5">
        <f t="shared" si="16"/>
        <v>143.887</v>
      </c>
      <c r="R286" s="5">
        <f t="shared" si="17"/>
        <v>77.98</v>
      </c>
      <c r="S286" s="5">
        <f t="shared" si="18"/>
        <v>65.906999999999996</v>
      </c>
      <c r="T286" s="7">
        <f t="shared" si="19"/>
        <v>0.45804693961233467</v>
      </c>
    </row>
    <row r="287" spans="1:20" ht="15.6">
      <c r="A287" s="2">
        <v>542</v>
      </c>
      <c r="B287" s="3">
        <v>46025</v>
      </c>
      <c r="C287" s="4">
        <f>YEAR(SalesDataTable[[#This Row],[Order Date]])</f>
        <v>2026</v>
      </c>
      <c r="D287" s="4" t="str">
        <f>"Q"&amp;ROUNDUP(MONTH(SalesDataTable[[#This Row],[Order Date]])/3,0)</f>
        <v>Q1</v>
      </c>
      <c r="E287" s="4">
        <f>MONTH(SalesDataTable[[#This Row],[Order Date]])</f>
        <v>1</v>
      </c>
      <c r="F287" s="4" t="str">
        <f>TEXT(SalesDataTable[[#This Row],[Order Date]],"MMM")</f>
        <v>Jan</v>
      </c>
      <c r="G287" s="4" t="s">
        <v>0</v>
      </c>
      <c r="H287" s="4" t="s">
        <v>1</v>
      </c>
      <c r="I287" s="4" t="s">
        <v>8</v>
      </c>
      <c r="J287" s="4" t="s">
        <v>16</v>
      </c>
      <c r="K287" s="4" t="s">
        <v>9</v>
      </c>
      <c r="L287" s="4" t="s">
        <v>17</v>
      </c>
      <c r="M287" s="8">
        <v>4</v>
      </c>
      <c r="N287" s="5">
        <v>143.66999999999999</v>
      </c>
      <c r="O287" s="6">
        <v>0.1</v>
      </c>
      <c r="P287" s="5">
        <v>81.22</v>
      </c>
      <c r="Q287" s="5">
        <f t="shared" si="16"/>
        <v>517.21199999999999</v>
      </c>
      <c r="R287" s="5">
        <f t="shared" si="17"/>
        <v>324.88</v>
      </c>
      <c r="S287" s="5">
        <f t="shared" si="18"/>
        <v>192.33199999999999</v>
      </c>
      <c r="T287" s="7">
        <f t="shared" si="19"/>
        <v>0.37186298848441257</v>
      </c>
    </row>
    <row r="288" spans="1:20" ht="15.6">
      <c r="A288" s="2">
        <v>543</v>
      </c>
      <c r="B288" s="3">
        <v>46219</v>
      </c>
      <c r="C288" s="4">
        <f>YEAR(SalesDataTable[[#This Row],[Order Date]])</f>
        <v>2026</v>
      </c>
      <c r="D288" s="4" t="str">
        <f>"Q"&amp;ROUNDUP(MONTH(SalesDataTable[[#This Row],[Order Date]])/3,0)</f>
        <v>Q3</v>
      </c>
      <c r="E288" s="4">
        <f>MONTH(SalesDataTable[[#This Row],[Order Date]])</f>
        <v>7</v>
      </c>
      <c r="F288" s="4" t="str">
        <f>TEXT(SalesDataTable[[#This Row],[Order Date]],"MMM")</f>
        <v>Jul</v>
      </c>
      <c r="G288" s="4" t="s">
        <v>6</v>
      </c>
      <c r="H288" s="4" t="s">
        <v>49</v>
      </c>
      <c r="I288" s="4" t="s">
        <v>28</v>
      </c>
      <c r="J288" s="4" t="s">
        <v>3</v>
      </c>
      <c r="K288" s="4" t="s">
        <v>4</v>
      </c>
      <c r="L288" s="4" t="s">
        <v>5</v>
      </c>
      <c r="M288" s="8">
        <v>1</v>
      </c>
      <c r="N288" s="5">
        <v>83.03</v>
      </c>
      <c r="O288" s="6">
        <v>0</v>
      </c>
      <c r="P288" s="5">
        <v>42.41</v>
      </c>
      <c r="Q288" s="5">
        <f t="shared" si="16"/>
        <v>83.03</v>
      </c>
      <c r="R288" s="5">
        <f t="shared" si="17"/>
        <v>42.41</v>
      </c>
      <c r="S288" s="5">
        <f t="shared" si="18"/>
        <v>40.620000000000005</v>
      </c>
      <c r="T288" s="7">
        <f t="shared" si="19"/>
        <v>0.48922076357942917</v>
      </c>
    </row>
    <row r="289" spans="1:20" ht="15.6">
      <c r="A289" s="2">
        <v>544</v>
      </c>
      <c r="B289" s="3">
        <v>46196</v>
      </c>
      <c r="C289" s="4">
        <f>YEAR(SalesDataTable[[#This Row],[Order Date]])</f>
        <v>2026</v>
      </c>
      <c r="D289" s="4" t="str">
        <f>"Q"&amp;ROUNDUP(MONTH(SalesDataTable[[#This Row],[Order Date]])/3,0)</f>
        <v>Q2</v>
      </c>
      <c r="E289" s="4">
        <f>MONTH(SalesDataTable[[#This Row],[Order Date]])</f>
        <v>6</v>
      </c>
      <c r="F289" s="4" t="str">
        <f>TEXT(SalesDataTable[[#This Row],[Order Date]],"MMM")</f>
        <v>Jun</v>
      </c>
      <c r="G289" s="4" t="s">
        <v>0</v>
      </c>
      <c r="H289" s="4" t="s">
        <v>50</v>
      </c>
      <c r="I289" s="4" t="s">
        <v>2</v>
      </c>
      <c r="J289" s="4" t="s">
        <v>16</v>
      </c>
      <c r="K289" s="4" t="s">
        <v>9</v>
      </c>
      <c r="L289" s="4" t="s">
        <v>10</v>
      </c>
      <c r="M289" s="8">
        <v>1</v>
      </c>
      <c r="N289" s="5">
        <v>90.3</v>
      </c>
      <c r="O289" s="6">
        <v>0.05</v>
      </c>
      <c r="P289" s="5">
        <v>45.07</v>
      </c>
      <c r="Q289" s="5">
        <f t="shared" si="16"/>
        <v>85.784999999999997</v>
      </c>
      <c r="R289" s="5">
        <f t="shared" si="17"/>
        <v>45.07</v>
      </c>
      <c r="S289" s="5">
        <f t="shared" si="18"/>
        <v>40.714999999999996</v>
      </c>
      <c r="T289" s="7">
        <f t="shared" si="19"/>
        <v>0.47461677449437545</v>
      </c>
    </row>
    <row r="290" spans="1:20" ht="15.6">
      <c r="A290" s="2">
        <v>551</v>
      </c>
      <c r="B290" s="3">
        <v>46143</v>
      </c>
      <c r="C290" s="4">
        <f>YEAR(SalesDataTable[[#This Row],[Order Date]])</f>
        <v>2026</v>
      </c>
      <c r="D290" s="4" t="str">
        <f>"Q"&amp;ROUNDUP(MONTH(SalesDataTable[[#This Row],[Order Date]])/3,0)</f>
        <v>Q2</v>
      </c>
      <c r="E290" s="4">
        <f>MONTH(SalesDataTable[[#This Row],[Order Date]])</f>
        <v>5</v>
      </c>
      <c r="F290" s="4" t="str">
        <f>TEXT(SalesDataTable[[#This Row],[Order Date]],"MMM")</f>
        <v>May</v>
      </c>
      <c r="G290" s="4" t="s">
        <v>20</v>
      </c>
      <c r="H290" s="4" t="s">
        <v>33</v>
      </c>
      <c r="I290" s="4" t="s">
        <v>19</v>
      </c>
      <c r="J290" s="4" t="s">
        <v>3</v>
      </c>
      <c r="K290" s="4" t="s">
        <v>4</v>
      </c>
      <c r="L290" s="4" t="s">
        <v>30</v>
      </c>
      <c r="M290" s="8">
        <v>4</v>
      </c>
      <c r="N290" s="5">
        <v>103.64</v>
      </c>
      <c r="O290" s="6">
        <v>0</v>
      </c>
      <c r="P290" s="5">
        <v>50.59</v>
      </c>
      <c r="Q290" s="5">
        <f t="shared" si="16"/>
        <v>414.56</v>
      </c>
      <c r="R290" s="5">
        <f t="shared" si="17"/>
        <v>202.36</v>
      </c>
      <c r="S290" s="5">
        <f t="shared" si="18"/>
        <v>212.2</v>
      </c>
      <c r="T290" s="7">
        <f t="shared" si="19"/>
        <v>0.51186800463141646</v>
      </c>
    </row>
    <row r="291" spans="1:20" ht="15.6">
      <c r="A291" s="2">
        <v>552</v>
      </c>
      <c r="B291" s="3">
        <v>46215</v>
      </c>
      <c r="C291" s="4">
        <f>YEAR(SalesDataTable[[#This Row],[Order Date]])</f>
        <v>2026</v>
      </c>
      <c r="D291" s="4" t="str">
        <f>"Q"&amp;ROUNDUP(MONTH(SalesDataTable[[#This Row],[Order Date]])/3,0)</f>
        <v>Q3</v>
      </c>
      <c r="E291" s="4">
        <f>MONTH(SalesDataTable[[#This Row],[Order Date]])</f>
        <v>7</v>
      </c>
      <c r="F291" s="4" t="str">
        <f>TEXT(SalesDataTable[[#This Row],[Order Date]],"MMM")</f>
        <v>Jul</v>
      </c>
      <c r="G291" s="4" t="s">
        <v>6</v>
      </c>
      <c r="H291" s="4" t="s">
        <v>43</v>
      </c>
      <c r="I291" s="4" t="s">
        <v>8</v>
      </c>
      <c r="J291" s="4" t="s">
        <v>16</v>
      </c>
      <c r="K291" s="4" t="s">
        <v>23</v>
      </c>
      <c r="L291" s="4" t="s">
        <v>40</v>
      </c>
      <c r="M291" s="8">
        <v>5</v>
      </c>
      <c r="N291" s="5">
        <v>82.39</v>
      </c>
      <c r="O291" s="6">
        <v>0.05</v>
      </c>
      <c r="P291" s="5">
        <v>39.479999999999997</v>
      </c>
      <c r="Q291" s="5">
        <f t="shared" si="16"/>
        <v>391.35249999999996</v>
      </c>
      <c r="R291" s="5">
        <f t="shared" si="17"/>
        <v>197.39999999999998</v>
      </c>
      <c r="S291" s="5">
        <f t="shared" si="18"/>
        <v>193.95249999999999</v>
      </c>
      <c r="T291" s="7">
        <f t="shared" si="19"/>
        <v>0.49559540312122702</v>
      </c>
    </row>
    <row r="292" spans="1:20" ht="15.6">
      <c r="A292" s="2">
        <v>554</v>
      </c>
      <c r="B292" s="3">
        <v>46344</v>
      </c>
      <c r="C292" s="4">
        <f>YEAR(SalesDataTable[[#This Row],[Order Date]])</f>
        <v>2026</v>
      </c>
      <c r="D292" s="4" t="str">
        <f>"Q"&amp;ROUNDUP(MONTH(SalesDataTable[[#This Row],[Order Date]])/3,0)</f>
        <v>Q4</v>
      </c>
      <c r="E292" s="4">
        <f>MONTH(SalesDataTable[[#This Row],[Order Date]])</f>
        <v>11</v>
      </c>
      <c r="F292" s="4" t="str">
        <f>TEXT(SalesDataTable[[#This Row],[Order Date]],"MMM")</f>
        <v>Nov</v>
      </c>
      <c r="G292" s="4" t="s">
        <v>11</v>
      </c>
      <c r="H292" s="4" t="s">
        <v>25</v>
      </c>
      <c r="I292" s="4" t="s">
        <v>28</v>
      </c>
      <c r="J292" s="4" t="s">
        <v>16</v>
      </c>
      <c r="K292" s="4" t="s">
        <v>34</v>
      </c>
      <c r="L292" s="4" t="s">
        <v>42</v>
      </c>
      <c r="M292" s="8">
        <v>1</v>
      </c>
      <c r="N292" s="5">
        <v>36.380000000000003</v>
      </c>
      <c r="O292" s="6">
        <v>0.05</v>
      </c>
      <c r="P292" s="5">
        <v>14.06</v>
      </c>
      <c r="Q292" s="5">
        <f t="shared" si="16"/>
        <v>34.561</v>
      </c>
      <c r="R292" s="5">
        <f t="shared" si="17"/>
        <v>14.06</v>
      </c>
      <c r="S292" s="5">
        <f t="shared" si="18"/>
        <v>20.500999999999998</v>
      </c>
      <c r="T292" s="7">
        <f t="shared" si="19"/>
        <v>0.59318306761957118</v>
      </c>
    </row>
    <row r="293" spans="1:20" ht="15.6">
      <c r="A293" s="2">
        <v>555</v>
      </c>
      <c r="B293" s="3">
        <v>46318</v>
      </c>
      <c r="C293" s="4">
        <f>YEAR(SalesDataTable[[#This Row],[Order Date]])</f>
        <v>2026</v>
      </c>
      <c r="D293" s="4" t="str">
        <f>"Q"&amp;ROUNDUP(MONTH(SalesDataTable[[#This Row],[Order Date]])/3,0)</f>
        <v>Q4</v>
      </c>
      <c r="E293" s="4">
        <f>MONTH(SalesDataTable[[#This Row],[Order Date]])</f>
        <v>10</v>
      </c>
      <c r="F293" s="4" t="str">
        <f>TEXT(SalesDataTable[[#This Row],[Order Date]],"MMM")</f>
        <v>Oct</v>
      </c>
      <c r="G293" s="4" t="s">
        <v>6</v>
      </c>
      <c r="H293" s="4" t="s">
        <v>41</v>
      </c>
      <c r="I293" s="4" t="s">
        <v>2</v>
      </c>
      <c r="J293" s="4" t="s">
        <v>13</v>
      </c>
      <c r="K293" s="4" t="s">
        <v>14</v>
      </c>
      <c r="L293" s="4" t="s">
        <v>15</v>
      </c>
      <c r="M293" s="8">
        <v>6</v>
      </c>
      <c r="N293" s="5">
        <v>35.479999999999997</v>
      </c>
      <c r="O293" s="6">
        <v>0</v>
      </c>
      <c r="P293" s="5">
        <v>13.37</v>
      </c>
      <c r="Q293" s="5">
        <f t="shared" si="16"/>
        <v>212.88</v>
      </c>
      <c r="R293" s="5">
        <f t="shared" si="17"/>
        <v>80.22</v>
      </c>
      <c r="S293" s="5">
        <f t="shared" si="18"/>
        <v>132.66</v>
      </c>
      <c r="T293" s="7">
        <f t="shared" si="19"/>
        <v>0.62316798196166856</v>
      </c>
    </row>
    <row r="294" spans="1:20" ht="15.6">
      <c r="A294" s="2">
        <v>556</v>
      </c>
      <c r="B294" s="3">
        <v>46120</v>
      </c>
      <c r="C294" s="4">
        <f>YEAR(SalesDataTable[[#This Row],[Order Date]])</f>
        <v>2026</v>
      </c>
      <c r="D294" s="4" t="str">
        <f>"Q"&amp;ROUNDUP(MONTH(SalesDataTable[[#This Row],[Order Date]])/3,0)</f>
        <v>Q2</v>
      </c>
      <c r="E294" s="4">
        <f>MONTH(SalesDataTable[[#This Row],[Order Date]])</f>
        <v>4</v>
      </c>
      <c r="F294" s="4" t="str">
        <f>TEXT(SalesDataTable[[#This Row],[Order Date]],"MMM")</f>
        <v>Apr</v>
      </c>
      <c r="G294" s="4" t="s">
        <v>20</v>
      </c>
      <c r="H294" s="4" t="s">
        <v>33</v>
      </c>
      <c r="I294" s="4" t="s">
        <v>2</v>
      </c>
      <c r="J294" s="4" t="s">
        <v>13</v>
      </c>
      <c r="K294" s="4" t="s">
        <v>23</v>
      </c>
      <c r="L294" s="4" t="s">
        <v>51</v>
      </c>
      <c r="M294" s="8">
        <v>2</v>
      </c>
      <c r="N294" s="5">
        <v>124.39</v>
      </c>
      <c r="O294" s="6">
        <v>0</v>
      </c>
      <c r="P294" s="5">
        <v>61.27</v>
      </c>
      <c r="Q294" s="5">
        <f t="shared" si="16"/>
        <v>248.78</v>
      </c>
      <c r="R294" s="5">
        <f t="shared" si="17"/>
        <v>122.54</v>
      </c>
      <c r="S294" s="5">
        <f t="shared" si="18"/>
        <v>126.24</v>
      </c>
      <c r="T294" s="7">
        <f t="shared" si="19"/>
        <v>0.50743628909076288</v>
      </c>
    </row>
    <row r="295" spans="1:20" ht="15.6">
      <c r="A295" s="2">
        <v>557</v>
      </c>
      <c r="B295" s="3">
        <v>46202</v>
      </c>
      <c r="C295" s="4">
        <f>YEAR(SalesDataTable[[#This Row],[Order Date]])</f>
        <v>2026</v>
      </c>
      <c r="D295" s="4" t="str">
        <f>"Q"&amp;ROUNDUP(MONTH(SalesDataTable[[#This Row],[Order Date]])/3,0)</f>
        <v>Q2</v>
      </c>
      <c r="E295" s="4">
        <f>MONTH(SalesDataTable[[#This Row],[Order Date]])</f>
        <v>6</v>
      </c>
      <c r="F295" s="4" t="str">
        <f>TEXT(SalesDataTable[[#This Row],[Order Date]],"MMM")</f>
        <v>Jun</v>
      </c>
      <c r="G295" s="4" t="s">
        <v>6</v>
      </c>
      <c r="H295" s="4" t="s">
        <v>43</v>
      </c>
      <c r="I295" s="4" t="s">
        <v>8</v>
      </c>
      <c r="J295" s="4" t="s">
        <v>16</v>
      </c>
      <c r="K295" s="4" t="s">
        <v>4</v>
      </c>
      <c r="L295" s="4" t="s">
        <v>26</v>
      </c>
      <c r="M295" s="8">
        <v>3</v>
      </c>
      <c r="N295" s="5">
        <v>39.78</v>
      </c>
      <c r="O295" s="6">
        <v>0.15</v>
      </c>
      <c r="P295" s="5">
        <v>16.850000000000001</v>
      </c>
      <c r="Q295" s="5">
        <f t="shared" si="16"/>
        <v>101.43900000000001</v>
      </c>
      <c r="R295" s="5">
        <f t="shared" si="17"/>
        <v>50.550000000000004</v>
      </c>
      <c r="S295" s="5">
        <f t="shared" si="18"/>
        <v>50.889000000000003</v>
      </c>
      <c r="T295" s="7">
        <f t="shared" si="19"/>
        <v>0.50167095495815217</v>
      </c>
    </row>
    <row r="296" spans="1:20" ht="15.6">
      <c r="A296" s="2">
        <v>559</v>
      </c>
      <c r="B296" s="3">
        <v>46351</v>
      </c>
      <c r="C296" s="4">
        <f>YEAR(SalesDataTable[[#This Row],[Order Date]])</f>
        <v>2026</v>
      </c>
      <c r="D296" s="4" t="str">
        <f>"Q"&amp;ROUNDUP(MONTH(SalesDataTable[[#This Row],[Order Date]])/3,0)</f>
        <v>Q4</v>
      </c>
      <c r="E296" s="4">
        <f>MONTH(SalesDataTable[[#This Row],[Order Date]])</f>
        <v>11</v>
      </c>
      <c r="F296" s="4" t="str">
        <f>TEXT(SalesDataTable[[#This Row],[Order Date]],"MMM")</f>
        <v>Nov</v>
      </c>
      <c r="G296" s="4" t="s">
        <v>20</v>
      </c>
      <c r="H296" s="4" t="s">
        <v>31</v>
      </c>
      <c r="I296" s="4" t="s">
        <v>2</v>
      </c>
      <c r="J296" s="4" t="s">
        <v>3</v>
      </c>
      <c r="K296" s="4" t="s">
        <v>14</v>
      </c>
      <c r="L296" s="4" t="s">
        <v>44</v>
      </c>
      <c r="M296" s="8">
        <v>2</v>
      </c>
      <c r="N296" s="5">
        <v>134.19</v>
      </c>
      <c r="O296" s="6">
        <v>0.1</v>
      </c>
      <c r="P296" s="5">
        <v>65.39</v>
      </c>
      <c r="Q296" s="5">
        <f t="shared" si="16"/>
        <v>241.542</v>
      </c>
      <c r="R296" s="5">
        <f t="shared" si="17"/>
        <v>130.78</v>
      </c>
      <c r="S296" s="5">
        <f t="shared" si="18"/>
        <v>110.762</v>
      </c>
      <c r="T296" s="7">
        <f t="shared" si="19"/>
        <v>0.45856207202060095</v>
      </c>
    </row>
    <row r="297" spans="1:20" ht="15.6">
      <c r="A297" s="2">
        <v>562</v>
      </c>
      <c r="B297" s="3">
        <v>46355</v>
      </c>
      <c r="C297" s="4">
        <f>YEAR(SalesDataTable[[#This Row],[Order Date]])</f>
        <v>2026</v>
      </c>
      <c r="D297" s="4" t="str">
        <f>"Q"&amp;ROUNDUP(MONTH(SalesDataTable[[#This Row],[Order Date]])/3,0)</f>
        <v>Q4</v>
      </c>
      <c r="E297" s="4">
        <f>MONTH(SalesDataTable[[#This Row],[Order Date]])</f>
        <v>11</v>
      </c>
      <c r="F297" s="4" t="str">
        <f>TEXT(SalesDataTable[[#This Row],[Order Date]],"MMM")</f>
        <v>Nov</v>
      </c>
      <c r="G297" s="4" t="s">
        <v>6</v>
      </c>
      <c r="H297" s="4" t="s">
        <v>43</v>
      </c>
      <c r="I297" s="4" t="s">
        <v>2</v>
      </c>
      <c r="J297" s="4" t="s">
        <v>13</v>
      </c>
      <c r="K297" s="4" t="s">
        <v>14</v>
      </c>
      <c r="L297" s="4" t="s">
        <v>32</v>
      </c>
      <c r="M297" s="8">
        <v>1</v>
      </c>
      <c r="N297" s="5">
        <v>46.3</v>
      </c>
      <c r="O297" s="6">
        <v>0.2</v>
      </c>
      <c r="P297" s="5">
        <v>18.78</v>
      </c>
      <c r="Q297" s="5">
        <f t="shared" si="16"/>
        <v>37.04</v>
      </c>
      <c r="R297" s="5">
        <f t="shared" si="17"/>
        <v>18.78</v>
      </c>
      <c r="S297" s="5">
        <f t="shared" si="18"/>
        <v>18.259999999999998</v>
      </c>
      <c r="T297" s="7">
        <f t="shared" si="19"/>
        <v>0.49298056155507552</v>
      </c>
    </row>
    <row r="298" spans="1:20" ht="15.6">
      <c r="A298" s="2">
        <v>564</v>
      </c>
      <c r="B298" s="3">
        <v>46186</v>
      </c>
      <c r="C298" s="4">
        <f>YEAR(SalesDataTable[[#This Row],[Order Date]])</f>
        <v>2026</v>
      </c>
      <c r="D298" s="4" t="str">
        <f>"Q"&amp;ROUNDUP(MONTH(SalesDataTable[[#This Row],[Order Date]])/3,0)</f>
        <v>Q2</v>
      </c>
      <c r="E298" s="4">
        <f>MONTH(SalesDataTable[[#This Row],[Order Date]])</f>
        <v>6</v>
      </c>
      <c r="F298" s="4" t="str">
        <f>TEXT(SalesDataTable[[#This Row],[Order Date]],"MMM")</f>
        <v>Jun</v>
      </c>
      <c r="G298" s="4" t="s">
        <v>11</v>
      </c>
      <c r="H298" s="4" t="s">
        <v>25</v>
      </c>
      <c r="I298" s="4" t="s">
        <v>19</v>
      </c>
      <c r="J298" s="4" t="s">
        <v>13</v>
      </c>
      <c r="K298" s="4" t="s">
        <v>14</v>
      </c>
      <c r="L298" s="4" t="s">
        <v>32</v>
      </c>
      <c r="M298" s="8">
        <v>3</v>
      </c>
      <c r="N298" s="5">
        <v>45.82</v>
      </c>
      <c r="O298" s="6">
        <v>0.1</v>
      </c>
      <c r="P298" s="5">
        <v>18.61</v>
      </c>
      <c r="Q298" s="5">
        <f t="shared" si="16"/>
        <v>123.71400000000001</v>
      </c>
      <c r="R298" s="5">
        <f t="shared" si="17"/>
        <v>55.83</v>
      </c>
      <c r="S298" s="5">
        <f t="shared" si="18"/>
        <v>67.884000000000015</v>
      </c>
      <c r="T298" s="7">
        <f t="shared" si="19"/>
        <v>0.54871720258014456</v>
      </c>
    </row>
    <row r="299" spans="1:20" ht="15.6">
      <c r="A299" s="2">
        <v>567</v>
      </c>
      <c r="B299" s="3">
        <v>46335</v>
      </c>
      <c r="C299" s="4">
        <f>YEAR(SalesDataTable[[#This Row],[Order Date]])</f>
        <v>2026</v>
      </c>
      <c r="D299" s="4" t="str">
        <f>"Q"&amp;ROUNDUP(MONTH(SalesDataTable[[#This Row],[Order Date]])/3,0)</f>
        <v>Q4</v>
      </c>
      <c r="E299" s="4">
        <f>MONTH(SalesDataTable[[#This Row],[Order Date]])</f>
        <v>11</v>
      </c>
      <c r="F299" s="4" t="str">
        <f>TEXT(SalesDataTable[[#This Row],[Order Date]],"MMM")</f>
        <v>Nov</v>
      </c>
      <c r="G299" s="4" t="s">
        <v>0</v>
      </c>
      <c r="H299" s="4" t="s">
        <v>36</v>
      </c>
      <c r="I299" s="4" t="s">
        <v>19</v>
      </c>
      <c r="J299" s="4" t="s">
        <v>13</v>
      </c>
      <c r="K299" s="4" t="s">
        <v>14</v>
      </c>
      <c r="L299" s="4" t="s">
        <v>15</v>
      </c>
      <c r="M299" s="8">
        <v>3</v>
      </c>
      <c r="N299" s="5">
        <v>36.14</v>
      </c>
      <c r="O299" s="6">
        <v>0.1</v>
      </c>
      <c r="P299" s="5">
        <v>13.23</v>
      </c>
      <c r="Q299" s="5">
        <f t="shared" si="16"/>
        <v>97.578000000000003</v>
      </c>
      <c r="R299" s="5">
        <f t="shared" si="17"/>
        <v>39.69</v>
      </c>
      <c r="S299" s="5">
        <f t="shared" si="18"/>
        <v>57.888000000000005</v>
      </c>
      <c r="T299" s="7">
        <f t="shared" si="19"/>
        <v>0.59324847814056447</v>
      </c>
    </row>
    <row r="300" spans="1:20" ht="15.6">
      <c r="A300" s="2">
        <v>569</v>
      </c>
      <c r="B300" s="3">
        <v>46373</v>
      </c>
      <c r="C300" s="4">
        <f>YEAR(SalesDataTable[[#This Row],[Order Date]])</f>
        <v>2026</v>
      </c>
      <c r="D300" s="4" t="str">
        <f>"Q"&amp;ROUNDUP(MONTH(SalesDataTable[[#This Row],[Order Date]])/3,0)</f>
        <v>Q4</v>
      </c>
      <c r="E300" s="4">
        <f>MONTH(SalesDataTable[[#This Row],[Order Date]])</f>
        <v>12</v>
      </c>
      <c r="F300" s="4" t="str">
        <f>TEXT(SalesDataTable[[#This Row],[Order Date]],"MMM")</f>
        <v>Dec</v>
      </c>
      <c r="G300" s="4" t="s">
        <v>11</v>
      </c>
      <c r="H300" s="4" t="s">
        <v>12</v>
      </c>
      <c r="I300" s="4" t="s">
        <v>28</v>
      </c>
      <c r="J300" s="4" t="s">
        <v>13</v>
      </c>
      <c r="K300" s="4" t="s">
        <v>4</v>
      </c>
      <c r="L300" s="4" t="s">
        <v>26</v>
      </c>
      <c r="M300" s="8">
        <v>2</v>
      </c>
      <c r="N300" s="5">
        <v>40.479999999999997</v>
      </c>
      <c r="O300" s="6">
        <v>0</v>
      </c>
      <c r="P300" s="5">
        <v>16.23</v>
      </c>
      <c r="Q300" s="5">
        <f t="shared" si="16"/>
        <v>80.959999999999994</v>
      </c>
      <c r="R300" s="5">
        <f t="shared" si="17"/>
        <v>32.46</v>
      </c>
      <c r="S300" s="5">
        <f t="shared" si="18"/>
        <v>48.499999999999993</v>
      </c>
      <c r="T300" s="7">
        <f t="shared" si="19"/>
        <v>0.5990612648221344</v>
      </c>
    </row>
    <row r="301" spans="1:20" ht="15.6">
      <c r="A301" s="2">
        <v>571</v>
      </c>
      <c r="B301" s="3">
        <v>46225</v>
      </c>
      <c r="C301" s="4">
        <f>YEAR(SalesDataTable[[#This Row],[Order Date]])</f>
        <v>2026</v>
      </c>
      <c r="D301" s="4" t="str">
        <f>"Q"&amp;ROUNDUP(MONTH(SalesDataTable[[#This Row],[Order Date]])/3,0)</f>
        <v>Q3</v>
      </c>
      <c r="E301" s="4">
        <f>MONTH(SalesDataTable[[#This Row],[Order Date]])</f>
        <v>7</v>
      </c>
      <c r="F301" s="4" t="str">
        <f>TEXT(SalesDataTable[[#This Row],[Order Date]],"MMM")</f>
        <v>Jul</v>
      </c>
      <c r="G301" s="4" t="s">
        <v>0</v>
      </c>
      <c r="H301" s="4" t="s">
        <v>1</v>
      </c>
      <c r="I301" s="4" t="s">
        <v>2</v>
      </c>
      <c r="J301" s="4" t="s">
        <v>13</v>
      </c>
      <c r="K301" s="4" t="s">
        <v>9</v>
      </c>
      <c r="L301" s="4" t="s">
        <v>37</v>
      </c>
      <c r="M301" s="8">
        <v>3</v>
      </c>
      <c r="N301" s="5">
        <v>152.53</v>
      </c>
      <c r="O301" s="6">
        <v>0</v>
      </c>
      <c r="P301" s="5">
        <v>80.88</v>
      </c>
      <c r="Q301" s="5">
        <f t="shared" si="16"/>
        <v>457.59000000000003</v>
      </c>
      <c r="R301" s="5">
        <f t="shared" si="17"/>
        <v>242.64</v>
      </c>
      <c r="S301" s="5">
        <f t="shared" si="18"/>
        <v>214.95000000000005</v>
      </c>
      <c r="T301" s="7">
        <f t="shared" si="19"/>
        <v>0.46974365698551113</v>
      </c>
    </row>
    <row r="302" spans="1:20" ht="15.6">
      <c r="A302" s="2">
        <v>572</v>
      </c>
      <c r="B302" s="3">
        <v>46280</v>
      </c>
      <c r="C302" s="4">
        <f>YEAR(SalesDataTable[[#This Row],[Order Date]])</f>
        <v>2026</v>
      </c>
      <c r="D302" s="4" t="str">
        <f>"Q"&amp;ROUNDUP(MONTH(SalesDataTable[[#This Row],[Order Date]])/3,0)</f>
        <v>Q3</v>
      </c>
      <c r="E302" s="4">
        <f>MONTH(SalesDataTable[[#This Row],[Order Date]])</f>
        <v>9</v>
      </c>
      <c r="F302" s="4" t="str">
        <f>TEXT(SalesDataTable[[#This Row],[Order Date]],"MMM")</f>
        <v>Sep</v>
      </c>
      <c r="G302" s="4" t="s">
        <v>0</v>
      </c>
      <c r="H302" s="4" t="s">
        <v>50</v>
      </c>
      <c r="I302" s="4" t="s">
        <v>19</v>
      </c>
      <c r="J302" s="4" t="s">
        <v>3</v>
      </c>
      <c r="K302" s="4" t="s">
        <v>14</v>
      </c>
      <c r="L302" s="4" t="s">
        <v>44</v>
      </c>
      <c r="M302" s="8">
        <v>2</v>
      </c>
      <c r="N302" s="5">
        <v>135.79</v>
      </c>
      <c r="O302" s="6">
        <v>0.05</v>
      </c>
      <c r="P302" s="5">
        <v>66.53</v>
      </c>
      <c r="Q302" s="5">
        <f t="shared" si="16"/>
        <v>258.00099999999998</v>
      </c>
      <c r="R302" s="5">
        <f t="shared" si="17"/>
        <v>133.06</v>
      </c>
      <c r="S302" s="5">
        <f t="shared" si="18"/>
        <v>124.94099999999997</v>
      </c>
      <c r="T302" s="7">
        <f t="shared" si="19"/>
        <v>0.48426556486215167</v>
      </c>
    </row>
    <row r="303" spans="1:20" ht="15.6">
      <c r="A303" s="2">
        <v>578</v>
      </c>
      <c r="B303" s="3">
        <v>46106</v>
      </c>
      <c r="C303" s="4">
        <f>YEAR(SalesDataTable[[#This Row],[Order Date]])</f>
        <v>2026</v>
      </c>
      <c r="D303" s="4" t="str">
        <f>"Q"&amp;ROUNDUP(MONTH(SalesDataTable[[#This Row],[Order Date]])/3,0)</f>
        <v>Q1</v>
      </c>
      <c r="E303" s="4">
        <f>MONTH(SalesDataTable[[#This Row],[Order Date]])</f>
        <v>3</v>
      </c>
      <c r="F303" s="4" t="str">
        <f>TEXT(SalesDataTable[[#This Row],[Order Date]],"MMM")</f>
        <v>Mar</v>
      </c>
      <c r="G303" s="4" t="s">
        <v>11</v>
      </c>
      <c r="H303" s="4" t="s">
        <v>25</v>
      </c>
      <c r="I303" s="4" t="s">
        <v>28</v>
      </c>
      <c r="J303" s="4" t="s">
        <v>3</v>
      </c>
      <c r="K303" s="4" t="s">
        <v>4</v>
      </c>
      <c r="L303" s="4" t="s">
        <v>22</v>
      </c>
      <c r="M303" s="8">
        <v>2</v>
      </c>
      <c r="N303" s="5">
        <v>50.22</v>
      </c>
      <c r="O303" s="6">
        <v>0.05</v>
      </c>
      <c r="P303" s="5">
        <v>23.16</v>
      </c>
      <c r="Q303" s="5">
        <f t="shared" si="16"/>
        <v>95.417999999999992</v>
      </c>
      <c r="R303" s="5">
        <f t="shared" si="17"/>
        <v>46.32</v>
      </c>
      <c r="S303" s="5">
        <f t="shared" si="18"/>
        <v>49.097999999999992</v>
      </c>
      <c r="T303" s="7">
        <f t="shared" si="19"/>
        <v>0.51455700182355524</v>
      </c>
    </row>
    <row r="304" spans="1:20" ht="15.6">
      <c r="A304" s="2">
        <v>581</v>
      </c>
      <c r="B304" s="3">
        <v>46118</v>
      </c>
      <c r="C304" s="4">
        <f>YEAR(SalesDataTable[[#This Row],[Order Date]])</f>
        <v>2026</v>
      </c>
      <c r="D304" s="4" t="str">
        <f>"Q"&amp;ROUNDUP(MONTH(SalesDataTable[[#This Row],[Order Date]])/3,0)</f>
        <v>Q2</v>
      </c>
      <c r="E304" s="4">
        <f>MONTH(SalesDataTable[[#This Row],[Order Date]])</f>
        <v>4</v>
      </c>
      <c r="F304" s="4" t="str">
        <f>TEXT(SalesDataTable[[#This Row],[Order Date]],"MMM")</f>
        <v>Apr</v>
      </c>
      <c r="G304" s="4" t="s">
        <v>6</v>
      </c>
      <c r="H304" s="4" t="s">
        <v>7</v>
      </c>
      <c r="I304" s="4" t="s">
        <v>2</v>
      </c>
      <c r="J304" s="4" t="s">
        <v>3</v>
      </c>
      <c r="K304" s="4" t="s">
        <v>23</v>
      </c>
      <c r="L304" s="4" t="s">
        <v>51</v>
      </c>
      <c r="M304" s="8">
        <v>3</v>
      </c>
      <c r="N304" s="5">
        <v>124.67</v>
      </c>
      <c r="O304" s="6">
        <v>0</v>
      </c>
      <c r="P304" s="5">
        <v>61.46</v>
      </c>
      <c r="Q304" s="5">
        <f t="shared" si="16"/>
        <v>374.01</v>
      </c>
      <c r="R304" s="5">
        <f t="shared" si="17"/>
        <v>184.38</v>
      </c>
      <c r="S304" s="5">
        <f t="shared" si="18"/>
        <v>189.63</v>
      </c>
      <c r="T304" s="7">
        <f t="shared" si="19"/>
        <v>0.50701852891633914</v>
      </c>
    </row>
    <row r="305" spans="1:20" ht="15.6">
      <c r="A305" s="2">
        <v>582</v>
      </c>
      <c r="B305" s="3">
        <v>46061</v>
      </c>
      <c r="C305" s="4">
        <f>YEAR(SalesDataTable[[#This Row],[Order Date]])</f>
        <v>2026</v>
      </c>
      <c r="D305" s="4" t="str">
        <f>"Q"&amp;ROUNDUP(MONTH(SalesDataTable[[#This Row],[Order Date]])/3,0)</f>
        <v>Q1</v>
      </c>
      <c r="E305" s="4">
        <f>MONTH(SalesDataTable[[#This Row],[Order Date]])</f>
        <v>2</v>
      </c>
      <c r="F305" s="4" t="str">
        <f>TEXT(SalesDataTable[[#This Row],[Order Date]],"MMM")</f>
        <v>Feb</v>
      </c>
      <c r="G305" s="4" t="s">
        <v>6</v>
      </c>
      <c r="H305" s="4" t="s">
        <v>7</v>
      </c>
      <c r="I305" s="4" t="s">
        <v>8</v>
      </c>
      <c r="J305" s="4" t="s">
        <v>3</v>
      </c>
      <c r="K305" s="4" t="s">
        <v>23</v>
      </c>
      <c r="L305" s="4" t="s">
        <v>51</v>
      </c>
      <c r="M305" s="8">
        <v>12</v>
      </c>
      <c r="N305" s="5">
        <v>122.75</v>
      </c>
      <c r="O305" s="6">
        <v>0.15</v>
      </c>
      <c r="P305" s="5">
        <v>62.51</v>
      </c>
      <c r="Q305" s="5">
        <f t="shared" si="16"/>
        <v>1252.05</v>
      </c>
      <c r="R305" s="5">
        <f t="shared" si="17"/>
        <v>750.12</v>
      </c>
      <c r="S305" s="5">
        <f t="shared" si="18"/>
        <v>501.92999999999995</v>
      </c>
      <c r="T305" s="7">
        <f t="shared" si="19"/>
        <v>0.40088654606445429</v>
      </c>
    </row>
    <row r="306" spans="1:20" ht="15.6">
      <c r="A306" s="2">
        <v>584</v>
      </c>
      <c r="B306" s="3">
        <v>46340</v>
      </c>
      <c r="C306" s="4">
        <f>YEAR(SalesDataTable[[#This Row],[Order Date]])</f>
        <v>2026</v>
      </c>
      <c r="D306" s="4" t="str">
        <f>"Q"&amp;ROUNDUP(MONTH(SalesDataTable[[#This Row],[Order Date]])/3,0)</f>
        <v>Q4</v>
      </c>
      <c r="E306" s="4">
        <f>MONTH(SalesDataTable[[#This Row],[Order Date]])</f>
        <v>11</v>
      </c>
      <c r="F306" s="4" t="str">
        <f>TEXT(SalesDataTable[[#This Row],[Order Date]],"MMM")</f>
        <v>Nov</v>
      </c>
      <c r="G306" s="4" t="s">
        <v>6</v>
      </c>
      <c r="H306" s="4" t="s">
        <v>43</v>
      </c>
      <c r="I306" s="4" t="s">
        <v>2</v>
      </c>
      <c r="J306" s="4" t="s">
        <v>13</v>
      </c>
      <c r="K306" s="4" t="s">
        <v>9</v>
      </c>
      <c r="L306" s="4" t="s">
        <v>10</v>
      </c>
      <c r="M306" s="8">
        <v>1</v>
      </c>
      <c r="N306" s="5">
        <v>91.95</v>
      </c>
      <c r="O306" s="6">
        <v>0</v>
      </c>
      <c r="P306" s="5">
        <v>46.64</v>
      </c>
      <c r="Q306" s="5">
        <f t="shared" si="16"/>
        <v>91.95</v>
      </c>
      <c r="R306" s="5">
        <f t="shared" si="17"/>
        <v>46.64</v>
      </c>
      <c r="S306" s="5">
        <f t="shared" si="18"/>
        <v>45.31</v>
      </c>
      <c r="T306" s="7">
        <f t="shared" si="19"/>
        <v>0.49276780859162589</v>
      </c>
    </row>
    <row r="307" spans="1:20" ht="15.6">
      <c r="A307" s="2">
        <v>585</v>
      </c>
      <c r="B307" s="3">
        <v>46314</v>
      </c>
      <c r="C307" s="4">
        <f>YEAR(SalesDataTable[[#This Row],[Order Date]])</f>
        <v>2026</v>
      </c>
      <c r="D307" s="4" t="str">
        <f>"Q"&amp;ROUNDUP(MONTH(SalesDataTable[[#This Row],[Order Date]])/3,0)</f>
        <v>Q4</v>
      </c>
      <c r="E307" s="4">
        <f>MONTH(SalesDataTable[[#This Row],[Order Date]])</f>
        <v>10</v>
      </c>
      <c r="F307" s="4" t="str">
        <f>TEXT(SalesDataTable[[#This Row],[Order Date]],"MMM")</f>
        <v>Oct</v>
      </c>
      <c r="G307" s="4" t="s">
        <v>11</v>
      </c>
      <c r="H307" s="4" t="s">
        <v>25</v>
      </c>
      <c r="I307" s="4" t="s">
        <v>19</v>
      </c>
      <c r="J307" s="4" t="s">
        <v>16</v>
      </c>
      <c r="K307" s="4" t="s">
        <v>14</v>
      </c>
      <c r="L307" s="4" t="s">
        <v>48</v>
      </c>
      <c r="M307" s="8">
        <v>2</v>
      </c>
      <c r="N307" s="5">
        <v>161.59</v>
      </c>
      <c r="O307" s="6">
        <v>0.05</v>
      </c>
      <c r="P307" s="5">
        <v>89.57</v>
      </c>
      <c r="Q307" s="5">
        <f t="shared" si="16"/>
        <v>307.02100000000002</v>
      </c>
      <c r="R307" s="5">
        <f t="shared" si="17"/>
        <v>179.14</v>
      </c>
      <c r="S307" s="5">
        <f t="shared" si="18"/>
        <v>127.88100000000003</v>
      </c>
      <c r="T307" s="7">
        <f t="shared" si="19"/>
        <v>0.41652199686666391</v>
      </c>
    </row>
    <row r="308" spans="1:20" ht="15.6">
      <c r="A308" s="2">
        <v>587</v>
      </c>
      <c r="B308" s="3">
        <v>46076</v>
      </c>
      <c r="C308" s="4">
        <f>YEAR(SalesDataTable[[#This Row],[Order Date]])</f>
        <v>2026</v>
      </c>
      <c r="D308" s="4" t="str">
        <f>"Q"&amp;ROUNDUP(MONTH(SalesDataTable[[#This Row],[Order Date]])/3,0)</f>
        <v>Q1</v>
      </c>
      <c r="E308" s="4">
        <f>MONTH(SalesDataTable[[#This Row],[Order Date]])</f>
        <v>2</v>
      </c>
      <c r="F308" s="4" t="str">
        <f>TEXT(SalesDataTable[[#This Row],[Order Date]],"MMM")</f>
        <v>Feb</v>
      </c>
      <c r="G308" s="4" t="s">
        <v>20</v>
      </c>
      <c r="H308" s="4" t="s">
        <v>31</v>
      </c>
      <c r="I308" s="4" t="s">
        <v>28</v>
      </c>
      <c r="J308" s="4" t="s">
        <v>16</v>
      </c>
      <c r="K308" s="4" t="s">
        <v>14</v>
      </c>
      <c r="L308" s="4" t="s">
        <v>48</v>
      </c>
      <c r="M308" s="8">
        <v>1</v>
      </c>
      <c r="N308" s="5">
        <v>166.13</v>
      </c>
      <c r="O308" s="6">
        <v>0.05</v>
      </c>
      <c r="P308" s="5">
        <v>85.7</v>
      </c>
      <c r="Q308" s="5">
        <f t="shared" si="16"/>
        <v>157.8235</v>
      </c>
      <c r="R308" s="5">
        <f t="shared" si="17"/>
        <v>85.7</v>
      </c>
      <c r="S308" s="5">
        <f t="shared" si="18"/>
        <v>72.123499999999993</v>
      </c>
      <c r="T308" s="7">
        <f t="shared" si="19"/>
        <v>0.45698834457479398</v>
      </c>
    </row>
    <row r="309" spans="1:20" ht="15.6">
      <c r="A309" s="2">
        <v>588</v>
      </c>
      <c r="B309" s="3">
        <v>46161</v>
      </c>
      <c r="C309" s="4">
        <f>YEAR(SalesDataTable[[#This Row],[Order Date]])</f>
        <v>2026</v>
      </c>
      <c r="D309" s="4" t="str">
        <f>"Q"&amp;ROUNDUP(MONTH(SalesDataTable[[#This Row],[Order Date]])/3,0)</f>
        <v>Q2</v>
      </c>
      <c r="E309" s="4">
        <f>MONTH(SalesDataTable[[#This Row],[Order Date]])</f>
        <v>5</v>
      </c>
      <c r="F309" s="4" t="str">
        <f>TEXT(SalesDataTable[[#This Row],[Order Date]],"MMM")</f>
        <v>May</v>
      </c>
      <c r="G309" s="4" t="s">
        <v>6</v>
      </c>
      <c r="H309" s="4" t="s">
        <v>7</v>
      </c>
      <c r="I309" s="4" t="s">
        <v>8</v>
      </c>
      <c r="J309" s="4" t="s">
        <v>16</v>
      </c>
      <c r="K309" s="4" t="s">
        <v>14</v>
      </c>
      <c r="L309" s="4" t="s">
        <v>44</v>
      </c>
      <c r="M309" s="8">
        <v>3</v>
      </c>
      <c r="N309" s="5">
        <v>132.41999999999999</v>
      </c>
      <c r="O309" s="6">
        <v>0.05</v>
      </c>
      <c r="P309" s="5">
        <v>67.09</v>
      </c>
      <c r="Q309" s="5">
        <f t="shared" si="16"/>
        <v>377.39699999999999</v>
      </c>
      <c r="R309" s="5">
        <f t="shared" si="17"/>
        <v>201.27</v>
      </c>
      <c r="S309" s="5">
        <f t="shared" si="18"/>
        <v>176.12699999999998</v>
      </c>
      <c r="T309" s="7">
        <f t="shared" si="19"/>
        <v>0.46668892439526544</v>
      </c>
    </row>
    <row r="310" spans="1:20" ht="15.6">
      <c r="A310" s="2">
        <v>590</v>
      </c>
      <c r="B310" s="3">
        <v>46236</v>
      </c>
      <c r="C310" s="4">
        <f>YEAR(SalesDataTable[[#This Row],[Order Date]])</f>
        <v>2026</v>
      </c>
      <c r="D310" s="4" t="str">
        <f>"Q"&amp;ROUNDUP(MONTH(SalesDataTable[[#This Row],[Order Date]])/3,0)</f>
        <v>Q3</v>
      </c>
      <c r="E310" s="4">
        <f>MONTH(SalesDataTable[[#This Row],[Order Date]])</f>
        <v>8</v>
      </c>
      <c r="F310" s="4" t="str">
        <f>TEXT(SalesDataTable[[#This Row],[Order Date]],"MMM")</f>
        <v>Aug</v>
      </c>
      <c r="G310" s="4" t="s">
        <v>11</v>
      </c>
      <c r="H310" s="4" t="s">
        <v>25</v>
      </c>
      <c r="I310" s="4" t="s">
        <v>2</v>
      </c>
      <c r="J310" s="4" t="s">
        <v>3</v>
      </c>
      <c r="K310" s="4" t="s">
        <v>14</v>
      </c>
      <c r="L310" s="4" t="s">
        <v>44</v>
      </c>
      <c r="M310" s="8">
        <v>4</v>
      </c>
      <c r="N310" s="5">
        <v>133.65</v>
      </c>
      <c r="O310" s="6">
        <v>0</v>
      </c>
      <c r="P310" s="5">
        <v>66</v>
      </c>
      <c r="Q310" s="5">
        <f t="shared" si="16"/>
        <v>534.6</v>
      </c>
      <c r="R310" s="5">
        <f t="shared" si="17"/>
        <v>264</v>
      </c>
      <c r="S310" s="5">
        <f t="shared" si="18"/>
        <v>270.60000000000002</v>
      </c>
      <c r="T310" s="7">
        <f t="shared" si="19"/>
        <v>0.50617283950617287</v>
      </c>
    </row>
    <row r="311" spans="1:20" ht="15.6">
      <c r="A311" s="2">
        <v>594</v>
      </c>
      <c r="B311" s="3">
        <v>46070</v>
      </c>
      <c r="C311" s="4">
        <f>YEAR(SalesDataTable[[#This Row],[Order Date]])</f>
        <v>2026</v>
      </c>
      <c r="D311" s="4" t="str">
        <f>"Q"&amp;ROUNDUP(MONTH(SalesDataTable[[#This Row],[Order Date]])/3,0)</f>
        <v>Q1</v>
      </c>
      <c r="E311" s="4">
        <f>MONTH(SalesDataTable[[#This Row],[Order Date]])</f>
        <v>2</v>
      </c>
      <c r="F311" s="4" t="str">
        <f>TEXT(SalesDataTable[[#This Row],[Order Date]],"MMM")</f>
        <v>Feb</v>
      </c>
      <c r="G311" s="4" t="s">
        <v>0</v>
      </c>
      <c r="H311" s="4" t="s">
        <v>50</v>
      </c>
      <c r="I311" s="4" t="s">
        <v>19</v>
      </c>
      <c r="J311" s="4" t="s">
        <v>16</v>
      </c>
      <c r="K311" s="4" t="s">
        <v>14</v>
      </c>
      <c r="L311" s="4" t="s">
        <v>44</v>
      </c>
      <c r="M311" s="8">
        <v>3</v>
      </c>
      <c r="N311" s="5">
        <v>134.91</v>
      </c>
      <c r="O311" s="6">
        <v>0</v>
      </c>
      <c r="P311" s="5">
        <v>67.69</v>
      </c>
      <c r="Q311" s="5">
        <f t="shared" si="16"/>
        <v>404.73</v>
      </c>
      <c r="R311" s="5">
        <f t="shared" si="17"/>
        <v>203.07</v>
      </c>
      <c r="S311" s="5">
        <f t="shared" si="18"/>
        <v>201.66000000000003</v>
      </c>
      <c r="T311" s="7">
        <f t="shared" si="19"/>
        <v>0.49825809799125348</v>
      </c>
    </row>
    <row r="312" spans="1:20" ht="15.6">
      <c r="A312" s="2">
        <v>595</v>
      </c>
      <c r="B312" s="3">
        <v>46334</v>
      </c>
      <c r="C312" s="4">
        <f>YEAR(SalesDataTable[[#This Row],[Order Date]])</f>
        <v>2026</v>
      </c>
      <c r="D312" s="4" t="str">
        <f>"Q"&amp;ROUNDUP(MONTH(SalesDataTable[[#This Row],[Order Date]])/3,0)</f>
        <v>Q4</v>
      </c>
      <c r="E312" s="4">
        <f>MONTH(SalesDataTable[[#This Row],[Order Date]])</f>
        <v>11</v>
      </c>
      <c r="F312" s="4" t="str">
        <f>TEXT(SalesDataTable[[#This Row],[Order Date]],"MMM")</f>
        <v>Nov</v>
      </c>
      <c r="G312" s="4" t="s">
        <v>6</v>
      </c>
      <c r="H312" s="4" t="s">
        <v>43</v>
      </c>
      <c r="I312" s="4" t="s">
        <v>2</v>
      </c>
      <c r="J312" s="4" t="s">
        <v>13</v>
      </c>
      <c r="K312" s="4" t="s">
        <v>34</v>
      </c>
      <c r="L312" s="4" t="s">
        <v>42</v>
      </c>
      <c r="M312" s="8">
        <v>2</v>
      </c>
      <c r="N312" s="5">
        <v>36.159999999999997</v>
      </c>
      <c r="O312" s="6">
        <v>0.1</v>
      </c>
      <c r="P312" s="5">
        <v>13.79</v>
      </c>
      <c r="Q312" s="5">
        <f t="shared" si="16"/>
        <v>65.087999999999994</v>
      </c>
      <c r="R312" s="5">
        <f t="shared" si="17"/>
        <v>27.58</v>
      </c>
      <c r="S312" s="5">
        <f t="shared" si="18"/>
        <v>37.507999999999996</v>
      </c>
      <c r="T312" s="7">
        <f t="shared" si="19"/>
        <v>0.57626597836774829</v>
      </c>
    </row>
    <row r="313" spans="1:20" ht="15.6">
      <c r="A313" s="2">
        <v>598</v>
      </c>
      <c r="B313" s="3">
        <v>46343</v>
      </c>
      <c r="C313" s="4">
        <f>YEAR(SalesDataTable[[#This Row],[Order Date]])</f>
        <v>2026</v>
      </c>
      <c r="D313" s="4" t="str">
        <f>"Q"&amp;ROUNDUP(MONTH(SalesDataTable[[#This Row],[Order Date]])/3,0)</f>
        <v>Q4</v>
      </c>
      <c r="E313" s="4">
        <f>MONTH(SalesDataTable[[#This Row],[Order Date]])</f>
        <v>11</v>
      </c>
      <c r="F313" s="4" t="str">
        <f>TEXT(SalesDataTable[[#This Row],[Order Date]],"MMM")</f>
        <v>Nov</v>
      </c>
      <c r="G313" s="4" t="s">
        <v>0</v>
      </c>
      <c r="H313" s="4" t="s">
        <v>1</v>
      </c>
      <c r="I313" s="4" t="s">
        <v>2</v>
      </c>
      <c r="J313" s="4" t="s">
        <v>13</v>
      </c>
      <c r="K313" s="4" t="s">
        <v>4</v>
      </c>
      <c r="L313" s="4" t="s">
        <v>22</v>
      </c>
      <c r="M313" s="8">
        <v>1</v>
      </c>
      <c r="N313" s="5">
        <v>49.98</v>
      </c>
      <c r="O313" s="6">
        <v>0.1</v>
      </c>
      <c r="P313" s="5">
        <v>22.25</v>
      </c>
      <c r="Q313" s="5">
        <f t="shared" si="16"/>
        <v>44.981999999999999</v>
      </c>
      <c r="R313" s="5">
        <f t="shared" si="17"/>
        <v>22.25</v>
      </c>
      <c r="S313" s="5">
        <f t="shared" si="18"/>
        <v>22.731999999999999</v>
      </c>
      <c r="T313" s="7">
        <f t="shared" si="19"/>
        <v>0.50535769863500957</v>
      </c>
    </row>
    <row r="314" spans="1:20" ht="15.6">
      <c r="A314" s="2">
        <v>600</v>
      </c>
      <c r="B314" s="3">
        <v>46289</v>
      </c>
      <c r="C314" s="4">
        <f>YEAR(SalesDataTable[[#This Row],[Order Date]])</f>
        <v>2026</v>
      </c>
      <c r="D314" s="4" t="str">
        <f>"Q"&amp;ROUNDUP(MONTH(SalesDataTable[[#This Row],[Order Date]])/3,0)</f>
        <v>Q3</v>
      </c>
      <c r="E314" s="4">
        <f>MONTH(SalesDataTable[[#This Row],[Order Date]])</f>
        <v>9</v>
      </c>
      <c r="F314" s="4" t="str">
        <f>TEXT(SalesDataTable[[#This Row],[Order Date]],"MMM")</f>
        <v>Sep</v>
      </c>
      <c r="G314" s="4" t="s">
        <v>6</v>
      </c>
      <c r="H314" s="4" t="s">
        <v>43</v>
      </c>
      <c r="I314" s="4" t="s">
        <v>19</v>
      </c>
      <c r="J314" s="4" t="s">
        <v>3</v>
      </c>
      <c r="K314" s="4" t="s">
        <v>4</v>
      </c>
      <c r="L314" s="4" t="s">
        <v>26</v>
      </c>
      <c r="M314" s="8">
        <v>6</v>
      </c>
      <c r="N314" s="5">
        <v>39.880000000000003</v>
      </c>
      <c r="O314" s="6">
        <v>0.05</v>
      </c>
      <c r="P314" s="5">
        <v>16.79</v>
      </c>
      <c r="Q314" s="5">
        <f t="shared" si="16"/>
        <v>227.31600000000003</v>
      </c>
      <c r="R314" s="5">
        <f t="shared" si="17"/>
        <v>100.74</v>
      </c>
      <c r="S314" s="5">
        <f t="shared" si="18"/>
        <v>126.57600000000004</v>
      </c>
      <c r="T314" s="7">
        <f t="shared" si="19"/>
        <v>0.5568283798764716</v>
      </c>
    </row>
    <row r="315" spans="1:20" ht="15.6">
      <c r="A315" s="2">
        <v>601</v>
      </c>
      <c r="B315" s="3">
        <v>46272</v>
      </c>
      <c r="C315" s="4">
        <f>YEAR(SalesDataTable[[#This Row],[Order Date]])</f>
        <v>2026</v>
      </c>
      <c r="D315" s="4" t="str">
        <f>"Q"&amp;ROUNDUP(MONTH(SalesDataTable[[#This Row],[Order Date]])/3,0)</f>
        <v>Q3</v>
      </c>
      <c r="E315" s="4">
        <f>MONTH(SalesDataTable[[#This Row],[Order Date]])</f>
        <v>9</v>
      </c>
      <c r="F315" s="4" t="str">
        <f>TEXT(SalesDataTable[[#This Row],[Order Date]],"MMM")</f>
        <v>Sep</v>
      </c>
      <c r="G315" s="4" t="s">
        <v>6</v>
      </c>
      <c r="H315" s="4" t="s">
        <v>43</v>
      </c>
      <c r="I315" s="4" t="s">
        <v>2</v>
      </c>
      <c r="J315" s="4" t="s">
        <v>3</v>
      </c>
      <c r="K315" s="4" t="s">
        <v>9</v>
      </c>
      <c r="L315" s="4" t="s">
        <v>17</v>
      </c>
      <c r="M315" s="8">
        <v>1</v>
      </c>
      <c r="N315" s="5">
        <v>141.69</v>
      </c>
      <c r="O315" s="6">
        <v>0</v>
      </c>
      <c r="P315" s="5">
        <v>80.34</v>
      </c>
      <c r="Q315" s="5">
        <f t="shared" si="16"/>
        <v>141.69</v>
      </c>
      <c r="R315" s="5">
        <f t="shared" si="17"/>
        <v>80.34</v>
      </c>
      <c r="S315" s="5">
        <f t="shared" si="18"/>
        <v>61.349999999999994</v>
      </c>
      <c r="T315" s="7">
        <f t="shared" si="19"/>
        <v>0.43298750793986868</v>
      </c>
    </row>
    <row r="316" spans="1:20" ht="15.6">
      <c r="A316" s="2">
        <v>605</v>
      </c>
      <c r="B316" s="3">
        <v>46129</v>
      </c>
      <c r="C316" s="4">
        <f>YEAR(SalesDataTable[[#This Row],[Order Date]])</f>
        <v>2026</v>
      </c>
      <c r="D316" s="4" t="str">
        <f>"Q"&amp;ROUNDUP(MONTH(SalesDataTable[[#This Row],[Order Date]])/3,0)</f>
        <v>Q2</v>
      </c>
      <c r="E316" s="4">
        <f>MONTH(SalesDataTable[[#This Row],[Order Date]])</f>
        <v>4</v>
      </c>
      <c r="F316" s="4" t="str">
        <f>TEXT(SalesDataTable[[#This Row],[Order Date]],"MMM")</f>
        <v>Apr</v>
      </c>
      <c r="G316" s="4" t="s">
        <v>20</v>
      </c>
      <c r="H316" s="4" t="s">
        <v>33</v>
      </c>
      <c r="I316" s="4" t="s">
        <v>28</v>
      </c>
      <c r="J316" s="4" t="s">
        <v>16</v>
      </c>
      <c r="K316" s="4" t="s">
        <v>14</v>
      </c>
      <c r="L316" s="4" t="s">
        <v>44</v>
      </c>
      <c r="M316" s="8">
        <v>2</v>
      </c>
      <c r="N316" s="5">
        <v>130.94</v>
      </c>
      <c r="O316" s="6">
        <v>0</v>
      </c>
      <c r="P316" s="5">
        <v>67.459999999999994</v>
      </c>
      <c r="Q316" s="5">
        <f t="shared" si="16"/>
        <v>261.88</v>
      </c>
      <c r="R316" s="5">
        <f t="shared" si="17"/>
        <v>134.91999999999999</v>
      </c>
      <c r="S316" s="5">
        <f t="shared" si="18"/>
        <v>126.96000000000001</v>
      </c>
      <c r="T316" s="7">
        <f t="shared" si="19"/>
        <v>0.48480219948067821</v>
      </c>
    </row>
    <row r="317" spans="1:20" ht="15.6">
      <c r="A317" s="2">
        <v>606</v>
      </c>
      <c r="B317" s="3">
        <v>46383</v>
      </c>
      <c r="C317" s="4">
        <f>YEAR(SalesDataTable[[#This Row],[Order Date]])</f>
        <v>2026</v>
      </c>
      <c r="D317" s="4" t="str">
        <f>"Q"&amp;ROUNDUP(MONTH(SalesDataTable[[#This Row],[Order Date]])/3,0)</f>
        <v>Q4</v>
      </c>
      <c r="E317" s="4">
        <f>MONTH(SalesDataTable[[#This Row],[Order Date]])</f>
        <v>12</v>
      </c>
      <c r="F317" s="4" t="str">
        <f>TEXT(SalesDataTable[[#This Row],[Order Date]],"MMM")</f>
        <v>Dec</v>
      </c>
      <c r="G317" s="4" t="s">
        <v>6</v>
      </c>
      <c r="H317" s="4" t="s">
        <v>43</v>
      </c>
      <c r="I317" s="4" t="s">
        <v>2</v>
      </c>
      <c r="J317" s="4" t="s">
        <v>13</v>
      </c>
      <c r="K317" s="4" t="s">
        <v>23</v>
      </c>
      <c r="L317" s="4" t="s">
        <v>24</v>
      </c>
      <c r="M317" s="8">
        <v>3</v>
      </c>
      <c r="N317" s="5">
        <v>333.84</v>
      </c>
      <c r="O317" s="6">
        <v>0</v>
      </c>
      <c r="P317" s="5">
        <v>193.05</v>
      </c>
      <c r="Q317" s="5">
        <f t="shared" si="16"/>
        <v>1001.52</v>
      </c>
      <c r="R317" s="5">
        <f t="shared" si="17"/>
        <v>579.15000000000009</v>
      </c>
      <c r="S317" s="5">
        <f t="shared" si="18"/>
        <v>422.36999999999989</v>
      </c>
      <c r="T317" s="7">
        <f t="shared" si="19"/>
        <v>0.42172897196261672</v>
      </c>
    </row>
    <row r="318" spans="1:20" ht="15.6">
      <c r="A318" s="2">
        <v>613</v>
      </c>
      <c r="B318" s="3">
        <v>46226</v>
      </c>
      <c r="C318" s="4">
        <f>YEAR(SalesDataTable[[#This Row],[Order Date]])</f>
        <v>2026</v>
      </c>
      <c r="D318" s="4" t="str">
        <f>"Q"&amp;ROUNDUP(MONTH(SalesDataTable[[#This Row],[Order Date]])/3,0)</f>
        <v>Q3</v>
      </c>
      <c r="E318" s="4">
        <f>MONTH(SalesDataTable[[#This Row],[Order Date]])</f>
        <v>7</v>
      </c>
      <c r="F318" s="4" t="str">
        <f>TEXT(SalesDataTable[[#This Row],[Order Date]],"MMM")</f>
        <v>Jul</v>
      </c>
      <c r="G318" s="4" t="s">
        <v>0</v>
      </c>
      <c r="H318" s="4" t="s">
        <v>1</v>
      </c>
      <c r="I318" s="4" t="s">
        <v>2</v>
      </c>
      <c r="J318" s="4" t="s">
        <v>13</v>
      </c>
      <c r="K318" s="4" t="s">
        <v>4</v>
      </c>
      <c r="L318" s="4" t="s">
        <v>26</v>
      </c>
      <c r="M318" s="8">
        <v>1</v>
      </c>
      <c r="N318" s="5">
        <v>39.86</v>
      </c>
      <c r="O318" s="6">
        <v>0.05</v>
      </c>
      <c r="P318" s="5">
        <v>16.989999999999998</v>
      </c>
      <c r="Q318" s="5">
        <f t="shared" si="16"/>
        <v>37.866999999999997</v>
      </c>
      <c r="R318" s="5">
        <f t="shared" si="17"/>
        <v>16.989999999999998</v>
      </c>
      <c r="S318" s="5">
        <f t="shared" si="18"/>
        <v>20.876999999999999</v>
      </c>
      <c r="T318" s="7">
        <f t="shared" si="19"/>
        <v>0.55132437214461139</v>
      </c>
    </row>
    <row r="319" spans="1:20" ht="15.6">
      <c r="A319" s="2">
        <v>614</v>
      </c>
      <c r="B319" s="3">
        <v>46360</v>
      </c>
      <c r="C319" s="4">
        <f>YEAR(SalesDataTable[[#This Row],[Order Date]])</f>
        <v>2026</v>
      </c>
      <c r="D319" s="4" t="str">
        <f>"Q"&amp;ROUNDUP(MONTH(SalesDataTable[[#This Row],[Order Date]])/3,0)</f>
        <v>Q4</v>
      </c>
      <c r="E319" s="4">
        <f>MONTH(SalesDataTable[[#This Row],[Order Date]])</f>
        <v>12</v>
      </c>
      <c r="F319" s="4" t="str">
        <f>TEXT(SalesDataTable[[#This Row],[Order Date]],"MMM")</f>
        <v>Dec</v>
      </c>
      <c r="G319" s="4" t="s">
        <v>20</v>
      </c>
      <c r="H319" s="4" t="s">
        <v>31</v>
      </c>
      <c r="I319" s="4" t="s">
        <v>2</v>
      </c>
      <c r="J319" s="4" t="s">
        <v>3</v>
      </c>
      <c r="K319" s="4" t="s">
        <v>9</v>
      </c>
      <c r="L319" s="4" t="s">
        <v>37</v>
      </c>
      <c r="M319" s="8">
        <v>2</v>
      </c>
      <c r="N319" s="5">
        <v>151.05000000000001</v>
      </c>
      <c r="O319" s="6">
        <v>0.15</v>
      </c>
      <c r="P319" s="5">
        <v>80.36</v>
      </c>
      <c r="Q319" s="5">
        <f t="shared" si="16"/>
        <v>256.78500000000003</v>
      </c>
      <c r="R319" s="5">
        <f t="shared" si="17"/>
        <v>160.72</v>
      </c>
      <c r="S319" s="5">
        <f t="shared" si="18"/>
        <v>96.065000000000026</v>
      </c>
      <c r="T319" s="7">
        <f t="shared" si="19"/>
        <v>0.37410674299511271</v>
      </c>
    </row>
    <row r="320" spans="1:20" ht="15.6">
      <c r="A320" s="2">
        <v>617</v>
      </c>
      <c r="B320" s="3">
        <v>46145</v>
      </c>
      <c r="C320" s="4">
        <f>YEAR(SalesDataTable[[#This Row],[Order Date]])</f>
        <v>2026</v>
      </c>
      <c r="D320" s="4" t="str">
        <f>"Q"&amp;ROUNDUP(MONTH(SalesDataTable[[#This Row],[Order Date]])/3,0)</f>
        <v>Q2</v>
      </c>
      <c r="E320" s="4">
        <f>MONTH(SalesDataTable[[#This Row],[Order Date]])</f>
        <v>5</v>
      </c>
      <c r="F320" s="4" t="str">
        <f>TEXT(SalesDataTable[[#This Row],[Order Date]],"MMM")</f>
        <v>May</v>
      </c>
      <c r="G320" s="4" t="s">
        <v>6</v>
      </c>
      <c r="H320" s="4" t="s">
        <v>49</v>
      </c>
      <c r="I320" s="4" t="s">
        <v>28</v>
      </c>
      <c r="J320" s="4" t="s">
        <v>3</v>
      </c>
      <c r="K320" s="4" t="s">
        <v>34</v>
      </c>
      <c r="L320" s="4" t="s">
        <v>42</v>
      </c>
      <c r="M320" s="8">
        <v>4</v>
      </c>
      <c r="N320" s="5">
        <v>36.909999999999997</v>
      </c>
      <c r="O320" s="6">
        <v>0.1</v>
      </c>
      <c r="P320" s="5">
        <v>13.85</v>
      </c>
      <c r="Q320" s="5">
        <f t="shared" si="16"/>
        <v>132.876</v>
      </c>
      <c r="R320" s="5">
        <f t="shared" si="17"/>
        <v>55.4</v>
      </c>
      <c r="S320" s="5">
        <f t="shared" si="18"/>
        <v>77.475999999999999</v>
      </c>
      <c r="T320" s="7">
        <f t="shared" si="19"/>
        <v>0.58306992985941775</v>
      </c>
    </row>
    <row r="321" spans="1:20" ht="15.6">
      <c r="A321" s="2">
        <v>618</v>
      </c>
      <c r="B321" s="3">
        <v>46264</v>
      </c>
      <c r="C321" s="4">
        <f>YEAR(SalesDataTable[[#This Row],[Order Date]])</f>
        <v>2026</v>
      </c>
      <c r="D321" s="4" t="str">
        <f>"Q"&amp;ROUNDUP(MONTH(SalesDataTable[[#This Row],[Order Date]])/3,0)</f>
        <v>Q3</v>
      </c>
      <c r="E321" s="4">
        <f>MONTH(SalesDataTable[[#This Row],[Order Date]])</f>
        <v>8</v>
      </c>
      <c r="F321" s="4" t="str">
        <f>TEXT(SalesDataTable[[#This Row],[Order Date]],"MMM")</f>
        <v>Aug</v>
      </c>
      <c r="G321" s="4" t="s">
        <v>6</v>
      </c>
      <c r="H321" s="4" t="s">
        <v>43</v>
      </c>
      <c r="I321" s="4" t="s">
        <v>2</v>
      </c>
      <c r="J321" s="4" t="s">
        <v>16</v>
      </c>
      <c r="K321" s="4" t="s">
        <v>4</v>
      </c>
      <c r="L321" s="4" t="s">
        <v>26</v>
      </c>
      <c r="M321" s="8">
        <v>2</v>
      </c>
      <c r="N321" s="5">
        <v>41.06</v>
      </c>
      <c r="O321" s="6">
        <v>0.05</v>
      </c>
      <c r="P321" s="5">
        <v>16.559999999999999</v>
      </c>
      <c r="Q321" s="5">
        <f t="shared" si="16"/>
        <v>78.013999999999996</v>
      </c>
      <c r="R321" s="5">
        <f t="shared" si="17"/>
        <v>33.119999999999997</v>
      </c>
      <c r="S321" s="5">
        <f t="shared" si="18"/>
        <v>44.893999999999998</v>
      </c>
      <c r="T321" s="7">
        <f t="shared" si="19"/>
        <v>0.5754608147255621</v>
      </c>
    </row>
    <row r="322" spans="1:20" ht="15.6">
      <c r="A322" s="2">
        <v>621</v>
      </c>
      <c r="B322" s="3">
        <v>46340</v>
      </c>
      <c r="C322" s="4">
        <f>YEAR(SalesDataTable[[#This Row],[Order Date]])</f>
        <v>2026</v>
      </c>
      <c r="D322" s="4" t="str">
        <f>"Q"&amp;ROUNDUP(MONTH(SalesDataTable[[#This Row],[Order Date]])/3,0)</f>
        <v>Q4</v>
      </c>
      <c r="E322" s="4">
        <f>MONTH(SalesDataTable[[#This Row],[Order Date]])</f>
        <v>11</v>
      </c>
      <c r="F322" s="4" t="str">
        <f>TEXT(SalesDataTable[[#This Row],[Order Date]],"MMM")</f>
        <v>Nov</v>
      </c>
      <c r="G322" s="4" t="s">
        <v>20</v>
      </c>
      <c r="H322" s="4" t="s">
        <v>47</v>
      </c>
      <c r="I322" s="4" t="s">
        <v>8</v>
      </c>
      <c r="J322" s="4" t="s">
        <v>16</v>
      </c>
      <c r="K322" s="4" t="s">
        <v>14</v>
      </c>
      <c r="L322" s="4" t="s">
        <v>15</v>
      </c>
      <c r="M322" s="8">
        <v>5</v>
      </c>
      <c r="N322" s="5">
        <v>35.68</v>
      </c>
      <c r="O322" s="6">
        <v>0.15</v>
      </c>
      <c r="P322" s="5">
        <v>13.48</v>
      </c>
      <c r="Q322" s="5">
        <f t="shared" ref="Q322:Q385" si="20">M322*N322*(1-O322)</f>
        <v>151.64000000000001</v>
      </c>
      <c r="R322" s="5">
        <f t="shared" ref="R322:R385" si="21">M322*P322</f>
        <v>67.400000000000006</v>
      </c>
      <c r="S322" s="5">
        <f t="shared" ref="S322:S385" si="22">Q322-R322</f>
        <v>84.240000000000009</v>
      </c>
      <c r="T322" s="7">
        <f t="shared" ref="T322:T385" si="23">IFERROR(S322/Q322,0)</f>
        <v>0.55552624637298864</v>
      </c>
    </row>
    <row r="323" spans="1:20" ht="15.6">
      <c r="A323" s="2">
        <v>623</v>
      </c>
      <c r="B323" s="3">
        <v>46340</v>
      </c>
      <c r="C323" s="4">
        <f>YEAR(SalesDataTable[[#This Row],[Order Date]])</f>
        <v>2026</v>
      </c>
      <c r="D323" s="4" t="str">
        <f>"Q"&amp;ROUNDUP(MONTH(SalesDataTable[[#This Row],[Order Date]])/3,0)</f>
        <v>Q4</v>
      </c>
      <c r="E323" s="4">
        <f>MONTH(SalesDataTable[[#This Row],[Order Date]])</f>
        <v>11</v>
      </c>
      <c r="F323" s="4" t="str">
        <f>TEXT(SalesDataTable[[#This Row],[Order Date]],"MMM")</f>
        <v>Nov</v>
      </c>
      <c r="G323" s="4" t="s">
        <v>11</v>
      </c>
      <c r="H323" s="4" t="s">
        <v>52</v>
      </c>
      <c r="I323" s="4" t="s">
        <v>2</v>
      </c>
      <c r="J323" s="4" t="s">
        <v>3</v>
      </c>
      <c r="K323" s="4" t="s">
        <v>23</v>
      </c>
      <c r="L323" s="4" t="s">
        <v>24</v>
      </c>
      <c r="M323" s="8">
        <v>3</v>
      </c>
      <c r="N323" s="5">
        <v>336.58</v>
      </c>
      <c r="O323" s="6">
        <v>0.15</v>
      </c>
      <c r="P323" s="5">
        <v>198.99</v>
      </c>
      <c r="Q323" s="5">
        <f t="shared" si="20"/>
        <v>858.279</v>
      </c>
      <c r="R323" s="5">
        <f t="shared" si="21"/>
        <v>596.97</v>
      </c>
      <c r="S323" s="5">
        <f t="shared" si="22"/>
        <v>261.30899999999997</v>
      </c>
      <c r="T323" s="7">
        <f t="shared" si="23"/>
        <v>0.3044569423229509</v>
      </c>
    </row>
    <row r="324" spans="1:20" ht="15.6">
      <c r="A324" s="2">
        <v>624</v>
      </c>
      <c r="B324" s="3">
        <v>46070</v>
      </c>
      <c r="C324" s="4">
        <f>YEAR(SalesDataTable[[#This Row],[Order Date]])</f>
        <v>2026</v>
      </c>
      <c r="D324" s="4" t="str">
        <f>"Q"&amp;ROUNDUP(MONTH(SalesDataTable[[#This Row],[Order Date]])/3,0)</f>
        <v>Q1</v>
      </c>
      <c r="E324" s="4">
        <f>MONTH(SalesDataTable[[#This Row],[Order Date]])</f>
        <v>2</v>
      </c>
      <c r="F324" s="4" t="str">
        <f>TEXT(SalesDataTable[[#This Row],[Order Date]],"MMM")</f>
        <v>Feb</v>
      </c>
      <c r="G324" s="4" t="s">
        <v>11</v>
      </c>
      <c r="H324" s="4" t="s">
        <v>12</v>
      </c>
      <c r="I324" s="4" t="s">
        <v>2</v>
      </c>
      <c r="J324" s="4" t="s">
        <v>16</v>
      </c>
      <c r="K324" s="4" t="s">
        <v>9</v>
      </c>
      <c r="L324" s="4" t="s">
        <v>46</v>
      </c>
      <c r="M324" s="8">
        <v>1</v>
      </c>
      <c r="N324" s="5">
        <v>70.86</v>
      </c>
      <c r="O324" s="6">
        <v>0.1</v>
      </c>
      <c r="P324" s="5">
        <v>33.299999999999997</v>
      </c>
      <c r="Q324" s="5">
        <f t="shared" si="20"/>
        <v>63.774000000000001</v>
      </c>
      <c r="R324" s="5">
        <f t="shared" si="21"/>
        <v>33.299999999999997</v>
      </c>
      <c r="S324" s="5">
        <f t="shared" si="22"/>
        <v>30.474000000000004</v>
      </c>
      <c r="T324" s="7">
        <f t="shared" si="23"/>
        <v>0.47784363533728486</v>
      </c>
    </row>
    <row r="325" spans="1:20" ht="15.6">
      <c r="A325" s="2">
        <v>626</v>
      </c>
      <c r="B325" s="3">
        <v>46222</v>
      </c>
      <c r="C325" s="4">
        <f>YEAR(SalesDataTable[[#This Row],[Order Date]])</f>
        <v>2026</v>
      </c>
      <c r="D325" s="4" t="str">
        <f>"Q"&amp;ROUNDUP(MONTH(SalesDataTable[[#This Row],[Order Date]])/3,0)</f>
        <v>Q3</v>
      </c>
      <c r="E325" s="4">
        <f>MONTH(SalesDataTable[[#This Row],[Order Date]])</f>
        <v>7</v>
      </c>
      <c r="F325" s="4" t="str">
        <f>TEXT(SalesDataTable[[#This Row],[Order Date]],"MMM")</f>
        <v>Jul</v>
      </c>
      <c r="G325" s="4" t="s">
        <v>6</v>
      </c>
      <c r="H325" s="4" t="s">
        <v>49</v>
      </c>
      <c r="I325" s="4" t="s">
        <v>19</v>
      </c>
      <c r="J325" s="4" t="s">
        <v>3</v>
      </c>
      <c r="K325" s="4" t="s">
        <v>14</v>
      </c>
      <c r="L325" s="4" t="s">
        <v>15</v>
      </c>
      <c r="M325" s="8">
        <v>1</v>
      </c>
      <c r="N325" s="5">
        <v>36.549999999999997</v>
      </c>
      <c r="O325" s="6">
        <v>0.1</v>
      </c>
      <c r="P325" s="5">
        <v>13.2</v>
      </c>
      <c r="Q325" s="5">
        <f t="shared" si="20"/>
        <v>32.894999999999996</v>
      </c>
      <c r="R325" s="5">
        <f t="shared" si="21"/>
        <v>13.2</v>
      </c>
      <c r="S325" s="5">
        <f t="shared" si="22"/>
        <v>19.694999999999997</v>
      </c>
      <c r="T325" s="7">
        <f t="shared" si="23"/>
        <v>0.59872321021431829</v>
      </c>
    </row>
    <row r="326" spans="1:20" ht="15.6">
      <c r="A326" s="2">
        <v>627</v>
      </c>
      <c r="B326" s="3">
        <v>46250</v>
      </c>
      <c r="C326" s="4">
        <f>YEAR(SalesDataTable[[#This Row],[Order Date]])</f>
        <v>2026</v>
      </c>
      <c r="D326" s="4" t="str">
        <f>"Q"&amp;ROUNDUP(MONTH(SalesDataTable[[#This Row],[Order Date]])/3,0)</f>
        <v>Q3</v>
      </c>
      <c r="E326" s="4">
        <f>MONTH(SalesDataTable[[#This Row],[Order Date]])</f>
        <v>8</v>
      </c>
      <c r="F326" s="4" t="str">
        <f>TEXT(SalesDataTable[[#This Row],[Order Date]],"MMM")</f>
        <v>Aug</v>
      </c>
      <c r="G326" s="4" t="s">
        <v>20</v>
      </c>
      <c r="H326" s="4" t="s">
        <v>31</v>
      </c>
      <c r="I326" s="4" t="s">
        <v>28</v>
      </c>
      <c r="J326" s="4" t="s">
        <v>13</v>
      </c>
      <c r="K326" s="4" t="s">
        <v>4</v>
      </c>
      <c r="L326" s="4" t="s">
        <v>5</v>
      </c>
      <c r="M326" s="8">
        <v>6</v>
      </c>
      <c r="N326" s="5">
        <v>83.26</v>
      </c>
      <c r="O326" s="6">
        <v>0</v>
      </c>
      <c r="P326" s="5">
        <v>43.8</v>
      </c>
      <c r="Q326" s="5">
        <f t="shared" si="20"/>
        <v>499.56000000000006</v>
      </c>
      <c r="R326" s="5">
        <f t="shared" si="21"/>
        <v>262.79999999999995</v>
      </c>
      <c r="S326" s="5">
        <f t="shared" si="22"/>
        <v>236.7600000000001</v>
      </c>
      <c r="T326" s="7">
        <f t="shared" si="23"/>
        <v>0.47393706461686297</v>
      </c>
    </row>
    <row r="327" spans="1:20" ht="15.6">
      <c r="A327" s="2">
        <v>629</v>
      </c>
      <c r="B327" s="3">
        <v>46377</v>
      </c>
      <c r="C327" s="4">
        <f>YEAR(SalesDataTable[[#This Row],[Order Date]])</f>
        <v>2026</v>
      </c>
      <c r="D327" s="4" t="str">
        <f>"Q"&amp;ROUNDUP(MONTH(SalesDataTable[[#This Row],[Order Date]])/3,0)</f>
        <v>Q4</v>
      </c>
      <c r="E327" s="4">
        <f>MONTH(SalesDataTable[[#This Row],[Order Date]])</f>
        <v>12</v>
      </c>
      <c r="F327" s="4" t="str">
        <f>TEXT(SalesDataTable[[#This Row],[Order Date]],"MMM")</f>
        <v>Dec</v>
      </c>
      <c r="G327" s="4" t="s">
        <v>20</v>
      </c>
      <c r="H327" s="4" t="s">
        <v>47</v>
      </c>
      <c r="I327" s="4" t="s">
        <v>2</v>
      </c>
      <c r="J327" s="4" t="s">
        <v>16</v>
      </c>
      <c r="K327" s="4" t="s">
        <v>34</v>
      </c>
      <c r="L327" s="4" t="s">
        <v>45</v>
      </c>
      <c r="M327" s="8">
        <v>2</v>
      </c>
      <c r="N327" s="5">
        <v>50.04</v>
      </c>
      <c r="O327" s="6">
        <v>0.05</v>
      </c>
      <c r="P327" s="5">
        <v>22.43</v>
      </c>
      <c r="Q327" s="5">
        <f t="shared" si="20"/>
        <v>95.075999999999993</v>
      </c>
      <c r="R327" s="5">
        <f t="shared" si="21"/>
        <v>44.86</v>
      </c>
      <c r="S327" s="5">
        <f t="shared" si="22"/>
        <v>50.215999999999994</v>
      </c>
      <c r="T327" s="7">
        <f t="shared" si="23"/>
        <v>0.52816694013210486</v>
      </c>
    </row>
    <row r="328" spans="1:20" ht="15.6">
      <c r="A328" s="2">
        <v>630</v>
      </c>
      <c r="B328" s="3">
        <v>46356</v>
      </c>
      <c r="C328" s="4">
        <f>YEAR(SalesDataTable[[#This Row],[Order Date]])</f>
        <v>2026</v>
      </c>
      <c r="D328" s="4" t="str">
        <f>"Q"&amp;ROUNDUP(MONTH(SalesDataTable[[#This Row],[Order Date]])/3,0)</f>
        <v>Q4</v>
      </c>
      <c r="E328" s="4">
        <f>MONTH(SalesDataTable[[#This Row],[Order Date]])</f>
        <v>11</v>
      </c>
      <c r="F328" s="4" t="str">
        <f>TEXT(SalesDataTable[[#This Row],[Order Date]],"MMM")</f>
        <v>Nov</v>
      </c>
      <c r="G328" s="4" t="s">
        <v>20</v>
      </c>
      <c r="H328" s="4" t="s">
        <v>33</v>
      </c>
      <c r="I328" s="4" t="s">
        <v>2</v>
      </c>
      <c r="J328" s="4" t="s">
        <v>16</v>
      </c>
      <c r="K328" s="4" t="s">
        <v>4</v>
      </c>
      <c r="L328" s="4" t="s">
        <v>26</v>
      </c>
      <c r="M328" s="8">
        <v>3</v>
      </c>
      <c r="N328" s="5">
        <v>41.07</v>
      </c>
      <c r="O328" s="6">
        <v>0.1</v>
      </c>
      <c r="P328" s="5">
        <v>16.86</v>
      </c>
      <c r="Q328" s="5">
        <f t="shared" si="20"/>
        <v>110.88900000000001</v>
      </c>
      <c r="R328" s="5">
        <f t="shared" si="21"/>
        <v>50.58</v>
      </c>
      <c r="S328" s="5">
        <f t="shared" si="22"/>
        <v>60.309000000000012</v>
      </c>
      <c r="T328" s="7">
        <f t="shared" si="23"/>
        <v>0.54386819251684126</v>
      </c>
    </row>
    <row r="329" spans="1:20" ht="15.6">
      <c r="A329" s="2">
        <v>631</v>
      </c>
      <c r="B329" s="3">
        <v>46042</v>
      </c>
      <c r="C329" s="4">
        <f>YEAR(SalesDataTable[[#This Row],[Order Date]])</f>
        <v>2026</v>
      </c>
      <c r="D329" s="4" t="str">
        <f>"Q"&amp;ROUNDUP(MONTH(SalesDataTable[[#This Row],[Order Date]])/3,0)</f>
        <v>Q1</v>
      </c>
      <c r="E329" s="4">
        <f>MONTH(SalesDataTable[[#This Row],[Order Date]])</f>
        <v>1</v>
      </c>
      <c r="F329" s="4" t="str">
        <f>TEXT(SalesDataTable[[#This Row],[Order Date]],"MMM")</f>
        <v>Jan</v>
      </c>
      <c r="G329" s="4" t="s">
        <v>20</v>
      </c>
      <c r="H329" s="4" t="s">
        <v>33</v>
      </c>
      <c r="I329" s="4" t="s">
        <v>28</v>
      </c>
      <c r="J329" s="4" t="s">
        <v>3</v>
      </c>
      <c r="K329" s="4" t="s">
        <v>14</v>
      </c>
      <c r="L329" s="4" t="s">
        <v>48</v>
      </c>
      <c r="M329" s="8">
        <v>1</v>
      </c>
      <c r="N329" s="5">
        <v>165.42</v>
      </c>
      <c r="O329" s="6">
        <v>0</v>
      </c>
      <c r="P329" s="5">
        <v>85.69</v>
      </c>
      <c r="Q329" s="5">
        <f t="shared" si="20"/>
        <v>165.42</v>
      </c>
      <c r="R329" s="5">
        <f t="shared" si="21"/>
        <v>85.69</v>
      </c>
      <c r="S329" s="5">
        <f t="shared" si="22"/>
        <v>79.72999999999999</v>
      </c>
      <c r="T329" s="7">
        <f t="shared" si="23"/>
        <v>0.48198524966751299</v>
      </c>
    </row>
    <row r="330" spans="1:20" ht="15.6">
      <c r="A330" s="2">
        <v>640</v>
      </c>
      <c r="B330" s="3">
        <v>46370</v>
      </c>
      <c r="C330" s="4">
        <f>YEAR(SalesDataTable[[#This Row],[Order Date]])</f>
        <v>2026</v>
      </c>
      <c r="D330" s="4" t="str">
        <f>"Q"&amp;ROUNDUP(MONTH(SalesDataTable[[#This Row],[Order Date]])/3,0)</f>
        <v>Q4</v>
      </c>
      <c r="E330" s="4">
        <f>MONTH(SalesDataTable[[#This Row],[Order Date]])</f>
        <v>12</v>
      </c>
      <c r="F330" s="4" t="str">
        <f>TEXT(SalesDataTable[[#This Row],[Order Date]],"MMM")</f>
        <v>Dec</v>
      </c>
      <c r="G330" s="4" t="s">
        <v>0</v>
      </c>
      <c r="H330" s="4" t="s">
        <v>50</v>
      </c>
      <c r="I330" s="4" t="s">
        <v>2</v>
      </c>
      <c r="J330" s="4" t="s">
        <v>3</v>
      </c>
      <c r="K330" s="4" t="s">
        <v>34</v>
      </c>
      <c r="L330" s="4" t="s">
        <v>45</v>
      </c>
      <c r="M330" s="8">
        <v>2</v>
      </c>
      <c r="N330" s="5">
        <v>51.77</v>
      </c>
      <c r="O330" s="6">
        <v>0.05</v>
      </c>
      <c r="P330" s="5">
        <v>21.76</v>
      </c>
      <c r="Q330" s="5">
        <f t="shared" si="20"/>
        <v>98.363</v>
      </c>
      <c r="R330" s="5">
        <f t="shared" si="21"/>
        <v>43.52</v>
      </c>
      <c r="S330" s="5">
        <f t="shared" si="22"/>
        <v>54.842999999999996</v>
      </c>
      <c r="T330" s="7">
        <f t="shared" si="23"/>
        <v>0.55755721155312465</v>
      </c>
    </row>
    <row r="331" spans="1:20" ht="15.6">
      <c r="A331" s="2">
        <v>641</v>
      </c>
      <c r="B331" s="3">
        <v>46300</v>
      </c>
      <c r="C331" s="4">
        <f>YEAR(SalesDataTable[[#This Row],[Order Date]])</f>
        <v>2026</v>
      </c>
      <c r="D331" s="4" t="str">
        <f>"Q"&amp;ROUNDUP(MONTH(SalesDataTable[[#This Row],[Order Date]])/3,0)</f>
        <v>Q4</v>
      </c>
      <c r="E331" s="4">
        <f>MONTH(SalesDataTable[[#This Row],[Order Date]])</f>
        <v>10</v>
      </c>
      <c r="F331" s="4" t="str">
        <f>TEXT(SalesDataTable[[#This Row],[Order Date]],"MMM")</f>
        <v>Oct</v>
      </c>
      <c r="G331" s="4" t="s">
        <v>6</v>
      </c>
      <c r="H331" s="4" t="s">
        <v>41</v>
      </c>
      <c r="I331" s="4" t="s">
        <v>19</v>
      </c>
      <c r="J331" s="4" t="s">
        <v>3</v>
      </c>
      <c r="K331" s="4" t="s">
        <v>23</v>
      </c>
      <c r="L331" s="4" t="s">
        <v>51</v>
      </c>
      <c r="M331" s="8">
        <v>2</v>
      </c>
      <c r="N331" s="5">
        <v>125.38</v>
      </c>
      <c r="O331" s="6">
        <v>0.05</v>
      </c>
      <c r="P331" s="5">
        <v>59.12</v>
      </c>
      <c r="Q331" s="5">
        <f t="shared" si="20"/>
        <v>238.22199999999998</v>
      </c>
      <c r="R331" s="5">
        <f t="shared" si="21"/>
        <v>118.24</v>
      </c>
      <c r="S331" s="5">
        <f t="shared" si="22"/>
        <v>119.98199999999999</v>
      </c>
      <c r="T331" s="7">
        <f t="shared" si="23"/>
        <v>0.5036562534106841</v>
      </c>
    </row>
    <row r="332" spans="1:20" ht="15.6">
      <c r="A332" s="2">
        <v>643</v>
      </c>
      <c r="B332" s="3">
        <v>46118</v>
      </c>
      <c r="C332" s="4">
        <f>YEAR(SalesDataTable[[#This Row],[Order Date]])</f>
        <v>2026</v>
      </c>
      <c r="D332" s="4" t="str">
        <f>"Q"&amp;ROUNDUP(MONTH(SalesDataTable[[#This Row],[Order Date]])/3,0)</f>
        <v>Q2</v>
      </c>
      <c r="E332" s="4">
        <f>MONTH(SalesDataTable[[#This Row],[Order Date]])</f>
        <v>4</v>
      </c>
      <c r="F332" s="4" t="str">
        <f>TEXT(SalesDataTable[[#This Row],[Order Date]],"MMM")</f>
        <v>Apr</v>
      </c>
      <c r="G332" s="4" t="s">
        <v>20</v>
      </c>
      <c r="H332" s="4" t="s">
        <v>33</v>
      </c>
      <c r="I332" s="4" t="s">
        <v>2</v>
      </c>
      <c r="J332" s="4" t="s">
        <v>3</v>
      </c>
      <c r="K332" s="4" t="s">
        <v>9</v>
      </c>
      <c r="L332" s="4" t="s">
        <v>46</v>
      </c>
      <c r="M332" s="8">
        <v>2</v>
      </c>
      <c r="N332" s="5">
        <v>72.260000000000005</v>
      </c>
      <c r="O332" s="6">
        <v>0</v>
      </c>
      <c r="P332" s="5">
        <v>33.21</v>
      </c>
      <c r="Q332" s="5">
        <f t="shared" si="20"/>
        <v>144.52000000000001</v>
      </c>
      <c r="R332" s="5">
        <f t="shared" si="21"/>
        <v>66.42</v>
      </c>
      <c r="S332" s="5">
        <f t="shared" si="22"/>
        <v>78.100000000000009</v>
      </c>
      <c r="T332" s="7">
        <f t="shared" si="23"/>
        <v>0.54040963188486024</v>
      </c>
    </row>
    <row r="333" spans="1:20" ht="15.6">
      <c r="A333" s="2">
        <v>644</v>
      </c>
      <c r="B333" s="3">
        <v>46170</v>
      </c>
      <c r="C333" s="4">
        <f>YEAR(SalesDataTable[[#This Row],[Order Date]])</f>
        <v>2026</v>
      </c>
      <c r="D333" s="4" t="str">
        <f>"Q"&amp;ROUNDUP(MONTH(SalesDataTable[[#This Row],[Order Date]])/3,0)</f>
        <v>Q2</v>
      </c>
      <c r="E333" s="4">
        <f>MONTH(SalesDataTable[[#This Row],[Order Date]])</f>
        <v>5</v>
      </c>
      <c r="F333" s="4" t="str">
        <f>TEXT(SalesDataTable[[#This Row],[Order Date]],"MMM")</f>
        <v>May</v>
      </c>
      <c r="G333" s="4" t="s">
        <v>20</v>
      </c>
      <c r="H333" s="4" t="s">
        <v>47</v>
      </c>
      <c r="I333" s="4" t="s">
        <v>19</v>
      </c>
      <c r="J333" s="4" t="s">
        <v>13</v>
      </c>
      <c r="K333" s="4" t="s">
        <v>9</v>
      </c>
      <c r="L333" s="4" t="s">
        <v>10</v>
      </c>
      <c r="M333" s="8">
        <v>2</v>
      </c>
      <c r="N333" s="5">
        <v>93.84</v>
      </c>
      <c r="O333" s="6">
        <v>0</v>
      </c>
      <c r="P333" s="5">
        <v>44.72</v>
      </c>
      <c r="Q333" s="5">
        <f t="shared" si="20"/>
        <v>187.68</v>
      </c>
      <c r="R333" s="5">
        <f t="shared" si="21"/>
        <v>89.44</v>
      </c>
      <c r="S333" s="5">
        <f t="shared" si="22"/>
        <v>98.240000000000009</v>
      </c>
      <c r="T333" s="7">
        <f t="shared" si="23"/>
        <v>0.52344416027280483</v>
      </c>
    </row>
    <row r="334" spans="1:20" ht="15.6">
      <c r="A334" s="2">
        <v>646</v>
      </c>
      <c r="B334" s="3">
        <v>46339</v>
      </c>
      <c r="C334" s="4">
        <f>YEAR(SalesDataTable[[#This Row],[Order Date]])</f>
        <v>2026</v>
      </c>
      <c r="D334" s="4" t="str">
        <f>"Q"&amp;ROUNDUP(MONTH(SalesDataTable[[#This Row],[Order Date]])/3,0)</f>
        <v>Q4</v>
      </c>
      <c r="E334" s="4">
        <f>MONTH(SalesDataTable[[#This Row],[Order Date]])</f>
        <v>11</v>
      </c>
      <c r="F334" s="4" t="str">
        <f>TEXT(SalesDataTable[[#This Row],[Order Date]],"MMM")</f>
        <v>Nov</v>
      </c>
      <c r="G334" s="4" t="s">
        <v>11</v>
      </c>
      <c r="H334" s="4" t="s">
        <v>52</v>
      </c>
      <c r="I334" s="4" t="s">
        <v>19</v>
      </c>
      <c r="J334" s="4" t="s">
        <v>3</v>
      </c>
      <c r="K334" s="4" t="s">
        <v>4</v>
      </c>
      <c r="L334" s="4" t="s">
        <v>22</v>
      </c>
      <c r="M334" s="8">
        <v>1</v>
      </c>
      <c r="N334" s="5">
        <v>49.53</v>
      </c>
      <c r="O334" s="6">
        <v>0.1</v>
      </c>
      <c r="P334" s="5">
        <v>22.18</v>
      </c>
      <c r="Q334" s="5">
        <f t="shared" si="20"/>
        <v>44.577000000000005</v>
      </c>
      <c r="R334" s="5">
        <f t="shared" si="21"/>
        <v>22.18</v>
      </c>
      <c r="S334" s="5">
        <f t="shared" si="22"/>
        <v>22.397000000000006</v>
      </c>
      <c r="T334" s="7">
        <f t="shared" si="23"/>
        <v>0.50243399062296712</v>
      </c>
    </row>
    <row r="335" spans="1:20" ht="15.6">
      <c r="A335" s="2">
        <v>647</v>
      </c>
      <c r="B335" s="3">
        <v>46201</v>
      </c>
      <c r="C335" s="4">
        <f>YEAR(SalesDataTable[[#This Row],[Order Date]])</f>
        <v>2026</v>
      </c>
      <c r="D335" s="4" t="str">
        <f>"Q"&amp;ROUNDUP(MONTH(SalesDataTable[[#This Row],[Order Date]])/3,0)</f>
        <v>Q2</v>
      </c>
      <c r="E335" s="4">
        <f>MONTH(SalesDataTable[[#This Row],[Order Date]])</f>
        <v>6</v>
      </c>
      <c r="F335" s="4" t="str">
        <f>TEXT(SalesDataTable[[#This Row],[Order Date]],"MMM")</f>
        <v>Jun</v>
      </c>
      <c r="G335" s="4" t="s">
        <v>0</v>
      </c>
      <c r="H335" s="4" t="s">
        <v>1</v>
      </c>
      <c r="I335" s="4" t="s">
        <v>2</v>
      </c>
      <c r="J335" s="4" t="s">
        <v>3</v>
      </c>
      <c r="K335" s="4" t="s">
        <v>14</v>
      </c>
      <c r="L335" s="4" t="s">
        <v>48</v>
      </c>
      <c r="M335" s="8">
        <v>1</v>
      </c>
      <c r="N335" s="5">
        <v>162.25</v>
      </c>
      <c r="O335" s="6">
        <v>0.05</v>
      </c>
      <c r="P335" s="5">
        <v>89.28</v>
      </c>
      <c r="Q335" s="5">
        <f t="shared" si="20"/>
        <v>154.13749999999999</v>
      </c>
      <c r="R335" s="5">
        <f t="shared" si="21"/>
        <v>89.28</v>
      </c>
      <c r="S335" s="5">
        <f t="shared" si="22"/>
        <v>64.857499999999987</v>
      </c>
      <c r="T335" s="7">
        <f t="shared" si="23"/>
        <v>0.42077690373854509</v>
      </c>
    </row>
    <row r="336" spans="1:20" ht="15.6">
      <c r="A336" s="2">
        <v>650</v>
      </c>
      <c r="B336" s="3">
        <v>46211</v>
      </c>
      <c r="C336" s="4">
        <f>YEAR(SalesDataTable[[#This Row],[Order Date]])</f>
        <v>2026</v>
      </c>
      <c r="D336" s="4" t="str">
        <f>"Q"&amp;ROUNDUP(MONTH(SalesDataTable[[#This Row],[Order Date]])/3,0)</f>
        <v>Q3</v>
      </c>
      <c r="E336" s="4">
        <f>MONTH(SalesDataTable[[#This Row],[Order Date]])</f>
        <v>7</v>
      </c>
      <c r="F336" s="4" t="str">
        <f>TEXT(SalesDataTable[[#This Row],[Order Date]],"MMM")</f>
        <v>Jul</v>
      </c>
      <c r="G336" s="4" t="s">
        <v>0</v>
      </c>
      <c r="H336" s="4" t="s">
        <v>1</v>
      </c>
      <c r="I336" s="4" t="s">
        <v>2</v>
      </c>
      <c r="J336" s="4" t="s">
        <v>16</v>
      </c>
      <c r="K336" s="4" t="s">
        <v>34</v>
      </c>
      <c r="L336" s="4" t="s">
        <v>35</v>
      </c>
      <c r="M336" s="8">
        <v>2</v>
      </c>
      <c r="N336" s="5">
        <v>40.79</v>
      </c>
      <c r="O336" s="6">
        <v>0</v>
      </c>
      <c r="P336" s="5">
        <v>14.61</v>
      </c>
      <c r="Q336" s="5">
        <f t="shared" si="20"/>
        <v>81.58</v>
      </c>
      <c r="R336" s="5">
        <f t="shared" si="21"/>
        <v>29.22</v>
      </c>
      <c r="S336" s="5">
        <f t="shared" si="22"/>
        <v>52.36</v>
      </c>
      <c r="T336" s="7">
        <f t="shared" si="23"/>
        <v>0.64182397646481981</v>
      </c>
    </row>
    <row r="337" spans="1:20" ht="15.6">
      <c r="A337" s="2">
        <v>653</v>
      </c>
      <c r="B337" s="3">
        <v>46174</v>
      </c>
      <c r="C337" s="4">
        <f>YEAR(SalesDataTable[[#This Row],[Order Date]])</f>
        <v>2026</v>
      </c>
      <c r="D337" s="4" t="str">
        <f>"Q"&amp;ROUNDUP(MONTH(SalesDataTable[[#This Row],[Order Date]])/3,0)</f>
        <v>Q2</v>
      </c>
      <c r="E337" s="4">
        <f>MONTH(SalesDataTable[[#This Row],[Order Date]])</f>
        <v>6</v>
      </c>
      <c r="F337" s="4" t="str">
        <f>TEXT(SalesDataTable[[#This Row],[Order Date]],"MMM")</f>
        <v>Jun</v>
      </c>
      <c r="G337" s="4" t="s">
        <v>6</v>
      </c>
      <c r="H337" s="4" t="s">
        <v>41</v>
      </c>
      <c r="I337" s="4" t="s">
        <v>2</v>
      </c>
      <c r="J337" s="4" t="s">
        <v>3</v>
      </c>
      <c r="K337" s="4" t="s">
        <v>34</v>
      </c>
      <c r="L337" s="4" t="s">
        <v>35</v>
      </c>
      <c r="M337" s="8">
        <v>1</v>
      </c>
      <c r="N337" s="5">
        <v>41.26</v>
      </c>
      <c r="O337" s="6">
        <v>0.05</v>
      </c>
      <c r="P337" s="5">
        <v>14.32</v>
      </c>
      <c r="Q337" s="5">
        <f t="shared" si="20"/>
        <v>39.196999999999996</v>
      </c>
      <c r="R337" s="5">
        <f t="shared" si="21"/>
        <v>14.32</v>
      </c>
      <c r="S337" s="5">
        <f t="shared" si="22"/>
        <v>24.876999999999995</v>
      </c>
      <c r="T337" s="7">
        <f t="shared" si="23"/>
        <v>0.63466591831007468</v>
      </c>
    </row>
    <row r="338" spans="1:20" ht="15.6">
      <c r="A338" s="2">
        <v>656</v>
      </c>
      <c r="B338" s="3">
        <v>46166</v>
      </c>
      <c r="C338" s="4">
        <f>YEAR(SalesDataTable[[#This Row],[Order Date]])</f>
        <v>2026</v>
      </c>
      <c r="D338" s="4" t="str">
        <f>"Q"&amp;ROUNDUP(MONTH(SalesDataTable[[#This Row],[Order Date]])/3,0)</f>
        <v>Q2</v>
      </c>
      <c r="E338" s="4">
        <f>MONTH(SalesDataTable[[#This Row],[Order Date]])</f>
        <v>5</v>
      </c>
      <c r="F338" s="4" t="str">
        <f>TEXT(SalesDataTable[[#This Row],[Order Date]],"MMM")</f>
        <v>May</v>
      </c>
      <c r="G338" s="4" t="s">
        <v>20</v>
      </c>
      <c r="H338" s="4" t="s">
        <v>31</v>
      </c>
      <c r="I338" s="4" t="s">
        <v>2</v>
      </c>
      <c r="J338" s="4" t="s">
        <v>13</v>
      </c>
      <c r="K338" s="4" t="s">
        <v>23</v>
      </c>
      <c r="L338" s="4" t="s">
        <v>51</v>
      </c>
      <c r="M338" s="8">
        <v>1</v>
      </c>
      <c r="N338" s="5">
        <v>122.51</v>
      </c>
      <c r="O338" s="6">
        <v>0.15</v>
      </c>
      <c r="P338" s="5">
        <v>62.2</v>
      </c>
      <c r="Q338" s="5">
        <f t="shared" si="20"/>
        <v>104.1335</v>
      </c>
      <c r="R338" s="5">
        <f t="shared" si="21"/>
        <v>62.2</v>
      </c>
      <c r="S338" s="5">
        <f t="shared" si="22"/>
        <v>41.933499999999995</v>
      </c>
      <c r="T338" s="7">
        <f t="shared" si="23"/>
        <v>0.40268981643755369</v>
      </c>
    </row>
    <row r="339" spans="1:20" ht="15.6">
      <c r="A339" s="2">
        <v>657</v>
      </c>
      <c r="B339" s="3">
        <v>46237</v>
      </c>
      <c r="C339" s="4">
        <f>YEAR(SalesDataTable[[#This Row],[Order Date]])</f>
        <v>2026</v>
      </c>
      <c r="D339" s="4" t="str">
        <f>"Q"&amp;ROUNDUP(MONTH(SalesDataTable[[#This Row],[Order Date]])/3,0)</f>
        <v>Q3</v>
      </c>
      <c r="E339" s="4">
        <f>MONTH(SalesDataTable[[#This Row],[Order Date]])</f>
        <v>8</v>
      </c>
      <c r="F339" s="4" t="str">
        <f>TEXT(SalesDataTable[[#This Row],[Order Date]],"MMM")</f>
        <v>Aug</v>
      </c>
      <c r="G339" s="4" t="s">
        <v>6</v>
      </c>
      <c r="H339" s="4" t="s">
        <v>43</v>
      </c>
      <c r="I339" s="4" t="s">
        <v>2</v>
      </c>
      <c r="J339" s="4" t="s">
        <v>3</v>
      </c>
      <c r="K339" s="4" t="s">
        <v>14</v>
      </c>
      <c r="L339" s="4" t="s">
        <v>44</v>
      </c>
      <c r="M339" s="8">
        <v>3</v>
      </c>
      <c r="N339" s="5">
        <v>132.59</v>
      </c>
      <c r="O339" s="6">
        <v>0.1</v>
      </c>
      <c r="P339" s="5">
        <v>66.040000000000006</v>
      </c>
      <c r="Q339" s="5">
        <f t="shared" si="20"/>
        <v>357.99299999999999</v>
      </c>
      <c r="R339" s="5">
        <f t="shared" si="21"/>
        <v>198.12</v>
      </c>
      <c r="S339" s="5">
        <f t="shared" si="22"/>
        <v>159.87299999999999</v>
      </c>
      <c r="T339" s="7">
        <f t="shared" si="23"/>
        <v>0.44658135773604507</v>
      </c>
    </row>
    <row r="340" spans="1:20" ht="15.6">
      <c r="A340" s="2">
        <v>658</v>
      </c>
      <c r="B340" s="3">
        <v>46381</v>
      </c>
      <c r="C340" s="4">
        <f>YEAR(SalesDataTable[[#This Row],[Order Date]])</f>
        <v>2026</v>
      </c>
      <c r="D340" s="4" t="str">
        <f>"Q"&amp;ROUNDUP(MONTH(SalesDataTable[[#This Row],[Order Date]])/3,0)</f>
        <v>Q4</v>
      </c>
      <c r="E340" s="4">
        <f>MONTH(SalesDataTable[[#This Row],[Order Date]])</f>
        <v>12</v>
      </c>
      <c r="F340" s="4" t="str">
        <f>TEXT(SalesDataTable[[#This Row],[Order Date]],"MMM")</f>
        <v>Dec</v>
      </c>
      <c r="G340" s="4" t="s">
        <v>6</v>
      </c>
      <c r="H340" s="4" t="s">
        <v>27</v>
      </c>
      <c r="I340" s="4" t="s">
        <v>19</v>
      </c>
      <c r="J340" s="4" t="s">
        <v>16</v>
      </c>
      <c r="K340" s="4" t="s">
        <v>9</v>
      </c>
      <c r="L340" s="4" t="s">
        <v>37</v>
      </c>
      <c r="M340" s="8">
        <v>2</v>
      </c>
      <c r="N340" s="5">
        <v>153.38999999999999</v>
      </c>
      <c r="O340" s="6">
        <v>0.05</v>
      </c>
      <c r="P340" s="5">
        <v>78.06</v>
      </c>
      <c r="Q340" s="5">
        <f t="shared" si="20"/>
        <v>291.44099999999997</v>
      </c>
      <c r="R340" s="5">
        <f t="shared" si="21"/>
        <v>156.12</v>
      </c>
      <c r="S340" s="5">
        <f t="shared" si="22"/>
        <v>135.32099999999997</v>
      </c>
      <c r="T340" s="7">
        <f t="shared" si="23"/>
        <v>0.46431696295305047</v>
      </c>
    </row>
    <row r="341" spans="1:20" ht="15.6">
      <c r="A341" s="2">
        <v>659</v>
      </c>
      <c r="B341" s="3">
        <v>46208</v>
      </c>
      <c r="C341" s="4">
        <f>YEAR(SalesDataTable[[#This Row],[Order Date]])</f>
        <v>2026</v>
      </c>
      <c r="D341" s="4" t="str">
        <f>"Q"&amp;ROUNDUP(MONTH(SalesDataTable[[#This Row],[Order Date]])/3,0)</f>
        <v>Q3</v>
      </c>
      <c r="E341" s="4">
        <f>MONTH(SalesDataTable[[#This Row],[Order Date]])</f>
        <v>7</v>
      </c>
      <c r="F341" s="4" t="str">
        <f>TEXT(SalesDataTable[[#This Row],[Order Date]],"MMM")</f>
        <v>Jul</v>
      </c>
      <c r="G341" s="4" t="s">
        <v>20</v>
      </c>
      <c r="H341" s="4" t="s">
        <v>47</v>
      </c>
      <c r="I341" s="4" t="s">
        <v>28</v>
      </c>
      <c r="J341" s="4" t="s">
        <v>16</v>
      </c>
      <c r="K341" s="4" t="s">
        <v>4</v>
      </c>
      <c r="L341" s="4" t="s">
        <v>26</v>
      </c>
      <c r="M341" s="8">
        <v>1</v>
      </c>
      <c r="N341" s="5">
        <v>41.18</v>
      </c>
      <c r="O341" s="6">
        <v>0</v>
      </c>
      <c r="P341" s="5">
        <v>16.25</v>
      </c>
      <c r="Q341" s="5">
        <f t="shared" si="20"/>
        <v>41.18</v>
      </c>
      <c r="R341" s="5">
        <f t="shared" si="21"/>
        <v>16.25</v>
      </c>
      <c r="S341" s="5">
        <f t="shared" si="22"/>
        <v>24.93</v>
      </c>
      <c r="T341" s="7">
        <f t="shared" si="23"/>
        <v>0.6053909664885867</v>
      </c>
    </row>
    <row r="342" spans="1:20" ht="15.6">
      <c r="A342" s="2">
        <v>661</v>
      </c>
      <c r="B342" s="3">
        <v>46255</v>
      </c>
      <c r="C342" s="4">
        <f>YEAR(SalesDataTable[[#This Row],[Order Date]])</f>
        <v>2026</v>
      </c>
      <c r="D342" s="4" t="str">
        <f>"Q"&amp;ROUNDUP(MONTH(SalesDataTable[[#This Row],[Order Date]])/3,0)</f>
        <v>Q3</v>
      </c>
      <c r="E342" s="4">
        <f>MONTH(SalesDataTable[[#This Row],[Order Date]])</f>
        <v>8</v>
      </c>
      <c r="F342" s="4" t="str">
        <f>TEXT(SalesDataTable[[#This Row],[Order Date]],"MMM")</f>
        <v>Aug</v>
      </c>
      <c r="G342" s="4" t="s">
        <v>0</v>
      </c>
      <c r="H342" s="4" t="s">
        <v>50</v>
      </c>
      <c r="I342" s="4" t="s">
        <v>19</v>
      </c>
      <c r="J342" s="4" t="s">
        <v>13</v>
      </c>
      <c r="K342" s="4" t="s">
        <v>14</v>
      </c>
      <c r="L342" s="4" t="s">
        <v>32</v>
      </c>
      <c r="M342" s="8">
        <v>2</v>
      </c>
      <c r="N342" s="5">
        <v>47.58</v>
      </c>
      <c r="O342" s="6">
        <v>0.1</v>
      </c>
      <c r="P342" s="5">
        <v>18.47</v>
      </c>
      <c r="Q342" s="5">
        <f t="shared" si="20"/>
        <v>85.644000000000005</v>
      </c>
      <c r="R342" s="5">
        <f t="shared" si="21"/>
        <v>36.94</v>
      </c>
      <c r="S342" s="5">
        <f t="shared" si="22"/>
        <v>48.704000000000008</v>
      </c>
      <c r="T342" s="7">
        <f t="shared" si="23"/>
        <v>0.56867965064686377</v>
      </c>
    </row>
    <row r="343" spans="1:20" ht="15.6">
      <c r="A343" s="2">
        <v>662</v>
      </c>
      <c r="B343" s="3">
        <v>46267</v>
      </c>
      <c r="C343" s="4">
        <f>YEAR(SalesDataTable[[#This Row],[Order Date]])</f>
        <v>2026</v>
      </c>
      <c r="D343" s="4" t="str">
        <f>"Q"&amp;ROUNDUP(MONTH(SalesDataTable[[#This Row],[Order Date]])/3,0)</f>
        <v>Q3</v>
      </c>
      <c r="E343" s="4">
        <f>MONTH(SalesDataTable[[#This Row],[Order Date]])</f>
        <v>9</v>
      </c>
      <c r="F343" s="4" t="str">
        <f>TEXT(SalesDataTable[[#This Row],[Order Date]],"MMM")</f>
        <v>Sep</v>
      </c>
      <c r="G343" s="4" t="s">
        <v>20</v>
      </c>
      <c r="H343" s="4" t="s">
        <v>47</v>
      </c>
      <c r="I343" s="4" t="s">
        <v>2</v>
      </c>
      <c r="J343" s="4" t="s">
        <v>13</v>
      </c>
      <c r="K343" s="4" t="s">
        <v>34</v>
      </c>
      <c r="L343" s="4" t="s">
        <v>35</v>
      </c>
      <c r="M343" s="8">
        <v>1</v>
      </c>
      <c r="N343" s="5">
        <v>40.56</v>
      </c>
      <c r="O343" s="6">
        <v>0.15</v>
      </c>
      <c r="P343" s="5">
        <v>14.28</v>
      </c>
      <c r="Q343" s="5">
        <f t="shared" si="20"/>
        <v>34.475999999999999</v>
      </c>
      <c r="R343" s="5">
        <f t="shared" si="21"/>
        <v>14.28</v>
      </c>
      <c r="S343" s="5">
        <f t="shared" si="22"/>
        <v>20.195999999999998</v>
      </c>
      <c r="T343" s="7">
        <f t="shared" si="23"/>
        <v>0.58579881656804733</v>
      </c>
    </row>
    <row r="344" spans="1:20" ht="15.6">
      <c r="A344" s="2">
        <v>665</v>
      </c>
      <c r="B344" s="3">
        <v>46282</v>
      </c>
      <c r="C344" s="4">
        <f>YEAR(SalesDataTable[[#This Row],[Order Date]])</f>
        <v>2026</v>
      </c>
      <c r="D344" s="4" t="str">
        <f>"Q"&amp;ROUNDUP(MONTH(SalesDataTable[[#This Row],[Order Date]])/3,0)</f>
        <v>Q3</v>
      </c>
      <c r="E344" s="4">
        <f>MONTH(SalesDataTable[[#This Row],[Order Date]])</f>
        <v>9</v>
      </c>
      <c r="F344" s="4" t="str">
        <f>TEXT(SalesDataTable[[#This Row],[Order Date]],"MMM")</f>
        <v>Sep</v>
      </c>
      <c r="G344" s="4" t="s">
        <v>6</v>
      </c>
      <c r="H344" s="4" t="s">
        <v>49</v>
      </c>
      <c r="I344" s="4" t="s">
        <v>2</v>
      </c>
      <c r="J344" s="4" t="s">
        <v>13</v>
      </c>
      <c r="K344" s="4" t="s">
        <v>4</v>
      </c>
      <c r="L344" s="4" t="s">
        <v>30</v>
      </c>
      <c r="M344" s="8">
        <v>1</v>
      </c>
      <c r="N344" s="5">
        <v>101.18</v>
      </c>
      <c r="O344" s="6">
        <v>0.1</v>
      </c>
      <c r="P344" s="5">
        <v>49.38</v>
      </c>
      <c r="Q344" s="5">
        <f t="shared" si="20"/>
        <v>91.062000000000012</v>
      </c>
      <c r="R344" s="5">
        <f t="shared" si="21"/>
        <v>49.38</v>
      </c>
      <c r="S344" s="5">
        <f t="shared" si="22"/>
        <v>41.682000000000009</v>
      </c>
      <c r="T344" s="7">
        <f t="shared" si="23"/>
        <v>0.45773209461685449</v>
      </c>
    </row>
    <row r="345" spans="1:20" ht="15.6">
      <c r="A345" s="2">
        <v>669</v>
      </c>
      <c r="B345" s="3">
        <v>46354</v>
      </c>
      <c r="C345" s="4">
        <f>YEAR(SalesDataTable[[#This Row],[Order Date]])</f>
        <v>2026</v>
      </c>
      <c r="D345" s="4" t="str">
        <f>"Q"&amp;ROUNDUP(MONTH(SalesDataTable[[#This Row],[Order Date]])/3,0)</f>
        <v>Q4</v>
      </c>
      <c r="E345" s="4">
        <f>MONTH(SalesDataTable[[#This Row],[Order Date]])</f>
        <v>11</v>
      </c>
      <c r="F345" s="4" t="str">
        <f>TEXT(SalesDataTable[[#This Row],[Order Date]],"MMM")</f>
        <v>Nov</v>
      </c>
      <c r="G345" s="4" t="s">
        <v>11</v>
      </c>
      <c r="H345" s="4" t="s">
        <v>18</v>
      </c>
      <c r="I345" s="4" t="s">
        <v>2</v>
      </c>
      <c r="J345" s="4" t="s">
        <v>3</v>
      </c>
      <c r="K345" s="4" t="s">
        <v>34</v>
      </c>
      <c r="L345" s="4" t="s">
        <v>42</v>
      </c>
      <c r="M345" s="8">
        <v>3</v>
      </c>
      <c r="N345" s="5">
        <v>36.81</v>
      </c>
      <c r="O345" s="6">
        <v>0.05</v>
      </c>
      <c r="P345" s="5">
        <v>13.82</v>
      </c>
      <c r="Q345" s="5">
        <f t="shared" si="20"/>
        <v>104.9085</v>
      </c>
      <c r="R345" s="5">
        <f t="shared" si="21"/>
        <v>41.46</v>
      </c>
      <c r="S345" s="5">
        <f t="shared" si="22"/>
        <v>63.448500000000003</v>
      </c>
      <c r="T345" s="7">
        <f t="shared" si="23"/>
        <v>0.60479846723573405</v>
      </c>
    </row>
    <row r="346" spans="1:20" ht="15.6">
      <c r="A346" s="2">
        <v>670</v>
      </c>
      <c r="B346" s="3">
        <v>46304</v>
      </c>
      <c r="C346" s="4">
        <f>YEAR(SalesDataTable[[#This Row],[Order Date]])</f>
        <v>2026</v>
      </c>
      <c r="D346" s="4" t="str">
        <f>"Q"&amp;ROUNDUP(MONTH(SalesDataTable[[#This Row],[Order Date]])/3,0)</f>
        <v>Q4</v>
      </c>
      <c r="E346" s="4">
        <f>MONTH(SalesDataTable[[#This Row],[Order Date]])</f>
        <v>10</v>
      </c>
      <c r="F346" s="4" t="str">
        <f>TEXT(SalesDataTable[[#This Row],[Order Date]],"MMM")</f>
        <v>Oct</v>
      </c>
      <c r="G346" s="4" t="s">
        <v>6</v>
      </c>
      <c r="H346" s="4" t="s">
        <v>49</v>
      </c>
      <c r="I346" s="4" t="s">
        <v>19</v>
      </c>
      <c r="J346" s="4" t="s">
        <v>3</v>
      </c>
      <c r="K346" s="4" t="s">
        <v>9</v>
      </c>
      <c r="L346" s="4" t="s">
        <v>10</v>
      </c>
      <c r="M346" s="8">
        <v>1</v>
      </c>
      <c r="N346" s="5">
        <v>92.59</v>
      </c>
      <c r="O346" s="6">
        <v>0</v>
      </c>
      <c r="P346" s="5">
        <v>44.46</v>
      </c>
      <c r="Q346" s="5">
        <f t="shared" si="20"/>
        <v>92.59</v>
      </c>
      <c r="R346" s="5">
        <f t="shared" si="21"/>
        <v>44.46</v>
      </c>
      <c r="S346" s="5">
        <f t="shared" si="22"/>
        <v>48.13</v>
      </c>
      <c r="T346" s="7">
        <f t="shared" si="23"/>
        <v>0.51981855491953777</v>
      </c>
    </row>
    <row r="347" spans="1:20" ht="15.6">
      <c r="A347" s="2">
        <v>672</v>
      </c>
      <c r="B347" s="3">
        <v>46053</v>
      </c>
      <c r="C347" s="4">
        <f>YEAR(SalesDataTable[[#This Row],[Order Date]])</f>
        <v>2026</v>
      </c>
      <c r="D347" s="4" t="str">
        <f>"Q"&amp;ROUNDUP(MONTH(SalesDataTable[[#This Row],[Order Date]])/3,0)</f>
        <v>Q1</v>
      </c>
      <c r="E347" s="4">
        <f>MONTH(SalesDataTable[[#This Row],[Order Date]])</f>
        <v>1</v>
      </c>
      <c r="F347" s="4" t="str">
        <f>TEXT(SalesDataTable[[#This Row],[Order Date]],"MMM")</f>
        <v>Jan</v>
      </c>
      <c r="G347" s="4" t="s">
        <v>0</v>
      </c>
      <c r="H347" s="4" t="s">
        <v>36</v>
      </c>
      <c r="I347" s="4" t="s">
        <v>2</v>
      </c>
      <c r="J347" s="4" t="s">
        <v>16</v>
      </c>
      <c r="K347" s="4" t="s">
        <v>4</v>
      </c>
      <c r="L347" s="4" t="s">
        <v>30</v>
      </c>
      <c r="M347" s="8">
        <v>1</v>
      </c>
      <c r="N347" s="5">
        <v>102.92</v>
      </c>
      <c r="O347" s="6">
        <v>0.05</v>
      </c>
      <c r="P347" s="5">
        <v>50.92</v>
      </c>
      <c r="Q347" s="5">
        <f t="shared" si="20"/>
        <v>97.774000000000001</v>
      </c>
      <c r="R347" s="5">
        <f t="shared" si="21"/>
        <v>50.92</v>
      </c>
      <c r="S347" s="5">
        <f t="shared" si="22"/>
        <v>46.853999999999999</v>
      </c>
      <c r="T347" s="7">
        <f t="shared" si="23"/>
        <v>0.4792071511853867</v>
      </c>
    </row>
    <row r="348" spans="1:20" ht="15.6">
      <c r="A348" s="2">
        <v>673</v>
      </c>
      <c r="B348" s="3">
        <v>46122</v>
      </c>
      <c r="C348" s="4">
        <f>YEAR(SalesDataTable[[#This Row],[Order Date]])</f>
        <v>2026</v>
      </c>
      <c r="D348" s="4" t="str">
        <f>"Q"&amp;ROUNDUP(MONTH(SalesDataTable[[#This Row],[Order Date]])/3,0)</f>
        <v>Q2</v>
      </c>
      <c r="E348" s="4">
        <f>MONTH(SalesDataTable[[#This Row],[Order Date]])</f>
        <v>4</v>
      </c>
      <c r="F348" s="4" t="str">
        <f>TEXT(SalesDataTable[[#This Row],[Order Date]],"MMM")</f>
        <v>Apr</v>
      </c>
      <c r="G348" s="4" t="s">
        <v>20</v>
      </c>
      <c r="H348" s="4" t="s">
        <v>33</v>
      </c>
      <c r="I348" s="4" t="s">
        <v>19</v>
      </c>
      <c r="J348" s="4" t="s">
        <v>13</v>
      </c>
      <c r="K348" s="4" t="s">
        <v>23</v>
      </c>
      <c r="L348" s="4" t="s">
        <v>29</v>
      </c>
      <c r="M348" s="8">
        <v>2</v>
      </c>
      <c r="N348" s="5">
        <v>191.11</v>
      </c>
      <c r="O348" s="6">
        <v>0</v>
      </c>
      <c r="P348" s="5">
        <v>103.58</v>
      </c>
      <c r="Q348" s="5">
        <f t="shared" si="20"/>
        <v>382.22</v>
      </c>
      <c r="R348" s="5">
        <f t="shared" si="21"/>
        <v>207.16</v>
      </c>
      <c r="S348" s="5">
        <f t="shared" si="22"/>
        <v>175.06000000000003</v>
      </c>
      <c r="T348" s="7">
        <f t="shared" si="23"/>
        <v>0.45800847679346979</v>
      </c>
    </row>
    <row r="349" spans="1:20" ht="15.6">
      <c r="A349" s="2">
        <v>675</v>
      </c>
      <c r="B349" s="3">
        <v>46073</v>
      </c>
      <c r="C349" s="4">
        <f>YEAR(SalesDataTable[[#This Row],[Order Date]])</f>
        <v>2026</v>
      </c>
      <c r="D349" s="4" t="str">
        <f>"Q"&amp;ROUNDUP(MONTH(SalesDataTable[[#This Row],[Order Date]])/3,0)</f>
        <v>Q1</v>
      </c>
      <c r="E349" s="4">
        <f>MONTH(SalesDataTable[[#This Row],[Order Date]])</f>
        <v>2</v>
      </c>
      <c r="F349" s="4" t="str">
        <f>TEXT(SalesDataTable[[#This Row],[Order Date]],"MMM")</f>
        <v>Feb</v>
      </c>
      <c r="G349" s="4" t="s">
        <v>6</v>
      </c>
      <c r="H349" s="4" t="s">
        <v>43</v>
      </c>
      <c r="I349" s="4" t="s">
        <v>2</v>
      </c>
      <c r="J349" s="4" t="s">
        <v>13</v>
      </c>
      <c r="K349" s="4" t="s">
        <v>14</v>
      </c>
      <c r="L349" s="4" t="s">
        <v>32</v>
      </c>
      <c r="M349" s="8">
        <v>1</v>
      </c>
      <c r="N349" s="5">
        <v>45.54</v>
      </c>
      <c r="O349" s="6">
        <v>0</v>
      </c>
      <c r="P349" s="5">
        <v>18.29</v>
      </c>
      <c r="Q349" s="5">
        <f t="shared" si="20"/>
        <v>45.54</v>
      </c>
      <c r="R349" s="5">
        <f t="shared" si="21"/>
        <v>18.29</v>
      </c>
      <c r="S349" s="5">
        <f t="shared" si="22"/>
        <v>27.25</v>
      </c>
      <c r="T349" s="7">
        <f t="shared" si="23"/>
        <v>0.59837505489679399</v>
      </c>
    </row>
    <row r="350" spans="1:20" ht="15.6">
      <c r="A350" s="2">
        <v>676</v>
      </c>
      <c r="B350" s="3">
        <v>46378</v>
      </c>
      <c r="C350" s="4">
        <f>YEAR(SalesDataTable[[#This Row],[Order Date]])</f>
        <v>2026</v>
      </c>
      <c r="D350" s="4" t="str">
        <f>"Q"&amp;ROUNDUP(MONTH(SalesDataTable[[#This Row],[Order Date]])/3,0)</f>
        <v>Q4</v>
      </c>
      <c r="E350" s="4">
        <f>MONTH(SalesDataTable[[#This Row],[Order Date]])</f>
        <v>12</v>
      </c>
      <c r="F350" s="4" t="str">
        <f>TEXT(SalesDataTable[[#This Row],[Order Date]],"MMM")</f>
        <v>Dec</v>
      </c>
      <c r="G350" s="4" t="s">
        <v>11</v>
      </c>
      <c r="H350" s="4" t="s">
        <v>18</v>
      </c>
      <c r="I350" s="4" t="s">
        <v>28</v>
      </c>
      <c r="J350" s="4" t="s">
        <v>3</v>
      </c>
      <c r="K350" s="4" t="s">
        <v>23</v>
      </c>
      <c r="L350" s="4" t="s">
        <v>29</v>
      </c>
      <c r="M350" s="8">
        <v>1</v>
      </c>
      <c r="N350" s="5">
        <v>195.63</v>
      </c>
      <c r="O350" s="6">
        <v>0.05</v>
      </c>
      <c r="P350" s="5">
        <v>102.13</v>
      </c>
      <c r="Q350" s="5">
        <f t="shared" si="20"/>
        <v>185.84849999999997</v>
      </c>
      <c r="R350" s="5">
        <f t="shared" si="21"/>
        <v>102.13</v>
      </c>
      <c r="S350" s="5">
        <f t="shared" si="22"/>
        <v>83.718499999999977</v>
      </c>
      <c r="T350" s="7">
        <f t="shared" si="23"/>
        <v>0.45046637449320276</v>
      </c>
    </row>
    <row r="351" spans="1:20" ht="15.6">
      <c r="A351" s="2">
        <v>678</v>
      </c>
      <c r="B351" s="3">
        <v>46380</v>
      </c>
      <c r="C351" s="4">
        <f>YEAR(SalesDataTable[[#This Row],[Order Date]])</f>
        <v>2026</v>
      </c>
      <c r="D351" s="4" t="str">
        <f>"Q"&amp;ROUNDUP(MONTH(SalesDataTable[[#This Row],[Order Date]])/3,0)</f>
        <v>Q4</v>
      </c>
      <c r="E351" s="4">
        <f>MONTH(SalesDataTable[[#This Row],[Order Date]])</f>
        <v>12</v>
      </c>
      <c r="F351" s="4" t="str">
        <f>TEXT(SalesDataTable[[#This Row],[Order Date]],"MMM")</f>
        <v>Dec</v>
      </c>
      <c r="G351" s="4" t="s">
        <v>6</v>
      </c>
      <c r="H351" s="4" t="s">
        <v>41</v>
      </c>
      <c r="I351" s="4" t="s">
        <v>2</v>
      </c>
      <c r="J351" s="4" t="s">
        <v>16</v>
      </c>
      <c r="K351" s="4" t="s">
        <v>9</v>
      </c>
      <c r="L351" s="4" t="s">
        <v>17</v>
      </c>
      <c r="M351" s="8">
        <v>1</v>
      </c>
      <c r="N351" s="5">
        <v>142.15</v>
      </c>
      <c r="O351" s="6">
        <v>0.05</v>
      </c>
      <c r="P351" s="5">
        <v>80.5</v>
      </c>
      <c r="Q351" s="5">
        <f t="shared" si="20"/>
        <v>135.04249999999999</v>
      </c>
      <c r="R351" s="5">
        <f t="shared" si="21"/>
        <v>80.5</v>
      </c>
      <c r="S351" s="5">
        <f t="shared" si="22"/>
        <v>54.54249999999999</v>
      </c>
      <c r="T351" s="7">
        <f t="shared" si="23"/>
        <v>0.40389136753244342</v>
      </c>
    </row>
    <row r="352" spans="1:20" ht="15.6">
      <c r="A352" s="2">
        <v>684</v>
      </c>
      <c r="B352" s="3">
        <v>46320</v>
      </c>
      <c r="C352" s="4">
        <f>YEAR(SalesDataTable[[#This Row],[Order Date]])</f>
        <v>2026</v>
      </c>
      <c r="D352" s="4" t="str">
        <f>"Q"&amp;ROUNDUP(MONTH(SalesDataTable[[#This Row],[Order Date]])/3,0)</f>
        <v>Q4</v>
      </c>
      <c r="E352" s="4">
        <f>MONTH(SalesDataTable[[#This Row],[Order Date]])</f>
        <v>10</v>
      </c>
      <c r="F352" s="4" t="str">
        <f>TEXT(SalesDataTable[[#This Row],[Order Date]],"MMM")</f>
        <v>Oct</v>
      </c>
      <c r="G352" s="4" t="s">
        <v>20</v>
      </c>
      <c r="H352" s="4" t="s">
        <v>21</v>
      </c>
      <c r="I352" s="4" t="s">
        <v>2</v>
      </c>
      <c r="J352" s="4" t="s">
        <v>16</v>
      </c>
      <c r="K352" s="4" t="s">
        <v>23</v>
      </c>
      <c r="L352" s="4" t="s">
        <v>29</v>
      </c>
      <c r="M352" s="8">
        <v>1</v>
      </c>
      <c r="N352" s="5">
        <v>191.91</v>
      </c>
      <c r="O352" s="6">
        <v>0</v>
      </c>
      <c r="P352" s="5">
        <v>101.89</v>
      </c>
      <c r="Q352" s="5">
        <f t="shared" si="20"/>
        <v>191.91</v>
      </c>
      <c r="R352" s="5">
        <f t="shared" si="21"/>
        <v>101.89</v>
      </c>
      <c r="S352" s="5">
        <f t="shared" si="22"/>
        <v>90.02</v>
      </c>
      <c r="T352" s="7">
        <f t="shared" si="23"/>
        <v>0.46907404512531914</v>
      </c>
    </row>
    <row r="353" spans="1:20" ht="15.6">
      <c r="A353" s="2">
        <v>686</v>
      </c>
      <c r="B353" s="3">
        <v>46354</v>
      </c>
      <c r="C353" s="4">
        <f>YEAR(SalesDataTable[[#This Row],[Order Date]])</f>
        <v>2026</v>
      </c>
      <c r="D353" s="4" t="str">
        <f>"Q"&amp;ROUNDUP(MONTH(SalesDataTable[[#This Row],[Order Date]])/3,0)</f>
        <v>Q4</v>
      </c>
      <c r="E353" s="4">
        <f>MONTH(SalesDataTable[[#This Row],[Order Date]])</f>
        <v>11</v>
      </c>
      <c r="F353" s="4" t="str">
        <f>TEXT(SalesDataTable[[#This Row],[Order Date]],"MMM")</f>
        <v>Nov</v>
      </c>
      <c r="G353" s="4" t="s">
        <v>6</v>
      </c>
      <c r="H353" s="4" t="s">
        <v>43</v>
      </c>
      <c r="I353" s="4" t="s">
        <v>28</v>
      </c>
      <c r="J353" s="4" t="s">
        <v>3</v>
      </c>
      <c r="K353" s="4" t="s">
        <v>14</v>
      </c>
      <c r="L353" s="4" t="s">
        <v>44</v>
      </c>
      <c r="M353" s="8">
        <v>2</v>
      </c>
      <c r="N353" s="5">
        <v>132.61000000000001</v>
      </c>
      <c r="O353" s="6">
        <v>0.1</v>
      </c>
      <c r="P353" s="5">
        <v>67.3</v>
      </c>
      <c r="Q353" s="5">
        <f t="shared" si="20"/>
        <v>238.69800000000004</v>
      </c>
      <c r="R353" s="5">
        <f t="shared" si="21"/>
        <v>134.6</v>
      </c>
      <c r="S353" s="5">
        <f t="shared" si="22"/>
        <v>104.09800000000004</v>
      </c>
      <c r="T353" s="7">
        <f t="shared" si="23"/>
        <v>0.43610755012610086</v>
      </c>
    </row>
    <row r="354" spans="1:20" ht="15.6">
      <c r="A354" s="2">
        <v>689</v>
      </c>
      <c r="B354" s="3">
        <v>46198</v>
      </c>
      <c r="C354" s="4">
        <f>YEAR(SalesDataTable[[#This Row],[Order Date]])</f>
        <v>2026</v>
      </c>
      <c r="D354" s="4" t="str">
        <f>"Q"&amp;ROUNDUP(MONTH(SalesDataTable[[#This Row],[Order Date]])/3,0)</f>
        <v>Q2</v>
      </c>
      <c r="E354" s="4">
        <f>MONTH(SalesDataTable[[#This Row],[Order Date]])</f>
        <v>6</v>
      </c>
      <c r="F354" s="4" t="str">
        <f>TEXT(SalesDataTable[[#This Row],[Order Date]],"MMM")</f>
        <v>Jun</v>
      </c>
      <c r="G354" s="4" t="s">
        <v>20</v>
      </c>
      <c r="H354" s="4" t="s">
        <v>31</v>
      </c>
      <c r="I354" s="4" t="s">
        <v>2</v>
      </c>
      <c r="J354" s="4" t="s">
        <v>13</v>
      </c>
      <c r="K354" s="4" t="s">
        <v>4</v>
      </c>
      <c r="L354" s="4" t="s">
        <v>26</v>
      </c>
      <c r="M354" s="8">
        <v>1</v>
      </c>
      <c r="N354" s="5">
        <v>39.729999999999997</v>
      </c>
      <c r="O354" s="6">
        <v>0</v>
      </c>
      <c r="P354" s="5">
        <v>16.55</v>
      </c>
      <c r="Q354" s="5">
        <f t="shared" si="20"/>
        <v>39.729999999999997</v>
      </c>
      <c r="R354" s="5">
        <f t="shared" si="21"/>
        <v>16.55</v>
      </c>
      <c r="S354" s="5">
        <f t="shared" si="22"/>
        <v>23.179999999999996</v>
      </c>
      <c r="T354" s="7">
        <f t="shared" si="23"/>
        <v>0.58343820790334755</v>
      </c>
    </row>
    <row r="355" spans="1:20" ht="15.6">
      <c r="A355" s="2">
        <v>690</v>
      </c>
      <c r="B355" s="3">
        <v>46343</v>
      </c>
      <c r="C355" s="4">
        <f>YEAR(SalesDataTable[[#This Row],[Order Date]])</f>
        <v>2026</v>
      </c>
      <c r="D355" s="4" t="str">
        <f>"Q"&amp;ROUNDUP(MONTH(SalesDataTable[[#This Row],[Order Date]])/3,0)</f>
        <v>Q4</v>
      </c>
      <c r="E355" s="4">
        <f>MONTH(SalesDataTable[[#This Row],[Order Date]])</f>
        <v>11</v>
      </c>
      <c r="F355" s="4" t="str">
        <f>TEXT(SalesDataTable[[#This Row],[Order Date]],"MMM")</f>
        <v>Nov</v>
      </c>
      <c r="G355" s="4" t="s">
        <v>20</v>
      </c>
      <c r="H355" s="4" t="s">
        <v>33</v>
      </c>
      <c r="I355" s="4" t="s">
        <v>2</v>
      </c>
      <c r="J355" s="4" t="s">
        <v>3</v>
      </c>
      <c r="K355" s="4" t="s">
        <v>14</v>
      </c>
      <c r="L355" s="4" t="s">
        <v>48</v>
      </c>
      <c r="M355" s="8">
        <v>2</v>
      </c>
      <c r="N355" s="5">
        <v>168.08</v>
      </c>
      <c r="O355" s="6">
        <v>0.1</v>
      </c>
      <c r="P355" s="5">
        <v>87.63</v>
      </c>
      <c r="Q355" s="5">
        <f t="shared" si="20"/>
        <v>302.54400000000004</v>
      </c>
      <c r="R355" s="5">
        <f t="shared" si="21"/>
        <v>175.26</v>
      </c>
      <c r="S355" s="5">
        <f t="shared" si="22"/>
        <v>127.28400000000005</v>
      </c>
      <c r="T355" s="7">
        <f t="shared" si="23"/>
        <v>0.42071235919403471</v>
      </c>
    </row>
    <row r="356" spans="1:20" ht="15.6">
      <c r="A356" s="2">
        <v>691</v>
      </c>
      <c r="B356" s="3">
        <v>46185</v>
      </c>
      <c r="C356" s="4">
        <f>YEAR(SalesDataTable[[#This Row],[Order Date]])</f>
        <v>2026</v>
      </c>
      <c r="D356" s="4" t="str">
        <f>"Q"&amp;ROUNDUP(MONTH(SalesDataTable[[#This Row],[Order Date]])/3,0)</f>
        <v>Q2</v>
      </c>
      <c r="E356" s="4">
        <f>MONTH(SalesDataTable[[#This Row],[Order Date]])</f>
        <v>6</v>
      </c>
      <c r="F356" s="4" t="str">
        <f>TEXT(SalesDataTable[[#This Row],[Order Date]],"MMM")</f>
        <v>Jun</v>
      </c>
      <c r="G356" s="4" t="s">
        <v>20</v>
      </c>
      <c r="H356" s="4" t="s">
        <v>33</v>
      </c>
      <c r="I356" s="4" t="s">
        <v>28</v>
      </c>
      <c r="J356" s="4" t="s">
        <v>16</v>
      </c>
      <c r="K356" s="4" t="s">
        <v>9</v>
      </c>
      <c r="L356" s="4" t="s">
        <v>17</v>
      </c>
      <c r="M356" s="8">
        <v>5</v>
      </c>
      <c r="N356" s="5">
        <v>140.9</v>
      </c>
      <c r="O356" s="6">
        <v>0</v>
      </c>
      <c r="P356" s="5">
        <v>80.16</v>
      </c>
      <c r="Q356" s="5">
        <f t="shared" si="20"/>
        <v>704.5</v>
      </c>
      <c r="R356" s="5">
        <f t="shared" si="21"/>
        <v>400.79999999999995</v>
      </c>
      <c r="S356" s="5">
        <f t="shared" si="22"/>
        <v>303.70000000000005</v>
      </c>
      <c r="T356" s="7">
        <f t="shared" si="23"/>
        <v>0.43108587650816188</v>
      </c>
    </row>
    <row r="357" spans="1:20" ht="15.6">
      <c r="A357" s="2">
        <v>693</v>
      </c>
      <c r="B357" s="3">
        <v>46103</v>
      </c>
      <c r="C357" s="4">
        <f>YEAR(SalesDataTable[[#This Row],[Order Date]])</f>
        <v>2026</v>
      </c>
      <c r="D357" s="4" t="str">
        <f>"Q"&amp;ROUNDUP(MONTH(SalesDataTable[[#This Row],[Order Date]])/3,0)</f>
        <v>Q1</v>
      </c>
      <c r="E357" s="4">
        <f>MONTH(SalesDataTable[[#This Row],[Order Date]])</f>
        <v>3</v>
      </c>
      <c r="F357" s="4" t="str">
        <f>TEXT(SalesDataTable[[#This Row],[Order Date]],"MMM")</f>
        <v>Mar</v>
      </c>
      <c r="G357" s="4" t="s">
        <v>6</v>
      </c>
      <c r="H357" s="4" t="s">
        <v>41</v>
      </c>
      <c r="I357" s="4" t="s">
        <v>2</v>
      </c>
      <c r="J357" s="4" t="s">
        <v>13</v>
      </c>
      <c r="K357" s="4" t="s">
        <v>14</v>
      </c>
      <c r="L357" s="4" t="s">
        <v>32</v>
      </c>
      <c r="M357" s="8">
        <v>3</v>
      </c>
      <c r="N357" s="5">
        <v>47.02</v>
      </c>
      <c r="O357" s="6">
        <v>0.1</v>
      </c>
      <c r="P357" s="5">
        <v>17.989999999999998</v>
      </c>
      <c r="Q357" s="5">
        <f t="shared" si="20"/>
        <v>126.95400000000001</v>
      </c>
      <c r="R357" s="5">
        <f t="shared" si="21"/>
        <v>53.97</v>
      </c>
      <c r="S357" s="5">
        <f t="shared" si="22"/>
        <v>72.984000000000009</v>
      </c>
      <c r="T357" s="7">
        <f t="shared" si="23"/>
        <v>0.57488539155914742</v>
      </c>
    </row>
    <row r="358" spans="1:20" ht="15.6">
      <c r="A358" s="2">
        <v>694</v>
      </c>
      <c r="B358" s="3">
        <v>46237</v>
      </c>
      <c r="C358" s="4">
        <f>YEAR(SalesDataTable[[#This Row],[Order Date]])</f>
        <v>2026</v>
      </c>
      <c r="D358" s="4" t="str">
        <f>"Q"&amp;ROUNDUP(MONTH(SalesDataTable[[#This Row],[Order Date]])/3,0)</f>
        <v>Q3</v>
      </c>
      <c r="E358" s="4">
        <f>MONTH(SalesDataTable[[#This Row],[Order Date]])</f>
        <v>8</v>
      </c>
      <c r="F358" s="4" t="str">
        <f>TEXT(SalesDataTable[[#This Row],[Order Date]],"MMM")</f>
        <v>Aug</v>
      </c>
      <c r="G358" s="4" t="s">
        <v>11</v>
      </c>
      <c r="H358" s="4" t="s">
        <v>18</v>
      </c>
      <c r="I358" s="4" t="s">
        <v>2</v>
      </c>
      <c r="J358" s="4" t="s">
        <v>13</v>
      </c>
      <c r="K358" s="4" t="s">
        <v>9</v>
      </c>
      <c r="L358" s="4" t="s">
        <v>17</v>
      </c>
      <c r="M358" s="8">
        <v>3</v>
      </c>
      <c r="N358" s="5">
        <v>144</v>
      </c>
      <c r="O358" s="6">
        <v>0</v>
      </c>
      <c r="P358" s="5">
        <v>78.89</v>
      </c>
      <c r="Q358" s="5">
        <f t="shared" si="20"/>
        <v>432</v>
      </c>
      <c r="R358" s="5">
        <f t="shared" si="21"/>
        <v>236.67000000000002</v>
      </c>
      <c r="S358" s="5">
        <f t="shared" si="22"/>
        <v>195.32999999999998</v>
      </c>
      <c r="T358" s="7">
        <f t="shared" si="23"/>
        <v>0.45215277777777774</v>
      </c>
    </row>
    <row r="359" spans="1:20" ht="15.6">
      <c r="A359" s="2">
        <v>695</v>
      </c>
      <c r="B359" s="3">
        <v>46346</v>
      </c>
      <c r="C359" s="4">
        <f>YEAR(SalesDataTable[[#This Row],[Order Date]])</f>
        <v>2026</v>
      </c>
      <c r="D359" s="4" t="str">
        <f>"Q"&amp;ROUNDUP(MONTH(SalesDataTable[[#This Row],[Order Date]])/3,0)</f>
        <v>Q4</v>
      </c>
      <c r="E359" s="4">
        <f>MONTH(SalesDataTable[[#This Row],[Order Date]])</f>
        <v>11</v>
      </c>
      <c r="F359" s="4" t="str">
        <f>TEXT(SalesDataTable[[#This Row],[Order Date]],"MMM")</f>
        <v>Nov</v>
      </c>
      <c r="G359" s="4" t="s">
        <v>11</v>
      </c>
      <c r="H359" s="4" t="s">
        <v>18</v>
      </c>
      <c r="I359" s="4" t="s">
        <v>2</v>
      </c>
      <c r="J359" s="4" t="s">
        <v>3</v>
      </c>
      <c r="K359" s="4" t="s">
        <v>14</v>
      </c>
      <c r="L359" s="4" t="s">
        <v>15</v>
      </c>
      <c r="M359" s="8">
        <v>1</v>
      </c>
      <c r="N359" s="5">
        <v>36.909999999999997</v>
      </c>
      <c r="O359" s="6">
        <v>0.1</v>
      </c>
      <c r="P359" s="5">
        <v>13.43</v>
      </c>
      <c r="Q359" s="5">
        <f t="shared" si="20"/>
        <v>33.219000000000001</v>
      </c>
      <c r="R359" s="5">
        <f t="shared" si="21"/>
        <v>13.43</v>
      </c>
      <c r="S359" s="5">
        <f t="shared" si="22"/>
        <v>19.789000000000001</v>
      </c>
      <c r="T359" s="7">
        <f t="shared" si="23"/>
        <v>0.59571329660736327</v>
      </c>
    </row>
    <row r="360" spans="1:20" ht="15.6">
      <c r="A360" s="2">
        <v>702</v>
      </c>
      <c r="B360" s="3">
        <v>46229</v>
      </c>
      <c r="C360" s="4">
        <f>YEAR(SalesDataTable[[#This Row],[Order Date]])</f>
        <v>2026</v>
      </c>
      <c r="D360" s="4" t="str">
        <f>"Q"&amp;ROUNDUP(MONTH(SalesDataTable[[#This Row],[Order Date]])/3,0)</f>
        <v>Q3</v>
      </c>
      <c r="E360" s="4">
        <f>MONTH(SalesDataTable[[#This Row],[Order Date]])</f>
        <v>7</v>
      </c>
      <c r="F360" s="4" t="str">
        <f>TEXT(SalesDataTable[[#This Row],[Order Date]],"MMM")</f>
        <v>Jul</v>
      </c>
      <c r="G360" s="4" t="s">
        <v>0</v>
      </c>
      <c r="H360" s="4" t="s">
        <v>36</v>
      </c>
      <c r="I360" s="4" t="s">
        <v>2</v>
      </c>
      <c r="J360" s="4" t="s">
        <v>13</v>
      </c>
      <c r="K360" s="4" t="s">
        <v>4</v>
      </c>
      <c r="L360" s="4" t="s">
        <v>26</v>
      </c>
      <c r="M360" s="8">
        <v>1</v>
      </c>
      <c r="N360" s="5">
        <v>39.99</v>
      </c>
      <c r="O360" s="6">
        <v>0.05</v>
      </c>
      <c r="P360" s="5">
        <v>16.739999999999998</v>
      </c>
      <c r="Q360" s="5">
        <f t="shared" si="20"/>
        <v>37.990499999999997</v>
      </c>
      <c r="R360" s="5">
        <f t="shared" si="21"/>
        <v>16.739999999999998</v>
      </c>
      <c r="S360" s="5">
        <f t="shared" si="22"/>
        <v>21.250499999999999</v>
      </c>
      <c r="T360" s="7">
        <f t="shared" si="23"/>
        <v>0.55936352509179932</v>
      </c>
    </row>
    <row r="361" spans="1:20" ht="15.6">
      <c r="A361" s="2">
        <v>703</v>
      </c>
      <c r="B361" s="3">
        <v>46331</v>
      </c>
      <c r="C361" s="4">
        <f>YEAR(SalesDataTable[[#This Row],[Order Date]])</f>
        <v>2026</v>
      </c>
      <c r="D361" s="4" t="str">
        <f>"Q"&amp;ROUNDUP(MONTH(SalesDataTable[[#This Row],[Order Date]])/3,0)</f>
        <v>Q4</v>
      </c>
      <c r="E361" s="4">
        <f>MONTH(SalesDataTable[[#This Row],[Order Date]])</f>
        <v>11</v>
      </c>
      <c r="F361" s="4" t="str">
        <f>TEXT(SalesDataTable[[#This Row],[Order Date]],"MMM")</f>
        <v>Nov</v>
      </c>
      <c r="G361" s="4" t="s">
        <v>6</v>
      </c>
      <c r="H361" s="4" t="s">
        <v>49</v>
      </c>
      <c r="I361" s="4" t="s">
        <v>2</v>
      </c>
      <c r="J361" s="4" t="s">
        <v>3</v>
      </c>
      <c r="K361" s="4" t="s">
        <v>14</v>
      </c>
      <c r="L361" s="4" t="s">
        <v>48</v>
      </c>
      <c r="M361" s="8">
        <v>2</v>
      </c>
      <c r="N361" s="5">
        <v>160.68</v>
      </c>
      <c r="O361" s="6">
        <v>0</v>
      </c>
      <c r="P361" s="5">
        <v>89.49</v>
      </c>
      <c r="Q361" s="5">
        <f t="shared" si="20"/>
        <v>321.36</v>
      </c>
      <c r="R361" s="5">
        <f t="shared" si="21"/>
        <v>178.98</v>
      </c>
      <c r="S361" s="5">
        <f t="shared" si="22"/>
        <v>142.38000000000002</v>
      </c>
      <c r="T361" s="7">
        <f t="shared" si="23"/>
        <v>0.4430545182972368</v>
      </c>
    </row>
    <row r="362" spans="1:20" ht="15.6">
      <c r="A362" s="2">
        <v>706</v>
      </c>
      <c r="B362" s="3">
        <v>46364</v>
      </c>
      <c r="C362" s="4">
        <f>YEAR(SalesDataTable[[#This Row],[Order Date]])</f>
        <v>2026</v>
      </c>
      <c r="D362" s="4" t="str">
        <f>"Q"&amp;ROUNDUP(MONTH(SalesDataTable[[#This Row],[Order Date]])/3,0)</f>
        <v>Q4</v>
      </c>
      <c r="E362" s="4">
        <f>MONTH(SalesDataTable[[#This Row],[Order Date]])</f>
        <v>12</v>
      </c>
      <c r="F362" s="4" t="str">
        <f>TEXT(SalesDataTable[[#This Row],[Order Date]],"MMM")</f>
        <v>Dec</v>
      </c>
      <c r="G362" s="4" t="s">
        <v>6</v>
      </c>
      <c r="H362" s="4" t="s">
        <v>43</v>
      </c>
      <c r="I362" s="4" t="s">
        <v>19</v>
      </c>
      <c r="J362" s="4" t="s">
        <v>3</v>
      </c>
      <c r="K362" s="4" t="s">
        <v>14</v>
      </c>
      <c r="L362" s="4" t="s">
        <v>32</v>
      </c>
      <c r="M362" s="8">
        <v>4</v>
      </c>
      <c r="N362" s="5">
        <v>46.48</v>
      </c>
      <c r="O362" s="6">
        <v>0.1</v>
      </c>
      <c r="P362" s="5">
        <v>18.66</v>
      </c>
      <c r="Q362" s="5">
        <f t="shared" si="20"/>
        <v>167.328</v>
      </c>
      <c r="R362" s="5">
        <f t="shared" si="21"/>
        <v>74.64</v>
      </c>
      <c r="S362" s="5">
        <f t="shared" si="22"/>
        <v>92.688000000000002</v>
      </c>
      <c r="T362" s="7">
        <f t="shared" si="23"/>
        <v>0.55393000573723461</v>
      </c>
    </row>
    <row r="363" spans="1:20" ht="15.6">
      <c r="A363" s="2">
        <v>707</v>
      </c>
      <c r="B363" s="3">
        <v>46308</v>
      </c>
      <c r="C363" s="4">
        <f>YEAR(SalesDataTable[[#This Row],[Order Date]])</f>
        <v>2026</v>
      </c>
      <c r="D363" s="4" t="str">
        <f>"Q"&amp;ROUNDUP(MONTH(SalesDataTable[[#This Row],[Order Date]])/3,0)</f>
        <v>Q4</v>
      </c>
      <c r="E363" s="4">
        <f>MONTH(SalesDataTable[[#This Row],[Order Date]])</f>
        <v>10</v>
      </c>
      <c r="F363" s="4" t="str">
        <f>TEXT(SalesDataTable[[#This Row],[Order Date]],"MMM")</f>
        <v>Oct</v>
      </c>
      <c r="G363" s="4" t="s">
        <v>11</v>
      </c>
      <c r="H363" s="4" t="s">
        <v>25</v>
      </c>
      <c r="I363" s="4" t="s">
        <v>19</v>
      </c>
      <c r="J363" s="4" t="s">
        <v>13</v>
      </c>
      <c r="K363" s="4" t="s">
        <v>14</v>
      </c>
      <c r="L363" s="4" t="s">
        <v>15</v>
      </c>
      <c r="M363" s="8">
        <v>4</v>
      </c>
      <c r="N363" s="5">
        <v>35.880000000000003</v>
      </c>
      <c r="O363" s="6">
        <v>0.05</v>
      </c>
      <c r="P363" s="5">
        <v>13.45</v>
      </c>
      <c r="Q363" s="5">
        <f t="shared" si="20"/>
        <v>136.34399999999999</v>
      </c>
      <c r="R363" s="5">
        <f t="shared" si="21"/>
        <v>53.8</v>
      </c>
      <c r="S363" s="5">
        <f t="shared" si="22"/>
        <v>82.543999999999997</v>
      </c>
      <c r="T363" s="7">
        <f t="shared" si="23"/>
        <v>0.60540984568444522</v>
      </c>
    </row>
    <row r="364" spans="1:20" ht="15.6">
      <c r="A364" s="2">
        <v>708</v>
      </c>
      <c r="B364" s="3">
        <v>46201</v>
      </c>
      <c r="C364" s="4">
        <f>YEAR(SalesDataTable[[#This Row],[Order Date]])</f>
        <v>2026</v>
      </c>
      <c r="D364" s="4" t="str">
        <f>"Q"&amp;ROUNDUP(MONTH(SalesDataTable[[#This Row],[Order Date]])/3,0)</f>
        <v>Q2</v>
      </c>
      <c r="E364" s="4">
        <f>MONTH(SalesDataTable[[#This Row],[Order Date]])</f>
        <v>6</v>
      </c>
      <c r="F364" s="4" t="str">
        <f>TEXT(SalesDataTable[[#This Row],[Order Date]],"MMM")</f>
        <v>Jun</v>
      </c>
      <c r="G364" s="4" t="s">
        <v>6</v>
      </c>
      <c r="H364" s="4" t="s">
        <v>41</v>
      </c>
      <c r="I364" s="4" t="s">
        <v>2</v>
      </c>
      <c r="J364" s="4" t="s">
        <v>3</v>
      </c>
      <c r="K364" s="4" t="s">
        <v>9</v>
      </c>
      <c r="L364" s="4" t="s">
        <v>37</v>
      </c>
      <c r="M364" s="8">
        <v>1</v>
      </c>
      <c r="N364" s="5">
        <v>150.44</v>
      </c>
      <c r="O364" s="6">
        <v>0</v>
      </c>
      <c r="P364" s="5">
        <v>80.5</v>
      </c>
      <c r="Q364" s="5">
        <f t="shared" si="20"/>
        <v>150.44</v>
      </c>
      <c r="R364" s="5">
        <f t="shared" si="21"/>
        <v>80.5</v>
      </c>
      <c r="S364" s="5">
        <f t="shared" si="22"/>
        <v>69.94</v>
      </c>
      <c r="T364" s="7">
        <f t="shared" si="23"/>
        <v>0.46490295134272797</v>
      </c>
    </row>
    <row r="365" spans="1:20" ht="15.6">
      <c r="A365" s="2">
        <v>709</v>
      </c>
      <c r="B365" s="3">
        <v>46091</v>
      </c>
      <c r="C365" s="4">
        <f>YEAR(SalesDataTable[[#This Row],[Order Date]])</f>
        <v>2026</v>
      </c>
      <c r="D365" s="4" t="str">
        <f>"Q"&amp;ROUNDUP(MONTH(SalesDataTable[[#This Row],[Order Date]])/3,0)</f>
        <v>Q1</v>
      </c>
      <c r="E365" s="4">
        <f>MONTH(SalesDataTable[[#This Row],[Order Date]])</f>
        <v>3</v>
      </c>
      <c r="F365" s="4" t="str">
        <f>TEXT(SalesDataTable[[#This Row],[Order Date]],"MMM")</f>
        <v>Mar</v>
      </c>
      <c r="G365" s="4" t="s">
        <v>0</v>
      </c>
      <c r="H365" s="4" t="s">
        <v>1</v>
      </c>
      <c r="I365" s="4" t="s">
        <v>2</v>
      </c>
      <c r="J365" s="4" t="s">
        <v>13</v>
      </c>
      <c r="K365" s="4" t="s">
        <v>14</v>
      </c>
      <c r="L365" s="4" t="s">
        <v>44</v>
      </c>
      <c r="M365" s="8">
        <v>3</v>
      </c>
      <c r="N365" s="5">
        <v>130.6</v>
      </c>
      <c r="O365" s="6">
        <v>0.05</v>
      </c>
      <c r="P365" s="5">
        <v>65.62</v>
      </c>
      <c r="Q365" s="5">
        <f t="shared" si="20"/>
        <v>372.20999999999992</v>
      </c>
      <c r="R365" s="5">
        <f t="shared" si="21"/>
        <v>196.86</v>
      </c>
      <c r="S365" s="5">
        <f t="shared" si="22"/>
        <v>175.34999999999991</v>
      </c>
      <c r="T365" s="7">
        <f t="shared" si="23"/>
        <v>0.47110502135891014</v>
      </c>
    </row>
    <row r="366" spans="1:20" ht="15.6">
      <c r="A366" s="2">
        <v>710</v>
      </c>
      <c r="B366" s="3">
        <v>46376</v>
      </c>
      <c r="C366" s="4">
        <f>YEAR(SalesDataTable[[#This Row],[Order Date]])</f>
        <v>2026</v>
      </c>
      <c r="D366" s="4" t="str">
        <f>"Q"&amp;ROUNDUP(MONTH(SalesDataTable[[#This Row],[Order Date]])/3,0)</f>
        <v>Q4</v>
      </c>
      <c r="E366" s="4">
        <f>MONTH(SalesDataTable[[#This Row],[Order Date]])</f>
        <v>12</v>
      </c>
      <c r="F366" s="4" t="str">
        <f>TEXT(SalesDataTable[[#This Row],[Order Date]],"MMM")</f>
        <v>Dec</v>
      </c>
      <c r="G366" s="4" t="s">
        <v>6</v>
      </c>
      <c r="H366" s="4" t="s">
        <v>27</v>
      </c>
      <c r="I366" s="4" t="s">
        <v>8</v>
      </c>
      <c r="J366" s="4" t="s">
        <v>16</v>
      </c>
      <c r="K366" s="4" t="s">
        <v>9</v>
      </c>
      <c r="L366" s="4" t="s">
        <v>17</v>
      </c>
      <c r="M366" s="8">
        <v>3</v>
      </c>
      <c r="N366" s="5">
        <v>140.4</v>
      </c>
      <c r="O366" s="6">
        <v>0.2</v>
      </c>
      <c r="P366" s="5">
        <v>81.760000000000005</v>
      </c>
      <c r="Q366" s="5">
        <f t="shared" si="20"/>
        <v>336.96000000000004</v>
      </c>
      <c r="R366" s="5">
        <f t="shared" si="21"/>
        <v>245.28000000000003</v>
      </c>
      <c r="S366" s="5">
        <f t="shared" si="22"/>
        <v>91.68</v>
      </c>
      <c r="T366" s="7">
        <f t="shared" si="23"/>
        <v>0.27207977207977208</v>
      </c>
    </row>
    <row r="367" spans="1:20" ht="15.6">
      <c r="A367" s="2">
        <v>712</v>
      </c>
      <c r="B367" s="3">
        <v>46154</v>
      </c>
      <c r="C367" s="4">
        <f>YEAR(SalesDataTable[[#This Row],[Order Date]])</f>
        <v>2026</v>
      </c>
      <c r="D367" s="4" t="str">
        <f>"Q"&amp;ROUNDUP(MONTH(SalesDataTable[[#This Row],[Order Date]])/3,0)</f>
        <v>Q2</v>
      </c>
      <c r="E367" s="4">
        <f>MONTH(SalesDataTable[[#This Row],[Order Date]])</f>
        <v>5</v>
      </c>
      <c r="F367" s="4" t="str">
        <f>TEXT(SalesDataTable[[#This Row],[Order Date]],"MMM")</f>
        <v>May</v>
      </c>
      <c r="G367" s="4" t="s">
        <v>6</v>
      </c>
      <c r="H367" s="4" t="s">
        <v>49</v>
      </c>
      <c r="I367" s="4" t="s">
        <v>28</v>
      </c>
      <c r="J367" s="4" t="s">
        <v>16</v>
      </c>
      <c r="K367" s="4" t="s">
        <v>4</v>
      </c>
      <c r="L367" s="4" t="s">
        <v>30</v>
      </c>
      <c r="M367" s="8">
        <v>3</v>
      </c>
      <c r="N367" s="5">
        <v>104.54</v>
      </c>
      <c r="O367" s="6">
        <v>0</v>
      </c>
      <c r="P367" s="5">
        <v>51.45</v>
      </c>
      <c r="Q367" s="5">
        <f t="shared" si="20"/>
        <v>313.62</v>
      </c>
      <c r="R367" s="5">
        <f t="shared" si="21"/>
        <v>154.35000000000002</v>
      </c>
      <c r="S367" s="5">
        <f t="shared" si="22"/>
        <v>159.26999999999998</v>
      </c>
      <c r="T367" s="7">
        <f t="shared" si="23"/>
        <v>0.50784388750717424</v>
      </c>
    </row>
    <row r="368" spans="1:20" ht="15.6">
      <c r="A368" s="2">
        <v>713</v>
      </c>
      <c r="B368" s="3">
        <v>46180</v>
      </c>
      <c r="C368" s="4">
        <f>YEAR(SalesDataTable[[#This Row],[Order Date]])</f>
        <v>2026</v>
      </c>
      <c r="D368" s="4" t="str">
        <f>"Q"&amp;ROUNDUP(MONTH(SalesDataTable[[#This Row],[Order Date]])/3,0)</f>
        <v>Q2</v>
      </c>
      <c r="E368" s="4">
        <f>MONTH(SalesDataTable[[#This Row],[Order Date]])</f>
        <v>6</v>
      </c>
      <c r="F368" s="4" t="str">
        <f>TEXT(SalesDataTable[[#This Row],[Order Date]],"MMM")</f>
        <v>Jun</v>
      </c>
      <c r="G368" s="4" t="s">
        <v>6</v>
      </c>
      <c r="H368" s="4" t="s">
        <v>27</v>
      </c>
      <c r="I368" s="4" t="s">
        <v>19</v>
      </c>
      <c r="J368" s="4" t="s">
        <v>3</v>
      </c>
      <c r="K368" s="4" t="s">
        <v>14</v>
      </c>
      <c r="L368" s="4" t="s">
        <v>15</v>
      </c>
      <c r="M368" s="8">
        <v>4</v>
      </c>
      <c r="N368" s="5">
        <v>36.299999999999997</v>
      </c>
      <c r="O368" s="6">
        <v>0.05</v>
      </c>
      <c r="P368" s="5">
        <v>13.16</v>
      </c>
      <c r="Q368" s="5">
        <f t="shared" si="20"/>
        <v>137.93999999999997</v>
      </c>
      <c r="R368" s="5">
        <f t="shared" si="21"/>
        <v>52.64</v>
      </c>
      <c r="S368" s="5">
        <f t="shared" si="22"/>
        <v>85.299999999999969</v>
      </c>
      <c r="T368" s="7">
        <f t="shared" si="23"/>
        <v>0.61838480498767567</v>
      </c>
    </row>
    <row r="369" spans="1:20" ht="15.6">
      <c r="A369" s="2">
        <v>717</v>
      </c>
      <c r="B369" s="3">
        <v>46190</v>
      </c>
      <c r="C369" s="4">
        <f>YEAR(SalesDataTable[[#This Row],[Order Date]])</f>
        <v>2026</v>
      </c>
      <c r="D369" s="4" t="str">
        <f>"Q"&amp;ROUNDUP(MONTH(SalesDataTable[[#This Row],[Order Date]])/3,0)</f>
        <v>Q2</v>
      </c>
      <c r="E369" s="4">
        <f>MONTH(SalesDataTable[[#This Row],[Order Date]])</f>
        <v>6</v>
      </c>
      <c r="F369" s="4" t="str">
        <f>TEXT(SalesDataTable[[#This Row],[Order Date]],"MMM")</f>
        <v>Jun</v>
      </c>
      <c r="G369" s="4" t="s">
        <v>20</v>
      </c>
      <c r="H369" s="4" t="s">
        <v>31</v>
      </c>
      <c r="I369" s="4" t="s">
        <v>8</v>
      </c>
      <c r="J369" s="4" t="s">
        <v>16</v>
      </c>
      <c r="K369" s="4" t="s">
        <v>23</v>
      </c>
      <c r="L369" s="4" t="s">
        <v>24</v>
      </c>
      <c r="M369" s="8">
        <v>10</v>
      </c>
      <c r="N369" s="5">
        <v>333.14</v>
      </c>
      <c r="O369" s="6">
        <v>0.15</v>
      </c>
      <c r="P369" s="5">
        <v>194.52</v>
      </c>
      <c r="Q369" s="5">
        <f t="shared" si="20"/>
        <v>2831.6899999999996</v>
      </c>
      <c r="R369" s="5">
        <f t="shared" si="21"/>
        <v>1945.2</v>
      </c>
      <c r="S369" s="5">
        <f t="shared" si="22"/>
        <v>886.48999999999955</v>
      </c>
      <c r="T369" s="7">
        <f t="shared" si="23"/>
        <v>0.31306039856057677</v>
      </c>
    </row>
    <row r="370" spans="1:20" ht="15.6">
      <c r="A370" s="2">
        <v>718</v>
      </c>
      <c r="B370" s="3">
        <v>46090</v>
      </c>
      <c r="C370" s="4">
        <f>YEAR(SalesDataTable[[#This Row],[Order Date]])</f>
        <v>2026</v>
      </c>
      <c r="D370" s="4" t="str">
        <f>"Q"&amp;ROUNDUP(MONTH(SalesDataTable[[#This Row],[Order Date]])/3,0)</f>
        <v>Q1</v>
      </c>
      <c r="E370" s="4">
        <f>MONTH(SalesDataTable[[#This Row],[Order Date]])</f>
        <v>3</v>
      </c>
      <c r="F370" s="4" t="str">
        <f>TEXT(SalesDataTable[[#This Row],[Order Date]],"MMM")</f>
        <v>Mar</v>
      </c>
      <c r="G370" s="4" t="s">
        <v>6</v>
      </c>
      <c r="H370" s="4" t="s">
        <v>43</v>
      </c>
      <c r="I370" s="4" t="s">
        <v>2</v>
      </c>
      <c r="J370" s="4" t="s">
        <v>13</v>
      </c>
      <c r="K370" s="4" t="s">
        <v>34</v>
      </c>
      <c r="L370" s="4" t="s">
        <v>35</v>
      </c>
      <c r="M370" s="8">
        <v>1</v>
      </c>
      <c r="N370" s="5">
        <v>41.15</v>
      </c>
      <c r="O370" s="6">
        <v>0.05</v>
      </c>
      <c r="P370" s="5">
        <v>14.4</v>
      </c>
      <c r="Q370" s="5">
        <f t="shared" si="20"/>
        <v>39.092499999999994</v>
      </c>
      <c r="R370" s="5">
        <f t="shared" si="21"/>
        <v>14.4</v>
      </c>
      <c r="S370" s="5">
        <f t="shared" si="22"/>
        <v>24.692499999999995</v>
      </c>
      <c r="T370" s="7">
        <f t="shared" si="23"/>
        <v>0.63164289825414077</v>
      </c>
    </row>
    <row r="371" spans="1:20" ht="15.6">
      <c r="A371" s="2">
        <v>725</v>
      </c>
      <c r="B371" s="3">
        <v>46285</v>
      </c>
      <c r="C371" s="4">
        <f>YEAR(SalesDataTable[[#This Row],[Order Date]])</f>
        <v>2026</v>
      </c>
      <c r="D371" s="4" t="str">
        <f>"Q"&amp;ROUNDUP(MONTH(SalesDataTable[[#This Row],[Order Date]])/3,0)</f>
        <v>Q3</v>
      </c>
      <c r="E371" s="4">
        <f>MONTH(SalesDataTable[[#This Row],[Order Date]])</f>
        <v>9</v>
      </c>
      <c r="F371" s="4" t="str">
        <f>TEXT(SalesDataTable[[#This Row],[Order Date]],"MMM")</f>
        <v>Sep</v>
      </c>
      <c r="G371" s="4" t="s">
        <v>6</v>
      </c>
      <c r="H371" s="4" t="s">
        <v>43</v>
      </c>
      <c r="I371" s="4" t="s">
        <v>2</v>
      </c>
      <c r="J371" s="4" t="s">
        <v>13</v>
      </c>
      <c r="K371" s="4" t="s">
        <v>4</v>
      </c>
      <c r="L371" s="4" t="s">
        <v>5</v>
      </c>
      <c r="M371" s="8">
        <v>1</v>
      </c>
      <c r="N371" s="5">
        <v>82.08</v>
      </c>
      <c r="O371" s="6">
        <v>0.05</v>
      </c>
      <c r="P371" s="5">
        <v>43.18</v>
      </c>
      <c r="Q371" s="5">
        <f t="shared" si="20"/>
        <v>77.975999999999999</v>
      </c>
      <c r="R371" s="5">
        <f t="shared" si="21"/>
        <v>43.18</v>
      </c>
      <c r="S371" s="5">
        <f t="shared" si="22"/>
        <v>34.795999999999999</v>
      </c>
      <c r="T371" s="7">
        <f t="shared" si="23"/>
        <v>0.44623986867754178</v>
      </c>
    </row>
    <row r="372" spans="1:20" ht="15.6">
      <c r="A372" s="2">
        <v>726</v>
      </c>
      <c r="B372" s="3">
        <v>46336</v>
      </c>
      <c r="C372" s="4">
        <f>YEAR(SalesDataTable[[#This Row],[Order Date]])</f>
        <v>2026</v>
      </c>
      <c r="D372" s="4" t="str">
        <f>"Q"&amp;ROUNDUP(MONTH(SalesDataTable[[#This Row],[Order Date]])/3,0)</f>
        <v>Q4</v>
      </c>
      <c r="E372" s="4">
        <f>MONTH(SalesDataTable[[#This Row],[Order Date]])</f>
        <v>11</v>
      </c>
      <c r="F372" s="4" t="str">
        <f>TEXT(SalesDataTable[[#This Row],[Order Date]],"MMM")</f>
        <v>Nov</v>
      </c>
      <c r="G372" s="4" t="s">
        <v>20</v>
      </c>
      <c r="H372" s="4" t="s">
        <v>31</v>
      </c>
      <c r="I372" s="4" t="s">
        <v>2</v>
      </c>
      <c r="J372" s="4" t="s">
        <v>13</v>
      </c>
      <c r="K372" s="4" t="s">
        <v>9</v>
      </c>
      <c r="L372" s="4" t="s">
        <v>10</v>
      </c>
      <c r="M372" s="8">
        <v>1</v>
      </c>
      <c r="N372" s="5">
        <v>90.23</v>
      </c>
      <c r="O372" s="6">
        <v>0</v>
      </c>
      <c r="P372" s="5">
        <v>44.06</v>
      </c>
      <c r="Q372" s="5">
        <f t="shared" si="20"/>
        <v>90.23</v>
      </c>
      <c r="R372" s="5">
        <f t="shared" si="21"/>
        <v>44.06</v>
      </c>
      <c r="S372" s="5">
        <f t="shared" si="22"/>
        <v>46.17</v>
      </c>
      <c r="T372" s="7">
        <f t="shared" si="23"/>
        <v>0.51169234179319512</v>
      </c>
    </row>
    <row r="373" spans="1:20" ht="15.6">
      <c r="A373" s="2">
        <v>727</v>
      </c>
      <c r="B373" s="3">
        <v>46206</v>
      </c>
      <c r="C373" s="4">
        <f>YEAR(SalesDataTable[[#This Row],[Order Date]])</f>
        <v>2026</v>
      </c>
      <c r="D373" s="4" t="str">
        <f>"Q"&amp;ROUNDUP(MONTH(SalesDataTable[[#This Row],[Order Date]])/3,0)</f>
        <v>Q3</v>
      </c>
      <c r="E373" s="4">
        <f>MONTH(SalesDataTable[[#This Row],[Order Date]])</f>
        <v>7</v>
      </c>
      <c r="F373" s="4" t="str">
        <f>TEXT(SalesDataTable[[#This Row],[Order Date]],"MMM")</f>
        <v>Jul</v>
      </c>
      <c r="G373" s="4" t="s">
        <v>20</v>
      </c>
      <c r="H373" s="4" t="s">
        <v>21</v>
      </c>
      <c r="I373" s="4" t="s">
        <v>19</v>
      </c>
      <c r="J373" s="4" t="s">
        <v>13</v>
      </c>
      <c r="K373" s="4" t="s">
        <v>34</v>
      </c>
      <c r="L373" s="4" t="s">
        <v>42</v>
      </c>
      <c r="M373" s="8">
        <v>1</v>
      </c>
      <c r="N373" s="5">
        <v>36.01</v>
      </c>
      <c r="O373" s="6">
        <v>0</v>
      </c>
      <c r="P373" s="5">
        <v>14.11</v>
      </c>
      <c r="Q373" s="5">
        <f t="shared" si="20"/>
        <v>36.01</v>
      </c>
      <c r="R373" s="5">
        <f t="shared" si="21"/>
        <v>14.11</v>
      </c>
      <c r="S373" s="5">
        <f t="shared" si="22"/>
        <v>21.9</v>
      </c>
      <c r="T373" s="7">
        <f t="shared" si="23"/>
        <v>0.60816439877811723</v>
      </c>
    </row>
    <row r="374" spans="1:20" ht="15.6">
      <c r="A374" s="2">
        <v>728</v>
      </c>
      <c r="B374" s="3">
        <v>46131</v>
      </c>
      <c r="C374" s="4">
        <f>YEAR(SalesDataTable[[#This Row],[Order Date]])</f>
        <v>2026</v>
      </c>
      <c r="D374" s="4" t="str">
        <f>"Q"&amp;ROUNDUP(MONTH(SalesDataTable[[#This Row],[Order Date]])/3,0)</f>
        <v>Q2</v>
      </c>
      <c r="E374" s="4">
        <f>MONTH(SalesDataTable[[#This Row],[Order Date]])</f>
        <v>4</v>
      </c>
      <c r="F374" s="4" t="str">
        <f>TEXT(SalesDataTable[[#This Row],[Order Date]],"MMM")</f>
        <v>Apr</v>
      </c>
      <c r="G374" s="4" t="s">
        <v>6</v>
      </c>
      <c r="H374" s="4" t="s">
        <v>49</v>
      </c>
      <c r="I374" s="4" t="s">
        <v>2</v>
      </c>
      <c r="J374" s="4" t="s">
        <v>3</v>
      </c>
      <c r="K374" s="4" t="s">
        <v>4</v>
      </c>
      <c r="L374" s="4" t="s">
        <v>30</v>
      </c>
      <c r="M374" s="8">
        <v>1</v>
      </c>
      <c r="N374" s="5">
        <v>104.91</v>
      </c>
      <c r="O374" s="6">
        <v>0</v>
      </c>
      <c r="P374" s="5">
        <v>51.68</v>
      </c>
      <c r="Q374" s="5">
        <f t="shared" si="20"/>
        <v>104.91</v>
      </c>
      <c r="R374" s="5">
        <f t="shared" si="21"/>
        <v>51.68</v>
      </c>
      <c r="S374" s="5">
        <f t="shared" si="22"/>
        <v>53.23</v>
      </c>
      <c r="T374" s="7">
        <f t="shared" si="23"/>
        <v>0.50738728433895719</v>
      </c>
    </row>
    <row r="375" spans="1:20" ht="15.6">
      <c r="A375" s="2">
        <v>729</v>
      </c>
      <c r="B375" s="3">
        <v>46205</v>
      </c>
      <c r="C375" s="4">
        <f>YEAR(SalesDataTable[[#This Row],[Order Date]])</f>
        <v>2026</v>
      </c>
      <c r="D375" s="4" t="str">
        <f>"Q"&amp;ROUNDUP(MONTH(SalesDataTable[[#This Row],[Order Date]])/3,0)</f>
        <v>Q3</v>
      </c>
      <c r="E375" s="4">
        <f>MONTH(SalesDataTable[[#This Row],[Order Date]])</f>
        <v>7</v>
      </c>
      <c r="F375" s="4" t="str">
        <f>TEXT(SalesDataTable[[#This Row],[Order Date]],"MMM")</f>
        <v>Jul</v>
      </c>
      <c r="G375" s="4" t="s">
        <v>11</v>
      </c>
      <c r="H375" s="4" t="s">
        <v>12</v>
      </c>
      <c r="I375" s="4" t="s">
        <v>2</v>
      </c>
      <c r="J375" s="4" t="s">
        <v>3</v>
      </c>
      <c r="K375" s="4" t="s">
        <v>14</v>
      </c>
      <c r="L375" s="4" t="s">
        <v>48</v>
      </c>
      <c r="M375" s="8">
        <v>1</v>
      </c>
      <c r="N375" s="5">
        <v>161.82</v>
      </c>
      <c r="O375" s="6">
        <v>0</v>
      </c>
      <c r="P375" s="5">
        <v>87.15</v>
      </c>
      <c r="Q375" s="5">
        <f t="shared" si="20"/>
        <v>161.82</v>
      </c>
      <c r="R375" s="5">
        <f t="shared" si="21"/>
        <v>87.15</v>
      </c>
      <c r="S375" s="5">
        <f t="shared" si="22"/>
        <v>74.669999999999987</v>
      </c>
      <c r="T375" s="7">
        <f t="shared" si="23"/>
        <v>0.46143863552094916</v>
      </c>
    </row>
    <row r="376" spans="1:20" ht="15.6">
      <c r="A376" s="2">
        <v>730</v>
      </c>
      <c r="B376" s="3">
        <v>46082</v>
      </c>
      <c r="C376" s="4">
        <f>YEAR(SalesDataTable[[#This Row],[Order Date]])</f>
        <v>2026</v>
      </c>
      <c r="D376" s="4" t="str">
        <f>"Q"&amp;ROUNDUP(MONTH(SalesDataTable[[#This Row],[Order Date]])/3,0)</f>
        <v>Q1</v>
      </c>
      <c r="E376" s="4">
        <f>MONTH(SalesDataTable[[#This Row],[Order Date]])</f>
        <v>3</v>
      </c>
      <c r="F376" s="4" t="str">
        <f>TEXT(SalesDataTable[[#This Row],[Order Date]],"MMM")</f>
        <v>Mar</v>
      </c>
      <c r="G376" s="4" t="s">
        <v>0</v>
      </c>
      <c r="H376" s="4" t="s">
        <v>50</v>
      </c>
      <c r="I376" s="4" t="s">
        <v>8</v>
      </c>
      <c r="J376" s="4" t="s">
        <v>16</v>
      </c>
      <c r="K376" s="4" t="s">
        <v>34</v>
      </c>
      <c r="L376" s="4" t="s">
        <v>35</v>
      </c>
      <c r="M376" s="8">
        <v>5</v>
      </c>
      <c r="N376" s="5">
        <v>41.31</v>
      </c>
      <c r="O376" s="6">
        <v>0.1</v>
      </c>
      <c r="P376" s="5">
        <v>15.14</v>
      </c>
      <c r="Q376" s="5">
        <f t="shared" si="20"/>
        <v>185.89500000000001</v>
      </c>
      <c r="R376" s="5">
        <f t="shared" si="21"/>
        <v>75.7</v>
      </c>
      <c r="S376" s="5">
        <f t="shared" si="22"/>
        <v>110.19500000000001</v>
      </c>
      <c r="T376" s="7">
        <f t="shared" si="23"/>
        <v>0.59278087092175691</v>
      </c>
    </row>
    <row r="377" spans="1:20" ht="15.6">
      <c r="A377" s="2">
        <v>731</v>
      </c>
      <c r="B377" s="3">
        <v>46195</v>
      </c>
      <c r="C377" s="4">
        <f>YEAR(SalesDataTable[[#This Row],[Order Date]])</f>
        <v>2026</v>
      </c>
      <c r="D377" s="4" t="str">
        <f>"Q"&amp;ROUNDUP(MONTH(SalesDataTable[[#This Row],[Order Date]])/3,0)</f>
        <v>Q2</v>
      </c>
      <c r="E377" s="4">
        <f>MONTH(SalesDataTable[[#This Row],[Order Date]])</f>
        <v>6</v>
      </c>
      <c r="F377" s="4" t="str">
        <f>TEXT(SalesDataTable[[#This Row],[Order Date]],"MMM")</f>
        <v>Jun</v>
      </c>
      <c r="G377" s="4" t="s">
        <v>11</v>
      </c>
      <c r="H377" s="4" t="s">
        <v>18</v>
      </c>
      <c r="I377" s="4" t="s">
        <v>2</v>
      </c>
      <c r="J377" s="4" t="s">
        <v>13</v>
      </c>
      <c r="K377" s="4" t="s">
        <v>23</v>
      </c>
      <c r="L377" s="4" t="s">
        <v>40</v>
      </c>
      <c r="M377" s="8">
        <v>2</v>
      </c>
      <c r="N377" s="5">
        <v>80.650000000000006</v>
      </c>
      <c r="O377" s="6">
        <v>0</v>
      </c>
      <c r="P377" s="5">
        <v>39.18</v>
      </c>
      <c r="Q377" s="5">
        <f t="shared" si="20"/>
        <v>161.30000000000001</v>
      </c>
      <c r="R377" s="5">
        <f t="shared" si="21"/>
        <v>78.36</v>
      </c>
      <c r="S377" s="5">
        <f t="shared" si="22"/>
        <v>82.940000000000012</v>
      </c>
      <c r="T377" s="7">
        <f t="shared" si="23"/>
        <v>0.51419714817110973</v>
      </c>
    </row>
    <row r="378" spans="1:20" ht="15.6">
      <c r="A378" s="2">
        <v>732</v>
      </c>
      <c r="B378" s="3">
        <v>46327</v>
      </c>
      <c r="C378" s="4">
        <f>YEAR(SalesDataTable[[#This Row],[Order Date]])</f>
        <v>2026</v>
      </c>
      <c r="D378" s="4" t="str">
        <f>"Q"&amp;ROUNDUP(MONTH(SalesDataTable[[#This Row],[Order Date]])/3,0)</f>
        <v>Q4</v>
      </c>
      <c r="E378" s="4">
        <f>MONTH(SalesDataTable[[#This Row],[Order Date]])</f>
        <v>11</v>
      </c>
      <c r="F378" s="4" t="str">
        <f>TEXT(SalesDataTable[[#This Row],[Order Date]],"MMM")</f>
        <v>Nov</v>
      </c>
      <c r="G378" s="4" t="s">
        <v>6</v>
      </c>
      <c r="H378" s="4" t="s">
        <v>7</v>
      </c>
      <c r="I378" s="4" t="s">
        <v>28</v>
      </c>
      <c r="J378" s="4" t="s">
        <v>3</v>
      </c>
      <c r="K378" s="4" t="s">
        <v>9</v>
      </c>
      <c r="L378" s="4" t="s">
        <v>37</v>
      </c>
      <c r="M378" s="8">
        <v>1</v>
      </c>
      <c r="N378" s="5">
        <v>150.46</v>
      </c>
      <c r="O378" s="6">
        <v>0.15</v>
      </c>
      <c r="P378" s="5">
        <v>78.39</v>
      </c>
      <c r="Q378" s="5">
        <f t="shared" si="20"/>
        <v>127.89100000000001</v>
      </c>
      <c r="R378" s="5">
        <f t="shared" si="21"/>
        <v>78.39</v>
      </c>
      <c r="S378" s="5">
        <f t="shared" si="22"/>
        <v>49.501000000000005</v>
      </c>
      <c r="T378" s="7">
        <f t="shared" si="23"/>
        <v>0.38705616501552104</v>
      </c>
    </row>
    <row r="379" spans="1:20" ht="15.6">
      <c r="A379" s="2">
        <v>736</v>
      </c>
      <c r="B379" s="3">
        <v>46186</v>
      </c>
      <c r="C379" s="4">
        <f>YEAR(SalesDataTable[[#This Row],[Order Date]])</f>
        <v>2026</v>
      </c>
      <c r="D379" s="4" t="str">
        <f>"Q"&amp;ROUNDUP(MONTH(SalesDataTable[[#This Row],[Order Date]])/3,0)</f>
        <v>Q2</v>
      </c>
      <c r="E379" s="4">
        <f>MONTH(SalesDataTable[[#This Row],[Order Date]])</f>
        <v>6</v>
      </c>
      <c r="F379" s="4" t="str">
        <f>TEXT(SalesDataTable[[#This Row],[Order Date]],"MMM")</f>
        <v>Jun</v>
      </c>
      <c r="G379" s="4" t="s">
        <v>20</v>
      </c>
      <c r="H379" s="4" t="s">
        <v>47</v>
      </c>
      <c r="I379" s="4" t="s">
        <v>19</v>
      </c>
      <c r="J379" s="4" t="s">
        <v>16</v>
      </c>
      <c r="K379" s="4" t="s">
        <v>9</v>
      </c>
      <c r="L379" s="4" t="s">
        <v>37</v>
      </c>
      <c r="M379" s="8">
        <v>1</v>
      </c>
      <c r="N379" s="5">
        <v>152.78</v>
      </c>
      <c r="O379" s="6">
        <v>0</v>
      </c>
      <c r="P379" s="5">
        <v>78.540000000000006</v>
      </c>
      <c r="Q379" s="5">
        <f t="shared" si="20"/>
        <v>152.78</v>
      </c>
      <c r="R379" s="5">
        <f t="shared" si="21"/>
        <v>78.540000000000006</v>
      </c>
      <c r="S379" s="5">
        <f t="shared" si="22"/>
        <v>74.239999999999995</v>
      </c>
      <c r="T379" s="7">
        <f t="shared" si="23"/>
        <v>0.48592747741851022</v>
      </c>
    </row>
    <row r="380" spans="1:20" ht="15.6">
      <c r="A380" s="2">
        <v>739</v>
      </c>
      <c r="B380" s="3">
        <v>46234</v>
      </c>
      <c r="C380" s="4">
        <f>YEAR(SalesDataTable[[#This Row],[Order Date]])</f>
        <v>2026</v>
      </c>
      <c r="D380" s="4" t="str">
        <f>"Q"&amp;ROUNDUP(MONTH(SalesDataTable[[#This Row],[Order Date]])/3,0)</f>
        <v>Q3</v>
      </c>
      <c r="E380" s="4">
        <f>MONTH(SalesDataTable[[#This Row],[Order Date]])</f>
        <v>7</v>
      </c>
      <c r="F380" s="4" t="str">
        <f>TEXT(SalesDataTable[[#This Row],[Order Date]],"MMM")</f>
        <v>Jul</v>
      </c>
      <c r="G380" s="4" t="s">
        <v>20</v>
      </c>
      <c r="H380" s="4" t="s">
        <v>31</v>
      </c>
      <c r="I380" s="4" t="s">
        <v>2</v>
      </c>
      <c r="J380" s="4" t="s">
        <v>16</v>
      </c>
      <c r="K380" s="4" t="s">
        <v>4</v>
      </c>
      <c r="L380" s="4" t="s">
        <v>30</v>
      </c>
      <c r="M380" s="8">
        <v>5</v>
      </c>
      <c r="N380" s="5">
        <v>104.65</v>
      </c>
      <c r="O380" s="6">
        <v>0</v>
      </c>
      <c r="P380" s="5">
        <v>49.2</v>
      </c>
      <c r="Q380" s="5">
        <f t="shared" si="20"/>
        <v>523.25</v>
      </c>
      <c r="R380" s="5">
        <f t="shared" si="21"/>
        <v>246</v>
      </c>
      <c r="S380" s="5">
        <f t="shared" si="22"/>
        <v>277.25</v>
      </c>
      <c r="T380" s="7">
        <f t="shared" si="23"/>
        <v>0.52986144290492121</v>
      </c>
    </row>
    <row r="381" spans="1:20" ht="15.6">
      <c r="A381" s="2">
        <v>744</v>
      </c>
      <c r="B381" s="3">
        <v>46313</v>
      </c>
      <c r="C381" s="4">
        <f>YEAR(SalesDataTable[[#This Row],[Order Date]])</f>
        <v>2026</v>
      </c>
      <c r="D381" s="4" t="str">
        <f>"Q"&amp;ROUNDUP(MONTH(SalesDataTable[[#This Row],[Order Date]])/3,0)</f>
        <v>Q4</v>
      </c>
      <c r="E381" s="4">
        <f>MONTH(SalesDataTable[[#This Row],[Order Date]])</f>
        <v>10</v>
      </c>
      <c r="F381" s="4" t="str">
        <f>TEXT(SalesDataTable[[#This Row],[Order Date]],"MMM")</f>
        <v>Oct</v>
      </c>
      <c r="G381" s="4" t="s">
        <v>11</v>
      </c>
      <c r="H381" s="4" t="s">
        <v>39</v>
      </c>
      <c r="I381" s="4" t="s">
        <v>2</v>
      </c>
      <c r="J381" s="4" t="s">
        <v>3</v>
      </c>
      <c r="K381" s="4" t="s">
        <v>14</v>
      </c>
      <c r="L381" s="4" t="s">
        <v>15</v>
      </c>
      <c r="M381" s="8">
        <v>1</v>
      </c>
      <c r="N381" s="5">
        <v>36.83</v>
      </c>
      <c r="O381" s="6">
        <v>0</v>
      </c>
      <c r="P381" s="5">
        <v>13.64</v>
      </c>
      <c r="Q381" s="5">
        <f t="shared" si="20"/>
        <v>36.83</v>
      </c>
      <c r="R381" s="5">
        <f t="shared" si="21"/>
        <v>13.64</v>
      </c>
      <c r="S381" s="5">
        <f t="shared" si="22"/>
        <v>23.189999999999998</v>
      </c>
      <c r="T381" s="7">
        <f t="shared" si="23"/>
        <v>0.62964974205810476</v>
      </c>
    </row>
    <row r="382" spans="1:20" ht="15.6">
      <c r="A382" s="2">
        <v>747</v>
      </c>
      <c r="B382" s="3">
        <v>46248</v>
      </c>
      <c r="C382" s="4">
        <f>YEAR(SalesDataTable[[#This Row],[Order Date]])</f>
        <v>2026</v>
      </c>
      <c r="D382" s="4" t="str">
        <f>"Q"&amp;ROUNDUP(MONTH(SalesDataTable[[#This Row],[Order Date]])/3,0)</f>
        <v>Q3</v>
      </c>
      <c r="E382" s="4">
        <f>MONTH(SalesDataTable[[#This Row],[Order Date]])</f>
        <v>8</v>
      </c>
      <c r="F382" s="4" t="str">
        <f>TEXT(SalesDataTable[[#This Row],[Order Date]],"MMM")</f>
        <v>Aug</v>
      </c>
      <c r="G382" s="4" t="s">
        <v>6</v>
      </c>
      <c r="H382" s="4" t="s">
        <v>7</v>
      </c>
      <c r="I382" s="4" t="s">
        <v>19</v>
      </c>
      <c r="J382" s="4" t="s">
        <v>13</v>
      </c>
      <c r="K382" s="4" t="s">
        <v>34</v>
      </c>
      <c r="L382" s="4" t="s">
        <v>38</v>
      </c>
      <c r="M382" s="8">
        <v>3</v>
      </c>
      <c r="N382" s="5">
        <v>122.96</v>
      </c>
      <c r="O382" s="6">
        <v>0.1</v>
      </c>
      <c r="P382" s="5">
        <v>67.62</v>
      </c>
      <c r="Q382" s="5">
        <f t="shared" si="20"/>
        <v>331.99200000000002</v>
      </c>
      <c r="R382" s="5">
        <f t="shared" si="21"/>
        <v>202.86</v>
      </c>
      <c r="S382" s="5">
        <f t="shared" si="22"/>
        <v>129.13200000000001</v>
      </c>
      <c r="T382" s="7">
        <f t="shared" si="23"/>
        <v>0.38896117978746475</v>
      </c>
    </row>
    <row r="383" spans="1:20" ht="15.6">
      <c r="A383" s="2">
        <v>748</v>
      </c>
      <c r="B383" s="3">
        <v>46052</v>
      </c>
      <c r="C383" s="4">
        <f>YEAR(SalesDataTable[[#This Row],[Order Date]])</f>
        <v>2026</v>
      </c>
      <c r="D383" s="4" t="str">
        <f>"Q"&amp;ROUNDUP(MONTH(SalesDataTable[[#This Row],[Order Date]])/3,0)</f>
        <v>Q1</v>
      </c>
      <c r="E383" s="4">
        <f>MONTH(SalesDataTable[[#This Row],[Order Date]])</f>
        <v>1</v>
      </c>
      <c r="F383" s="4" t="str">
        <f>TEXT(SalesDataTable[[#This Row],[Order Date]],"MMM")</f>
        <v>Jan</v>
      </c>
      <c r="G383" s="4" t="s">
        <v>6</v>
      </c>
      <c r="H383" s="4" t="s">
        <v>7</v>
      </c>
      <c r="I383" s="4" t="s">
        <v>19</v>
      </c>
      <c r="J383" s="4" t="s">
        <v>16</v>
      </c>
      <c r="K383" s="4" t="s">
        <v>4</v>
      </c>
      <c r="L383" s="4" t="s">
        <v>26</v>
      </c>
      <c r="M383" s="8">
        <v>1</v>
      </c>
      <c r="N383" s="5">
        <v>39.549999999999997</v>
      </c>
      <c r="O383" s="6">
        <v>0</v>
      </c>
      <c r="P383" s="5">
        <v>17.059999999999999</v>
      </c>
      <c r="Q383" s="5">
        <f t="shared" si="20"/>
        <v>39.549999999999997</v>
      </c>
      <c r="R383" s="5">
        <f t="shared" si="21"/>
        <v>17.059999999999999</v>
      </c>
      <c r="S383" s="5">
        <f t="shared" si="22"/>
        <v>22.49</v>
      </c>
      <c r="T383" s="7">
        <f t="shared" si="23"/>
        <v>0.56864728192161818</v>
      </c>
    </row>
    <row r="384" spans="1:20" ht="15.6">
      <c r="A384" s="2">
        <v>749</v>
      </c>
      <c r="B384" s="3">
        <v>46125</v>
      </c>
      <c r="C384" s="4">
        <f>YEAR(SalesDataTable[[#This Row],[Order Date]])</f>
        <v>2026</v>
      </c>
      <c r="D384" s="4" t="str">
        <f>"Q"&amp;ROUNDUP(MONTH(SalesDataTable[[#This Row],[Order Date]])/3,0)</f>
        <v>Q2</v>
      </c>
      <c r="E384" s="4">
        <f>MONTH(SalesDataTable[[#This Row],[Order Date]])</f>
        <v>4</v>
      </c>
      <c r="F384" s="4" t="str">
        <f>TEXT(SalesDataTable[[#This Row],[Order Date]],"MMM")</f>
        <v>Apr</v>
      </c>
      <c r="G384" s="4" t="s">
        <v>0</v>
      </c>
      <c r="H384" s="4" t="s">
        <v>50</v>
      </c>
      <c r="I384" s="4" t="s">
        <v>2</v>
      </c>
      <c r="J384" s="4" t="s">
        <v>13</v>
      </c>
      <c r="K384" s="4" t="s">
        <v>23</v>
      </c>
      <c r="L384" s="4" t="s">
        <v>51</v>
      </c>
      <c r="M384" s="8">
        <v>2</v>
      </c>
      <c r="N384" s="5">
        <v>124</v>
      </c>
      <c r="O384" s="6">
        <v>0</v>
      </c>
      <c r="P384" s="5">
        <v>60.14</v>
      </c>
      <c r="Q384" s="5">
        <f t="shared" si="20"/>
        <v>248</v>
      </c>
      <c r="R384" s="5">
        <f t="shared" si="21"/>
        <v>120.28</v>
      </c>
      <c r="S384" s="5">
        <f t="shared" si="22"/>
        <v>127.72</v>
      </c>
      <c r="T384" s="7">
        <f t="shared" si="23"/>
        <v>0.51500000000000001</v>
      </c>
    </row>
    <row r="385" spans="1:20" ht="15.6">
      <c r="A385" s="2">
        <v>753</v>
      </c>
      <c r="B385" s="3">
        <v>46279</v>
      </c>
      <c r="C385" s="4">
        <f>YEAR(SalesDataTable[[#This Row],[Order Date]])</f>
        <v>2026</v>
      </c>
      <c r="D385" s="4" t="str">
        <f>"Q"&amp;ROUNDUP(MONTH(SalesDataTable[[#This Row],[Order Date]])/3,0)</f>
        <v>Q3</v>
      </c>
      <c r="E385" s="4">
        <f>MONTH(SalesDataTable[[#This Row],[Order Date]])</f>
        <v>9</v>
      </c>
      <c r="F385" s="4" t="str">
        <f>TEXT(SalesDataTable[[#This Row],[Order Date]],"MMM")</f>
        <v>Sep</v>
      </c>
      <c r="G385" s="4" t="s">
        <v>20</v>
      </c>
      <c r="H385" s="4" t="s">
        <v>21</v>
      </c>
      <c r="I385" s="4" t="s">
        <v>19</v>
      </c>
      <c r="J385" s="4" t="s">
        <v>3</v>
      </c>
      <c r="K385" s="4" t="s">
        <v>14</v>
      </c>
      <c r="L385" s="4" t="s">
        <v>32</v>
      </c>
      <c r="M385" s="8">
        <v>1</v>
      </c>
      <c r="N385" s="5">
        <v>47.55</v>
      </c>
      <c r="O385" s="6">
        <v>0.05</v>
      </c>
      <c r="P385" s="5">
        <v>18.350000000000001</v>
      </c>
      <c r="Q385" s="5">
        <f t="shared" si="20"/>
        <v>45.172499999999992</v>
      </c>
      <c r="R385" s="5">
        <f t="shared" si="21"/>
        <v>18.350000000000001</v>
      </c>
      <c r="S385" s="5">
        <f t="shared" si="22"/>
        <v>26.822499999999991</v>
      </c>
      <c r="T385" s="7">
        <f t="shared" si="23"/>
        <v>0.5937794011843488</v>
      </c>
    </row>
    <row r="386" spans="1:20" ht="15.6">
      <c r="A386" s="2">
        <v>754</v>
      </c>
      <c r="B386" s="3">
        <v>46130</v>
      </c>
      <c r="C386" s="4">
        <f>YEAR(SalesDataTable[[#This Row],[Order Date]])</f>
        <v>2026</v>
      </c>
      <c r="D386" s="4" t="str">
        <f>"Q"&amp;ROUNDUP(MONTH(SalesDataTable[[#This Row],[Order Date]])/3,0)</f>
        <v>Q2</v>
      </c>
      <c r="E386" s="4">
        <f>MONTH(SalesDataTable[[#This Row],[Order Date]])</f>
        <v>4</v>
      </c>
      <c r="F386" s="4" t="str">
        <f>TEXT(SalesDataTable[[#This Row],[Order Date]],"MMM")</f>
        <v>Apr</v>
      </c>
      <c r="G386" s="4" t="s">
        <v>11</v>
      </c>
      <c r="H386" s="4" t="s">
        <v>39</v>
      </c>
      <c r="I386" s="4" t="s">
        <v>28</v>
      </c>
      <c r="J386" s="4" t="s">
        <v>3</v>
      </c>
      <c r="K386" s="4" t="s">
        <v>4</v>
      </c>
      <c r="L386" s="4" t="s">
        <v>30</v>
      </c>
      <c r="M386" s="8">
        <v>3</v>
      </c>
      <c r="N386" s="5">
        <v>104.8</v>
      </c>
      <c r="O386" s="6">
        <v>0.1</v>
      </c>
      <c r="P386" s="5">
        <v>50.59</v>
      </c>
      <c r="Q386" s="5">
        <f t="shared" ref="Q386:Q449" si="24">M386*N386*(1-O386)</f>
        <v>282.95999999999998</v>
      </c>
      <c r="R386" s="5">
        <f t="shared" ref="R386:R449" si="25">M386*P386</f>
        <v>151.77000000000001</v>
      </c>
      <c r="S386" s="5">
        <f t="shared" ref="S386:S449" si="26">Q386-R386</f>
        <v>131.18999999999997</v>
      </c>
      <c r="T386" s="7">
        <f t="shared" ref="T386:T449" si="27">IFERROR(S386/Q386,0)</f>
        <v>0.46363443596268017</v>
      </c>
    </row>
    <row r="387" spans="1:20" ht="15.6">
      <c r="A387" s="2">
        <v>755</v>
      </c>
      <c r="B387" s="3">
        <v>46039</v>
      </c>
      <c r="C387" s="4">
        <f>YEAR(SalesDataTable[[#This Row],[Order Date]])</f>
        <v>2026</v>
      </c>
      <c r="D387" s="4" t="str">
        <f>"Q"&amp;ROUNDUP(MONTH(SalesDataTable[[#This Row],[Order Date]])/3,0)</f>
        <v>Q1</v>
      </c>
      <c r="E387" s="4">
        <f>MONTH(SalesDataTable[[#This Row],[Order Date]])</f>
        <v>1</v>
      </c>
      <c r="F387" s="4" t="str">
        <f>TEXT(SalesDataTable[[#This Row],[Order Date]],"MMM")</f>
        <v>Jan</v>
      </c>
      <c r="G387" s="4" t="s">
        <v>0</v>
      </c>
      <c r="H387" s="4" t="s">
        <v>36</v>
      </c>
      <c r="I387" s="4" t="s">
        <v>28</v>
      </c>
      <c r="J387" s="4" t="s">
        <v>13</v>
      </c>
      <c r="K387" s="4" t="s">
        <v>14</v>
      </c>
      <c r="L387" s="4" t="s">
        <v>48</v>
      </c>
      <c r="M387" s="8">
        <v>2</v>
      </c>
      <c r="N387" s="5">
        <v>164.38</v>
      </c>
      <c r="O387" s="6">
        <v>0.05</v>
      </c>
      <c r="P387" s="5">
        <v>85.93</v>
      </c>
      <c r="Q387" s="5">
        <f t="shared" si="24"/>
        <v>312.322</v>
      </c>
      <c r="R387" s="5">
        <f t="shared" si="25"/>
        <v>171.86</v>
      </c>
      <c r="S387" s="5">
        <f t="shared" si="26"/>
        <v>140.46199999999999</v>
      </c>
      <c r="T387" s="7">
        <f t="shared" si="27"/>
        <v>0.44973456881039436</v>
      </c>
    </row>
    <row r="388" spans="1:20" ht="15.6">
      <c r="A388" s="2">
        <v>758</v>
      </c>
      <c r="B388" s="3">
        <v>46213</v>
      </c>
      <c r="C388" s="4">
        <f>YEAR(SalesDataTable[[#This Row],[Order Date]])</f>
        <v>2026</v>
      </c>
      <c r="D388" s="4" t="str">
        <f>"Q"&amp;ROUNDUP(MONTH(SalesDataTable[[#This Row],[Order Date]])/3,0)</f>
        <v>Q3</v>
      </c>
      <c r="E388" s="4">
        <f>MONTH(SalesDataTable[[#This Row],[Order Date]])</f>
        <v>7</v>
      </c>
      <c r="F388" s="4" t="str">
        <f>TEXT(SalesDataTable[[#This Row],[Order Date]],"MMM")</f>
        <v>Jul</v>
      </c>
      <c r="G388" s="4" t="s">
        <v>0</v>
      </c>
      <c r="H388" s="4" t="s">
        <v>1</v>
      </c>
      <c r="I388" s="4" t="s">
        <v>19</v>
      </c>
      <c r="J388" s="4" t="s">
        <v>13</v>
      </c>
      <c r="K388" s="4" t="s">
        <v>4</v>
      </c>
      <c r="L388" s="4" t="s">
        <v>22</v>
      </c>
      <c r="M388" s="8">
        <v>1</v>
      </c>
      <c r="N388" s="5">
        <v>50.78</v>
      </c>
      <c r="O388" s="6">
        <v>0</v>
      </c>
      <c r="P388" s="5">
        <v>22.29</v>
      </c>
      <c r="Q388" s="5">
        <f t="shared" si="24"/>
        <v>50.78</v>
      </c>
      <c r="R388" s="5">
        <f t="shared" si="25"/>
        <v>22.29</v>
      </c>
      <c r="S388" s="5">
        <f t="shared" si="26"/>
        <v>28.490000000000002</v>
      </c>
      <c r="T388" s="7">
        <f t="shared" si="27"/>
        <v>0.56104765655769995</v>
      </c>
    </row>
    <row r="389" spans="1:20" ht="15.6">
      <c r="A389" s="2">
        <v>759</v>
      </c>
      <c r="B389" s="3">
        <v>46093</v>
      </c>
      <c r="C389" s="4">
        <f>YEAR(SalesDataTable[[#This Row],[Order Date]])</f>
        <v>2026</v>
      </c>
      <c r="D389" s="4" t="str">
        <f>"Q"&amp;ROUNDUP(MONTH(SalesDataTable[[#This Row],[Order Date]])/3,0)</f>
        <v>Q1</v>
      </c>
      <c r="E389" s="4">
        <f>MONTH(SalesDataTable[[#This Row],[Order Date]])</f>
        <v>3</v>
      </c>
      <c r="F389" s="4" t="str">
        <f>TEXT(SalesDataTable[[#This Row],[Order Date]],"MMM")</f>
        <v>Mar</v>
      </c>
      <c r="G389" s="4" t="s">
        <v>6</v>
      </c>
      <c r="H389" s="4" t="s">
        <v>43</v>
      </c>
      <c r="I389" s="4" t="s">
        <v>2</v>
      </c>
      <c r="J389" s="4" t="s">
        <v>13</v>
      </c>
      <c r="K389" s="4" t="s">
        <v>34</v>
      </c>
      <c r="L389" s="4" t="s">
        <v>45</v>
      </c>
      <c r="M389" s="8">
        <v>1</v>
      </c>
      <c r="N389" s="5">
        <v>49.79</v>
      </c>
      <c r="O389" s="6">
        <v>0.1</v>
      </c>
      <c r="P389" s="5">
        <v>22.29</v>
      </c>
      <c r="Q389" s="5">
        <f t="shared" si="24"/>
        <v>44.811</v>
      </c>
      <c r="R389" s="5">
        <f t="shared" si="25"/>
        <v>22.29</v>
      </c>
      <c r="S389" s="5">
        <f t="shared" si="26"/>
        <v>22.521000000000001</v>
      </c>
      <c r="T389" s="7">
        <f t="shared" si="27"/>
        <v>0.5025774921336279</v>
      </c>
    </row>
    <row r="390" spans="1:20" ht="15.6">
      <c r="A390" s="2">
        <v>763</v>
      </c>
      <c r="B390" s="3">
        <v>46184</v>
      </c>
      <c r="C390" s="4">
        <f>YEAR(SalesDataTable[[#This Row],[Order Date]])</f>
        <v>2026</v>
      </c>
      <c r="D390" s="4" t="str">
        <f>"Q"&amp;ROUNDUP(MONTH(SalesDataTable[[#This Row],[Order Date]])/3,0)</f>
        <v>Q2</v>
      </c>
      <c r="E390" s="4">
        <f>MONTH(SalesDataTable[[#This Row],[Order Date]])</f>
        <v>6</v>
      </c>
      <c r="F390" s="4" t="str">
        <f>TEXT(SalesDataTable[[#This Row],[Order Date]],"MMM")</f>
        <v>Jun</v>
      </c>
      <c r="G390" s="4" t="s">
        <v>20</v>
      </c>
      <c r="H390" s="4" t="s">
        <v>47</v>
      </c>
      <c r="I390" s="4" t="s">
        <v>19</v>
      </c>
      <c r="J390" s="4" t="s">
        <v>13</v>
      </c>
      <c r="K390" s="4" t="s">
        <v>9</v>
      </c>
      <c r="L390" s="4" t="s">
        <v>37</v>
      </c>
      <c r="M390" s="8">
        <v>1</v>
      </c>
      <c r="N390" s="5">
        <v>154.09</v>
      </c>
      <c r="O390" s="6">
        <v>0</v>
      </c>
      <c r="P390" s="5">
        <v>77.37</v>
      </c>
      <c r="Q390" s="5">
        <f t="shared" si="24"/>
        <v>154.09</v>
      </c>
      <c r="R390" s="5">
        <f t="shared" si="25"/>
        <v>77.37</v>
      </c>
      <c r="S390" s="5">
        <f t="shared" si="26"/>
        <v>76.72</v>
      </c>
      <c r="T390" s="7">
        <f t="shared" si="27"/>
        <v>0.49789084301382308</v>
      </c>
    </row>
    <row r="391" spans="1:20" ht="15.6">
      <c r="A391" s="2">
        <v>765</v>
      </c>
      <c r="B391" s="3">
        <v>46156</v>
      </c>
      <c r="C391" s="4">
        <f>YEAR(SalesDataTable[[#This Row],[Order Date]])</f>
        <v>2026</v>
      </c>
      <c r="D391" s="4" t="str">
        <f>"Q"&amp;ROUNDUP(MONTH(SalesDataTable[[#This Row],[Order Date]])/3,0)</f>
        <v>Q2</v>
      </c>
      <c r="E391" s="4">
        <f>MONTH(SalesDataTable[[#This Row],[Order Date]])</f>
        <v>5</v>
      </c>
      <c r="F391" s="4" t="str">
        <f>TEXT(SalesDataTable[[#This Row],[Order Date]],"MMM")</f>
        <v>May</v>
      </c>
      <c r="G391" s="4" t="s">
        <v>6</v>
      </c>
      <c r="H391" s="4" t="s">
        <v>27</v>
      </c>
      <c r="I391" s="4" t="s">
        <v>8</v>
      </c>
      <c r="J391" s="4" t="s">
        <v>16</v>
      </c>
      <c r="K391" s="4" t="s">
        <v>34</v>
      </c>
      <c r="L391" s="4" t="s">
        <v>45</v>
      </c>
      <c r="M391" s="8">
        <v>3</v>
      </c>
      <c r="N391" s="5">
        <v>49.7</v>
      </c>
      <c r="O391" s="6">
        <v>0.1</v>
      </c>
      <c r="P391" s="5">
        <v>21.84</v>
      </c>
      <c r="Q391" s="5">
        <f t="shared" si="24"/>
        <v>134.19000000000003</v>
      </c>
      <c r="R391" s="5">
        <f t="shared" si="25"/>
        <v>65.52</v>
      </c>
      <c r="S391" s="5">
        <f t="shared" si="26"/>
        <v>68.67000000000003</v>
      </c>
      <c r="T391" s="7">
        <f t="shared" si="27"/>
        <v>0.5117370892018781</v>
      </c>
    </row>
    <row r="392" spans="1:20" ht="15.6">
      <c r="A392" s="2">
        <v>768</v>
      </c>
      <c r="B392" s="3">
        <v>46220</v>
      </c>
      <c r="C392" s="4">
        <f>YEAR(SalesDataTable[[#This Row],[Order Date]])</f>
        <v>2026</v>
      </c>
      <c r="D392" s="4" t="str">
        <f>"Q"&amp;ROUNDUP(MONTH(SalesDataTable[[#This Row],[Order Date]])/3,0)</f>
        <v>Q3</v>
      </c>
      <c r="E392" s="4">
        <f>MONTH(SalesDataTable[[#This Row],[Order Date]])</f>
        <v>7</v>
      </c>
      <c r="F392" s="4" t="str">
        <f>TEXT(SalesDataTable[[#This Row],[Order Date]],"MMM")</f>
        <v>Jul</v>
      </c>
      <c r="G392" s="4" t="s">
        <v>0</v>
      </c>
      <c r="H392" s="4" t="s">
        <v>36</v>
      </c>
      <c r="I392" s="4" t="s">
        <v>2</v>
      </c>
      <c r="J392" s="4" t="s">
        <v>16</v>
      </c>
      <c r="K392" s="4" t="s">
        <v>14</v>
      </c>
      <c r="L392" s="4" t="s">
        <v>32</v>
      </c>
      <c r="M392" s="8">
        <v>1</v>
      </c>
      <c r="N392" s="5">
        <v>46.44</v>
      </c>
      <c r="O392" s="6">
        <v>0</v>
      </c>
      <c r="P392" s="5">
        <v>18.47</v>
      </c>
      <c r="Q392" s="5">
        <f t="shared" si="24"/>
        <v>46.44</v>
      </c>
      <c r="R392" s="5">
        <f t="shared" si="25"/>
        <v>18.47</v>
      </c>
      <c r="S392" s="5">
        <f t="shared" si="26"/>
        <v>27.97</v>
      </c>
      <c r="T392" s="7">
        <f t="shared" si="27"/>
        <v>0.60228251507321273</v>
      </c>
    </row>
    <row r="393" spans="1:20" ht="15.6">
      <c r="A393" s="2">
        <v>769</v>
      </c>
      <c r="B393" s="3">
        <v>46111</v>
      </c>
      <c r="C393" s="4">
        <f>YEAR(SalesDataTable[[#This Row],[Order Date]])</f>
        <v>2026</v>
      </c>
      <c r="D393" s="4" t="str">
        <f>"Q"&amp;ROUNDUP(MONTH(SalesDataTable[[#This Row],[Order Date]])/3,0)</f>
        <v>Q1</v>
      </c>
      <c r="E393" s="4">
        <f>MONTH(SalesDataTable[[#This Row],[Order Date]])</f>
        <v>3</v>
      </c>
      <c r="F393" s="4" t="str">
        <f>TEXT(SalesDataTable[[#This Row],[Order Date]],"MMM")</f>
        <v>Mar</v>
      </c>
      <c r="G393" s="4" t="s">
        <v>20</v>
      </c>
      <c r="H393" s="4" t="s">
        <v>33</v>
      </c>
      <c r="I393" s="4" t="s">
        <v>2</v>
      </c>
      <c r="J393" s="4" t="s">
        <v>3</v>
      </c>
      <c r="K393" s="4" t="s">
        <v>34</v>
      </c>
      <c r="L393" s="4" t="s">
        <v>35</v>
      </c>
      <c r="M393" s="8">
        <v>1</v>
      </c>
      <c r="N393" s="5">
        <v>40.53</v>
      </c>
      <c r="O393" s="6">
        <v>0</v>
      </c>
      <c r="P393" s="5">
        <v>14.32</v>
      </c>
      <c r="Q393" s="5">
        <f t="shared" si="24"/>
        <v>40.53</v>
      </c>
      <c r="R393" s="5">
        <f t="shared" si="25"/>
        <v>14.32</v>
      </c>
      <c r="S393" s="5">
        <f t="shared" si="26"/>
        <v>26.21</v>
      </c>
      <c r="T393" s="7">
        <f t="shared" si="27"/>
        <v>0.64668147051566738</v>
      </c>
    </row>
    <row r="394" spans="1:20" ht="15.6">
      <c r="A394" s="2">
        <v>770</v>
      </c>
      <c r="B394" s="3">
        <v>46278</v>
      </c>
      <c r="C394" s="4">
        <f>YEAR(SalesDataTable[[#This Row],[Order Date]])</f>
        <v>2026</v>
      </c>
      <c r="D394" s="4" t="str">
        <f>"Q"&amp;ROUNDUP(MONTH(SalesDataTable[[#This Row],[Order Date]])/3,0)</f>
        <v>Q3</v>
      </c>
      <c r="E394" s="4">
        <f>MONTH(SalesDataTable[[#This Row],[Order Date]])</f>
        <v>9</v>
      </c>
      <c r="F394" s="4" t="str">
        <f>TEXT(SalesDataTable[[#This Row],[Order Date]],"MMM")</f>
        <v>Sep</v>
      </c>
      <c r="G394" s="4" t="s">
        <v>11</v>
      </c>
      <c r="H394" s="4" t="s">
        <v>18</v>
      </c>
      <c r="I394" s="4" t="s">
        <v>19</v>
      </c>
      <c r="J394" s="4" t="s">
        <v>3</v>
      </c>
      <c r="K394" s="4" t="s">
        <v>9</v>
      </c>
      <c r="L394" s="4" t="s">
        <v>17</v>
      </c>
      <c r="M394" s="8">
        <v>1</v>
      </c>
      <c r="N394" s="5">
        <v>143.66999999999999</v>
      </c>
      <c r="O394" s="6">
        <v>0.1</v>
      </c>
      <c r="P394" s="5">
        <v>79.89</v>
      </c>
      <c r="Q394" s="5">
        <f t="shared" si="24"/>
        <v>129.303</v>
      </c>
      <c r="R394" s="5">
        <f t="shared" si="25"/>
        <v>79.89</v>
      </c>
      <c r="S394" s="5">
        <f t="shared" si="26"/>
        <v>49.412999999999997</v>
      </c>
      <c r="T394" s="7">
        <f t="shared" si="27"/>
        <v>0.38214890605786406</v>
      </c>
    </row>
    <row r="395" spans="1:20" ht="15.6">
      <c r="A395" s="2">
        <v>771</v>
      </c>
      <c r="B395" s="3">
        <v>46247</v>
      </c>
      <c r="C395" s="4">
        <f>YEAR(SalesDataTable[[#This Row],[Order Date]])</f>
        <v>2026</v>
      </c>
      <c r="D395" s="4" t="str">
        <f>"Q"&amp;ROUNDUP(MONTH(SalesDataTable[[#This Row],[Order Date]])/3,0)</f>
        <v>Q3</v>
      </c>
      <c r="E395" s="4">
        <f>MONTH(SalesDataTable[[#This Row],[Order Date]])</f>
        <v>8</v>
      </c>
      <c r="F395" s="4" t="str">
        <f>TEXT(SalesDataTable[[#This Row],[Order Date]],"MMM")</f>
        <v>Aug</v>
      </c>
      <c r="G395" s="4" t="s">
        <v>11</v>
      </c>
      <c r="H395" s="4" t="s">
        <v>25</v>
      </c>
      <c r="I395" s="4" t="s">
        <v>2</v>
      </c>
      <c r="J395" s="4" t="s">
        <v>3</v>
      </c>
      <c r="K395" s="4" t="s">
        <v>9</v>
      </c>
      <c r="L395" s="4" t="s">
        <v>10</v>
      </c>
      <c r="M395" s="8">
        <v>1</v>
      </c>
      <c r="N395" s="5">
        <v>91.78</v>
      </c>
      <c r="O395" s="6">
        <v>0</v>
      </c>
      <c r="P395" s="5">
        <v>46.15</v>
      </c>
      <c r="Q395" s="5">
        <f t="shared" si="24"/>
        <v>91.78</v>
      </c>
      <c r="R395" s="5">
        <f t="shared" si="25"/>
        <v>46.15</v>
      </c>
      <c r="S395" s="5">
        <f t="shared" si="26"/>
        <v>45.63</v>
      </c>
      <c r="T395" s="7">
        <f t="shared" si="27"/>
        <v>0.49716713881019831</v>
      </c>
    </row>
    <row r="396" spans="1:20" ht="15.6">
      <c r="A396" s="2">
        <v>772</v>
      </c>
      <c r="B396" s="3">
        <v>46217</v>
      </c>
      <c r="C396" s="4">
        <f>YEAR(SalesDataTable[[#This Row],[Order Date]])</f>
        <v>2026</v>
      </c>
      <c r="D396" s="4" t="str">
        <f>"Q"&amp;ROUNDUP(MONTH(SalesDataTable[[#This Row],[Order Date]])/3,0)</f>
        <v>Q3</v>
      </c>
      <c r="E396" s="4">
        <f>MONTH(SalesDataTable[[#This Row],[Order Date]])</f>
        <v>7</v>
      </c>
      <c r="F396" s="4" t="str">
        <f>TEXT(SalesDataTable[[#This Row],[Order Date]],"MMM")</f>
        <v>Jul</v>
      </c>
      <c r="G396" s="4" t="s">
        <v>20</v>
      </c>
      <c r="H396" s="4" t="s">
        <v>47</v>
      </c>
      <c r="I396" s="4" t="s">
        <v>2</v>
      </c>
      <c r="J396" s="4" t="s">
        <v>3</v>
      </c>
      <c r="K396" s="4" t="s">
        <v>4</v>
      </c>
      <c r="L396" s="4" t="s">
        <v>30</v>
      </c>
      <c r="M396" s="8">
        <v>2</v>
      </c>
      <c r="N396" s="5">
        <v>101.03</v>
      </c>
      <c r="O396" s="6">
        <v>0.1</v>
      </c>
      <c r="P396" s="5">
        <v>50.98</v>
      </c>
      <c r="Q396" s="5">
        <f t="shared" si="24"/>
        <v>181.85400000000001</v>
      </c>
      <c r="R396" s="5">
        <f t="shared" si="25"/>
        <v>101.96</v>
      </c>
      <c r="S396" s="5">
        <f t="shared" si="26"/>
        <v>79.89400000000002</v>
      </c>
      <c r="T396" s="7">
        <f t="shared" si="27"/>
        <v>0.43933045190097558</v>
      </c>
    </row>
    <row r="397" spans="1:20" ht="15.6">
      <c r="A397" s="2">
        <v>773</v>
      </c>
      <c r="B397" s="3">
        <v>46133</v>
      </c>
      <c r="C397" s="4">
        <f>YEAR(SalesDataTable[[#This Row],[Order Date]])</f>
        <v>2026</v>
      </c>
      <c r="D397" s="4" t="str">
        <f>"Q"&amp;ROUNDUP(MONTH(SalesDataTable[[#This Row],[Order Date]])/3,0)</f>
        <v>Q2</v>
      </c>
      <c r="E397" s="4">
        <f>MONTH(SalesDataTable[[#This Row],[Order Date]])</f>
        <v>4</v>
      </c>
      <c r="F397" s="4" t="str">
        <f>TEXT(SalesDataTable[[#This Row],[Order Date]],"MMM")</f>
        <v>Apr</v>
      </c>
      <c r="G397" s="4" t="s">
        <v>20</v>
      </c>
      <c r="H397" s="4" t="s">
        <v>31</v>
      </c>
      <c r="I397" s="4" t="s">
        <v>2</v>
      </c>
      <c r="J397" s="4" t="s">
        <v>16</v>
      </c>
      <c r="K397" s="4" t="s">
        <v>4</v>
      </c>
      <c r="L397" s="4" t="s">
        <v>5</v>
      </c>
      <c r="M397" s="8">
        <v>5</v>
      </c>
      <c r="N397" s="5">
        <v>80.16</v>
      </c>
      <c r="O397" s="6">
        <v>0.1</v>
      </c>
      <c r="P397" s="5">
        <v>42.5</v>
      </c>
      <c r="Q397" s="5">
        <f t="shared" si="24"/>
        <v>360.71999999999997</v>
      </c>
      <c r="R397" s="5">
        <f t="shared" si="25"/>
        <v>212.5</v>
      </c>
      <c r="S397" s="5">
        <f t="shared" si="26"/>
        <v>148.21999999999997</v>
      </c>
      <c r="T397" s="7">
        <f t="shared" si="27"/>
        <v>0.41090042137946325</v>
      </c>
    </row>
    <row r="398" spans="1:20" ht="15.6">
      <c r="A398" s="2">
        <v>777</v>
      </c>
      <c r="B398" s="3">
        <v>46235</v>
      </c>
      <c r="C398" s="4">
        <f>YEAR(SalesDataTable[[#This Row],[Order Date]])</f>
        <v>2026</v>
      </c>
      <c r="D398" s="4" t="str">
        <f>"Q"&amp;ROUNDUP(MONTH(SalesDataTable[[#This Row],[Order Date]])/3,0)</f>
        <v>Q3</v>
      </c>
      <c r="E398" s="4">
        <f>MONTH(SalesDataTable[[#This Row],[Order Date]])</f>
        <v>8</v>
      </c>
      <c r="F398" s="4" t="str">
        <f>TEXT(SalesDataTable[[#This Row],[Order Date]],"MMM")</f>
        <v>Aug</v>
      </c>
      <c r="G398" s="4" t="s">
        <v>20</v>
      </c>
      <c r="H398" s="4" t="s">
        <v>47</v>
      </c>
      <c r="I398" s="4" t="s">
        <v>2</v>
      </c>
      <c r="J398" s="4" t="s">
        <v>3</v>
      </c>
      <c r="K398" s="4" t="s">
        <v>23</v>
      </c>
      <c r="L398" s="4" t="s">
        <v>51</v>
      </c>
      <c r="M398" s="8">
        <v>4</v>
      </c>
      <c r="N398" s="5">
        <v>121.87</v>
      </c>
      <c r="O398" s="6">
        <v>0</v>
      </c>
      <c r="P398" s="5">
        <v>59.89</v>
      </c>
      <c r="Q398" s="5">
        <f t="shared" si="24"/>
        <v>487.48</v>
      </c>
      <c r="R398" s="5">
        <f t="shared" si="25"/>
        <v>239.56</v>
      </c>
      <c r="S398" s="5">
        <f t="shared" si="26"/>
        <v>247.92000000000002</v>
      </c>
      <c r="T398" s="7">
        <f t="shared" si="27"/>
        <v>0.50857471075736438</v>
      </c>
    </row>
    <row r="399" spans="1:20" ht="15.6">
      <c r="A399" s="2">
        <v>782</v>
      </c>
      <c r="B399" s="3">
        <v>46361</v>
      </c>
      <c r="C399" s="4">
        <f>YEAR(SalesDataTable[[#This Row],[Order Date]])</f>
        <v>2026</v>
      </c>
      <c r="D399" s="4" t="str">
        <f>"Q"&amp;ROUNDUP(MONTH(SalesDataTable[[#This Row],[Order Date]])/3,0)</f>
        <v>Q4</v>
      </c>
      <c r="E399" s="4">
        <f>MONTH(SalesDataTable[[#This Row],[Order Date]])</f>
        <v>12</v>
      </c>
      <c r="F399" s="4" t="str">
        <f>TEXT(SalesDataTable[[#This Row],[Order Date]],"MMM")</f>
        <v>Dec</v>
      </c>
      <c r="G399" s="4" t="s">
        <v>20</v>
      </c>
      <c r="H399" s="4" t="s">
        <v>31</v>
      </c>
      <c r="I399" s="4" t="s">
        <v>8</v>
      </c>
      <c r="J399" s="4" t="s">
        <v>16</v>
      </c>
      <c r="K399" s="4" t="s">
        <v>4</v>
      </c>
      <c r="L399" s="4" t="s">
        <v>30</v>
      </c>
      <c r="M399" s="8">
        <v>4</v>
      </c>
      <c r="N399" s="5">
        <v>101.17</v>
      </c>
      <c r="O399" s="6">
        <v>0.15</v>
      </c>
      <c r="P399" s="5">
        <v>50.48</v>
      </c>
      <c r="Q399" s="5">
        <f t="shared" si="24"/>
        <v>343.97800000000001</v>
      </c>
      <c r="R399" s="5">
        <f t="shared" si="25"/>
        <v>201.92</v>
      </c>
      <c r="S399" s="5">
        <f t="shared" si="26"/>
        <v>142.05800000000002</v>
      </c>
      <c r="T399" s="7">
        <f t="shared" si="27"/>
        <v>0.41298571420265257</v>
      </c>
    </row>
    <row r="400" spans="1:20" ht="15.6">
      <c r="A400" s="2">
        <v>784</v>
      </c>
      <c r="B400" s="3">
        <v>46276</v>
      </c>
      <c r="C400" s="4">
        <f>YEAR(SalesDataTable[[#This Row],[Order Date]])</f>
        <v>2026</v>
      </c>
      <c r="D400" s="4" t="str">
        <f>"Q"&amp;ROUNDUP(MONTH(SalesDataTable[[#This Row],[Order Date]])/3,0)</f>
        <v>Q3</v>
      </c>
      <c r="E400" s="4">
        <f>MONTH(SalesDataTable[[#This Row],[Order Date]])</f>
        <v>9</v>
      </c>
      <c r="F400" s="4" t="str">
        <f>TEXT(SalesDataTable[[#This Row],[Order Date]],"MMM")</f>
        <v>Sep</v>
      </c>
      <c r="G400" s="4" t="s">
        <v>11</v>
      </c>
      <c r="H400" s="4" t="s">
        <v>52</v>
      </c>
      <c r="I400" s="4" t="s">
        <v>28</v>
      </c>
      <c r="J400" s="4" t="s">
        <v>13</v>
      </c>
      <c r="K400" s="4" t="s">
        <v>4</v>
      </c>
      <c r="L400" s="4" t="s">
        <v>5</v>
      </c>
      <c r="M400" s="8">
        <v>4</v>
      </c>
      <c r="N400" s="5">
        <v>81.69</v>
      </c>
      <c r="O400" s="6">
        <v>0</v>
      </c>
      <c r="P400" s="5">
        <v>42.23</v>
      </c>
      <c r="Q400" s="5">
        <f t="shared" si="24"/>
        <v>326.76</v>
      </c>
      <c r="R400" s="5">
        <f t="shared" si="25"/>
        <v>168.92</v>
      </c>
      <c r="S400" s="5">
        <f t="shared" si="26"/>
        <v>157.84</v>
      </c>
      <c r="T400" s="7">
        <f t="shared" si="27"/>
        <v>0.48304566042355246</v>
      </c>
    </row>
    <row r="401" spans="1:20" ht="15.6">
      <c r="A401" s="2">
        <v>785</v>
      </c>
      <c r="B401" s="3">
        <v>46140</v>
      </c>
      <c r="C401" s="4">
        <f>YEAR(SalesDataTable[[#This Row],[Order Date]])</f>
        <v>2026</v>
      </c>
      <c r="D401" s="4" t="str">
        <f>"Q"&amp;ROUNDUP(MONTH(SalesDataTable[[#This Row],[Order Date]])/3,0)</f>
        <v>Q2</v>
      </c>
      <c r="E401" s="4">
        <f>MONTH(SalesDataTable[[#This Row],[Order Date]])</f>
        <v>4</v>
      </c>
      <c r="F401" s="4" t="str">
        <f>TEXT(SalesDataTable[[#This Row],[Order Date]],"MMM")</f>
        <v>Apr</v>
      </c>
      <c r="G401" s="4" t="s">
        <v>0</v>
      </c>
      <c r="H401" s="4" t="s">
        <v>36</v>
      </c>
      <c r="I401" s="4" t="s">
        <v>28</v>
      </c>
      <c r="J401" s="4" t="s">
        <v>13</v>
      </c>
      <c r="K401" s="4" t="s">
        <v>9</v>
      </c>
      <c r="L401" s="4" t="s">
        <v>37</v>
      </c>
      <c r="M401" s="8">
        <v>1</v>
      </c>
      <c r="N401" s="5">
        <v>155.68</v>
      </c>
      <c r="O401" s="6">
        <v>0</v>
      </c>
      <c r="P401" s="5">
        <v>77.97</v>
      </c>
      <c r="Q401" s="5">
        <f t="shared" si="24"/>
        <v>155.68</v>
      </c>
      <c r="R401" s="5">
        <f t="shared" si="25"/>
        <v>77.97</v>
      </c>
      <c r="S401" s="5">
        <f t="shared" si="26"/>
        <v>77.710000000000008</v>
      </c>
      <c r="T401" s="7">
        <f t="shared" si="27"/>
        <v>0.49916495375128472</v>
      </c>
    </row>
    <row r="402" spans="1:20" ht="15.6">
      <c r="A402" s="2">
        <v>786</v>
      </c>
      <c r="B402" s="3">
        <v>46307</v>
      </c>
      <c r="C402" s="4">
        <f>YEAR(SalesDataTable[[#This Row],[Order Date]])</f>
        <v>2026</v>
      </c>
      <c r="D402" s="4" t="str">
        <f>"Q"&amp;ROUNDUP(MONTH(SalesDataTable[[#This Row],[Order Date]])/3,0)</f>
        <v>Q4</v>
      </c>
      <c r="E402" s="4">
        <f>MONTH(SalesDataTable[[#This Row],[Order Date]])</f>
        <v>10</v>
      </c>
      <c r="F402" s="4" t="str">
        <f>TEXT(SalesDataTable[[#This Row],[Order Date]],"MMM")</f>
        <v>Oct</v>
      </c>
      <c r="G402" s="4" t="s">
        <v>11</v>
      </c>
      <c r="H402" s="4" t="s">
        <v>18</v>
      </c>
      <c r="I402" s="4" t="s">
        <v>2</v>
      </c>
      <c r="J402" s="4" t="s">
        <v>13</v>
      </c>
      <c r="K402" s="4" t="s">
        <v>34</v>
      </c>
      <c r="L402" s="4" t="s">
        <v>42</v>
      </c>
      <c r="M402" s="8">
        <v>1</v>
      </c>
      <c r="N402" s="5">
        <v>35.39</v>
      </c>
      <c r="O402" s="6">
        <v>0.05</v>
      </c>
      <c r="P402" s="5">
        <v>13.68</v>
      </c>
      <c r="Q402" s="5">
        <f t="shared" si="24"/>
        <v>33.6205</v>
      </c>
      <c r="R402" s="5">
        <f t="shared" si="25"/>
        <v>13.68</v>
      </c>
      <c r="S402" s="5">
        <f t="shared" si="26"/>
        <v>19.9405</v>
      </c>
      <c r="T402" s="7">
        <f t="shared" si="27"/>
        <v>0.59310539700480358</v>
      </c>
    </row>
    <row r="403" spans="1:20" ht="15.6">
      <c r="A403" s="2">
        <v>787</v>
      </c>
      <c r="B403" s="3">
        <v>46157</v>
      </c>
      <c r="C403" s="4">
        <f>YEAR(SalesDataTable[[#This Row],[Order Date]])</f>
        <v>2026</v>
      </c>
      <c r="D403" s="4" t="str">
        <f>"Q"&amp;ROUNDUP(MONTH(SalesDataTable[[#This Row],[Order Date]])/3,0)</f>
        <v>Q2</v>
      </c>
      <c r="E403" s="4">
        <f>MONTH(SalesDataTable[[#This Row],[Order Date]])</f>
        <v>5</v>
      </c>
      <c r="F403" s="4" t="str">
        <f>TEXT(SalesDataTable[[#This Row],[Order Date]],"MMM")</f>
        <v>May</v>
      </c>
      <c r="G403" s="4" t="s">
        <v>0</v>
      </c>
      <c r="H403" s="4" t="s">
        <v>36</v>
      </c>
      <c r="I403" s="4" t="s">
        <v>2</v>
      </c>
      <c r="J403" s="4" t="s">
        <v>16</v>
      </c>
      <c r="K403" s="4" t="s">
        <v>14</v>
      </c>
      <c r="L403" s="4" t="s">
        <v>48</v>
      </c>
      <c r="M403" s="8">
        <v>1</v>
      </c>
      <c r="N403" s="5">
        <v>166.48</v>
      </c>
      <c r="O403" s="6">
        <v>0</v>
      </c>
      <c r="P403" s="5">
        <v>89.42</v>
      </c>
      <c r="Q403" s="5">
        <f t="shared" si="24"/>
        <v>166.48</v>
      </c>
      <c r="R403" s="5">
        <f t="shared" si="25"/>
        <v>89.42</v>
      </c>
      <c r="S403" s="5">
        <f t="shared" si="26"/>
        <v>77.059999999999988</v>
      </c>
      <c r="T403" s="7">
        <f t="shared" si="27"/>
        <v>0.4628784238346948</v>
      </c>
    </row>
    <row r="404" spans="1:20" ht="15.6">
      <c r="A404" s="2">
        <v>788</v>
      </c>
      <c r="B404" s="3">
        <v>46085</v>
      </c>
      <c r="C404" s="4">
        <f>YEAR(SalesDataTable[[#This Row],[Order Date]])</f>
        <v>2026</v>
      </c>
      <c r="D404" s="4" t="str">
        <f>"Q"&amp;ROUNDUP(MONTH(SalesDataTable[[#This Row],[Order Date]])/3,0)</f>
        <v>Q1</v>
      </c>
      <c r="E404" s="4">
        <f>MONTH(SalesDataTable[[#This Row],[Order Date]])</f>
        <v>3</v>
      </c>
      <c r="F404" s="4" t="str">
        <f>TEXT(SalesDataTable[[#This Row],[Order Date]],"MMM")</f>
        <v>Mar</v>
      </c>
      <c r="G404" s="4" t="s">
        <v>6</v>
      </c>
      <c r="H404" s="4" t="s">
        <v>41</v>
      </c>
      <c r="I404" s="4" t="s">
        <v>2</v>
      </c>
      <c r="J404" s="4" t="s">
        <v>13</v>
      </c>
      <c r="K404" s="4" t="s">
        <v>4</v>
      </c>
      <c r="L404" s="4" t="s">
        <v>26</v>
      </c>
      <c r="M404" s="8">
        <v>3</v>
      </c>
      <c r="N404" s="5">
        <v>39.49</v>
      </c>
      <c r="O404" s="6">
        <v>0</v>
      </c>
      <c r="P404" s="5">
        <v>16.420000000000002</v>
      </c>
      <c r="Q404" s="5">
        <f t="shared" si="24"/>
        <v>118.47</v>
      </c>
      <c r="R404" s="5">
        <f t="shared" si="25"/>
        <v>49.260000000000005</v>
      </c>
      <c r="S404" s="5">
        <f t="shared" si="26"/>
        <v>69.209999999999994</v>
      </c>
      <c r="T404" s="7">
        <f t="shared" si="27"/>
        <v>0.58419853127374011</v>
      </c>
    </row>
    <row r="405" spans="1:20" ht="15.6">
      <c r="A405" s="2">
        <v>790</v>
      </c>
      <c r="B405" s="3">
        <v>46293</v>
      </c>
      <c r="C405" s="4">
        <f>YEAR(SalesDataTable[[#This Row],[Order Date]])</f>
        <v>2026</v>
      </c>
      <c r="D405" s="4" t="str">
        <f>"Q"&amp;ROUNDUP(MONTH(SalesDataTable[[#This Row],[Order Date]])/3,0)</f>
        <v>Q3</v>
      </c>
      <c r="E405" s="4">
        <f>MONTH(SalesDataTable[[#This Row],[Order Date]])</f>
        <v>9</v>
      </c>
      <c r="F405" s="4" t="str">
        <f>TEXT(SalesDataTable[[#This Row],[Order Date]],"MMM")</f>
        <v>Sep</v>
      </c>
      <c r="G405" s="4" t="s">
        <v>20</v>
      </c>
      <c r="H405" s="4" t="s">
        <v>31</v>
      </c>
      <c r="I405" s="4" t="s">
        <v>28</v>
      </c>
      <c r="J405" s="4" t="s">
        <v>13</v>
      </c>
      <c r="K405" s="4" t="s">
        <v>23</v>
      </c>
      <c r="L405" s="4" t="s">
        <v>29</v>
      </c>
      <c r="M405" s="8">
        <v>1</v>
      </c>
      <c r="N405" s="5">
        <v>199.09</v>
      </c>
      <c r="O405" s="6">
        <v>0.05</v>
      </c>
      <c r="P405" s="5">
        <v>106.57</v>
      </c>
      <c r="Q405" s="5">
        <f t="shared" si="24"/>
        <v>189.13550000000001</v>
      </c>
      <c r="R405" s="5">
        <f t="shared" si="25"/>
        <v>106.57</v>
      </c>
      <c r="S405" s="5">
        <f t="shared" si="26"/>
        <v>82.565500000000014</v>
      </c>
      <c r="T405" s="7">
        <f t="shared" si="27"/>
        <v>0.43654152710622812</v>
      </c>
    </row>
    <row r="406" spans="1:20" ht="15.6">
      <c r="A406" s="2">
        <v>791</v>
      </c>
      <c r="B406" s="3">
        <v>46310</v>
      </c>
      <c r="C406" s="4">
        <f>YEAR(SalesDataTable[[#This Row],[Order Date]])</f>
        <v>2026</v>
      </c>
      <c r="D406" s="4" t="str">
        <f>"Q"&amp;ROUNDUP(MONTH(SalesDataTable[[#This Row],[Order Date]])/3,0)</f>
        <v>Q4</v>
      </c>
      <c r="E406" s="4">
        <f>MONTH(SalesDataTable[[#This Row],[Order Date]])</f>
        <v>10</v>
      </c>
      <c r="F406" s="4" t="str">
        <f>TEXT(SalesDataTable[[#This Row],[Order Date]],"MMM")</f>
        <v>Oct</v>
      </c>
      <c r="G406" s="4" t="s">
        <v>20</v>
      </c>
      <c r="H406" s="4" t="s">
        <v>47</v>
      </c>
      <c r="I406" s="4" t="s">
        <v>19</v>
      </c>
      <c r="J406" s="4" t="s">
        <v>3</v>
      </c>
      <c r="K406" s="4" t="s">
        <v>4</v>
      </c>
      <c r="L406" s="4" t="s">
        <v>22</v>
      </c>
      <c r="M406" s="8">
        <v>3</v>
      </c>
      <c r="N406" s="5">
        <v>51.57</v>
      </c>
      <c r="O406" s="6">
        <v>0.1</v>
      </c>
      <c r="P406" s="5">
        <v>21.82</v>
      </c>
      <c r="Q406" s="5">
        <f t="shared" si="24"/>
        <v>139.239</v>
      </c>
      <c r="R406" s="5">
        <f t="shared" si="25"/>
        <v>65.460000000000008</v>
      </c>
      <c r="S406" s="5">
        <f t="shared" si="26"/>
        <v>73.778999999999996</v>
      </c>
      <c r="T406" s="7">
        <f t="shared" si="27"/>
        <v>0.52987309589985565</v>
      </c>
    </row>
    <row r="407" spans="1:20" ht="15.6">
      <c r="A407" s="2">
        <v>792</v>
      </c>
      <c r="B407" s="3">
        <v>46142</v>
      </c>
      <c r="C407" s="4">
        <f>YEAR(SalesDataTable[[#This Row],[Order Date]])</f>
        <v>2026</v>
      </c>
      <c r="D407" s="4" t="str">
        <f>"Q"&amp;ROUNDUP(MONTH(SalesDataTable[[#This Row],[Order Date]])/3,0)</f>
        <v>Q2</v>
      </c>
      <c r="E407" s="4">
        <f>MONTH(SalesDataTable[[#This Row],[Order Date]])</f>
        <v>4</v>
      </c>
      <c r="F407" s="4" t="str">
        <f>TEXT(SalesDataTable[[#This Row],[Order Date]],"MMM")</f>
        <v>Apr</v>
      </c>
      <c r="G407" s="4" t="s">
        <v>20</v>
      </c>
      <c r="H407" s="4" t="s">
        <v>33</v>
      </c>
      <c r="I407" s="4" t="s">
        <v>8</v>
      </c>
      <c r="J407" s="4" t="s">
        <v>3</v>
      </c>
      <c r="K407" s="4" t="s">
        <v>23</v>
      </c>
      <c r="L407" s="4" t="s">
        <v>40</v>
      </c>
      <c r="M407" s="8">
        <v>6</v>
      </c>
      <c r="N407" s="5">
        <v>83.7</v>
      </c>
      <c r="O407" s="6">
        <v>0.2</v>
      </c>
      <c r="P407" s="5">
        <v>38.58</v>
      </c>
      <c r="Q407" s="5">
        <f t="shared" si="24"/>
        <v>401.76000000000005</v>
      </c>
      <c r="R407" s="5">
        <f t="shared" si="25"/>
        <v>231.48</v>
      </c>
      <c r="S407" s="5">
        <f t="shared" si="26"/>
        <v>170.28000000000006</v>
      </c>
      <c r="T407" s="7">
        <f t="shared" si="27"/>
        <v>0.42383512544802876</v>
      </c>
    </row>
    <row r="408" spans="1:20" ht="15.6">
      <c r="A408" s="2">
        <v>794</v>
      </c>
      <c r="B408" s="3">
        <v>46077</v>
      </c>
      <c r="C408" s="4">
        <f>YEAR(SalesDataTable[[#This Row],[Order Date]])</f>
        <v>2026</v>
      </c>
      <c r="D408" s="4" t="str">
        <f>"Q"&amp;ROUNDUP(MONTH(SalesDataTable[[#This Row],[Order Date]])/3,0)</f>
        <v>Q1</v>
      </c>
      <c r="E408" s="4">
        <f>MONTH(SalesDataTable[[#This Row],[Order Date]])</f>
        <v>2</v>
      </c>
      <c r="F408" s="4" t="str">
        <f>TEXT(SalesDataTable[[#This Row],[Order Date]],"MMM")</f>
        <v>Feb</v>
      </c>
      <c r="G408" s="4" t="s">
        <v>6</v>
      </c>
      <c r="H408" s="4" t="s">
        <v>49</v>
      </c>
      <c r="I408" s="4" t="s">
        <v>2</v>
      </c>
      <c r="J408" s="4" t="s">
        <v>13</v>
      </c>
      <c r="K408" s="4" t="s">
        <v>14</v>
      </c>
      <c r="L408" s="4" t="s">
        <v>44</v>
      </c>
      <c r="M408" s="8">
        <v>1</v>
      </c>
      <c r="N408" s="5">
        <v>132.19999999999999</v>
      </c>
      <c r="O408" s="6">
        <v>0</v>
      </c>
      <c r="P408" s="5">
        <v>67.180000000000007</v>
      </c>
      <c r="Q408" s="5">
        <f t="shared" si="24"/>
        <v>132.19999999999999</v>
      </c>
      <c r="R408" s="5">
        <f t="shared" si="25"/>
        <v>67.180000000000007</v>
      </c>
      <c r="S408" s="5">
        <f t="shared" si="26"/>
        <v>65.019999999999982</v>
      </c>
      <c r="T408" s="7">
        <f t="shared" si="27"/>
        <v>0.49183055975794243</v>
      </c>
    </row>
    <row r="409" spans="1:20" ht="15.6">
      <c r="A409" s="2">
        <v>798</v>
      </c>
      <c r="B409" s="3">
        <v>46365</v>
      </c>
      <c r="C409" s="4">
        <f>YEAR(SalesDataTable[[#This Row],[Order Date]])</f>
        <v>2026</v>
      </c>
      <c r="D409" s="4" t="str">
        <f>"Q"&amp;ROUNDUP(MONTH(SalesDataTable[[#This Row],[Order Date]])/3,0)</f>
        <v>Q4</v>
      </c>
      <c r="E409" s="4">
        <f>MONTH(SalesDataTable[[#This Row],[Order Date]])</f>
        <v>12</v>
      </c>
      <c r="F409" s="4" t="str">
        <f>TEXT(SalesDataTable[[#This Row],[Order Date]],"MMM")</f>
        <v>Dec</v>
      </c>
      <c r="G409" s="4" t="s">
        <v>11</v>
      </c>
      <c r="H409" s="4" t="s">
        <v>12</v>
      </c>
      <c r="I409" s="4" t="s">
        <v>19</v>
      </c>
      <c r="J409" s="4" t="s">
        <v>3</v>
      </c>
      <c r="K409" s="4" t="s">
        <v>23</v>
      </c>
      <c r="L409" s="4" t="s">
        <v>29</v>
      </c>
      <c r="M409" s="8">
        <v>3</v>
      </c>
      <c r="N409" s="5">
        <v>199.31</v>
      </c>
      <c r="O409" s="6">
        <v>0.05</v>
      </c>
      <c r="P409" s="5">
        <v>101.19</v>
      </c>
      <c r="Q409" s="5">
        <f t="shared" si="24"/>
        <v>568.0335</v>
      </c>
      <c r="R409" s="5">
        <f t="shared" si="25"/>
        <v>303.57</v>
      </c>
      <c r="S409" s="5">
        <f t="shared" si="26"/>
        <v>264.46350000000001</v>
      </c>
      <c r="T409" s="7">
        <f t="shared" si="27"/>
        <v>0.46557729429690325</v>
      </c>
    </row>
    <row r="410" spans="1:20" ht="15.6">
      <c r="A410" s="2">
        <v>802</v>
      </c>
      <c r="B410" s="3">
        <v>46286</v>
      </c>
      <c r="C410" s="4">
        <f>YEAR(SalesDataTable[[#This Row],[Order Date]])</f>
        <v>2026</v>
      </c>
      <c r="D410" s="4" t="str">
        <f>"Q"&amp;ROUNDUP(MONTH(SalesDataTable[[#This Row],[Order Date]])/3,0)</f>
        <v>Q3</v>
      </c>
      <c r="E410" s="4">
        <f>MONTH(SalesDataTable[[#This Row],[Order Date]])</f>
        <v>9</v>
      </c>
      <c r="F410" s="4" t="str">
        <f>TEXT(SalesDataTable[[#This Row],[Order Date]],"MMM")</f>
        <v>Sep</v>
      </c>
      <c r="G410" s="4" t="s">
        <v>6</v>
      </c>
      <c r="H410" s="4" t="s">
        <v>43</v>
      </c>
      <c r="I410" s="4" t="s">
        <v>19</v>
      </c>
      <c r="J410" s="4" t="s">
        <v>3</v>
      </c>
      <c r="K410" s="4" t="s">
        <v>14</v>
      </c>
      <c r="L410" s="4" t="s">
        <v>48</v>
      </c>
      <c r="M410" s="8">
        <v>2</v>
      </c>
      <c r="N410" s="5">
        <v>167.16</v>
      </c>
      <c r="O410" s="6">
        <v>0</v>
      </c>
      <c r="P410" s="5">
        <v>88.51</v>
      </c>
      <c r="Q410" s="5">
        <f t="shared" si="24"/>
        <v>334.32</v>
      </c>
      <c r="R410" s="5">
        <f t="shared" si="25"/>
        <v>177.02</v>
      </c>
      <c r="S410" s="5">
        <f t="shared" si="26"/>
        <v>157.29999999999998</v>
      </c>
      <c r="T410" s="7">
        <f t="shared" si="27"/>
        <v>0.4705072983967456</v>
      </c>
    </row>
    <row r="411" spans="1:20" ht="15.6">
      <c r="A411" s="2">
        <v>804</v>
      </c>
      <c r="B411" s="3">
        <v>46034</v>
      </c>
      <c r="C411" s="4">
        <f>YEAR(SalesDataTable[[#This Row],[Order Date]])</f>
        <v>2026</v>
      </c>
      <c r="D411" s="4" t="str">
        <f>"Q"&amp;ROUNDUP(MONTH(SalesDataTable[[#This Row],[Order Date]])/3,0)</f>
        <v>Q1</v>
      </c>
      <c r="E411" s="4">
        <f>MONTH(SalesDataTable[[#This Row],[Order Date]])</f>
        <v>1</v>
      </c>
      <c r="F411" s="4" t="str">
        <f>TEXT(SalesDataTable[[#This Row],[Order Date]],"MMM")</f>
        <v>Jan</v>
      </c>
      <c r="G411" s="4" t="s">
        <v>6</v>
      </c>
      <c r="H411" s="4" t="s">
        <v>43</v>
      </c>
      <c r="I411" s="4" t="s">
        <v>19</v>
      </c>
      <c r="J411" s="4" t="s">
        <v>13</v>
      </c>
      <c r="K411" s="4" t="s">
        <v>9</v>
      </c>
      <c r="L411" s="4" t="s">
        <v>17</v>
      </c>
      <c r="M411" s="8">
        <v>1</v>
      </c>
      <c r="N411" s="5">
        <v>141.25</v>
      </c>
      <c r="O411" s="6">
        <v>0</v>
      </c>
      <c r="P411" s="5">
        <v>78.72</v>
      </c>
      <c r="Q411" s="5">
        <f t="shared" si="24"/>
        <v>141.25</v>
      </c>
      <c r="R411" s="5">
        <f t="shared" si="25"/>
        <v>78.72</v>
      </c>
      <c r="S411" s="5">
        <f t="shared" si="26"/>
        <v>62.53</v>
      </c>
      <c r="T411" s="7">
        <f t="shared" si="27"/>
        <v>0.44269026548672569</v>
      </c>
    </row>
    <row r="412" spans="1:20" ht="15.6">
      <c r="A412" s="2">
        <v>806</v>
      </c>
      <c r="B412" s="3">
        <v>46355</v>
      </c>
      <c r="C412" s="4">
        <f>YEAR(SalesDataTable[[#This Row],[Order Date]])</f>
        <v>2026</v>
      </c>
      <c r="D412" s="4" t="str">
        <f>"Q"&amp;ROUNDUP(MONTH(SalesDataTable[[#This Row],[Order Date]])/3,0)</f>
        <v>Q4</v>
      </c>
      <c r="E412" s="4">
        <f>MONTH(SalesDataTable[[#This Row],[Order Date]])</f>
        <v>11</v>
      </c>
      <c r="F412" s="4" t="str">
        <f>TEXT(SalesDataTable[[#This Row],[Order Date]],"MMM")</f>
        <v>Nov</v>
      </c>
      <c r="G412" s="4" t="s">
        <v>0</v>
      </c>
      <c r="H412" s="4" t="s">
        <v>50</v>
      </c>
      <c r="I412" s="4" t="s">
        <v>28</v>
      </c>
      <c r="J412" s="4" t="s">
        <v>3</v>
      </c>
      <c r="K412" s="4" t="s">
        <v>34</v>
      </c>
      <c r="L412" s="4" t="s">
        <v>35</v>
      </c>
      <c r="M412" s="8">
        <v>1</v>
      </c>
      <c r="N412" s="5">
        <v>39.659999999999997</v>
      </c>
      <c r="O412" s="6">
        <v>0</v>
      </c>
      <c r="P412" s="5">
        <v>14.76</v>
      </c>
      <c r="Q412" s="5">
        <f t="shared" si="24"/>
        <v>39.659999999999997</v>
      </c>
      <c r="R412" s="5">
        <f t="shared" si="25"/>
        <v>14.76</v>
      </c>
      <c r="S412" s="5">
        <f t="shared" si="26"/>
        <v>24.9</v>
      </c>
      <c r="T412" s="7">
        <f t="shared" si="27"/>
        <v>0.62783661119515888</v>
      </c>
    </row>
    <row r="413" spans="1:20" ht="15.6">
      <c r="A413" s="2">
        <v>807</v>
      </c>
      <c r="B413" s="3">
        <v>46352</v>
      </c>
      <c r="C413" s="4">
        <f>YEAR(SalesDataTable[[#This Row],[Order Date]])</f>
        <v>2026</v>
      </c>
      <c r="D413" s="4" t="str">
        <f>"Q"&amp;ROUNDUP(MONTH(SalesDataTable[[#This Row],[Order Date]])/3,0)</f>
        <v>Q4</v>
      </c>
      <c r="E413" s="4">
        <f>MONTH(SalesDataTable[[#This Row],[Order Date]])</f>
        <v>11</v>
      </c>
      <c r="F413" s="4" t="str">
        <f>TEXT(SalesDataTable[[#This Row],[Order Date]],"MMM")</f>
        <v>Nov</v>
      </c>
      <c r="G413" s="4" t="s">
        <v>11</v>
      </c>
      <c r="H413" s="4" t="s">
        <v>25</v>
      </c>
      <c r="I413" s="4" t="s">
        <v>19</v>
      </c>
      <c r="J413" s="4" t="s">
        <v>3</v>
      </c>
      <c r="K413" s="4" t="s">
        <v>14</v>
      </c>
      <c r="L413" s="4" t="s">
        <v>44</v>
      </c>
      <c r="M413" s="8">
        <v>5</v>
      </c>
      <c r="N413" s="5">
        <v>130.24</v>
      </c>
      <c r="O413" s="6">
        <v>0.1</v>
      </c>
      <c r="P413" s="5">
        <v>66.75</v>
      </c>
      <c r="Q413" s="5">
        <f t="shared" si="24"/>
        <v>586.08000000000004</v>
      </c>
      <c r="R413" s="5">
        <f t="shared" si="25"/>
        <v>333.75</v>
      </c>
      <c r="S413" s="5">
        <f t="shared" si="26"/>
        <v>252.33000000000004</v>
      </c>
      <c r="T413" s="7">
        <f t="shared" si="27"/>
        <v>0.43053849303849306</v>
      </c>
    </row>
    <row r="414" spans="1:20" ht="15.6">
      <c r="A414" s="2">
        <v>808</v>
      </c>
      <c r="B414" s="3">
        <v>46287</v>
      </c>
      <c r="C414" s="4">
        <f>YEAR(SalesDataTable[[#This Row],[Order Date]])</f>
        <v>2026</v>
      </c>
      <c r="D414" s="4" t="str">
        <f>"Q"&amp;ROUNDUP(MONTH(SalesDataTable[[#This Row],[Order Date]])/3,0)</f>
        <v>Q3</v>
      </c>
      <c r="E414" s="4">
        <f>MONTH(SalesDataTable[[#This Row],[Order Date]])</f>
        <v>9</v>
      </c>
      <c r="F414" s="4" t="str">
        <f>TEXT(SalesDataTable[[#This Row],[Order Date]],"MMM")</f>
        <v>Sep</v>
      </c>
      <c r="G414" s="4" t="s">
        <v>6</v>
      </c>
      <c r="H414" s="4" t="s">
        <v>43</v>
      </c>
      <c r="I414" s="4" t="s">
        <v>8</v>
      </c>
      <c r="J414" s="4" t="s">
        <v>16</v>
      </c>
      <c r="K414" s="4" t="s">
        <v>34</v>
      </c>
      <c r="L414" s="4" t="s">
        <v>35</v>
      </c>
      <c r="M414" s="8">
        <v>8</v>
      </c>
      <c r="N414" s="5">
        <v>39.630000000000003</v>
      </c>
      <c r="O414" s="6">
        <v>0.15</v>
      </c>
      <c r="P414" s="5">
        <v>14.61</v>
      </c>
      <c r="Q414" s="5">
        <f t="shared" si="24"/>
        <v>269.48400000000004</v>
      </c>
      <c r="R414" s="5">
        <f t="shared" si="25"/>
        <v>116.88</v>
      </c>
      <c r="S414" s="5">
        <f t="shared" si="26"/>
        <v>152.60400000000004</v>
      </c>
      <c r="T414" s="7">
        <f t="shared" si="27"/>
        <v>0.56628222825844954</v>
      </c>
    </row>
    <row r="415" spans="1:20" ht="15.6">
      <c r="A415" s="2">
        <v>809</v>
      </c>
      <c r="B415" s="3">
        <v>46298</v>
      </c>
      <c r="C415" s="4">
        <f>YEAR(SalesDataTable[[#This Row],[Order Date]])</f>
        <v>2026</v>
      </c>
      <c r="D415" s="4" t="str">
        <f>"Q"&amp;ROUNDUP(MONTH(SalesDataTable[[#This Row],[Order Date]])/3,0)</f>
        <v>Q4</v>
      </c>
      <c r="E415" s="4">
        <f>MONTH(SalesDataTable[[#This Row],[Order Date]])</f>
        <v>10</v>
      </c>
      <c r="F415" s="4" t="str">
        <f>TEXT(SalesDataTable[[#This Row],[Order Date]],"MMM")</f>
        <v>Oct</v>
      </c>
      <c r="G415" s="4" t="s">
        <v>20</v>
      </c>
      <c r="H415" s="4" t="s">
        <v>33</v>
      </c>
      <c r="I415" s="4" t="s">
        <v>2</v>
      </c>
      <c r="J415" s="4" t="s">
        <v>13</v>
      </c>
      <c r="K415" s="4" t="s">
        <v>34</v>
      </c>
      <c r="L415" s="4" t="s">
        <v>35</v>
      </c>
      <c r="M415" s="8">
        <v>2</v>
      </c>
      <c r="N415" s="5">
        <v>41.06</v>
      </c>
      <c r="O415" s="6">
        <v>0.05</v>
      </c>
      <c r="P415" s="5">
        <v>14.54</v>
      </c>
      <c r="Q415" s="5">
        <f t="shared" si="24"/>
        <v>78.013999999999996</v>
      </c>
      <c r="R415" s="5">
        <f t="shared" si="25"/>
        <v>29.08</v>
      </c>
      <c r="S415" s="5">
        <f t="shared" si="26"/>
        <v>48.933999999999997</v>
      </c>
      <c r="T415" s="7">
        <f t="shared" si="27"/>
        <v>0.62724639167328944</v>
      </c>
    </row>
    <row r="416" spans="1:20" ht="15.6">
      <c r="A416" s="2">
        <v>810</v>
      </c>
      <c r="B416" s="3">
        <v>46185</v>
      </c>
      <c r="C416" s="4">
        <f>YEAR(SalesDataTable[[#This Row],[Order Date]])</f>
        <v>2026</v>
      </c>
      <c r="D416" s="4" t="str">
        <f>"Q"&amp;ROUNDUP(MONTH(SalesDataTable[[#This Row],[Order Date]])/3,0)</f>
        <v>Q2</v>
      </c>
      <c r="E416" s="4">
        <f>MONTH(SalesDataTable[[#This Row],[Order Date]])</f>
        <v>6</v>
      </c>
      <c r="F416" s="4" t="str">
        <f>TEXT(SalesDataTable[[#This Row],[Order Date]],"MMM")</f>
        <v>Jun</v>
      </c>
      <c r="G416" s="4" t="s">
        <v>6</v>
      </c>
      <c r="H416" s="4" t="s">
        <v>43</v>
      </c>
      <c r="I416" s="4" t="s">
        <v>19</v>
      </c>
      <c r="J416" s="4" t="s">
        <v>13</v>
      </c>
      <c r="K416" s="4" t="s">
        <v>34</v>
      </c>
      <c r="L416" s="4" t="s">
        <v>42</v>
      </c>
      <c r="M416" s="8">
        <v>3</v>
      </c>
      <c r="N416" s="5">
        <v>36.659999999999997</v>
      </c>
      <c r="O416" s="6">
        <v>0</v>
      </c>
      <c r="P416" s="5">
        <v>13.55</v>
      </c>
      <c r="Q416" s="5">
        <f t="shared" si="24"/>
        <v>109.97999999999999</v>
      </c>
      <c r="R416" s="5">
        <f t="shared" si="25"/>
        <v>40.650000000000006</v>
      </c>
      <c r="S416" s="5">
        <f t="shared" si="26"/>
        <v>69.329999999999984</v>
      </c>
      <c r="T416" s="7">
        <f t="shared" si="27"/>
        <v>0.63038734315330047</v>
      </c>
    </row>
    <row r="417" spans="1:20" ht="15.6">
      <c r="A417" s="2">
        <v>812</v>
      </c>
      <c r="B417" s="3">
        <v>46148</v>
      </c>
      <c r="C417" s="4">
        <f>YEAR(SalesDataTable[[#This Row],[Order Date]])</f>
        <v>2026</v>
      </c>
      <c r="D417" s="4" t="str">
        <f>"Q"&amp;ROUNDUP(MONTH(SalesDataTable[[#This Row],[Order Date]])/3,0)</f>
        <v>Q2</v>
      </c>
      <c r="E417" s="4">
        <f>MONTH(SalesDataTable[[#This Row],[Order Date]])</f>
        <v>5</v>
      </c>
      <c r="F417" s="4" t="str">
        <f>TEXT(SalesDataTable[[#This Row],[Order Date]],"MMM")</f>
        <v>May</v>
      </c>
      <c r="G417" s="4" t="s">
        <v>0</v>
      </c>
      <c r="H417" s="4" t="s">
        <v>1</v>
      </c>
      <c r="I417" s="4" t="s">
        <v>2</v>
      </c>
      <c r="J417" s="4" t="s">
        <v>13</v>
      </c>
      <c r="K417" s="4" t="s">
        <v>9</v>
      </c>
      <c r="L417" s="4" t="s">
        <v>46</v>
      </c>
      <c r="M417" s="8">
        <v>5</v>
      </c>
      <c r="N417" s="5">
        <v>70.150000000000006</v>
      </c>
      <c r="O417" s="6">
        <v>0</v>
      </c>
      <c r="P417" s="5">
        <v>32.700000000000003</v>
      </c>
      <c r="Q417" s="5">
        <f t="shared" si="24"/>
        <v>350.75</v>
      </c>
      <c r="R417" s="5">
        <f t="shared" si="25"/>
        <v>163.5</v>
      </c>
      <c r="S417" s="5">
        <f t="shared" si="26"/>
        <v>187.25</v>
      </c>
      <c r="T417" s="7">
        <f t="shared" si="27"/>
        <v>0.53385602280826805</v>
      </c>
    </row>
    <row r="418" spans="1:20" ht="15.6">
      <c r="A418" s="2">
        <v>813</v>
      </c>
      <c r="B418" s="3">
        <v>46241</v>
      </c>
      <c r="C418" s="4">
        <f>YEAR(SalesDataTable[[#This Row],[Order Date]])</f>
        <v>2026</v>
      </c>
      <c r="D418" s="4" t="str">
        <f>"Q"&amp;ROUNDUP(MONTH(SalesDataTable[[#This Row],[Order Date]])/3,0)</f>
        <v>Q3</v>
      </c>
      <c r="E418" s="4">
        <f>MONTH(SalesDataTable[[#This Row],[Order Date]])</f>
        <v>8</v>
      </c>
      <c r="F418" s="4" t="str">
        <f>TEXT(SalesDataTable[[#This Row],[Order Date]],"MMM")</f>
        <v>Aug</v>
      </c>
      <c r="G418" s="4" t="s">
        <v>11</v>
      </c>
      <c r="H418" s="4" t="s">
        <v>52</v>
      </c>
      <c r="I418" s="4" t="s">
        <v>2</v>
      </c>
      <c r="J418" s="4" t="s">
        <v>3</v>
      </c>
      <c r="K418" s="4" t="s">
        <v>34</v>
      </c>
      <c r="L418" s="4" t="s">
        <v>42</v>
      </c>
      <c r="M418" s="8">
        <v>1</v>
      </c>
      <c r="N418" s="5">
        <v>36.33</v>
      </c>
      <c r="O418" s="6">
        <v>0.05</v>
      </c>
      <c r="P418" s="5">
        <v>13.78</v>
      </c>
      <c r="Q418" s="5">
        <f t="shared" si="24"/>
        <v>34.513499999999993</v>
      </c>
      <c r="R418" s="5">
        <f t="shared" si="25"/>
        <v>13.78</v>
      </c>
      <c r="S418" s="5">
        <f t="shared" si="26"/>
        <v>20.733499999999992</v>
      </c>
      <c r="T418" s="7">
        <f t="shared" si="27"/>
        <v>0.60073594390600771</v>
      </c>
    </row>
    <row r="419" spans="1:20" ht="15.6">
      <c r="A419" s="2">
        <v>815</v>
      </c>
      <c r="B419" s="3">
        <v>46179</v>
      </c>
      <c r="C419" s="4">
        <f>YEAR(SalesDataTable[[#This Row],[Order Date]])</f>
        <v>2026</v>
      </c>
      <c r="D419" s="4" t="str">
        <f>"Q"&amp;ROUNDUP(MONTH(SalesDataTable[[#This Row],[Order Date]])/3,0)</f>
        <v>Q2</v>
      </c>
      <c r="E419" s="4">
        <f>MONTH(SalesDataTable[[#This Row],[Order Date]])</f>
        <v>6</v>
      </c>
      <c r="F419" s="4" t="str">
        <f>TEXT(SalesDataTable[[#This Row],[Order Date]],"MMM")</f>
        <v>Jun</v>
      </c>
      <c r="G419" s="4" t="s">
        <v>0</v>
      </c>
      <c r="H419" s="4" t="s">
        <v>1</v>
      </c>
      <c r="I419" s="4" t="s">
        <v>19</v>
      </c>
      <c r="J419" s="4" t="s">
        <v>13</v>
      </c>
      <c r="K419" s="4" t="s">
        <v>34</v>
      </c>
      <c r="L419" s="4" t="s">
        <v>35</v>
      </c>
      <c r="M419" s="8">
        <v>1</v>
      </c>
      <c r="N419" s="5">
        <v>39.61</v>
      </c>
      <c r="O419" s="6">
        <v>0</v>
      </c>
      <c r="P419" s="5">
        <v>14.75</v>
      </c>
      <c r="Q419" s="5">
        <f t="shared" si="24"/>
        <v>39.61</v>
      </c>
      <c r="R419" s="5">
        <f t="shared" si="25"/>
        <v>14.75</v>
      </c>
      <c r="S419" s="5">
        <f t="shared" si="26"/>
        <v>24.86</v>
      </c>
      <c r="T419" s="7">
        <f t="shared" si="27"/>
        <v>0.62761928805857103</v>
      </c>
    </row>
    <row r="420" spans="1:20" ht="15.6">
      <c r="A420" s="2">
        <v>818</v>
      </c>
      <c r="B420" s="3">
        <v>46049</v>
      </c>
      <c r="C420" s="4">
        <f>YEAR(SalesDataTable[[#This Row],[Order Date]])</f>
        <v>2026</v>
      </c>
      <c r="D420" s="4" t="str">
        <f>"Q"&amp;ROUNDUP(MONTH(SalesDataTable[[#This Row],[Order Date]])/3,0)</f>
        <v>Q1</v>
      </c>
      <c r="E420" s="4">
        <f>MONTH(SalesDataTable[[#This Row],[Order Date]])</f>
        <v>1</v>
      </c>
      <c r="F420" s="4" t="str">
        <f>TEXT(SalesDataTable[[#This Row],[Order Date]],"MMM")</f>
        <v>Jan</v>
      </c>
      <c r="G420" s="4" t="s">
        <v>0</v>
      </c>
      <c r="H420" s="4" t="s">
        <v>1</v>
      </c>
      <c r="I420" s="4" t="s">
        <v>2</v>
      </c>
      <c r="J420" s="4" t="s">
        <v>3</v>
      </c>
      <c r="K420" s="4" t="s">
        <v>4</v>
      </c>
      <c r="L420" s="4" t="s">
        <v>30</v>
      </c>
      <c r="M420" s="8">
        <v>1</v>
      </c>
      <c r="N420" s="5">
        <v>103.78</v>
      </c>
      <c r="O420" s="6">
        <v>0</v>
      </c>
      <c r="P420" s="5">
        <v>49.36</v>
      </c>
      <c r="Q420" s="5">
        <f t="shared" si="24"/>
        <v>103.78</v>
      </c>
      <c r="R420" s="5">
        <f t="shared" si="25"/>
        <v>49.36</v>
      </c>
      <c r="S420" s="5">
        <f t="shared" si="26"/>
        <v>54.42</v>
      </c>
      <c r="T420" s="7">
        <f t="shared" si="27"/>
        <v>0.52437849296588934</v>
      </c>
    </row>
    <row r="421" spans="1:20" ht="15.6">
      <c r="A421" s="2">
        <v>819</v>
      </c>
      <c r="B421" s="3">
        <v>46177</v>
      </c>
      <c r="C421" s="4">
        <f>YEAR(SalesDataTable[[#This Row],[Order Date]])</f>
        <v>2026</v>
      </c>
      <c r="D421" s="4" t="str">
        <f>"Q"&amp;ROUNDUP(MONTH(SalesDataTable[[#This Row],[Order Date]])/3,0)</f>
        <v>Q2</v>
      </c>
      <c r="E421" s="4">
        <f>MONTH(SalesDataTable[[#This Row],[Order Date]])</f>
        <v>6</v>
      </c>
      <c r="F421" s="4" t="str">
        <f>TEXT(SalesDataTable[[#This Row],[Order Date]],"MMM")</f>
        <v>Jun</v>
      </c>
      <c r="G421" s="4" t="s">
        <v>20</v>
      </c>
      <c r="H421" s="4" t="s">
        <v>33</v>
      </c>
      <c r="I421" s="4" t="s">
        <v>2</v>
      </c>
      <c r="J421" s="4" t="s">
        <v>3</v>
      </c>
      <c r="K421" s="4" t="s">
        <v>9</v>
      </c>
      <c r="L421" s="4" t="s">
        <v>46</v>
      </c>
      <c r="M421" s="8">
        <v>1</v>
      </c>
      <c r="N421" s="5">
        <v>72.38</v>
      </c>
      <c r="O421" s="6">
        <v>0</v>
      </c>
      <c r="P421" s="5">
        <v>32.68</v>
      </c>
      <c r="Q421" s="5">
        <f t="shared" si="24"/>
        <v>72.38</v>
      </c>
      <c r="R421" s="5">
        <f t="shared" si="25"/>
        <v>32.68</v>
      </c>
      <c r="S421" s="5">
        <f t="shared" si="26"/>
        <v>39.699999999999996</v>
      </c>
      <c r="T421" s="7">
        <f t="shared" si="27"/>
        <v>0.54849405913235694</v>
      </c>
    </row>
    <row r="422" spans="1:20" ht="15.6">
      <c r="A422" s="2">
        <v>820</v>
      </c>
      <c r="B422" s="3">
        <v>46230</v>
      </c>
      <c r="C422" s="4">
        <f>YEAR(SalesDataTable[[#This Row],[Order Date]])</f>
        <v>2026</v>
      </c>
      <c r="D422" s="4" t="str">
        <f>"Q"&amp;ROUNDUP(MONTH(SalesDataTable[[#This Row],[Order Date]])/3,0)</f>
        <v>Q3</v>
      </c>
      <c r="E422" s="4">
        <f>MONTH(SalesDataTable[[#This Row],[Order Date]])</f>
        <v>7</v>
      </c>
      <c r="F422" s="4" t="str">
        <f>TEXT(SalesDataTable[[#This Row],[Order Date]],"MMM")</f>
        <v>Jul</v>
      </c>
      <c r="G422" s="4" t="s">
        <v>20</v>
      </c>
      <c r="H422" s="4" t="s">
        <v>31</v>
      </c>
      <c r="I422" s="4" t="s">
        <v>28</v>
      </c>
      <c r="J422" s="4" t="s">
        <v>3</v>
      </c>
      <c r="K422" s="4" t="s">
        <v>34</v>
      </c>
      <c r="L422" s="4" t="s">
        <v>35</v>
      </c>
      <c r="M422" s="8">
        <v>1</v>
      </c>
      <c r="N422" s="5">
        <v>40.24</v>
      </c>
      <c r="O422" s="6">
        <v>0</v>
      </c>
      <c r="P422" s="5">
        <v>15.05</v>
      </c>
      <c r="Q422" s="5">
        <f t="shared" si="24"/>
        <v>40.24</v>
      </c>
      <c r="R422" s="5">
        <f t="shared" si="25"/>
        <v>15.05</v>
      </c>
      <c r="S422" s="5">
        <f t="shared" si="26"/>
        <v>25.19</v>
      </c>
      <c r="T422" s="7">
        <f t="shared" si="27"/>
        <v>0.62599403578528823</v>
      </c>
    </row>
    <row r="423" spans="1:20" ht="15.6">
      <c r="A423" s="2">
        <v>823</v>
      </c>
      <c r="B423" s="3">
        <v>46333</v>
      </c>
      <c r="C423" s="4">
        <f>YEAR(SalesDataTable[[#This Row],[Order Date]])</f>
        <v>2026</v>
      </c>
      <c r="D423" s="4" t="str">
        <f>"Q"&amp;ROUNDUP(MONTH(SalesDataTable[[#This Row],[Order Date]])/3,0)</f>
        <v>Q4</v>
      </c>
      <c r="E423" s="4">
        <f>MONTH(SalesDataTable[[#This Row],[Order Date]])</f>
        <v>11</v>
      </c>
      <c r="F423" s="4" t="str">
        <f>TEXT(SalesDataTable[[#This Row],[Order Date]],"MMM")</f>
        <v>Nov</v>
      </c>
      <c r="G423" s="4" t="s">
        <v>0</v>
      </c>
      <c r="H423" s="4" t="s">
        <v>1</v>
      </c>
      <c r="I423" s="4" t="s">
        <v>28</v>
      </c>
      <c r="J423" s="4" t="s">
        <v>13</v>
      </c>
      <c r="K423" s="4" t="s">
        <v>34</v>
      </c>
      <c r="L423" s="4" t="s">
        <v>42</v>
      </c>
      <c r="M423" s="8">
        <v>5</v>
      </c>
      <c r="N423" s="5">
        <v>36.369999999999997</v>
      </c>
      <c r="O423" s="6">
        <v>0.15</v>
      </c>
      <c r="P423" s="5">
        <v>13.65</v>
      </c>
      <c r="Q423" s="5">
        <f t="shared" si="24"/>
        <v>154.57249999999999</v>
      </c>
      <c r="R423" s="5">
        <f t="shared" si="25"/>
        <v>68.25</v>
      </c>
      <c r="S423" s="5">
        <f t="shared" si="26"/>
        <v>86.322499999999991</v>
      </c>
      <c r="T423" s="7">
        <f t="shared" si="27"/>
        <v>0.55845962250723769</v>
      </c>
    </row>
    <row r="424" spans="1:20" ht="15.6">
      <c r="A424" s="2">
        <v>825</v>
      </c>
      <c r="B424" s="3">
        <v>46362</v>
      </c>
      <c r="C424" s="4">
        <f>YEAR(SalesDataTable[[#This Row],[Order Date]])</f>
        <v>2026</v>
      </c>
      <c r="D424" s="4" t="str">
        <f>"Q"&amp;ROUNDUP(MONTH(SalesDataTable[[#This Row],[Order Date]])/3,0)</f>
        <v>Q4</v>
      </c>
      <c r="E424" s="4">
        <f>MONTH(SalesDataTable[[#This Row],[Order Date]])</f>
        <v>12</v>
      </c>
      <c r="F424" s="4" t="str">
        <f>TEXT(SalesDataTable[[#This Row],[Order Date]],"MMM")</f>
        <v>Dec</v>
      </c>
      <c r="G424" s="4" t="s">
        <v>20</v>
      </c>
      <c r="H424" s="4" t="s">
        <v>31</v>
      </c>
      <c r="I424" s="4" t="s">
        <v>2</v>
      </c>
      <c r="J424" s="4" t="s">
        <v>13</v>
      </c>
      <c r="K424" s="4" t="s">
        <v>4</v>
      </c>
      <c r="L424" s="4" t="s">
        <v>30</v>
      </c>
      <c r="M424" s="8">
        <v>1</v>
      </c>
      <c r="N424" s="5">
        <v>101.26</v>
      </c>
      <c r="O424" s="6">
        <v>0</v>
      </c>
      <c r="P424" s="5">
        <v>51.7</v>
      </c>
      <c r="Q424" s="5">
        <f t="shared" si="24"/>
        <v>101.26</v>
      </c>
      <c r="R424" s="5">
        <f t="shared" si="25"/>
        <v>51.7</v>
      </c>
      <c r="S424" s="5">
        <f t="shared" si="26"/>
        <v>49.56</v>
      </c>
      <c r="T424" s="7">
        <f t="shared" si="27"/>
        <v>0.4894331424056883</v>
      </c>
    </row>
    <row r="425" spans="1:20" ht="15.6">
      <c r="A425" s="2">
        <v>827</v>
      </c>
      <c r="B425" s="3">
        <v>46254</v>
      </c>
      <c r="C425" s="4">
        <f>YEAR(SalesDataTable[[#This Row],[Order Date]])</f>
        <v>2026</v>
      </c>
      <c r="D425" s="4" t="str">
        <f>"Q"&amp;ROUNDUP(MONTH(SalesDataTable[[#This Row],[Order Date]])/3,0)</f>
        <v>Q3</v>
      </c>
      <c r="E425" s="4">
        <f>MONTH(SalesDataTable[[#This Row],[Order Date]])</f>
        <v>8</v>
      </c>
      <c r="F425" s="4" t="str">
        <f>TEXT(SalesDataTable[[#This Row],[Order Date]],"MMM")</f>
        <v>Aug</v>
      </c>
      <c r="G425" s="4" t="s">
        <v>6</v>
      </c>
      <c r="H425" s="4" t="s">
        <v>43</v>
      </c>
      <c r="I425" s="4" t="s">
        <v>8</v>
      </c>
      <c r="J425" s="4" t="s">
        <v>3</v>
      </c>
      <c r="K425" s="4" t="s">
        <v>14</v>
      </c>
      <c r="L425" s="4" t="s">
        <v>48</v>
      </c>
      <c r="M425" s="8">
        <v>4</v>
      </c>
      <c r="N425" s="5">
        <v>166.02</v>
      </c>
      <c r="O425" s="6">
        <v>0.1</v>
      </c>
      <c r="P425" s="5">
        <v>87.99</v>
      </c>
      <c r="Q425" s="5">
        <f t="shared" si="24"/>
        <v>597.67200000000003</v>
      </c>
      <c r="R425" s="5">
        <f t="shared" si="25"/>
        <v>351.96</v>
      </c>
      <c r="S425" s="5">
        <f t="shared" si="26"/>
        <v>245.71200000000005</v>
      </c>
      <c r="T425" s="7">
        <f t="shared" si="27"/>
        <v>0.4111151266915633</v>
      </c>
    </row>
    <row r="426" spans="1:20" ht="15.6">
      <c r="A426" s="2">
        <v>829</v>
      </c>
      <c r="B426" s="3">
        <v>46149</v>
      </c>
      <c r="C426" s="4">
        <f>YEAR(SalesDataTable[[#This Row],[Order Date]])</f>
        <v>2026</v>
      </c>
      <c r="D426" s="4" t="str">
        <f>"Q"&amp;ROUNDUP(MONTH(SalesDataTable[[#This Row],[Order Date]])/3,0)</f>
        <v>Q2</v>
      </c>
      <c r="E426" s="4">
        <f>MONTH(SalesDataTable[[#This Row],[Order Date]])</f>
        <v>5</v>
      </c>
      <c r="F426" s="4" t="str">
        <f>TEXT(SalesDataTable[[#This Row],[Order Date]],"MMM")</f>
        <v>May</v>
      </c>
      <c r="G426" s="4" t="s">
        <v>11</v>
      </c>
      <c r="H426" s="4" t="s">
        <v>52</v>
      </c>
      <c r="I426" s="4" t="s">
        <v>28</v>
      </c>
      <c r="J426" s="4" t="s">
        <v>13</v>
      </c>
      <c r="K426" s="4" t="s">
        <v>34</v>
      </c>
      <c r="L426" s="4" t="s">
        <v>35</v>
      </c>
      <c r="M426" s="8">
        <v>1</v>
      </c>
      <c r="N426" s="5">
        <v>39.42</v>
      </c>
      <c r="O426" s="6">
        <v>0</v>
      </c>
      <c r="P426" s="5">
        <v>14.86</v>
      </c>
      <c r="Q426" s="5">
        <f t="shared" si="24"/>
        <v>39.42</v>
      </c>
      <c r="R426" s="5">
        <f t="shared" si="25"/>
        <v>14.86</v>
      </c>
      <c r="S426" s="5">
        <f t="shared" si="26"/>
        <v>24.560000000000002</v>
      </c>
      <c r="T426" s="7">
        <f t="shared" si="27"/>
        <v>0.62303399289700667</v>
      </c>
    </row>
    <row r="427" spans="1:20" ht="15.6">
      <c r="A427" s="2">
        <v>830</v>
      </c>
      <c r="B427" s="3">
        <v>46147</v>
      </c>
      <c r="C427" s="4">
        <f>YEAR(SalesDataTable[[#This Row],[Order Date]])</f>
        <v>2026</v>
      </c>
      <c r="D427" s="4" t="str">
        <f>"Q"&amp;ROUNDUP(MONTH(SalesDataTable[[#This Row],[Order Date]])/3,0)</f>
        <v>Q2</v>
      </c>
      <c r="E427" s="4">
        <f>MONTH(SalesDataTable[[#This Row],[Order Date]])</f>
        <v>5</v>
      </c>
      <c r="F427" s="4" t="str">
        <f>TEXT(SalesDataTable[[#This Row],[Order Date]],"MMM")</f>
        <v>May</v>
      </c>
      <c r="G427" s="4" t="s">
        <v>20</v>
      </c>
      <c r="H427" s="4" t="s">
        <v>33</v>
      </c>
      <c r="I427" s="4" t="s">
        <v>2</v>
      </c>
      <c r="J427" s="4" t="s">
        <v>16</v>
      </c>
      <c r="K427" s="4" t="s">
        <v>4</v>
      </c>
      <c r="L427" s="4" t="s">
        <v>22</v>
      </c>
      <c r="M427" s="8">
        <v>2</v>
      </c>
      <c r="N427" s="5">
        <v>50.4</v>
      </c>
      <c r="O427" s="6">
        <v>0</v>
      </c>
      <c r="P427" s="5">
        <v>22.21</v>
      </c>
      <c r="Q427" s="5">
        <f t="shared" si="24"/>
        <v>100.8</v>
      </c>
      <c r="R427" s="5">
        <f t="shared" si="25"/>
        <v>44.42</v>
      </c>
      <c r="S427" s="5">
        <f t="shared" si="26"/>
        <v>56.379999999999995</v>
      </c>
      <c r="T427" s="7">
        <f t="shared" si="27"/>
        <v>0.55932539682539684</v>
      </c>
    </row>
    <row r="428" spans="1:20" ht="15.6">
      <c r="A428" s="2">
        <v>831</v>
      </c>
      <c r="B428" s="3">
        <v>46235</v>
      </c>
      <c r="C428" s="4">
        <f>YEAR(SalesDataTable[[#This Row],[Order Date]])</f>
        <v>2026</v>
      </c>
      <c r="D428" s="4" t="str">
        <f>"Q"&amp;ROUNDUP(MONTH(SalesDataTable[[#This Row],[Order Date]])/3,0)</f>
        <v>Q3</v>
      </c>
      <c r="E428" s="4">
        <f>MONTH(SalesDataTable[[#This Row],[Order Date]])</f>
        <v>8</v>
      </c>
      <c r="F428" s="4" t="str">
        <f>TEXT(SalesDataTable[[#This Row],[Order Date]],"MMM")</f>
        <v>Aug</v>
      </c>
      <c r="G428" s="4" t="s">
        <v>20</v>
      </c>
      <c r="H428" s="4" t="s">
        <v>33</v>
      </c>
      <c r="I428" s="4" t="s">
        <v>2</v>
      </c>
      <c r="J428" s="4" t="s">
        <v>3</v>
      </c>
      <c r="K428" s="4" t="s">
        <v>14</v>
      </c>
      <c r="L428" s="4" t="s">
        <v>44</v>
      </c>
      <c r="M428" s="8">
        <v>2</v>
      </c>
      <c r="N428" s="5">
        <v>130.9</v>
      </c>
      <c r="O428" s="6">
        <v>0.05</v>
      </c>
      <c r="P428" s="5">
        <v>67.959999999999994</v>
      </c>
      <c r="Q428" s="5">
        <f t="shared" si="24"/>
        <v>248.71</v>
      </c>
      <c r="R428" s="5">
        <f t="shared" si="25"/>
        <v>135.91999999999999</v>
      </c>
      <c r="S428" s="5">
        <f t="shared" si="26"/>
        <v>112.79000000000002</v>
      </c>
      <c r="T428" s="7">
        <f t="shared" si="27"/>
        <v>0.45350006031120588</v>
      </c>
    </row>
    <row r="429" spans="1:20" ht="15.6">
      <c r="A429" s="2">
        <v>835</v>
      </c>
      <c r="B429" s="3">
        <v>46240</v>
      </c>
      <c r="C429" s="4">
        <f>YEAR(SalesDataTable[[#This Row],[Order Date]])</f>
        <v>2026</v>
      </c>
      <c r="D429" s="4" t="str">
        <f>"Q"&amp;ROUNDUP(MONTH(SalesDataTable[[#This Row],[Order Date]])/3,0)</f>
        <v>Q3</v>
      </c>
      <c r="E429" s="4">
        <f>MONTH(SalesDataTable[[#This Row],[Order Date]])</f>
        <v>8</v>
      </c>
      <c r="F429" s="4" t="str">
        <f>TEXT(SalesDataTable[[#This Row],[Order Date]],"MMM")</f>
        <v>Aug</v>
      </c>
      <c r="G429" s="4" t="s">
        <v>20</v>
      </c>
      <c r="H429" s="4" t="s">
        <v>31</v>
      </c>
      <c r="I429" s="4" t="s">
        <v>28</v>
      </c>
      <c r="J429" s="4" t="s">
        <v>3</v>
      </c>
      <c r="K429" s="4" t="s">
        <v>9</v>
      </c>
      <c r="L429" s="4" t="s">
        <v>46</v>
      </c>
      <c r="M429" s="8">
        <v>3</v>
      </c>
      <c r="N429" s="5">
        <v>70.930000000000007</v>
      </c>
      <c r="O429" s="6">
        <v>0</v>
      </c>
      <c r="P429" s="5">
        <v>32.9</v>
      </c>
      <c r="Q429" s="5">
        <f t="shared" si="24"/>
        <v>212.79000000000002</v>
      </c>
      <c r="R429" s="5">
        <f t="shared" si="25"/>
        <v>98.699999999999989</v>
      </c>
      <c r="S429" s="5">
        <f t="shared" si="26"/>
        <v>114.09000000000003</v>
      </c>
      <c r="T429" s="7">
        <f t="shared" si="27"/>
        <v>0.53616241364725792</v>
      </c>
    </row>
    <row r="430" spans="1:20" ht="15.6">
      <c r="A430" s="2">
        <v>836</v>
      </c>
      <c r="B430" s="3">
        <v>46241</v>
      </c>
      <c r="C430" s="4">
        <f>YEAR(SalesDataTable[[#This Row],[Order Date]])</f>
        <v>2026</v>
      </c>
      <c r="D430" s="4" t="str">
        <f>"Q"&amp;ROUNDUP(MONTH(SalesDataTable[[#This Row],[Order Date]])/3,0)</f>
        <v>Q3</v>
      </c>
      <c r="E430" s="4">
        <f>MONTH(SalesDataTable[[#This Row],[Order Date]])</f>
        <v>8</v>
      </c>
      <c r="F430" s="4" t="str">
        <f>TEXT(SalesDataTable[[#This Row],[Order Date]],"MMM")</f>
        <v>Aug</v>
      </c>
      <c r="G430" s="4" t="s">
        <v>6</v>
      </c>
      <c r="H430" s="4" t="s">
        <v>49</v>
      </c>
      <c r="I430" s="4" t="s">
        <v>28</v>
      </c>
      <c r="J430" s="4" t="s">
        <v>13</v>
      </c>
      <c r="K430" s="4" t="s">
        <v>14</v>
      </c>
      <c r="L430" s="4" t="s">
        <v>32</v>
      </c>
      <c r="M430" s="8">
        <v>5</v>
      </c>
      <c r="N430" s="5">
        <v>45.94</v>
      </c>
      <c r="O430" s="6">
        <v>0.05</v>
      </c>
      <c r="P430" s="5">
        <v>18.059999999999999</v>
      </c>
      <c r="Q430" s="5">
        <f t="shared" si="24"/>
        <v>218.21499999999997</v>
      </c>
      <c r="R430" s="5">
        <f t="shared" si="25"/>
        <v>90.3</v>
      </c>
      <c r="S430" s="5">
        <f t="shared" si="26"/>
        <v>127.91499999999998</v>
      </c>
      <c r="T430" s="7">
        <f t="shared" si="27"/>
        <v>0.5861879339183832</v>
      </c>
    </row>
    <row r="431" spans="1:20" ht="15.6">
      <c r="A431" s="2">
        <v>838</v>
      </c>
      <c r="B431" s="3">
        <v>46217</v>
      </c>
      <c r="C431" s="4">
        <f>YEAR(SalesDataTable[[#This Row],[Order Date]])</f>
        <v>2026</v>
      </c>
      <c r="D431" s="4" t="str">
        <f>"Q"&amp;ROUNDUP(MONTH(SalesDataTable[[#This Row],[Order Date]])/3,0)</f>
        <v>Q3</v>
      </c>
      <c r="E431" s="4">
        <f>MONTH(SalesDataTable[[#This Row],[Order Date]])</f>
        <v>7</v>
      </c>
      <c r="F431" s="4" t="str">
        <f>TEXT(SalesDataTable[[#This Row],[Order Date]],"MMM")</f>
        <v>Jul</v>
      </c>
      <c r="G431" s="4" t="s">
        <v>0</v>
      </c>
      <c r="H431" s="4" t="s">
        <v>36</v>
      </c>
      <c r="I431" s="4" t="s">
        <v>19</v>
      </c>
      <c r="J431" s="4" t="s">
        <v>3</v>
      </c>
      <c r="K431" s="4" t="s">
        <v>23</v>
      </c>
      <c r="L431" s="4" t="s">
        <v>40</v>
      </c>
      <c r="M431" s="8">
        <v>1</v>
      </c>
      <c r="N431" s="5">
        <v>80.150000000000006</v>
      </c>
      <c r="O431" s="6">
        <v>0.05</v>
      </c>
      <c r="P431" s="5">
        <v>38.89</v>
      </c>
      <c r="Q431" s="5">
        <f t="shared" si="24"/>
        <v>76.142499999999998</v>
      </c>
      <c r="R431" s="5">
        <f t="shared" si="25"/>
        <v>38.89</v>
      </c>
      <c r="S431" s="5">
        <f t="shared" si="26"/>
        <v>37.252499999999998</v>
      </c>
      <c r="T431" s="7">
        <f t="shared" si="27"/>
        <v>0.48924713530551267</v>
      </c>
    </row>
    <row r="432" spans="1:20" ht="15.6">
      <c r="A432" s="2">
        <v>839</v>
      </c>
      <c r="B432" s="3">
        <v>46102</v>
      </c>
      <c r="C432" s="4">
        <f>YEAR(SalesDataTable[[#This Row],[Order Date]])</f>
        <v>2026</v>
      </c>
      <c r="D432" s="4" t="str">
        <f>"Q"&amp;ROUNDUP(MONTH(SalesDataTable[[#This Row],[Order Date]])/3,0)</f>
        <v>Q1</v>
      </c>
      <c r="E432" s="4">
        <f>MONTH(SalesDataTable[[#This Row],[Order Date]])</f>
        <v>3</v>
      </c>
      <c r="F432" s="4" t="str">
        <f>TEXT(SalesDataTable[[#This Row],[Order Date]],"MMM")</f>
        <v>Mar</v>
      </c>
      <c r="G432" s="4" t="s">
        <v>6</v>
      </c>
      <c r="H432" s="4" t="s">
        <v>43</v>
      </c>
      <c r="I432" s="4" t="s">
        <v>28</v>
      </c>
      <c r="J432" s="4" t="s">
        <v>13</v>
      </c>
      <c r="K432" s="4" t="s">
        <v>4</v>
      </c>
      <c r="L432" s="4" t="s">
        <v>26</v>
      </c>
      <c r="M432" s="8">
        <v>1</v>
      </c>
      <c r="N432" s="5">
        <v>40.5</v>
      </c>
      <c r="O432" s="6">
        <v>0.05</v>
      </c>
      <c r="P432" s="5">
        <v>17.16</v>
      </c>
      <c r="Q432" s="5">
        <f t="shared" si="24"/>
        <v>38.475000000000001</v>
      </c>
      <c r="R432" s="5">
        <f t="shared" si="25"/>
        <v>17.16</v>
      </c>
      <c r="S432" s="5">
        <f t="shared" si="26"/>
        <v>21.315000000000001</v>
      </c>
      <c r="T432" s="7">
        <f t="shared" si="27"/>
        <v>0.55399610136452238</v>
      </c>
    </row>
    <row r="433" spans="1:20" ht="15.6">
      <c r="A433" s="2">
        <v>841</v>
      </c>
      <c r="B433" s="3">
        <v>46353</v>
      </c>
      <c r="C433" s="4">
        <f>YEAR(SalesDataTable[[#This Row],[Order Date]])</f>
        <v>2026</v>
      </c>
      <c r="D433" s="4" t="str">
        <f>"Q"&amp;ROUNDUP(MONTH(SalesDataTable[[#This Row],[Order Date]])/3,0)</f>
        <v>Q4</v>
      </c>
      <c r="E433" s="4">
        <f>MONTH(SalesDataTable[[#This Row],[Order Date]])</f>
        <v>11</v>
      </c>
      <c r="F433" s="4" t="str">
        <f>TEXT(SalesDataTable[[#This Row],[Order Date]],"MMM")</f>
        <v>Nov</v>
      </c>
      <c r="G433" s="4" t="s">
        <v>6</v>
      </c>
      <c r="H433" s="4" t="s">
        <v>43</v>
      </c>
      <c r="I433" s="4" t="s">
        <v>2</v>
      </c>
      <c r="J433" s="4" t="s">
        <v>3</v>
      </c>
      <c r="K433" s="4" t="s">
        <v>14</v>
      </c>
      <c r="L433" s="4" t="s">
        <v>15</v>
      </c>
      <c r="M433" s="8">
        <v>2</v>
      </c>
      <c r="N433" s="5">
        <v>35.85</v>
      </c>
      <c r="O433" s="6">
        <v>0.05</v>
      </c>
      <c r="P433" s="5">
        <v>13.69</v>
      </c>
      <c r="Q433" s="5">
        <f t="shared" si="24"/>
        <v>68.114999999999995</v>
      </c>
      <c r="R433" s="5">
        <f t="shared" si="25"/>
        <v>27.38</v>
      </c>
      <c r="S433" s="5">
        <f t="shared" si="26"/>
        <v>40.734999999999999</v>
      </c>
      <c r="T433" s="7">
        <f t="shared" si="27"/>
        <v>0.59803273875064233</v>
      </c>
    </row>
    <row r="434" spans="1:20" ht="15.6">
      <c r="A434" s="2">
        <v>842</v>
      </c>
      <c r="B434" s="3">
        <v>46088</v>
      </c>
      <c r="C434" s="4">
        <f>YEAR(SalesDataTable[[#This Row],[Order Date]])</f>
        <v>2026</v>
      </c>
      <c r="D434" s="4" t="str">
        <f>"Q"&amp;ROUNDUP(MONTH(SalesDataTable[[#This Row],[Order Date]])/3,0)</f>
        <v>Q1</v>
      </c>
      <c r="E434" s="4">
        <f>MONTH(SalesDataTable[[#This Row],[Order Date]])</f>
        <v>3</v>
      </c>
      <c r="F434" s="4" t="str">
        <f>TEXT(SalesDataTable[[#This Row],[Order Date]],"MMM")</f>
        <v>Mar</v>
      </c>
      <c r="G434" s="4" t="s">
        <v>0</v>
      </c>
      <c r="H434" s="4" t="s">
        <v>50</v>
      </c>
      <c r="I434" s="4" t="s">
        <v>2</v>
      </c>
      <c r="J434" s="4" t="s">
        <v>13</v>
      </c>
      <c r="K434" s="4" t="s">
        <v>34</v>
      </c>
      <c r="L434" s="4" t="s">
        <v>35</v>
      </c>
      <c r="M434" s="8">
        <v>1</v>
      </c>
      <c r="N434" s="5">
        <v>40.01</v>
      </c>
      <c r="O434" s="6">
        <v>0.05</v>
      </c>
      <c r="P434" s="5">
        <v>14.35</v>
      </c>
      <c r="Q434" s="5">
        <f t="shared" si="24"/>
        <v>38.009499999999996</v>
      </c>
      <c r="R434" s="5">
        <f t="shared" si="25"/>
        <v>14.35</v>
      </c>
      <c r="S434" s="5">
        <f t="shared" si="26"/>
        <v>23.659499999999994</v>
      </c>
      <c r="T434" s="7">
        <f t="shared" si="27"/>
        <v>0.62246280535129372</v>
      </c>
    </row>
    <row r="435" spans="1:20" ht="15.6">
      <c r="A435" s="2">
        <v>843</v>
      </c>
      <c r="B435" s="3">
        <v>46045</v>
      </c>
      <c r="C435" s="4">
        <f>YEAR(SalesDataTable[[#This Row],[Order Date]])</f>
        <v>2026</v>
      </c>
      <c r="D435" s="4" t="str">
        <f>"Q"&amp;ROUNDUP(MONTH(SalesDataTable[[#This Row],[Order Date]])/3,0)</f>
        <v>Q1</v>
      </c>
      <c r="E435" s="4">
        <f>MONTH(SalesDataTable[[#This Row],[Order Date]])</f>
        <v>1</v>
      </c>
      <c r="F435" s="4" t="str">
        <f>TEXT(SalesDataTable[[#This Row],[Order Date]],"MMM")</f>
        <v>Jan</v>
      </c>
      <c r="G435" s="4" t="s">
        <v>6</v>
      </c>
      <c r="H435" s="4" t="s">
        <v>41</v>
      </c>
      <c r="I435" s="4" t="s">
        <v>2</v>
      </c>
      <c r="J435" s="4" t="s">
        <v>3</v>
      </c>
      <c r="K435" s="4" t="s">
        <v>34</v>
      </c>
      <c r="L435" s="4" t="s">
        <v>42</v>
      </c>
      <c r="M435" s="8">
        <v>2</v>
      </c>
      <c r="N435" s="5">
        <v>35.75</v>
      </c>
      <c r="O435" s="6">
        <v>0</v>
      </c>
      <c r="P435" s="5">
        <v>13.94</v>
      </c>
      <c r="Q435" s="5">
        <f t="shared" si="24"/>
        <v>71.5</v>
      </c>
      <c r="R435" s="5">
        <f t="shared" si="25"/>
        <v>27.88</v>
      </c>
      <c r="S435" s="5">
        <f t="shared" si="26"/>
        <v>43.620000000000005</v>
      </c>
      <c r="T435" s="7">
        <f t="shared" si="27"/>
        <v>0.61006993006993016</v>
      </c>
    </row>
    <row r="436" spans="1:20" ht="15.6">
      <c r="A436" s="2">
        <v>845</v>
      </c>
      <c r="B436" s="3">
        <v>46026</v>
      </c>
      <c r="C436" s="4">
        <f>YEAR(SalesDataTable[[#This Row],[Order Date]])</f>
        <v>2026</v>
      </c>
      <c r="D436" s="4" t="str">
        <f>"Q"&amp;ROUNDUP(MONTH(SalesDataTable[[#This Row],[Order Date]])/3,0)</f>
        <v>Q1</v>
      </c>
      <c r="E436" s="4">
        <f>MONTH(SalesDataTable[[#This Row],[Order Date]])</f>
        <v>1</v>
      </c>
      <c r="F436" s="4" t="str">
        <f>TEXT(SalesDataTable[[#This Row],[Order Date]],"MMM")</f>
        <v>Jan</v>
      </c>
      <c r="G436" s="4" t="s">
        <v>11</v>
      </c>
      <c r="H436" s="4" t="s">
        <v>18</v>
      </c>
      <c r="I436" s="4" t="s">
        <v>2</v>
      </c>
      <c r="J436" s="4" t="s">
        <v>13</v>
      </c>
      <c r="K436" s="4" t="s">
        <v>23</v>
      </c>
      <c r="L436" s="4" t="s">
        <v>29</v>
      </c>
      <c r="M436" s="8">
        <v>2</v>
      </c>
      <c r="N436" s="5">
        <v>194.35</v>
      </c>
      <c r="O436" s="6">
        <v>0</v>
      </c>
      <c r="P436" s="5">
        <v>104.22</v>
      </c>
      <c r="Q436" s="5">
        <f t="shared" si="24"/>
        <v>388.7</v>
      </c>
      <c r="R436" s="5">
        <f t="shared" si="25"/>
        <v>208.44</v>
      </c>
      <c r="S436" s="5">
        <f t="shared" si="26"/>
        <v>180.26</v>
      </c>
      <c r="T436" s="7">
        <f t="shared" si="27"/>
        <v>0.46375096475430921</v>
      </c>
    </row>
    <row r="437" spans="1:20" ht="15.6">
      <c r="A437" s="2">
        <v>848</v>
      </c>
      <c r="B437" s="3">
        <v>46108</v>
      </c>
      <c r="C437" s="4">
        <f>YEAR(SalesDataTable[[#This Row],[Order Date]])</f>
        <v>2026</v>
      </c>
      <c r="D437" s="4" t="str">
        <f>"Q"&amp;ROUNDUP(MONTH(SalesDataTable[[#This Row],[Order Date]])/3,0)</f>
        <v>Q1</v>
      </c>
      <c r="E437" s="4">
        <f>MONTH(SalesDataTable[[#This Row],[Order Date]])</f>
        <v>3</v>
      </c>
      <c r="F437" s="4" t="str">
        <f>TEXT(SalesDataTable[[#This Row],[Order Date]],"MMM")</f>
        <v>Mar</v>
      </c>
      <c r="G437" s="4" t="s">
        <v>0</v>
      </c>
      <c r="H437" s="4" t="s">
        <v>1</v>
      </c>
      <c r="I437" s="4" t="s">
        <v>2</v>
      </c>
      <c r="J437" s="4" t="s">
        <v>13</v>
      </c>
      <c r="K437" s="4" t="s">
        <v>34</v>
      </c>
      <c r="L437" s="4" t="s">
        <v>42</v>
      </c>
      <c r="M437" s="8">
        <v>1</v>
      </c>
      <c r="N437" s="5">
        <v>36.299999999999997</v>
      </c>
      <c r="O437" s="6">
        <v>0</v>
      </c>
      <c r="P437" s="5">
        <v>14.1</v>
      </c>
      <c r="Q437" s="5">
        <f t="shared" si="24"/>
        <v>36.299999999999997</v>
      </c>
      <c r="R437" s="5">
        <f t="shared" si="25"/>
        <v>14.1</v>
      </c>
      <c r="S437" s="5">
        <f t="shared" si="26"/>
        <v>22.199999999999996</v>
      </c>
      <c r="T437" s="7">
        <f t="shared" si="27"/>
        <v>0.61157024793388426</v>
      </c>
    </row>
    <row r="438" spans="1:20" ht="15.6">
      <c r="A438" s="2">
        <v>849</v>
      </c>
      <c r="B438" s="3">
        <v>46145</v>
      </c>
      <c r="C438" s="4">
        <f>YEAR(SalesDataTable[[#This Row],[Order Date]])</f>
        <v>2026</v>
      </c>
      <c r="D438" s="4" t="str">
        <f>"Q"&amp;ROUNDUP(MONTH(SalesDataTable[[#This Row],[Order Date]])/3,0)</f>
        <v>Q2</v>
      </c>
      <c r="E438" s="4">
        <f>MONTH(SalesDataTable[[#This Row],[Order Date]])</f>
        <v>5</v>
      </c>
      <c r="F438" s="4" t="str">
        <f>TEXT(SalesDataTable[[#This Row],[Order Date]],"MMM")</f>
        <v>May</v>
      </c>
      <c r="G438" s="4" t="s">
        <v>6</v>
      </c>
      <c r="H438" s="4" t="s">
        <v>49</v>
      </c>
      <c r="I438" s="4" t="s">
        <v>8</v>
      </c>
      <c r="J438" s="4" t="s">
        <v>16</v>
      </c>
      <c r="K438" s="4" t="s">
        <v>23</v>
      </c>
      <c r="L438" s="4" t="s">
        <v>29</v>
      </c>
      <c r="M438" s="8">
        <v>3</v>
      </c>
      <c r="N438" s="5">
        <v>193.18</v>
      </c>
      <c r="O438" s="6">
        <v>0.1</v>
      </c>
      <c r="P438" s="5">
        <v>102.31</v>
      </c>
      <c r="Q438" s="5">
        <f t="shared" si="24"/>
        <v>521.58600000000001</v>
      </c>
      <c r="R438" s="5">
        <f t="shared" si="25"/>
        <v>306.93</v>
      </c>
      <c r="S438" s="5">
        <f t="shared" si="26"/>
        <v>214.65600000000001</v>
      </c>
      <c r="T438" s="7">
        <f t="shared" si="27"/>
        <v>0.41154478839539405</v>
      </c>
    </row>
    <row r="439" spans="1:20" ht="15.6">
      <c r="A439" s="2">
        <v>852</v>
      </c>
      <c r="B439" s="3">
        <v>46261</v>
      </c>
      <c r="C439" s="4">
        <f>YEAR(SalesDataTable[[#This Row],[Order Date]])</f>
        <v>2026</v>
      </c>
      <c r="D439" s="4" t="str">
        <f>"Q"&amp;ROUNDUP(MONTH(SalesDataTable[[#This Row],[Order Date]])/3,0)</f>
        <v>Q3</v>
      </c>
      <c r="E439" s="4">
        <f>MONTH(SalesDataTable[[#This Row],[Order Date]])</f>
        <v>8</v>
      </c>
      <c r="F439" s="4" t="str">
        <f>TEXT(SalesDataTable[[#This Row],[Order Date]],"MMM")</f>
        <v>Aug</v>
      </c>
      <c r="G439" s="4" t="s">
        <v>0</v>
      </c>
      <c r="H439" s="4" t="s">
        <v>36</v>
      </c>
      <c r="I439" s="4" t="s">
        <v>2</v>
      </c>
      <c r="J439" s="4" t="s">
        <v>13</v>
      </c>
      <c r="K439" s="4" t="s">
        <v>14</v>
      </c>
      <c r="L439" s="4" t="s">
        <v>32</v>
      </c>
      <c r="M439" s="8">
        <v>3</v>
      </c>
      <c r="N439" s="5">
        <v>45.84</v>
      </c>
      <c r="O439" s="6">
        <v>0.15</v>
      </c>
      <c r="P439" s="5">
        <v>17.899999999999999</v>
      </c>
      <c r="Q439" s="5">
        <f t="shared" si="24"/>
        <v>116.89200000000001</v>
      </c>
      <c r="R439" s="5">
        <f t="shared" si="25"/>
        <v>53.699999999999996</v>
      </c>
      <c r="S439" s="5">
        <f t="shared" si="26"/>
        <v>63.192000000000014</v>
      </c>
      <c r="T439" s="7">
        <f t="shared" si="27"/>
        <v>0.54060158094651478</v>
      </c>
    </row>
    <row r="440" spans="1:20" ht="15.6">
      <c r="A440" s="2">
        <v>854</v>
      </c>
      <c r="B440" s="3">
        <v>46156</v>
      </c>
      <c r="C440" s="4">
        <f>YEAR(SalesDataTable[[#This Row],[Order Date]])</f>
        <v>2026</v>
      </c>
      <c r="D440" s="4" t="str">
        <f>"Q"&amp;ROUNDUP(MONTH(SalesDataTable[[#This Row],[Order Date]])/3,0)</f>
        <v>Q2</v>
      </c>
      <c r="E440" s="4">
        <f>MONTH(SalesDataTable[[#This Row],[Order Date]])</f>
        <v>5</v>
      </c>
      <c r="F440" s="4" t="str">
        <f>TEXT(SalesDataTable[[#This Row],[Order Date]],"MMM")</f>
        <v>May</v>
      </c>
      <c r="G440" s="4" t="s">
        <v>0</v>
      </c>
      <c r="H440" s="4" t="s">
        <v>1</v>
      </c>
      <c r="I440" s="4" t="s">
        <v>2</v>
      </c>
      <c r="J440" s="4" t="s">
        <v>3</v>
      </c>
      <c r="K440" s="4" t="s">
        <v>23</v>
      </c>
      <c r="L440" s="4" t="s">
        <v>51</v>
      </c>
      <c r="M440" s="8">
        <v>1</v>
      </c>
      <c r="N440" s="5">
        <v>120.9</v>
      </c>
      <c r="O440" s="6">
        <v>0</v>
      </c>
      <c r="P440" s="5">
        <v>59.31</v>
      </c>
      <c r="Q440" s="5">
        <f t="shared" si="24"/>
        <v>120.9</v>
      </c>
      <c r="R440" s="5">
        <f t="shared" si="25"/>
        <v>59.31</v>
      </c>
      <c r="S440" s="5">
        <f t="shared" si="26"/>
        <v>61.59</v>
      </c>
      <c r="T440" s="7">
        <f t="shared" si="27"/>
        <v>0.50942928039702229</v>
      </c>
    </row>
    <row r="441" spans="1:20" ht="15.6">
      <c r="A441" s="2">
        <v>855</v>
      </c>
      <c r="B441" s="3">
        <v>46185</v>
      </c>
      <c r="C441" s="4">
        <f>YEAR(SalesDataTable[[#This Row],[Order Date]])</f>
        <v>2026</v>
      </c>
      <c r="D441" s="4" t="str">
        <f>"Q"&amp;ROUNDUP(MONTH(SalesDataTable[[#This Row],[Order Date]])/3,0)</f>
        <v>Q2</v>
      </c>
      <c r="E441" s="4">
        <f>MONTH(SalesDataTable[[#This Row],[Order Date]])</f>
        <v>6</v>
      </c>
      <c r="F441" s="4" t="str">
        <f>TEXT(SalesDataTable[[#This Row],[Order Date]],"MMM")</f>
        <v>Jun</v>
      </c>
      <c r="G441" s="4" t="s">
        <v>6</v>
      </c>
      <c r="H441" s="4" t="s">
        <v>27</v>
      </c>
      <c r="I441" s="4" t="s">
        <v>2</v>
      </c>
      <c r="J441" s="4" t="s">
        <v>16</v>
      </c>
      <c r="K441" s="4" t="s">
        <v>14</v>
      </c>
      <c r="L441" s="4" t="s">
        <v>15</v>
      </c>
      <c r="M441" s="8">
        <v>1</v>
      </c>
      <c r="N441" s="5">
        <v>36.299999999999997</v>
      </c>
      <c r="O441" s="6">
        <v>0.1</v>
      </c>
      <c r="P441" s="5">
        <v>13.69</v>
      </c>
      <c r="Q441" s="5">
        <f t="shared" si="24"/>
        <v>32.67</v>
      </c>
      <c r="R441" s="5">
        <f t="shared" si="25"/>
        <v>13.69</v>
      </c>
      <c r="S441" s="5">
        <f t="shared" si="26"/>
        <v>18.980000000000004</v>
      </c>
      <c r="T441" s="7">
        <f t="shared" si="27"/>
        <v>0.58096112641567199</v>
      </c>
    </row>
    <row r="442" spans="1:20" ht="15.6">
      <c r="A442" s="2">
        <v>856</v>
      </c>
      <c r="B442" s="3">
        <v>46314</v>
      </c>
      <c r="C442" s="4">
        <f>YEAR(SalesDataTable[[#This Row],[Order Date]])</f>
        <v>2026</v>
      </c>
      <c r="D442" s="4" t="str">
        <f>"Q"&amp;ROUNDUP(MONTH(SalesDataTable[[#This Row],[Order Date]])/3,0)</f>
        <v>Q4</v>
      </c>
      <c r="E442" s="4">
        <f>MONTH(SalesDataTable[[#This Row],[Order Date]])</f>
        <v>10</v>
      </c>
      <c r="F442" s="4" t="str">
        <f>TEXT(SalesDataTable[[#This Row],[Order Date]],"MMM")</f>
        <v>Oct</v>
      </c>
      <c r="G442" s="4" t="s">
        <v>20</v>
      </c>
      <c r="H442" s="4" t="s">
        <v>33</v>
      </c>
      <c r="I442" s="4" t="s">
        <v>2</v>
      </c>
      <c r="J442" s="4" t="s">
        <v>16</v>
      </c>
      <c r="K442" s="4" t="s">
        <v>23</v>
      </c>
      <c r="L442" s="4" t="s">
        <v>40</v>
      </c>
      <c r="M442" s="8">
        <v>1</v>
      </c>
      <c r="N442" s="5">
        <v>80.319999999999993</v>
      </c>
      <c r="O442" s="6">
        <v>0</v>
      </c>
      <c r="P442" s="5">
        <v>39.729999999999997</v>
      </c>
      <c r="Q442" s="5">
        <f t="shared" si="24"/>
        <v>80.319999999999993</v>
      </c>
      <c r="R442" s="5">
        <f t="shared" si="25"/>
        <v>39.729999999999997</v>
      </c>
      <c r="S442" s="5">
        <f t="shared" si="26"/>
        <v>40.589999999999996</v>
      </c>
      <c r="T442" s="7">
        <f t="shared" si="27"/>
        <v>0.50535358565737054</v>
      </c>
    </row>
    <row r="443" spans="1:20" ht="15.6">
      <c r="A443" s="2">
        <v>859</v>
      </c>
      <c r="B443" s="3">
        <v>46243</v>
      </c>
      <c r="C443" s="4">
        <f>YEAR(SalesDataTable[[#This Row],[Order Date]])</f>
        <v>2026</v>
      </c>
      <c r="D443" s="4" t="str">
        <f>"Q"&amp;ROUNDUP(MONTH(SalesDataTable[[#This Row],[Order Date]])/3,0)</f>
        <v>Q3</v>
      </c>
      <c r="E443" s="4">
        <f>MONTH(SalesDataTable[[#This Row],[Order Date]])</f>
        <v>8</v>
      </c>
      <c r="F443" s="4" t="str">
        <f>TEXT(SalesDataTable[[#This Row],[Order Date]],"MMM")</f>
        <v>Aug</v>
      </c>
      <c r="G443" s="4" t="s">
        <v>0</v>
      </c>
      <c r="H443" s="4" t="s">
        <v>1</v>
      </c>
      <c r="I443" s="4" t="s">
        <v>19</v>
      </c>
      <c r="J443" s="4" t="s">
        <v>13</v>
      </c>
      <c r="K443" s="4" t="s">
        <v>9</v>
      </c>
      <c r="L443" s="4" t="s">
        <v>10</v>
      </c>
      <c r="M443" s="8">
        <v>2</v>
      </c>
      <c r="N443" s="5">
        <v>90.23</v>
      </c>
      <c r="O443" s="6">
        <v>0</v>
      </c>
      <c r="P443" s="5">
        <v>44.22</v>
      </c>
      <c r="Q443" s="5">
        <f t="shared" si="24"/>
        <v>180.46</v>
      </c>
      <c r="R443" s="5">
        <f t="shared" si="25"/>
        <v>88.44</v>
      </c>
      <c r="S443" s="5">
        <f t="shared" si="26"/>
        <v>92.02000000000001</v>
      </c>
      <c r="T443" s="7">
        <f t="shared" si="27"/>
        <v>0.50991909564446414</v>
      </c>
    </row>
    <row r="444" spans="1:20" ht="15.6">
      <c r="A444" s="2">
        <v>860</v>
      </c>
      <c r="B444" s="3">
        <v>46110</v>
      </c>
      <c r="C444" s="4">
        <f>YEAR(SalesDataTable[[#This Row],[Order Date]])</f>
        <v>2026</v>
      </c>
      <c r="D444" s="4" t="str">
        <f>"Q"&amp;ROUNDUP(MONTH(SalesDataTable[[#This Row],[Order Date]])/3,0)</f>
        <v>Q1</v>
      </c>
      <c r="E444" s="4">
        <f>MONTH(SalesDataTable[[#This Row],[Order Date]])</f>
        <v>3</v>
      </c>
      <c r="F444" s="4" t="str">
        <f>TEXT(SalesDataTable[[#This Row],[Order Date]],"MMM")</f>
        <v>Mar</v>
      </c>
      <c r="G444" s="4" t="s">
        <v>6</v>
      </c>
      <c r="H444" s="4" t="s">
        <v>49</v>
      </c>
      <c r="I444" s="4" t="s">
        <v>28</v>
      </c>
      <c r="J444" s="4" t="s">
        <v>13</v>
      </c>
      <c r="K444" s="4" t="s">
        <v>9</v>
      </c>
      <c r="L444" s="4" t="s">
        <v>10</v>
      </c>
      <c r="M444" s="8">
        <v>1</v>
      </c>
      <c r="N444" s="5">
        <v>90.27</v>
      </c>
      <c r="O444" s="6">
        <v>0</v>
      </c>
      <c r="P444" s="5">
        <v>46.38</v>
      </c>
      <c r="Q444" s="5">
        <f t="shared" si="24"/>
        <v>90.27</v>
      </c>
      <c r="R444" s="5">
        <f t="shared" si="25"/>
        <v>46.38</v>
      </c>
      <c r="S444" s="5">
        <f t="shared" si="26"/>
        <v>43.889999999999993</v>
      </c>
      <c r="T444" s="7">
        <f t="shared" si="27"/>
        <v>0.48620804253904948</v>
      </c>
    </row>
    <row r="445" spans="1:20" ht="15.6">
      <c r="A445" s="2">
        <v>862</v>
      </c>
      <c r="B445" s="3">
        <v>46256</v>
      </c>
      <c r="C445" s="4">
        <f>YEAR(SalesDataTable[[#This Row],[Order Date]])</f>
        <v>2026</v>
      </c>
      <c r="D445" s="4" t="str">
        <f>"Q"&amp;ROUNDUP(MONTH(SalesDataTable[[#This Row],[Order Date]])/3,0)</f>
        <v>Q3</v>
      </c>
      <c r="E445" s="4">
        <f>MONTH(SalesDataTable[[#This Row],[Order Date]])</f>
        <v>8</v>
      </c>
      <c r="F445" s="4" t="str">
        <f>TEXT(SalesDataTable[[#This Row],[Order Date]],"MMM")</f>
        <v>Aug</v>
      </c>
      <c r="G445" s="4" t="s">
        <v>0</v>
      </c>
      <c r="H445" s="4" t="s">
        <v>36</v>
      </c>
      <c r="I445" s="4" t="s">
        <v>2</v>
      </c>
      <c r="J445" s="4" t="s">
        <v>3</v>
      </c>
      <c r="K445" s="4" t="s">
        <v>9</v>
      </c>
      <c r="L445" s="4" t="s">
        <v>10</v>
      </c>
      <c r="M445" s="8">
        <v>1</v>
      </c>
      <c r="N445" s="5">
        <v>93.55</v>
      </c>
      <c r="O445" s="6">
        <v>0</v>
      </c>
      <c r="P445" s="5">
        <v>44.89</v>
      </c>
      <c r="Q445" s="5">
        <f t="shared" si="24"/>
        <v>93.55</v>
      </c>
      <c r="R445" s="5">
        <f t="shared" si="25"/>
        <v>44.89</v>
      </c>
      <c r="S445" s="5">
        <f t="shared" si="26"/>
        <v>48.66</v>
      </c>
      <c r="T445" s="7">
        <f t="shared" si="27"/>
        <v>0.5201496525921967</v>
      </c>
    </row>
    <row r="446" spans="1:20" ht="15.6">
      <c r="A446" s="2">
        <v>863</v>
      </c>
      <c r="B446" s="3">
        <v>46092</v>
      </c>
      <c r="C446" s="4">
        <f>YEAR(SalesDataTable[[#This Row],[Order Date]])</f>
        <v>2026</v>
      </c>
      <c r="D446" s="4" t="str">
        <f>"Q"&amp;ROUNDUP(MONTH(SalesDataTable[[#This Row],[Order Date]])/3,0)</f>
        <v>Q1</v>
      </c>
      <c r="E446" s="4">
        <f>MONTH(SalesDataTable[[#This Row],[Order Date]])</f>
        <v>3</v>
      </c>
      <c r="F446" s="4" t="str">
        <f>TEXT(SalesDataTable[[#This Row],[Order Date]],"MMM")</f>
        <v>Mar</v>
      </c>
      <c r="G446" s="4" t="s">
        <v>11</v>
      </c>
      <c r="H446" s="4" t="s">
        <v>12</v>
      </c>
      <c r="I446" s="4" t="s">
        <v>28</v>
      </c>
      <c r="J446" s="4" t="s">
        <v>3</v>
      </c>
      <c r="K446" s="4" t="s">
        <v>34</v>
      </c>
      <c r="L446" s="4" t="s">
        <v>45</v>
      </c>
      <c r="M446" s="8">
        <v>2</v>
      </c>
      <c r="N446" s="5">
        <v>50.72</v>
      </c>
      <c r="O446" s="6">
        <v>0</v>
      </c>
      <c r="P446" s="5">
        <v>21.88</v>
      </c>
      <c r="Q446" s="5">
        <f t="shared" si="24"/>
        <v>101.44</v>
      </c>
      <c r="R446" s="5">
        <f t="shared" si="25"/>
        <v>43.76</v>
      </c>
      <c r="S446" s="5">
        <f t="shared" si="26"/>
        <v>57.68</v>
      </c>
      <c r="T446" s="7">
        <f t="shared" si="27"/>
        <v>0.56861198738170349</v>
      </c>
    </row>
    <row r="447" spans="1:20" ht="15.6">
      <c r="A447" s="2">
        <v>864</v>
      </c>
      <c r="B447" s="3">
        <v>46198</v>
      </c>
      <c r="C447" s="4">
        <f>YEAR(SalesDataTable[[#This Row],[Order Date]])</f>
        <v>2026</v>
      </c>
      <c r="D447" s="4" t="str">
        <f>"Q"&amp;ROUNDUP(MONTH(SalesDataTable[[#This Row],[Order Date]])/3,0)</f>
        <v>Q2</v>
      </c>
      <c r="E447" s="4">
        <f>MONTH(SalesDataTable[[#This Row],[Order Date]])</f>
        <v>6</v>
      </c>
      <c r="F447" s="4" t="str">
        <f>TEXT(SalesDataTable[[#This Row],[Order Date]],"MMM")</f>
        <v>Jun</v>
      </c>
      <c r="G447" s="4" t="s">
        <v>20</v>
      </c>
      <c r="H447" s="4" t="s">
        <v>33</v>
      </c>
      <c r="I447" s="4" t="s">
        <v>2</v>
      </c>
      <c r="J447" s="4" t="s">
        <v>13</v>
      </c>
      <c r="K447" s="4" t="s">
        <v>14</v>
      </c>
      <c r="L447" s="4" t="s">
        <v>44</v>
      </c>
      <c r="M447" s="8">
        <v>4</v>
      </c>
      <c r="N447" s="5">
        <v>131.02000000000001</v>
      </c>
      <c r="O447" s="6">
        <v>0.05</v>
      </c>
      <c r="P447" s="5">
        <v>67.42</v>
      </c>
      <c r="Q447" s="5">
        <f t="shared" si="24"/>
        <v>497.87600000000003</v>
      </c>
      <c r="R447" s="5">
        <f t="shared" si="25"/>
        <v>269.68</v>
      </c>
      <c r="S447" s="5">
        <f t="shared" si="26"/>
        <v>228.19600000000003</v>
      </c>
      <c r="T447" s="7">
        <f t="shared" si="27"/>
        <v>0.45833902417469413</v>
      </c>
    </row>
    <row r="448" spans="1:20" ht="15.6">
      <c r="A448" s="2">
        <v>868</v>
      </c>
      <c r="B448" s="3">
        <v>46045</v>
      </c>
      <c r="C448" s="4">
        <f>YEAR(SalesDataTable[[#This Row],[Order Date]])</f>
        <v>2026</v>
      </c>
      <c r="D448" s="4" t="str">
        <f>"Q"&amp;ROUNDUP(MONTH(SalesDataTable[[#This Row],[Order Date]])/3,0)</f>
        <v>Q1</v>
      </c>
      <c r="E448" s="4">
        <f>MONTH(SalesDataTable[[#This Row],[Order Date]])</f>
        <v>1</v>
      </c>
      <c r="F448" s="4" t="str">
        <f>TEXT(SalesDataTable[[#This Row],[Order Date]],"MMM")</f>
        <v>Jan</v>
      </c>
      <c r="G448" s="4" t="s">
        <v>0</v>
      </c>
      <c r="H448" s="4" t="s">
        <v>50</v>
      </c>
      <c r="I448" s="4" t="s">
        <v>2</v>
      </c>
      <c r="J448" s="4" t="s">
        <v>3</v>
      </c>
      <c r="K448" s="4" t="s">
        <v>4</v>
      </c>
      <c r="L448" s="4" t="s">
        <v>30</v>
      </c>
      <c r="M448" s="8">
        <v>1</v>
      </c>
      <c r="N448" s="5">
        <v>103.39</v>
      </c>
      <c r="O448" s="6">
        <v>0</v>
      </c>
      <c r="P448" s="5">
        <v>51.32</v>
      </c>
      <c r="Q448" s="5">
        <f t="shared" si="24"/>
        <v>103.39</v>
      </c>
      <c r="R448" s="5">
        <f t="shared" si="25"/>
        <v>51.32</v>
      </c>
      <c r="S448" s="5">
        <f t="shared" si="26"/>
        <v>52.07</v>
      </c>
      <c r="T448" s="7">
        <f t="shared" si="27"/>
        <v>0.50362704323435536</v>
      </c>
    </row>
    <row r="449" spans="1:20" ht="15.6">
      <c r="A449" s="2">
        <v>871</v>
      </c>
      <c r="B449" s="3">
        <v>46294</v>
      </c>
      <c r="C449" s="4">
        <f>YEAR(SalesDataTable[[#This Row],[Order Date]])</f>
        <v>2026</v>
      </c>
      <c r="D449" s="4" t="str">
        <f>"Q"&amp;ROUNDUP(MONTH(SalesDataTable[[#This Row],[Order Date]])/3,0)</f>
        <v>Q3</v>
      </c>
      <c r="E449" s="4">
        <f>MONTH(SalesDataTable[[#This Row],[Order Date]])</f>
        <v>9</v>
      </c>
      <c r="F449" s="4" t="str">
        <f>TEXT(SalesDataTable[[#This Row],[Order Date]],"MMM")</f>
        <v>Sep</v>
      </c>
      <c r="G449" s="4" t="s">
        <v>6</v>
      </c>
      <c r="H449" s="4" t="s">
        <v>43</v>
      </c>
      <c r="I449" s="4" t="s">
        <v>2</v>
      </c>
      <c r="J449" s="4" t="s">
        <v>13</v>
      </c>
      <c r="K449" s="4" t="s">
        <v>14</v>
      </c>
      <c r="L449" s="4" t="s">
        <v>32</v>
      </c>
      <c r="M449" s="8">
        <v>1</v>
      </c>
      <c r="N449" s="5">
        <v>47.37</v>
      </c>
      <c r="O449" s="6">
        <v>0</v>
      </c>
      <c r="P449" s="5">
        <v>18.2</v>
      </c>
      <c r="Q449" s="5">
        <f t="shared" si="24"/>
        <v>47.37</v>
      </c>
      <c r="R449" s="5">
        <f t="shared" si="25"/>
        <v>18.2</v>
      </c>
      <c r="S449" s="5">
        <f t="shared" si="26"/>
        <v>29.169999999999998</v>
      </c>
      <c r="T449" s="7">
        <f t="shared" si="27"/>
        <v>0.61579058475828585</v>
      </c>
    </row>
    <row r="450" spans="1:20" ht="15.6">
      <c r="A450" s="2">
        <v>873</v>
      </c>
      <c r="B450" s="3">
        <v>46172</v>
      </c>
      <c r="C450" s="4">
        <f>YEAR(SalesDataTable[[#This Row],[Order Date]])</f>
        <v>2026</v>
      </c>
      <c r="D450" s="4" t="str">
        <f>"Q"&amp;ROUNDUP(MONTH(SalesDataTable[[#This Row],[Order Date]])/3,0)</f>
        <v>Q2</v>
      </c>
      <c r="E450" s="4">
        <f>MONTH(SalesDataTable[[#This Row],[Order Date]])</f>
        <v>5</v>
      </c>
      <c r="F450" s="4" t="str">
        <f>TEXT(SalesDataTable[[#This Row],[Order Date]],"MMM")</f>
        <v>May</v>
      </c>
      <c r="G450" s="4" t="s">
        <v>11</v>
      </c>
      <c r="H450" s="4" t="s">
        <v>39</v>
      </c>
      <c r="I450" s="4" t="s">
        <v>2</v>
      </c>
      <c r="J450" s="4" t="s">
        <v>16</v>
      </c>
      <c r="K450" s="4" t="s">
        <v>4</v>
      </c>
      <c r="L450" s="4" t="s">
        <v>26</v>
      </c>
      <c r="M450" s="8">
        <v>1</v>
      </c>
      <c r="N450" s="5">
        <v>40.15</v>
      </c>
      <c r="O450" s="6">
        <v>0</v>
      </c>
      <c r="P450" s="5">
        <v>16.82</v>
      </c>
      <c r="Q450" s="5">
        <f t="shared" ref="Q450:Q513" si="28">M450*N450*(1-O450)</f>
        <v>40.15</v>
      </c>
      <c r="R450" s="5">
        <f t="shared" ref="R450:R513" si="29">M450*P450</f>
        <v>16.82</v>
      </c>
      <c r="S450" s="5">
        <f t="shared" ref="S450:S513" si="30">Q450-R450</f>
        <v>23.33</v>
      </c>
      <c r="T450" s="7">
        <f t="shared" ref="T450:T513" si="31">IFERROR(S450/Q450,0)</f>
        <v>0.58107098381070976</v>
      </c>
    </row>
    <row r="451" spans="1:20" ht="15.6">
      <c r="A451" s="2">
        <v>874</v>
      </c>
      <c r="B451" s="3">
        <v>46280</v>
      </c>
      <c r="C451" s="4">
        <f>YEAR(SalesDataTable[[#This Row],[Order Date]])</f>
        <v>2026</v>
      </c>
      <c r="D451" s="4" t="str">
        <f>"Q"&amp;ROUNDUP(MONTH(SalesDataTable[[#This Row],[Order Date]])/3,0)</f>
        <v>Q3</v>
      </c>
      <c r="E451" s="4">
        <f>MONTH(SalesDataTable[[#This Row],[Order Date]])</f>
        <v>9</v>
      </c>
      <c r="F451" s="4" t="str">
        <f>TEXT(SalesDataTable[[#This Row],[Order Date]],"MMM")</f>
        <v>Sep</v>
      </c>
      <c r="G451" s="4" t="s">
        <v>0</v>
      </c>
      <c r="H451" s="4" t="s">
        <v>50</v>
      </c>
      <c r="I451" s="4" t="s">
        <v>2</v>
      </c>
      <c r="J451" s="4" t="s">
        <v>3</v>
      </c>
      <c r="K451" s="4" t="s">
        <v>9</v>
      </c>
      <c r="L451" s="4" t="s">
        <v>17</v>
      </c>
      <c r="M451" s="8">
        <v>2</v>
      </c>
      <c r="N451" s="5">
        <v>141.91999999999999</v>
      </c>
      <c r="O451" s="6">
        <v>0</v>
      </c>
      <c r="P451" s="5">
        <v>79.900000000000006</v>
      </c>
      <c r="Q451" s="5">
        <f t="shared" si="28"/>
        <v>283.83999999999997</v>
      </c>
      <c r="R451" s="5">
        <f t="shared" si="29"/>
        <v>159.80000000000001</v>
      </c>
      <c r="S451" s="5">
        <f t="shared" si="30"/>
        <v>124.03999999999996</v>
      </c>
      <c r="T451" s="7">
        <f t="shared" si="31"/>
        <v>0.43700676437429531</v>
      </c>
    </row>
    <row r="452" spans="1:20" ht="15.6">
      <c r="A452" s="2">
        <v>877</v>
      </c>
      <c r="B452" s="3">
        <v>46115</v>
      </c>
      <c r="C452" s="4">
        <f>YEAR(SalesDataTable[[#This Row],[Order Date]])</f>
        <v>2026</v>
      </c>
      <c r="D452" s="4" t="str">
        <f>"Q"&amp;ROUNDUP(MONTH(SalesDataTable[[#This Row],[Order Date]])/3,0)</f>
        <v>Q2</v>
      </c>
      <c r="E452" s="4">
        <f>MONTH(SalesDataTable[[#This Row],[Order Date]])</f>
        <v>4</v>
      </c>
      <c r="F452" s="4" t="str">
        <f>TEXT(SalesDataTable[[#This Row],[Order Date]],"MMM")</f>
        <v>Apr</v>
      </c>
      <c r="G452" s="4" t="s">
        <v>6</v>
      </c>
      <c r="H452" s="4" t="s">
        <v>43</v>
      </c>
      <c r="I452" s="4" t="s">
        <v>2</v>
      </c>
      <c r="J452" s="4" t="s">
        <v>13</v>
      </c>
      <c r="K452" s="4" t="s">
        <v>23</v>
      </c>
      <c r="L452" s="4" t="s">
        <v>51</v>
      </c>
      <c r="M452" s="8">
        <v>1</v>
      </c>
      <c r="N452" s="5">
        <v>123.63</v>
      </c>
      <c r="O452" s="6">
        <v>0</v>
      </c>
      <c r="P452" s="5">
        <v>58.88</v>
      </c>
      <c r="Q452" s="5">
        <f t="shared" si="28"/>
        <v>123.63</v>
      </c>
      <c r="R452" s="5">
        <f t="shared" si="29"/>
        <v>58.88</v>
      </c>
      <c r="S452" s="5">
        <f t="shared" si="30"/>
        <v>64.75</v>
      </c>
      <c r="T452" s="7">
        <f t="shared" si="31"/>
        <v>0.52374019250990866</v>
      </c>
    </row>
    <row r="453" spans="1:20" ht="15.6">
      <c r="A453" s="2">
        <v>879</v>
      </c>
      <c r="B453" s="3">
        <v>46328</v>
      </c>
      <c r="C453" s="4">
        <f>YEAR(SalesDataTable[[#This Row],[Order Date]])</f>
        <v>2026</v>
      </c>
      <c r="D453" s="4" t="str">
        <f>"Q"&amp;ROUNDUP(MONTH(SalesDataTable[[#This Row],[Order Date]])/3,0)</f>
        <v>Q4</v>
      </c>
      <c r="E453" s="4">
        <f>MONTH(SalesDataTable[[#This Row],[Order Date]])</f>
        <v>11</v>
      </c>
      <c r="F453" s="4" t="str">
        <f>TEXT(SalesDataTable[[#This Row],[Order Date]],"MMM")</f>
        <v>Nov</v>
      </c>
      <c r="G453" s="4" t="s">
        <v>11</v>
      </c>
      <c r="H453" s="4" t="s">
        <v>39</v>
      </c>
      <c r="I453" s="4" t="s">
        <v>2</v>
      </c>
      <c r="J453" s="4" t="s">
        <v>13</v>
      </c>
      <c r="K453" s="4" t="s">
        <v>14</v>
      </c>
      <c r="L453" s="4" t="s">
        <v>32</v>
      </c>
      <c r="M453" s="8">
        <v>4</v>
      </c>
      <c r="N453" s="5">
        <v>46.8</v>
      </c>
      <c r="O453" s="6">
        <v>0.05</v>
      </c>
      <c r="P453" s="5">
        <v>18.52</v>
      </c>
      <c r="Q453" s="5">
        <f t="shared" si="28"/>
        <v>177.83999999999997</v>
      </c>
      <c r="R453" s="5">
        <f t="shared" si="29"/>
        <v>74.08</v>
      </c>
      <c r="S453" s="5">
        <f t="shared" si="30"/>
        <v>103.75999999999998</v>
      </c>
      <c r="T453" s="7">
        <f t="shared" si="31"/>
        <v>0.58344579397210972</v>
      </c>
    </row>
    <row r="454" spans="1:20" ht="15.6">
      <c r="A454" s="2">
        <v>884</v>
      </c>
      <c r="B454" s="3">
        <v>46216</v>
      </c>
      <c r="C454" s="4">
        <f>YEAR(SalesDataTable[[#This Row],[Order Date]])</f>
        <v>2026</v>
      </c>
      <c r="D454" s="4" t="str">
        <f>"Q"&amp;ROUNDUP(MONTH(SalesDataTable[[#This Row],[Order Date]])/3,0)</f>
        <v>Q3</v>
      </c>
      <c r="E454" s="4">
        <f>MONTH(SalesDataTable[[#This Row],[Order Date]])</f>
        <v>7</v>
      </c>
      <c r="F454" s="4" t="str">
        <f>TEXT(SalesDataTable[[#This Row],[Order Date]],"MMM")</f>
        <v>Jul</v>
      </c>
      <c r="G454" s="4" t="s">
        <v>20</v>
      </c>
      <c r="H454" s="4" t="s">
        <v>47</v>
      </c>
      <c r="I454" s="4" t="s">
        <v>19</v>
      </c>
      <c r="J454" s="4" t="s">
        <v>3</v>
      </c>
      <c r="K454" s="4" t="s">
        <v>4</v>
      </c>
      <c r="L454" s="4" t="s">
        <v>30</v>
      </c>
      <c r="M454" s="8">
        <v>1</v>
      </c>
      <c r="N454" s="5">
        <v>103.61</v>
      </c>
      <c r="O454" s="6">
        <v>0</v>
      </c>
      <c r="P454" s="5">
        <v>51.84</v>
      </c>
      <c r="Q454" s="5">
        <f t="shared" si="28"/>
        <v>103.61</v>
      </c>
      <c r="R454" s="5">
        <f t="shared" si="29"/>
        <v>51.84</v>
      </c>
      <c r="S454" s="5">
        <f t="shared" si="30"/>
        <v>51.769999999999996</v>
      </c>
      <c r="T454" s="7">
        <f t="shared" si="31"/>
        <v>0.49966219476884466</v>
      </c>
    </row>
    <row r="455" spans="1:20" ht="15.6">
      <c r="A455" s="2">
        <v>886</v>
      </c>
      <c r="B455" s="3">
        <v>46201</v>
      </c>
      <c r="C455" s="4">
        <f>YEAR(SalesDataTable[[#This Row],[Order Date]])</f>
        <v>2026</v>
      </c>
      <c r="D455" s="4" t="str">
        <f>"Q"&amp;ROUNDUP(MONTH(SalesDataTable[[#This Row],[Order Date]])/3,0)</f>
        <v>Q2</v>
      </c>
      <c r="E455" s="4">
        <f>MONTH(SalesDataTable[[#This Row],[Order Date]])</f>
        <v>6</v>
      </c>
      <c r="F455" s="4" t="str">
        <f>TEXT(SalesDataTable[[#This Row],[Order Date]],"MMM")</f>
        <v>Jun</v>
      </c>
      <c r="G455" s="4" t="s">
        <v>0</v>
      </c>
      <c r="H455" s="4" t="s">
        <v>1</v>
      </c>
      <c r="I455" s="4" t="s">
        <v>19</v>
      </c>
      <c r="J455" s="4" t="s">
        <v>16</v>
      </c>
      <c r="K455" s="4" t="s">
        <v>23</v>
      </c>
      <c r="L455" s="4" t="s">
        <v>51</v>
      </c>
      <c r="M455" s="8">
        <v>2</v>
      </c>
      <c r="N455" s="5">
        <v>126.17</v>
      </c>
      <c r="O455" s="6">
        <v>0.05</v>
      </c>
      <c r="P455" s="5">
        <v>61.13</v>
      </c>
      <c r="Q455" s="5">
        <f t="shared" si="28"/>
        <v>239.72299999999998</v>
      </c>
      <c r="R455" s="5">
        <f t="shared" si="29"/>
        <v>122.26</v>
      </c>
      <c r="S455" s="5">
        <f t="shared" si="30"/>
        <v>117.46299999999998</v>
      </c>
      <c r="T455" s="7">
        <f t="shared" si="31"/>
        <v>0.48999470221881081</v>
      </c>
    </row>
    <row r="456" spans="1:20" ht="15.6">
      <c r="A456" s="2">
        <v>887</v>
      </c>
      <c r="B456" s="3">
        <v>46338</v>
      </c>
      <c r="C456" s="4">
        <f>YEAR(SalesDataTable[[#This Row],[Order Date]])</f>
        <v>2026</v>
      </c>
      <c r="D456" s="4" t="str">
        <f>"Q"&amp;ROUNDUP(MONTH(SalesDataTable[[#This Row],[Order Date]])/3,0)</f>
        <v>Q4</v>
      </c>
      <c r="E456" s="4">
        <f>MONTH(SalesDataTable[[#This Row],[Order Date]])</f>
        <v>11</v>
      </c>
      <c r="F456" s="4" t="str">
        <f>TEXT(SalesDataTable[[#This Row],[Order Date]],"MMM")</f>
        <v>Nov</v>
      </c>
      <c r="G456" s="4" t="s">
        <v>20</v>
      </c>
      <c r="H456" s="4" t="s">
        <v>33</v>
      </c>
      <c r="I456" s="4" t="s">
        <v>19</v>
      </c>
      <c r="J456" s="4" t="s">
        <v>3</v>
      </c>
      <c r="K456" s="4" t="s">
        <v>9</v>
      </c>
      <c r="L456" s="4" t="s">
        <v>10</v>
      </c>
      <c r="M456" s="8">
        <v>6</v>
      </c>
      <c r="N456" s="5">
        <v>89.87</v>
      </c>
      <c r="O456" s="6">
        <v>0.2</v>
      </c>
      <c r="P456" s="5">
        <v>44.47</v>
      </c>
      <c r="Q456" s="5">
        <f t="shared" si="28"/>
        <v>431.37600000000003</v>
      </c>
      <c r="R456" s="5">
        <f t="shared" si="29"/>
        <v>266.82</v>
      </c>
      <c r="S456" s="5">
        <f t="shared" si="30"/>
        <v>164.55600000000004</v>
      </c>
      <c r="T456" s="7">
        <f t="shared" si="31"/>
        <v>0.3814676755313231</v>
      </c>
    </row>
    <row r="457" spans="1:20" ht="15.6">
      <c r="A457" s="2">
        <v>888</v>
      </c>
      <c r="B457" s="3">
        <v>46122</v>
      </c>
      <c r="C457" s="4">
        <f>YEAR(SalesDataTable[[#This Row],[Order Date]])</f>
        <v>2026</v>
      </c>
      <c r="D457" s="4" t="str">
        <f>"Q"&amp;ROUNDUP(MONTH(SalesDataTable[[#This Row],[Order Date]])/3,0)</f>
        <v>Q2</v>
      </c>
      <c r="E457" s="4">
        <f>MONTH(SalesDataTable[[#This Row],[Order Date]])</f>
        <v>4</v>
      </c>
      <c r="F457" s="4" t="str">
        <f>TEXT(SalesDataTable[[#This Row],[Order Date]],"MMM")</f>
        <v>Apr</v>
      </c>
      <c r="G457" s="4" t="s">
        <v>20</v>
      </c>
      <c r="H457" s="4" t="s">
        <v>31</v>
      </c>
      <c r="I457" s="4" t="s">
        <v>19</v>
      </c>
      <c r="J457" s="4" t="s">
        <v>13</v>
      </c>
      <c r="K457" s="4" t="s">
        <v>4</v>
      </c>
      <c r="L457" s="4" t="s">
        <v>26</v>
      </c>
      <c r="M457" s="8">
        <v>2</v>
      </c>
      <c r="N457" s="5">
        <v>40.58</v>
      </c>
      <c r="O457" s="6">
        <v>0.05</v>
      </c>
      <c r="P457" s="5">
        <v>17.149999999999999</v>
      </c>
      <c r="Q457" s="5">
        <f t="shared" si="28"/>
        <v>77.10199999999999</v>
      </c>
      <c r="R457" s="5">
        <f t="shared" si="29"/>
        <v>34.299999999999997</v>
      </c>
      <c r="S457" s="5">
        <f t="shared" si="30"/>
        <v>42.801999999999992</v>
      </c>
      <c r="T457" s="7">
        <f t="shared" si="31"/>
        <v>0.55513475655625011</v>
      </c>
    </row>
    <row r="458" spans="1:20" ht="15.6">
      <c r="A458" s="2">
        <v>890</v>
      </c>
      <c r="B458" s="3">
        <v>46045</v>
      </c>
      <c r="C458" s="4">
        <f>YEAR(SalesDataTable[[#This Row],[Order Date]])</f>
        <v>2026</v>
      </c>
      <c r="D458" s="4" t="str">
        <f>"Q"&amp;ROUNDUP(MONTH(SalesDataTable[[#This Row],[Order Date]])/3,0)</f>
        <v>Q1</v>
      </c>
      <c r="E458" s="4">
        <f>MONTH(SalesDataTable[[#This Row],[Order Date]])</f>
        <v>1</v>
      </c>
      <c r="F458" s="4" t="str">
        <f>TEXT(SalesDataTable[[#This Row],[Order Date]],"MMM")</f>
        <v>Jan</v>
      </c>
      <c r="G458" s="4" t="s">
        <v>0</v>
      </c>
      <c r="H458" s="4" t="s">
        <v>50</v>
      </c>
      <c r="I458" s="4" t="s">
        <v>2</v>
      </c>
      <c r="J458" s="4" t="s">
        <v>13</v>
      </c>
      <c r="K458" s="4" t="s">
        <v>23</v>
      </c>
      <c r="L458" s="4" t="s">
        <v>40</v>
      </c>
      <c r="M458" s="8">
        <v>3</v>
      </c>
      <c r="N458" s="5">
        <v>81.98</v>
      </c>
      <c r="O458" s="6">
        <v>0.1</v>
      </c>
      <c r="P458" s="5">
        <v>40.229999999999997</v>
      </c>
      <c r="Q458" s="5">
        <f t="shared" si="28"/>
        <v>221.346</v>
      </c>
      <c r="R458" s="5">
        <f t="shared" si="29"/>
        <v>120.69</v>
      </c>
      <c r="S458" s="5">
        <f t="shared" si="30"/>
        <v>100.65600000000001</v>
      </c>
      <c r="T458" s="7">
        <f t="shared" si="31"/>
        <v>0.45474505977067581</v>
      </c>
    </row>
    <row r="459" spans="1:20" ht="15.6">
      <c r="A459" s="2">
        <v>891</v>
      </c>
      <c r="B459" s="3">
        <v>46099</v>
      </c>
      <c r="C459" s="4">
        <f>YEAR(SalesDataTable[[#This Row],[Order Date]])</f>
        <v>2026</v>
      </c>
      <c r="D459" s="4" t="str">
        <f>"Q"&amp;ROUNDUP(MONTH(SalesDataTable[[#This Row],[Order Date]])/3,0)</f>
        <v>Q1</v>
      </c>
      <c r="E459" s="4">
        <f>MONTH(SalesDataTable[[#This Row],[Order Date]])</f>
        <v>3</v>
      </c>
      <c r="F459" s="4" t="str">
        <f>TEXT(SalesDataTable[[#This Row],[Order Date]],"MMM")</f>
        <v>Mar</v>
      </c>
      <c r="G459" s="4" t="s">
        <v>11</v>
      </c>
      <c r="H459" s="4" t="s">
        <v>18</v>
      </c>
      <c r="I459" s="4" t="s">
        <v>2</v>
      </c>
      <c r="J459" s="4" t="s">
        <v>13</v>
      </c>
      <c r="K459" s="4" t="s">
        <v>9</v>
      </c>
      <c r="L459" s="4" t="s">
        <v>10</v>
      </c>
      <c r="M459" s="8">
        <v>2</v>
      </c>
      <c r="N459" s="5">
        <v>94.25</v>
      </c>
      <c r="O459" s="6">
        <v>0.1</v>
      </c>
      <c r="P459" s="5">
        <v>44.99</v>
      </c>
      <c r="Q459" s="5">
        <f t="shared" si="28"/>
        <v>169.65</v>
      </c>
      <c r="R459" s="5">
        <f t="shared" si="29"/>
        <v>89.98</v>
      </c>
      <c r="S459" s="5">
        <f t="shared" si="30"/>
        <v>79.67</v>
      </c>
      <c r="T459" s="7">
        <f t="shared" si="31"/>
        <v>0.46961391099322131</v>
      </c>
    </row>
    <row r="460" spans="1:20" ht="15.6">
      <c r="A460" s="2">
        <v>892</v>
      </c>
      <c r="B460" s="3">
        <v>46080</v>
      </c>
      <c r="C460" s="4">
        <f>YEAR(SalesDataTable[[#This Row],[Order Date]])</f>
        <v>2026</v>
      </c>
      <c r="D460" s="4" t="str">
        <f>"Q"&amp;ROUNDUP(MONTH(SalesDataTable[[#This Row],[Order Date]])/3,0)</f>
        <v>Q1</v>
      </c>
      <c r="E460" s="4">
        <f>MONTH(SalesDataTable[[#This Row],[Order Date]])</f>
        <v>2</v>
      </c>
      <c r="F460" s="4" t="str">
        <f>TEXT(SalesDataTable[[#This Row],[Order Date]],"MMM")</f>
        <v>Feb</v>
      </c>
      <c r="G460" s="4" t="s">
        <v>20</v>
      </c>
      <c r="H460" s="4" t="s">
        <v>31</v>
      </c>
      <c r="I460" s="4" t="s">
        <v>8</v>
      </c>
      <c r="J460" s="4" t="s">
        <v>16</v>
      </c>
      <c r="K460" s="4" t="s">
        <v>14</v>
      </c>
      <c r="L460" s="4" t="s">
        <v>32</v>
      </c>
      <c r="M460" s="8">
        <v>12</v>
      </c>
      <c r="N460" s="5">
        <v>47.15</v>
      </c>
      <c r="O460" s="6">
        <v>0.1</v>
      </c>
      <c r="P460" s="5">
        <v>17.829999999999998</v>
      </c>
      <c r="Q460" s="5">
        <f t="shared" si="28"/>
        <v>509.21999999999997</v>
      </c>
      <c r="R460" s="5">
        <f t="shared" si="29"/>
        <v>213.95999999999998</v>
      </c>
      <c r="S460" s="5">
        <f t="shared" si="30"/>
        <v>295.26</v>
      </c>
      <c r="T460" s="7">
        <f t="shared" si="31"/>
        <v>0.57982797219276538</v>
      </c>
    </row>
    <row r="461" spans="1:20" ht="15.6">
      <c r="A461" s="2">
        <v>893</v>
      </c>
      <c r="B461" s="3">
        <v>46339</v>
      </c>
      <c r="C461" s="4">
        <f>YEAR(SalesDataTable[[#This Row],[Order Date]])</f>
        <v>2026</v>
      </c>
      <c r="D461" s="4" t="str">
        <f>"Q"&amp;ROUNDUP(MONTH(SalesDataTable[[#This Row],[Order Date]])/3,0)</f>
        <v>Q4</v>
      </c>
      <c r="E461" s="4">
        <f>MONTH(SalesDataTable[[#This Row],[Order Date]])</f>
        <v>11</v>
      </c>
      <c r="F461" s="4" t="str">
        <f>TEXT(SalesDataTable[[#This Row],[Order Date]],"MMM")</f>
        <v>Nov</v>
      </c>
      <c r="G461" s="4" t="s">
        <v>20</v>
      </c>
      <c r="H461" s="4" t="s">
        <v>33</v>
      </c>
      <c r="I461" s="4" t="s">
        <v>2</v>
      </c>
      <c r="J461" s="4" t="s">
        <v>13</v>
      </c>
      <c r="K461" s="4" t="s">
        <v>14</v>
      </c>
      <c r="L461" s="4" t="s">
        <v>32</v>
      </c>
      <c r="M461" s="8">
        <v>4</v>
      </c>
      <c r="N461" s="5">
        <v>47.62</v>
      </c>
      <c r="O461" s="6">
        <v>0.2</v>
      </c>
      <c r="P461" s="5">
        <v>18.100000000000001</v>
      </c>
      <c r="Q461" s="5">
        <f t="shared" si="28"/>
        <v>152.38399999999999</v>
      </c>
      <c r="R461" s="5">
        <f t="shared" si="29"/>
        <v>72.400000000000006</v>
      </c>
      <c r="S461" s="5">
        <f t="shared" si="30"/>
        <v>79.98399999999998</v>
      </c>
      <c r="T461" s="7">
        <f t="shared" si="31"/>
        <v>0.52488450230995376</v>
      </c>
    </row>
    <row r="462" spans="1:20" ht="15.6">
      <c r="A462" s="2">
        <v>896</v>
      </c>
      <c r="B462" s="3">
        <v>46181</v>
      </c>
      <c r="C462" s="4">
        <f>YEAR(SalesDataTable[[#This Row],[Order Date]])</f>
        <v>2026</v>
      </c>
      <c r="D462" s="4" t="str">
        <f>"Q"&amp;ROUNDUP(MONTH(SalesDataTable[[#This Row],[Order Date]])/3,0)</f>
        <v>Q2</v>
      </c>
      <c r="E462" s="4">
        <f>MONTH(SalesDataTable[[#This Row],[Order Date]])</f>
        <v>6</v>
      </c>
      <c r="F462" s="4" t="str">
        <f>TEXT(SalesDataTable[[#This Row],[Order Date]],"MMM")</f>
        <v>Jun</v>
      </c>
      <c r="G462" s="4" t="s">
        <v>20</v>
      </c>
      <c r="H462" s="4" t="s">
        <v>33</v>
      </c>
      <c r="I462" s="4" t="s">
        <v>2</v>
      </c>
      <c r="J462" s="4" t="s">
        <v>13</v>
      </c>
      <c r="K462" s="4" t="s">
        <v>34</v>
      </c>
      <c r="L462" s="4" t="s">
        <v>38</v>
      </c>
      <c r="M462" s="8">
        <v>1</v>
      </c>
      <c r="N462" s="5">
        <v>123.09</v>
      </c>
      <c r="O462" s="6">
        <v>0</v>
      </c>
      <c r="P462" s="5">
        <v>68.03</v>
      </c>
      <c r="Q462" s="5">
        <f t="shared" si="28"/>
        <v>123.09</v>
      </c>
      <c r="R462" s="5">
        <f t="shared" si="29"/>
        <v>68.03</v>
      </c>
      <c r="S462" s="5">
        <f t="shared" si="30"/>
        <v>55.06</v>
      </c>
      <c r="T462" s="7">
        <f t="shared" si="31"/>
        <v>0.44731497278414167</v>
      </c>
    </row>
    <row r="463" spans="1:20" ht="15.6">
      <c r="A463" s="2">
        <v>902</v>
      </c>
      <c r="B463" s="3">
        <v>46061</v>
      </c>
      <c r="C463" s="4">
        <f>YEAR(SalesDataTable[[#This Row],[Order Date]])</f>
        <v>2026</v>
      </c>
      <c r="D463" s="4" t="str">
        <f>"Q"&amp;ROUNDUP(MONTH(SalesDataTable[[#This Row],[Order Date]])/3,0)</f>
        <v>Q1</v>
      </c>
      <c r="E463" s="4">
        <f>MONTH(SalesDataTable[[#This Row],[Order Date]])</f>
        <v>2</v>
      </c>
      <c r="F463" s="4" t="str">
        <f>TEXT(SalesDataTable[[#This Row],[Order Date]],"MMM")</f>
        <v>Feb</v>
      </c>
      <c r="G463" s="4" t="s">
        <v>0</v>
      </c>
      <c r="H463" s="4" t="s">
        <v>36</v>
      </c>
      <c r="I463" s="4" t="s">
        <v>2</v>
      </c>
      <c r="J463" s="4" t="s">
        <v>16</v>
      </c>
      <c r="K463" s="4" t="s">
        <v>34</v>
      </c>
      <c r="L463" s="4" t="s">
        <v>45</v>
      </c>
      <c r="M463" s="8">
        <v>1</v>
      </c>
      <c r="N463" s="5">
        <v>50.38</v>
      </c>
      <c r="O463" s="6">
        <v>0.05</v>
      </c>
      <c r="P463" s="5">
        <v>21.95</v>
      </c>
      <c r="Q463" s="5">
        <f t="shared" si="28"/>
        <v>47.860999999999997</v>
      </c>
      <c r="R463" s="5">
        <f t="shared" si="29"/>
        <v>21.95</v>
      </c>
      <c r="S463" s="5">
        <f t="shared" si="30"/>
        <v>25.910999999999998</v>
      </c>
      <c r="T463" s="7">
        <f t="shared" si="31"/>
        <v>0.54138024696516995</v>
      </c>
    </row>
    <row r="464" spans="1:20" ht="15.6">
      <c r="A464" s="2">
        <v>903</v>
      </c>
      <c r="B464" s="3">
        <v>46353</v>
      </c>
      <c r="C464" s="4">
        <f>YEAR(SalesDataTable[[#This Row],[Order Date]])</f>
        <v>2026</v>
      </c>
      <c r="D464" s="4" t="str">
        <f>"Q"&amp;ROUNDUP(MONTH(SalesDataTable[[#This Row],[Order Date]])/3,0)</f>
        <v>Q4</v>
      </c>
      <c r="E464" s="4">
        <f>MONTH(SalesDataTable[[#This Row],[Order Date]])</f>
        <v>11</v>
      </c>
      <c r="F464" s="4" t="str">
        <f>TEXT(SalesDataTable[[#This Row],[Order Date]],"MMM")</f>
        <v>Nov</v>
      </c>
      <c r="G464" s="4" t="s">
        <v>20</v>
      </c>
      <c r="H464" s="4" t="s">
        <v>33</v>
      </c>
      <c r="I464" s="4" t="s">
        <v>2</v>
      </c>
      <c r="J464" s="4" t="s">
        <v>13</v>
      </c>
      <c r="K464" s="4" t="s">
        <v>14</v>
      </c>
      <c r="L464" s="4" t="s">
        <v>32</v>
      </c>
      <c r="M464" s="8">
        <v>4</v>
      </c>
      <c r="N464" s="5">
        <v>46.73</v>
      </c>
      <c r="O464" s="6">
        <v>0</v>
      </c>
      <c r="P464" s="5">
        <v>17.989999999999998</v>
      </c>
      <c r="Q464" s="5">
        <f t="shared" si="28"/>
        <v>186.92</v>
      </c>
      <c r="R464" s="5">
        <f t="shared" si="29"/>
        <v>71.959999999999994</v>
      </c>
      <c r="S464" s="5">
        <f t="shared" si="30"/>
        <v>114.96</v>
      </c>
      <c r="T464" s="7">
        <f t="shared" si="31"/>
        <v>0.61502246950567085</v>
      </c>
    </row>
    <row r="465" spans="1:20" ht="15.6">
      <c r="A465" s="2">
        <v>905</v>
      </c>
      <c r="B465" s="3">
        <v>46299</v>
      </c>
      <c r="C465" s="4">
        <f>YEAR(SalesDataTable[[#This Row],[Order Date]])</f>
        <v>2026</v>
      </c>
      <c r="D465" s="4" t="str">
        <f>"Q"&amp;ROUNDUP(MONTH(SalesDataTable[[#This Row],[Order Date]])/3,0)</f>
        <v>Q4</v>
      </c>
      <c r="E465" s="4">
        <f>MONTH(SalesDataTable[[#This Row],[Order Date]])</f>
        <v>10</v>
      </c>
      <c r="F465" s="4" t="str">
        <f>TEXT(SalesDataTable[[#This Row],[Order Date]],"MMM")</f>
        <v>Oct</v>
      </c>
      <c r="G465" s="4" t="s">
        <v>11</v>
      </c>
      <c r="H465" s="4" t="s">
        <v>18</v>
      </c>
      <c r="I465" s="4" t="s">
        <v>2</v>
      </c>
      <c r="J465" s="4" t="s">
        <v>13</v>
      </c>
      <c r="K465" s="4" t="s">
        <v>9</v>
      </c>
      <c r="L465" s="4" t="s">
        <v>17</v>
      </c>
      <c r="M465" s="8">
        <v>1</v>
      </c>
      <c r="N465" s="5">
        <v>146.1</v>
      </c>
      <c r="O465" s="6">
        <v>0</v>
      </c>
      <c r="P465" s="5">
        <v>79.739999999999995</v>
      </c>
      <c r="Q465" s="5">
        <f t="shared" si="28"/>
        <v>146.1</v>
      </c>
      <c r="R465" s="5">
        <f t="shared" si="29"/>
        <v>79.739999999999995</v>
      </c>
      <c r="S465" s="5">
        <f t="shared" si="30"/>
        <v>66.36</v>
      </c>
      <c r="T465" s="7">
        <f t="shared" si="31"/>
        <v>0.45420944558521564</v>
      </c>
    </row>
    <row r="466" spans="1:20" ht="15.6">
      <c r="A466" s="2">
        <v>906</v>
      </c>
      <c r="B466" s="3">
        <v>46205</v>
      </c>
      <c r="C466" s="4">
        <f>YEAR(SalesDataTable[[#This Row],[Order Date]])</f>
        <v>2026</v>
      </c>
      <c r="D466" s="4" t="str">
        <f>"Q"&amp;ROUNDUP(MONTH(SalesDataTable[[#This Row],[Order Date]])/3,0)</f>
        <v>Q3</v>
      </c>
      <c r="E466" s="4">
        <f>MONTH(SalesDataTable[[#This Row],[Order Date]])</f>
        <v>7</v>
      </c>
      <c r="F466" s="4" t="str">
        <f>TEXT(SalesDataTable[[#This Row],[Order Date]],"MMM")</f>
        <v>Jul</v>
      </c>
      <c r="G466" s="4" t="s">
        <v>20</v>
      </c>
      <c r="H466" s="4" t="s">
        <v>33</v>
      </c>
      <c r="I466" s="4" t="s">
        <v>2</v>
      </c>
      <c r="J466" s="4" t="s">
        <v>13</v>
      </c>
      <c r="K466" s="4" t="s">
        <v>4</v>
      </c>
      <c r="L466" s="4" t="s">
        <v>5</v>
      </c>
      <c r="M466" s="8">
        <v>2</v>
      </c>
      <c r="N466" s="5">
        <v>83.29</v>
      </c>
      <c r="O466" s="6">
        <v>0</v>
      </c>
      <c r="P466" s="5">
        <v>42.45</v>
      </c>
      <c r="Q466" s="5">
        <f t="shared" si="28"/>
        <v>166.58</v>
      </c>
      <c r="R466" s="5">
        <f t="shared" si="29"/>
        <v>84.9</v>
      </c>
      <c r="S466" s="5">
        <f t="shared" si="30"/>
        <v>81.680000000000007</v>
      </c>
      <c r="T466" s="7">
        <f t="shared" si="31"/>
        <v>0.49033497418657701</v>
      </c>
    </row>
    <row r="467" spans="1:20" ht="15.6">
      <c r="A467" s="2">
        <v>908</v>
      </c>
      <c r="B467" s="3">
        <v>46151</v>
      </c>
      <c r="C467" s="4">
        <f>YEAR(SalesDataTable[[#This Row],[Order Date]])</f>
        <v>2026</v>
      </c>
      <c r="D467" s="4" t="str">
        <f>"Q"&amp;ROUNDUP(MONTH(SalesDataTable[[#This Row],[Order Date]])/3,0)</f>
        <v>Q2</v>
      </c>
      <c r="E467" s="4">
        <f>MONTH(SalesDataTable[[#This Row],[Order Date]])</f>
        <v>5</v>
      </c>
      <c r="F467" s="4" t="str">
        <f>TEXT(SalesDataTable[[#This Row],[Order Date]],"MMM")</f>
        <v>May</v>
      </c>
      <c r="G467" s="4" t="s">
        <v>20</v>
      </c>
      <c r="H467" s="4" t="s">
        <v>33</v>
      </c>
      <c r="I467" s="4" t="s">
        <v>19</v>
      </c>
      <c r="J467" s="4" t="s">
        <v>3</v>
      </c>
      <c r="K467" s="4" t="s">
        <v>14</v>
      </c>
      <c r="L467" s="4" t="s">
        <v>32</v>
      </c>
      <c r="M467" s="8">
        <v>2</v>
      </c>
      <c r="N467" s="5">
        <v>46.25</v>
      </c>
      <c r="O467" s="6">
        <v>0</v>
      </c>
      <c r="P467" s="5">
        <v>18.12</v>
      </c>
      <c r="Q467" s="5">
        <f t="shared" si="28"/>
        <v>92.5</v>
      </c>
      <c r="R467" s="5">
        <f t="shared" si="29"/>
        <v>36.24</v>
      </c>
      <c r="S467" s="5">
        <f t="shared" si="30"/>
        <v>56.26</v>
      </c>
      <c r="T467" s="7">
        <f t="shared" si="31"/>
        <v>0.60821621621621624</v>
      </c>
    </row>
    <row r="468" spans="1:20" ht="15.6">
      <c r="A468" s="2">
        <v>910</v>
      </c>
      <c r="B468" s="3">
        <v>46183</v>
      </c>
      <c r="C468" s="4">
        <f>YEAR(SalesDataTable[[#This Row],[Order Date]])</f>
        <v>2026</v>
      </c>
      <c r="D468" s="4" t="str">
        <f>"Q"&amp;ROUNDUP(MONTH(SalesDataTable[[#This Row],[Order Date]])/3,0)</f>
        <v>Q2</v>
      </c>
      <c r="E468" s="4">
        <f>MONTH(SalesDataTable[[#This Row],[Order Date]])</f>
        <v>6</v>
      </c>
      <c r="F468" s="4" t="str">
        <f>TEXT(SalesDataTable[[#This Row],[Order Date]],"MMM")</f>
        <v>Jun</v>
      </c>
      <c r="G468" s="4" t="s">
        <v>11</v>
      </c>
      <c r="H468" s="4" t="s">
        <v>52</v>
      </c>
      <c r="I468" s="4" t="s">
        <v>2</v>
      </c>
      <c r="J468" s="4" t="s">
        <v>16</v>
      </c>
      <c r="K468" s="4" t="s">
        <v>14</v>
      </c>
      <c r="L468" s="4" t="s">
        <v>15</v>
      </c>
      <c r="M468" s="8">
        <v>1</v>
      </c>
      <c r="N468" s="5">
        <v>35.950000000000003</v>
      </c>
      <c r="O468" s="6">
        <v>0.1</v>
      </c>
      <c r="P468" s="5">
        <v>13.63</v>
      </c>
      <c r="Q468" s="5">
        <f t="shared" si="28"/>
        <v>32.355000000000004</v>
      </c>
      <c r="R468" s="5">
        <f t="shared" si="29"/>
        <v>13.63</v>
      </c>
      <c r="S468" s="5">
        <f t="shared" si="30"/>
        <v>18.725000000000001</v>
      </c>
      <c r="T468" s="7">
        <f t="shared" si="31"/>
        <v>0.57873589862463293</v>
      </c>
    </row>
    <row r="469" spans="1:20" ht="15.6">
      <c r="A469" s="2">
        <v>912</v>
      </c>
      <c r="B469" s="3">
        <v>46200</v>
      </c>
      <c r="C469" s="4">
        <f>YEAR(SalesDataTable[[#This Row],[Order Date]])</f>
        <v>2026</v>
      </c>
      <c r="D469" s="4" t="str">
        <f>"Q"&amp;ROUNDUP(MONTH(SalesDataTable[[#This Row],[Order Date]])/3,0)</f>
        <v>Q2</v>
      </c>
      <c r="E469" s="4">
        <f>MONTH(SalesDataTable[[#This Row],[Order Date]])</f>
        <v>6</v>
      </c>
      <c r="F469" s="4" t="str">
        <f>TEXT(SalesDataTable[[#This Row],[Order Date]],"MMM")</f>
        <v>Jun</v>
      </c>
      <c r="G469" s="4" t="s">
        <v>0</v>
      </c>
      <c r="H469" s="4" t="s">
        <v>1</v>
      </c>
      <c r="I469" s="4" t="s">
        <v>28</v>
      </c>
      <c r="J469" s="4" t="s">
        <v>13</v>
      </c>
      <c r="K469" s="4" t="s">
        <v>14</v>
      </c>
      <c r="L469" s="4" t="s">
        <v>32</v>
      </c>
      <c r="M469" s="8">
        <v>4</v>
      </c>
      <c r="N469" s="5">
        <v>46.44</v>
      </c>
      <c r="O469" s="6">
        <v>0.05</v>
      </c>
      <c r="P469" s="5">
        <v>18.2</v>
      </c>
      <c r="Q469" s="5">
        <f t="shared" si="28"/>
        <v>176.47199999999998</v>
      </c>
      <c r="R469" s="5">
        <f t="shared" si="29"/>
        <v>72.8</v>
      </c>
      <c r="S469" s="5">
        <f t="shared" si="30"/>
        <v>103.67199999999998</v>
      </c>
      <c r="T469" s="7">
        <f t="shared" si="31"/>
        <v>0.58746996690693143</v>
      </c>
    </row>
    <row r="470" spans="1:20" ht="15.6">
      <c r="A470" s="2">
        <v>915</v>
      </c>
      <c r="B470" s="3">
        <v>46160</v>
      </c>
      <c r="C470" s="4">
        <f>YEAR(SalesDataTable[[#This Row],[Order Date]])</f>
        <v>2026</v>
      </c>
      <c r="D470" s="4" t="str">
        <f>"Q"&amp;ROUNDUP(MONTH(SalesDataTable[[#This Row],[Order Date]])/3,0)</f>
        <v>Q2</v>
      </c>
      <c r="E470" s="4">
        <f>MONTH(SalesDataTable[[#This Row],[Order Date]])</f>
        <v>5</v>
      </c>
      <c r="F470" s="4" t="str">
        <f>TEXT(SalesDataTable[[#This Row],[Order Date]],"MMM")</f>
        <v>May</v>
      </c>
      <c r="G470" s="4" t="s">
        <v>20</v>
      </c>
      <c r="H470" s="4" t="s">
        <v>33</v>
      </c>
      <c r="I470" s="4" t="s">
        <v>2</v>
      </c>
      <c r="J470" s="4" t="s">
        <v>13</v>
      </c>
      <c r="K470" s="4" t="s">
        <v>9</v>
      </c>
      <c r="L470" s="4" t="s">
        <v>37</v>
      </c>
      <c r="M470" s="8">
        <v>1</v>
      </c>
      <c r="N470" s="5">
        <v>153.61000000000001</v>
      </c>
      <c r="O470" s="6">
        <v>0.05</v>
      </c>
      <c r="P470" s="5">
        <v>79.94</v>
      </c>
      <c r="Q470" s="5">
        <f t="shared" si="28"/>
        <v>145.92950000000002</v>
      </c>
      <c r="R470" s="5">
        <f t="shared" si="29"/>
        <v>79.94</v>
      </c>
      <c r="S470" s="5">
        <f t="shared" si="30"/>
        <v>65.989500000000021</v>
      </c>
      <c r="T470" s="7">
        <f t="shared" si="31"/>
        <v>0.45220123415758989</v>
      </c>
    </row>
    <row r="471" spans="1:20" ht="15.6">
      <c r="A471" s="2">
        <v>916</v>
      </c>
      <c r="B471" s="3">
        <v>46339</v>
      </c>
      <c r="C471" s="4">
        <f>YEAR(SalesDataTable[[#This Row],[Order Date]])</f>
        <v>2026</v>
      </c>
      <c r="D471" s="4" t="str">
        <f>"Q"&amp;ROUNDUP(MONTH(SalesDataTable[[#This Row],[Order Date]])/3,0)</f>
        <v>Q4</v>
      </c>
      <c r="E471" s="4">
        <f>MONTH(SalesDataTable[[#This Row],[Order Date]])</f>
        <v>11</v>
      </c>
      <c r="F471" s="4" t="str">
        <f>TEXT(SalesDataTable[[#This Row],[Order Date]],"MMM")</f>
        <v>Nov</v>
      </c>
      <c r="G471" s="4" t="s">
        <v>6</v>
      </c>
      <c r="H471" s="4" t="s">
        <v>27</v>
      </c>
      <c r="I471" s="4" t="s">
        <v>2</v>
      </c>
      <c r="J471" s="4" t="s">
        <v>13</v>
      </c>
      <c r="K471" s="4" t="s">
        <v>4</v>
      </c>
      <c r="L471" s="4" t="s">
        <v>22</v>
      </c>
      <c r="M471" s="8">
        <v>4</v>
      </c>
      <c r="N471" s="5">
        <v>51.93</v>
      </c>
      <c r="O471" s="6">
        <v>0.05</v>
      </c>
      <c r="P471" s="5">
        <v>22.62</v>
      </c>
      <c r="Q471" s="5">
        <f t="shared" si="28"/>
        <v>197.334</v>
      </c>
      <c r="R471" s="5">
        <f t="shared" si="29"/>
        <v>90.48</v>
      </c>
      <c r="S471" s="5">
        <f t="shared" si="30"/>
        <v>106.854</v>
      </c>
      <c r="T471" s="7">
        <f t="shared" si="31"/>
        <v>0.54148803551339353</v>
      </c>
    </row>
    <row r="472" spans="1:20" ht="15.6">
      <c r="A472" s="2">
        <v>918</v>
      </c>
      <c r="B472" s="3">
        <v>46285</v>
      </c>
      <c r="C472" s="4">
        <f>YEAR(SalesDataTable[[#This Row],[Order Date]])</f>
        <v>2026</v>
      </c>
      <c r="D472" s="4" t="str">
        <f>"Q"&amp;ROUNDUP(MONTH(SalesDataTable[[#This Row],[Order Date]])/3,0)</f>
        <v>Q3</v>
      </c>
      <c r="E472" s="4">
        <f>MONTH(SalesDataTable[[#This Row],[Order Date]])</f>
        <v>9</v>
      </c>
      <c r="F472" s="4" t="str">
        <f>TEXT(SalesDataTable[[#This Row],[Order Date]],"MMM")</f>
        <v>Sep</v>
      </c>
      <c r="G472" s="4" t="s">
        <v>0</v>
      </c>
      <c r="H472" s="4" t="s">
        <v>50</v>
      </c>
      <c r="I472" s="4" t="s">
        <v>2</v>
      </c>
      <c r="J472" s="4" t="s">
        <v>3</v>
      </c>
      <c r="K472" s="4" t="s">
        <v>4</v>
      </c>
      <c r="L472" s="4" t="s">
        <v>22</v>
      </c>
      <c r="M472" s="8">
        <v>1</v>
      </c>
      <c r="N472" s="5">
        <v>50.3</v>
      </c>
      <c r="O472" s="6">
        <v>0.05</v>
      </c>
      <c r="P472" s="5">
        <v>22.14</v>
      </c>
      <c r="Q472" s="5">
        <f t="shared" si="28"/>
        <v>47.784999999999997</v>
      </c>
      <c r="R472" s="5">
        <f t="shared" si="29"/>
        <v>22.14</v>
      </c>
      <c r="S472" s="5">
        <f t="shared" si="30"/>
        <v>25.644999999999996</v>
      </c>
      <c r="T472" s="7">
        <f t="shared" si="31"/>
        <v>0.53667468870984614</v>
      </c>
    </row>
    <row r="473" spans="1:20" ht="15.6">
      <c r="A473" s="2">
        <v>919</v>
      </c>
      <c r="B473" s="3">
        <v>46327</v>
      </c>
      <c r="C473" s="4">
        <f>YEAR(SalesDataTable[[#This Row],[Order Date]])</f>
        <v>2026</v>
      </c>
      <c r="D473" s="4" t="str">
        <f>"Q"&amp;ROUNDUP(MONTH(SalesDataTable[[#This Row],[Order Date]])/3,0)</f>
        <v>Q4</v>
      </c>
      <c r="E473" s="4">
        <f>MONTH(SalesDataTable[[#This Row],[Order Date]])</f>
        <v>11</v>
      </c>
      <c r="F473" s="4" t="str">
        <f>TEXT(SalesDataTable[[#This Row],[Order Date]],"MMM")</f>
        <v>Nov</v>
      </c>
      <c r="G473" s="4" t="s">
        <v>20</v>
      </c>
      <c r="H473" s="4" t="s">
        <v>47</v>
      </c>
      <c r="I473" s="4" t="s">
        <v>2</v>
      </c>
      <c r="J473" s="4" t="s">
        <v>13</v>
      </c>
      <c r="K473" s="4" t="s">
        <v>4</v>
      </c>
      <c r="L473" s="4" t="s">
        <v>30</v>
      </c>
      <c r="M473" s="8">
        <v>1</v>
      </c>
      <c r="N473" s="5">
        <v>103.53</v>
      </c>
      <c r="O473" s="6">
        <v>0.1</v>
      </c>
      <c r="P473" s="5">
        <v>51.75</v>
      </c>
      <c r="Q473" s="5">
        <f t="shared" si="28"/>
        <v>93.177000000000007</v>
      </c>
      <c r="R473" s="5">
        <f t="shared" si="29"/>
        <v>51.75</v>
      </c>
      <c r="S473" s="5">
        <f t="shared" si="30"/>
        <v>41.427000000000007</v>
      </c>
      <c r="T473" s="7">
        <f t="shared" si="31"/>
        <v>0.4446054283782479</v>
      </c>
    </row>
    <row r="474" spans="1:20" ht="15.6">
      <c r="A474" s="2">
        <v>920</v>
      </c>
      <c r="B474" s="3">
        <v>46110</v>
      </c>
      <c r="C474" s="4">
        <f>YEAR(SalesDataTable[[#This Row],[Order Date]])</f>
        <v>2026</v>
      </c>
      <c r="D474" s="4" t="str">
        <f>"Q"&amp;ROUNDUP(MONTH(SalesDataTable[[#This Row],[Order Date]])/3,0)</f>
        <v>Q1</v>
      </c>
      <c r="E474" s="4">
        <f>MONTH(SalesDataTable[[#This Row],[Order Date]])</f>
        <v>3</v>
      </c>
      <c r="F474" s="4" t="str">
        <f>TEXT(SalesDataTable[[#This Row],[Order Date]],"MMM")</f>
        <v>Mar</v>
      </c>
      <c r="G474" s="4" t="s">
        <v>0</v>
      </c>
      <c r="H474" s="4" t="s">
        <v>36</v>
      </c>
      <c r="I474" s="4" t="s">
        <v>8</v>
      </c>
      <c r="J474" s="4" t="s">
        <v>16</v>
      </c>
      <c r="K474" s="4" t="s">
        <v>14</v>
      </c>
      <c r="L474" s="4" t="s">
        <v>44</v>
      </c>
      <c r="M474" s="8">
        <v>12</v>
      </c>
      <c r="N474" s="5">
        <v>131.31</v>
      </c>
      <c r="O474" s="6">
        <v>0.05</v>
      </c>
      <c r="P474" s="5">
        <v>68.459999999999994</v>
      </c>
      <c r="Q474" s="5">
        <f t="shared" si="28"/>
        <v>1496.934</v>
      </c>
      <c r="R474" s="5">
        <f t="shared" si="29"/>
        <v>821.52</v>
      </c>
      <c r="S474" s="5">
        <f t="shared" si="30"/>
        <v>675.41399999999999</v>
      </c>
      <c r="T474" s="7">
        <f t="shared" si="31"/>
        <v>0.45119824922140855</v>
      </c>
    </row>
    <row r="475" spans="1:20" ht="15.6">
      <c r="A475" s="2">
        <v>922</v>
      </c>
      <c r="B475" s="3">
        <v>46294</v>
      </c>
      <c r="C475" s="4">
        <f>YEAR(SalesDataTable[[#This Row],[Order Date]])</f>
        <v>2026</v>
      </c>
      <c r="D475" s="4" t="str">
        <f>"Q"&amp;ROUNDUP(MONTH(SalesDataTable[[#This Row],[Order Date]])/3,0)</f>
        <v>Q3</v>
      </c>
      <c r="E475" s="4">
        <f>MONTH(SalesDataTable[[#This Row],[Order Date]])</f>
        <v>9</v>
      </c>
      <c r="F475" s="4" t="str">
        <f>TEXT(SalesDataTable[[#This Row],[Order Date]],"MMM")</f>
        <v>Sep</v>
      </c>
      <c r="G475" s="4" t="s">
        <v>20</v>
      </c>
      <c r="H475" s="4" t="s">
        <v>33</v>
      </c>
      <c r="I475" s="4" t="s">
        <v>28</v>
      </c>
      <c r="J475" s="4" t="s">
        <v>16</v>
      </c>
      <c r="K475" s="4" t="s">
        <v>9</v>
      </c>
      <c r="L475" s="4" t="s">
        <v>17</v>
      </c>
      <c r="M475" s="8">
        <v>1</v>
      </c>
      <c r="N475" s="5">
        <v>145.62</v>
      </c>
      <c r="O475" s="6">
        <v>0.05</v>
      </c>
      <c r="P475" s="5">
        <v>80.25</v>
      </c>
      <c r="Q475" s="5">
        <f t="shared" si="28"/>
        <v>138.339</v>
      </c>
      <c r="R475" s="5">
        <f t="shared" si="29"/>
        <v>80.25</v>
      </c>
      <c r="S475" s="5">
        <f t="shared" si="30"/>
        <v>58.088999999999999</v>
      </c>
      <c r="T475" s="7">
        <f t="shared" si="31"/>
        <v>0.41990328107041397</v>
      </c>
    </row>
    <row r="476" spans="1:20" ht="15.6">
      <c r="A476" s="2">
        <v>923</v>
      </c>
      <c r="B476" s="3">
        <v>46209</v>
      </c>
      <c r="C476" s="4">
        <f>YEAR(SalesDataTable[[#This Row],[Order Date]])</f>
        <v>2026</v>
      </c>
      <c r="D476" s="4" t="str">
        <f>"Q"&amp;ROUNDUP(MONTH(SalesDataTable[[#This Row],[Order Date]])/3,0)</f>
        <v>Q3</v>
      </c>
      <c r="E476" s="4">
        <f>MONTH(SalesDataTable[[#This Row],[Order Date]])</f>
        <v>7</v>
      </c>
      <c r="F476" s="4" t="str">
        <f>TEXT(SalesDataTable[[#This Row],[Order Date]],"MMM")</f>
        <v>Jul</v>
      </c>
      <c r="G476" s="4" t="s">
        <v>11</v>
      </c>
      <c r="H476" s="4" t="s">
        <v>25</v>
      </c>
      <c r="I476" s="4" t="s">
        <v>2</v>
      </c>
      <c r="J476" s="4" t="s">
        <v>13</v>
      </c>
      <c r="K476" s="4" t="s">
        <v>34</v>
      </c>
      <c r="L476" s="4" t="s">
        <v>35</v>
      </c>
      <c r="M476" s="8">
        <v>2</v>
      </c>
      <c r="N476" s="5">
        <v>39.54</v>
      </c>
      <c r="O476" s="6">
        <v>0.05</v>
      </c>
      <c r="P476" s="5">
        <v>14.68</v>
      </c>
      <c r="Q476" s="5">
        <f t="shared" si="28"/>
        <v>75.125999999999991</v>
      </c>
      <c r="R476" s="5">
        <f t="shared" si="29"/>
        <v>29.36</v>
      </c>
      <c r="S476" s="5">
        <f t="shared" si="30"/>
        <v>45.765999999999991</v>
      </c>
      <c r="T476" s="7">
        <f t="shared" si="31"/>
        <v>0.60918989431089099</v>
      </c>
    </row>
    <row r="477" spans="1:20" ht="15.6">
      <c r="A477" s="2">
        <v>925</v>
      </c>
      <c r="B477" s="3">
        <v>46244</v>
      </c>
      <c r="C477" s="4">
        <f>YEAR(SalesDataTable[[#This Row],[Order Date]])</f>
        <v>2026</v>
      </c>
      <c r="D477" s="4" t="str">
        <f>"Q"&amp;ROUNDUP(MONTH(SalesDataTable[[#This Row],[Order Date]])/3,0)</f>
        <v>Q3</v>
      </c>
      <c r="E477" s="4">
        <f>MONTH(SalesDataTable[[#This Row],[Order Date]])</f>
        <v>8</v>
      </c>
      <c r="F477" s="4" t="str">
        <f>TEXT(SalesDataTable[[#This Row],[Order Date]],"MMM")</f>
        <v>Aug</v>
      </c>
      <c r="G477" s="4" t="s">
        <v>0</v>
      </c>
      <c r="H477" s="4" t="s">
        <v>1</v>
      </c>
      <c r="I477" s="4" t="s">
        <v>19</v>
      </c>
      <c r="J477" s="4" t="s">
        <v>3</v>
      </c>
      <c r="K477" s="4" t="s">
        <v>23</v>
      </c>
      <c r="L477" s="4" t="s">
        <v>29</v>
      </c>
      <c r="M477" s="8">
        <v>1</v>
      </c>
      <c r="N477" s="5">
        <v>196.39</v>
      </c>
      <c r="O477" s="6">
        <v>0</v>
      </c>
      <c r="P477" s="5">
        <v>102.92</v>
      </c>
      <c r="Q477" s="5">
        <f t="shared" si="28"/>
        <v>196.39</v>
      </c>
      <c r="R477" s="5">
        <f t="shared" si="29"/>
        <v>102.92</v>
      </c>
      <c r="S477" s="5">
        <f t="shared" si="30"/>
        <v>93.469999999999985</v>
      </c>
      <c r="T477" s="7">
        <f t="shared" si="31"/>
        <v>0.47594073017974436</v>
      </c>
    </row>
    <row r="478" spans="1:20" ht="15.6">
      <c r="A478" s="2">
        <v>927</v>
      </c>
      <c r="B478" s="3">
        <v>46199</v>
      </c>
      <c r="C478" s="4">
        <f>YEAR(SalesDataTable[[#This Row],[Order Date]])</f>
        <v>2026</v>
      </c>
      <c r="D478" s="4" t="str">
        <f>"Q"&amp;ROUNDUP(MONTH(SalesDataTable[[#This Row],[Order Date]])/3,0)</f>
        <v>Q2</v>
      </c>
      <c r="E478" s="4">
        <f>MONTH(SalesDataTable[[#This Row],[Order Date]])</f>
        <v>6</v>
      </c>
      <c r="F478" s="4" t="str">
        <f>TEXT(SalesDataTable[[#This Row],[Order Date]],"MMM")</f>
        <v>Jun</v>
      </c>
      <c r="G478" s="4" t="s">
        <v>11</v>
      </c>
      <c r="H478" s="4" t="s">
        <v>39</v>
      </c>
      <c r="I478" s="4" t="s">
        <v>28</v>
      </c>
      <c r="J478" s="4" t="s">
        <v>3</v>
      </c>
      <c r="K478" s="4" t="s">
        <v>14</v>
      </c>
      <c r="L478" s="4" t="s">
        <v>44</v>
      </c>
      <c r="M478" s="8">
        <v>2</v>
      </c>
      <c r="N478" s="5">
        <v>130.33000000000001</v>
      </c>
      <c r="O478" s="6">
        <v>0.1</v>
      </c>
      <c r="P478" s="5">
        <v>67.319999999999993</v>
      </c>
      <c r="Q478" s="5">
        <f t="shared" si="28"/>
        <v>234.59400000000002</v>
      </c>
      <c r="R478" s="5">
        <f t="shared" si="29"/>
        <v>134.63999999999999</v>
      </c>
      <c r="S478" s="5">
        <f t="shared" si="30"/>
        <v>99.954000000000036</v>
      </c>
      <c r="T478" s="7">
        <f t="shared" si="31"/>
        <v>0.42607227806337772</v>
      </c>
    </row>
    <row r="479" spans="1:20" ht="15.6">
      <c r="A479" s="2">
        <v>928</v>
      </c>
      <c r="B479" s="3">
        <v>46057</v>
      </c>
      <c r="C479" s="4">
        <f>YEAR(SalesDataTable[[#This Row],[Order Date]])</f>
        <v>2026</v>
      </c>
      <c r="D479" s="4" t="str">
        <f>"Q"&amp;ROUNDUP(MONTH(SalesDataTable[[#This Row],[Order Date]])/3,0)</f>
        <v>Q1</v>
      </c>
      <c r="E479" s="4">
        <f>MONTH(SalesDataTable[[#This Row],[Order Date]])</f>
        <v>2</v>
      </c>
      <c r="F479" s="4" t="str">
        <f>TEXT(SalesDataTable[[#This Row],[Order Date]],"MMM")</f>
        <v>Feb</v>
      </c>
      <c r="G479" s="4" t="s">
        <v>0</v>
      </c>
      <c r="H479" s="4" t="s">
        <v>1</v>
      </c>
      <c r="I479" s="4" t="s">
        <v>28</v>
      </c>
      <c r="J479" s="4" t="s">
        <v>13</v>
      </c>
      <c r="K479" s="4" t="s">
        <v>23</v>
      </c>
      <c r="L479" s="4" t="s">
        <v>51</v>
      </c>
      <c r="M479" s="8">
        <v>1</v>
      </c>
      <c r="N479" s="5">
        <v>125.63</v>
      </c>
      <c r="O479" s="6">
        <v>0.1</v>
      </c>
      <c r="P479" s="5">
        <v>60.38</v>
      </c>
      <c r="Q479" s="5">
        <f t="shared" si="28"/>
        <v>113.06699999999999</v>
      </c>
      <c r="R479" s="5">
        <f t="shared" si="29"/>
        <v>60.38</v>
      </c>
      <c r="S479" s="5">
        <f t="shared" si="30"/>
        <v>52.686999999999991</v>
      </c>
      <c r="T479" s="7">
        <f t="shared" si="31"/>
        <v>0.46598034793529497</v>
      </c>
    </row>
    <row r="480" spans="1:20" ht="15.6">
      <c r="A480" s="2">
        <v>929</v>
      </c>
      <c r="B480" s="3">
        <v>46202</v>
      </c>
      <c r="C480" s="4">
        <f>YEAR(SalesDataTable[[#This Row],[Order Date]])</f>
        <v>2026</v>
      </c>
      <c r="D480" s="4" t="str">
        <f>"Q"&amp;ROUNDUP(MONTH(SalesDataTable[[#This Row],[Order Date]])/3,0)</f>
        <v>Q2</v>
      </c>
      <c r="E480" s="4">
        <f>MONTH(SalesDataTable[[#This Row],[Order Date]])</f>
        <v>6</v>
      </c>
      <c r="F480" s="4" t="str">
        <f>TEXT(SalesDataTable[[#This Row],[Order Date]],"MMM")</f>
        <v>Jun</v>
      </c>
      <c r="G480" s="4" t="s">
        <v>0</v>
      </c>
      <c r="H480" s="4" t="s">
        <v>1</v>
      </c>
      <c r="I480" s="4" t="s">
        <v>2</v>
      </c>
      <c r="J480" s="4" t="s">
        <v>3</v>
      </c>
      <c r="K480" s="4" t="s">
        <v>34</v>
      </c>
      <c r="L480" s="4" t="s">
        <v>35</v>
      </c>
      <c r="M480" s="8">
        <v>1</v>
      </c>
      <c r="N480" s="5">
        <v>40.299999999999997</v>
      </c>
      <c r="O480" s="6">
        <v>0.05</v>
      </c>
      <c r="P480" s="5">
        <v>14.79</v>
      </c>
      <c r="Q480" s="5">
        <f t="shared" si="28"/>
        <v>38.284999999999997</v>
      </c>
      <c r="R480" s="5">
        <f t="shared" si="29"/>
        <v>14.79</v>
      </c>
      <c r="S480" s="5">
        <f t="shared" si="30"/>
        <v>23.494999999999997</v>
      </c>
      <c r="T480" s="7">
        <f t="shared" si="31"/>
        <v>0.61368682251534545</v>
      </c>
    </row>
    <row r="481" spans="1:20" ht="15.6">
      <c r="A481" s="2">
        <v>933</v>
      </c>
      <c r="B481" s="3">
        <v>46057</v>
      </c>
      <c r="C481" s="4">
        <f>YEAR(SalesDataTable[[#This Row],[Order Date]])</f>
        <v>2026</v>
      </c>
      <c r="D481" s="4" t="str">
        <f>"Q"&amp;ROUNDUP(MONTH(SalesDataTable[[#This Row],[Order Date]])/3,0)</f>
        <v>Q1</v>
      </c>
      <c r="E481" s="4">
        <f>MONTH(SalesDataTable[[#This Row],[Order Date]])</f>
        <v>2</v>
      </c>
      <c r="F481" s="4" t="str">
        <f>TEXT(SalesDataTable[[#This Row],[Order Date]],"MMM")</f>
        <v>Feb</v>
      </c>
      <c r="G481" s="4" t="s">
        <v>6</v>
      </c>
      <c r="H481" s="4" t="s">
        <v>41</v>
      </c>
      <c r="I481" s="4" t="s">
        <v>2</v>
      </c>
      <c r="J481" s="4" t="s">
        <v>13</v>
      </c>
      <c r="K481" s="4" t="s">
        <v>23</v>
      </c>
      <c r="L481" s="4" t="s">
        <v>40</v>
      </c>
      <c r="M481" s="8">
        <v>2</v>
      </c>
      <c r="N481" s="5">
        <v>81.59</v>
      </c>
      <c r="O481" s="6">
        <v>0.1</v>
      </c>
      <c r="P481" s="5">
        <v>38.64</v>
      </c>
      <c r="Q481" s="5">
        <f t="shared" si="28"/>
        <v>146.86200000000002</v>
      </c>
      <c r="R481" s="5">
        <f t="shared" si="29"/>
        <v>77.28</v>
      </c>
      <c r="S481" s="5">
        <f t="shared" si="30"/>
        <v>69.582000000000022</v>
      </c>
      <c r="T481" s="7">
        <f t="shared" si="31"/>
        <v>0.47379172284185161</v>
      </c>
    </row>
    <row r="482" spans="1:20" ht="15.6">
      <c r="A482" s="2">
        <v>937</v>
      </c>
      <c r="B482" s="3">
        <v>46280</v>
      </c>
      <c r="C482" s="4">
        <f>YEAR(SalesDataTable[[#This Row],[Order Date]])</f>
        <v>2026</v>
      </c>
      <c r="D482" s="4" t="str">
        <f>"Q"&amp;ROUNDUP(MONTH(SalesDataTable[[#This Row],[Order Date]])/3,0)</f>
        <v>Q3</v>
      </c>
      <c r="E482" s="4">
        <f>MONTH(SalesDataTable[[#This Row],[Order Date]])</f>
        <v>9</v>
      </c>
      <c r="F482" s="4" t="str">
        <f>TEXT(SalesDataTable[[#This Row],[Order Date]],"MMM")</f>
        <v>Sep</v>
      </c>
      <c r="G482" s="4" t="s">
        <v>20</v>
      </c>
      <c r="H482" s="4" t="s">
        <v>21</v>
      </c>
      <c r="I482" s="4" t="s">
        <v>28</v>
      </c>
      <c r="J482" s="4" t="s">
        <v>16</v>
      </c>
      <c r="K482" s="4" t="s">
        <v>9</v>
      </c>
      <c r="L482" s="4" t="s">
        <v>17</v>
      </c>
      <c r="M482" s="8">
        <v>1</v>
      </c>
      <c r="N482" s="5">
        <v>146.41</v>
      </c>
      <c r="O482" s="6">
        <v>0.15</v>
      </c>
      <c r="P482" s="5">
        <v>80.87</v>
      </c>
      <c r="Q482" s="5">
        <f t="shared" si="28"/>
        <v>124.4485</v>
      </c>
      <c r="R482" s="5">
        <f t="shared" si="29"/>
        <v>80.87</v>
      </c>
      <c r="S482" s="5">
        <f t="shared" si="30"/>
        <v>43.578499999999991</v>
      </c>
      <c r="T482" s="7">
        <f t="shared" si="31"/>
        <v>0.35017296311325563</v>
      </c>
    </row>
    <row r="483" spans="1:20" ht="15.6">
      <c r="A483" s="2">
        <v>938</v>
      </c>
      <c r="B483" s="3">
        <v>46183</v>
      </c>
      <c r="C483" s="4">
        <f>YEAR(SalesDataTable[[#This Row],[Order Date]])</f>
        <v>2026</v>
      </c>
      <c r="D483" s="4" t="str">
        <f>"Q"&amp;ROUNDUP(MONTH(SalesDataTable[[#This Row],[Order Date]])/3,0)</f>
        <v>Q2</v>
      </c>
      <c r="E483" s="4">
        <f>MONTH(SalesDataTable[[#This Row],[Order Date]])</f>
        <v>6</v>
      </c>
      <c r="F483" s="4" t="str">
        <f>TEXT(SalesDataTable[[#This Row],[Order Date]],"MMM")</f>
        <v>Jun</v>
      </c>
      <c r="G483" s="4" t="s">
        <v>20</v>
      </c>
      <c r="H483" s="4" t="s">
        <v>47</v>
      </c>
      <c r="I483" s="4" t="s">
        <v>19</v>
      </c>
      <c r="J483" s="4" t="s">
        <v>16</v>
      </c>
      <c r="K483" s="4" t="s">
        <v>34</v>
      </c>
      <c r="L483" s="4" t="s">
        <v>45</v>
      </c>
      <c r="M483" s="8">
        <v>1</v>
      </c>
      <c r="N483" s="5">
        <v>51.09</v>
      </c>
      <c r="O483" s="6">
        <v>0</v>
      </c>
      <c r="P483" s="5">
        <v>22.4</v>
      </c>
      <c r="Q483" s="5">
        <f t="shared" si="28"/>
        <v>51.09</v>
      </c>
      <c r="R483" s="5">
        <f t="shared" si="29"/>
        <v>22.4</v>
      </c>
      <c r="S483" s="5">
        <f t="shared" si="30"/>
        <v>28.690000000000005</v>
      </c>
      <c r="T483" s="7">
        <f t="shared" si="31"/>
        <v>0.56155803484047762</v>
      </c>
    </row>
    <row r="484" spans="1:20" ht="15.6">
      <c r="A484" s="2">
        <v>939</v>
      </c>
      <c r="B484" s="3">
        <v>46329</v>
      </c>
      <c r="C484" s="4">
        <f>YEAR(SalesDataTable[[#This Row],[Order Date]])</f>
        <v>2026</v>
      </c>
      <c r="D484" s="4" t="str">
        <f>"Q"&amp;ROUNDUP(MONTH(SalesDataTable[[#This Row],[Order Date]])/3,0)</f>
        <v>Q4</v>
      </c>
      <c r="E484" s="4">
        <f>MONTH(SalesDataTable[[#This Row],[Order Date]])</f>
        <v>11</v>
      </c>
      <c r="F484" s="4" t="str">
        <f>TEXT(SalesDataTable[[#This Row],[Order Date]],"MMM")</f>
        <v>Nov</v>
      </c>
      <c r="G484" s="4" t="s">
        <v>6</v>
      </c>
      <c r="H484" s="4" t="s">
        <v>41</v>
      </c>
      <c r="I484" s="4" t="s">
        <v>19</v>
      </c>
      <c r="J484" s="4" t="s">
        <v>3</v>
      </c>
      <c r="K484" s="4" t="s">
        <v>4</v>
      </c>
      <c r="L484" s="4" t="s">
        <v>22</v>
      </c>
      <c r="M484" s="8">
        <v>1</v>
      </c>
      <c r="N484" s="5">
        <v>49.76</v>
      </c>
      <c r="O484" s="6">
        <v>0.1</v>
      </c>
      <c r="P484" s="5">
        <v>21.94</v>
      </c>
      <c r="Q484" s="5">
        <f t="shared" si="28"/>
        <v>44.783999999999999</v>
      </c>
      <c r="R484" s="5">
        <f t="shared" si="29"/>
        <v>21.94</v>
      </c>
      <c r="S484" s="5">
        <f t="shared" si="30"/>
        <v>22.843999999999998</v>
      </c>
      <c r="T484" s="7">
        <f t="shared" si="31"/>
        <v>0.51009289031797067</v>
      </c>
    </row>
    <row r="485" spans="1:20" ht="15.6">
      <c r="A485" s="2">
        <v>940</v>
      </c>
      <c r="B485" s="3">
        <v>46073</v>
      </c>
      <c r="C485" s="4">
        <f>YEAR(SalesDataTable[[#This Row],[Order Date]])</f>
        <v>2026</v>
      </c>
      <c r="D485" s="4" t="str">
        <f>"Q"&amp;ROUNDUP(MONTH(SalesDataTable[[#This Row],[Order Date]])/3,0)</f>
        <v>Q1</v>
      </c>
      <c r="E485" s="4">
        <f>MONTH(SalesDataTable[[#This Row],[Order Date]])</f>
        <v>2</v>
      </c>
      <c r="F485" s="4" t="str">
        <f>TEXT(SalesDataTable[[#This Row],[Order Date]],"MMM")</f>
        <v>Feb</v>
      </c>
      <c r="G485" s="4" t="s">
        <v>11</v>
      </c>
      <c r="H485" s="4" t="s">
        <v>18</v>
      </c>
      <c r="I485" s="4" t="s">
        <v>28</v>
      </c>
      <c r="J485" s="4" t="s">
        <v>3</v>
      </c>
      <c r="K485" s="4" t="s">
        <v>34</v>
      </c>
      <c r="L485" s="4" t="s">
        <v>45</v>
      </c>
      <c r="M485" s="8">
        <v>1</v>
      </c>
      <c r="N485" s="5">
        <v>51.73</v>
      </c>
      <c r="O485" s="6">
        <v>0</v>
      </c>
      <c r="P485" s="5">
        <v>21.83</v>
      </c>
      <c r="Q485" s="5">
        <f t="shared" si="28"/>
        <v>51.73</v>
      </c>
      <c r="R485" s="5">
        <f t="shared" si="29"/>
        <v>21.83</v>
      </c>
      <c r="S485" s="5">
        <f t="shared" si="30"/>
        <v>29.9</v>
      </c>
      <c r="T485" s="7">
        <f t="shared" si="31"/>
        <v>0.57800115986854828</v>
      </c>
    </row>
    <row r="486" spans="1:20" ht="15.6">
      <c r="A486" s="2">
        <v>941</v>
      </c>
      <c r="B486" s="3">
        <v>46211</v>
      </c>
      <c r="C486" s="4">
        <f>YEAR(SalesDataTable[[#This Row],[Order Date]])</f>
        <v>2026</v>
      </c>
      <c r="D486" s="4" t="str">
        <f>"Q"&amp;ROUNDUP(MONTH(SalesDataTable[[#This Row],[Order Date]])/3,0)</f>
        <v>Q3</v>
      </c>
      <c r="E486" s="4">
        <f>MONTH(SalesDataTable[[#This Row],[Order Date]])</f>
        <v>7</v>
      </c>
      <c r="F486" s="4" t="str">
        <f>TEXT(SalesDataTable[[#This Row],[Order Date]],"MMM")</f>
        <v>Jul</v>
      </c>
      <c r="G486" s="4" t="s">
        <v>0</v>
      </c>
      <c r="H486" s="4" t="s">
        <v>36</v>
      </c>
      <c r="I486" s="4" t="s">
        <v>19</v>
      </c>
      <c r="J486" s="4" t="s">
        <v>13</v>
      </c>
      <c r="K486" s="4" t="s">
        <v>23</v>
      </c>
      <c r="L486" s="4" t="s">
        <v>51</v>
      </c>
      <c r="M486" s="8">
        <v>2</v>
      </c>
      <c r="N486" s="5">
        <v>125.73</v>
      </c>
      <c r="O486" s="6">
        <v>0.15</v>
      </c>
      <c r="P486" s="5">
        <v>61.75</v>
      </c>
      <c r="Q486" s="5">
        <f t="shared" si="28"/>
        <v>213.74100000000001</v>
      </c>
      <c r="R486" s="5">
        <f t="shared" si="29"/>
        <v>123.5</v>
      </c>
      <c r="S486" s="5">
        <f t="shared" si="30"/>
        <v>90.241000000000014</v>
      </c>
      <c r="T486" s="7">
        <f t="shared" si="31"/>
        <v>0.42219789371248384</v>
      </c>
    </row>
    <row r="487" spans="1:20" ht="15.6">
      <c r="A487" s="2">
        <v>942</v>
      </c>
      <c r="B487" s="3">
        <v>46169</v>
      </c>
      <c r="C487" s="4">
        <f>YEAR(SalesDataTable[[#This Row],[Order Date]])</f>
        <v>2026</v>
      </c>
      <c r="D487" s="4" t="str">
        <f>"Q"&amp;ROUNDUP(MONTH(SalesDataTable[[#This Row],[Order Date]])/3,0)</f>
        <v>Q2</v>
      </c>
      <c r="E487" s="4">
        <f>MONTH(SalesDataTable[[#This Row],[Order Date]])</f>
        <v>5</v>
      </c>
      <c r="F487" s="4" t="str">
        <f>TEXT(SalesDataTable[[#This Row],[Order Date]],"MMM")</f>
        <v>May</v>
      </c>
      <c r="G487" s="4" t="s">
        <v>20</v>
      </c>
      <c r="H487" s="4" t="s">
        <v>21</v>
      </c>
      <c r="I487" s="4" t="s">
        <v>2</v>
      </c>
      <c r="J487" s="4" t="s">
        <v>3</v>
      </c>
      <c r="K487" s="4" t="s">
        <v>14</v>
      </c>
      <c r="L487" s="4" t="s">
        <v>32</v>
      </c>
      <c r="M487" s="8">
        <v>1</v>
      </c>
      <c r="N487" s="5">
        <v>46.28</v>
      </c>
      <c r="O487" s="6">
        <v>0.05</v>
      </c>
      <c r="P487" s="5">
        <v>17.95</v>
      </c>
      <c r="Q487" s="5">
        <f t="shared" si="28"/>
        <v>43.966000000000001</v>
      </c>
      <c r="R487" s="5">
        <f t="shared" si="29"/>
        <v>17.95</v>
      </c>
      <c r="S487" s="5">
        <f t="shared" si="30"/>
        <v>26.016000000000002</v>
      </c>
      <c r="T487" s="7">
        <f t="shared" si="31"/>
        <v>0.591729973161079</v>
      </c>
    </row>
    <row r="488" spans="1:20" ht="15.6">
      <c r="A488" s="2">
        <v>944</v>
      </c>
      <c r="B488" s="3">
        <v>46201</v>
      </c>
      <c r="C488" s="4">
        <f>YEAR(SalesDataTable[[#This Row],[Order Date]])</f>
        <v>2026</v>
      </c>
      <c r="D488" s="4" t="str">
        <f>"Q"&amp;ROUNDUP(MONTH(SalesDataTable[[#This Row],[Order Date]])/3,0)</f>
        <v>Q2</v>
      </c>
      <c r="E488" s="4">
        <f>MONTH(SalesDataTable[[#This Row],[Order Date]])</f>
        <v>6</v>
      </c>
      <c r="F488" s="4" t="str">
        <f>TEXT(SalesDataTable[[#This Row],[Order Date]],"MMM")</f>
        <v>Jun</v>
      </c>
      <c r="G488" s="4" t="s">
        <v>20</v>
      </c>
      <c r="H488" s="4" t="s">
        <v>31</v>
      </c>
      <c r="I488" s="4" t="s">
        <v>28</v>
      </c>
      <c r="J488" s="4" t="s">
        <v>3</v>
      </c>
      <c r="K488" s="4" t="s">
        <v>23</v>
      </c>
      <c r="L488" s="4" t="s">
        <v>40</v>
      </c>
      <c r="M488" s="8">
        <v>2</v>
      </c>
      <c r="N488" s="5">
        <v>83.72</v>
      </c>
      <c r="O488" s="6">
        <v>0</v>
      </c>
      <c r="P488" s="5">
        <v>38.96</v>
      </c>
      <c r="Q488" s="5">
        <f t="shared" si="28"/>
        <v>167.44</v>
      </c>
      <c r="R488" s="5">
        <f t="shared" si="29"/>
        <v>77.92</v>
      </c>
      <c r="S488" s="5">
        <f t="shared" si="30"/>
        <v>89.52</v>
      </c>
      <c r="T488" s="7">
        <f t="shared" si="31"/>
        <v>0.53463927376970855</v>
      </c>
    </row>
    <row r="489" spans="1:20" ht="15.6">
      <c r="A489" s="2">
        <v>945</v>
      </c>
      <c r="B489" s="3">
        <v>46221</v>
      </c>
      <c r="C489" s="4">
        <f>YEAR(SalesDataTable[[#This Row],[Order Date]])</f>
        <v>2026</v>
      </c>
      <c r="D489" s="4" t="str">
        <f>"Q"&amp;ROUNDUP(MONTH(SalesDataTable[[#This Row],[Order Date]])/3,0)</f>
        <v>Q3</v>
      </c>
      <c r="E489" s="4">
        <f>MONTH(SalesDataTable[[#This Row],[Order Date]])</f>
        <v>7</v>
      </c>
      <c r="F489" s="4" t="str">
        <f>TEXT(SalesDataTable[[#This Row],[Order Date]],"MMM")</f>
        <v>Jul</v>
      </c>
      <c r="G489" s="4" t="s">
        <v>11</v>
      </c>
      <c r="H489" s="4" t="s">
        <v>18</v>
      </c>
      <c r="I489" s="4" t="s">
        <v>2</v>
      </c>
      <c r="J489" s="4" t="s">
        <v>13</v>
      </c>
      <c r="K489" s="4" t="s">
        <v>9</v>
      </c>
      <c r="L489" s="4" t="s">
        <v>37</v>
      </c>
      <c r="M489" s="8">
        <v>1</v>
      </c>
      <c r="N489" s="5">
        <v>154.9</v>
      </c>
      <c r="O489" s="6">
        <v>0.05</v>
      </c>
      <c r="P489" s="5">
        <v>77.819999999999993</v>
      </c>
      <c r="Q489" s="5">
        <f t="shared" si="28"/>
        <v>147.155</v>
      </c>
      <c r="R489" s="5">
        <f t="shared" si="29"/>
        <v>77.819999999999993</v>
      </c>
      <c r="S489" s="5">
        <f t="shared" si="30"/>
        <v>69.335000000000008</v>
      </c>
      <c r="T489" s="7">
        <f t="shared" si="31"/>
        <v>0.47116985491488572</v>
      </c>
    </row>
    <row r="490" spans="1:20" ht="15.6">
      <c r="A490" s="2">
        <v>948</v>
      </c>
      <c r="B490" s="3">
        <v>46367</v>
      </c>
      <c r="C490" s="4">
        <f>YEAR(SalesDataTable[[#This Row],[Order Date]])</f>
        <v>2026</v>
      </c>
      <c r="D490" s="4" t="str">
        <f>"Q"&amp;ROUNDUP(MONTH(SalesDataTable[[#This Row],[Order Date]])/3,0)</f>
        <v>Q4</v>
      </c>
      <c r="E490" s="4">
        <f>MONTH(SalesDataTable[[#This Row],[Order Date]])</f>
        <v>12</v>
      </c>
      <c r="F490" s="4" t="str">
        <f>TEXT(SalesDataTable[[#This Row],[Order Date]],"MMM")</f>
        <v>Dec</v>
      </c>
      <c r="G490" s="4" t="s">
        <v>6</v>
      </c>
      <c r="H490" s="4" t="s">
        <v>41</v>
      </c>
      <c r="I490" s="4" t="s">
        <v>28</v>
      </c>
      <c r="J490" s="4" t="s">
        <v>13</v>
      </c>
      <c r="K490" s="4" t="s">
        <v>9</v>
      </c>
      <c r="L490" s="4" t="s">
        <v>17</v>
      </c>
      <c r="M490" s="8">
        <v>1</v>
      </c>
      <c r="N490" s="5">
        <v>141.74</v>
      </c>
      <c r="O490" s="6">
        <v>0.15</v>
      </c>
      <c r="P490" s="5">
        <v>78.97</v>
      </c>
      <c r="Q490" s="5">
        <f t="shared" si="28"/>
        <v>120.479</v>
      </c>
      <c r="R490" s="5">
        <f t="shared" si="29"/>
        <v>78.97</v>
      </c>
      <c r="S490" s="5">
        <f t="shared" si="30"/>
        <v>41.509</v>
      </c>
      <c r="T490" s="7">
        <f t="shared" si="31"/>
        <v>0.34453307215365336</v>
      </c>
    </row>
    <row r="491" spans="1:20" ht="15.6">
      <c r="A491" s="2">
        <v>949</v>
      </c>
      <c r="B491" s="3">
        <v>46327</v>
      </c>
      <c r="C491" s="4">
        <f>YEAR(SalesDataTable[[#This Row],[Order Date]])</f>
        <v>2026</v>
      </c>
      <c r="D491" s="4" t="str">
        <f>"Q"&amp;ROUNDUP(MONTH(SalesDataTable[[#This Row],[Order Date]])/3,0)</f>
        <v>Q4</v>
      </c>
      <c r="E491" s="4">
        <f>MONTH(SalesDataTable[[#This Row],[Order Date]])</f>
        <v>11</v>
      </c>
      <c r="F491" s="4" t="str">
        <f>TEXT(SalesDataTable[[#This Row],[Order Date]],"MMM")</f>
        <v>Nov</v>
      </c>
      <c r="G491" s="4" t="s">
        <v>11</v>
      </c>
      <c r="H491" s="4" t="s">
        <v>12</v>
      </c>
      <c r="I491" s="4" t="s">
        <v>2</v>
      </c>
      <c r="J491" s="4" t="s">
        <v>3</v>
      </c>
      <c r="K491" s="4" t="s">
        <v>4</v>
      </c>
      <c r="L491" s="4" t="s">
        <v>30</v>
      </c>
      <c r="M491" s="8">
        <v>4</v>
      </c>
      <c r="N491" s="5">
        <v>103.33</v>
      </c>
      <c r="O491" s="6">
        <v>0</v>
      </c>
      <c r="P491" s="5">
        <v>49.15</v>
      </c>
      <c r="Q491" s="5">
        <f t="shared" si="28"/>
        <v>413.32</v>
      </c>
      <c r="R491" s="5">
        <f t="shared" si="29"/>
        <v>196.6</v>
      </c>
      <c r="S491" s="5">
        <f t="shared" si="30"/>
        <v>216.72</v>
      </c>
      <c r="T491" s="7">
        <f t="shared" si="31"/>
        <v>0.5243394948224136</v>
      </c>
    </row>
    <row r="492" spans="1:20" ht="15.6">
      <c r="A492" s="2">
        <v>952</v>
      </c>
      <c r="B492" s="3">
        <v>46190</v>
      </c>
      <c r="C492" s="4">
        <f>YEAR(SalesDataTable[[#This Row],[Order Date]])</f>
        <v>2026</v>
      </c>
      <c r="D492" s="4" t="str">
        <f>"Q"&amp;ROUNDUP(MONTH(SalesDataTable[[#This Row],[Order Date]])/3,0)</f>
        <v>Q2</v>
      </c>
      <c r="E492" s="4">
        <f>MONTH(SalesDataTable[[#This Row],[Order Date]])</f>
        <v>6</v>
      </c>
      <c r="F492" s="4" t="str">
        <f>TEXT(SalesDataTable[[#This Row],[Order Date]],"MMM")</f>
        <v>Jun</v>
      </c>
      <c r="G492" s="4" t="s">
        <v>0</v>
      </c>
      <c r="H492" s="4" t="s">
        <v>1</v>
      </c>
      <c r="I492" s="4" t="s">
        <v>2</v>
      </c>
      <c r="J492" s="4" t="s">
        <v>16</v>
      </c>
      <c r="K492" s="4" t="s">
        <v>23</v>
      </c>
      <c r="L492" s="4" t="s">
        <v>40</v>
      </c>
      <c r="M492" s="8">
        <v>1</v>
      </c>
      <c r="N492" s="5">
        <v>79.900000000000006</v>
      </c>
      <c r="O492" s="6">
        <v>0.05</v>
      </c>
      <c r="P492" s="5">
        <v>40.19</v>
      </c>
      <c r="Q492" s="5">
        <f t="shared" si="28"/>
        <v>75.905000000000001</v>
      </c>
      <c r="R492" s="5">
        <f t="shared" si="29"/>
        <v>40.19</v>
      </c>
      <c r="S492" s="5">
        <f t="shared" si="30"/>
        <v>35.715000000000003</v>
      </c>
      <c r="T492" s="7">
        <f t="shared" si="31"/>
        <v>0.47052236348066667</v>
      </c>
    </row>
    <row r="493" spans="1:20" ht="15.6">
      <c r="A493" s="2">
        <v>954</v>
      </c>
      <c r="B493" s="3">
        <v>46233</v>
      </c>
      <c r="C493" s="4">
        <f>YEAR(SalesDataTable[[#This Row],[Order Date]])</f>
        <v>2026</v>
      </c>
      <c r="D493" s="4" t="str">
        <f>"Q"&amp;ROUNDUP(MONTH(SalesDataTable[[#This Row],[Order Date]])/3,0)</f>
        <v>Q3</v>
      </c>
      <c r="E493" s="4">
        <f>MONTH(SalesDataTable[[#This Row],[Order Date]])</f>
        <v>7</v>
      </c>
      <c r="F493" s="4" t="str">
        <f>TEXT(SalesDataTable[[#This Row],[Order Date]],"MMM")</f>
        <v>Jul</v>
      </c>
      <c r="G493" s="4" t="s">
        <v>6</v>
      </c>
      <c r="H493" s="4" t="s">
        <v>7</v>
      </c>
      <c r="I493" s="4" t="s">
        <v>2</v>
      </c>
      <c r="J493" s="4" t="s">
        <v>13</v>
      </c>
      <c r="K493" s="4" t="s">
        <v>14</v>
      </c>
      <c r="L493" s="4" t="s">
        <v>44</v>
      </c>
      <c r="M493" s="8">
        <v>3</v>
      </c>
      <c r="N493" s="5">
        <v>134.61000000000001</v>
      </c>
      <c r="O493" s="6">
        <v>0.1</v>
      </c>
      <c r="P493" s="5">
        <v>65.77</v>
      </c>
      <c r="Q493" s="5">
        <f t="shared" si="28"/>
        <v>363.44700000000006</v>
      </c>
      <c r="R493" s="5">
        <f t="shared" si="29"/>
        <v>197.31</v>
      </c>
      <c r="S493" s="5">
        <f t="shared" si="30"/>
        <v>166.13700000000006</v>
      </c>
      <c r="T493" s="7">
        <f t="shared" si="31"/>
        <v>0.45711479252820914</v>
      </c>
    </row>
    <row r="494" spans="1:20" ht="15.6">
      <c r="A494" s="2">
        <v>955</v>
      </c>
      <c r="B494" s="3">
        <v>46328</v>
      </c>
      <c r="C494" s="4">
        <f>YEAR(SalesDataTable[[#This Row],[Order Date]])</f>
        <v>2026</v>
      </c>
      <c r="D494" s="4" t="str">
        <f>"Q"&amp;ROUNDUP(MONTH(SalesDataTable[[#This Row],[Order Date]])/3,0)</f>
        <v>Q4</v>
      </c>
      <c r="E494" s="4">
        <f>MONTH(SalesDataTable[[#This Row],[Order Date]])</f>
        <v>11</v>
      </c>
      <c r="F494" s="4" t="str">
        <f>TEXT(SalesDataTable[[#This Row],[Order Date]],"MMM")</f>
        <v>Nov</v>
      </c>
      <c r="G494" s="4" t="s">
        <v>20</v>
      </c>
      <c r="H494" s="4" t="s">
        <v>47</v>
      </c>
      <c r="I494" s="4" t="s">
        <v>19</v>
      </c>
      <c r="J494" s="4" t="s">
        <v>13</v>
      </c>
      <c r="K494" s="4" t="s">
        <v>23</v>
      </c>
      <c r="L494" s="4" t="s">
        <v>29</v>
      </c>
      <c r="M494" s="8">
        <v>1</v>
      </c>
      <c r="N494" s="5">
        <v>198.34</v>
      </c>
      <c r="O494" s="6">
        <v>0.05</v>
      </c>
      <c r="P494" s="5">
        <v>103.2</v>
      </c>
      <c r="Q494" s="5">
        <f t="shared" si="28"/>
        <v>188.423</v>
      </c>
      <c r="R494" s="5">
        <f t="shared" si="29"/>
        <v>103.2</v>
      </c>
      <c r="S494" s="5">
        <f t="shared" si="30"/>
        <v>85.222999999999999</v>
      </c>
      <c r="T494" s="7">
        <f t="shared" si="31"/>
        <v>0.45229616341954004</v>
      </c>
    </row>
    <row r="495" spans="1:20" ht="15.6">
      <c r="A495" s="2">
        <v>956</v>
      </c>
      <c r="B495" s="3">
        <v>46145</v>
      </c>
      <c r="C495" s="4">
        <f>YEAR(SalesDataTable[[#This Row],[Order Date]])</f>
        <v>2026</v>
      </c>
      <c r="D495" s="4" t="str">
        <f>"Q"&amp;ROUNDUP(MONTH(SalesDataTable[[#This Row],[Order Date]])/3,0)</f>
        <v>Q2</v>
      </c>
      <c r="E495" s="4">
        <f>MONTH(SalesDataTable[[#This Row],[Order Date]])</f>
        <v>5</v>
      </c>
      <c r="F495" s="4" t="str">
        <f>TEXT(SalesDataTable[[#This Row],[Order Date]],"MMM")</f>
        <v>May</v>
      </c>
      <c r="G495" s="4" t="s">
        <v>0</v>
      </c>
      <c r="H495" s="4" t="s">
        <v>50</v>
      </c>
      <c r="I495" s="4" t="s">
        <v>2</v>
      </c>
      <c r="J495" s="4" t="s">
        <v>16</v>
      </c>
      <c r="K495" s="4" t="s">
        <v>9</v>
      </c>
      <c r="L495" s="4" t="s">
        <v>37</v>
      </c>
      <c r="M495" s="8">
        <v>1</v>
      </c>
      <c r="N495" s="5">
        <v>157.59</v>
      </c>
      <c r="O495" s="6">
        <v>0.05</v>
      </c>
      <c r="P495" s="5">
        <v>77.599999999999994</v>
      </c>
      <c r="Q495" s="5">
        <f t="shared" si="28"/>
        <v>149.7105</v>
      </c>
      <c r="R495" s="5">
        <f t="shared" si="29"/>
        <v>77.599999999999994</v>
      </c>
      <c r="S495" s="5">
        <f t="shared" si="30"/>
        <v>72.110500000000002</v>
      </c>
      <c r="T495" s="7">
        <f t="shared" si="31"/>
        <v>0.48166628259206939</v>
      </c>
    </row>
    <row r="496" spans="1:20" ht="15.6">
      <c r="A496" s="2">
        <v>957</v>
      </c>
      <c r="B496" s="3">
        <v>46256</v>
      </c>
      <c r="C496" s="4">
        <f>YEAR(SalesDataTable[[#This Row],[Order Date]])</f>
        <v>2026</v>
      </c>
      <c r="D496" s="4" t="str">
        <f>"Q"&amp;ROUNDUP(MONTH(SalesDataTable[[#This Row],[Order Date]])/3,0)</f>
        <v>Q3</v>
      </c>
      <c r="E496" s="4">
        <f>MONTH(SalesDataTable[[#This Row],[Order Date]])</f>
        <v>8</v>
      </c>
      <c r="F496" s="4" t="str">
        <f>TEXT(SalesDataTable[[#This Row],[Order Date]],"MMM")</f>
        <v>Aug</v>
      </c>
      <c r="G496" s="4" t="s">
        <v>11</v>
      </c>
      <c r="H496" s="4" t="s">
        <v>12</v>
      </c>
      <c r="I496" s="4" t="s">
        <v>2</v>
      </c>
      <c r="J496" s="4" t="s">
        <v>3</v>
      </c>
      <c r="K496" s="4" t="s">
        <v>9</v>
      </c>
      <c r="L496" s="4" t="s">
        <v>17</v>
      </c>
      <c r="M496" s="8">
        <v>2</v>
      </c>
      <c r="N496" s="5">
        <v>146.85</v>
      </c>
      <c r="O496" s="6">
        <v>0</v>
      </c>
      <c r="P496" s="5">
        <v>81.010000000000005</v>
      </c>
      <c r="Q496" s="5">
        <f t="shared" si="28"/>
        <v>293.7</v>
      </c>
      <c r="R496" s="5">
        <f t="shared" si="29"/>
        <v>162.02000000000001</v>
      </c>
      <c r="S496" s="5">
        <f t="shared" si="30"/>
        <v>131.67999999999998</v>
      </c>
      <c r="T496" s="7">
        <f t="shared" si="31"/>
        <v>0.44834865509022809</v>
      </c>
    </row>
    <row r="497" spans="1:20" ht="15.6">
      <c r="A497" s="2">
        <v>958</v>
      </c>
      <c r="B497" s="3">
        <v>46226</v>
      </c>
      <c r="C497" s="4">
        <f>YEAR(SalesDataTable[[#This Row],[Order Date]])</f>
        <v>2026</v>
      </c>
      <c r="D497" s="4" t="str">
        <f>"Q"&amp;ROUNDUP(MONTH(SalesDataTable[[#This Row],[Order Date]])/3,0)</f>
        <v>Q3</v>
      </c>
      <c r="E497" s="4">
        <f>MONTH(SalesDataTable[[#This Row],[Order Date]])</f>
        <v>7</v>
      </c>
      <c r="F497" s="4" t="str">
        <f>TEXT(SalesDataTable[[#This Row],[Order Date]],"MMM")</f>
        <v>Jul</v>
      </c>
      <c r="G497" s="4" t="s">
        <v>20</v>
      </c>
      <c r="H497" s="4" t="s">
        <v>33</v>
      </c>
      <c r="I497" s="4" t="s">
        <v>28</v>
      </c>
      <c r="J497" s="4" t="s">
        <v>13</v>
      </c>
      <c r="K497" s="4" t="s">
        <v>4</v>
      </c>
      <c r="L497" s="4" t="s">
        <v>30</v>
      </c>
      <c r="M497" s="8">
        <v>6</v>
      </c>
      <c r="N497" s="5">
        <v>102.96</v>
      </c>
      <c r="O497" s="6">
        <v>0.05</v>
      </c>
      <c r="P497" s="5">
        <v>51.74</v>
      </c>
      <c r="Q497" s="5">
        <f t="shared" si="28"/>
        <v>586.87199999999996</v>
      </c>
      <c r="R497" s="5">
        <f t="shared" si="29"/>
        <v>310.44</v>
      </c>
      <c r="S497" s="5">
        <f t="shared" si="30"/>
        <v>276.43199999999996</v>
      </c>
      <c r="T497" s="7">
        <f t="shared" si="31"/>
        <v>0.47102604997341835</v>
      </c>
    </row>
    <row r="498" spans="1:20" ht="15.6">
      <c r="A498" s="2">
        <v>959</v>
      </c>
      <c r="B498" s="3">
        <v>46250</v>
      </c>
      <c r="C498" s="4">
        <f>YEAR(SalesDataTable[[#This Row],[Order Date]])</f>
        <v>2026</v>
      </c>
      <c r="D498" s="4" t="str">
        <f>"Q"&amp;ROUNDUP(MONTH(SalesDataTable[[#This Row],[Order Date]])/3,0)</f>
        <v>Q3</v>
      </c>
      <c r="E498" s="4">
        <f>MONTH(SalesDataTable[[#This Row],[Order Date]])</f>
        <v>8</v>
      </c>
      <c r="F498" s="4" t="str">
        <f>TEXT(SalesDataTable[[#This Row],[Order Date]],"MMM")</f>
        <v>Aug</v>
      </c>
      <c r="G498" s="4" t="s">
        <v>6</v>
      </c>
      <c r="H498" s="4" t="s">
        <v>7</v>
      </c>
      <c r="I498" s="4" t="s">
        <v>19</v>
      </c>
      <c r="J498" s="4" t="s">
        <v>3</v>
      </c>
      <c r="K498" s="4" t="s">
        <v>34</v>
      </c>
      <c r="L498" s="4" t="s">
        <v>35</v>
      </c>
      <c r="M498" s="8">
        <v>4</v>
      </c>
      <c r="N498" s="5">
        <v>40.46</v>
      </c>
      <c r="O498" s="6">
        <v>0</v>
      </c>
      <c r="P498" s="5">
        <v>15.12</v>
      </c>
      <c r="Q498" s="5">
        <f t="shared" si="28"/>
        <v>161.84</v>
      </c>
      <c r="R498" s="5">
        <f t="shared" si="29"/>
        <v>60.48</v>
      </c>
      <c r="S498" s="5">
        <f t="shared" si="30"/>
        <v>101.36000000000001</v>
      </c>
      <c r="T498" s="7">
        <f t="shared" si="31"/>
        <v>0.62629757785467133</v>
      </c>
    </row>
    <row r="499" spans="1:20" ht="15.6">
      <c r="A499" s="2">
        <v>960</v>
      </c>
      <c r="B499" s="3">
        <v>46313</v>
      </c>
      <c r="C499" s="4">
        <f>YEAR(SalesDataTable[[#This Row],[Order Date]])</f>
        <v>2026</v>
      </c>
      <c r="D499" s="4" t="str">
        <f>"Q"&amp;ROUNDUP(MONTH(SalesDataTable[[#This Row],[Order Date]])/3,0)</f>
        <v>Q4</v>
      </c>
      <c r="E499" s="4">
        <f>MONTH(SalesDataTable[[#This Row],[Order Date]])</f>
        <v>10</v>
      </c>
      <c r="F499" s="4" t="str">
        <f>TEXT(SalesDataTable[[#This Row],[Order Date]],"MMM")</f>
        <v>Oct</v>
      </c>
      <c r="G499" s="4" t="s">
        <v>6</v>
      </c>
      <c r="H499" s="4" t="s">
        <v>43</v>
      </c>
      <c r="I499" s="4" t="s">
        <v>28</v>
      </c>
      <c r="J499" s="4" t="s">
        <v>3</v>
      </c>
      <c r="K499" s="4" t="s">
        <v>23</v>
      </c>
      <c r="L499" s="4" t="s">
        <v>29</v>
      </c>
      <c r="M499" s="8">
        <v>5</v>
      </c>
      <c r="N499" s="5">
        <v>196.37</v>
      </c>
      <c r="O499" s="6">
        <v>0.05</v>
      </c>
      <c r="P499" s="5">
        <v>103.51</v>
      </c>
      <c r="Q499" s="5">
        <f t="shared" si="28"/>
        <v>932.75749999999994</v>
      </c>
      <c r="R499" s="5">
        <f t="shared" si="29"/>
        <v>517.55000000000007</v>
      </c>
      <c r="S499" s="5">
        <f t="shared" si="30"/>
        <v>415.20749999999987</v>
      </c>
      <c r="T499" s="7">
        <f t="shared" si="31"/>
        <v>0.44513981393877816</v>
      </c>
    </row>
    <row r="500" spans="1:20" ht="15.6">
      <c r="A500" s="2">
        <v>962</v>
      </c>
      <c r="B500" s="3">
        <v>46249</v>
      </c>
      <c r="C500" s="4">
        <f>YEAR(SalesDataTable[[#This Row],[Order Date]])</f>
        <v>2026</v>
      </c>
      <c r="D500" s="4" t="str">
        <f>"Q"&amp;ROUNDUP(MONTH(SalesDataTable[[#This Row],[Order Date]])/3,0)</f>
        <v>Q3</v>
      </c>
      <c r="E500" s="4">
        <f>MONTH(SalesDataTable[[#This Row],[Order Date]])</f>
        <v>8</v>
      </c>
      <c r="F500" s="4" t="str">
        <f>TEXT(SalesDataTable[[#This Row],[Order Date]],"MMM")</f>
        <v>Aug</v>
      </c>
      <c r="G500" s="4" t="s">
        <v>0</v>
      </c>
      <c r="H500" s="4" t="s">
        <v>1</v>
      </c>
      <c r="I500" s="4" t="s">
        <v>19</v>
      </c>
      <c r="J500" s="4" t="s">
        <v>13</v>
      </c>
      <c r="K500" s="4" t="s">
        <v>34</v>
      </c>
      <c r="L500" s="4" t="s">
        <v>35</v>
      </c>
      <c r="M500" s="8">
        <v>2</v>
      </c>
      <c r="N500" s="5">
        <v>39.729999999999997</v>
      </c>
      <c r="O500" s="6">
        <v>0</v>
      </c>
      <c r="P500" s="5">
        <v>14.95</v>
      </c>
      <c r="Q500" s="5">
        <f t="shared" si="28"/>
        <v>79.459999999999994</v>
      </c>
      <c r="R500" s="5">
        <f t="shared" si="29"/>
        <v>29.9</v>
      </c>
      <c r="S500" s="5">
        <f t="shared" si="30"/>
        <v>49.559999999999995</v>
      </c>
      <c r="T500" s="7">
        <f t="shared" si="31"/>
        <v>0.62371004278882458</v>
      </c>
    </row>
    <row r="501" spans="1:20" ht="15.6">
      <c r="A501" s="2">
        <v>965</v>
      </c>
      <c r="B501" s="3">
        <v>46225</v>
      </c>
      <c r="C501" s="4">
        <f>YEAR(SalesDataTable[[#This Row],[Order Date]])</f>
        <v>2026</v>
      </c>
      <c r="D501" s="4" t="str">
        <f>"Q"&amp;ROUNDUP(MONTH(SalesDataTable[[#This Row],[Order Date]])/3,0)</f>
        <v>Q3</v>
      </c>
      <c r="E501" s="4">
        <f>MONTH(SalesDataTable[[#This Row],[Order Date]])</f>
        <v>7</v>
      </c>
      <c r="F501" s="4" t="str">
        <f>TEXT(SalesDataTable[[#This Row],[Order Date]],"MMM")</f>
        <v>Jul</v>
      </c>
      <c r="G501" s="4" t="s">
        <v>6</v>
      </c>
      <c r="H501" s="4" t="s">
        <v>41</v>
      </c>
      <c r="I501" s="4" t="s">
        <v>19</v>
      </c>
      <c r="J501" s="4" t="s">
        <v>3</v>
      </c>
      <c r="K501" s="4" t="s">
        <v>14</v>
      </c>
      <c r="L501" s="4" t="s">
        <v>15</v>
      </c>
      <c r="M501" s="8">
        <v>2</v>
      </c>
      <c r="N501" s="5">
        <v>35.39</v>
      </c>
      <c r="O501" s="6">
        <v>0.05</v>
      </c>
      <c r="P501" s="5">
        <v>13.39</v>
      </c>
      <c r="Q501" s="5">
        <f t="shared" si="28"/>
        <v>67.241</v>
      </c>
      <c r="R501" s="5">
        <f t="shared" si="29"/>
        <v>26.78</v>
      </c>
      <c r="S501" s="5">
        <f t="shared" si="30"/>
        <v>40.460999999999999</v>
      </c>
      <c r="T501" s="7">
        <f t="shared" si="31"/>
        <v>0.60173108668818132</v>
      </c>
    </row>
    <row r="502" spans="1:20" ht="15.6">
      <c r="A502" s="2">
        <v>967</v>
      </c>
      <c r="B502" s="3">
        <v>46250</v>
      </c>
      <c r="C502" s="4">
        <f>YEAR(SalesDataTable[[#This Row],[Order Date]])</f>
        <v>2026</v>
      </c>
      <c r="D502" s="4" t="str">
        <f>"Q"&amp;ROUNDUP(MONTH(SalesDataTable[[#This Row],[Order Date]])/3,0)</f>
        <v>Q3</v>
      </c>
      <c r="E502" s="4">
        <f>MONTH(SalesDataTable[[#This Row],[Order Date]])</f>
        <v>8</v>
      </c>
      <c r="F502" s="4" t="str">
        <f>TEXT(SalesDataTable[[#This Row],[Order Date]],"MMM")</f>
        <v>Aug</v>
      </c>
      <c r="G502" s="4" t="s">
        <v>11</v>
      </c>
      <c r="H502" s="4" t="s">
        <v>52</v>
      </c>
      <c r="I502" s="4" t="s">
        <v>8</v>
      </c>
      <c r="J502" s="4" t="s">
        <v>3</v>
      </c>
      <c r="K502" s="4" t="s">
        <v>4</v>
      </c>
      <c r="L502" s="4" t="s">
        <v>5</v>
      </c>
      <c r="M502" s="8">
        <v>5</v>
      </c>
      <c r="N502" s="5">
        <v>81.55</v>
      </c>
      <c r="O502" s="6">
        <v>0.2</v>
      </c>
      <c r="P502" s="5">
        <v>42.09</v>
      </c>
      <c r="Q502" s="5">
        <f t="shared" si="28"/>
        <v>326.20000000000005</v>
      </c>
      <c r="R502" s="5">
        <f t="shared" si="29"/>
        <v>210.45000000000002</v>
      </c>
      <c r="S502" s="5">
        <f t="shared" si="30"/>
        <v>115.75000000000003</v>
      </c>
      <c r="T502" s="7">
        <f t="shared" si="31"/>
        <v>0.3548436541998774</v>
      </c>
    </row>
    <row r="503" spans="1:20" ht="15.6">
      <c r="A503" s="2">
        <v>968</v>
      </c>
      <c r="B503" s="3">
        <v>46384</v>
      </c>
      <c r="C503" s="4">
        <f>YEAR(SalesDataTable[[#This Row],[Order Date]])</f>
        <v>2026</v>
      </c>
      <c r="D503" s="4" t="str">
        <f>"Q"&amp;ROUNDUP(MONTH(SalesDataTable[[#This Row],[Order Date]])/3,0)</f>
        <v>Q4</v>
      </c>
      <c r="E503" s="4">
        <f>MONTH(SalesDataTable[[#This Row],[Order Date]])</f>
        <v>12</v>
      </c>
      <c r="F503" s="4" t="str">
        <f>TEXT(SalesDataTable[[#This Row],[Order Date]],"MMM")</f>
        <v>Dec</v>
      </c>
      <c r="G503" s="4" t="s">
        <v>6</v>
      </c>
      <c r="H503" s="4" t="s">
        <v>43</v>
      </c>
      <c r="I503" s="4" t="s">
        <v>19</v>
      </c>
      <c r="J503" s="4" t="s">
        <v>13</v>
      </c>
      <c r="K503" s="4" t="s">
        <v>4</v>
      </c>
      <c r="L503" s="4" t="s">
        <v>30</v>
      </c>
      <c r="M503" s="8">
        <v>1</v>
      </c>
      <c r="N503" s="5">
        <v>103.13</v>
      </c>
      <c r="O503" s="6">
        <v>0.15</v>
      </c>
      <c r="P503" s="5">
        <v>50.06</v>
      </c>
      <c r="Q503" s="5">
        <f t="shared" si="28"/>
        <v>87.660499999999999</v>
      </c>
      <c r="R503" s="5">
        <f t="shared" si="29"/>
        <v>50.06</v>
      </c>
      <c r="S503" s="5">
        <f t="shared" si="30"/>
        <v>37.600499999999997</v>
      </c>
      <c r="T503" s="7">
        <f t="shared" si="31"/>
        <v>0.42893321393329947</v>
      </c>
    </row>
    <row r="504" spans="1:20" ht="15.6">
      <c r="A504" s="2">
        <v>969</v>
      </c>
      <c r="B504" s="3">
        <v>46208</v>
      </c>
      <c r="C504" s="4">
        <f>YEAR(SalesDataTable[[#This Row],[Order Date]])</f>
        <v>2026</v>
      </c>
      <c r="D504" s="4" t="str">
        <f>"Q"&amp;ROUNDUP(MONTH(SalesDataTable[[#This Row],[Order Date]])/3,0)</f>
        <v>Q3</v>
      </c>
      <c r="E504" s="4">
        <f>MONTH(SalesDataTable[[#This Row],[Order Date]])</f>
        <v>7</v>
      </c>
      <c r="F504" s="4" t="str">
        <f>TEXT(SalesDataTable[[#This Row],[Order Date]],"MMM")</f>
        <v>Jul</v>
      </c>
      <c r="G504" s="4" t="s">
        <v>6</v>
      </c>
      <c r="H504" s="4" t="s">
        <v>41</v>
      </c>
      <c r="I504" s="4" t="s">
        <v>8</v>
      </c>
      <c r="J504" s="4" t="s">
        <v>16</v>
      </c>
      <c r="K504" s="4" t="s">
        <v>34</v>
      </c>
      <c r="L504" s="4" t="s">
        <v>42</v>
      </c>
      <c r="M504" s="8">
        <v>12</v>
      </c>
      <c r="N504" s="5">
        <v>35.81</v>
      </c>
      <c r="O504" s="6">
        <v>0.15</v>
      </c>
      <c r="P504" s="5">
        <v>14.29</v>
      </c>
      <c r="Q504" s="5">
        <f t="shared" si="28"/>
        <v>365.262</v>
      </c>
      <c r="R504" s="5">
        <f t="shared" si="29"/>
        <v>171.48</v>
      </c>
      <c r="S504" s="5">
        <f t="shared" si="30"/>
        <v>193.78200000000001</v>
      </c>
      <c r="T504" s="7">
        <f t="shared" si="31"/>
        <v>0.53052877112866936</v>
      </c>
    </row>
    <row r="505" spans="1:20" ht="15.6">
      <c r="A505" s="2">
        <v>970</v>
      </c>
      <c r="B505" s="3">
        <v>46228</v>
      </c>
      <c r="C505" s="4">
        <f>YEAR(SalesDataTable[[#This Row],[Order Date]])</f>
        <v>2026</v>
      </c>
      <c r="D505" s="4" t="str">
        <f>"Q"&amp;ROUNDUP(MONTH(SalesDataTable[[#This Row],[Order Date]])/3,0)</f>
        <v>Q3</v>
      </c>
      <c r="E505" s="4">
        <f>MONTH(SalesDataTable[[#This Row],[Order Date]])</f>
        <v>7</v>
      </c>
      <c r="F505" s="4" t="str">
        <f>TEXT(SalesDataTable[[#This Row],[Order Date]],"MMM")</f>
        <v>Jul</v>
      </c>
      <c r="G505" s="4" t="s">
        <v>6</v>
      </c>
      <c r="H505" s="4" t="s">
        <v>41</v>
      </c>
      <c r="I505" s="4" t="s">
        <v>2</v>
      </c>
      <c r="J505" s="4" t="s">
        <v>13</v>
      </c>
      <c r="K505" s="4" t="s">
        <v>9</v>
      </c>
      <c r="L505" s="4" t="s">
        <v>17</v>
      </c>
      <c r="M505" s="8">
        <v>1</v>
      </c>
      <c r="N505" s="5">
        <v>145.87</v>
      </c>
      <c r="O505" s="6">
        <v>0</v>
      </c>
      <c r="P505" s="5">
        <v>81.430000000000007</v>
      </c>
      <c r="Q505" s="5">
        <f t="shared" si="28"/>
        <v>145.87</v>
      </c>
      <c r="R505" s="5">
        <f t="shared" si="29"/>
        <v>81.430000000000007</v>
      </c>
      <c r="S505" s="5">
        <f t="shared" si="30"/>
        <v>64.44</v>
      </c>
      <c r="T505" s="7">
        <f t="shared" si="31"/>
        <v>0.44176321382052508</v>
      </c>
    </row>
    <row r="506" spans="1:20" ht="15.6">
      <c r="A506" s="2">
        <v>972</v>
      </c>
      <c r="B506" s="3">
        <v>46219</v>
      </c>
      <c r="C506" s="4">
        <f>YEAR(SalesDataTable[[#This Row],[Order Date]])</f>
        <v>2026</v>
      </c>
      <c r="D506" s="4" t="str">
        <f>"Q"&amp;ROUNDUP(MONTH(SalesDataTable[[#This Row],[Order Date]])/3,0)</f>
        <v>Q3</v>
      </c>
      <c r="E506" s="4">
        <f>MONTH(SalesDataTable[[#This Row],[Order Date]])</f>
        <v>7</v>
      </c>
      <c r="F506" s="4" t="str">
        <f>TEXT(SalesDataTable[[#This Row],[Order Date]],"MMM")</f>
        <v>Jul</v>
      </c>
      <c r="G506" s="4" t="s">
        <v>20</v>
      </c>
      <c r="H506" s="4" t="s">
        <v>21</v>
      </c>
      <c r="I506" s="4" t="s">
        <v>2</v>
      </c>
      <c r="J506" s="4" t="s">
        <v>3</v>
      </c>
      <c r="K506" s="4" t="s">
        <v>34</v>
      </c>
      <c r="L506" s="4" t="s">
        <v>35</v>
      </c>
      <c r="M506" s="8">
        <v>1</v>
      </c>
      <c r="N506" s="5">
        <v>40.799999999999997</v>
      </c>
      <c r="O506" s="6">
        <v>0</v>
      </c>
      <c r="P506" s="5">
        <v>14.42</v>
      </c>
      <c r="Q506" s="5">
        <f t="shared" si="28"/>
        <v>40.799999999999997</v>
      </c>
      <c r="R506" s="5">
        <f t="shared" si="29"/>
        <v>14.42</v>
      </c>
      <c r="S506" s="5">
        <f t="shared" si="30"/>
        <v>26.379999999999995</v>
      </c>
      <c r="T506" s="7">
        <f t="shared" si="31"/>
        <v>0.64656862745098032</v>
      </c>
    </row>
    <row r="507" spans="1:20" ht="15.6">
      <c r="A507" s="2">
        <v>977</v>
      </c>
      <c r="B507" s="3">
        <v>46086</v>
      </c>
      <c r="C507" s="4">
        <f>YEAR(SalesDataTable[[#This Row],[Order Date]])</f>
        <v>2026</v>
      </c>
      <c r="D507" s="4" t="str">
        <f>"Q"&amp;ROUNDUP(MONTH(SalesDataTable[[#This Row],[Order Date]])/3,0)</f>
        <v>Q1</v>
      </c>
      <c r="E507" s="4">
        <f>MONTH(SalesDataTable[[#This Row],[Order Date]])</f>
        <v>3</v>
      </c>
      <c r="F507" s="4" t="str">
        <f>TEXT(SalesDataTable[[#This Row],[Order Date]],"MMM")</f>
        <v>Mar</v>
      </c>
      <c r="G507" s="4" t="s">
        <v>0</v>
      </c>
      <c r="H507" s="4" t="s">
        <v>1</v>
      </c>
      <c r="I507" s="4" t="s">
        <v>28</v>
      </c>
      <c r="J507" s="4" t="s">
        <v>13</v>
      </c>
      <c r="K507" s="4" t="s">
        <v>9</v>
      </c>
      <c r="L507" s="4" t="s">
        <v>37</v>
      </c>
      <c r="M507" s="8">
        <v>5</v>
      </c>
      <c r="N507" s="5">
        <v>156.13</v>
      </c>
      <c r="O507" s="6">
        <v>0</v>
      </c>
      <c r="P507" s="5">
        <v>77.03</v>
      </c>
      <c r="Q507" s="5">
        <f t="shared" si="28"/>
        <v>780.65</v>
      </c>
      <c r="R507" s="5">
        <f t="shared" si="29"/>
        <v>385.15</v>
      </c>
      <c r="S507" s="5">
        <f t="shared" si="30"/>
        <v>395.5</v>
      </c>
      <c r="T507" s="7">
        <f t="shared" si="31"/>
        <v>0.50662909114199706</v>
      </c>
    </row>
    <row r="508" spans="1:20" ht="15.6">
      <c r="A508" s="2">
        <v>979</v>
      </c>
      <c r="B508" s="3">
        <v>46166</v>
      </c>
      <c r="C508" s="4">
        <f>YEAR(SalesDataTable[[#This Row],[Order Date]])</f>
        <v>2026</v>
      </c>
      <c r="D508" s="4" t="str">
        <f>"Q"&amp;ROUNDUP(MONTH(SalesDataTable[[#This Row],[Order Date]])/3,0)</f>
        <v>Q2</v>
      </c>
      <c r="E508" s="4">
        <f>MONTH(SalesDataTable[[#This Row],[Order Date]])</f>
        <v>5</v>
      </c>
      <c r="F508" s="4" t="str">
        <f>TEXT(SalesDataTable[[#This Row],[Order Date]],"MMM")</f>
        <v>May</v>
      </c>
      <c r="G508" s="4" t="s">
        <v>20</v>
      </c>
      <c r="H508" s="4" t="s">
        <v>21</v>
      </c>
      <c r="I508" s="4" t="s">
        <v>8</v>
      </c>
      <c r="J508" s="4" t="s">
        <v>3</v>
      </c>
      <c r="K508" s="4" t="s">
        <v>4</v>
      </c>
      <c r="L508" s="4" t="s">
        <v>5</v>
      </c>
      <c r="M508" s="8">
        <v>8</v>
      </c>
      <c r="N508" s="5">
        <v>79.94</v>
      </c>
      <c r="O508" s="6">
        <v>0.15</v>
      </c>
      <c r="P508" s="5">
        <v>41.65</v>
      </c>
      <c r="Q508" s="5">
        <f t="shared" si="28"/>
        <v>543.59199999999998</v>
      </c>
      <c r="R508" s="5">
        <f t="shared" si="29"/>
        <v>333.2</v>
      </c>
      <c r="S508" s="5">
        <f t="shared" si="30"/>
        <v>210.392</v>
      </c>
      <c r="T508" s="7">
        <f t="shared" si="31"/>
        <v>0.38704028021015763</v>
      </c>
    </row>
    <row r="509" spans="1:20" ht="15.6">
      <c r="A509" s="2">
        <v>980</v>
      </c>
      <c r="B509" s="3">
        <v>46159</v>
      </c>
      <c r="C509" s="4">
        <f>YEAR(SalesDataTable[[#This Row],[Order Date]])</f>
        <v>2026</v>
      </c>
      <c r="D509" s="4" t="str">
        <f>"Q"&amp;ROUNDUP(MONTH(SalesDataTable[[#This Row],[Order Date]])/3,0)</f>
        <v>Q2</v>
      </c>
      <c r="E509" s="4">
        <f>MONTH(SalesDataTable[[#This Row],[Order Date]])</f>
        <v>5</v>
      </c>
      <c r="F509" s="4" t="str">
        <f>TEXT(SalesDataTable[[#This Row],[Order Date]],"MMM")</f>
        <v>May</v>
      </c>
      <c r="G509" s="4" t="s">
        <v>20</v>
      </c>
      <c r="H509" s="4" t="s">
        <v>31</v>
      </c>
      <c r="I509" s="4" t="s">
        <v>2</v>
      </c>
      <c r="J509" s="4" t="s">
        <v>3</v>
      </c>
      <c r="K509" s="4" t="s">
        <v>14</v>
      </c>
      <c r="L509" s="4" t="s">
        <v>32</v>
      </c>
      <c r="M509" s="8">
        <v>1</v>
      </c>
      <c r="N509" s="5">
        <v>46.84</v>
      </c>
      <c r="O509" s="6">
        <v>0</v>
      </c>
      <c r="P509" s="5">
        <v>17.93</v>
      </c>
      <c r="Q509" s="5">
        <f t="shared" si="28"/>
        <v>46.84</v>
      </c>
      <c r="R509" s="5">
        <f t="shared" si="29"/>
        <v>17.93</v>
      </c>
      <c r="S509" s="5">
        <f t="shared" si="30"/>
        <v>28.910000000000004</v>
      </c>
      <c r="T509" s="7">
        <f t="shared" si="31"/>
        <v>0.61720751494449189</v>
      </c>
    </row>
    <row r="510" spans="1:20" ht="15.6">
      <c r="A510" s="2">
        <v>985</v>
      </c>
      <c r="B510" s="3">
        <v>46082</v>
      </c>
      <c r="C510" s="4">
        <f>YEAR(SalesDataTable[[#This Row],[Order Date]])</f>
        <v>2026</v>
      </c>
      <c r="D510" s="4" t="str">
        <f>"Q"&amp;ROUNDUP(MONTH(SalesDataTable[[#This Row],[Order Date]])/3,0)</f>
        <v>Q1</v>
      </c>
      <c r="E510" s="4">
        <f>MONTH(SalesDataTable[[#This Row],[Order Date]])</f>
        <v>3</v>
      </c>
      <c r="F510" s="4" t="str">
        <f>TEXT(SalesDataTable[[#This Row],[Order Date]],"MMM")</f>
        <v>Mar</v>
      </c>
      <c r="G510" s="4" t="s">
        <v>6</v>
      </c>
      <c r="H510" s="4" t="s">
        <v>49</v>
      </c>
      <c r="I510" s="4" t="s">
        <v>28</v>
      </c>
      <c r="J510" s="4" t="s">
        <v>13</v>
      </c>
      <c r="K510" s="4" t="s">
        <v>34</v>
      </c>
      <c r="L510" s="4" t="s">
        <v>35</v>
      </c>
      <c r="M510" s="8">
        <v>2</v>
      </c>
      <c r="N510" s="5">
        <v>41.23</v>
      </c>
      <c r="O510" s="6">
        <v>0</v>
      </c>
      <c r="P510" s="5">
        <v>14.28</v>
      </c>
      <c r="Q510" s="5">
        <f t="shared" si="28"/>
        <v>82.46</v>
      </c>
      <c r="R510" s="5">
        <f t="shared" si="29"/>
        <v>28.56</v>
      </c>
      <c r="S510" s="5">
        <f t="shared" si="30"/>
        <v>53.899999999999991</v>
      </c>
      <c r="T510" s="7">
        <f t="shared" si="31"/>
        <v>0.65365025466893034</v>
      </c>
    </row>
    <row r="511" spans="1:20" ht="15.6">
      <c r="A511" s="2">
        <v>987</v>
      </c>
      <c r="B511" s="3">
        <v>46260</v>
      </c>
      <c r="C511" s="4">
        <f>YEAR(SalesDataTable[[#This Row],[Order Date]])</f>
        <v>2026</v>
      </c>
      <c r="D511" s="4" t="str">
        <f>"Q"&amp;ROUNDUP(MONTH(SalesDataTable[[#This Row],[Order Date]])/3,0)</f>
        <v>Q3</v>
      </c>
      <c r="E511" s="4">
        <f>MONTH(SalesDataTable[[#This Row],[Order Date]])</f>
        <v>8</v>
      </c>
      <c r="F511" s="4" t="str">
        <f>TEXT(SalesDataTable[[#This Row],[Order Date]],"MMM")</f>
        <v>Aug</v>
      </c>
      <c r="G511" s="4" t="s">
        <v>6</v>
      </c>
      <c r="H511" s="4" t="s">
        <v>41</v>
      </c>
      <c r="I511" s="4" t="s">
        <v>28</v>
      </c>
      <c r="J511" s="4" t="s">
        <v>3</v>
      </c>
      <c r="K511" s="4" t="s">
        <v>14</v>
      </c>
      <c r="L511" s="4" t="s">
        <v>15</v>
      </c>
      <c r="M511" s="8">
        <v>1</v>
      </c>
      <c r="N511" s="5">
        <v>37</v>
      </c>
      <c r="O511" s="6">
        <v>0.15</v>
      </c>
      <c r="P511" s="5">
        <v>13.68</v>
      </c>
      <c r="Q511" s="5">
        <f t="shared" si="28"/>
        <v>31.45</v>
      </c>
      <c r="R511" s="5">
        <f t="shared" si="29"/>
        <v>13.68</v>
      </c>
      <c r="S511" s="5">
        <f t="shared" si="30"/>
        <v>17.77</v>
      </c>
      <c r="T511" s="7">
        <f t="shared" si="31"/>
        <v>0.56502384737678857</v>
      </c>
    </row>
    <row r="512" spans="1:20" ht="15.6">
      <c r="A512" s="2">
        <v>989</v>
      </c>
      <c r="B512" s="3">
        <v>46308</v>
      </c>
      <c r="C512" s="4">
        <f>YEAR(SalesDataTable[[#This Row],[Order Date]])</f>
        <v>2026</v>
      </c>
      <c r="D512" s="4" t="str">
        <f>"Q"&amp;ROUNDUP(MONTH(SalesDataTable[[#This Row],[Order Date]])/3,0)</f>
        <v>Q4</v>
      </c>
      <c r="E512" s="4">
        <f>MONTH(SalesDataTable[[#This Row],[Order Date]])</f>
        <v>10</v>
      </c>
      <c r="F512" s="4" t="str">
        <f>TEXT(SalesDataTable[[#This Row],[Order Date]],"MMM")</f>
        <v>Oct</v>
      </c>
      <c r="G512" s="4" t="s">
        <v>6</v>
      </c>
      <c r="H512" s="4" t="s">
        <v>41</v>
      </c>
      <c r="I512" s="4" t="s">
        <v>2</v>
      </c>
      <c r="J512" s="4" t="s">
        <v>3</v>
      </c>
      <c r="K512" s="4" t="s">
        <v>4</v>
      </c>
      <c r="L512" s="4" t="s">
        <v>26</v>
      </c>
      <c r="M512" s="8">
        <v>3</v>
      </c>
      <c r="N512" s="5">
        <v>40.42</v>
      </c>
      <c r="O512" s="6">
        <v>0</v>
      </c>
      <c r="P512" s="5">
        <v>16.79</v>
      </c>
      <c r="Q512" s="5">
        <f t="shared" si="28"/>
        <v>121.26</v>
      </c>
      <c r="R512" s="5">
        <f t="shared" si="29"/>
        <v>50.37</v>
      </c>
      <c r="S512" s="5">
        <f t="shared" si="30"/>
        <v>70.890000000000015</v>
      </c>
      <c r="T512" s="7">
        <f t="shared" si="31"/>
        <v>0.58461157842652167</v>
      </c>
    </row>
    <row r="513" spans="1:20" ht="15.6">
      <c r="A513" s="2">
        <v>990</v>
      </c>
      <c r="B513" s="3">
        <v>46354</v>
      </c>
      <c r="C513" s="4">
        <f>YEAR(SalesDataTable[[#This Row],[Order Date]])</f>
        <v>2026</v>
      </c>
      <c r="D513" s="4" t="str">
        <f>"Q"&amp;ROUNDUP(MONTH(SalesDataTable[[#This Row],[Order Date]])/3,0)</f>
        <v>Q4</v>
      </c>
      <c r="E513" s="4">
        <f>MONTH(SalesDataTable[[#This Row],[Order Date]])</f>
        <v>11</v>
      </c>
      <c r="F513" s="4" t="str">
        <f>TEXT(SalesDataTable[[#This Row],[Order Date]],"MMM")</f>
        <v>Nov</v>
      </c>
      <c r="G513" s="4" t="s">
        <v>0</v>
      </c>
      <c r="H513" s="4" t="s">
        <v>50</v>
      </c>
      <c r="I513" s="4" t="s">
        <v>2</v>
      </c>
      <c r="J513" s="4" t="s">
        <v>3</v>
      </c>
      <c r="K513" s="4" t="s">
        <v>4</v>
      </c>
      <c r="L513" s="4" t="s">
        <v>26</v>
      </c>
      <c r="M513" s="8">
        <v>5</v>
      </c>
      <c r="N513" s="5">
        <v>39.79</v>
      </c>
      <c r="O513" s="6">
        <v>0.1</v>
      </c>
      <c r="P513" s="5">
        <v>17.09</v>
      </c>
      <c r="Q513" s="5">
        <f t="shared" si="28"/>
        <v>179.05500000000001</v>
      </c>
      <c r="R513" s="5">
        <f t="shared" si="29"/>
        <v>85.45</v>
      </c>
      <c r="S513" s="5">
        <f t="shared" si="30"/>
        <v>93.605000000000004</v>
      </c>
      <c r="T513" s="7">
        <f t="shared" si="31"/>
        <v>0.52277233252352628</v>
      </c>
    </row>
    <row r="514" spans="1:20" ht="15.6">
      <c r="A514" s="2">
        <v>991</v>
      </c>
      <c r="B514" s="3">
        <v>46257</v>
      </c>
      <c r="C514" s="4">
        <f>YEAR(SalesDataTable[[#This Row],[Order Date]])</f>
        <v>2026</v>
      </c>
      <c r="D514" s="4" t="str">
        <f>"Q"&amp;ROUNDUP(MONTH(SalesDataTable[[#This Row],[Order Date]])/3,0)</f>
        <v>Q3</v>
      </c>
      <c r="E514" s="4">
        <f>MONTH(SalesDataTable[[#This Row],[Order Date]])</f>
        <v>8</v>
      </c>
      <c r="F514" s="4" t="str">
        <f>TEXT(SalesDataTable[[#This Row],[Order Date]],"MMM")</f>
        <v>Aug</v>
      </c>
      <c r="G514" s="4" t="s">
        <v>11</v>
      </c>
      <c r="H514" s="4" t="s">
        <v>18</v>
      </c>
      <c r="I514" s="4" t="s">
        <v>8</v>
      </c>
      <c r="J514" s="4" t="s">
        <v>16</v>
      </c>
      <c r="K514" s="4" t="s">
        <v>9</v>
      </c>
      <c r="L514" s="4" t="s">
        <v>17</v>
      </c>
      <c r="M514" s="8">
        <v>4</v>
      </c>
      <c r="N514" s="5">
        <v>145.30000000000001</v>
      </c>
      <c r="O514" s="6">
        <v>0.15</v>
      </c>
      <c r="P514" s="5">
        <v>77.040000000000006</v>
      </c>
      <c r="Q514" s="5">
        <f t="shared" ref="Q514:Q577" si="32">M514*N514*(1-O514)</f>
        <v>494.02000000000004</v>
      </c>
      <c r="R514" s="5">
        <f t="shared" ref="R514:R577" si="33">M514*P514</f>
        <v>308.16000000000003</v>
      </c>
      <c r="S514" s="5">
        <f t="shared" ref="S514:S577" si="34">Q514-R514</f>
        <v>185.86</v>
      </c>
      <c r="T514" s="7">
        <f t="shared" ref="T514:T577" si="35">IFERROR(S514/Q514,0)</f>
        <v>0.37621958625156876</v>
      </c>
    </row>
    <row r="515" spans="1:20" ht="15.6">
      <c r="A515" s="2">
        <v>994</v>
      </c>
      <c r="B515" s="3">
        <v>46046</v>
      </c>
      <c r="C515" s="4">
        <f>YEAR(SalesDataTable[[#This Row],[Order Date]])</f>
        <v>2026</v>
      </c>
      <c r="D515" s="4" t="str">
        <f>"Q"&amp;ROUNDUP(MONTH(SalesDataTable[[#This Row],[Order Date]])/3,0)</f>
        <v>Q1</v>
      </c>
      <c r="E515" s="4">
        <f>MONTH(SalesDataTable[[#This Row],[Order Date]])</f>
        <v>1</v>
      </c>
      <c r="F515" s="4" t="str">
        <f>TEXT(SalesDataTable[[#This Row],[Order Date]],"MMM")</f>
        <v>Jan</v>
      </c>
      <c r="G515" s="4" t="s">
        <v>0</v>
      </c>
      <c r="H515" s="4" t="s">
        <v>50</v>
      </c>
      <c r="I515" s="4" t="s">
        <v>2</v>
      </c>
      <c r="J515" s="4" t="s">
        <v>3</v>
      </c>
      <c r="K515" s="4" t="s">
        <v>9</v>
      </c>
      <c r="L515" s="4" t="s">
        <v>10</v>
      </c>
      <c r="M515" s="8">
        <v>1</v>
      </c>
      <c r="N515" s="5">
        <v>94.07</v>
      </c>
      <c r="O515" s="6">
        <v>0</v>
      </c>
      <c r="P515" s="5">
        <v>46.28</v>
      </c>
      <c r="Q515" s="5">
        <f t="shared" si="32"/>
        <v>94.07</v>
      </c>
      <c r="R515" s="5">
        <f t="shared" si="33"/>
        <v>46.28</v>
      </c>
      <c r="S515" s="5">
        <f t="shared" si="34"/>
        <v>47.789999999999992</v>
      </c>
      <c r="T515" s="7">
        <f t="shared" si="35"/>
        <v>0.50802593813117891</v>
      </c>
    </row>
    <row r="516" spans="1:20" ht="15.6">
      <c r="A516" s="2">
        <v>995</v>
      </c>
      <c r="B516" s="3">
        <v>46098</v>
      </c>
      <c r="C516" s="4">
        <f>YEAR(SalesDataTable[[#This Row],[Order Date]])</f>
        <v>2026</v>
      </c>
      <c r="D516" s="4" t="str">
        <f>"Q"&amp;ROUNDUP(MONTH(SalesDataTable[[#This Row],[Order Date]])/3,0)</f>
        <v>Q1</v>
      </c>
      <c r="E516" s="4">
        <f>MONTH(SalesDataTable[[#This Row],[Order Date]])</f>
        <v>3</v>
      </c>
      <c r="F516" s="4" t="str">
        <f>TEXT(SalesDataTable[[#This Row],[Order Date]],"MMM")</f>
        <v>Mar</v>
      </c>
      <c r="G516" s="4" t="s">
        <v>11</v>
      </c>
      <c r="H516" s="4" t="s">
        <v>52</v>
      </c>
      <c r="I516" s="4" t="s">
        <v>28</v>
      </c>
      <c r="J516" s="4" t="s">
        <v>16</v>
      </c>
      <c r="K516" s="4" t="s">
        <v>23</v>
      </c>
      <c r="L516" s="4" t="s">
        <v>29</v>
      </c>
      <c r="M516" s="8">
        <v>1</v>
      </c>
      <c r="N516" s="5">
        <v>192.84</v>
      </c>
      <c r="O516" s="6">
        <v>0.15</v>
      </c>
      <c r="P516" s="5">
        <v>101.42</v>
      </c>
      <c r="Q516" s="5">
        <f t="shared" si="32"/>
        <v>163.91399999999999</v>
      </c>
      <c r="R516" s="5">
        <f t="shared" si="33"/>
        <v>101.42</v>
      </c>
      <c r="S516" s="5">
        <f t="shared" si="34"/>
        <v>62.493999999999986</v>
      </c>
      <c r="T516" s="7">
        <f t="shared" si="35"/>
        <v>0.38126090510877647</v>
      </c>
    </row>
    <row r="517" spans="1:20" ht="15.6">
      <c r="A517" s="2">
        <v>996</v>
      </c>
      <c r="B517" s="3">
        <v>46086</v>
      </c>
      <c r="C517" s="4">
        <f>YEAR(SalesDataTable[[#This Row],[Order Date]])</f>
        <v>2026</v>
      </c>
      <c r="D517" s="4" t="str">
        <f>"Q"&amp;ROUNDUP(MONTH(SalesDataTable[[#This Row],[Order Date]])/3,0)</f>
        <v>Q1</v>
      </c>
      <c r="E517" s="4">
        <f>MONTH(SalesDataTable[[#This Row],[Order Date]])</f>
        <v>3</v>
      </c>
      <c r="F517" s="4" t="str">
        <f>TEXT(SalesDataTable[[#This Row],[Order Date]],"MMM")</f>
        <v>Mar</v>
      </c>
      <c r="G517" s="4" t="s">
        <v>0</v>
      </c>
      <c r="H517" s="4" t="s">
        <v>50</v>
      </c>
      <c r="I517" s="4" t="s">
        <v>2</v>
      </c>
      <c r="J517" s="4" t="s">
        <v>3</v>
      </c>
      <c r="K517" s="4" t="s">
        <v>23</v>
      </c>
      <c r="L517" s="4" t="s">
        <v>51</v>
      </c>
      <c r="M517" s="8">
        <v>1</v>
      </c>
      <c r="N517" s="5">
        <v>124.31</v>
      </c>
      <c r="O517" s="6">
        <v>0</v>
      </c>
      <c r="P517" s="5">
        <v>61.16</v>
      </c>
      <c r="Q517" s="5">
        <f t="shared" si="32"/>
        <v>124.31</v>
      </c>
      <c r="R517" s="5">
        <f t="shared" si="33"/>
        <v>61.16</v>
      </c>
      <c r="S517" s="5">
        <f t="shared" si="34"/>
        <v>63.150000000000006</v>
      </c>
      <c r="T517" s="7">
        <f t="shared" si="35"/>
        <v>0.50800418309066053</v>
      </c>
    </row>
    <row r="518" spans="1:20" ht="15.6">
      <c r="A518" s="2">
        <v>997</v>
      </c>
      <c r="B518" s="3">
        <v>46283</v>
      </c>
      <c r="C518" s="4">
        <f>YEAR(SalesDataTable[[#This Row],[Order Date]])</f>
        <v>2026</v>
      </c>
      <c r="D518" s="4" t="str">
        <f>"Q"&amp;ROUNDUP(MONTH(SalesDataTable[[#This Row],[Order Date]])/3,0)</f>
        <v>Q3</v>
      </c>
      <c r="E518" s="4">
        <f>MONTH(SalesDataTable[[#This Row],[Order Date]])</f>
        <v>9</v>
      </c>
      <c r="F518" s="4" t="str">
        <f>TEXT(SalesDataTable[[#This Row],[Order Date]],"MMM")</f>
        <v>Sep</v>
      </c>
      <c r="G518" s="4" t="s">
        <v>6</v>
      </c>
      <c r="H518" s="4" t="s">
        <v>41</v>
      </c>
      <c r="I518" s="4" t="s">
        <v>28</v>
      </c>
      <c r="J518" s="4" t="s">
        <v>3</v>
      </c>
      <c r="K518" s="4" t="s">
        <v>23</v>
      </c>
      <c r="L518" s="4" t="s">
        <v>51</v>
      </c>
      <c r="M518" s="8">
        <v>2</v>
      </c>
      <c r="N518" s="5">
        <v>121.82</v>
      </c>
      <c r="O518" s="6">
        <v>0</v>
      </c>
      <c r="P518" s="5">
        <v>61.92</v>
      </c>
      <c r="Q518" s="5">
        <f t="shared" si="32"/>
        <v>243.64</v>
      </c>
      <c r="R518" s="5">
        <f t="shared" si="33"/>
        <v>123.84</v>
      </c>
      <c r="S518" s="5">
        <f t="shared" si="34"/>
        <v>119.79999999999998</v>
      </c>
      <c r="T518" s="7">
        <f t="shared" si="35"/>
        <v>0.49170907896897059</v>
      </c>
    </row>
    <row r="519" spans="1:20" ht="15.6">
      <c r="A519" s="2">
        <v>998</v>
      </c>
      <c r="B519" s="3">
        <v>46175</v>
      </c>
      <c r="C519" s="4">
        <f>YEAR(SalesDataTable[[#This Row],[Order Date]])</f>
        <v>2026</v>
      </c>
      <c r="D519" s="4" t="str">
        <f>"Q"&amp;ROUNDUP(MONTH(SalesDataTable[[#This Row],[Order Date]])/3,0)</f>
        <v>Q2</v>
      </c>
      <c r="E519" s="4">
        <f>MONTH(SalesDataTable[[#This Row],[Order Date]])</f>
        <v>6</v>
      </c>
      <c r="F519" s="4" t="str">
        <f>TEXT(SalesDataTable[[#This Row],[Order Date]],"MMM")</f>
        <v>Jun</v>
      </c>
      <c r="G519" s="4" t="s">
        <v>6</v>
      </c>
      <c r="H519" s="4" t="s">
        <v>41</v>
      </c>
      <c r="I519" s="4" t="s">
        <v>2</v>
      </c>
      <c r="J519" s="4" t="s">
        <v>3</v>
      </c>
      <c r="K519" s="4" t="s">
        <v>14</v>
      </c>
      <c r="L519" s="4" t="s">
        <v>44</v>
      </c>
      <c r="M519" s="8">
        <v>2</v>
      </c>
      <c r="N519" s="5">
        <v>131.81</v>
      </c>
      <c r="O519" s="6">
        <v>0.05</v>
      </c>
      <c r="P519" s="5">
        <v>66.09</v>
      </c>
      <c r="Q519" s="5">
        <f t="shared" si="32"/>
        <v>250.43899999999999</v>
      </c>
      <c r="R519" s="5">
        <f t="shared" si="33"/>
        <v>132.18</v>
      </c>
      <c r="S519" s="5">
        <f t="shared" si="34"/>
        <v>118.25899999999999</v>
      </c>
      <c r="T519" s="7">
        <f t="shared" si="35"/>
        <v>0.47220680485068217</v>
      </c>
    </row>
    <row r="520" spans="1:20" ht="15.6">
      <c r="A520" s="2">
        <v>1001</v>
      </c>
      <c r="B520" s="3">
        <v>46210</v>
      </c>
      <c r="C520" s="4">
        <f>YEAR(SalesDataTable[[#This Row],[Order Date]])</f>
        <v>2026</v>
      </c>
      <c r="D520" s="4" t="str">
        <f>"Q"&amp;ROUNDUP(MONTH(SalesDataTable[[#This Row],[Order Date]])/3,0)</f>
        <v>Q3</v>
      </c>
      <c r="E520" s="4">
        <f>MONTH(SalesDataTable[[#This Row],[Order Date]])</f>
        <v>7</v>
      </c>
      <c r="F520" s="4" t="str">
        <f>TEXT(SalesDataTable[[#This Row],[Order Date]],"MMM")</f>
        <v>Jul</v>
      </c>
      <c r="G520" s="4" t="s">
        <v>0</v>
      </c>
      <c r="H520" s="4" t="s">
        <v>36</v>
      </c>
      <c r="I520" s="4" t="s">
        <v>2</v>
      </c>
      <c r="J520" s="4" t="s">
        <v>3</v>
      </c>
      <c r="K520" s="4" t="s">
        <v>23</v>
      </c>
      <c r="L520" s="4" t="s">
        <v>29</v>
      </c>
      <c r="M520" s="8">
        <v>1</v>
      </c>
      <c r="N520" s="5">
        <v>200.48</v>
      </c>
      <c r="O520" s="6">
        <v>0.05</v>
      </c>
      <c r="P520" s="5">
        <v>104.11</v>
      </c>
      <c r="Q520" s="5">
        <f t="shared" si="32"/>
        <v>190.45599999999999</v>
      </c>
      <c r="R520" s="5">
        <f t="shared" si="33"/>
        <v>104.11</v>
      </c>
      <c r="S520" s="5">
        <f t="shared" si="34"/>
        <v>86.345999999999989</v>
      </c>
      <c r="T520" s="7">
        <f t="shared" si="35"/>
        <v>0.45336455664300412</v>
      </c>
    </row>
    <row r="521" spans="1:20" ht="15.6">
      <c r="A521" s="2">
        <v>1004</v>
      </c>
      <c r="B521" s="3">
        <v>46164</v>
      </c>
      <c r="C521" s="4">
        <f>YEAR(SalesDataTable[[#This Row],[Order Date]])</f>
        <v>2026</v>
      </c>
      <c r="D521" s="4" t="str">
        <f>"Q"&amp;ROUNDUP(MONTH(SalesDataTable[[#This Row],[Order Date]])/3,0)</f>
        <v>Q2</v>
      </c>
      <c r="E521" s="4">
        <f>MONTH(SalesDataTable[[#This Row],[Order Date]])</f>
        <v>5</v>
      </c>
      <c r="F521" s="4" t="str">
        <f>TEXT(SalesDataTable[[#This Row],[Order Date]],"MMM")</f>
        <v>May</v>
      </c>
      <c r="G521" s="4" t="s">
        <v>20</v>
      </c>
      <c r="H521" s="4" t="s">
        <v>47</v>
      </c>
      <c r="I521" s="4" t="s">
        <v>2</v>
      </c>
      <c r="J521" s="4" t="s">
        <v>16</v>
      </c>
      <c r="K521" s="4" t="s">
        <v>14</v>
      </c>
      <c r="L521" s="4" t="s">
        <v>15</v>
      </c>
      <c r="M521" s="8">
        <v>2</v>
      </c>
      <c r="N521" s="5">
        <v>36.86</v>
      </c>
      <c r="O521" s="6">
        <v>0.05</v>
      </c>
      <c r="P521" s="5">
        <v>13.85</v>
      </c>
      <c r="Q521" s="5">
        <f t="shared" si="32"/>
        <v>70.033999999999992</v>
      </c>
      <c r="R521" s="5">
        <f t="shared" si="33"/>
        <v>27.7</v>
      </c>
      <c r="S521" s="5">
        <f t="shared" si="34"/>
        <v>42.333999999999989</v>
      </c>
      <c r="T521" s="7">
        <f t="shared" si="35"/>
        <v>0.60447782505640113</v>
      </c>
    </row>
    <row r="522" spans="1:20" ht="15.6">
      <c r="A522" s="2">
        <v>1008</v>
      </c>
      <c r="B522" s="3">
        <v>46257</v>
      </c>
      <c r="C522" s="4">
        <f>YEAR(SalesDataTable[[#This Row],[Order Date]])</f>
        <v>2026</v>
      </c>
      <c r="D522" s="4" t="str">
        <f>"Q"&amp;ROUNDUP(MONTH(SalesDataTable[[#This Row],[Order Date]])/3,0)</f>
        <v>Q3</v>
      </c>
      <c r="E522" s="4">
        <f>MONTH(SalesDataTable[[#This Row],[Order Date]])</f>
        <v>8</v>
      </c>
      <c r="F522" s="4" t="str">
        <f>TEXT(SalesDataTable[[#This Row],[Order Date]],"MMM")</f>
        <v>Aug</v>
      </c>
      <c r="G522" s="4" t="s">
        <v>20</v>
      </c>
      <c r="H522" s="4" t="s">
        <v>21</v>
      </c>
      <c r="I522" s="4" t="s">
        <v>8</v>
      </c>
      <c r="J522" s="4" t="s">
        <v>16</v>
      </c>
      <c r="K522" s="4" t="s">
        <v>14</v>
      </c>
      <c r="L522" s="4" t="s">
        <v>48</v>
      </c>
      <c r="M522" s="8">
        <v>10</v>
      </c>
      <c r="N522" s="5">
        <v>164.55</v>
      </c>
      <c r="O522" s="6">
        <v>0.1</v>
      </c>
      <c r="P522" s="5">
        <v>88.23</v>
      </c>
      <c r="Q522" s="5">
        <f t="shared" si="32"/>
        <v>1480.95</v>
      </c>
      <c r="R522" s="5">
        <f t="shared" si="33"/>
        <v>882.30000000000007</v>
      </c>
      <c r="S522" s="5">
        <f t="shared" si="34"/>
        <v>598.65</v>
      </c>
      <c r="T522" s="7">
        <f t="shared" si="35"/>
        <v>0.40423376886458012</v>
      </c>
    </row>
    <row r="523" spans="1:20" ht="15.6">
      <c r="A523" s="2">
        <v>1009</v>
      </c>
      <c r="B523" s="3">
        <v>46376</v>
      </c>
      <c r="C523" s="4">
        <f>YEAR(SalesDataTable[[#This Row],[Order Date]])</f>
        <v>2026</v>
      </c>
      <c r="D523" s="4" t="str">
        <f>"Q"&amp;ROUNDUP(MONTH(SalesDataTable[[#This Row],[Order Date]])/3,0)</f>
        <v>Q4</v>
      </c>
      <c r="E523" s="4">
        <f>MONTH(SalesDataTable[[#This Row],[Order Date]])</f>
        <v>12</v>
      </c>
      <c r="F523" s="4" t="str">
        <f>TEXT(SalesDataTable[[#This Row],[Order Date]],"MMM")</f>
        <v>Dec</v>
      </c>
      <c r="G523" s="4" t="s">
        <v>20</v>
      </c>
      <c r="H523" s="4" t="s">
        <v>47</v>
      </c>
      <c r="I523" s="4" t="s">
        <v>28</v>
      </c>
      <c r="J523" s="4" t="s">
        <v>3</v>
      </c>
      <c r="K523" s="4" t="s">
        <v>9</v>
      </c>
      <c r="L523" s="4" t="s">
        <v>46</v>
      </c>
      <c r="M523" s="8">
        <v>2</v>
      </c>
      <c r="N523" s="5">
        <v>72.349999999999994</v>
      </c>
      <c r="O523" s="6">
        <v>0.15</v>
      </c>
      <c r="P523" s="5">
        <v>32.44</v>
      </c>
      <c r="Q523" s="5">
        <f t="shared" si="32"/>
        <v>122.99499999999999</v>
      </c>
      <c r="R523" s="5">
        <f t="shared" si="33"/>
        <v>64.88</v>
      </c>
      <c r="S523" s="5">
        <f t="shared" si="34"/>
        <v>58.114999999999995</v>
      </c>
      <c r="T523" s="7">
        <f t="shared" si="35"/>
        <v>0.47249888206837676</v>
      </c>
    </row>
    <row r="524" spans="1:20" ht="15.6">
      <c r="A524" s="2">
        <v>1011</v>
      </c>
      <c r="B524" s="3">
        <v>46239</v>
      </c>
      <c r="C524" s="4">
        <f>YEAR(SalesDataTable[[#This Row],[Order Date]])</f>
        <v>2026</v>
      </c>
      <c r="D524" s="4" t="str">
        <f>"Q"&amp;ROUNDUP(MONTH(SalesDataTable[[#This Row],[Order Date]])/3,0)</f>
        <v>Q3</v>
      </c>
      <c r="E524" s="4">
        <f>MONTH(SalesDataTable[[#This Row],[Order Date]])</f>
        <v>8</v>
      </c>
      <c r="F524" s="4" t="str">
        <f>TEXT(SalesDataTable[[#This Row],[Order Date]],"MMM")</f>
        <v>Aug</v>
      </c>
      <c r="G524" s="4" t="s">
        <v>0</v>
      </c>
      <c r="H524" s="4" t="s">
        <v>1</v>
      </c>
      <c r="I524" s="4" t="s">
        <v>2</v>
      </c>
      <c r="J524" s="4" t="s">
        <v>13</v>
      </c>
      <c r="K524" s="4" t="s">
        <v>4</v>
      </c>
      <c r="L524" s="4" t="s">
        <v>22</v>
      </c>
      <c r="M524" s="8">
        <v>1</v>
      </c>
      <c r="N524" s="5">
        <v>51.81</v>
      </c>
      <c r="O524" s="6">
        <v>0.05</v>
      </c>
      <c r="P524" s="5">
        <v>22.28</v>
      </c>
      <c r="Q524" s="5">
        <f t="shared" si="32"/>
        <v>49.219499999999996</v>
      </c>
      <c r="R524" s="5">
        <f t="shared" si="33"/>
        <v>22.28</v>
      </c>
      <c r="S524" s="5">
        <f t="shared" si="34"/>
        <v>26.939499999999995</v>
      </c>
      <c r="T524" s="7">
        <f t="shared" si="35"/>
        <v>0.54733388189640275</v>
      </c>
    </row>
    <row r="525" spans="1:20" ht="15.6">
      <c r="A525" s="2">
        <v>1012</v>
      </c>
      <c r="B525" s="3">
        <v>46164</v>
      </c>
      <c r="C525" s="4">
        <f>YEAR(SalesDataTable[[#This Row],[Order Date]])</f>
        <v>2026</v>
      </c>
      <c r="D525" s="4" t="str">
        <f>"Q"&amp;ROUNDUP(MONTH(SalesDataTable[[#This Row],[Order Date]])/3,0)</f>
        <v>Q2</v>
      </c>
      <c r="E525" s="4">
        <f>MONTH(SalesDataTable[[#This Row],[Order Date]])</f>
        <v>5</v>
      </c>
      <c r="F525" s="4" t="str">
        <f>TEXT(SalesDataTable[[#This Row],[Order Date]],"MMM")</f>
        <v>May</v>
      </c>
      <c r="G525" s="4" t="s">
        <v>6</v>
      </c>
      <c r="H525" s="4" t="s">
        <v>27</v>
      </c>
      <c r="I525" s="4" t="s">
        <v>2</v>
      </c>
      <c r="J525" s="4" t="s">
        <v>13</v>
      </c>
      <c r="K525" s="4" t="s">
        <v>9</v>
      </c>
      <c r="L525" s="4" t="s">
        <v>37</v>
      </c>
      <c r="M525" s="8">
        <v>3</v>
      </c>
      <c r="N525" s="5">
        <v>156.74</v>
      </c>
      <c r="O525" s="6">
        <v>0</v>
      </c>
      <c r="P525" s="5">
        <v>79.819999999999993</v>
      </c>
      <c r="Q525" s="5">
        <f t="shared" si="32"/>
        <v>470.22</v>
      </c>
      <c r="R525" s="5">
        <f t="shared" si="33"/>
        <v>239.45999999999998</v>
      </c>
      <c r="S525" s="5">
        <f t="shared" si="34"/>
        <v>230.76000000000005</v>
      </c>
      <c r="T525" s="7">
        <f t="shared" si="35"/>
        <v>0.49074901110118674</v>
      </c>
    </row>
    <row r="526" spans="1:20" ht="15.6">
      <c r="A526" s="2">
        <v>1013</v>
      </c>
      <c r="B526" s="3">
        <v>46070</v>
      </c>
      <c r="C526" s="4">
        <f>YEAR(SalesDataTable[[#This Row],[Order Date]])</f>
        <v>2026</v>
      </c>
      <c r="D526" s="4" t="str">
        <f>"Q"&amp;ROUNDUP(MONTH(SalesDataTable[[#This Row],[Order Date]])/3,0)</f>
        <v>Q1</v>
      </c>
      <c r="E526" s="4">
        <f>MONTH(SalesDataTable[[#This Row],[Order Date]])</f>
        <v>2</v>
      </c>
      <c r="F526" s="4" t="str">
        <f>TEXT(SalesDataTable[[#This Row],[Order Date]],"MMM")</f>
        <v>Feb</v>
      </c>
      <c r="G526" s="4" t="s">
        <v>6</v>
      </c>
      <c r="H526" s="4" t="s">
        <v>43</v>
      </c>
      <c r="I526" s="4" t="s">
        <v>19</v>
      </c>
      <c r="J526" s="4" t="s">
        <v>13</v>
      </c>
      <c r="K526" s="4" t="s">
        <v>4</v>
      </c>
      <c r="L526" s="4" t="s">
        <v>30</v>
      </c>
      <c r="M526" s="8">
        <v>1</v>
      </c>
      <c r="N526" s="5">
        <v>104.35</v>
      </c>
      <c r="O526" s="6">
        <v>0</v>
      </c>
      <c r="P526" s="5">
        <v>51.49</v>
      </c>
      <c r="Q526" s="5">
        <f t="shared" si="32"/>
        <v>104.35</v>
      </c>
      <c r="R526" s="5">
        <f t="shared" si="33"/>
        <v>51.49</v>
      </c>
      <c r="S526" s="5">
        <f t="shared" si="34"/>
        <v>52.859999999999992</v>
      </c>
      <c r="T526" s="7">
        <f t="shared" si="35"/>
        <v>0.50656444657402966</v>
      </c>
    </row>
    <row r="527" spans="1:20" ht="15.6">
      <c r="A527" s="2">
        <v>1014</v>
      </c>
      <c r="B527" s="3">
        <v>46366</v>
      </c>
      <c r="C527" s="4">
        <f>YEAR(SalesDataTable[[#This Row],[Order Date]])</f>
        <v>2026</v>
      </c>
      <c r="D527" s="4" t="str">
        <f>"Q"&amp;ROUNDUP(MONTH(SalesDataTable[[#This Row],[Order Date]])/3,0)</f>
        <v>Q4</v>
      </c>
      <c r="E527" s="4">
        <f>MONTH(SalesDataTable[[#This Row],[Order Date]])</f>
        <v>12</v>
      </c>
      <c r="F527" s="4" t="str">
        <f>TEXT(SalesDataTable[[#This Row],[Order Date]],"MMM")</f>
        <v>Dec</v>
      </c>
      <c r="G527" s="4" t="s">
        <v>20</v>
      </c>
      <c r="H527" s="4" t="s">
        <v>31</v>
      </c>
      <c r="I527" s="4" t="s">
        <v>28</v>
      </c>
      <c r="J527" s="4" t="s">
        <v>13</v>
      </c>
      <c r="K527" s="4" t="s">
        <v>14</v>
      </c>
      <c r="L527" s="4" t="s">
        <v>15</v>
      </c>
      <c r="M527" s="8">
        <v>2</v>
      </c>
      <c r="N527" s="5">
        <v>35.619999999999997</v>
      </c>
      <c r="O527" s="6">
        <v>0</v>
      </c>
      <c r="P527" s="5">
        <v>13.62</v>
      </c>
      <c r="Q527" s="5">
        <f t="shared" si="32"/>
        <v>71.239999999999995</v>
      </c>
      <c r="R527" s="5">
        <f t="shared" si="33"/>
        <v>27.24</v>
      </c>
      <c r="S527" s="5">
        <f t="shared" si="34"/>
        <v>44</v>
      </c>
      <c r="T527" s="7">
        <f t="shared" si="35"/>
        <v>0.61763054463784395</v>
      </c>
    </row>
    <row r="528" spans="1:20" ht="15.6">
      <c r="A528" s="2">
        <v>1015</v>
      </c>
      <c r="B528" s="3">
        <v>46275</v>
      </c>
      <c r="C528" s="4">
        <f>YEAR(SalesDataTable[[#This Row],[Order Date]])</f>
        <v>2026</v>
      </c>
      <c r="D528" s="4" t="str">
        <f>"Q"&amp;ROUNDUP(MONTH(SalesDataTable[[#This Row],[Order Date]])/3,0)</f>
        <v>Q3</v>
      </c>
      <c r="E528" s="4">
        <f>MONTH(SalesDataTable[[#This Row],[Order Date]])</f>
        <v>9</v>
      </c>
      <c r="F528" s="4" t="str">
        <f>TEXT(SalesDataTable[[#This Row],[Order Date]],"MMM")</f>
        <v>Sep</v>
      </c>
      <c r="G528" s="4" t="s">
        <v>11</v>
      </c>
      <c r="H528" s="4" t="s">
        <v>18</v>
      </c>
      <c r="I528" s="4" t="s">
        <v>2</v>
      </c>
      <c r="J528" s="4" t="s">
        <v>13</v>
      </c>
      <c r="K528" s="4" t="s">
        <v>9</v>
      </c>
      <c r="L528" s="4" t="s">
        <v>37</v>
      </c>
      <c r="M528" s="8">
        <v>4</v>
      </c>
      <c r="N528" s="5">
        <v>151.01</v>
      </c>
      <c r="O528" s="6">
        <v>0</v>
      </c>
      <c r="P528" s="5">
        <v>80.569999999999993</v>
      </c>
      <c r="Q528" s="5">
        <f t="shared" si="32"/>
        <v>604.04</v>
      </c>
      <c r="R528" s="5">
        <f t="shared" si="33"/>
        <v>322.27999999999997</v>
      </c>
      <c r="S528" s="5">
        <f t="shared" si="34"/>
        <v>281.76</v>
      </c>
      <c r="T528" s="7">
        <f t="shared" si="35"/>
        <v>0.46645917488908023</v>
      </c>
    </row>
    <row r="529" spans="1:20" ht="15.6">
      <c r="A529" s="2">
        <v>1016</v>
      </c>
      <c r="B529" s="3">
        <v>46161</v>
      </c>
      <c r="C529" s="4">
        <f>YEAR(SalesDataTable[[#This Row],[Order Date]])</f>
        <v>2026</v>
      </c>
      <c r="D529" s="4" t="str">
        <f>"Q"&amp;ROUNDUP(MONTH(SalesDataTable[[#This Row],[Order Date]])/3,0)</f>
        <v>Q2</v>
      </c>
      <c r="E529" s="4">
        <f>MONTH(SalesDataTable[[#This Row],[Order Date]])</f>
        <v>5</v>
      </c>
      <c r="F529" s="4" t="str">
        <f>TEXT(SalesDataTable[[#This Row],[Order Date]],"MMM")</f>
        <v>May</v>
      </c>
      <c r="G529" s="4" t="s">
        <v>20</v>
      </c>
      <c r="H529" s="4" t="s">
        <v>47</v>
      </c>
      <c r="I529" s="4" t="s">
        <v>19</v>
      </c>
      <c r="J529" s="4" t="s">
        <v>3</v>
      </c>
      <c r="K529" s="4" t="s">
        <v>23</v>
      </c>
      <c r="L529" s="4" t="s">
        <v>29</v>
      </c>
      <c r="M529" s="8">
        <v>2</v>
      </c>
      <c r="N529" s="5">
        <v>192.1</v>
      </c>
      <c r="O529" s="6">
        <v>0.05</v>
      </c>
      <c r="P529" s="5">
        <v>106.07</v>
      </c>
      <c r="Q529" s="5">
        <f t="shared" si="32"/>
        <v>364.98999999999995</v>
      </c>
      <c r="R529" s="5">
        <f t="shared" si="33"/>
        <v>212.14</v>
      </c>
      <c r="S529" s="5">
        <f t="shared" si="34"/>
        <v>152.84999999999997</v>
      </c>
      <c r="T529" s="7">
        <f t="shared" si="35"/>
        <v>0.41877859667388145</v>
      </c>
    </row>
    <row r="530" spans="1:20" ht="15.6">
      <c r="A530" s="2">
        <v>1018</v>
      </c>
      <c r="B530" s="3">
        <v>46312</v>
      </c>
      <c r="C530" s="4">
        <f>YEAR(SalesDataTable[[#This Row],[Order Date]])</f>
        <v>2026</v>
      </c>
      <c r="D530" s="4" t="str">
        <f>"Q"&amp;ROUNDUP(MONTH(SalesDataTable[[#This Row],[Order Date]])/3,0)</f>
        <v>Q4</v>
      </c>
      <c r="E530" s="4">
        <f>MONTH(SalesDataTable[[#This Row],[Order Date]])</f>
        <v>10</v>
      </c>
      <c r="F530" s="4" t="str">
        <f>TEXT(SalesDataTable[[#This Row],[Order Date]],"MMM")</f>
        <v>Oct</v>
      </c>
      <c r="G530" s="4" t="s">
        <v>20</v>
      </c>
      <c r="H530" s="4" t="s">
        <v>47</v>
      </c>
      <c r="I530" s="4" t="s">
        <v>28</v>
      </c>
      <c r="J530" s="4" t="s">
        <v>3</v>
      </c>
      <c r="K530" s="4" t="s">
        <v>14</v>
      </c>
      <c r="L530" s="4" t="s">
        <v>32</v>
      </c>
      <c r="M530" s="8">
        <v>1</v>
      </c>
      <c r="N530" s="5">
        <v>46.36</v>
      </c>
      <c r="O530" s="6">
        <v>0.05</v>
      </c>
      <c r="P530" s="5">
        <v>18.399999999999999</v>
      </c>
      <c r="Q530" s="5">
        <f t="shared" si="32"/>
        <v>44.041999999999994</v>
      </c>
      <c r="R530" s="5">
        <f t="shared" si="33"/>
        <v>18.399999999999999</v>
      </c>
      <c r="S530" s="5">
        <f t="shared" si="34"/>
        <v>25.641999999999996</v>
      </c>
      <c r="T530" s="7">
        <f t="shared" si="35"/>
        <v>0.58221697470596245</v>
      </c>
    </row>
    <row r="531" spans="1:20" ht="15.6">
      <c r="A531" s="2">
        <v>1019</v>
      </c>
      <c r="B531" s="3">
        <v>46064</v>
      </c>
      <c r="C531" s="4">
        <f>YEAR(SalesDataTable[[#This Row],[Order Date]])</f>
        <v>2026</v>
      </c>
      <c r="D531" s="4" t="str">
        <f>"Q"&amp;ROUNDUP(MONTH(SalesDataTable[[#This Row],[Order Date]])/3,0)</f>
        <v>Q1</v>
      </c>
      <c r="E531" s="4">
        <f>MONTH(SalesDataTable[[#This Row],[Order Date]])</f>
        <v>2</v>
      </c>
      <c r="F531" s="4" t="str">
        <f>TEXT(SalesDataTable[[#This Row],[Order Date]],"MMM")</f>
        <v>Feb</v>
      </c>
      <c r="G531" s="4" t="s">
        <v>6</v>
      </c>
      <c r="H531" s="4" t="s">
        <v>43</v>
      </c>
      <c r="I531" s="4" t="s">
        <v>19</v>
      </c>
      <c r="J531" s="4" t="s">
        <v>13</v>
      </c>
      <c r="K531" s="4" t="s">
        <v>23</v>
      </c>
      <c r="L531" s="4" t="s">
        <v>51</v>
      </c>
      <c r="M531" s="8">
        <v>5</v>
      </c>
      <c r="N531" s="5">
        <v>121.94</v>
      </c>
      <c r="O531" s="6">
        <v>0</v>
      </c>
      <c r="P531" s="5">
        <v>62.3</v>
      </c>
      <c r="Q531" s="5">
        <f t="shared" si="32"/>
        <v>609.70000000000005</v>
      </c>
      <c r="R531" s="5">
        <f t="shared" si="33"/>
        <v>311.5</v>
      </c>
      <c r="S531" s="5">
        <f t="shared" si="34"/>
        <v>298.20000000000005</v>
      </c>
      <c r="T531" s="7">
        <f t="shared" si="35"/>
        <v>0.48909299655568317</v>
      </c>
    </row>
    <row r="532" spans="1:20" ht="15.6">
      <c r="A532" s="2">
        <v>1022</v>
      </c>
      <c r="B532" s="3">
        <v>46329</v>
      </c>
      <c r="C532" s="4">
        <f>YEAR(SalesDataTable[[#This Row],[Order Date]])</f>
        <v>2026</v>
      </c>
      <c r="D532" s="4" t="str">
        <f>"Q"&amp;ROUNDUP(MONTH(SalesDataTable[[#This Row],[Order Date]])/3,0)</f>
        <v>Q4</v>
      </c>
      <c r="E532" s="4">
        <f>MONTH(SalesDataTable[[#This Row],[Order Date]])</f>
        <v>11</v>
      </c>
      <c r="F532" s="4" t="str">
        <f>TEXT(SalesDataTable[[#This Row],[Order Date]],"MMM")</f>
        <v>Nov</v>
      </c>
      <c r="G532" s="4" t="s">
        <v>20</v>
      </c>
      <c r="H532" s="4" t="s">
        <v>31</v>
      </c>
      <c r="I532" s="4" t="s">
        <v>2</v>
      </c>
      <c r="J532" s="4" t="s">
        <v>3</v>
      </c>
      <c r="K532" s="4" t="s">
        <v>4</v>
      </c>
      <c r="L532" s="4" t="s">
        <v>26</v>
      </c>
      <c r="M532" s="8">
        <v>1</v>
      </c>
      <c r="N532" s="5">
        <v>39.97</v>
      </c>
      <c r="O532" s="6">
        <v>0.1</v>
      </c>
      <c r="P532" s="5">
        <v>16.93</v>
      </c>
      <c r="Q532" s="5">
        <f t="shared" si="32"/>
        <v>35.972999999999999</v>
      </c>
      <c r="R532" s="5">
        <f t="shared" si="33"/>
        <v>16.93</v>
      </c>
      <c r="S532" s="5">
        <f t="shared" si="34"/>
        <v>19.042999999999999</v>
      </c>
      <c r="T532" s="7">
        <f t="shared" si="35"/>
        <v>0.52936924915909156</v>
      </c>
    </row>
    <row r="533" spans="1:20" ht="15.6">
      <c r="A533" s="2">
        <v>1023</v>
      </c>
      <c r="B533" s="3">
        <v>46263</v>
      </c>
      <c r="C533" s="4">
        <f>YEAR(SalesDataTable[[#This Row],[Order Date]])</f>
        <v>2026</v>
      </c>
      <c r="D533" s="4" t="str">
        <f>"Q"&amp;ROUNDUP(MONTH(SalesDataTable[[#This Row],[Order Date]])/3,0)</f>
        <v>Q3</v>
      </c>
      <c r="E533" s="4">
        <f>MONTH(SalesDataTable[[#This Row],[Order Date]])</f>
        <v>8</v>
      </c>
      <c r="F533" s="4" t="str">
        <f>TEXT(SalesDataTable[[#This Row],[Order Date]],"MMM")</f>
        <v>Aug</v>
      </c>
      <c r="G533" s="4" t="s">
        <v>11</v>
      </c>
      <c r="H533" s="4" t="s">
        <v>18</v>
      </c>
      <c r="I533" s="4" t="s">
        <v>2</v>
      </c>
      <c r="J533" s="4" t="s">
        <v>13</v>
      </c>
      <c r="K533" s="4" t="s">
        <v>9</v>
      </c>
      <c r="L533" s="4" t="s">
        <v>10</v>
      </c>
      <c r="M533" s="8">
        <v>6</v>
      </c>
      <c r="N533" s="5">
        <v>90.19</v>
      </c>
      <c r="O533" s="6">
        <v>0</v>
      </c>
      <c r="P533" s="5">
        <v>45.61</v>
      </c>
      <c r="Q533" s="5">
        <f t="shared" si="32"/>
        <v>541.14</v>
      </c>
      <c r="R533" s="5">
        <f t="shared" si="33"/>
        <v>273.65999999999997</v>
      </c>
      <c r="S533" s="5">
        <f t="shared" si="34"/>
        <v>267.48</v>
      </c>
      <c r="T533" s="7">
        <f t="shared" si="35"/>
        <v>0.4942898325756736</v>
      </c>
    </row>
    <row r="534" spans="1:20" ht="15.6">
      <c r="A534" s="2">
        <v>1025</v>
      </c>
      <c r="B534" s="3">
        <v>46216</v>
      </c>
      <c r="C534" s="4">
        <f>YEAR(SalesDataTable[[#This Row],[Order Date]])</f>
        <v>2026</v>
      </c>
      <c r="D534" s="4" t="str">
        <f>"Q"&amp;ROUNDUP(MONTH(SalesDataTable[[#This Row],[Order Date]])/3,0)</f>
        <v>Q3</v>
      </c>
      <c r="E534" s="4">
        <f>MONTH(SalesDataTable[[#This Row],[Order Date]])</f>
        <v>7</v>
      </c>
      <c r="F534" s="4" t="str">
        <f>TEXT(SalesDataTable[[#This Row],[Order Date]],"MMM")</f>
        <v>Jul</v>
      </c>
      <c r="G534" s="4" t="s">
        <v>11</v>
      </c>
      <c r="H534" s="4" t="s">
        <v>12</v>
      </c>
      <c r="I534" s="4" t="s">
        <v>19</v>
      </c>
      <c r="J534" s="4" t="s">
        <v>3</v>
      </c>
      <c r="K534" s="4" t="s">
        <v>9</v>
      </c>
      <c r="L534" s="4" t="s">
        <v>17</v>
      </c>
      <c r="M534" s="8">
        <v>2</v>
      </c>
      <c r="N534" s="5">
        <v>145.75</v>
      </c>
      <c r="O534" s="6">
        <v>0.05</v>
      </c>
      <c r="P534" s="5">
        <v>79.319999999999993</v>
      </c>
      <c r="Q534" s="5">
        <f t="shared" si="32"/>
        <v>276.92500000000001</v>
      </c>
      <c r="R534" s="5">
        <f t="shared" si="33"/>
        <v>158.63999999999999</v>
      </c>
      <c r="S534" s="5">
        <f t="shared" si="34"/>
        <v>118.28500000000003</v>
      </c>
      <c r="T534" s="7">
        <f t="shared" si="35"/>
        <v>0.42713731154644768</v>
      </c>
    </row>
    <row r="535" spans="1:20" ht="15.6">
      <c r="A535" s="2">
        <v>1029</v>
      </c>
      <c r="B535" s="3">
        <v>46287</v>
      </c>
      <c r="C535" s="4">
        <f>YEAR(SalesDataTable[[#This Row],[Order Date]])</f>
        <v>2026</v>
      </c>
      <c r="D535" s="4" t="str">
        <f>"Q"&amp;ROUNDUP(MONTH(SalesDataTable[[#This Row],[Order Date]])/3,0)</f>
        <v>Q3</v>
      </c>
      <c r="E535" s="4">
        <f>MONTH(SalesDataTable[[#This Row],[Order Date]])</f>
        <v>9</v>
      </c>
      <c r="F535" s="4" t="str">
        <f>TEXT(SalesDataTable[[#This Row],[Order Date]],"MMM")</f>
        <v>Sep</v>
      </c>
      <c r="G535" s="4" t="s">
        <v>6</v>
      </c>
      <c r="H535" s="4" t="s">
        <v>27</v>
      </c>
      <c r="I535" s="4" t="s">
        <v>2</v>
      </c>
      <c r="J535" s="4" t="s">
        <v>3</v>
      </c>
      <c r="K535" s="4" t="s">
        <v>14</v>
      </c>
      <c r="L535" s="4" t="s">
        <v>44</v>
      </c>
      <c r="M535" s="8">
        <v>1</v>
      </c>
      <c r="N535" s="5">
        <v>132.36000000000001</v>
      </c>
      <c r="O535" s="6">
        <v>0.05</v>
      </c>
      <c r="P535" s="5">
        <v>66.63</v>
      </c>
      <c r="Q535" s="5">
        <f t="shared" si="32"/>
        <v>125.742</v>
      </c>
      <c r="R535" s="5">
        <f t="shared" si="33"/>
        <v>66.63</v>
      </c>
      <c r="S535" s="5">
        <f t="shared" si="34"/>
        <v>59.112000000000009</v>
      </c>
      <c r="T535" s="7">
        <f t="shared" si="35"/>
        <v>0.47010545402490822</v>
      </c>
    </row>
    <row r="536" spans="1:20" ht="15.6">
      <c r="A536" s="2">
        <v>1033</v>
      </c>
      <c r="B536" s="3">
        <v>46310</v>
      </c>
      <c r="C536" s="4">
        <f>YEAR(SalesDataTable[[#This Row],[Order Date]])</f>
        <v>2026</v>
      </c>
      <c r="D536" s="4" t="str">
        <f>"Q"&amp;ROUNDUP(MONTH(SalesDataTable[[#This Row],[Order Date]])/3,0)</f>
        <v>Q4</v>
      </c>
      <c r="E536" s="4">
        <f>MONTH(SalesDataTable[[#This Row],[Order Date]])</f>
        <v>10</v>
      </c>
      <c r="F536" s="4" t="str">
        <f>TEXT(SalesDataTable[[#This Row],[Order Date]],"MMM")</f>
        <v>Oct</v>
      </c>
      <c r="G536" s="4" t="s">
        <v>6</v>
      </c>
      <c r="H536" s="4" t="s">
        <v>43</v>
      </c>
      <c r="I536" s="4" t="s">
        <v>2</v>
      </c>
      <c r="J536" s="4" t="s">
        <v>13</v>
      </c>
      <c r="K536" s="4" t="s">
        <v>9</v>
      </c>
      <c r="L536" s="4" t="s">
        <v>46</v>
      </c>
      <c r="M536" s="8">
        <v>1</v>
      </c>
      <c r="N536" s="5">
        <v>70.47</v>
      </c>
      <c r="O536" s="6">
        <v>0.1</v>
      </c>
      <c r="P536" s="5">
        <v>31.52</v>
      </c>
      <c r="Q536" s="5">
        <f t="shared" si="32"/>
        <v>63.423000000000002</v>
      </c>
      <c r="R536" s="5">
        <f t="shared" si="33"/>
        <v>31.52</v>
      </c>
      <c r="S536" s="5">
        <f t="shared" si="34"/>
        <v>31.903000000000002</v>
      </c>
      <c r="T536" s="7">
        <f t="shared" si="35"/>
        <v>0.50301940936253409</v>
      </c>
    </row>
    <row r="537" spans="1:20" ht="15.6">
      <c r="A537" s="2">
        <v>1036</v>
      </c>
      <c r="B537" s="3">
        <v>46087</v>
      </c>
      <c r="C537" s="4">
        <f>YEAR(SalesDataTable[[#This Row],[Order Date]])</f>
        <v>2026</v>
      </c>
      <c r="D537" s="4" t="str">
        <f>"Q"&amp;ROUNDUP(MONTH(SalesDataTable[[#This Row],[Order Date]])/3,0)</f>
        <v>Q1</v>
      </c>
      <c r="E537" s="4">
        <f>MONTH(SalesDataTable[[#This Row],[Order Date]])</f>
        <v>3</v>
      </c>
      <c r="F537" s="4" t="str">
        <f>TEXT(SalesDataTable[[#This Row],[Order Date]],"MMM")</f>
        <v>Mar</v>
      </c>
      <c r="G537" s="4" t="s">
        <v>0</v>
      </c>
      <c r="H537" s="4" t="s">
        <v>1</v>
      </c>
      <c r="I537" s="4" t="s">
        <v>2</v>
      </c>
      <c r="J537" s="4" t="s">
        <v>16</v>
      </c>
      <c r="K537" s="4" t="s">
        <v>4</v>
      </c>
      <c r="L537" s="4" t="s">
        <v>26</v>
      </c>
      <c r="M537" s="8">
        <v>1</v>
      </c>
      <c r="N537" s="5">
        <v>40.380000000000003</v>
      </c>
      <c r="O537" s="6">
        <v>0</v>
      </c>
      <c r="P537" s="5">
        <v>16.41</v>
      </c>
      <c r="Q537" s="5">
        <f t="shared" si="32"/>
        <v>40.380000000000003</v>
      </c>
      <c r="R537" s="5">
        <f t="shared" si="33"/>
        <v>16.41</v>
      </c>
      <c r="S537" s="5">
        <f t="shared" si="34"/>
        <v>23.970000000000002</v>
      </c>
      <c r="T537" s="7">
        <f t="shared" si="35"/>
        <v>0.59361069836552749</v>
      </c>
    </row>
    <row r="538" spans="1:20" ht="15.6">
      <c r="A538" s="2">
        <v>1039</v>
      </c>
      <c r="B538" s="3">
        <v>46171</v>
      </c>
      <c r="C538" s="4">
        <f>YEAR(SalesDataTable[[#This Row],[Order Date]])</f>
        <v>2026</v>
      </c>
      <c r="D538" s="4" t="str">
        <f>"Q"&amp;ROUNDUP(MONTH(SalesDataTable[[#This Row],[Order Date]])/3,0)</f>
        <v>Q2</v>
      </c>
      <c r="E538" s="4">
        <f>MONTH(SalesDataTable[[#This Row],[Order Date]])</f>
        <v>5</v>
      </c>
      <c r="F538" s="4" t="str">
        <f>TEXT(SalesDataTable[[#This Row],[Order Date]],"MMM")</f>
        <v>May</v>
      </c>
      <c r="G538" s="4" t="s">
        <v>6</v>
      </c>
      <c r="H538" s="4" t="s">
        <v>41</v>
      </c>
      <c r="I538" s="4" t="s">
        <v>28</v>
      </c>
      <c r="J538" s="4" t="s">
        <v>13</v>
      </c>
      <c r="K538" s="4" t="s">
        <v>4</v>
      </c>
      <c r="L538" s="4" t="s">
        <v>26</v>
      </c>
      <c r="M538" s="8">
        <v>1</v>
      </c>
      <c r="N538" s="5">
        <v>41.27</v>
      </c>
      <c r="O538" s="6">
        <v>0.05</v>
      </c>
      <c r="P538" s="5">
        <v>17.149999999999999</v>
      </c>
      <c r="Q538" s="5">
        <f t="shared" si="32"/>
        <v>39.206499999999998</v>
      </c>
      <c r="R538" s="5">
        <f t="shared" si="33"/>
        <v>17.149999999999999</v>
      </c>
      <c r="S538" s="5">
        <f t="shared" si="34"/>
        <v>22.0565</v>
      </c>
      <c r="T538" s="7">
        <f t="shared" si="35"/>
        <v>0.56257253261576523</v>
      </c>
    </row>
    <row r="539" spans="1:20" ht="15.6">
      <c r="A539" s="2">
        <v>1040</v>
      </c>
      <c r="B539" s="3">
        <v>46038</v>
      </c>
      <c r="C539" s="4">
        <f>YEAR(SalesDataTable[[#This Row],[Order Date]])</f>
        <v>2026</v>
      </c>
      <c r="D539" s="4" t="str">
        <f>"Q"&amp;ROUNDUP(MONTH(SalesDataTable[[#This Row],[Order Date]])/3,0)</f>
        <v>Q1</v>
      </c>
      <c r="E539" s="4">
        <f>MONTH(SalesDataTable[[#This Row],[Order Date]])</f>
        <v>1</v>
      </c>
      <c r="F539" s="4" t="str">
        <f>TEXT(SalesDataTable[[#This Row],[Order Date]],"MMM")</f>
        <v>Jan</v>
      </c>
      <c r="G539" s="4" t="s">
        <v>0</v>
      </c>
      <c r="H539" s="4" t="s">
        <v>1</v>
      </c>
      <c r="I539" s="4" t="s">
        <v>19</v>
      </c>
      <c r="J539" s="4" t="s">
        <v>13</v>
      </c>
      <c r="K539" s="4" t="s">
        <v>14</v>
      </c>
      <c r="L539" s="4" t="s">
        <v>15</v>
      </c>
      <c r="M539" s="8">
        <v>1</v>
      </c>
      <c r="N539" s="5">
        <v>35.93</v>
      </c>
      <c r="O539" s="6">
        <v>0.05</v>
      </c>
      <c r="P539" s="5">
        <v>13.33</v>
      </c>
      <c r="Q539" s="5">
        <f t="shared" si="32"/>
        <v>34.133499999999998</v>
      </c>
      <c r="R539" s="5">
        <f t="shared" si="33"/>
        <v>13.33</v>
      </c>
      <c r="S539" s="5">
        <f t="shared" si="34"/>
        <v>20.8035</v>
      </c>
      <c r="T539" s="7">
        <f t="shared" si="35"/>
        <v>0.60947456311248482</v>
      </c>
    </row>
    <row r="540" spans="1:20" ht="15.6">
      <c r="A540" s="2">
        <v>1045</v>
      </c>
      <c r="B540" s="3">
        <v>46127</v>
      </c>
      <c r="C540" s="4">
        <f>YEAR(SalesDataTable[[#This Row],[Order Date]])</f>
        <v>2026</v>
      </c>
      <c r="D540" s="4" t="str">
        <f>"Q"&amp;ROUNDUP(MONTH(SalesDataTable[[#This Row],[Order Date]])/3,0)</f>
        <v>Q2</v>
      </c>
      <c r="E540" s="4">
        <f>MONTH(SalesDataTable[[#This Row],[Order Date]])</f>
        <v>4</v>
      </c>
      <c r="F540" s="4" t="str">
        <f>TEXT(SalesDataTable[[#This Row],[Order Date]],"MMM")</f>
        <v>Apr</v>
      </c>
      <c r="G540" s="4" t="s">
        <v>0</v>
      </c>
      <c r="H540" s="4" t="s">
        <v>50</v>
      </c>
      <c r="I540" s="4" t="s">
        <v>2</v>
      </c>
      <c r="J540" s="4" t="s">
        <v>3</v>
      </c>
      <c r="K540" s="4" t="s">
        <v>23</v>
      </c>
      <c r="L540" s="4" t="s">
        <v>29</v>
      </c>
      <c r="M540" s="8">
        <v>2</v>
      </c>
      <c r="N540" s="5">
        <v>196.57</v>
      </c>
      <c r="O540" s="6">
        <v>0.05</v>
      </c>
      <c r="P540" s="5">
        <v>106.2</v>
      </c>
      <c r="Q540" s="5">
        <f t="shared" si="32"/>
        <v>373.48299999999995</v>
      </c>
      <c r="R540" s="5">
        <f t="shared" si="33"/>
        <v>212.4</v>
      </c>
      <c r="S540" s="5">
        <f t="shared" si="34"/>
        <v>161.08299999999994</v>
      </c>
      <c r="T540" s="7">
        <f t="shared" si="35"/>
        <v>0.43129941657317727</v>
      </c>
    </row>
    <row r="541" spans="1:20" ht="15.6">
      <c r="A541" s="2">
        <v>1047</v>
      </c>
      <c r="B541" s="3">
        <v>46101</v>
      </c>
      <c r="C541" s="4">
        <f>YEAR(SalesDataTable[[#This Row],[Order Date]])</f>
        <v>2026</v>
      </c>
      <c r="D541" s="4" t="str">
        <f>"Q"&amp;ROUNDUP(MONTH(SalesDataTable[[#This Row],[Order Date]])/3,0)</f>
        <v>Q1</v>
      </c>
      <c r="E541" s="4">
        <f>MONTH(SalesDataTable[[#This Row],[Order Date]])</f>
        <v>3</v>
      </c>
      <c r="F541" s="4" t="str">
        <f>TEXT(SalesDataTable[[#This Row],[Order Date]],"MMM")</f>
        <v>Mar</v>
      </c>
      <c r="G541" s="4" t="s">
        <v>0</v>
      </c>
      <c r="H541" s="4" t="s">
        <v>1</v>
      </c>
      <c r="I541" s="4" t="s">
        <v>2</v>
      </c>
      <c r="J541" s="4" t="s">
        <v>3</v>
      </c>
      <c r="K541" s="4" t="s">
        <v>14</v>
      </c>
      <c r="L541" s="4" t="s">
        <v>32</v>
      </c>
      <c r="M541" s="8">
        <v>2</v>
      </c>
      <c r="N541" s="5">
        <v>46.21</v>
      </c>
      <c r="O541" s="6">
        <v>0.05</v>
      </c>
      <c r="P541" s="5">
        <v>18.37</v>
      </c>
      <c r="Q541" s="5">
        <f t="shared" si="32"/>
        <v>87.798999999999992</v>
      </c>
      <c r="R541" s="5">
        <f t="shared" si="33"/>
        <v>36.74</v>
      </c>
      <c r="S541" s="5">
        <f t="shared" si="34"/>
        <v>51.05899999999999</v>
      </c>
      <c r="T541" s="7">
        <f t="shared" si="35"/>
        <v>0.58154420893176451</v>
      </c>
    </row>
    <row r="542" spans="1:20" ht="15.6">
      <c r="A542" s="2">
        <v>1050</v>
      </c>
      <c r="B542" s="3">
        <v>46201</v>
      </c>
      <c r="C542" s="4">
        <f>YEAR(SalesDataTable[[#This Row],[Order Date]])</f>
        <v>2026</v>
      </c>
      <c r="D542" s="4" t="str">
        <f>"Q"&amp;ROUNDUP(MONTH(SalesDataTable[[#This Row],[Order Date]])/3,0)</f>
        <v>Q2</v>
      </c>
      <c r="E542" s="4">
        <f>MONTH(SalesDataTable[[#This Row],[Order Date]])</f>
        <v>6</v>
      </c>
      <c r="F542" s="4" t="str">
        <f>TEXT(SalesDataTable[[#This Row],[Order Date]],"MMM")</f>
        <v>Jun</v>
      </c>
      <c r="G542" s="4" t="s">
        <v>20</v>
      </c>
      <c r="H542" s="4" t="s">
        <v>33</v>
      </c>
      <c r="I542" s="4" t="s">
        <v>28</v>
      </c>
      <c r="J542" s="4" t="s">
        <v>13</v>
      </c>
      <c r="K542" s="4" t="s">
        <v>9</v>
      </c>
      <c r="L542" s="4" t="s">
        <v>46</v>
      </c>
      <c r="M542" s="8">
        <v>1</v>
      </c>
      <c r="N542" s="5">
        <v>70.58</v>
      </c>
      <c r="O542" s="6">
        <v>0</v>
      </c>
      <c r="P542" s="5">
        <v>32.78</v>
      </c>
      <c r="Q542" s="5">
        <f t="shared" si="32"/>
        <v>70.58</v>
      </c>
      <c r="R542" s="5">
        <f t="shared" si="33"/>
        <v>32.78</v>
      </c>
      <c r="S542" s="5">
        <f t="shared" si="34"/>
        <v>37.799999999999997</v>
      </c>
      <c r="T542" s="7">
        <f t="shared" si="35"/>
        <v>0.53556248228960046</v>
      </c>
    </row>
    <row r="543" spans="1:20" ht="15.6">
      <c r="A543" s="2">
        <v>1051</v>
      </c>
      <c r="B543" s="3">
        <v>46335</v>
      </c>
      <c r="C543" s="4">
        <f>YEAR(SalesDataTable[[#This Row],[Order Date]])</f>
        <v>2026</v>
      </c>
      <c r="D543" s="4" t="str">
        <f>"Q"&amp;ROUNDUP(MONTH(SalesDataTable[[#This Row],[Order Date]])/3,0)</f>
        <v>Q4</v>
      </c>
      <c r="E543" s="4">
        <f>MONTH(SalesDataTable[[#This Row],[Order Date]])</f>
        <v>11</v>
      </c>
      <c r="F543" s="4" t="str">
        <f>TEXT(SalesDataTable[[#This Row],[Order Date]],"MMM")</f>
        <v>Nov</v>
      </c>
      <c r="G543" s="4" t="s">
        <v>20</v>
      </c>
      <c r="H543" s="4" t="s">
        <v>47</v>
      </c>
      <c r="I543" s="4" t="s">
        <v>8</v>
      </c>
      <c r="J543" s="4" t="s">
        <v>16</v>
      </c>
      <c r="K543" s="4" t="s">
        <v>9</v>
      </c>
      <c r="L543" s="4" t="s">
        <v>10</v>
      </c>
      <c r="M543" s="8">
        <v>12</v>
      </c>
      <c r="N543" s="5">
        <v>90.99</v>
      </c>
      <c r="O543" s="6">
        <v>0.2</v>
      </c>
      <c r="P543" s="5">
        <v>45.51</v>
      </c>
      <c r="Q543" s="5">
        <f t="shared" si="32"/>
        <v>873.50399999999991</v>
      </c>
      <c r="R543" s="5">
        <f t="shared" si="33"/>
        <v>546.12</v>
      </c>
      <c r="S543" s="5">
        <f t="shared" si="34"/>
        <v>327.3839999999999</v>
      </c>
      <c r="T543" s="7">
        <f t="shared" si="35"/>
        <v>0.37479393339927458</v>
      </c>
    </row>
    <row r="544" spans="1:20" ht="15.6">
      <c r="A544" s="2">
        <v>1054</v>
      </c>
      <c r="B544" s="3">
        <v>46253</v>
      </c>
      <c r="C544" s="4">
        <f>YEAR(SalesDataTable[[#This Row],[Order Date]])</f>
        <v>2026</v>
      </c>
      <c r="D544" s="4" t="str">
        <f>"Q"&amp;ROUNDUP(MONTH(SalesDataTable[[#This Row],[Order Date]])/3,0)</f>
        <v>Q3</v>
      </c>
      <c r="E544" s="4">
        <f>MONTH(SalesDataTable[[#This Row],[Order Date]])</f>
        <v>8</v>
      </c>
      <c r="F544" s="4" t="str">
        <f>TEXT(SalesDataTable[[#This Row],[Order Date]],"MMM")</f>
        <v>Aug</v>
      </c>
      <c r="G544" s="4" t="s">
        <v>6</v>
      </c>
      <c r="H544" s="4" t="s">
        <v>7</v>
      </c>
      <c r="I544" s="4" t="s">
        <v>2</v>
      </c>
      <c r="J544" s="4" t="s">
        <v>3</v>
      </c>
      <c r="K544" s="4" t="s">
        <v>9</v>
      </c>
      <c r="L544" s="4" t="s">
        <v>37</v>
      </c>
      <c r="M544" s="8">
        <v>3</v>
      </c>
      <c r="N544" s="5">
        <v>157.41999999999999</v>
      </c>
      <c r="O544" s="6">
        <v>0</v>
      </c>
      <c r="P544" s="5">
        <v>77.989999999999995</v>
      </c>
      <c r="Q544" s="5">
        <f t="shared" si="32"/>
        <v>472.26</v>
      </c>
      <c r="R544" s="5">
        <f t="shared" si="33"/>
        <v>233.96999999999997</v>
      </c>
      <c r="S544" s="5">
        <f t="shared" si="34"/>
        <v>238.29000000000002</v>
      </c>
      <c r="T544" s="7">
        <f t="shared" si="35"/>
        <v>0.5045737517469191</v>
      </c>
    </row>
    <row r="545" spans="1:20" ht="15.6">
      <c r="A545" s="2">
        <v>1056</v>
      </c>
      <c r="B545" s="3">
        <v>46095</v>
      </c>
      <c r="C545" s="4">
        <f>YEAR(SalesDataTable[[#This Row],[Order Date]])</f>
        <v>2026</v>
      </c>
      <c r="D545" s="4" t="str">
        <f>"Q"&amp;ROUNDUP(MONTH(SalesDataTable[[#This Row],[Order Date]])/3,0)</f>
        <v>Q1</v>
      </c>
      <c r="E545" s="4">
        <f>MONTH(SalesDataTable[[#This Row],[Order Date]])</f>
        <v>3</v>
      </c>
      <c r="F545" s="4" t="str">
        <f>TEXT(SalesDataTable[[#This Row],[Order Date]],"MMM")</f>
        <v>Mar</v>
      </c>
      <c r="G545" s="4" t="s">
        <v>0</v>
      </c>
      <c r="H545" s="4" t="s">
        <v>50</v>
      </c>
      <c r="I545" s="4" t="s">
        <v>2</v>
      </c>
      <c r="J545" s="4" t="s">
        <v>3</v>
      </c>
      <c r="K545" s="4" t="s">
        <v>23</v>
      </c>
      <c r="L545" s="4" t="s">
        <v>29</v>
      </c>
      <c r="M545" s="8">
        <v>1</v>
      </c>
      <c r="N545" s="5">
        <v>192.86</v>
      </c>
      <c r="O545" s="6">
        <v>0</v>
      </c>
      <c r="P545" s="5">
        <v>101.13</v>
      </c>
      <c r="Q545" s="5">
        <f t="shared" si="32"/>
        <v>192.86</v>
      </c>
      <c r="R545" s="5">
        <f t="shared" si="33"/>
        <v>101.13</v>
      </c>
      <c r="S545" s="5">
        <f t="shared" si="34"/>
        <v>91.730000000000018</v>
      </c>
      <c r="T545" s="7">
        <f t="shared" si="35"/>
        <v>0.475629990666805</v>
      </c>
    </row>
    <row r="546" spans="1:20" ht="15.6">
      <c r="A546" s="2">
        <v>1059</v>
      </c>
      <c r="B546" s="3">
        <v>46184</v>
      </c>
      <c r="C546" s="4">
        <f>YEAR(SalesDataTable[[#This Row],[Order Date]])</f>
        <v>2026</v>
      </c>
      <c r="D546" s="4" t="str">
        <f>"Q"&amp;ROUNDUP(MONTH(SalesDataTable[[#This Row],[Order Date]])/3,0)</f>
        <v>Q2</v>
      </c>
      <c r="E546" s="4">
        <f>MONTH(SalesDataTable[[#This Row],[Order Date]])</f>
        <v>6</v>
      </c>
      <c r="F546" s="4" t="str">
        <f>TEXT(SalesDataTable[[#This Row],[Order Date]],"MMM")</f>
        <v>Jun</v>
      </c>
      <c r="G546" s="4" t="s">
        <v>0</v>
      </c>
      <c r="H546" s="4" t="s">
        <v>1</v>
      </c>
      <c r="I546" s="4" t="s">
        <v>2</v>
      </c>
      <c r="J546" s="4" t="s">
        <v>13</v>
      </c>
      <c r="K546" s="4" t="s">
        <v>4</v>
      </c>
      <c r="L546" s="4" t="s">
        <v>5</v>
      </c>
      <c r="M546" s="8">
        <v>1</v>
      </c>
      <c r="N546" s="5">
        <v>80.64</v>
      </c>
      <c r="O546" s="6">
        <v>0.05</v>
      </c>
      <c r="P546" s="5">
        <v>43.85</v>
      </c>
      <c r="Q546" s="5">
        <f t="shared" si="32"/>
        <v>76.60799999999999</v>
      </c>
      <c r="R546" s="5">
        <f t="shared" si="33"/>
        <v>43.85</v>
      </c>
      <c r="S546" s="5">
        <f t="shared" si="34"/>
        <v>32.757999999999988</v>
      </c>
      <c r="T546" s="7">
        <f t="shared" si="35"/>
        <v>0.42760547201336668</v>
      </c>
    </row>
    <row r="547" spans="1:20" ht="15.6">
      <c r="A547" s="2">
        <v>1061</v>
      </c>
      <c r="B547" s="3">
        <v>46139</v>
      </c>
      <c r="C547" s="4">
        <f>YEAR(SalesDataTable[[#This Row],[Order Date]])</f>
        <v>2026</v>
      </c>
      <c r="D547" s="4" t="str">
        <f>"Q"&amp;ROUNDUP(MONTH(SalesDataTable[[#This Row],[Order Date]])/3,0)</f>
        <v>Q2</v>
      </c>
      <c r="E547" s="4">
        <f>MONTH(SalesDataTable[[#This Row],[Order Date]])</f>
        <v>4</v>
      </c>
      <c r="F547" s="4" t="str">
        <f>TEXT(SalesDataTable[[#This Row],[Order Date]],"MMM")</f>
        <v>Apr</v>
      </c>
      <c r="G547" s="4" t="s">
        <v>20</v>
      </c>
      <c r="H547" s="4" t="s">
        <v>47</v>
      </c>
      <c r="I547" s="4" t="s">
        <v>2</v>
      </c>
      <c r="J547" s="4" t="s">
        <v>3</v>
      </c>
      <c r="K547" s="4" t="s">
        <v>14</v>
      </c>
      <c r="L547" s="4" t="s">
        <v>48</v>
      </c>
      <c r="M547" s="8">
        <v>1</v>
      </c>
      <c r="N547" s="5">
        <v>166.5</v>
      </c>
      <c r="O547" s="6">
        <v>0</v>
      </c>
      <c r="P547" s="5">
        <v>85.55</v>
      </c>
      <c r="Q547" s="5">
        <f t="shared" si="32"/>
        <v>166.5</v>
      </c>
      <c r="R547" s="5">
        <f t="shared" si="33"/>
        <v>85.55</v>
      </c>
      <c r="S547" s="5">
        <f t="shared" si="34"/>
        <v>80.95</v>
      </c>
      <c r="T547" s="7">
        <f t="shared" si="35"/>
        <v>0.4861861861861862</v>
      </c>
    </row>
    <row r="548" spans="1:20" ht="15.6">
      <c r="A548" s="2">
        <v>1065</v>
      </c>
      <c r="B548" s="3">
        <v>46322</v>
      </c>
      <c r="C548" s="4">
        <f>YEAR(SalesDataTable[[#This Row],[Order Date]])</f>
        <v>2026</v>
      </c>
      <c r="D548" s="4" t="str">
        <f>"Q"&amp;ROUNDUP(MONTH(SalesDataTable[[#This Row],[Order Date]])/3,0)</f>
        <v>Q4</v>
      </c>
      <c r="E548" s="4">
        <f>MONTH(SalesDataTable[[#This Row],[Order Date]])</f>
        <v>10</v>
      </c>
      <c r="F548" s="4" t="str">
        <f>TEXT(SalesDataTable[[#This Row],[Order Date]],"MMM")</f>
        <v>Oct</v>
      </c>
      <c r="G548" s="4" t="s">
        <v>11</v>
      </c>
      <c r="H548" s="4" t="s">
        <v>25</v>
      </c>
      <c r="I548" s="4" t="s">
        <v>2</v>
      </c>
      <c r="J548" s="4" t="s">
        <v>13</v>
      </c>
      <c r="K548" s="4" t="s">
        <v>34</v>
      </c>
      <c r="L548" s="4" t="s">
        <v>38</v>
      </c>
      <c r="M548" s="8">
        <v>6</v>
      </c>
      <c r="N548" s="5">
        <v>121.58</v>
      </c>
      <c r="O548" s="6">
        <v>0.15</v>
      </c>
      <c r="P548" s="5">
        <v>68.86</v>
      </c>
      <c r="Q548" s="5">
        <f t="shared" si="32"/>
        <v>620.05799999999999</v>
      </c>
      <c r="R548" s="5">
        <f t="shared" si="33"/>
        <v>413.15999999999997</v>
      </c>
      <c r="S548" s="5">
        <f t="shared" si="34"/>
        <v>206.89800000000002</v>
      </c>
      <c r="T548" s="7">
        <f t="shared" si="35"/>
        <v>0.33367523683268346</v>
      </c>
    </row>
    <row r="549" spans="1:20" ht="15.6">
      <c r="A549" s="2">
        <v>1068</v>
      </c>
      <c r="B549" s="3">
        <v>46328</v>
      </c>
      <c r="C549" s="4">
        <f>YEAR(SalesDataTable[[#This Row],[Order Date]])</f>
        <v>2026</v>
      </c>
      <c r="D549" s="4" t="str">
        <f>"Q"&amp;ROUNDUP(MONTH(SalesDataTable[[#This Row],[Order Date]])/3,0)</f>
        <v>Q4</v>
      </c>
      <c r="E549" s="4">
        <f>MONTH(SalesDataTable[[#This Row],[Order Date]])</f>
        <v>11</v>
      </c>
      <c r="F549" s="4" t="str">
        <f>TEXT(SalesDataTable[[#This Row],[Order Date]],"MMM")</f>
        <v>Nov</v>
      </c>
      <c r="G549" s="4" t="s">
        <v>6</v>
      </c>
      <c r="H549" s="4" t="s">
        <v>27</v>
      </c>
      <c r="I549" s="4" t="s">
        <v>2</v>
      </c>
      <c r="J549" s="4" t="s">
        <v>3</v>
      </c>
      <c r="K549" s="4" t="s">
        <v>34</v>
      </c>
      <c r="L549" s="4" t="s">
        <v>38</v>
      </c>
      <c r="M549" s="8">
        <v>5</v>
      </c>
      <c r="N549" s="5">
        <v>122.26</v>
      </c>
      <c r="O549" s="6">
        <v>0.1</v>
      </c>
      <c r="P549" s="5">
        <v>68.3</v>
      </c>
      <c r="Q549" s="5">
        <f t="shared" si="32"/>
        <v>550.17000000000007</v>
      </c>
      <c r="R549" s="5">
        <f t="shared" si="33"/>
        <v>341.5</v>
      </c>
      <c r="S549" s="5">
        <f t="shared" si="34"/>
        <v>208.67000000000007</v>
      </c>
      <c r="T549" s="7">
        <f t="shared" si="35"/>
        <v>0.37928276714470083</v>
      </c>
    </row>
    <row r="550" spans="1:20" ht="15.6">
      <c r="A550" s="2">
        <v>1069</v>
      </c>
      <c r="B550" s="3">
        <v>46274</v>
      </c>
      <c r="C550" s="4">
        <f>YEAR(SalesDataTable[[#This Row],[Order Date]])</f>
        <v>2026</v>
      </c>
      <c r="D550" s="4" t="str">
        <f>"Q"&amp;ROUNDUP(MONTH(SalesDataTable[[#This Row],[Order Date]])/3,0)</f>
        <v>Q3</v>
      </c>
      <c r="E550" s="4">
        <f>MONTH(SalesDataTable[[#This Row],[Order Date]])</f>
        <v>9</v>
      </c>
      <c r="F550" s="4" t="str">
        <f>TEXT(SalesDataTable[[#This Row],[Order Date]],"MMM")</f>
        <v>Sep</v>
      </c>
      <c r="G550" s="4" t="s">
        <v>20</v>
      </c>
      <c r="H550" s="4" t="s">
        <v>47</v>
      </c>
      <c r="I550" s="4" t="s">
        <v>2</v>
      </c>
      <c r="J550" s="4" t="s">
        <v>3</v>
      </c>
      <c r="K550" s="4" t="s">
        <v>9</v>
      </c>
      <c r="L550" s="4" t="s">
        <v>17</v>
      </c>
      <c r="M550" s="8">
        <v>1</v>
      </c>
      <c r="N550" s="5">
        <v>145.33000000000001</v>
      </c>
      <c r="O550" s="6">
        <v>0.1</v>
      </c>
      <c r="P550" s="5">
        <v>80.97</v>
      </c>
      <c r="Q550" s="5">
        <f t="shared" si="32"/>
        <v>130.79700000000003</v>
      </c>
      <c r="R550" s="5">
        <f t="shared" si="33"/>
        <v>80.97</v>
      </c>
      <c r="S550" s="5">
        <f t="shared" si="34"/>
        <v>49.827000000000027</v>
      </c>
      <c r="T550" s="7">
        <f t="shared" si="35"/>
        <v>0.3809491043372556</v>
      </c>
    </row>
    <row r="551" spans="1:20" ht="15.6">
      <c r="A551" s="2">
        <v>1071</v>
      </c>
      <c r="B551" s="3">
        <v>46155</v>
      </c>
      <c r="C551" s="4">
        <f>YEAR(SalesDataTable[[#This Row],[Order Date]])</f>
        <v>2026</v>
      </c>
      <c r="D551" s="4" t="str">
        <f>"Q"&amp;ROUNDUP(MONTH(SalesDataTable[[#This Row],[Order Date]])/3,0)</f>
        <v>Q2</v>
      </c>
      <c r="E551" s="4">
        <f>MONTH(SalesDataTable[[#This Row],[Order Date]])</f>
        <v>5</v>
      </c>
      <c r="F551" s="4" t="str">
        <f>TEXT(SalesDataTable[[#This Row],[Order Date]],"MMM")</f>
        <v>May</v>
      </c>
      <c r="G551" s="4" t="s">
        <v>6</v>
      </c>
      <c r="H551" s="4" t="s">
        <v>43</v>
      </c>
      <c r="I551" s="4" t="s">
        <v>19</v>
      </c>
      <c r="J551" s="4" t="s">
        <v>16</v>
      </c>
      <c r="K551" s="4" t="s">
        <v>34</v>
      </c>
      <c r="L551" s="4" t="s">
        <v>45</v>
      </c>
      <c r="M551" s="8">
        <v>1</v>
      </c>
      <c r="N551" s="5">
        <v>50.83</v>
      </c>
      <c r="O551" s="6">
        <v>0.1</v>
      </c>
      <c r="P551" s="5">
        <v>21.82</v>
      </c>
      <c r="Q551" s="5">
        <f t="shared" si="32"/>
        <v>45.747</v>
      </c>
      <c r="R551" s="5">
        <f t="shared" si="33"/>
        <v>21.82</v>
      </c>
      <c r="S551" s="5">
        <f t="shared" si="34"/>
        <v>23.927</v>
      </c>
      <c r="T551" s="7">
        <f t="shared" si="35"/>
        <v>0.52302883249174803</v>
      </c>
    </row>
    <row r="552" spans="1:20" ht="15.6">
      <c r="A552" s="2">
        <v>1072</v>
      </c>
      <c r="B552" s="3">
        <v>46072</v>
      </c>
      <c r="C552" s="4">
        <f>YEAR(SalesDataTable[[#This Row],[Order Date]])</f>
        <v>2026</v>
      </c>
      <c r="D552" s="4" t="str">
        <f>"Q"&amp;ROUNDUP(MONTH(SalesDataTable[[#This Row],[Order Date]])/3,0)</f>
        <v>Q1</v>
      </c>
      <c r="E552" s="4">
        <f>MONTH(SalesDataTable[[#This Row],[Order Date]])</f>
        <v>2</v>
      </c>
      <c r="F552" s="4" t="str">
        <f>TEXT(SalesDataTable[[#This Row],[Order Date]],"MMM")</f>
        <v>Feb</v>
      </c>
      <c r="G552" s="4" t="s">
        <v>11</v>
      </c>
      <c r="H552" s="4" t="s">
        <v>52</v>
      </c>
      <c r="I552" s="4" t="s">
        <v>2</v>
      </c>
      <c r="J552" s="4" t="s">
        <v>3</v>
      </c>
      <c r="K552" s="4" t="s">
        <v>23</v>
      </c>
      <c r="L552" s="4" t="s">
        <v>40</v>
      </c>
      <c r="M552" s="8">
        <v>2</v>
      </c>
      <c r="N552" s="5">
        <v>81.34</v>
      </c>
      <c r="O552" s="6">
        <v>0.05</v>
      </c>
      <c r="P552" s="5">
        <v>40.64</v>
      </c>
      <c r="Q552" s="5">
        <f t="shared" si="32"/>
        <v>154.54599999999999</v>
      </c>
      <c r="R552" s="5">
        <f t="shared" si="33"/>
        <v>81.28</v>
      </c>
      <c r="S552" s="5">
        <f t="shared" si="34"/>
        <v>73.265999999999991</v>
      </c>
      <c r="T552" s="7">
        <f t="shared" si="35"/>
        <v>0.47407244445019603</v>
      </c>
    </row>
    <row r="553" spans="1:20" ht="15.6">
      <c r="A553" s="2">
        <v>1073</v>
      </c>
      <c r="B553" s="3">
        <v>46091</v>
      </c>
      <c r="C553" s="4">
        <f>YEAR(SalesDataTable[[#This Row],[Order Date]])</f>
        <v>2026</v>
      </c>
      <c r="D553" s="4" t="str">
        <f>"Q"&amp;ROUNDUP(MONTH(SalesDataTable[[#This Row],[Order Date]])/3,0)</f>
        <v>Q1</v>
      </c>
      <c r="E553" s="4">
        <f>MONTH(SalesDataTable[[#This Row],[Order Date]])</f>
        <v>3</v>
      </c>
      <c r="F553" s="4" t="str">
        <f>TEXT(SalesDataTable[[#This Row],[Order Date]],"MMM")</f>
        <v>Mar</v>
      </c>
      <c r="G553" s="4" t="s">
        <v>11</v>
      </c>
      <c r="H553" s="4" t="s">
        <v>39</v>
      </c>
      <c r="I553" s="4" t="s">
        <v>28</v>
      </c>
      <c r="J553" s="4" t="s">
        <v>3</v>
      </c>
      <c r="K553" s="4" t="s">
        <v>4</v>
      </c>
      <c r="L553" s="4" t="s">
        <v>5</v>
      </c>
      <c r="M553" s="8">
        <v>2</v>
      </c>
      <c r="N553" s="5">
        <v>81.290000000000006</v>
      </c>
      <c r="O553" s="6">
        <v>0</v>
      </c>
      <c r="P553" s="5">
        <v>43.9</v>
      </c>
      <c r="Q553" s="5">
        <f t="shared" si="32"/>
        <v>162.58000000000001</v>
      </c>
      <c r="R553" s="5">
        <f t="shared" si="33"/>
        <v>87.8</v>
      </c>
      <c r="S553" s="5">
        <f t="shared" si="34"/>
        <v>74.780000000000015</v>
      </c>
      <c r="T553" s="7">
        <f t="shared" si="35"/>
        <v>0.45995817443720022</v>
      </c>
    </row>
    <row r="554" spans="1:20" ht="15.6">
      <c r="A554" s="2">
        <v>1076</v>
      </c>
      <c r="B554" s="3">
        <v>46319</v>
      </c>
      <c r="C554" s="4">
        <f>YEAR(SalesDataTable[[#This Row],[Order Date]])</f>
        <v>2026</v>
      </c>
      <c r="D554" s="4" t="str">
        <f>"Q"&amp;ROUNDUP(MONTH(SalesDataTable[[#This Row],[Order Date]])/3,0)</f>
        <v>Q4</v>
      </c>
      <c r="E554" s="4">
        <f>MONTH(SalesDataTable[[#This Row],[Order Date]])</f>
        <v>10</v>
      </c>
      <c r="F554" s="4" t="str">
        <f>TEXT(SalesDataTable[[#This Row],[Order Date]],"MMM")</f>
        <v>Oct</v>
      </c>
      <c r="G554" s="4" t="s">
        <v>0</v>
      </c>
      <c r="H554" s="4" t="s">
        <v>36</v>
      </c>
      <c r="I554" s="4" t="s">
        <v>28</v>
      </c>
      <c r="J554" s="4" t="s">
        <v>3</v>
      </c>
      <c r="K554" s="4" t="s">
        <v>23</v>
      </c>
      <c r="L554" s="4" t="s">
        <v>29</v>
      </c>
      <c r="M554" s="8">
        <v>1</v>
      </c>
      <c r="N554" s="5">
        <v>195.67</v>
      </c>
      <c r="O554" s="6">
        <v>0</v>
      </c>
      <c r="P554" s="5">
        <v>105.88</v>
      </c>
      <c r="Q554" s="5">
        <f t="shared" si="32"/>
        <v>195.67</v>
      </c>
      <c r="R554" s="5">
        <f t="shared" si="33"/>
        <v>105.88</v>
      </c>
      <c r="S554" s="5">
        <f t="shared" si="34"/>
        <v>89.789999999999992</v>
      </c>
      <c r="T554" s="7">
        <f t="shared" si="35"/>
        <v>0.45888485715745897</v>
      </c>
    </row>
    <row r="555" spans="1:20" ht="15.6">
      <c r="A555" s="2">
        <v>1077</v>
      </c>
      <c r="B555" s="3">
        <v>46026</v>
      </c>
      <c r="C555" s="4">
        <f>YEAR(SalesDataTable[[#This Row],[Order Date]])</f>
        <v>2026</v>
      </c>
      <c r="D555" s="4" t="str">
        <f>"Q"&amp;ROUNDUP(MONTH(SalesDataTable[[#This Row],[Order Date]])/3,0)</f>
        <v>Q1</v>
      </c>
      <c r="E555" s="4">
        <f>MONTH(SalesDataTable[[#This Row],[Order Date]])</f>
        <v>1</v>
      </c>
      <c r="F555" s="4" t="str">
        <f>TEXT(SalesDataTable[[#This Row],[Order Date]],"MMM")</f>
        <v>Jan</v>
      </c>
      <c r="G555" s="4" t="s">
        <v>6</v>
      </c>
      <c r="H555" s="4" t="s">
        <v>27</v>
      </c>
      <c r="I555" s="4" t="s">
        <v>2</v>
      </c>
      <c r="J555" s="4" t="s">
        <v>13</v>
      </c>
      <c r="K555" s="4" t="s">
        <v>4</v>
      </c>
      <c r="L555" s="4" t="s">
        <v>30</v>
      </c>
      <c r="M555" s="8">
        <v>3</v>
      </c>
      <c r="N555" s="5">
        <v>102.12</v>
      </c>
      <c r="O555" s="6">
        <v>0.1</v>
      </c>
      <c r="P555" s="5">
        <v>51.28</v>
      </c>
      <c r="Q555" s="5">
        <f t="shared" si="32"/>
        <v>275.72400000000005</v>
      </c>
      <c r="R555" s="5">
        <f t="shared" si="33"/>
        <v>153.84</v>
      </c>
      <c r="S555" s="5">
        <f t="shared" si="34"/>
        <v>121.88400000000004</v>
      </c>
      <c r="T555" s="7">
        <f t="shared" si="35"/>
        <v>0.44205074639857256</v>
      </c>
    </row>
    <row r="556" spans="1:20" ht="15.6">
      <c r="A556" s="2">
        <v>1079</v>
      </c>
      <c r="B556" s="3">
        <v>46183</v>
      </c>
      <c r="C556" s="4">
        <f>YEAR(SalesDataTable[[#This Row],[Order Date]])</f>
        <v>2026</v>
      </c>
      <c r="D556" s="4" t="str">
        <f>"Q"&amp;ROUNDUP(MONTH(SalesDataTable[[#This Row],[Order Date]])/3,0)</f>
        <v>Q2</v>
      </c>
      <c r="E556" s="4">
        <f>MONTH(SalesDataTable[[#This Row],[Order Date]])</f>
        <v>6</v>
      </c>
      <c r="F556" s="4" t="str">
        <f>TEXT(SalesDataTable[[#This Row],[Order Date]],"MMM")</f>
        <v>Jun</v>
      </c>
      <c r="G556" s="4" t="s">
        <v>6</v>
      </c>
      <c r="H556" s="4" t="s">
        <v>49</v>
      </c>
      <c r="I556" s="4" t="s">
        <v>19</v>
      </c>
      <c r="J556" s="4" t="s">
        <v>3</v>
      </c>
      <c r="K556" s="4" t="s">
        <v>23</v>
      </c>
      <c r="L556" s="4" t="s">
        <v>29</v>
      </c>
      <c r="M556" s="8">
        <v>2</v>
      </c>
      <c r="N556" s="5">
        <v>198.69</v>
      </c>
      <c r="O556" s="6">
        <v>0.15</v>
      </c>
      <c r="P556" s="5">
        <v>104.25</v>
      </c>
      <c r="Q556" s="5">
        <f t="shared" si="32"/>
        <v>337.77299999999997</v>
      </c>
      <c r="R556" s="5">
        <f t="shared" si="33"/>
        <v>208.5</v>
      </c>
      <c r="S556" s="5">
        <f t="shared" si="34"/>
        <v>129.27299999999997</v>
      </c>
      <c r="T556" s="7">
        <f t="shared" si="35"/>
        <v>0.38272153191640534</v>
      </c>
    </row>
    <row r="557" spans="1:20" ht="15.6">
      <c r="A557" s="2">
        <v>1081</v>
      </c>
      <c r="B557" s="3">
        <v>46190</v>
      </c>
      <c r="C557" s="4">
        <f>YEAR(SalesDataTable[[#This Row],[Order Date]])</f>
        <v>2026</v>
      </c>
      <c r="D557" s="4" t="str">
        <f>"Q"&amp;ROUNDUP(MONTH(SalesDataTable[[#This Row],[Order Date]])/3,0)</f>
        <v>Q2</v>
      </c>
      <c r="E557" s="4">
        <f>MONTH(SalesDataTable[[#This Row],[Order Date]])</f>
        <v>6</v>
      </c>
      <c r="F557" s="4" t="str">
        <f>TEXT(SalesDataTable[[#This Row],[Order Date]],"MMM")</f>
        <v>Jun</v>
      </c>
      <c r="G557" s="4" t="s">
        <v>20</v>
      </c>
      <c r="H557" s="4" t="s">
        <v>47</v>
      </c>
      <c r="I557" s="4" t="s">
        <v>2</v>
      </c>
      <c r="J557" s="4" t="s">
        <v>3</v>
      </c>
      <c r="K557" s="4" t="s">
        <v>4</v>
      </c>
      <c r="L557" s="4" t="s">
        <v>22</v>
      </c>
      <c r="M557" s="8">
        <v>1</v>
      </c>
      <c r="N557" s="5">
        <v>51.12</v>
      </c>
      <c r="O557" s="6">
        <v>0</v>
      </c>
      <c r="P557" s="5">
        <v>22.43</v>
      </c>
      <c r="Q557" s="5">
        <f t="shared" si="32"/>
        <v>51.12</v>
      </c>
      <c r="R557" s="5">
        <f t="shared" si="33"/>
        <v>22.43</v>
      </c>
      <c r="S557" s="5">
        <f t="shared" si="34"/>
        <v>28.689999999999998</v>
      </c>
      <c r="T557" s="7">
        <f t="shared" si="35"/>
        <v>0.56122848200312991</v>
      </c>
    </row>
    <row r="558" spans="1:20" ht="15.6">
      <c r="A558" s="2">
        <v>1083</v>
      </c>
      <c r="B558" s="3">
        <v>46257</v>
      </c>
      <c r="C558" s="4">
        <f>YEAR(SalesDataTable[[#This Row],[Order Date]])</f>
        <v>2026</v>
      </c>
      <c r="D558" s="4" t="str">
        <f>"Q"&amp;ROUNDUP(MONTH(SalesDataTable[[#This Row],[Order Date]])/3,0)</f>
        <v>Q3</v>
      </c>
      <c r="E558" s="4">
        <f>MONTH(SalesDataTable[[#This Row],[Order Date]])</f>
        <v>8</v>
      </c>
      <c r="F558" s="4" t="str">
        <f>TEXT(SalesDataTable[[#This Row],[Order Date]],"MMM")</f>
        <v>Aug</v>
      </c>
      <c r="G558" s="4" t="s">
        <v>0</v>
      </c>
      <c r="H558" s="4" t="s">
        <v>50</v>
      </c>
      <c r="I558" s="4" t="s">
        <v>19</v>
      </c>
      <c r="J558" s="4" t="s">
        <v>13</v>
      </c>
      <c r="K558" s="4" t="s">
        <v>4</v>
      </c>
      <c r="L558" s="4" t="s">
        <v>26</v>
      </c>
      <c r="M558" s="8">
        <v>1</v>
      </c>
      <c r="N558" s="5">
        <v>39.590000000000003</v>
      </c>
      <c r="O558" s="6">
        <v>0</v>
      </c>
      <c r="P558" s="5">
        <v>16.899999999999999</v>
      </c>
      <c r="Q558" s="5">
        <f t="shared" si="32"/>
        <v>39.590000000000003</v>
      </c>
      <c r="R558" s="5">
        <f t="shared" si="33"/>
        <v>16.899999999999999</v>
      </c>
      <c r="S558" s="5">
        <f t="shared" si="34"/>
        <v>22.690000000000005</v>
      </c>
      <c r="T558" s="7">
        <f t="shared" si="35"/>
        <v>0.57312452639555456</v>
      </c>
    </row>
    <row r="559" spans="1:20" ht="15.6">
      <c r="A559" s="2">
        <v>1085</v>
      </c>
      <c r="B559" s="3">
        <v>46076</v>
      </c>
      <c r="C559" s="4">
        <f>YEAR(SalesDataTable[[#This Row],[Order Date]])</f>
        <v>2026</v>
      </c>
      <c r="D559" s="4" t="str">
        <f>"Q"&amp;ROUNDUP(MONTH(SalesDataTable[[#This Row],[Order Date]])/3,0)</f>
        <v>Q1</v>
      </c>
      <c r="E559" s="4">
        <f>MONTH(SalesDataTable[[#This Row],[Order Date]])</f>
        <v>2</v>
      </c>
      <c r="F559" s="4" t="str">
        <f>TEXT(SalesDataTable[[#This Row],[Order Date]],"MMM")</f>
        <v>Feb</v>
      </c>
      <c r="G559" s="4" t="s">
        <v>0</v>
      </c>
      <c r="H559" s="4" t="s">
        <v>50</v>
      </c>
      <c r="I559" s="4" t="s">
        <v>2</v>
      </c>
      <c r="J559" s="4" t="s">
        <v>13</v>
      </c>
      <c r="K559" s="4" t="s">
        <v>23</v>
      </c>
      <c r="L559" s="4" t="s">
        <v>29</v>
      </c>
      <c r="M559" s="8">
        <v>3</v>
      </c>
      <c r="N559" s="5">
        <v>193.18</v>
      </c>
      <c r="O559" s="6">
        <v>0.05</v>
      </c>
      <c r="P559" s="5">
        <v>106.19</v>
      </c>
      <c r="Q559" s="5">
        <f t="shared" si="32"/>
        <v>550.56299999999999</v>
      </c>
      <c r="R559" s="5">
        <f t="shared" si="33"/>
        <v>318.57</v>
      </c>
      <c r="S559" s="5">
        <f t="shared" si="34"/>
        <v>231.99299999999999</v>
      </c>
      <c r="T559" s="7">
        <f t="shared" si="35"/>
        <v>0.42137412067283853</v>
      </c>
    </row>
    <row r="560" spans="1:20" ht="15.6">
      <c r="A560" s="2">
        <v>1086</v>
      </c>
      <c r="B560" s="3">
        <v>46364</v>
      </c>
      <c r="C560" s="4">
        <f>YEAR(SalesDataTable[[#This Row],[Order Date]])</f>
        <v>2026</v>
      </c>
      <c r="D560" s="4" t="str">
        <f>"Q"&amp;ROUNDUP(MONTH(SalesDataTable[[#This Row],[Order Date]])/3,0)</f>
        <v>Q4</v>
      </c>
      <c r="E560" s="4">
        <f>MONTH(SalesDataTable[[#This Row],[Order Date]])</f>
        <v>12</v>
      </c>
      <c r="F560" s="4" t="str">
        <f>TEXT(SalesDataTable[[#This Row],[Order Date]],"MMM")</f>
        <v>Dec</v>
      </c>
      <c r="G560" s="4" t="s">
        <v>20</v>
      </c>
      <c r="H560" s="4" t="s">
        <v>47</v>
      </c>
      <c r="I560" s="4" t="s">
        <v>8</v>
      </c>
      <c r="J560" s="4" t="s">
        <v>16</v>
      </c>
      <c r="K560" s="4" t="s">
        <v>9</v>
      </c>
      <c r="L560" s="4" t="s">
        <v>17</v>
      </c>
      <c r="M560" s="8">
        <v>12</v>
      </c>
      <c r="N560" s="5">
        <v>146.99</v>
      </c>
      <c r="O560" s="6">
        <v>0.15</v>
      </c>
      <c r="P560" s="5">
        <v>79.239999999999995</v>
      </c>
      <c r="Q560" s="5">
        <f t="shared" si="32"/>
        <v>1499.298</v>
      </c>
      <c r="R560" s="5">
        <f t="shared" si="33"/>
        <v>950.87999999999988</v>
      </c>
      <c r="S560" s="5">
        <f t="shared" si="34"/>
        <v>548.41800000000012</v>
      </c>
      <c r="T560" s="7">
        <f t="shared" si="35"/>
        <v>0.36578318653129671</v>
      </c>
    </row>
    <row r="561" spans="1:20" ht="15.6">
      <c r="A561" s="2">
        <v>1087</v>
      </c>
      <c r="B561" s="3">
        <v>46156</v>
      </c>
      <c r="C561" s="4">
        <f>YEAR(SalesDataTable[[#This Row],[Order Date]])</f>
        <v>2026</v>
      </c>
      <c r="D561" s="4" t="str">
        <f>"Q"&amp;ROUNDUP(MONTH(SalesDataTable[[#This Row],[Order Date]])/3,0)</f>
        <v>Q2</v>
      </c>
      <c r="E561" s="4">
        <f>MONTH(SalesDataTable[[#This Row],[Order Date]])</f>
        <v>5</v>
      </c>
      <c r="F561" s="4" t="str">
        <f>TEXT(SalesDataTable[[#This Row],[Order Date]],"MMM")</f>
        <v>May</v>
      </c>
      <c r="G561" s="4" t="s">
        <v>11</v>
      </c>
      <c r="H561" s="4" t="s">
        <v>39</v>
      </c>
      <c r="I561" s="4" t="s">
        <v>2</v>
      </c>
      <c r="J561" s="4" t="s">
        <v>3</v>
      </c>
      <c r="K561" s="4" t="s">
        <v>23</v>
      </c>
      <c r="L561" s="4" t="s">
        <v>29</v>
      </c>
      <c r="M561" s="8">
        <v>1</v>
      </c>
      <c r="N561" s="5">
        <v>195.72</v>
      </c>
      <c r="O561" s="6">
        <v>0.05</v>
      </c>
      <c r="P561" s="5">
        <v>105.73</v>
      </c>
      <c r="Q561" s="5">
        <f t="shared" si="32"/>
        <v>185.934</v>
      </c>
      <c r="R561" s="5">
        <f t="shared" si="33"/>
        <v>105.73</v>
      </c>
      <c r="S561" s="5">
        <f t="shared" si="34"/>
        <v>80.203999999999994</v>
      </c>
      <c r="T561" s="7">
        <f t="shared" si="35"/>
        <v>0.43135736336549524</v>
      </c>
    </row>
    <row r="562" spans="1:20" ht="15.6">
      <c r="A562" s="2">
        <v>1089</v>
      </c>
      <c r="B562" s="3">
        <v>46202</v>
      </c>
      <c r="C562" s="4">
        <f>YEAR(SalesDataTable[[#This Row],[Order Date]])</f>
        <v>2026</v>
      </c>
      <c r="D562" s="4" t="str">
        <f>"Q"&amp;ROUNDUP(MONTH(SalesDataTable[[#This Row],[Order Date]])/3,0)</f>
        <v>Q2</v>
      </c>
      <c r="E562" s="4">
        <f>MONTH(SalesDataTable[[#This Row],[Order Date]])</f>
        <v>6</v>
      </c>
      <c r="F562" s="4" t="str">
        <f>TEXT(SalesDataTable[[#This Row],[Order Date]],"MMM")</f>
        <v>Jun</v>
      </c>
      <c r="G562" s="4" t="s">
        <v>6</v>
      </c>
      <c r="H562" s="4" t="s">
        <v>41</v>
      </c>
      <c r="I562" s="4" t="s">
        <v>19</v>
      </c>
      <c r="J562" s="4" t="s">
        <v>3</v>
      </c>
      <c r="K562" s="4" t="s">
        <v>9</v>
      </c>
      <c r="L562" s="4" t="s">
        <v>10</v>
      </c>
      <c r="M562" s="8">
        <v>1</v>
      </c>
      <c r="N562" s="5">
        <v>90.91</v>
      </c>
      <c r="O562" s="6">
        <v>0.05</v>
      </c>
      <c r="P562" s="5">
        <v>45.9</v>
      </c>
      <c r="Q562" s="5">
        <f t="shared" si="32"/>
        <v>86.364499999999992</v>
      </c>
      <c r="R562" s="5">
        <f t="shared" si="33"/>
        <v>45.9</v>
      </c>
      <c r="S562" s="5">
        <f t="shared" si="34"/>
        <v>40.464499999999994</v>
      </c>
      <c r="T562" s="7">
        <f t="shared" si="35"/>
        <v>0.46853163047316893</v>
      </c>
    </row>
    <row r="563" spans="1:20" ht="15.6">
      <c r="A563" s="2">
        <v>1090</v>
      </c>
      <c r="B563" s="3">
        <v>46338</v>
      </c>
      <c r="C563" s="4">
        <f>YEAR(SalesDataTable[[#This Row],[Order Date]])</f>
        <v>2026</v>
      </c>
      <c r="D563" s="4" t="str">
        <f>"Q"&amp;ROUNDUP(MONTH(SalesDataTable[[#This Row],[Order Date]])/3,0)</f>
        <v>Q4</v>
      </c>
      <c r="E563" s="4">
        <f>MONTH(SalesDataTable[[#This Row],[Order Date]])</f>
        <v>11</v>
      </c>
      <c r="F563" s="4" t="str">
        <f>TEXT(SalesDataTable[[#This Row],[Order Date]],"MMM")</f>
        <v>Nov</v>
      </c>
      <c r="G563" s="4" t="s">
        <v>6</v>
      </c>
      <c r="H563" s="4" t="s">
        <v>49</v>
      </c>
      <c r="I563" s="4" t="s">
        <v>28</v>
      </c>
      <c r="J563" s="4" t="s">
        <v>13</v>
      </c>
      <c r="K563" s="4" t="s">
        <v>4</v>
      </c>
      <c r="L563" s="4" t="s">
        <v>22</v>
      </c>
      <c r="M563" s="8">
        <v>3</v>
      </c>
      <c r="N563" s="5">
        <v>51.44</v>
      </c>
      <c r="O563" s="6">
        <v>0.1</v>
      </c>
      <c r="P563" s="5">
        <v>23.11</v>
      </c>
      <c r="Q563" s="5">
        <f t="shared" si="32"/>
        <v>138.88800000000001</v>
      </c>
      <c r="R563" s="5">
        <f t="shared" si="33"/>
        <v>69.33</v>
      </c>
      <c r="S563" s="5">
        <f t="shared" si="34"/>
        <v>69.558000000000007</v>
      </c>
      <c r="T563" s="7">
        <f t="shared" si="35"/>
        <v>0.50082080525315364</v>
      </c>
    </row>
    <row r="564" spans="1:20" ht="15.6">
      <c r="A564" s="2">
        <v>1092</v>
      </c>
      <c r="B564" s="3">
        <v>46163</v>
      </c>
      <c r="C564" s="4">
        <f>YEAR(SalesDataTable[[#This Row],[Order Date]])</f>
        <v>2026</v>
      </c>
      <c r="D564" s="4" t="str">
        <f>"Q"&amp;ROUNDUP(MONTH(SalesDataTable[[#This Row],[Order Date]])/3,0)</f>
        <v>Q2</v>
      </c>
      <c r="E564" s="4">
        <f>MONTH(SalesDataTable[[#This Row],[Order Date]])</f>
        <v>5</v>
      </c>
      <c r="F564" s="4" t="str">
        <f>TEXT(SalesDataTable[[#This Row],[Order Date]],"MMM")</f>
        <v>May</v>
      </c>
      <c r="G564" s="4" t="s">
        <v>20</v>
      </c>
      <c r="H564" s="4" t="s">
        <v>33</v>
      </c>
      <c r="I564" s="4" t="s">
        <v>2</v>
      </c>
      <c r="J564" s="4" t="s">
        <v>13</v>
      </c>
      <c r="K564" s="4" t="s">
        <v>34</v>
      </c>
      <c r="L564" s="4" t="s">
        <v>42</v>
      </c>
      <c r="M564" s="8">
        <v>3</v>
      </c>
      <c r="N564" s="5">
        <v>36.229999999999997</v>
      </c>
      <c r="O564" s="6">
        <v>0</v>
      </c>
      <c r="P564" s="5">
        <v>13.55</v>
      </c>
      <c r="Q564" s="5">
        <f t="shared" si="32"/>
        <v>108.69</v>
      </c>
      <c r="R564" s="5">
        <f t="shared" si="33"/>
        <v>40.650000000000006</v>
      </c>
      <c r="S564" s="5">
        <f t="shared" si="34"/>
        <v>68.039999999999992</v>
      </c>
      <c r="T564" s="7">
        <f t="shared" si="35"/>
        <v>0.62600055202870541</v>
      </c>
    </row>
    <row r="565" spans="1:20" ht="15.6">
      <c r="A565" s="2">
        <v>1094</v>
      </c>
      <c r="B565" s="3">
        <v>46301</v>
      </c>
      <c r="C565" s="4">
        <f>YEAR(SalesDataTable[[#This Row],[Order Date]])</f>
        <v>2026</v>
      </c>
      <c r="D565" s="4" t="str">
        <f>"Q"&amp;ROUNDUP(MONTH(SalesDataTable[[#This Row],[Order Date]])/3,0)</f>
        <v>Q4</v>
      </c>
      <c r="E565" s="4">
        <f>MONTH(SalesDataTable[[#This Row],[Order Date]])</f>
        <v>10</v>
      </c>
      <c r="F565" s="4" t="str">
        <f>TEXT(SalesDataTable[[#This Row],[Order Date]],"MMM")</f>
        <v>Oct</v>
      </c>
      <c r="G565" s="4" t="s">
        <v>20</v>
      </c>
      <c r="H565" s="4" t="s">
        <v>21</v>
      </c>
      <c r="I565" s="4" t="s">
        <v>2</v>
      </c>
      <c r="J565" s="4" t="s">
        <v>13</v>
      </c>
      <c r="K565" s="4" t="s">
        <v>34</v>
      </c>
      <c r="L565" s="4" t="s">
        <v>38</v>
      </c>
      <c r="M565" s="8">
        <v>2</v>
      </c>
      <c r="N565" s="5">
        <v>121.81</v>
      </c>
      <c r="O565" s="6">
        <v>0.05</v>
      </c>
      <c r="P565" s="5">
        <v>67.72</v>
      </c>
      <c r="Q565" s="5">
        <f t="shared" si="32"/>
        <v>231.43899999999999</v>
      </c>
      <c r="R565" s="5">
        <f t="shared" si="33"/>
        <v>135.44</v>
      </c>
      <c r="S565" s="5">
        <f t="shared" si="34"/>
        <v>95.998999999999995</v>
      </c>
      <c r="T565" s="7">
        <f t="shared" si="35"/>
        <v>0.41479180259161158</v>
      </c>
    </row>
    <row r="566" spans="1:20" ht="15.6">
      <c r="A566" s="2">
        <v>1096</v>
      </c>
      <c r="B566" s="3">
        <v>46208</v>
      </c>
      <c r="C566" s="4">
        <f>YEAR(SalesDataTable[[#This Row],[Order Date]])</f>
        <v>2026</v>
      </c>
      <c r="D566" s="4" t="str">
        <f>"Q"&amp;ROUNDUP(MONTH(SalesDataTable[[#This Row],[Order Date]])/3,0)</f>
        <v>Q3</v>
      </c>
      <c r="E566" s="4">
        <f>MONTH(SalesDataTable[[#This Row],[Order Date]])</f>
        <v>7</v>
      </c>
      <c r="F566" s="4" t="str">
        <f>TEXT(SalesDataTable[[#This Row],[Order Date]],"MMM")</f>
        <v>Jul</v>
      </c>
      <c r="G566" s="4" t="s">
        <v>6</v>
      </c>
      <c r="H566" s="4" t="s">
        <v>49</v>
      </c>
      <c r="I566" s="4" t="s">
        <v>19</v>
      </c>
      <c r="J566" s="4" t="s">
        <v>13</v>
      </c>
      <c r="K566" s="4" t="s">
        <v>23</v>
      </c>
      <c r="L566" s="4" t="s">
        <v>24</v>
      </c>
      <c r="M566" s="8">
        <v>3</v>
      </c>
      <c r="N566" s="5">
        <v>345.42</v>
      </c>
      <c r="O566" s="6">
        <v>0</v>
      </c>
      <c r="P566" s="5">
        <v>198.69</v>
      </c>
      <c r="Q566" s="5">
        <f t="shared" si="32"/>
        <v>1036.26</v>
      </c>
      <c r="R566" s="5">
        <f t="shared" si="33"/>
        <v>596.06999999999994</v>
      </c>
      <c r="S566" s="5">
        <f t="shared" si="34"/>
        <v>440.19000000000005</v>
      </c>
      <c r="T566" s="7">
        <f t="shared" si="35"/>
        <v>0.42478721556366167</v>
      </c>
    </row>
    <row r="567" spans="1:20" ht="15.6">
      <c r="A567" s="2">
        <v>1097</v>
      </c>
      <c r="B567" s="3">
        <v>46093</v>
      </c>
      <c r="C567" s="4">
        <f>YEAR(SalesDataTable[[#This Row],[Order Date]])</f>
        <v>2026</v>
      </c>
      <c r="D567" s="4" t="str">
        <f>"Q"&amp;ROUNDUP(MONTH(SalesDataTable[[#This Row],[Order Date]])/3,0)</f>
        <v>Q1</v>
      </c>
      <c r="E567" s="4">
        <f>MONTH(SalesDataTable[[#This Row],[Order Date]])</f>
        <v>3</v>
      </c>
      <c r="F567" s="4" t="str">
        <f>TEXT(SalesDataTable[[#This Row],[Order Date]],"MMM")</f>
        <v>Mar</v>
      </c>
      <c r="G567" s="4" t="s">
        <v>11</v>
      </c>
      <c r="H567" s="4" t="s">
        <v>12</v>
      </c>
      <c r="I567" s="4" t="s">
        <v>28</v>
      </c>
      <c r="J567" s="4" t="s">
        <v>13</v>
      </c>
      <c r="K567" s="4" t="s">
        <v>4</v>
      </c>
      <c r="L567" s="4" t="s">
        <v>26</v>
      </c>
      <c r="M567" s="8">
        <v>1</v>
      </c>
      <c r="N567" s="5">
        <v>41.24</v>
      </c>
      <c r="O567" s="6">
        <v>0.05</v>
      </c>
      <c r="P567" s="5">
        <v>16.64</v>
      </c>
      <c r="Q567" s="5">
        <f t="shared" si="32"/>
        <v>39.177999999999997</v>
      </c>
      <c r="R567" s="5">
        <f t="shared" si="33"/>
        <v>16.64</v>
      </c>
      <c r="S567" s="5">
        <f t="shared" si="34"/>
        <v>22.537999999999997</v>
      </c>
      <c r="T567" s="7">
        <f t="shared" si="35"/>
        <v>0.57527183623462141</v>
      </c>
    </row>
    <row r="568" spans="1:20" ht="15.6">
      <c r="A568" s="2">
        <v>1099</v>
      </c>
      <c r="B568" s="3">
        <v>46139</v>
      </c>
      <c r="C568" s="4">
        <f>YEAR(SalesDataTable[[#This Row],[Order Date]])</f>
        <v>2026</v>
      </c>
      <c r="D568" s="4" t="str">
        <f>"Q"&amp;ROUNDUP(MONTH(SalesDataTable[[#This Row],[Order Date]])/3,0)</f>
        <v>Q2</v>
      </c>
      <c r="E568" s="4">
        <f>MONTH(SalesDataTable[[#This Row],[Order Date]])</f>
        <v>4</v>
      </c>
      <c r="F568" s="4" t="str">
        <f>TEXT(SalesDataTable[[#This Row],[Order Date]],"MMM")</f>
        <v>Apr</v>
      </c>
      <c r="G568" s="4" t="s">
        <v>20</v>
      </c>
      <c r="H568" s="4" t="s">
        <v>21</v>
      </c>
      <c r="I568" s="4" t="s">
        <v>28</v>
      </c>
      <c r="J568" s="4" t="s">
        <v>13</v>
      </c>
      <c r="K568" s="4" t="s">
        <v>9</v>
      </c>
      <c r="L568" s="4" t="s">
        <v>46</v>
      </c>
      <c r="M568" s="8">
        <v>1</v>
      </c>
      <c r="N568" s="5">
        <v>70.2</v>
      </c>
      <c r="O568" s="6">
        <v>0</v>
      </c>
      <c r="P568" s="5">
        <v>32.06</v>
      </c>
      <c r="Q568" s="5">
        <f t="shared" si="32"/>
        <v>70.2</v>
      </c>
      <c r="R568" s="5">
        <f t="shared" si="33"/>
        <v>32.06</v>
      </c>
      <c r="S568" s="5">
        <f t="shared" si="34"/>
        <v>38.14</v>
      </c>
      <c r="T568" s="7">
        <f t="shared" si="35"/>
        <v>0.5433048433048433</v>
      </c>
    </row>
    <row r="569" spans="1:20" ht="15.6">
      <c r="A569" s="2">
        <v>1100</v>
      </c>
      <c r="B569" s="3">
        <v>46070</v>
      </c>
      <c r="C569" s="4">
        <f>YEAR(SalesDataTable[[#This Row],[Order Date]])</f>
        <v>2026</v>
      </c>
      <c r="D569" s="4" t="str">
        <f>"Q"&amp;ROUNDUP(MONTH(SalesDataTable[[#This Row],[Order Date]])/3,0)</f>
        <v>Q1</v>
      </c>
      <c r="E569" s="4">
        <f>MONTH(SalesDataTable[[#This Row],[Order Date]])</f>
        <v>2</v>
      </c>
      <c r="F569" s="4" t="str">
        <f>TEXT(SalesDataTable[[#This Row],[Order Date]],"MMM")</f>
        <v>Feb</v>
      </c>
      <c r="G569" s="4" t="s">
        <v>20</v>
      </c>
      <c r="H569" s="4" t="s">
        <v>33</v>
      </c>
      <c r="I569" s="4" t="s">
        <v>2</v>
      </c>
      <c r="J569" s="4" t="s">
        <v>3</v>
      </c>
      <c r="K569" s="4" t="s">
        <v>34</v>
      </c>
      <c r="L569" s="4" t="s">
        <v>38</v>
      </c>
      <c r="M569" s="8">
        <v>2</v>
      </c>
      <c r="N569" s="5">
        <v>120.48</v>
      </c>
      <c r="O569" s="6">
        <v>0</v>
      </c>
      <c r="P569" s="5">
        <v>70.680000000000007</v>
      </c>
      <c r="Q569" s="5">
        <f t="shared" si="32"/>
        <v>240.96</v>
      </c>
      <c r="R569" s="5">
        <f t="shared" si="33"/>
        <v>141.36000000000001</v>
      </c>
      <c r="S569" s="5">
        <f t="shared" si="34"/>
        <v>99.6</v>
      </c>
      <c r="T569" s="7">
        <f t="shared" si="35"/>
        <v>0.4133466135458167</v>
      </c>
    </row>
    <row r="570" spans="1:20" ht="15.6">
      <c r="A570" s="2">
        <v>1101</v>
      </c>
      <c r="B570" s="3">
        <v>46246</v>
      </c>
      <c r="C570" s="4">
        <f>YEAR(SalesDataTable[[#This Row],[Order Date]])</f>
        <v>2026</v>
      </c>
      <c r="D570" s="4" t="str">
        <f>"Q"&amp;ROUNDUP(MONTH(SalesDataTable[[#This Row],[Order Date]])/3,0)</f>
        <v>Q3</v>
      </c>
      <c r="E570" s="4">
        <f>MONTH(SalesDataTable[[#This Row],[Order Date]])</f>
        <v>8</v>
      </c>
      <c r="F570" s="4" t="str">
        <f>TEXT(SalesDataTable[[#This Row],[Order Date]],"MMM")</f>
        <v>Aug</v>
      </c>
      <c r="G570" s="4" t="s">
        <v>20</v>
      </c>
      <c r="H570" s="4" t="s">
        <v>21</v>
      </c>
      <c r="I570" s="4" t="s">
        <v>2</v>
      </c>
      <c r="J570" s="4" t="s">
        <v>13</v>
      </c>
      <c r="K570" s="4" t="s">
        <v>34</v>
      </c>
      <c r="L570" s="4" t="s">
        <v>35</v>
      </c>
      <c r="M570" s="8">
        <v>3</v>
      </c>
      <c r="N570" s="5">
        <v>40.14</v>
      </c>
      <c r="O570" s="6">
        <v>0.05</v>
      </c>
      <c r="P570" s="5">
        <v>14.53</v>
      </c>
      <c r="Q570" s="5">
        <f t="shared" si="32"/>
        <v>114.399</v>
      </c>
      <c r="R570" s="5">
        <f t="shared" si="33"/>
        <v>43.589999999999996</v>
      </c>
      <c r="S570" s="5">
        <f t="shared" si="34"/>
        <v>70.808999999999997</v>
      </c>
      <c r="T570" s="7">
        <f t="shared" si="35"/>
        <v>0.61896520074476169</v>
      </c>
    </row>
    <row r="571" spans="1:20" ht="15.6">
      <c r="A571" s="2">
        <v>1102</v>
      </c>
      <c r="B571" s="3">
        <v>46136</v>
      </c>
      <c r="C571" s="4">
        <f>YEAR(SalesDataTable[[#This Row],[Order Date]])</f>
        <v>2026</v>
      </c>
      <c r="D571" s="4" t="str">
        <f>"Q"&amp;ROUNDUP(MONTH(SalesDataTable[[#This Row],[Order Date]])/3,0)</f>
        <v>Q2</v>
      </c>
      <c r="E571" s="4">
        <f>MONTH(SalesDataTable[[#This Row],[Order Date]])</f>
        <v>4</v>
      </c>
      <c r="F571" s="4" t="str">
        <f>TEXT(SalesDataTable[[#This Row],[Order Date]],"MMM")</f>
        <v>Apr</v>
      </c>
      <c r="G571" s="4" t="s">
        <v>6</v>
      </c>
      <c r="H571" s="4" t="s">
        <v>27</v>
      </c>
      <c r="I571" s="4" t="s">
        <v>2</v>
      </c>
      <c r="J571" s="4" t="s">
        <v>16</v>
      </c>
      <c r="K571" s="4" t="s">
        <v>9</v>
      </c>
      <c r="L571" s="4" t="s">
        <v>46</v>
      </c>
      <c r="M571" s="8">
        <v>2</v>
      </c>
      <c r="N571" s="5">
        <v>70.53</v>
      </c>
      <c r="O571" s="6">
        <v>0</v>
      </c>
      <c r="P571" s="5">
        <v>32.229999999999997</v>
      </c>
      <c r="Q571" s="5">
        <f t="shared" si="32"/>
        <v>141.06</v>
      </c>
      <c r="R571" s="5">
        <f t="shared" si="33"/>
        <v>64.459999999999994</v>
      </c>
      <c r="S571" s="5">
        <f t="shared" si="34"/>
        <v>76.600000000000009</v>
      </c>
      <c r="T571" s="7">
        <f t="shared" si="35"/>
        <v>0.54303133418403526</v>
      </c>
    </row>
    <row r="572" spans="1:20" ht="15.6">
      <c r="A572" s="2">
        <v>1104</v>
      </c>
      <c r="B572" s="3">
        <v>46240</v>
      </c>
      <c r="C572" s="4">
        <f>YEAR(SalesDataTable[[#This Row],[Order Date]])</f>
        <v>2026</v>
      </c>
      <c r="D572" s="4" t="str">
        <f>"Q"&amp;ROUNDUP(MONTH(SalesDataTable[[#This Row],[Order Date]])/3,0)</f>
        <v>Q3</v>
      </c>
      <c r="E572" s="4">
        <f>MONTH(SalesDataTable[[#This Row],[Order Date]])</f>
        <v>8</v>
      </c>
      <c r="F572" s="4" t="str">
        <f>TEXT(SalesDataTable[[#This Row],[Order Date]],"MMM")</f>
        <v>Aug</v>
      </c>
      <c r="G572" s="4" t="s">
        <v>0</v>
      </c>
      <c r="H572" s="4" t="s">
        <v>50</v>
      </c>
      <c r="I572" s="4" t="s">
        <v>2</v>
      </c>
      <c r="J572" s="4" t="s">
        <v>3</v>
      </c>
      <c r="K572" s="4" t="s">
        <v>23</v>
      </c>
      <c r="L572" s="4" t="s">
        <v>29</v>
      </c>
      <c r="M572" s="8">
        <v>1</v>
      </c>
      <c r="N572" s="5">
        <v>191.44</v>
      </c>
      <c r="O572" s="6">
        <v>0</v>
      </c>
      <c r="P572" s="5">
        <v>102.13</v>
      </c>
      <c r="Q572" s="5">
        <f t="shared" si="32"/>
        <v>191.44</v>
      </c>
      <c r="R572" s="5">
        <f t="shared" si="33"/>
        <v>102.13</v>
      </c>
      <c r="S572" s="5">
        <f t="shared" si="34"/>
        <v>89.31</v>
      </c>
      <c r="T572" s="7">
        <f t="shared" si="35"/>
        <v>0.46651692436272463</v>
      </c>
    </row>
    <row r="573" spans="1:20" ht="15.6">
      <c r="A573" s="2">
        <v>1105</v>
      </c>
      <c r="B573" s="3">
        <v>46194</v>
      </c>
      <c r="C573" s="4">
        <f>YEAR(SalesDataTable[[#This Row],[Order Date]])</f>
        <v>2026</v>
      </c>
      <c r="D573" s="4" t="str">
        <f>"Q"&amp;ROUNDUP(MONTH(SalesDataTable[[#This Row],[Order Date]])/3,0)</f>
        <v>Q2</v>
      </c>
      <c r="E573" s="4">
        <f>MONTH(SalesDataTable[[#This Row],[Order Date]])</f>
        <v>6</v>
      </c>
      <c r="F573" s="4" t="str">
        <f>TEXT(SalesDataTable[[#This Row],[Order Date]],"MMM")</f>
        <v>Jun</v>
      </c>
      <c r="G573" s="4" t="s">
        <v>11</v>
      </c>
      <c r="H573" s="4" t="s">
        <v>25</v>
      </c>
      <c r="I573" s="4" t="s">
        <v>28</v>
      </c>
      <c r="J573" s="4" t="s">
        <v>3</v>
      </c>
      <c r="K573" s="4" t="s">
        <v>14</v>
      </c>
      <c r="L573" s="4" t="s">
        <v>15</v>
      </c>
      <c r="M573" s="8">
        <v>1</v>
      </c>
      <c r="N573" s="5">
        <v>36.479999999999997</v>
      </c>
      <c r="O573" s="6">
        <v>0.1</v>
      </c>
      <c r="P573" s="5">
        <v>13.9</v>
      </c>
      <c r="Q573" s="5">
        <f t="shared" si="32"/>
        <v>32.832000000000001</v>
      </c>
      <c r="R573" s="5">
        <f t="shared" si="33"/>
        <v>13.9</v>
      </c>
      <c r="S573" s="5">
        <f t="shared" si="34"/>
        <v>18.932000000000002</v>
      </c>
      <c r="T573" s="7">
        <f t="shared" si="35"/>
        <v>0.57663255360623789</v>
      </c>
    </row>
    <row r="574" spans="1:20" ht="15.6">
      <c r="A574" s="2">
        <v>1108</v>
      </c>
      <c r="B574" s="3">
        <v>46351</v>
      </c>
      <c r="C574" s="4">
        <f>YEAR(SalesDataTable[[#This Row],[Order Date]])</f>
        <v>2026</v>
      </c>
      <c r="D574" s="4" t="str">
        <f>"Q"&amp;ROUNDUP(MONTH(SalesDataTable[[#This Row],[Order Date]])/3,0)</f>
        <v>Q4</v>
      </c>
      <c r="E574" s="4">
        <f>MONTH(SalesDataTable[[#This Row],[Order Date]])</f>
        <v>11</v>
      </c>
      <c r="F574" s="4" t="str">
        <f>TEXT(SalesDataTable[[#This Row],[Order Date]],"MMM")</f>
        <v>Nov</v>
      </c>
      <c r="G574" s="4" t="s">
        <v>6</v>
      </c>
      <c r="H574" s="4" t="s">
        <v>7</v>
      </c>
      <c r="I574" s="4" t="s">
        <v>28</v>
      </c>
      <c r="J574" s="4" t="s">
        <v>13</v>
      </c>
      <c r="K574" s="4" t="s">
        <v>14</v>
      </c>
      <c r="L574" s="4" t="s">
        <v>15</v>
      </c>
      <c r="M574" s="8">
        <v>1</v>
      </c>
      <c r="N574" s="5">
        <v>37.06</v>
      </c>
      <c r="O574" s="6">
        <v>0.1</v>
      </c>
      <c r="P574" s="5">
        <v>13.18</v>
      </c>
      <c r="Q574" s="5">
        <f t="shared" si="32"/>
        <v>33.354000000000006</v>
      </c>
      <c r="R574" s="5">
        <f t="shared" si="33"/>
        <v>13.18</v>
      </c>
      <c r="S574" s="5">
        <f t="shared" si="34"/>
        <v>20.174000000000007</v>
      </c>
      <c r="T574" s="7">
        <f t="shared" si="35"/>
        <v>0.6048449961024166</v>
      </c>
    </row>
    <row r="575" spans="1:20" ht="15.6">
      <c r="A575" s="2">
        <v>1111</v>
      </c>
      <c r="B575" s="3">
        <v>46245</v>
      </c>
      <c r="C575" s="4">
        <f>YEAR(SalesDataTable[[#This Row],[Order Date]])</f>
        <v>2026</v>
      </c>
      <c r="D575" s="4" t="str">
        <f>"Q"&amp;ROUNDUP(MONTH(SalesDataTable[[#This Row],[Order Date]])/3,0)</f>
        <v>Q3</v>
      </c>
      <c r="E575" s="4">
        <f>MONTH(SalesDataTable[[#This Row],[Order Date]])</f>
        <v>8</v>
      </c>
      <c r="F575" s="4" t="str">
        <f>TEXT(SalesDataTable[[#This Row],[Order Date]],"MMM")</f>
        <v>Aug</v>
      </c>
      <c r="G575" s="4" t="s">
        <v>20</v>
      </c>
      <c r="H575" s="4" t="s">
        <v>47</v>
      </c>
      <c r="I575" s="4" t="s">
        <v>2</v>
      </c>
      <c r="J575" s="4" t="s">
        <v>13</v>
      </c>
      <c r="K575" s="4" t="s">
        <v>23</v>
      </c>
      <c r="L575" s="4" t="s">
        <v>29</v>
      </c>
      <c r="M575" s="8">
        <v>1</v>
      </c>
      <c r="N575" s="5">
        <v>198.44</v>
      </c>
      <c r="O575" s="6">
        <v>0</v>
      </c>
      <c r="P575" s="5">
        <v>106.79</v>
      </c>
      <c r="Q575" s="5">
        <f t="shared" si="32"/>
        <v>198.44</v>
      </c>
      <c r="R575" s="5">
        <f t="shared" si="33"/>
        <v>106.79</v>
      </c>
      <c r="S575" s="5">
        <f t="shared" si="34"/>
        <v>91.649999999999991</v>
      </c>
      <c r="T575" s="7">
        <f t="shared" si="35"/>
        <v>0.46185244910300338</v>
      </c>
    </row>
    <row r="576" spans="1:20" ht="15.6">
      <c r="A576" s="2">
        <v>1113</v>
      </c>
      <c r="B576" s="3">
        <v>46042</v>
      </c>
      <c r="C576" s="4">
        <f>YEAR(SalesDataTable[[#This Row],[Order Date]])</f>
        <v>2026</v>
      </c>
      <c r="D576" s="4" t="str">
        <f>"Q"&amp;ROUNDUP(MONTH(SalesDataTable[[#This Row],[Order Date]])/3,0)</f>
        <v>Q1</v>
      </c>
      <c r="E576" s="4">
        <f>MONTH(SalesDataTable[[#This Row],[Order Date]])</f>
        <v>1</v>
      </c>
      <c r="F576" s="4" t="str">
        <f>TEXT(SalesDataTable[[#This Row],[Order Date]],"MMM")</f>
        <v>Jan</v>
      </c>
      <c r="G576" s="4" t="s">
        <v>11</v>
      </c>
      <c r="H576" s="4" t="s">
        <v>25</v>
      </c>
      <c r="I576" s="4" t="s">
        <v>2</v>
      </c>
      <c r="J576" s="4" t="s">
        <v>3</v>
      </c>
      <c r="K576" s="4" t="s">
        <v>23</v>
      </c>
      <c r="L576" s="4" t="s">
        <v>51</v>
      </c>
      <c r="M576" s="8">
        <v>1</v>
      </c>
      <c r="N576" s="5">
        <v>122.86</v>
      </c>
      <c r="O576" s="6">
        <v>0.05</v>
      </c>
      <c r="P576" s="5">
        <v>60.36</v>
      </c>
      <c r="Q576" s="5">
        <f t="shared" si="32"/>
        <v>116.717</v>
      </c>
      <c r="R576" s="5">
        <f t="shared" si="33"/>
        <v>60.36</v>
      </c>
      <c r="S576" s="5">
        <f t="shared" si="34"/>
        <v>56.356999999999999</v>
      </c>
      <c r="T576" s="7">
        <f t="shared" si="35"/>
        <v>0.48285168398776529</v>
      </c>
    </row>
    <row r="577" spans="1:20" ht="15.6">
      <c r="A577" s="2">
        <v>1115</v>
      </c>
      <c r="B577" s="3">
        <v>46080</v>
      </c>
      <c r="C577" s="4">
        <f>YEAR(SalesDataTable[[#This Row],[Order Date]])</f>
        <v>2026</v>
      </c>
      <c r="D577" s="4" t="str">
        <f>"Q"&amp;ROUNDUP(MONTH(SalesDataTable[[#This Row],[Order Date]])/3,0)</f>
        <v>Q1</v>
      </c>
      <c r="E577" s="4">
        <f>MONTH(SalesDataTable[[#This Row],[Order Date]])</f>
        <v>2</v>
      </c>
      <c r="F577" s="4" t="str">
        <f>TEXT(SalesDataTable[[#This Row],[Order Date]],"MMM")</f>
        <v>Feb</v>
      </c>
      <c r="G577" s="4" t="s">
        <v>0</v>
      </c>
      <c r="H577" s="4" t="s">
        <v>1</v>
      </c>
      <c r="I577" s="4" t="s">
        <v>19</v>
      </c>
      <c r="J577" s="4" t="s">
        <v>16</v>
      </c>
      <c r="K577" s="4" t="s">
        <v>14</v>
      </c>
      <c r="L577" s="4" t="s">
        <v>48</v>
      </c>
      <c r="M577" s="8">
        <v>3</v>
      </c>
      <c r="N577" s="5">
        <v>161.19999999999999</v>
      </c>
      <c r="O577" s="6">
        <v>0.1</v>
      </c>
      <c r="P577" s="5">
        <v>87.37</v>
      </c>
      <c r="Q577" s="5">
        <f t="shared" si="32"/>
        <v>435.23999999999995</v>
      </c>
      <c r="R577" s="5">
        <f t="shared" si="33"/>
        <v>262.11</v>
      </c>
      <c r="S577" s="5">
        <f t="shared" si="34"/>
        <v>173.12999999999994</v>
      </c>
      <c r="T577" s="7">
        <f t="shared" si="35"/>
        <v>0.39778053487730897</v>
      </c>
    </row>
    <row r="578" spans="1:20" ht="15.6">
      <c r="A578" s="2">
        <v>1116</v>
      </c>
      <c r="B578" s="3">
        <v>46172</v>
      </c>
      <c r="C578" s="4">
        <f>YEAR(SalesDataTable[[#This Row],[Order Date]])</f>
        <v>2026</v>
      </c>
      <c r="D578" s="4" t="str">
        <f>"Q"&amp;ROUNDUP(MONTH(SalesDataTable[[#This Row],[Order Date]])/3,0)</f>
        <v>Q2</v>
      </c>
      <c r="E578" s="4">
        <f>MONTH(SalesDataTable[[#This Row],[Order Date]])</f>
        <v>5</v>
      </c>
      <c r="F578" s="4" t="str">
        <f>TEXT(SalesDataTable[[#This Row],[Order Date]],"MMM")</f>
        <v>May</v>
      </c>
      <c r="G578" s="4" t="s">
        <v>6</v>
      </c>
      <c r="H578" s="4" t="s">
        <v>43</v>
      </c>
      <c r="I578" s="4" t="s">
        <v>8</v>
      </c>
      <c r="J578" s="4" t="s">
        <v>16</v>
      </c>
      <c r="K578" s="4" t="s">
        <v>14</v>
      </c>
      <c r="L578" s="4" t="s">
        <v>44</v>
      </c>
      <c r="M578" s="8">
        <v>5</v>
      </c>
      <c r="N578" s="5">
        <v>134.4</v>
      </c>
      <c r="O578" s="6">
        <v>0.15</v>
      </c>
      <c r="P578" s="5">
        <v>67.709999999999994</v>
      </c>
      <c r="Q578" s="5">
        <f t="shared" ref="Q578:Q641" si="36">M578*N578*(1-O578)</f>
        <v>571.19999999999993</v>
      </c>
      <c r="R578" s="5">
        <f t="shared" ref="R578:R641" si="37">M578*P578</f>
        <v>338.54999999999995</v>
      </c>
      <c r="S578" s="5">
        <f t="shared" ref="S578:S641" si="38">Q578-R578</f>
        <v>232.64999999999998</v>
      </c>
      <c r="T578" s="7">
        <f t="shared" ref="T578:T641" si="39">IFERROR(S578/Q578,0)</f>
        <v>0.40730042016806722</v>
      </c>
    </row>
    <row r="579" spans="1:20" ht="15.6">
      <c r="A579" s="2">
        <v>1118</v>
      </c>
      <c r="B579" s="3">
        <v>46029</v>
      </c>
      <c r="C579" s="4">
        <f>YEAR(SalesDataTable[[#This Row],[Order Date]])</f>
        <v>2026</v>
      </c>
      <c r="D579" s="4" t="str">
        <f>"Q"&amp;ROUNDUP(MONTH(SalesDataTable[[#This Row],[Order Date]])/3,0)</f>
        <v>Q1</v>
      </c>
      <c r="E579" s="4">
        <f>MONTH(SalesDataTable[[#This Row],[Order Date]])</f>
        <v>1</v>
      </c>
      <c r="F579" s="4" t="str">
        <f>TEXT(SalesDataTable[[#This Row],[Order Date]],"MMM")</f>
        <v>Jan</v>
      </c>
      <c r="G579" s="4" t="s">
        <v>6</v>
      </c>
      <c r="H579" s="4" t="s">
        <v>43</v>
      </c>
      <c r="I579" s="4" t="s">
        <v>2</v>
      </c>
      <c r="J579" s="4" t="s">
        <v>3</v>
      </c>
      <c r="K579" s="4" t="s">
        <v>14</v>
      </c>
      <c r="L579" s="4" t="s">
        <v>44</v>
      </c>
      <c r="M579" s="8">
        <v>2</v>
      </c>
      <c r="N579" s="5">
        <v>131.63999999999999</v>
      </c>
      <c r="O579" s="6">
        <v>0.05</v>
      </c>
      <c r="P579" s="5">
        <v>69.02</v>
      </c>
      <c r="Q579" s="5">
        <f t="shared" si="36"/>
        <v>250.11599999999996</v>
      </c>
      <c r="R579" s="5">
        <f t="shared" si="37"/>
        <v>138.04</v>
      </c>
      <c r="S579" s="5">
        <f t="shared" si="38"/>
        <v>112.07599999999996</v>
      </c>
      <c r="T579" s="7">
        <f t="shared" si="39"/>
        <v>0.44809608341729429</v>
      </c>
    </row>
    <row r="580" spans="1:20" ht="15.6">
      <c r="A580" s="2">
        <v>1122</v>
      </c>
      <c r="B580" s="3">
        <v>46170</v>
      </c>
      <c r="C580" s="4">
        <f>YEAR(SalesDataTable[[#This Row],[Order Date]])</f>
        <v>2026</v>
      </c>
      <c r="D580" s="4" t="str">
        <f>"Q"&amp;ROUNDUP(MONTH(SalesDataTable[[#This Row],[Order Date]])/3,0)</f>
        <v>Q2</v>
      </c>
      <c r="E580" s="4">
        <f>MONTH(SalesDataTable[[#This Row],[Order Date]])</f>
        <v>5</v>
      </c>
      <c r="F580" s="4" t="str">
        <f>TEXT(SalesDataTable[[#This Row],[Order Date]],"MMM")</f>
        <v>May</v>
      </c>
      <c r="G580" s="4" t="s">
        <v>11</v>
      </c>
      <c r="H580" s="4" t="s">
        <v>52</v>
      </c>
      <c r="I580" s="4" t="s">
        <v>2</v>
      </c>
      <c r="J580" s="4" t="s">
        <v>3</v>
      </c>
      <c r="K580" s="4" t="s">
        <v>4</v>
      </c>
      <c r="L580" s="4" t="s">
        <v>22</v>
      </c>
      <c r="M580" s="8">
        <v>2</v>
      </c>
      <c r="N580" s="5">
        <v>51.25</v>
      </c>
      <c r="O580" s="6">
        <v>0</v>
      </c>
      <c r="P580" s="5">
        <v>22.57</v>
      </c>
      <c r="Q580" s="5">
        <f t="shared" si="36"/>
        <v>102.5</v>
      </c>
      <c r="R580" s="5">
        <f t="shared" si="37"/>
        <v>45.14</v>
      </c>
      <c r="S580" s="5">
        <f t="shared" si="38"/>
        <v>57.36</v>
      </c>
      <c r="T580" s="7">
        <f t="shared" si="39"/>
        <v>0.55960975609756092</v>
      </c>
    </row>
    <row r="581" spans="1:20" ht="15.6">
      <c r="A581" s="2">
        <v>1125</v>
      </c>
      <c r="B581" s="3">
        <v>46053</v>
      </c>
      <c r="C581" s="4">
        <f>YEAR(SalesDataTable[[#This Row],[Order Date]])</f>
        <v>2026</v>
      </c>
      <c r="D581" s="4" t="str">
        <f>"Q"&amp;ROUNDUP(MONTH(SalesDataTable[[#This Row],[Order Date]])/3,0)</f>
        <v>Q1</v>
      </c>
      <c r="E581" s="4">
        <f>MONTH(SalesDataTable[[#This Row],[Order Date]])</f>
        <v>1</v>
      </c>
      <c r="F581" s="4" t="str">
        <f>TEXT(SalesDataTable[[#This Row],[Order Date]],"MMM")</f>
        <v>Jan</v>
      </c>
      <c r="G581" s="4" t="s">
        <v>6</v>
      </c>
      <c r="H581" s="4" t="s">
        <v>7</v>
      </c>
      <c r="I581" s="4" t="s">
        <v>2</v>
      </c>
      <c r="J581" s="4" t="s">
        <v>3</v>
      </c>
      <c r="K581" s="4" t="s">
        <v>9</v>
      </c>
      <c r="L581" s="4" t="s">
        <v>46</v>
      </c>
      <c r="M581" s="8">
        <v>1</v>
      </c>
      <c r="N581" s="5">
        <v>72.69</v>
      </c>
      <c r="O581" s="6">
        <v>0.1</v>
      </c>
      <c r="P581" s="5">
        <v>32.67</v>
      </c>
      <c r="Q581" s="5">
        <f t="shared" si="36"/>
        <v>65.421000000000006</v>
      </c>
      <c r="R581" s="5">
        <f t="shared" si="37"/>
        <v>32.67</v>
      </c>
      <c r="S581" s="5">
        <f t="shared" si="38"/>
        <v>32.751000000000005</v>
      </c>
      <c r="T581" s="7">
        <f t="shared" si="39"/>
        <v>0.50061906727197691</v>
      </c>
    </row>
    <row r="582" spans="1:20" ht="15.6">
      <c r="A582" s="2">
        <v>1126</v>
      </c>
      <c r="B582" s="3">
        <v>46303</v>
      </c>
      <c r="C582" s="4">
        <f>YEAR(SalesDataTable[[#This Row],[Order Date]])</f>
        <v>2026</v>
      </c>
      <c r="D582" s="4" t="str">
        <f>"Q"&amp;ROUNDUP(MONTH(SalesDataTable[[#This Row],[Order Date]])/3,0)</f>
        <v>Q4</v>
      </c>
      <c r="E582" s="4">
        <f>MONTH(SalesDataTable[[#This Row],[Order Date]])</f>
        <v>10</v>
      </c>
      <c r="F582" s="4" t="str">
        <f>TEXT(SalesDataTable[[#This Row],[Order Date]],"MMM")</f>
        <v>Oct</v>
      </c>
      <c r="G582" s="4" t="s">
        <v>0</v>
      </c>
      <c r="H582" s="4" t="s">
        <v>36</v>
      </c>
      <c r="I582" s="4" t="s">
        <v>2</v>
      </c>
      <c r="J582" s="4" t="s">
        <v>16</v>
      </c>
      <c r="K582" s="4" t="s">
        <v>4</v>
      </c>
      <c r="L582" s="4" t="s">
        <v>22</v>
      </c>
      <c r="M582" s="8">
        <v>1</v>
      </c>
      <c r="N582" s="5">
        <v>51.35</v>
      </c>
      <c r="O582" s="6">
        <v>0</v>
      </c>
      <c r="P582" s="5">
        <v>22.98</v>
      </c>
      <c r="Q582" s="5">
        <f t="shared" si="36"/>
        <v>51.35</v>
      </c>
      <c r="R582" s="5">
        <f t="shared" si="37"/>
        <v>22.98</v>
      </c>
      <c r="S582" s="5">
        <f t="shared" si="38"/>
        <v>28.37</v>
      </c>
      <c r="T582" s="7">
        <f t="shared" si="39"/>
        <v>0.55248296007789677</v>
      </c>
    </row>
    <row r="583" spans="1:20" ht="15.6">
      <c r="A583" s="2">
        <v>1127</v>
      </c>
      <c r="B583" s="3">
        <v>46346</v>
      </c>
      <c r="C583" s="4">
        <f>YEAR(SalesDataTable[[#This Row],[Order Date]])</f>
        <v>2026</v>
      </c>
      <c r="D583" s="4" t="str">
        <f>"Q"&amp;ROUNDUP(MONTH(SalesDataTable[[#This Row],[Order Date]])/3,0)</f>
        <v>Q4</v>
      </c>
      <c r="E583" s="4">
        <f>MONTH(SalesDataTable[[#This Row],[Order Date]])</f>
        <v>11</v>
      </c>
      <c r="F583" s="4" t="str">
        <f>TEXT(SalesDataTable[[#This Row],[Order Date]],"MMM")</f>
        <v>Nov</v>
      </c>
      <c r="G583" s="4" t="s">
        <v>0</v>
      </c>
      <c r="H583" s="4" t="s">
        <v>1</v>
      </c>
      <c r="I583" s="4" t="s">
        <v>28</v>
      </c>
      <c r="J583" s="4" t="s">
        <v>13</v>
      </c>
      <c r="K583" s="4" t="s">
        <v>4</v>
      </c>
      <c r="L583" s="4" t="s">
        <v>5</v>
      </c>
      <c r="M583" s="8">
        <v>2</v>
      </c>
      <c r="N583" s="5">
        <v>81.02</v>
      </c>
      <c r="O583" s="6">
        <v>0</v>
      </c>
      <c r="P583" s="5">
        <v>43.22</v>
      </c>
      <c r="Q583" s="5">
        <f t="shared" si="36"/>
        <v>162.04</v>
      </c>
      <c r="R583" s="5">
        <f t="shared" si="37"/>
        <v>86.44</v>
      </c>
      <c r="S583" s="5">
        <f t="shared" si="38"/>
        <v>75.599999999999994</v>
      </c>
      <c r="T583" s="7">
        <f t="shared" si="39"/>
        <v>0.46655146877314241</v>
      </c>
    </row>
    <row r="584" spans="1:20" ht="15.6">
      <c r="A584" s="2">
        <v>1128</v>
      </c>
      <c r="B584" s="3">
        <v>46275</v>
      </c>
      <c r="C584" s="4">
        <f>YEAR(SalesDataTable[[#This Row],[Order Date]])</f>
        <v>2026</v>
      </c>
      <c r="D584" s="4" t="str">
        <f>"Q"&amp;ROUNDUP(MONTH(SalesDataTable[[#This Row],[Order Date]])/3,0)</f>
        <v>Q3</v>
      </c>
      <c r="E584" s="4">
        <f>MONTH(SalesDataTable[[#This Row],[Order Date]])</f>
        <v>9</v>
      </c>
      <c r="F584" s="4" t="str">
        <f>TEXT(SalesDataTable[[#This Row],[Order Date]],"MMM")</f>
        <v>Sep</v>
      </c>
      <c r="G584" s="4" t="s">
        <v>0</v>
      </c>
      <c r="H584" s="4" t="s">
        <v>50</v>
      </c>
      <c r="I584" s="4" t="s">
        <v>28</v>
      </c>
      <c r="J584" s="4" t="s">
        <v>3</v>
      </c>
      <c r="K584" s="4" t="s">
        <v>4</v>
      </c>
      <c r="L584" s="4" t="s">
        <v>22</v>
      </c>
      <c r="M584" s="8">
        <v>1</v>
      </c>
      <c r="N584" s="5">
        <v>51.32</v>
      </c>
      <c r="O584" s="6">
        <v>0.1</v>
      </c>
      <c r="P584" s="5">
        <v>22.67</v>
      </c>
      <c r="Q584" s="5">
        <f t="shared" si="36"/>
        <v>46.188000000000002</v>
      </c>
      <c r="R584" s="5">
        <f t="shared" si="37"/>
        <v>22.67</v>
      </c>
      <c r="S584" s="5">
        <f t="shared" si="38"/>
        <v>23.518000000000001</v>
      </c>
      <c r="T584" s="7">
        <f t="shared" si="39"/>
        <v>0.50917987356023209</v>
      </c>
    </row>
    <row r="585" spans="1:20" ht="15.6">
      <c r="A585" s="2">
        <v>1130</v>
      </c>
      <c r="B585" s="3">
        <v>46319</v>
      </c>
      <c r="C585" s="4">
        <f>YEAR(SalesDataTable[[#This Row],[Order Date]])</f>
        <v>2026</v>
      </c>
      <c r="D585" s="4" t="str">
        <f>"Q"&amp;ROUNDUP(MONTH(SalesDataTable[[#This Row],[Order Date]])/3,0)</f>
        <v>Q4</v>
      </c>
      <c r="E585" s="4">
        <f>MONTH(SalesDataTable[[#This Row],[Order Date]])</f>
        <v>10</v>
      </c>
      <c r="F585" s="4" t="str">
        <f>TEXT(SalesDataTable[[#This Row],[Order Date]],"MMM")</f>
        <v>Oct</v>
      </c>
      <c r="G585" s="4" t="s">
        <v>0</v>
      </c>
      <c r="H585" s="4" t="s">
        <v>50</v>
      </c>
      <c r="I585" s="4" t="s">
        <v>19</v>
      </c>
      <c r="J585" s="4" t="s">
        <v>3</v>
      </c>
      <c r="K585" s="4" t="s">
        <v>4</v>
      </c>
      <c r="L585" s="4" t="s">
        <v>26</v>
      </c>
      <c r="M585" s="8">
        <v>1</v>
      </c>
      <c r="N585" s="5">
        <v>40.83</v>
      </c>
      <c r="O585" s="6">
        <v>0.1</v>
      </c>
      <c r="P585" s="5">
        <v>16.54</v>
      </c>
      <c r="Q585" s="5">
        <f t="shared" si="36"/>
        <v>36.747</v>
      </c>
      <c r="R585" s="5">
        <f t="shared" si="37"/>
        <v>16.54</v>
      </c>
      <c r="S585" s="5">
        <f t="shared" si="38"/>
        <v>20.207000000000001</v>
      </c>
      <c r="T585" s="7">
        <f t="shared" si="39"/>
        <v>0.54989522954254766</v>
      </c>
    </row>
    <row r="586" spans="1:20" ht="15.6">
      <c r="A586" s="2">
        <v>1131</v>
      </c>
      <c r="B586" s="3">
        <v>46374</v>
      </c>
      <c r="C586" s="4">
        <f>YEAR(SalesDataTable[[#This Row],[Order Date]])</f>
        <v>2026</v>
      </c>
      <c r="D586" s="4" t="str">
        <f>"Q"&amp;ROUNDUP(MONTH(SalesDataTable[[#This Row],[Order Date]])/3,0)</f>
        <v>Q4</v>
      </c>
      <c r="E586" s="4">
        <f>MONTH(SalesDataTable[[#This Row],[Order Date]])</f>
        <v>12</v>
      </c>
      <c r="F586" s="4" t="str">
        <f>TEXT(SalesDataTable[[#This Row],[Order Date]],"MMM")</f>
        <v>Dec</v>
      </c>
      <c r="G586" s="4" t="s">
        <v>20</v>
      </c>
      <c r="H586" s="4" t="s">
        <v>33</v>
      </c>
      <c r="I586" s="4" t="s">
        <v>2</v>
      </c>
      <c r="J586" s="4" t="s">
        <v>3</v>
      </c>
      <c r="K586" s="4" t="s">
        <v>9</v>
      </c>
      <c r="L586" s="4" t="s">
        <v>10</v>
      </c>
      <c r="M586" s="8">
        <v>2</v>
      </c>
      <c r="N586" s="5">
        <v>93.88</v>
      </c>
      <c r="O586" s="6">
        <v>0.1</v>
      </c>
      <c r="P586" s="5">
        <v>45.89</v>
      </c>
      <c r="Q586" s="5">
        <f t="shared" si="36"/>
        <v>168.98400000000001</v>
      </c>
      <c r="R586" s="5">
        <f t="shared" si="37"/>
        <v>91.78</v>
      </c>
      <c r="S586" s="5">
        <f t="shared" si="38"/>
        <v>77.204000000000008</v>
      </c>
      <c r="T586" s="7">
        <f t="shared" si="39"/>
        <v>0.45687165648818823</v>
      </c>
    </row>
    <row r="587" spans="1:20" ht="15.6">
      <c r="A587" s="2">
        <v>1133</v>
      </c>
      <c r="B587" s="3">
        <v>46157</v>
      </c>
      <c r="C587" s="4">
        <f>YEAR(SalesDataTable[[#This Row],[Order Date]])</f>
        <v>2026</v>
      </c>
      <c r="D587" s="4" t="str">
        <f>"Q"&amp;ROUNDUP(MONTH(SalesDataTable[[#This Row],[Order Date]])/3,0)</f>
        <v>Q2</v>
      </c>
      <c r="E587" s="4">
        <f>MONTH(SalesDataTable[[#This Row],[Order Date]])</f>
        <v>5</v>
      </c>
      <c r="F587" s="4" t="str">
        <f>TEXT(SalesDataTable[[#This Row],[Order Date]],"MMM")</f>
        <v>May</v>
      </c>
      <c r="G587" s="4" t="s">
        <v>0</v>
      </c>
      <c r="H587" s="4" t="s">
        <v>50</v>
      </c>
      <c r="I587" s="4" t="s">
        <v>19</v>
      </c>
      <c r="J587" s="4" t="s">
        <v>13</v>
      </c>
      <c r="K587" s="4" t="s">
        <v>23</v>
      </c>
      <c r="L587" s="4" t="s">
        <v>29</v>
      </c>
      <c r="M587" s="8">
        <v>3</v>
      </c>
      <c r="N587" s="5">
        <v>192.21</v>
      </c>
      <c r="O587" s="6">
        <v>0</v>
      </c>
      <c r="P587" s="5">
        <v>103.51</v>
      </c>
      <c r="Q587" s="5">
        <f t="shared" si="36"/>
        <v>576.63</v>
      </c>
      <c r="R587" s="5">
        <f t="shared" si="37"/>
        <v>310.53000000000003</v>
      </c>
      <c r="S587" s="5">
        <f t="shared" si="38"/>
        <v>266.09999999999997</v>
      </c>
      <c r="T587" s="7">
        <f t="shared" si="39"/>
        <v>0.46147442900993701</v>
      </c>
    </row>
    <row r="588" spans="1:20" ht="15.6">
      <c r="A588" s="2">
        <v>1134</v>
      </c>
      <c r="B588" s="3">
        <v>46354</v>
      </c>
      <c r="C588" s="4">
        <f>YEAR(SalesDataTable[[#This Row],[Order Date]])</f>
        <v>2026</v>
      </c>
      <c r="D588" s="4" t="str">
        <f>"Q"&amp;ROUNDUP(MONTH(SalesDataTable[[#This Row],[Order Date]])/3,0)</f>
        <v>Q4</v>
      </c>
      <c r="E588" s="4">
        <f>MONTH(SalesDataTable[[#This Row],[Order Date]])</f>
        <v>11</v>
      </c>
      <c r="F588" s="4" t="str">
        <f>TEXT(SalesDataTable[[#This Row],[Order Date]],"MMM")</f>
        <v>Nov</v>
      </c>
      <c r="G588" s="4" t="s">
        <v>20</v>
      </c>
      <c r="H588" s="4" t="s">
        <v>21</v>
      </c>
      <c r="I588" s="4" t="s">
        <v>2</v>
      </c>
      <c r="J588" s="4" t="s">
        <v>3</v>
      </c>
      <c r="K588" s="4" t="s">
        <v>14</v>
      </c>
      <c r="L588" s="4" t="s">
        <v>15</v>
      </c>
      <c r="M588" s="8">
        <v>2</v>
      </c>
      <c r="N588" s="5">
        <v>36.119999999999997</v>
      </c>
      <c r="O588" s="6">
        <v>0.1</v>
      </c>
      <c r="P588" s="5">
        <v>13.61</v>
      </c>
      <c r="Q588" s="5">
        <f t="shared" si="36"/>
        <v>65.015999999999991</v>
      </c>
      <c r="R588" s="5">
        <f t="shared" si="37"/>
        <v>27.22</v>
      </c>
      <c r="S588" s="5">
        <f t="shared" si="38"/>
        <v>37.795999999999992</v>
      </c>
      <c r="T588" s="7">
        <f t="shared" si="39"/>
        <v>0.58133382551987201</v>
      </c>
    </row>
    <row r="589" spans="1:20" ht="15.6">
      <c r="A589" s="2">
        <v>1135</v>
      </c>
      <c r="B589" s="3">
        <v>46332</v>
      </c>
      <c r="C589" s="4">
        <f>YEAR(SalesDataTable[[#This Row],[Order Date]])</f>
        <v>2026</v>
      </c>
      <c r="D589" s="4" t="str">
        <f>"Q"&amp;ROUNDUP(MONTH(SalesDataTable[[#This Row],[Order Date]])/3,0)</f>
        <v>Q4</v>
      </c>
      <c r="E589" s="4">
        <f>MONTH(SalesDataTable[[#This Row],[Order Date]])</f>
        <v>11</v>
      </c>
      <c r="F589" s="4" t="str">
        <f>TEXT(SalesDataTable[[#This Row],[Order Date]],"MMM")</f>
        <v>Nov</v>
      </c>
      <c r="G589" s="4" t="s">
        <v>20</v>
      </c>
      <c r="H589" s="4" t="s">
        <v>31</v>
      </c>
      <c r="I589" s="4" t="s">
        <v>2</v>
      </c>
      <c r="J589" s="4" t="s">
        <v>13</v>
      </c>
      <c r="K589" s="4" t="s">
        <v>14</v>
      </c>
      <c r="L589" s="4" t="s">
        <v>15</v>
      </c>
      <c r="M589" s="8">
        <v>2</v>
      </c>
      <c r="N589" s="5">
        <v>35.71</v>
      </c>
      <c r="O589" s="6">
        <v>0.2</v>
      </c>
      <c r="P589" s="5">
        <v>13.48</v>
      </c>
      <c r="Q589" s="5">
        <f t="shared" si="36"/>
        <v>57.136000000000003</v>
      </c>
      <c r="R589" s="5">
        <f t="shared" si="37"/>
        <v>26.96</v>
      </c>
      <c r="S589" s="5">
        <f t="shared" si="38"/>
        <v>30.176000000000002</v>
      </c>
      <c r="T589" s="7">
        <f t="shared" si="39"/>
        <v>0.52814337720526461</v>
      </c>
    </row>
    <row r="590" spans="1:20" ht="15.6">
      <c r="A590" s="2">
        <v>1140</v>
      </c>
      <c r="B590" s="3">
        <v>46179</v>
      </c>
      <c r="C590" s="4">
        <f>YEAR(SalesDataTable[[#This Row],[Order Date]])</f>
        <v>2026</v>
      </c>
      <c r="D590" s="4" t="str">
        <f>"Q"&amp;ROUNDUP(MONTH(SalesDataTable[[#This Row],[Order Date]])/3,0)</f>
        <v>Q2</v>
      </c>
      <c r="E590" s="4">
        <f>MONTH(SalesDataTable[[#This Row],[Order Date]])</f>
        <v>6</v>
      </c>
      <c r="F590" s="4" t="str">
        <f>TEXT(SalesDataTable[[#This Row],[Order Date]],"MMM")</f>
        <v>Jun</v>
      </c>
      <c r="G590" s="4" t="s">
        <v>6</v>
      </c>
      <c r="H590" s="4" t="s">
        <v>7</v>
      </c>
      <c r="I590" s="4" t="s">
        <v>19</v>
      </c>
      <c r="J590" s="4" t="s">
        <v>3</v>
      </c>
      <c r="K590" s="4" t="s">
        <v>9</v>
      </c>
      <c r="L590" s="4" t="s">
        <v>46</v>
      </c>
      <c r="M590" s="8">
        <v>1</v>
      </c>
      <c r="N590" s="5">
        <v>70.86</v>
      </c>
      <c r="O590" s="6">
        <v>0</v>
      </c>
      <c r="P590" s="5">
        <v>31.47</v>
      </c>
      <c r="Q590" s="5">
        <f t="shared" si="36"/>
        <v>70.86</v>
      </c>
      <c r="R590" s="5">
        <f t="shared" si="37"/>
        <v>31.47</v>
      </c>
      <c r="S590" s="5">
        <f t="shared" si="38"/>
        <v>39.39</v>
      </c>
      <c r="T590" s="7">
        <f t="shared" si="39"/>
        <v>0.55588484335309063</v>
      </c>
    </row>
    <row r="591" spans="1:20" ht="15.6">
      <c r="A591" s="2">
        <v>1142</v>
      </c>
      <c r="B591" s="3">
        <v>46101</v>
      </c>
      <c r="C591" s="4">
        <f>YEAR(SalesDataTable[[#This Row],[Order Date]])</f>
        <v>2026</v>
      </c>
      <c r="D591" s="4" t="str">
        <f>"Q"&amp;ROUNDUP(MONTH(SalesDataTable[[#This Row],[Order Date]])/3,0)</f>
        <v>Q1</v>
      </c>
      <c r="E591" s="4">
        <f>MONTH(SalesDataTable[[#This Row],[Order Date]])</f>
        <v>3</v>
      </c>
      <c r="F591" s="4" t="str">
        <f>TEXT(SalesDataTable[[#This Row],[Order Date]],"MMM")</f>
        <v>Mar</v>
      </c>
      <c r="G591" s="4" t="s">
        <v>6</v>
      </c>
      <c r="H591" s="4" t="s">
        <v>41</v>
      </c>
      <c r="I591" s="4" t="s">
        <v>2</v>
      </c>
      <c r="J591" s="4" t="s">
        <v>13</v>
      </c>
      <c r="K591" s="4" t="s">
        <v>23</v>
      </c>
      <c r="L591" s="4" t="s">
        <v>51</v>
      </c>
      <c r="M591" s="8">
        <v>3</v>
      </c>
      <c r="N591" s="5">
        <v>125.85</v>
      </c>
      <c r="O591" s="6">
        <v>0</v>
      </c>
      <c r="P591" s="5">
        <v>59.19</v>
      </c>
      <c r="Q591" s="5">
        <f t="shared" si="36"/>
        <v>377.54999999999995</v>
      </c>
      <c r="R591" s="5">
        <f t="shared" si="37"/>
        <v>177.57</v>
      </c>
      <c r="S591" s="5">
        <f t="shared" si="38"/>
        <v>199.97999999999996</v>
      </c>
      <c r="T591" s="7">
        <f t="shared" si="39"/>
        <v>0.52967818831942781</v>
      </c>
    </row>
    <row r="592" spans="1:20" ht="15.6">
      <c r="A592" s="2">
        <v>1143</v>
      </c>
      <c r="B592" s="3">
        <v>46099</v>
      </c>
      <c r="C592" s="4">
        <f>YEAR(SalesDataTable[[#This Row],[Order Date]])</f>
        <v>2026</v>
      </c>
      <c r="D592" s="4" t="str">
        <f>"Q"&amp;ROUNDUP(MONTH(SalesDataTable[[#This Row],[Order Date]])/3,0)</f>
        <v>Q1</v>
      </c>
      <c r="E592" s="4">
        <f>MONTH(SalesDataTable[[#This Row],[Order Date]])</f>
        <v>3</v>
      </c>
      <c r="F592" s="4" t="str">
        <f>TEXT(SalesDataTable[[#This Row],[Order Date]],"MMM")</f>
        <v>Mar</v>
      </c>
      <c r="G592" s="4" t="s">
        <v>6</v>
      </c>
      <c r="H592" s="4" t="s">
        <v>43</v>
      </c>
      <c r="I592" s="4" t="s">
        <v>2</v>
      </c>
      <c r="J592" s="4" t="s">
        <v>16</v>
      </c>
      <c r="K592" s="4" t="s">
        <v>23</v>
      </c>
      <c r="L592" s="4" t="s">
        <v>51</v>
      </c>
      <c r="M592" s="8">
        <v>5</v>
      </c>
      <c r="N592" s="5">
        <v>125.91</v>
      </c>
      <c r="O592" s="6">
        <v>0</v>
      </c>
      <c r="P592" s="5">
        <v>59.36</v>
      </c>
      <c r="Q592" s="5">
        <f t="shared" si="36"/>
        <v>629.54999999999995</v>
      </c>
      <c r="R592" s="5">
        <f t="shared" si="37"/>
        <v>296.8</v>
      </c>
      <c r="S592" s="5">
        <f t="shared" si="38"/>
        <v>332.74999999999994</v>
      </c>
      <c r="T592" s="7">
        <f t="shared" si="39"/>
        <v>0.52855214041775866</v>
      </c>
    </row>
    <row r="593" spans="1:20" ht="15.6">
      <c r="A593" s="2">
        <v>1144</v>
      </c>
      <c r="B593" s="3">
        <v>46217</v>
      </c>
      <c r="C593" s="4">
        <f>YEAR(SalesDataTable[[#This Row],[Order Date]])</f>
        <v>2026</v>
      </c>
      <c r="D593" s="4" t="str">
        <f>"Q"&amp;ROUNDUP(MONTH(SalesDataTable[[#This Row],[Order Date]])/3,0)</f>
        <v>Q3</v>
      </c>
      <c r="E593" s="4">
        <f>MONTH(SalesDataTable[[#This Row],[Order Date]])</f>
        <v>7</v>
      </c>
      <c r="F593" s="4" t="str">
        <f>TEXT(SalesDataTable[[#This Row],[Order Date]],"MMM")</f>
        <v>Jul</v>
      </c>
      <c r="G593" s="4" t="s">
        <v>11</v>
      </c>
      <c r="H593" s="4" t="s">
        <v>12</v>
      </c>
      <c r="I593" s="4" t="s">
        <v>19</v>
      </c>
      <c r="J593" s="4" t="s">
        <v>13</v>
      </c>
      <c r="K593" s="4" t="s">
        <v>23</v>
      </c>
      <c r="L593" s="4" t="s">
        <v>40</v>
      </c>
      <c r="M593" s="8">
        <v>1</v>
      </c>
      <c r="N593" s="5">
        <v>83.74</v>
      </c>
      <c r="O593" s="6">
        <v>0</v>
      </c>
      <c r="P593" s="5">
        <v>38.96</v>
      </c>
      <c r="Q593" s="5">
        <f t="shared" si="36"/>
        <v>83.74</v>
      </c>
      <c r="R593" s="5">
        <f t="shared" si="37"/>
        <v>38.96</v>
      </c>
      <c r="S593" s="5">
        <f t="shared" si="38"/>
        <v>44.779999999999994</v>
      </c>
      <c r="T593" s="7">
        <f t="shared" si="39"/>
        <v>0.53475041796035339</v>
      </c>
    </row>
    <row r="594" spans="1:20" ht="15.6">
      <c r="A594" s="2">
        <v>1145</v>
      </c>
      <c r="B594" s="3">
        <v>46238</v>
      </c>
      <c r="C594" s="4">
        <f>YEAR(SalesDataTable[[#This Row],[Order Date]])</f>
        <v>2026</v>
      </c>
      <c r="D594" s="4" t="str">
        <f>"Q"&amp;ROUNDUP(MONTH(SalesDataTable[[#This Row],[Order Date]])/3,0)</f>
        <v>Q3</v>
      </c>
      <c r="E594" s="4">
        <f>MONTH(SalesDataTable[[#This Row],[Order Date]])</f>
        <v>8</v>
      </c>
      <c r="F594" s="4" t="str">
        <f>TEXT(SalesDataTable[[#This Row],[Order Date]],"MMM")</f>
        <v>Aug</v>
      </c>
      <c r="G594" s="4" t="s">
        <v>11</v>
      </c>
      <c r="H594" s="4" t="s">
        <v>52</v>
      </c>
      <c r="I594" s="4" t="s">
        <v>28</v>
      </c>
      <c r="J594" s="4" t="s">
        <v>13</v>
      </c>
      <c r="K594" s="4" t="s">
        <v>23</v>
      </c>
      <c r="L594" s="4" t="s">
        <v>29</v>
      </c>
      <c r="M594" s="8">
        <v>1</v>
      </c>
      <c r="N594" s="5">
        <v>197.26</v>
      </c>
      <c r="O594" s="6">
        <v>0</v>
      </c>
      <c r="P594" s="5">
        <v>104.09</v>
      </c>
      <c r="Q594" s="5">
        <f t="shared" si="36"/>
        <v>197.26</v>
      </c>
      <c r="R594" s="5">
        <f t="shared" si="37"/>
        <v>104.09</v>
      </c>
      <c r="S594" s="5">
        <f t="shared" si="38"/>
        <v>93.169999999999987</v>
      </c>
      <c r="T594" s="7">
        <f t="shared" si="39"/>
        <v>0.47232079488999285</v>
      </c>
    </row>
    <row r="595" spans="1:20" ht="15.6">
      <c r="A595" s="2">
        <v>1146</v>
      </c>
      <c r="B595" s="3">
        <v>46219</v>
      </c>
      <c r="C595" s="4">
        <f>YEAR(SalesDataTable[[#This Row],[Order Date]])</f>
        <v>2026</v>
      </c>
      <c r="D595" s="4" t="str">
        <f>"Q"&amp;ROUNDUP(MONTH(SalesDataTable[[#This Row],[Order Date]])/3,0)</f>
        <v>Q3</v>
      </c>
      <c r="E595" s="4">
        <f>MONTH(SalesDataTable[[#This Row],[Order Date]])</f>
        <v>7</v>
      </c>
      <c r="F595" s="4" t="str">
        <f>TEXT(SalesDataTable[[#This Row],[Order Date]],"MMM")</f>
        <v>Jul</v>
      </c>
      <c r="G595" s="4" t="s">
        <v>6</v>
      </c>
      <c r="H595" s="4" t="s">
        <v>27</v>
      </c>
      <c r="I595" s="4" t="s">
        <v>28</v>
      </c>
      <c r="J595" s="4" t="s">
        <v>3</v>
      </c>
      <c r="K595" s="4" t="s">
        <v>23</v>
      </c>
      <c r="L595" s="4" t="s">
        <v>51</v>
      </c>
      <c r="M595" s="8">
        <v>2</v>
      </c>
      <c r="N595" s="5">
        <v>125.34</v>
      </c>
      <c r="O595" s="6">
        <v>0.15</v>
      </c>
      <c r="P595" s="5">
        <v>59.04</v>
      </c>
      <c r="Q595" s="5">
        <f t="shared" si="36"/>
        <v>213.078</v>
      </c>
      <c r="R595" s="5">
        <f t="shared" si="37"/>
        <v>118.08</v>
      </c>
      <c r="S595" s="5">
        <f t="shared" si="38"/>
        <v>94.998000000000005</v>
      </c>
      <c r="T595" s="7">
        <f t="shared" si="39"/>
        <v>0.44583673584321237</v>
      </c>
    </row>
    <row r="596" spans="1:20" ht="15.6">
      <c r="A596" s="2">
        <v>1147</v>
      </c>
      <c r="B596" s="3">
        <v>46132</v>
      </c>
      <c r="C596" s="4">
        <f>YEAR(SalesDataTable[[#This Row],[Order Date]])</f>
        <v>2026</v>
      </c>
      <c r="D596" s="4" t="str">
        <f>"Q"&amp;ROUNDUP(MONTH(SalesDataTable[[#This Row],[Order Date]])/3,0)</f>
        <v>Q2</v>
      </c>
      <c r="E596" s="4">
        <f>MONTH(SalesDataTable[[#This Row],[Order Date]])</f>
        <v>4</v>
      </c>
      <c r="F596" s="4" t="str">
        <f>TEXT(SalesDataTable[[#This Row],[Order Date]],"MMM")</f>
        <v>Apr</v>
      </c>
      <c r="G596" s="4" t="s">
        <v>20</v>
      </c>
      <c r="H596" s="4" t="s">
        <v>31</v>
      </c>
      <c r="I596" s="4" t="s">
        <v>2</v>
      </c>
      <c r="J596" s="4" t="s">
        <v>13</v>
      </c>
      <c r="K596" s="4" t="s">
        <v>14</v>
      </c>
      <c r="L596" s="4" t="s">
        <v>44</v>
      </c>
      <c r="M596" s="8">
        <v>1</v>
      </c>
      <c r="N596" s="5">
        <v>131.46</v>
      </c>
      <c r="O596" s="6">
        <v>0</v>
      </c>
      <c r="P596" s="5">
        <v>67.77</v>
      </c>
      <c r="Q596" s="5">
        <f t="shared" si="36"/>
        <v>131.46</v>
      </c>
      <c r="R596" s="5">
        <f t="shared" si="37"/>
        <v>67.77</v>
      </c>
      <c r="S596" s="5">
        <f t="shared" si="38"/>
        <v>63.690000000000012</v>
      </c>
      <c r="T596" s="7">
        <f t="shared" si="39"/>
        <v>0.48448197170241902</v>
      </c>
    </row>
    <row r="597" spans="1:20" ht="15.6">
      <c r="A597" s="2">
        <v>1148</v>
      </c>
      <c r="B597" s="3">
        <v>46239</v>
      </c>
      <c r="C597" s="4">
        <f>YEAR(SalesDataTable[[#This Row],[Order Date]])</f>
        <v>2026</v>
      </c>
      <c r="D597" s="4" t="str">
        <f>"Q"&amp;ROUNDUP(MONTH(SalesDataTable[[#This Row],[Order Date]])/3,0)</f>
        <v>Q3</v>
      </c>
      <c r="E597" s="4">
        <f>MONTH(SalesDataTable[[#This Row],[Order Date]])</f>
        <v>8</v>
      </c>
      <c r="F597" s="4" t="str">
        <f>TEXT(SalesDataTable[[#This Row],[Order Date]],"MMM")</f>
        <v>Aug</v>
      </c>
      <c r="G597" s="4" t="s">
        <v>11</v>
      </c>
      <c r="H597" s="4" t="s">
        <v>12</v>
      </c>
      <c r="I597" s="4" t="s">
        <v>19</v>
      </c>
      <c r="J597" s="4" t="s">
        <v>13</v>
      </c>
      <c r="K597" s="4" t="s">
        <v>34</v>
      </c>
      <c r="L597" s="4" t="s">
        <v>42</v>
      </c>
      <c r="M597" s="8">
        <v>3</v>
      </c>
      <c r="N597" s="5">
        <v>35.9</v>
      </c>
      <c r="O597" s="6">
        <v>0</v>
      </c>
      <c r="P597" s="5">
        <v>14.11</v>
      </c>
      <c r="Q597" s="5">
        <f t="shared" si="36"/>
        <v>107.69999999999999</v>
      </c>
      <c r="R597" s="5">
        <f t="shared" si="37"/>
        <v>42.33</v>
      </c>
      <c r="S597" s="5">
        <f t="shared" si="38"/>
        <v>65.36999999999999</v>
      </c>
      <c r="T597" s="7">
        <f t="shared" si="39"/>
        <v>0.60696378830083564</v>
      </c>
    </row>
    <row r="598" spans="1:20" ht="15.6">
      <c r="A598" s="2">
        <v>1149</v>
      </c>
      <c r="B598" s="3">
        <v>46207</v>
      </c>
      <c r="C598" s="4">
        <f>YEAR(SalesDataTable[[#This Row],[Order Date]])</f>
        <v>2026</v>
      </c>
      <c r="D598" s="4" t="str">
        <f>"Q"&amp;ROUNDUP(MONTH(SalesDataTable[[#This Row],[Order Date]])/3,0)</f>
        <v>Q3</v>
      </c>
      <c r="E598" s="4">
        <f>MONTH(SalesDataTable[[#This Row],[Order Date]])</f>
        <v>7</v>
      </c>
      <c r="F598" s="4" t="str">
        <f>TEXT(SalesDataTable[[#This Row],[Order Date]],"MMM")</f>
        <v>Jul</v>
      </c>
      <c r="G598" s="4" t="s">
        <v>0</v>
      </c>
      <c r="H598" s="4" t="s">
        <v>50</v>
      </c>
      <c r="I598" s="4" t="s">
        <v>2</v>
      </c>
      <c r="J598" s="4" t="s">
        <v>13</v>
      </c>
      <c r="K598" s="4" t="s">
        <v>4</v>
      </c>
      <c r="L598" s="4" t="s">
        <v>5</v>
      </c>
      <c r="M598" s="8">
        <v>2</v>
      </c>
      <c r="N598" s="5">
        <v>81.900000000000006</v>
      </c>
      <c r="O598" s="6">
        <v>0</v>
      </c>
      <c r="P598" s="5">
        <v>42.61</v>
      </c>
      <c r="Q598" s="5">
        <f t="shared" si="36"/>
        <v>163.80000000000001</v>
      </c>
      <c r="R598" s="5">
        <f t="shared" si="37"/>
        <v>85.22</v>
      </c>
      <c r="S598" s="5">
        <f t="shared" si="38"/>
        <v>78.580000000000013</v>
      </c>
      <c r="T598" s="7">
        <f t="shared" si="39"/>
        <v>0.47973137973137975</v>
      </c>
    </row>
    <row r="599" spans="1:20" ht="15.6">
      <c r="A599" s="2">
        <v>1150</v>
      </c>
      <c r="B599" s="3">
        <v>46156</v>
      </c>
      <c r="C599" s="4">
        <f>YEAR(SalesDataTable[[#This Row],[Order Date]])</f>
        <v>2026</v>
      </c>
      <c r="D599" s="4" t="str">
        <f>"Q"&amp;ROUNDUP(MONTH(SalesDataTable[[#This Row],[Order Date]])/3,0)</f>
        <v>Q2</v>
      </c>
      <c r="E599" s="4">
        <f>MONTH(SalesDataTable[[#This Row],[Order Date]])</f>
        <v>5</v>
      </c>
      <c r="F599" s="4" t="str">
        <f>TEXT(SalesDataTable[[#This Row],[Order Date]],"MMM")</f>
        <v>May</v>
      </c>
      <c r="G599" s="4" t="s">
        <v>0</v>
      </c>
      <c r="H599" s="4" t="s">
        <v>1</v>
      </c>
      <c r="I599" s="4" t="s">
        <v>8</v>
      </c>
      <c r="J599" s="4" t="s">
        <v>3</v>
      </c>
      <c r="K599" s="4" t="s">
        <v>4</v>
      </c>
      <c r="L599" s="4" t="s">
        <v>26</v>
      </c>
      <c r="M599" s="8">
        <v>8</v>
      </c>
      <c r="N599" s="5">
        <v>40.15</v>
      </c>
      <c r="O599" s="6">
        <v>0.15</v>
      </c>
      <c r="P599" s="5">
        <v>16.91</v>
      </c>
      <c r="Q599" s="5">
        <f t="shared" si="36"/>
        <v>273.02</v>
      </c>
      <c r="R599" s="5">
        <f t="shared" si="37"/>
        <v>135.28</v>
      </c>
      <c r="S599" s="5">
        <f t="shared" si="38"/>
        <v>137.73999999999998</v>
      </c>
      <c r="T599" s="7">
        <f t="shared" si="39"/>
        <v>0.50450516445681637</v>
      </c>
    </row>
    <row r="600" spans="1:20" ht="15.6">
      <c r="A600" s="2">
        <v>1151</v>
      </c>
      <c r="B600" s="3">
        <v>46293</v>
      </c>
      <c r="C600" s="4">
        <f>YEAR(SalesDataTable[[#This Row],[Order Date]])</f>
        <v>2026</v>
      </c>
      <c r="D600" s="4" t="str">
        <f>"Q"&amp;ROUNDUP(MONTH(SalesDataTable[[#This Row],[Order Date]])/3,0)</f>
        <v>Q3</v>
      </c>
      <c r="E600" s="4">
        <f>MONTH(SalesDataTable[[#This Row],[Order Date]])</f>
        <v>9</v>
      </c>
      <c r="F600" s="4" t="str">
        <f>TEXT(SalesDataTable[[#This Row],[Order Date]],"MMM")</f>
        <v>Sep</v>
      </c>
      <c r="G600" s="4" t="s">
        <v>0</v>
      </c>
      <c r="H600" s="4" t="s">
        <v>1</v>
      </c>
      <c r="I600" s="4" t="s">
        <v>28</v>
      </c>
      <c r="J600" s="4" t="s">
        <v>3</v>
      </c>
      <c r="K600" s="4" t="s">
        <v>4</v>
      </c>
      <c r="L600" s="4" t="s">
        <v>5</v>
      </c>
      <c r="M600" s="8">
        <v>1</v>
      </c>
      <c r="N600" s="5">
        <v>81.48</v>
      </c>
      <c r="O600" s="6">
        <v>0</v>
      </c>
      <c r="P600" s="5">
        <v>41.47</v>
      </c>
      <c r="Q600" s="5">
        <f t="shared" si="36"/>
        <v>81.48</v>
      </c>
      <c r="R600" s="5">
        <f t="shared" si="37"/>
        <v>41.47</v>
      </c>
      <c r="S600" s="5">
        <f t="shared" si="38"/>
        <v>40.010000000000005</v>
      </c>
      <c r="T600" s="7">
        <f t="shared" si="39"/>
        <v>0.4910407461953854</v>
      </c>
    </row>
    <row r="601" spans="1:20" ht="15.6">
      <c r="A601" s="2">
        <v>1152</v>
      </c>
      <c r="B601" s="3">
        <v>46167</v>
      </c>
      <c r="C601" s="4">
        <f>YEAR(SalesDataTable[[#This Row],[Order Date]])</f>
        <v>2026</v>
      </c>
      <c r="D601" s="4" t="str">
        <f>"Q"&amp;ROUNDUP(MONTH(SalesDataTable[[#This Row],[Order Date]])/3,0)</f>
        <v>Q2</v>
      </c>
      <c r="E601" s="4">
        <f>MONTH(SalesDataTable[[#This Row],[Order Date]])</f>
        <v>5</v>
      </c>
      <c r="F601" s="4" t="str">
        <f>TEXT(SalesDataTable[[#This Row],[Order Date]],"MMM")</f>
        <v>May</v>
      </c>
      <c r="G601" s="4" t="s">
        <v>20</v>
      </c>
      <c r="H601" s="4" t="s">
        <v>31</v>
      </c>
      <c r="I601" s="4" t="s">
        <v>2</v>
      </c>
      <c r="J601" s="4" t="s">
        <v>13</v>
      </c>
      <c r="K601" s="4" t="s">
        <v>9</v>
      </c>
      <c r="L601" s="4" t="s">
        <v>10</v>
      </c>
      <c r="M601" s="8">
        <v>2</v>
      </c>
      <c r="N601" s="5">
        <v>94.4</v>
      </c>
      <c r="O601" s="6">
        <v>0</v>
      </c>
      <c r="P601" s="5">
        <v>46.39</v>
      </c>
      <c r="Q601" s="5">
        <f t="shared" si="36"/>
        <v>188.8</v>
      </c>
      <c r="R601" s="5">
        <f t="shared" si="37"/>
        <v>92.78</v>
      </c>
      <c r="S601" s="5">
        <f t="shared" si="38"/>
        <v>96.02000000000001</v>
      </c>
      <c r="T601" s="7">
        <f t="shared" si="39"/>
        <v>0.50858050847457625</v>
      </c>
    </row>
    <row r="602" spans="1:20" ht="15.6">
      <c r="A602" s="2">
        <v>1153</v>
      </c>
      <c r="B602" s="3">
        <v>46116</v>
      </c>
      <c r="C602" s="4">
        <f>YEAR(SalesDataTable[[#This Row],[Order Date]])</f>
        <v>2026</v>
      </c>
      <c r="D602" s="4" t="str">
        <f>"Q"&amp;ROUNDUP(MONTH(SalesDataTable[[#This Row],[Order Date]])/3,0)</f>
        <v>Q2</v>
      </c>
      <c r="E602" s="4">
        <f>MONTH(SalesDataTable[[#This Row],[Order Date]])</f>
        <v>4</v>
      </c>
      <c r="F602" s="4" t="str">
        <f>TEXT(SalesDataTable[[#This Row],[Order Date]],"MMM")</f>
        <v>Apr</v>
      </c>
      <c r="G602" s="4" t="s">
        <v>11</v>
      </c>
      <c r="H602" s="4" t="s">
        <v>52</v>
      </c>
      <c r="I602" s="4" t="s">
        <v>19</v>
      </c>
      <c r="J602" s="4" t="s">
        <v>13</v>
      </c>
      <c r="K602" s="4" t="s">
        <v>9</v>
      </c>
      <c r="L602" s="4" t="s">
        <v>10</v>
      </c>
      <c r="M602" s="8">
        <v>4</v>
      </c>
      <c r="N602" s="5">
        <v>90.15</v>
      </c>
      <c r="O602" s="6">
        <v>0</v>
      </c>
      <c r="P602" s="5">
        <v>44.9</v>
      </c>
      <c r="Q602" s="5">
        <f t="shared" si="36"/>
        <v>360.6</v>
      </c>
      <c r="R602" s="5">
        <f t="shared" si="37"/>
        <v>179.6</v>
      </c>
      <c r="S602" s="5">
        <f t="shared" si="38"/>
        <v>181.00000000000003</v>
      </c>
      <c r="T602" s="7">
        <f t="shared" si="39"/>
        <v>0.50194120909595119</v>
      </c>
    </row>
    <row r="603" spans="1:20" ht="15.6">
      <c r="A603" s="2">
        <v>1155</v>
      </c>
      <c r="B603" s="3">
        <v>46159</v>
      </c>
      <c r="C603" s="4">
        <f>YEAR(SalesDataTable[[#This Row],[Order Date]])</f>
        <v>2026</v>
      </c>
      <c r="D603" s="4" t="str">
        <f>"Q"&amp;ROUNDUP(MONTH(SalesDataTable[[#This Row],[Order Date]])/3,0)</f>
        <v>Q2</v>
      </c>
      <c r="E603" s="4">
        <f>MONTH(SalesDataTable[[#This Row],[Order Date]])</f>
        <v>5</v>
      </c>
      <c r="F603" s="4" t="str">
        <f>TEXT(SalesDataTable[[#This Row],[Order Date]],"MMM")</f>
        <v>May</v>
      </c>
      <c r="G603" s="4" t="s">
        <v>11</v>
      </c>
      <c r="H603" s="4" t="s">
        <v>12</v>
      </c>
      <c r="I603" s="4" t="s">
        <v>28</v>
      </c>
      <c r="J603" s="4" t="s">
        <v>13</v>
      </c>
      <c r="K603" s="4" t="s">
        <v>9</v>
      </c>
      <c r="L603" s="4" t="s">
        <v>46</v>
      </c>
      <c r="M603" s="8">
        <v>5</v>
      </c>
      <c r="N603" s="5">
        <v>72.900000000000006</v>
      </c>
      <c r="O603" s="6">
        <v>0.05</v>
      </c>
      <c r="P603" s="5">
        <v>31.57</v>
      </c>
      <c r="Q603" s="5">
        <f t="shared" si="36"/>
        <v>346.27499999999998</v>
      </c>
      <c r="R603" s="5">
        <f t="shared" si="37"/>
        <v>157.85</v>
      </c>
      <c r="S603" s="5">
        <f t="shared" si="38"/>
        <v>188.42499999999998</v>
      </c>
      <c r="T603" s="7">
        <f t="shared" si="39"/>
        <v>0.54414843693596127</v>
      </c>
    </row>
    <row r="604" spans="1:20" ht="15.6">
      <c r="A604" s="2">
        <v>1156</v>
      </c>
      <c r="B604" s="3">
        <v>46254</v>
      </c>
      <c r="C604" s="4">
        <f>YEAR(SalesDataTable[[#This Row],[Order Date]])</f>
        <v>2026</v>
      </c>
      <c r="D604" s="4" t="str">
        <f>"Q"&amp;ROUNDUP(MONTH(SalesDataTable[[#This Row],[Order Date]])/3,0)</f>
        <v>Q3</v>
      </c>
      <c r="E604" s="4">
        <f>MONTH(SalesDataTable[[#This Row],[Order Date]])</f>
        <v>8</v>
      </c>
      <c r="F604" s="4" t="str">
        <f>TEXT(SalesDataTable[[#This Row],[Order Date]],"MMM")</f>
        <v>Aug</v>
      </c>
      <c r="G604" s="4" t="s">
        <v>11</v>
      </c>
      <c r="H604" s="4" t="s">
        <v>25</v>
      </c>
      <c r="I604" s="4" t="s">
        <v>19</v>
      </c>
      <c r="J604" s="4" t="s">
        <v>13</v>
      </c>
      <c r="K604" s="4" t="s">
        <v>4</v>
      </c>
      <c r="L604" s="4" t="s">
        <v>22</v>
      </c>
      <c r="M604" s="8">
        <v>2</v>
      </c>
      <c r="N604" s="5">
        <v>50.59</v>
      </c>
      <c r="O604" s="6">
        <v>0.1</v>
      </c>
      <c r="P604" s="5">
        <v>22.68</v>
      </c>
      <c r="Q604" s="5">
        <f t="shared" si="36"/>
        <v>91.062000000000012</v>
      </c>
      <c r="R604" s="5">
        <f t="shared" si="37"/>
        <v>45.36</v>
      </c>
      <c r="S604" s="5">
        <f t="shared" si="38"/>
        <v>45.702000000000012</v>
      </c>
      <c r="T604" s="7">
        <f t="shared" si="39"/>
        <v>0.5018778414706464</v>
      </c>
    </row>
    <row r="605" spans="1:20" ht="15.6">
      <c r="A605" s="2">
        <v>1157</v>
      </c>
      <c r="B605" s="3">
        <v>46317</v>
      </c>
      <c r="C605" s="4">
        <f>YEAR(SalesDataTable[[#This Row],[Order Date]])</f>
        <v>2026</v>
      </c>
      <c r="D605" s="4" t="str">
        <f>"Q"&amp;ROUNDUP(MONTH(SalesDataTable[[#This Row],[Order Date]])/3,0)</f>
        <v>Q4</v>
      </c>
      <c r="E605" s="4">
        <f>MONTH(SalesDataTable[[#This Row],[Order Date]])</f>
        <v>10</v>
      </c>
      <c r="F605" s="4" t="str">
        <f>TEXT(SalesDataTable[[#This Row],[Order Date]],"MMM")</f>
        <v>Oct</v>
      </c>
      <c r="G605" s="4" t="s">
        <v>20</v>
      </c>
      <c r="H605" s="4" t="s">
        <v>21</v>
      </c>
      <c r="I605" s="4" t="s">
        <v>2</v>
      </c>
      <c r="J605" s="4" t="s">
        <v>13</v>
      </c>
      <c r="K605" s="4" t="s">
        <v>4</v>
      </c>
      <c r="L605" s="4" t="s">
        <v>22</v>
      </c>
      <c r="M605" s="8">
        <v>1</v>
      </c>
      <c r="N605" s="5">
        <v>51.25</v>
      </c>
      <c r="O605" s="6">
        <v>0</v>
      </c>
      <c r="P605" s="5">
        <v>22.58</v>
      </c>
      <c r="Q605" s="5">
        <f t="shared" si="36"/>
        <v>51.25</v>
      </c>
      <c r="R605" s="5">
        <f t="shared" si="37"/>
        <v>22.58</v>
      </c>
      <c r="S605" s="5">
        <f t="shared" si="38"/>
        <v>28.67</v>
      </c>
      <c r="T605" s="7">
        <f t="shared" si="39"/>
        <v>0.55941463414634152</v>
      </c>
    </row>
    <row r="606" spans="1:20" ht="15.6">
      <c r="A606" s="2">
        <v>1158</v>
      </c>
      <c r="B606" s="3">
        <v>46295</v>
      </c>
      <c r="C606" s="4">
        <f>YEAR(SalesDataTable[[#This Row],[Order Date]])</f>
        <v>2026</v>
      </c>
      <c r="D606" s="4" t="str">
        <f>"Q"&amp;ROUNDUP(MONTH(SalesDataTable[[#This Row],[Order Date]])/3,0)</f>
        <v>Q3</v>
      </c>
      <c r="E606" s="4">
        <f>MONTH(SalesDataTable[[#This Row],[Order Date]])</f>
        <v>9</v>
      </c>
      <c r="F606" s="4" t="str">
        <f>TEXT(SalesDataTable[[#This Row],[Order Date]],"MMM")</f>
        <v>Sep</v>
      </c>
      <c r="G606" s="4" t="s">
        <v>0</v>
      </c>
      <c r="H606" s="4" t="s">
        <v>36</v>
      </c>
      <c r="I606" s="4" t="s">
        <v>19</v>
      </c>
      <c r="J606" s="4" t="s">
        <v>3</v>
      </c>
      <c r="K606" s="4" t="s">
        <v>34</v>
      </c>
      <c r="L606" s="4" t="s">
        <v>35</v>
      </c>
      <c r="M606" s="8">
        <v>1</v>
      </c>
      <c r="N606" s="5">
        <v>40.61</v>
      </c>
      <c r="O606" s="6">
        <v>0.1</v>
      </c>
      <c r="P606" s="5">
        <v>14.28</v>
      </c>
      <c r="Q606" s="5">
        <f t="shared" si="36"/>
        <v>36.548999999999999</v>
      </c>
      <c r="R606" s="5">
        <f t="shared" si="37"/>
        <v>14.28</v>
      </c>
      <c r="S606" s="5">
        <f t="shared" si="38"/>
        <v>22.268999999999998</v>
      </c>
      <c r="T606" s="7">
        <f t="shared" si="39"/>
        <v>0.60929163588607071</v>
      </c>
    </row>
    <row r="607" spans="1:20" ht="15.6">
      <c r="A607" s="2">
        <v>1161</v>
      </c>
      <c r="B607" s="3">
        <v>46097</v>
      </c>
      <c r="C607" s="4">
        <f>YEAR(SalesDataTable[[#This Row],[Order Date]])</f>
        <v>2026</v>
      </c>
      <c r="D607" s="4" t="str">
        <f>"Q"&amp;ROUNDUP(MONTH(SalesDataTable[[#This Row],[Order Date]])/3,0)</f>
        <v>Q1</v>
      </c>
      <c r="E607" s="4">
        <f>MONTH(SalesDataTable[[#This Row],[Order Date]])</f>
        <v>3</v>
      </c>
      <c r="F607" s="4" t="str">
        <f>TEXT(SalesDataTable[[#This Row],[Order Date]],"MMM")</f>
        <v>Mar</v>
      </c>
      <c r="G607" s="4" t="s">
        <v>6</v>
      </c>
      <c r="H607" s="4" t="s">
        <v>43</v>
      </c>
      <c r="I607" s="4" t="s">
        <v>2</v>
      </c>
      <c r="J607" s="4" t="s">
        <v>13</v>
      </c>
      <c r="K607" s="4" t="s">
        <v>4</v>
      </c>
      <c r="L607" s="4" t="s">
        <v>30</v>
      </c>
      <c r="M607" s="8">
        <v>2</v>
      </c>
      <c r="N607" s="5">
        <v>101.73</v>
      </c>
      <c r="O607" s="6">
        <v>0.05</v>
      </c>
      <c r="P607" s="5">
        <v>51.56</v>
      </c>
      <c r="Q607" s="5">
        <f t="shared" si="36"/>
        <v>193.28700000000001</v>
      </c>
      <c r="R607" s="5">
        <f t="shared" si="37"/>
        <v>103.12</v>
      </c>
      <c r="S607" s="5">
        <f t="shared" si="38"/>
        <v>90.167000000000002</v>
      </c>
      <c r="T607" s="7">
        <f t="shared" si="39"/>
        <v>0.46649283190281809</v>
      </c>
    </row>
    <row r="608" spans="1:20" ht="15.6">
      <c r="A608" s="2">
        <v>1163</v>
      </c>
      <c r="B608" s="3">
        <v>46198</v>
      </c>
      <c r="C608" s="4">
        <f>YEAR(SalesDataTable[[#This Row],[Order Date]])</f>
        <v>2026</v>
      </c>
      <c r="D608" s="4" t="str">
        <f>"Q"&amp;ROUNDUP(MONTH(SalesDataTable[[#This Row],[Order Date]])/3,0)</f>
        <v>Q2</v>
      </c>
      <c r="E608" s="4">
        <f>MONTH(SalesDataTable[[#This Row],[Order Date]])</f>
        <v>6</v>
      </c>
      <c r="F608" s="4" t="str">
        <f>TEXT(SalesDataTable[[#This Row],[Order Date]],"MMM")</f>
        <v>Jun</v>
      </c>
      <c r="G608" s="4" t="s">
        <v>6</v>
      </c>
      <c r="H608" s="4" t="s">
        <v>43</v>
      </c>
      <c r="I608" s="4" t="s">
        <v>2</v>
      </c>
      <c r="J608" s="4" t="s">
        <v>13</v>
      </c>
      <c r="K608" s="4" t="s">
        <v>14</v>
      </c>
      <c r="L608" s="4" t="s">
        <v>32</v>
      </c>
      <c r="M608" s="8">
        <v>2</v>
      </c>
      <c r="N608" s="5">
        <v>46.69</v>
      </c>
      <c r="O608" s="6">
        <v>0.05</v>
      </c>
      <c r="P608" s="5">
        <v>18.23</v>
      </c>
      <c r="Q608" s="5">
        <f t="shared" si="36"/>
        <v>88.710999999999999</v>
      </c>
      <c r="R608" s="5">
        <f t="shared" si="37"/>
        <v>36.46</v>
      </c>
      <c r="S608" s="5">
        <f t="shared" si="38"/>
        <v>52.250999999999998</v>
      </c>
      <c r="T608" s="7">
        <f t="shared" si="39"/>
        <v>0.58900249123558523</v>
      </c>
    </row>
    <row r="609" spans="1:20" ht="15.6">
      <c r="A609" s="2">
        <v>1164</v>
      </c>
      <c r="B609" s="3">
        <v>46053</v>
      </c>
      <c r="C609" s="4">
        <f>YEAR(SalesDataTable[[#This Row],[Order Date]])</f>
        <v>2026</v>
      </c>
      <c r="D609" s="4" t="str">
        <f>"Q"&amp;ROUNDUP(MONTH(SalesDataTable[[#This Row],[Order Date]])/3,0)</f>
        <v>Q1</v>
      </c>
      <c r="E609" s="4">
        <f>MONTH(SalesDataTable[[#This Row],[Order Date]])</f>
        <v>1</v>
      </c>
      <c r="F609" s="4" t="str">
        <f>TEXT(SalesDataTable[[#This Row],[Order Date]],"MMM")</f>
        <v>Jan</v>
      </c>
      <c r="G609" s="4" t="s">
        <v>0</v>
      </c>
      <c r="H609" s="4" t="s">
        <v>1</v>
      </c>
      <c r="I609" s="4" t="s">
        <v>2</v>
      </c>
      <c r="J609" s="4" t="s">
        <v>13</v>
      </c>
      <c r="K609" s="4" t="s">
        <v>4</v>
      </c>
      <c r="L609" s="4" t="s">
        <v>5</v>
      </c>
      <c r="M609" s="8">
        <v>1</v>
      </c>
      <c r="N609" s="5">
        <v>79.989999999999995</v>
      </c>
      <c r="O609" s="6">
        <v>0.05</v>
      </c>
      <c r="P609" s="5">
        <v>43.02</v>
      </c>
      <c r="Q609" s="5">
        <f t="shared" si="36"/>
        <v>75.990499999999997</v>
      </c>
      <c r="R609" s="5">
        <f t="shared" si="37"/>
        <v>43.02</v>
      </c>
      <c r="S609" s="5">
        <f t="shared" si="38"/>
        <v>32.970499999999994</v>
      </c>
      <c r="T609" s="7">
        <f t="shared" si="39"/>
        <v>0.43387660299642711</v>
      </c>
    </row>
    <row r="610" spans="1:20" ht="15.6">
      <c r="A610" s="2">
        <v>1166</v>
      </c>
      <c r="B610" s="3">
        <v>46383</v>
      </c>
      <c r="C610" s="4">
        <f>YEAR(SalesDataTable[[#This Row],[Order Date]])</f>
        <v>2026</v>
      </c>
      <c r="D610" s="4" t="str">
        <f>"Q"&amp;ROUNDUP(MONTH(SalesDataTable[[#This Row],[Order Date]])/3,0)</f>
        <v>Q4</v>
      </c>
      <c r="E610" s="4">
        <f>MONTH(SalesDataTable[[#This Row],[Order Date]])</f>
        <v>12</v>
      </c>
      <c r="F610" s="4" t="str">
        <f>TEXT(SalesDataTable[[#This Row],[Order Date]],"MMM")</f>
        <v>Dec</v>
      </c>
      <c r="G610" s="4" t="s">
        <v>11</v>
      </c>
      <c r="H610" s="4" t="s">
        <v>52</v>
      </c>
      <c r="I610" s="4" t="s">
        <v>28</v>
      </c>
      <c r="J610" s="4" t="s">
        <v>3</v>
      </c>
      <c r="K610" s="4" t="s">
        <v>23</v>
      </c>
      <c r="L610" s="4" t="s">
        <v>29</v>
      </c>
      <c r="M610" s="8">
        <v>2</v>
      </c>
      <c r="N610" s="5">
        <v>198.94</v>
      </c>
      <c r="O610" s="6">
        <v>0.15</v>
      </c>
      <c r="P610" s="5">
        <v>102.32</v>
      </c>
      <c r="Q610" s="5">
        <f t="shared" si="36"/>
        <v>338.19799999999998</v>
      </c>
      <c r="R610" s="5">
        <f t="shared" si="37"/>
        <v>204.64</v>
      </c>
      <c r="S610" s="5">
        <f t="shared" si="38"/>
        <v>133.55799999999999</v>
      </c>
      <c r="T610" s="7">
        <f t="shared" si="39"/>
        <v>0.39491067362905752</v>
      </c>
    </row>
    <row r="611" spans="1:20" ht="15.6">
      <c r="A611" s="2">
        <v>1169</v>
      </c>
      <c r="B611" s="3">
        <v>46197</v>
      </c>
      <c r="C611" s="4">
        <f>YEAR(SalesDataTable[[#This Row],[Order Date]])</f>
        <v>2026</v>
      </c>
      <c r="D611" s="4" t="str">
        <f>"Q"&amp;ROUNDUP(MONTH(SalesDataTable[[#This Row],[Order Date]])/3,0)</f>
        <v>Q2</v>
      </c>
      <c r="E611" s="4">
        <f>MONTH(SalesDataTable[[#This Row],[Order Date]])</f>
        <v>6</v>
      </c>
      <c r="F611" s="4" t="str">
        <f>TEXT(SalesDataTable[[#This Row],[Order Date]],"MMM")</f>
        <v>Jun</v>
      </c>
      <c r="G611" s="4" t="s">
        <v>6</v>
      </c>
      <c r="H611" s="4" t="s">
        <v>41</v>
      </c>
      <c r="I611" s="4" t="s">
        <v>19</v>
      </c>
      <c r="J611" s="4" t="s">
        <v>13</v>
      </c>
      <c r="K611" s="4" t="s">
        <v>4</v>
      </c>
      <c r="L611" s="4" t="s">
        <v>5</v>
      </c>
      <c r="M611" s="8">
        <v>3</v>
      </c>
      <c r="N611" s="5">
        <v>82.91</v>
      </c>
      <c r="O611" s="6">
        <v>0</v>
      </c>
      <c r="P611" s="5">
        <v>42.29</v>
      </c>
      <c r="Q611" s="5">
        <f t="shared" si="36"/>
        <v>248.73</v>
      </c>
      <c r="R611" s="5">
        <f t="shared" si="37"/>
        <v>126.87</v>
      </c>
      <c r="S611" s="5">
        <f t="shared" si="38"/>
        <v>121.85999999999999</v>
      </c>
      <c r="T611" s="7">
        <f t="shared" si="39"/>
        <v>0.4899288384995778</v>
      </c>
    </row>
    <row r="612" spans="1:20" ht="15.6">
      <c r="A612" s="2">
        <v>1172</v>
      </c>
      <c r="B612" s="3">
        <v>46175</v>
      </c>
      <c r="C612" s="4">
        <f>YEAR(SalesDataTable[[#This Row],[Order Date]])</f>
        <v>2026</v>
      </c>
      <c r="D612" s="4" t="str">
        <f>"Q"&amp;ROUNDUP(MONTH(SalesDataTable[[#This Row],[Order Date]])/3,0)</f>
        <v>Q2</v>
      </c>
      <c r="E612" s="4">
        <f>MONTH(SalesDataTable[[#This Row],[Order Date]])</f>
        <v>6</v>
      </c>
      <c r="F612" s="4" t="str">
        <f>TEXT(SalesDataTable[[#This Row],[Order Date]],"MMM")</f>
        <v>Jun</v>
      </c>
      <c r="G612" s="4" t="s">
        <v>0</v>
      </c>
      <c r="H612" s="4" t="s">
        <v>50</v>
      </c>
      <c r="I612" s="4" t="s">
        <v>2</v>
      </c>
      <c r="J612" s="4" t="s">
        <v>3</v>
      </c>
      <c r="K612" s="4" t="s">
        <v>9</v>
      </c>
      <c r="L612" s="4" t="s">
        <v>37</v>
      </c>
      <c r="M612" s="8">
        <v>1</v>
      </c>
      <c r="N612" s="5">
        <v>153.43</v>
      </c>
      <c r="O612" s="6">
        <v>0.05</v>
      </c>
      <c r="P612" s="5">
        <v>78.16</v>
      </c>
      <c r="Q612" s="5">
        <f t="shared" si="36"/>
        <v>145.7585</v>
      </c>
      <c r="R612" s="5">
        <f t="shared" si="37"/>
        <v>78.16</v>
      </c>
      <c r="S612" s="5">
        <f t="shared" si="38"/>
        <v>67.598500000000001</v>
      </c>
      <c r="T612" s="7">
        <f t="shared" si="39"/>
        <v>0.46377055197467043</v>
      </c>
    </row>
    <row r="613" spans="1:20" ht="15.6">
      <c r="A613" s="2">
        <v>1174</v>
      </c>
      <c r="B613" s="3">
        <v>46346</v>
      </c>
      <c r="C613" s="4">
        <f>YEAR(SalesDataTable[[#This Row],[Order Date]])</f>
        <v>2026</v>
      </c>
      <c r="D613" s="4" t="str">
        <f>"Q"&amp;ROUNDUP(MONTH(SalesDataTable[[#This Row],[Order Date]])/3,0)</f>
        <v>Q4</v>
      </c>
      <c r="E613" s="4">
        <f>MONTH(SalesDataTable[[#This Row],[Order Date]])</f>
        <v>11</v>
      </c>
      <c r="F613" s="4" t="str">
        <f>TEXT(SalesDataTable[[#This Row],[Order Date]],"MMM")</f>
        <v>Nov</v>
      </c>
      <c r="G613" s="4" t="s">
        <v>0</v>
      </c>
      <c r="H613" s="4" t="s">
        <v>1</v>
      </c>
      <c r="I613" s="4" t="s">
        <v>28</v>
      </c>
      <c r="J613" s="4" t="s">
        <v>13</v>
      </c>
      <c r="K613" s="4" t="s">
        <v>14</v>
      </c>
      <c r="L613" s="4" t="s">
        <v>48</v>
      </c>
      <c r="M613" s="8">
        <v>3</v>
      </c>
      <c r="N613" s="5">
        <v>164.36</v>
      </c>
      <c r="O613" s="6">
        <v>0.05</v>
      </c>
      <c r="P613" s="5">
        <v>88.7</v>
      </c>
      <c r="Q613" s="5">
        <f t="shared" si="36"/>
        <v>468.42600000000004</v>
      </c>
      <c r="R613" s="5">
        <f t="shared" si="37"/>
        <v>266.10000000000002</v>
      </c>
      <c r="S613" s="5">
        <f t="shared" si="38"/>
        <v>202.32600000000002</v>
      </c>
      <c r="T613" s="7">
        <f t="shared" si="39"/>
        <v>0.43192734818306416</v>
      </c>
    </row>
    <row r="614" spans="1:20" ht="15.6">
      <c r="A614" s="2">
        <v>1175</v>
      </c>
      <c r="B614" s="3">
        <v>46153</v>
      </c>
      <c r="C614" s="4">
        <f>YEAR(SalesDataTable[[#This Row],[Order Date]])</f>
        <v>2026</v>
      </c>
      <c r="D614" s="4" t="str">
        <f>"Q"&amp;ROUNDUP(MONTH(SalesDataTable[[#This Row],[Order Date]])/3,0)</f>
        <v>Q2</v>
      </c>
      <c r="E614" s="4">
        <f>MONTH(SalesDataTable[[#This Row],[Order Date]])</f>
        <v>5</v>
      </c>
      <c r="F614" s="4" t="str">
        <f>TEXT(SalesDataTable[[#This Row],[Order Date]],"MMM")</f>
        <v>May</v>
      </c>
      <c r="G614" s="4" t="s">
        <v>11</v>
      </c>
      <c r="H614" s="4" t="s">
        <v>52</v>
      </c>
      <c r="I614" s="4" t="s">
        <v>8</v>
      </c>
      <c r="J614" s="4" t="s">
        <v>3</v>
      </c>
      <c r="K614" s="4" t="s">
        <v>23</v>
      </c>
      <c r="L614" s="4" t="s">
        <v>24</v>
      </c>
      <c r="M614" s="8">
        <v>4</v>
      </c>
      <c r="N614" s="5">
        <v>332.89</v>
      </c>
      <c r="O614" s="6">
        <v>0.1</v>
      </c>
      <c r="P614" s="5">
        <v>198.06</v>
      </c>
      <c r="Q614" s="5">
        <f t="shared" si="36"/>
        <v>1198.404</v>
      </c>
      <c r="R614" s="5">
        <f t="shared" si="37"/>
        <v>792.24</v>
      </c>
      <c r="S614" s="5">
        <f t="shared" si="38"/>
        <v>406.16399999999999</v>
      </c>
      <c r="T614" s="7">
        <f t="shared" si="39"/>
        <v>0.33892076461694054</v>
      </c>
    </row>
    <row r="615" spans="1:20" ht="15.6">
      <c r="A615" s="2">
        <v>1176</v>
      </c>
      <c r="B615" s="3">
        <v>46341</v>
      </c>
      <c r="C615" s="4">
        <f>YEAR(SalesDataTable[[#This Row],[Order Date]])</f>
        <v>2026</v>
      </c>
      <c r="D615" s="4" t="str">
        <f>"Q"&amp;ROUNDUP(MONTH(SalesDataTable[[#This Row],[Order Date]])/3,0)</f>
        <v>Q4</v>
      </c>
      <c r="E615" s="4">
        <f>MONTH(SalesDataTable[[#This Row],[Order Date]])</f>
        <v>11</v>
      </c>
      <c r="F615" s="4" t="str">
        <f>TEXT(SalesDataTable[[#This Row],[Order Date]],"MMM")</f>
        <v>Nov</v>
      </c>
      <c r="G615" s="4" t="s">
        <v>6</v>
      </c>
      <c r="H615" s="4" t="s">
        <v>27</v>
      </c>
      <c r="I615" s="4" t="s">
        <v>8</v>
      </c>
      <c r="J615" s="4" t="s">
        <v>16</v>
      </c>
      <c r="K615" s="4" t="s">
        <v>23</v>
      </c>
      <c r="L615" s="4" t="s">
        <v>24</v>
      </c>
      <c r="M615" s="8">
        <v>10</v>
      </c>
      <c r="N615" s="5">
        <v>333.09</v>
      </c>
      <c r="O615" s="6">
        <v>0.15</v>
      </c>
      <c r="P615" s="5">
        <v>197.95</v>
      </c>
      <c r="Q615" s="5">
        <f t="shared" si="36"/>
        <v>2831.2649999999994</v>
      </c>
      <c r="R615" s="5">
        <f t="shared" si="37"/>
        <v>1979.5</v>
      </c>
      <c r="S615" s="5">
        <f t="shared" si="38"/>
        <v>851.76499999999942</v>
      </c>
      <c r="T615" s="7">
        <f t="shared" si="39"/>
        <v>0.30084255624252748</v>
      </c>
    </row>
    <row r="616" spans="1:20" ht="15.6">
      <c r="A616" s="2">
        <v>1179</v>
      </c>
      <c r="B616" s="3">
        <v>46312</v>
      </c>
      <c r="C616" s="4">
        <f>YEAR(SalesDataTable[[#This Row],[Order Date]])</f>
        <v>2026</v>
      </c>
      <c r="D616" s="4" t="str">
        <f>"Q"&amp;ROUNDUP(MONTH(SalesDataTable[[#This Row],[Order Date]])/3,0)</f>
        <v>Q4</v>
      </c>
      <c r="E616" s="4">
        <f>MONTH(SalesDataTable[[#This Row],[Order Date]])</f>
        <v>10</v>
      </c>
      <c r="F616" s="4" t="str">
        <f>TEXT(SalesDataTable[[#This Row],[Order Date]],"MMM")</f>
        <v>Oct</v>
      </c>
      <c r="G616" s="4" t="s">
        <v>11</v>
      </c>
      <c r="H616" s="4" t="s">
        <v>52</v>
      </c>
      <c r="I616" s="4" t="s">
        <v>2</v>
      </c>
      <c r="J616" s="4" t="s">
        <v>16</v>
      </c>
      <c r="K616" s="4" t="s">
        <v>4</v>
      </c>
      <c r="L616" s="4" t="s">
        <v>5</v>
      </c>
      <c r="M616" s="8">
        <v>1</v>
      </c>
      <c r="N616" s="5">
        <v>81.47</v>
      </c>
      <c r="O616" s="6">
        <v>0</v>
      </c>
      <c r="P616" s="5">
        <v>43.67</v>
      </c>
      <c r="Q616" s="5">
        <f t="shared" si="36"/>
        <v>81.47</v>
      </c>
      <c r="R616" s="5">
        <f t="shared" si="37"/>
        <v>43.67</v>
      </c>
      <c r="S616" s="5">
        <f t="shared" si="38"/>
        <v>37.799999999999997</v>
      </c>
      <c r="T616" s="7">
        <f t="shared" si="39"/>
        <v>0.463974469129741</v>
      </c>
    </row>
    <row r="617" spans="1:20" ht="15.6">
      <c r="A617" s="2">
        <v>1181</v>
      </c>
      <c r="B617" s="3">
        <v>46348</v>
      </c>
      <c r="C617" s="4">
        <f>YEAR(SalesDataTable[[#This Row],[Order Date]])</f>
        <v>2026</v>
      </c>
      <c r="D617" s="4" t="str">
        <f>"Q"&amp;ROUNDUP(MONTH(SalesDataTable[[#This Row],[Order Date]])/3,0)</f>
        <v>Q4</v>
      </c>
      <c r="E617" s="4">
        <f>MONTH(SalesDataTable[[#This Row],[Order Date]])</f>
        <v>11</v>
      </c>
      <c r="F617" s="4" t="str">
        <f>TEXT(SalesDataTable[[#This Row],[Order Date]],"MMM")</f>
        <v>Nov</v>
      </c>
      <c r="G617" s="4" t="s">
        <v>6</v>
      </c>
      <c r="H617" s="4" t="s">
        <v>43</v>
      </c>
      <c r="I617" s="4" t="s">
        <v>28</v>
      </c>
      <c r="J617" s="4" t="s">
        <v>13</v>
      </c>
      <c r="K617" s="4" t="s">
        <v>4</v>
      </c>
      <c r="L617" s="4" t="s">
        <v>30</v>
      </c>
      <c r="M617" s="8">
        <v>2</v>
      </c>
      <c r="N617" s="5">
        <v>102.87</v>
      </c>
      <c r="O617" s="6">
        <v>0.05</v>
      </c>
      <c r="P617" s="5">
        <v>51.69</v>
      </c>
      <c r="Q617" s="5">
        <f t="shared" si="36"/>
        <v>195.453</v>
      </c>
      <c r="R617" s="5">
        <f t="shared" si="37"/>
        <v>103.38</v>
      </c>
      <c r="S617" s="5">
        <f t="shared" si="38"/>
        <v>92.073000000000008</v>
      </c>
      <c r="T617" s="7">
        <f t="shared" si="39"/>
        <v>0.4710748875688785</v>
      </c>
    </row>
    <row r="618" spans="1:20" ht="15.6">
      <c r="A618" s="2">
        <v>1184</v>
      </c>
      <c r="B618" s="3">
        <v>46111</v>
      </c>
      <c r="C618" s="4">
        <f>YEAR(SalesDataTable[[#This Row],[Order Date]])</f>
        <v>2026</v>
      </c>
      <c r="D618" s="4" t="str">
        <f>"Q"&amp;ROUNDUP(MONTH(SalesDataTable[[#This Row],[Order Date]])/3,0)</f>
        <v>Q1</v>
      </c>
      <c r="E618" s="4">
        <f>MONTH(SalesDataTable[[#This Row],[Order Date]])</f>
        <v>3</v>
      </c>
      <c r="F618" s="4" t="str">
        <f>TEXT(SalesDataTable[[#This Row],[Order Date]],"MMM")</f>
        <v>Mar</v>
      </c>
      <c r="G618" s="4" t="s">
        <v>20</v>
      </c>
      <c r="H618" s="4" t="s">
        <v>33</v>
      </c>
      <c r="I618" s="4" t="s">
        <v>2</v>
      </c>
      <c r="J618" s="4" t="s">
        <v>3</v>
      </c>
      <c r="K618" s="4" t="s">
        <v>4</v>
      </c>
      <c r="L618" s="4" t="s">
        <v>22</v>
      </c>
      <c r="M618" s="8">
        <v>1</v>
      </c>
      <c r="N618" s="5">
        <v>49.46</v>
      </c>
      <c r="O618" s="6">
        <v>0</v>
      </c>
      <c r="P618" s="5">
        <v>23.04</v>
      </c>
      <c r="Q618" s="5">
        <f t="shared" si="36"/>
        <v>49.46</v>
      </c>
      <c r="R618" s="5">
        <f t="shared" si="37"/>
        <v>23.04</v>
      </c>
      <c r="S618" s="5">
        <f t="shared" si="38"/>
        <v>26.42</v>
      </c>
      <c r="T618" s="7">
        <f t="shared" si="39"/>
        <v>0.53416902547513145</v>
      </c>
    </row>
    <row r="619" spans="1:20" ht="15.6">
      <c r="A619" s="2">
        <v>1185</v>
      </c>
      <c r="B619" s="3">
        <v>46327</v>
      </c>
      <c r="C619" s="4">
        <f>YEAR(SalesDataTable[[#This Row],[Order Date]])</f>
        <v>2026</v>
      </c>
      <c r="D619" s="4" t="str">
        <f>"Q"&amp;ROUNDUP(MONTH(SalesDataTable[[#This Row],[Order Date]])/3,0)</f>
        <v>Q4</v>
      </c>
      <c r="E619" s="4">
        <f>MONTH(SalesDataTable[[#This Row],[Order Date]])</f>
        <v>11</v>
      </c>
      <c r="F619" s="4" t="str">
        <f>TEXT(SalesDataTable[[#This Row],[Order Date]],"MMM")</f>
        <v>Nov</v>
      </c>
      <c r="G619" s="4" t="s">
        <v>20</v>
      </c>
      <c r="H619" s="4" t="s">
        <v>33</v>
      </c>
      <c r="I619" s="4" t="s">
        <v>8</v>
      </c>
      <c r="J619" s="4" t="s">
        <v>16</v>
      </c>
      <c r="K619" s="4" t="s">
        <v>14</v>
      </c>
      <c r="L619" s="4" t="s">
        <v>15</v>
      </c>
      <c r="M619" s="8">
        <v>5</v>
      </c>
      <c r="N619" s="5">
        <v>37.08</v>
      </c>
      <c r="O619" s="6">
        <v>0.15</v>
      </c>
      <c r="P619" s="5">
        <v>13.27</v>
      </c>
      <c r="Q619" s="5">
        <f t="shared" si="36"/>
        <v>157.58999999999997</v>
      </c>
      <c r="R619" s="5">
        <f t="shared" si="37"/>
        <v>66.349999999999994</v>
      </c>
      <c r="S619" s="5">
        <f t="shared" si="38"/>
        <v>91.239999999999981</v>
      </c>
      <c r="T619" s="7">
        <f t="shared" si="39"/>
        <v>0.57897074687480166</v>
      </c>
    </row>
    <row r="620" spans="1:20" ht="15.6">
      <c r="A620" s="2">
        <v>1186</v>
      </c>
      <c r="B620" s="3">
        <v>46080</v>
      </c>
      <c r="C620" s="4">
        <f>YEAR(SalesDataTable[[#This Row],[Order Date]])</f>
        <v>2026</v>
      </c>
      <c r="D620" s="4" t="str">
        <f>"Q"&amp;ROUNDUP(MONTH(SalesDataTable[[#This Row],[Order Date]])/3,0)</f>
        <v>Q1</v>
      </c>
      <c r="E620" s="4">
        <f>MONTH(SalesDataTable[[#This Row],[Order Date]])</f>
        <v>2</v>
      </c>
      <c r="F620" s="4" t="str">
        <f>TEXT(SalesDataTable[[#This Row],[Order Date]],"MMM")</f>
        <v>Feb</v>
      </c>
      <c r="G620" s="4" t="s">
        <v>0</v>
      </c>
      <c r="H620" s="4" t="s">
        <v>36</v>
      </c>
      <c r="I620" s="4" t="s">
        <v>19</v>
      </c>
      <c r="J620" s="4" t="s">
        <v>16</v>
      </c>
      <c r="K620" s="4" t="s">
        <v>4</v>
      </c>
      <c r="L620" s="4" t="s">
        <v>22</v>
      </c>
      <c r="M620" s="8">
        <v>1</v>
      </c>
      <c r="N620" s="5">
        <v>49.73</v>
      </c>
      <c r="O620" s="6">
        <v>0</v>
      </c>
      <c r="P620" s="5">
        <v>22</v>
      </c>
      <c r="Q620" s="5">
        <f t="shared" si="36"/>
        <v>49.73</v>
      </c>
      <c r="R620" s="5">
        <f t="shared" si="37"/>
        <v>22</v>
      </c>
      <c r="S620" s="5">
        <f t="shared" si="38"/>
        <v>27.729999999999997</v>
      </c>
      <c r="T620" s="7">
        <f t="shared" si="39"/>
        <v>0.55761109993967417</v>
      </c>
    </row>
    <row r="621" spans="1:20" ht="15.6">
      <c r="A621" s="2">
        <v>1187</v>
      </c>
      <c r="B621" s="3">
        <v>46237</v>
      </c>
      <c r="C621" s="4">
        <f>YEAR(SalesDataTable[[#This Row],[Order Date]])</f>
        <v>2026</v>
      </c>
      <c r="D621" s="4" t="str">
        <f>"Q"&amp;ROUNDUP(MONTH(SalesDataTable[[#This Row],[Order Date]])/3,0)</f>
        <v>Q3</v>
      </c>
      <c r="E621" s="4">
        <f>MONTH(SalesDataTable[[#This Row],[Order Date]])</f>
        <v>8</v>
      </c>
      <c r="F621" s="4" t="str">
        <f>TEXT(SalesDataTable[[#This Row],[Order Date]],"MMM")</f>
        <v>Aug</v>
      </c>
      <c r="G621" s="4" t="s">
        <v>0</v>
      </c>
      <c r="H621" s="4" t="s">
        <v>1</v>
      </c>
      <c r="I621" s="4" t="s">
        <v>2</v>
      </c>
      <c r="J621" s="4" t="s">
        <v>3</v>
      </c>
      <c r="K621" s="4" t="s">
        <v>14</v>
      </c>
      <c r="L621" s="4" t="s">
        <v>32</v>
      </c>
      <c r="M621" s="8">
        <v>2</v>
      </c>
      <c r="N621" s="5">
        <v>45.45</v>
      </c>
      <c r="O621" s="6">
        <v>0.05</v>
      </c>
      <c r="P621" s="5">
        <v>18.829999999999998</v>
      </c>
      <c r="Q621" s="5">
        <f t="shared" si="36"/>
        <v>86.355000000000004</v>
      </c>
      <c r="R621" s="5">
        <f t="shared" si="37"/>
        <v>37.659999999999997</v>
      </c>
      <c r="S621" s="5">
        <f t="shared" si="38"/>
        <v>48.695000000000007</v>
      </c>
      <c r="T621" s="7">
        <f t="shared" si="39"/>
        <v>0.56389323142840608</v>
      </c>
    </row>
    <row r="622" spans="1:20" ht="15.6">
      <c r="A622" s="2">
        <v>1188</v>
      </c>
      <c r="B622" s="3">
        <v>46160</v>
      </c>
      <c r="C622" s="4">
        <f>YEAR(SalesDataTable[[#This Row],[Order Date]])</f>
        <v>2026</v>
      </c>
      <c r="D622" s="4" t="str">
        <f>"Q"&amp;ROUNDUP(MONTH(SalesDataTable[[#This Row],[Order Date]])/3,0)</f>
        <v>Q2</v>
      </c>
      <c r="E622" s="4">
        <f>MONTH(SalesDataTable[[#This Row],[Order Date]])</f>
        <v>5</v>
      </c>
      <c r="F622" s="4" t="str">
        <f>TEXT(SalesDataTable[[#This Row],[Order Date]],"MMM")</f>
        <v>May</v>
      </c>
      <c r="G622" s="4" t="s">
        <v>6</v>
      </c>
      <c r="H622" s="4" t="s">
        <v>27</v>
      </c>
      <c r="I622" s="4" t="s">
        <v>2</v>
      </c>
      <c r="J622" s="4" t="s">
        <v>3</v>
      </c>
      <c r="K622" s="4" t="s">
        <v>23</v>
      </c>
      <c r="L622" s="4" t="s">
        <v>40</v>
      </c>
      <c r="M622" s="8">
        <v>1</v>
      </c>
      <c r="N622" s="5">
        <v>82.44</v>
      </c>
      <c r="O622" s="6">
        <v>0.15</v>
      </c>
      <c r="P622" s="5">
        <v>39.380000000000003</v>
      </c>
      <c r="Q622" s="5">
        <f t="shared" si="36"/>
        <v>70.073999999999998</v>
      </c>
      <c r="R622" s="5">
        <f t="shared" si="37"/>
        <v>39.380000000000003</v>
      </c>
      <c r="S622" s="5">
        <f t="shared" si="38"/>
        <v>30.693999999999996</v>
      </c>
      <c r="T622" s="7">
        <f t="shared" si="39"/>
        <v>0.43802266175757054</v>
      </c>
    </row>
    <row r="623" spans="1:20" ht="15.6">
      <c r="A623" s="2">
        <v>1189</v>
      </c>
      <c r="B623" s="3">
        <v>46104</v>
      </c>
      <c r="C623" s="4">
        <f>YEAR(SalesDataTable[[#This Row],[Order Date]])</f>
        <v>2026</v>
      </c>
      <c r="D623" s="4" t="str">
        <f>"Q"&amp;ROUNDUP(MONTH(SalesDataTable[[#This Row],[Order Date]])/3,0)</f>
        <v>Q1</v>
      </c>
      <c r="E623" s="4">
        <f>MONTH(SalesDataTable[[#This Row],[Order Date]])</f>
        <v>3</v>
      </c>
      <c r="F623" s="4" t="str">
        <f>TEXT(SalesDataTable[[#This Row],[Order Date]],"MMM")</f>
        <v>Mar</v>
      </c>
      <c r="G623" s="4" t="s">
        <v>20</v>
      </c>
      <c r="H623" s="4" t="s">
        <v>47</v>
      </c>
      <c r="I623" s="4" t="s">
        <v>2</v>
      </c>
      <c r="J623" s="4" t="s">
        <v>13</v>
      </c>
      <c r="K623" s="4" t="s">
        <v>4</v>
      </c>
      <c r="L623" s="4" t="s">
        <v>30</v>
      </c>
      <c r="M623" s="8">
        <v>2</v>
      </c>
      <c r="N623" s="5">
        <v>103.22</v>
      </c>
      <c r="O623" s="6">
        <v>0</v>
      </c>
      <c r="P623" s="5">
        <v>51.33</v>
      </c>
      <c r="Q623" s="5">
        <f t="shared" si="36"/>
        <v>206.44</v>
      </c>
      <c r="R623" s="5">
        <f t="shared" si="37"/>
        <v>102.66</v>
      </c>
      <c r="S623" s="5">
        <f t="shared" si="38"/>
        <v>103.78</v>
      </c>
      <c r="T623" s="7">
        <f t="shared" si="39"/>
        <v>0.50271265258670805</v>
      </c>
    </row>
    <row r="624" spans="1:20" ht="15.6">
      <c r="A624" s="2">
        <v>1192</v>
      </c>
      <c r="B624" s="3">
        <v>46381</v>
      </c>
      <c r="C624" s="4">
        <f>YEAR(SalesDataTable[[#This Row],[Order Date]])</f>
        <v>2026</v>
      </c>
      <c r="D624" s="4" t="str">
        <f>"Q"&amp;ROUNDUP(MONTH(SalesDataTable[[#This Row],[Order Date]])/3,0)</f>
        <v>Q4</v>
      </c>
      <c r="E624" s="4">
        <f>MONTH(SalesDataTable[[#This Row],[Order Date]])</f>
        <v>12</v>
      </c>
      <c r="F624" s="4" t="str">
        <f>TEXT(SalesDataTable[[#This Row],[Order Date]],"MMM")</f>
        <v>Dec</v>
      </c>
      <c r="G624" s="4" t="s">
        <v>20</v>
      </c>
      <c r="H624" s="4" t="s">
        <v>47</v>
      </c>
      <c r="I624" s="4" t="s">
        <v>8</v>
      </c>
      <c r="J624" s="4" t="s">
        <v>16</v>
      </c>
      <c r="K624" s="4" t="s">
        <v>34</v>
      </c>
      <c r="L624" s="4" t="s">
        <v>35</v>
      </c>
      <c r="M624" s="8">
        <v>6</v>
      </c>
      <c r="N624" s="5">
        <v>39.49</v>
      </c>
      <c r="O624" s="6">
        <v>0.05</v>
      </c>
      <c r="P624" s="5">
        <v>14.49</v>
      </c>
      <c r="Q624" s="5">
        <f t="shared" si="36"/>
        <v>225.09299999999999</v>
      </c>
      <c r="R624" s="5">
        <f t="shared" si="37"/>
        <v>86.94</v>
      </c>
      <c r="S624" s="5">
        <f t="shared" si="38"/>
        <v>138.15299999999999</v>
      </c>
      <c r="T624" s="7">
        <f t="shared" si="39"/>
        <v>0.61375964601298127</v>
      </c>
    </row>
    <row r="625" spans="1:20" ht="15.6">
      <c r="A625" s="2">
        <v>1197</v>
      </c>
      <c r="B625" s="3">
        <v>46069</v>
      </c>
      <c r="C625" s="4">
        <f>YEAR(SalesDataTable[[#This Row],[Order Date]])</f>
        <v>2026</v>
      </c>
      <c r="D625" s="4" t="str">
        <f>"Q"&amp;ROUNDUP(MONTH(SalesDataTable[[#This Row],[Order Date]])/3,0)</f>
        <v>Q1</v>
      </c>
      <c r="E625" s="4">
        <f>MONTH(SalesDataTable[[#This Row],[Order Date]])</f>
        <v>2</v>
      </c>
      <c r="F625" s="4" t="str">
        <f>TEXT(SalesDataTable[[#This Row],[Order Date]],"MMM")</f>
        <v>Feb</v>
      </c>
      <c r="G625" s="4" t="s">
        <v>11</v>
      </c>
      <c r="H625" s="4" t="s">
        <v>18</v>
      </c>
      <c r="I625" s="4" t="s">
        <v>2</v>
      </c>
      <c r="J625" s="4" t="s">
        <v>13</v>
      </c>
      <c r="K625" s="4" t="s">
        <v>4</v>
      </c>
      <c r="L625" s="4" t="s">
        <v>30</v>
      </c>
      <c r="M625" s="8">
        <v>2</v>
      </c>
      <c r="N625" s="5">
        <v>101.77</v>
      </c>
      <c r="O625" s="6">
        <v>0</v>
      </c>
      <c r="P625" s="5">
        <v>51.34</v>
      </c>
      <c r="Q625" s="5">
        <f t="shared" si="36"/>
        <v>203.54</v>
      </c>
      <c r="R625" s="5">
        <f t="shared" si="37"/>
        <v>102.68</v>
      </c>
      <c r="S625" s="5">
        <f t="shared" si="38"/>
        <v>100.85999999999999</v>
      </c>
      <c r="T625" s="7">
        <f t="shared" si="39"/>
        <v>0.49552913432249185</v>
      </c>
    </row>
    <row r="626" spans="1:20" ht="15.6">
      <c r="A626" s="2">
        <v>1198</v>
      </c>
      <c r="B626" s="3">
        <v>46379</v>
      </c>
      <c r="C626" s="4">
        <f>YEAR(SalesDataTable[[#This Row],[Order Date]])</f>
        <v>2026</v>
      </c>
      <c r="D626" s="4" t="str">
        <f>"Q"&amp;ROUNDUP(MONTH(SalesDataTable[[#This Row],[Order Date]])/3,0)</f>
        <v>Q4</v>
      </c>
      <c r="E626" s="4">
        <f>MONTH(SalesDataTable[[#This Row],[Order Date]])</f>
        <v>12</v>
      </c>
      <c r="F626" s="4" t="str">
        <f>TEXT(SalesDataTable[[#This Row],[Order Date]],"MMM")</f>
        <v>Dec</v>
      </c>
      <c r="G626" s="4" t="s">
        <v>20</v>
      </c>
      <c r="H626" s="4" t="s">
        <v>31</v>
      </c>
      <c r="I626" s="4" t="s">
        <v>19</v>
      </c>
      <c r="J626" s="4" t="s">
        <v>13</v>
      </c>
      <c r="K626" s="4" t="s">
        <v>14</v>
      </c>
      <c r="L626" s="4" t="s">
        <v>32</v>
      </c>
      <c r="M626" s="8">
        <v>5</v>
      </c>
      <c r="N626" s="5">
        <v>47.69</v>
      </c>
      <c r="O626" s="6">
        <v>0.05</v>
      </c>
      <c r="P626" s="5">
        <v>18.23</v>
      </c>
      <c r="Q626" s="5">
        <f t="shared" si="36"/>
        <v>226.52749999999997</v>
      </c>
      <c r="R626" s="5">
        <f t="shared" si="37"/>
        <v>91.15</v>
      </c>
      <c r="S626" s="5">
        <f t="shared" si="38"/>
        <v>135.37749999999997</v>
      </c>
      <c r="T626" s="7">
        <f t="shared" si="39"/>
        <v>0.59762059794064726</v>
      </c>
    </row>
    <row r="627" spans="1:20" ht="15.6">
      <c r="A627" s="2">
        <v>1199</v>
      </c>
      <c r="B627" s="3">
        <v>46325</v>
      </c>
      <c r="C627" s="4">
        <f>YEAR(SalesDataTable[[#This Row],[Order Date]])</f>
        <v>2026</v>
      </c>
      <c r="D627" s="4" t="str">
        <f>"Q"&amp;ROUNDUP(MONTH(SalesDataTable[[#This Row],[Order Date]])/3,0)</f>
        <v>Q4</v>
      </c>
      <c r="E627" s="4">
        <f>MONTH(SalesDataTable[[#This Row],[Order Date]])</f>
        <v>10</v>
      </c>
      <c r="F627" s="4" t="str">
        <f>TEXT(SalesDataTable[[#This Row],[Order Date]],"MMM")</f>
        <v>Oct</v>
      </c>
      <c r="G627" s="4" t="s">
        <v>6</v>
      </c>
      <c r="H627" s="4" t="s">
        <v>43</v>
      </c>
      <c r="I627" s="4" t="s">
        <v>2</v>
      </c>
      <c r="J627" s="4" t="s">
        <v>13</v>
      </c>
      <c r="K627" s="4" t="s">
        <v>4</v>
      </c>
      <c r="L627" s="4" t="s">
        <v>30</v>
      </c>
      <c r="M627" s="8">
        <v>1</v>
      </c>
      <c r="N627" s="5">
        <v>102.47</v>
      </c>
      <c r="O627" s="6">
        <v>0.1</v>
      </c>
      <c r="P627" s="5">
        <v>49.75</v>
      </c>
      <c r="Q627" s="5">
        <f t="shared" si="36"/>
        <v>92.222999999999999</v>
      </c>
      <c r="R627" s="5">
        <f t="shared" si="37"/>
        <v>49.75</v>
      </c>
      <c r="S627" s="5">
        <f t="shared" si="38"/>
        <v>42.472999999999999</v>
      </c>
      <c r="T627" s="7">
        <f t="shared" si="39"/>
        <v>0.46054671828068922</v>
      </c>
    </row>
    <row r="628" spans="1:20" ht="15.6">
      <c r="A628" s="2">
        <v>1202</v>
      </c>
      <c r="B628" s="3">
        <v>46350</v>
      </c>
      <c r="C628" s="4">
        <f>YEAR(SalesDataTable[[#This Row],[Order Date]])</f>
        <v>2026</v>
      </c>
      <c r="D628" s="4" t="str">
        <f>"Q"&amp;ROUNDUP(MONTH(SalesDataTable[[#This Row],[Order Date]])/3,0)</f>
        <v>Q4</v>
      </c>
      <c r="E628" s="4">
        <f>MONTH(SalesDataTable[[#This Row],[Order Date]])</f>
        <v>11</v>
      </c>
      <c r="F628" s="4" t="str">
        <f>TEXT(SalesDataTable[[#This Row],[Order Date]],"MMM")</f>
        <v>Nov</v>
      </c>
      <c r="G628" s="4" t="s">
        <v>0</v>
      </c>
      <c r="H628" s="4" t="s">
        <v>50</v>
      </c>
      <c r="I628" s="4" t="s">
        <v>28</v>
      </c>
      <c r="J628" s="4" t="s">
        <v>3</v>
      </c>
      <c r="K628" s="4" t="s">
        <v>9</v>
      </c>
      <c r="L628" s="4" t="s">
        <v>10</v>
      </c>
      <c r="M628" s="8">
        <v>2</v>
      </c>
      <c r="N628" s="5">
        <v>91.33</v>
      </c>
      <c r="O628" s="6">
        <v>0.15</v>
      </c>
      <c r="P628" s="5">
        <v>45.45</v>
      </c>
      <c r="Q628" s="5">
        <f t="shared" si="36"/>
        <v>155.261</v>
      </c>
      <c r="R628" s="5">
        <f t="shared" si="37"/>
        <v>90.9</v>
      </c>
      <c r="S628" s="5">
        <f t="shared" si="38"/>
        <v>64.36099999999999</v>
      </c>
      <c r="T628" s="7">
        <f t="shared" si="39"/>
        <v>0.41453423589954974</v>
      </c>
    </row>
    <row r="629" spans="1:20" ht="15.6">
      <c r="A629" s="2">
        <v>1203</v>
      </c>
      <c r="B629" s="3">
        <v>46337</v>
      </c>
      <c r="C629" s="4">
        <f>YEAR(SalesDataTable[[#This Row],[Order Date]])</f>
        <v>2026</v>
      </c>
      <c r="D629" s="4" t="str">
        <f>"Q"&amp;ROUNDUP(MONTH(SalesDataTable[[#This Row],[Order Date]])/3,0)</f>
        <v>Q4</v>
      </c>
      <c r="E629" s="4">
        <f>MONTH(SalesDataTable[[#This Row],[Order Date]])</f>
        <v>11</v>
      </c>
      <c r="F629" s="4" t="str">
        <f>TEXT(SalesDataTable[[#This Row],[Order Date]],"MMM")</f>
        <v>Nov</v>
      </c>
      <c r="G629" s="4" t="s">
        <v>20</v>
      </c>
      <c r="H629" s="4" t="s">
        <v>33</v>
      </c>
      <c r="I629" s="4" t="s">
        <v>19</v>
      </c>
      <c r="J629" s="4" t="s">
        <v>3</v>
      </c>
      <c r="K629" s="4" t="s">
        <v>9</v>
      </c>
      <c r="L629" s="4" t="s">
        <v>17</v>
      </c>
      <c r="M629" s="8">
        <v>2</v>
      </c>
      <c r="N629" s="5">
        <v>141.33000000000001</v>
      </c>
      <c r="O629" s="6">
        <v>0.05</v>
      </c>
      <c r="P629" s="5">
        <v>79.739999999999995</v>
      </c>
      <c r="Q629" s="5">
        <f t="shared" si="36"/>
        <v>268.52699999999999</v>
      </c>
      <c r="R629" s="5">
        <f t="shared" si="37"/>
        <v>159.47999999999999</v>
      </c>
      <c r="S629" s="5">
        <f t="shared" si="38"/>
        <v>109.047</v>
      </c>
      <c r="T629" s="7">
        <f t="shared" si="39"/>
        <v>0.40609324202035552</v>
      </c>
    </row>
    <row r="630" spans="1:20" ht="15.6">
      <c r="A630" s="2">
        <v>1204</v>
      </c>
      <c r="B630" s="3">
        <v>46364</v>
      </c>
      <c r="C630" s="4">
        <f>YEAR(SalesDataTable[[#This Row],[Order Date]])</f>
        <v>2026</v>
      </c>
      <c r="D630" s="4" t="str">
        <f>"Q"&amp;ROUNDUP(MONTH(SalesDataTable[[#This Row],[Order Date]])/3,0)</f>
        <v>Q4</v>
      </c>
      <c r="E630" s="4">
        <f>MONTH(SalesDataTable[[#This Row],[Order Date]])</f>
        <v>12</v>
      </c>
      <c r="F630" s="4" t="str">
        <f>TEXT(SalesDataTable[[#This Row],[Order Date]],"MMM")</f>
        <v>Dec</v>
      </c>
      <c r="G630" s="4" t="s">
        <v>11</v>
      </c>
      <c r="H630" s="4" t="s">
        <v>39</v>
      </c>
      <c r="I630" s="4" t="s">
        <v>2</v>
      </c>
      <c r="J630" s="4" t="s">
        <v>13</v>
      </c>
      <c r="K630" s="4" t="s">
        <v>34</v>
      </c>
      <c r="L630" s="4" t="s">
        <v>35</v>
      </c>
      <c r="M630" s="8">
        <v>1</v>
      </c>
      <c r="N630" s="5">
        <v>40.29</v>
      </c>
      <c r="O630" s="6">
        <v>0</v>
      </c>
      <c r="P630" s="5">
        <v>15.07</v>
      </c>
      <c r="Q630" s="5">
        <f t="shared" si="36"/>
        <v>40.29</v>
      </c>
      <c r="R630" s="5">
        <f t="shared" si="37"/>
        <v>15.07</v>
      </c>
      <c r="S630" s="5">
        <f t="shared" si="38"/>
        <v>25.22</v>
      </c>
      <c r="T630" s="7">
        <f t="shared" si="39"/>
        <v>0.62596177711590961</v>
      </c>
    </row>
    <row r="631" spans="1:20" ht="15.6">
      <c r="A631" s="2">
        <v>1205</v>
      </c>
      <c r="B631" s="3">
        <v>46344</v>
      </c>
      <c r="C631" s="4">
        <f>YEAR(SalesDataTable[[#This Row],[Order Date]])</f>
        <v>2026</v>
      </c>
      <c r="D631" s="4" t="str">
        <f>"Q"&amp;ROUNDUP(MONTH(SalesDataTable[[#This Row],[Order Date]])/3,0)</f>
        <v>Q4</v>
      </c>
      <c r="E631" s="4">
        <f>MONTH(SalesDataTable[[#This Row],[Order Date]])</f>
        <v>11</v>
      </c>
      <c r="F631" s="4" t="str">
        <f>TEXT(SalesDataTable[[#This Row],[Order Date]],"MMM")</f>
        <v>Nov</v>
      </c>
      <c r="G631" s="4" t="s">
        <v>20</v>
      </c>
      <c r="H631" s="4" t="s">
        <v>47</v>
      </c>
      <c r="I631" s="4" t="s">
        <v>2</v>
      </c>
      <c r="J631" s="4" t="s">
        <v>3</v>
      </c>
      <c r="K631" s="4" t="s">
        <v>4</v>
      </c>
      <c r="L631" s="4" t="s">
        <v>30</v>
      </c>
      <c r="M631" s="8">
        <v>2</v>
      </c>
      <c r="N631" s="5">
        <v>100.72</v>
      </c>
      <c r="O631" s="6">
        <v>0.1</v>
      </c>
      <c r="P631" s="5">
        <v>51.68</v>
      </c>
      <c r="Q631" s="5">
        <f t="shared" si="36"/>
        <v>181.29599999999999</v>
      </c>
      <c r="R631" s="5">
        <f t="shared" si="37"/>
        <v>103.36</v>
      </c>
      <c r="S631" s="5">
        <f t="shared" si="38"/>
        <v>77.935999999999993</v>
      </c>
      <c r="T631" s="7">
        <f t="shared" si="39"/>
        <v>0.42988262289294854</v>
      </c>
    </row>
    <row r="632" spans="1:20" ht="15.6">
      <c r="A632" s="2">
        <v>1206</v>
      </c>
      <c r="B632" s="3">
        <v>46172</v>
      </c>
      <c r="C632" s="4">
        <f>YEAR(SalesDataTable[[#This Row],[Order Date]])</f>
        <v>2026</v>
      </c>
      <c r="D632" s="4" t="str">
        <f>"Q"&amp;ROUNDUP(MONTH(SalesDataTable[[#This Row],[Order Date]])/3,0)</f>
        <v>Q2</v>
      </c>
      <c r="E632" s="4">
        <f>MONTH(SalesDataTable[[#This Row],[Order Date]])</f>
        <v>5</v>
      </c>
      <c r="F632" s="4" t="str">
        <f>TEXT(SalesDataTable[[#This Row],[Order Date]],"MMM")</f>
        <v>May</v>
      </c>
      <c r="G632" s="4" t="s">
        <v>20</v>
      </c>
      <c r="H632" s="4" t="s">
        <v>47</v>
      </c>
      <c r="I632" s="4" t="s">
        <v>2</v>
      </c>
      <c r="J632" s="4" t="s">
        <v>3</v>
      </c>
      <c r="K632" s="4" t="s">
        <v>14</v>
      </c>
      <c r="L632" s="4" t="s">
        <v>15</v>
      </c>
      <c r="M632" s="8">
        <v>2</v>
      </c>
      <c r="N632" s="5">
        <v>37.130000000000003</v>
      </c>
      <c r="O632" s="6">
        <v>0.05</v>
      </c>
      <c r="P632" s="5">
        <v>13.44</v>
      </c>
      <c r="Q632" s="5">
        <f t="shared" si="36"/>
        <v>70.546999999999997</v>
      </c>
      <c r="R632" s="5">
        <f t="shared" si="37"/>
        <v>26.88</v>
      </c>
      <c r="S632" s="5">
        <f t="shared" si="38"/>
        <v>43.667000000000002</v>
      </c>
      <c r="T632" s="7">
        <f t="shared" si="39"/>
        <v>0.6189774193091131</v>
      </c>
    </row>
    <row r="633" spans="1:20" ht="15.6">
      <c r="A633" s="2">
        <v>1208</v>
      </c>
      <c r="B633" s="3">
        <v>46173</v>
      </c>
      <c r="C633" s="4">
        <f>YEAR(SalesDataTable[[#This Row],[Order Date]])</f>
        <v>2026</v>
      </c>
      <c r="D633" s="4" t="str">
        <f>"Q"&amp;ROUNDUP(MONTH(SalesDataTable[[#This Row],[Order Date]])/3,0)</f>
        <v>Q2</v>
      </c>
      <c r="E633" s="4">
        <f>MONTH(SalesDataTable[[#This Row],[Order Date]])</f>
        <v>5</v>
      </c>
      <c r="F633" s="4" t="str">
        <f>TEXT(SalesDataTable[[#This Row],[Order Date]],"MMM")</f>
        <v>May</v>
      </c>
      <c r="G633" s="4" t="s">
        <v>20</v>
      </c>
      <c r="H633" s="4" t="s">
        <v>33</v>
      </c>
      <c r="I633" s="4" t="s">
        <v>28</v>
      </c>
      <c r="J633" s="4" t="s">
        <v>13</v>
      </c>
      <c r="K633" s="4" t="s">
        <v>4</v>
      </c>
      <c r="L633" s="4" t="s">
        <v>30</v>
      </c>
      <c r="M633" s="8">
        <v>1</v>
      </c>
      <c r="N633" s="5">
        <v>102.24</v>
      </c>
      <c r="O633" s="6">
        <v>0</v>
      </c>
      <c r="P633" s="5">
        <v>50.75</v>
      </c>
      <c r="Q633" s="5">
        <f t="shared" si="36"/>
        <v>102.24</v>
      </c>
      <c r="R633" s="5">
        <f t="shared" si="37"/>
        <v>50.75</v>
      </c>
      <c r="S633" s="5">
        <f t="shared" si="38"/>
        <v>51.489999999999995</v>
      </c>
      <c r="T633" s="7">
        <f t="shared" si="39"/>
        <v>0.50361893583724571</v>
      </c>
    </row>
    <row r="634" spans="1:20" ht="15.6">
      <c r="A634" s="2">
        <v>1210</v>
      </c>
      <c r="B634" s="3">
        <v>46155</v>
      </c>
      <c r="C634" s="4">
        <f>YEAR(SalesDataTable[[#This Row],[Order Date]])</f>
        <v>2026</v>
      </c>
      <c r="D634" s="4" t="str">
        <f>"Q"&amp;ROUNDUP(MONTH(SalesDataTable[[#This Row],[Order Date]])/3,0)</f>
        <v>Q2</v>
      </c>
      <c r="E634" s="4">
        <f>MONTH(SalesDataTable[[#This Row],[Order Date]])</f>
        <v>5</v>
      </c>
      <c r="F634" s="4" t="str">
        <f>TEXT(SalesDataTable[[#This Row],[Order Date]],"MMM")</f>
        <v>May</v>
      </c>
      <c r="G634" s="4" t="s">
        <v>11</v>
      </c>
      <c r="H634" s="4" t="s">
        <v>12</v>
      </c>
      <c r="I634" s="4" t="s">
        <v>8</v>
      </c>
      <c r="J634" s="4" t="s">
        <v>16</v>
      </c>
      <c r="K634" s="4" t="s">
        <v>9</v>
      </c>
      <c r="L634" s="4" t="s">
        <v>17</v>
      </c>
      <c r="M634" s="8">
        <v>6</v>
      </c>
      <c r="N634" s="5">
        <v>141.9</v>
      </c>
      <c r="O634" s="6">
        <v>0.1</v>
      </c>
      <c r="P634" s="5">
        <v>79.64</v>
      </c>
      <c r="Q634" s="5">
        <f t="shared" si="36"/>
        <v>766.2600000000001</v>
      </c>
      <c r="R634" s="5">
        <f t="shared" si="37"/>
        <v>477.84000000000003</v>
      </c>
      <c r="S634" s="5">
        <f t="shared" si="38"/>
        <v>288.42000000000007</v>
      </c>
      <c r="T634" s="7">
        <f t="shared" si="39"/>
        <v>0.37639965546942294</v>
      </c>
    </row>
    <row r="635" spans="1:20" ht="15.6">
      <c r="A635" s="2">
        <v>1213</v>
      </c>
      <c r="B635" s="3">
        <v>46163</v>
      </c>
      <c r="C635" s="4">
        <f>YEAR(SalesDataTable[[#This Row],[Order Date]])</f>
        <v>2026</v>
      </c>
      <c r="D635" s="4" t="str">
        <f>"Q"&amp;ROUNDUP(MONTH(SalesDataTable[[#This Row],[Order Date]])/3,0)</f>
        <v>Q2</v>
      </c>
      <c r="E635" s="4">
        <f>MONTH(SalesDataTable[[#This Row],[Order Date]])</f>
        <v>5</v>
      </c>
      <c r="F635" s="4" t="str">
        <f>TEXT(SalesDataTable[[#This Row],[Order Date]],"MMM")</f>
        <v>May</v>
      </c>
      <c r="G635" s="4" t="s">
        <v>11</v>
      </c>
      <c r="H635" s="4" t="s">
        <v>12</v>
      </c>
      <c r="I635" s="4" t="s">
        <v>28</v>
      </c>
      <c r="J635" s="4" t="s">
        <v>3</v>
      </c>
      <c r="K635" s="4" t="s">
        <v>23</v>
      </c>
      <c r="L635" s="4" t="s">
        <v>51</v>
      </c>
      <c r="M635" s="8">
        <v>3</v>
      </c>
      <c r="N635" s="5">
        <v>120.61</v>
      </c>
      <c r="O635" s="6">
        <v>0</v>
      </c>
      <c r="P635" s="5">
        <v>60.17</v>
      </c>
      <c r="Q635" s="5">
        <f t="shared" si="36"/>
        <v>361.83</v>
      </c>
      <c r="R635" s="5">
        <f t="shared" si="37"/>
        <v>180.51</v>
      </c>
      <c r="S635" s="5">
        <f t="shared" si="38"/>
        <v>181.32</v>
      </c>
      <c r="T635" s="7">
        <f t="shared" si="39"/>
        <v>0.50111931017328581</v>
      </c>
    </row>
    <row r="636" spans="1:20" ht="15.6">
      <c r="A636" s="2">
        <v>1214</v>
      </c>
      <c r="B636" s="3">
        <v>46284</v>
      </c>
      <c r="C636" s="4">
        <f>YEAR(SalesDataTable[[#This Row],[Order Date]])</f>
        <v>2026</v>
      </c>
      <c r="D636" s="4" t="str">
        <f>"Q"&amp;ROUNDUP(MONTH(SalesDataTable[[#This Row],[Order Date]])/3,0)</f>
        <v>Q3</v>
      </c>
      <c r="E636" s="4">
        <f>MONTH(SalesDataTable[[#This Row],[Order Date]])</f>
        <v>9</v>
      </c>
      <c r="F636" s="4" t="str">
        <f>TEXT(SalesDataTable[[#This Row],[Order Date]],"MMM")</f>
        <v>Sep</v>
      </c>
      <c r="G636" s="4" t="s">
        <v>0</v>
      </c>
      <c r="H636" s="4" t="s">
        <v>50</v>
      </c>
      <c r="I636" s="4" t="s">
        <v>19</v>
      </c>
      <c r="J636" s="4" t="s">
        <v>3</v>
      </c>
      <c r="K636" s="4" t="s">
        <v>23</v>
      </c>
      <c r="L636" s="4" t="s">
        <v>29</v>
      </c>
      <c r="M636" s="8">
        <v>1</v>
      </c>
      <c r="N636" s="5">
        <v>198.29</v>
      </c>
      <c r="O636" s="6">
        <v>0.05</v>
      </c>
      <c r="P636" s="5">
        <v>106.24</v>
      </c>
      <c r="Q636" s="5">
        <f t="shared" si="36"/>
        <v>188.37549999999999</v>
      </c>
      <c r="R636" s="5">
        <f t="shared" si="37"/>
        <v>106.24</v>
      </c>
      <c r="S636" s="5">
        <f t="shared" si="38"/>
        <v>82.135499999999993</v>
      </c>
      <c r="T636" s="7">
        <f t="shared" si="39"/>
        <v>0.436020076920831</v>
      </c>
    </row>
    <row r="637" spans="1:20" ht="15.6">
      <c r="A637" s="2">
        <v>1217</v>
      </c>
      <c r="B637" s="3">
        <v>46204</v>
      </c>
      <c r="C637" s="4">
        <f>YEAR(SalesDataTable[[#This Row],[Order Date]])</f>
        <v>2026</v>
      </c>
      <c r="D637" s="4" t="str">
        <f>"Q"&amp;ROUNDUP(MONTH(SalesDataTable[[#This Row],[Order Date]])/3,0)</f>
        <v>Q3</v>
      </c>
      <c r="E637" s="4">
        <f>MONTH(SalesDataTable[[#This Row],[Order Date]])</f>
        <v>7</v>
      </c>
      <c r="F637" s="4" t="str">
        <f>TEXT(SalesDataTable[[#This Row],[Order Date]],"MMM")</f>
        <v>Jul</v>
      </c>
      <c r="G637" s="4" t="s">
        <v>11</v>
      </c>
      <c r="H637" s="4" t="s">
        <v>18</v>
      </c>
      <c r="I637" s="4" t="s">
        <v>2</v>
      </c>
      <c r="J637" s="4" t="s">
        <v>3</v>
      </c>
      <c r="K637" s="4" t="s">
        <v>23</v>
      </c>
      <c r="L637" s="4" t="s">
        <v>51</v>
      </c>
      <c r="M637" s="8">
        <v>2</v>
      </c>
      <c r="N637" s="5">
        <v>121.78</v>
      </c>
      <c r="O637" s="6">
        <v>0.1</v>
      </c>
      <c r="P637" s="5">
        <v>59.62</v>
      </c>
      <c r="Q637" s="5">
        <f t="shared" si="36"/>
        <v>219.20400000000001</v>
      </c>
      <c r="R637" s="5">
        <f t="shared" si="37"/>
        <v>119.24</v>
      </c>
      <c r="S637" s="5">
        <f t="shared" si="38"/>
        <v>99.964000000000013</v>
      </c>
      <c r="T637" s="7">
        <f t="shared" si="39"/>
        <v>0.45603182423678407</v>
      </c>
    </row>
    <row r="638" spans="1:20" ht="15.6">
      <c r="A638" s="2">
        <v>1223</v>
      </c>
      <c r="B638" s="3">
        <v>46229</v>
      </c>
      <c r="C638" s="4">
        <f>YEAR(SalesDataTable[[#This Row],[Order Date]])</f>
        <v>2026</v>
      </c>
      <c r="D638" s="4" t="str">
        <f>"Q"&amp;ROUNDUP(MONTH(SalesDataTable[[#This Row],[Order Date]])/3,0)</f>
        <v>Q3</v>
      </c>
      <c r="E638" s="4">
        <f>MONTH(SalesDataTable[[#This Row],[Order Date]])</f>
        <v>7</v>
      </c>
      <c r="F638" s="4" t="str">
        <f>TEXT(SalesDataTable[[#This Row],[Order Date]],"MMM")</f>
        <v>Jul</v>
      </c>
      <c r="G638" s="4" t="s">
        <v>6</v>
      </c>
      <c r="H638" s="4" t="s">
        <v>43</v>
      </c>
      <c r="I638" s="4" t="s">
        <v>19</v>
      </c>
      <c r="J638" s="4" t="s">
        <v>13</v>
      </c>
      <c r="K638" s="4" t="s">
        <v>9</v>
      </c>
      <c r="L638" s="4" t="s">
        <v>17</v>
      </c>
      <c r="M638" s="8">
        <v>1</v>
      </c>
      <c r="N638" s="5">
        <v>140.44</v>
      </c>
      <c r="O638" s="6">
        <v>0</v>
      </c>
      <c r="P638" s="5">
        <v>77.08</v>
      </c>
      <c r="Q638" s="5">
        <f t="shared" si="36"/>
        <v>140.44</v>
      </c>
      <c r="R638" s="5">
        <f t="shared" si="37"/>
        <v>77.08</v>
      </c>
      <c r="S638" s="5">
        <f t="shared" si="38"/>
        <v>63.36</v>
      </c>
      <c r="T638" s="7">
        <f t="shared" si="39"/>
        <v>0.45115351751637711</v>
      </c>
    </row>
    <row r="639" spans="1:20" ht="15.6">
      <c r="A639" s="2">
        <v>1224</v>
      </c>
      <c r="B639" s="3">
        <v>46273</v>
      </c>
      <c r="C639" s="4">
        <f>YEAR(SalesDataTable[[#This Row],[Order Date]])</f>
        <v>2026</v>
      </c>
      <c r="D639" s="4" t="str">
        <f>"Q"&amp;ROUNDUP(MONTH(SalesDataTable[[#This Row],[Order Date]])/3,0)</f>
        <v>Q3</v>
      </c>
      <c r="E639" s="4">
        <f>MONTH(SalesDataTable[[#This Row],[Order Date]])</f>
        <v>9</v>
      </c>
      <c r="F639" s="4" t="str">
        <f>TEXT(SalesDataTable[[#This Row],[Order Date]],"MMM")</f>
        <v>Sep</v>
      </c>
      <c r="G639" s="4" t="s">
        <v>11</v>
      </c>
      <c r="H639" s="4" t="s">
        <v>12</v>
      </c>
      <c r="I639" s="4" t="s">
        <v>2</v>
      </c>
      <c r="J639" s="4" t="s">
        <v>3</v>
      </c>
      <c r="K639" s="4" t="s">
        <v>4</v>
      </c>
      <c r="L639" s="4" t="s">
        <v>26</v>
      </c>
      <c r="M639" s="8">
        <v>2</v>
      </c>
      <c r="N639" s="5">
        <v>39.409999999999997</v>
      </c>
      <c r="O639" s="6">
        <v>0.05</v>
      </c>
      <c r="P639" s="5">
        <v>17.12</v>
      </c>
      <c r="Q639" s="5">
        <f t="shared" si="36"/>
        <v>74.878999999999991</v>
      </c>
      <c r="R639" s="5">
        <f t="shared" si="37"/>
        <v>34.24</v>
      </c>
      <c r="S639" s="5">
        <f t="shared" si="38"/>
        <v>40.638999999999989</v>
      </c>
      <c r="T639" s="7">
        <f t="shared" si="39"/>
        <v>0.54272893601677363</v>
      </c>
    </row>
    <row r="640" spans="1:20" ht="15.6">
      <c r="A640" s="2">
        <v>1226</v>
      </c>
      <c r="B640" s="3">
        <v>46324</v>
      </c>
      <c r="C640" s="4">
        <f>YEAR(SalesDataTable[[#This Row],[Order Date]])</f>
        <v>2026</v>
      </c>
      <c r="D640" s="4" t="str">
        <f>"Q"&amp;ROUNDUP(MONTH(SalesDataTable[[#This Row],[Order Date]])/3,0)</f>
        <v>Q4</v>
      </c>
      <c r="E640" s="4">
        <f>MONTH(SalesDataTable[[#This Row],[Order Date]])</f>
        <v>10</v>
      </c>
      <c r="F640" s="4" t="str">
        <f>TEXT(SalesDataTable[[#This Row],[Order Date]],"MMM")</f>
        <v>Oct</v>
      </c>
      <c r="G640" s="4" t="s">
        <v>0</v>
      </c>
      <c r="H640" s="4" t="s">
        <v>1</v>
      </c>
      <c r="I640" s="4" t="s">
        <v>28</v>
      </c>
      <c r="J640" s="4" t="s">
        <v>3</v>
      </c>
      <c r="K640" s="4" t="s">
        <v>14</v>
      </c>
      <c r="L640" s="4" t="s">
        <v>15</v>
      </c>
      <c r="M640" s="8">
        <v>1</v>
      </c>
      <c r="N640" s="5">
        <v>36.58</v>
      </c>
      <c r="O640" s="6">
        <v>0</v>
      </c>
      <c r="P640" s="5">
        <v>13.5</v>
      </c>
      <c r="Q640" s="5">
        <f t="shared" si="36"/>
        <v>36.58</v>
      </c>
      <c r="R640" s="5">
        <f t="shared" si="37"/>
        <v>13.5</v>
      </c>
      <c r="S640" s="5">
        <f t="shared" si="38"/>
        <v>23.08</v>
      </c>
      <c r="T640" s="7">
        <f t="shared" si="39"/>
        <v>0.63094587206123565</v>
      </c>
    </row>
    <row r="641" spans="1:20" ht="15.6">
      <c r="A641" s="2">
        <v>1227</v>
      </c>
      <c r="B641" s="3">
        <v>46242</v>
      </c>
      <c r="C641" s="4">
        <f>YEAR(SalesDataTable[[#This Row],[Order Date]])</f>
        <v>2026</v>
      </c>
      <c r="D641" s="4" t="str">
        <f>"Q"&amp;ROUNDUP(MONTH(SalesDataTable[[#This Row],[Order Date]])/3,0)</f>
        <v>Q3</v>
      </c>
      <c r="E641" s="4">
        <f>MONTH(SalesDataTable[[#This Row],[Order Date]])</f>
        <v>8</v>
      </c>
      <c r="F641" s="4" t="str">
        <f>TEXT(SalesDataTable[[#This Row],[Order Date]],"MMM")</f>
        <v>Aug</v>
      </c>
      <c r="G641" s="4" t="s">
        <v>20</v>
      </c>
      <c r="H641" s="4" t="s">
        <v>33</v>
      </c>
      <c r="I641" s="4" t="s">
        <v>2</v>
      </c>
      <c r="J641" s="4" t="s">
        <v>3</v>
      </c>
      <c r="K641" s="4" t="s">
        <v>4</v>
      </c>
      <c r="L641" s="4" t="s">
        <v>30</v>
      </c>
      <c r="M641" s="8">
        <v>1</v>
      </c>
      <c r="N641" s="5">
        <v>104.69</v>
      </c>
      <c r="O641" s="6">
        <v>0</v>
      </c>
      <c r="P641" s="5">
        <v>49.06</v>
      </c>
      <c r="Q641" s="5">
        <f t="shared" si="36"/>
        <v>104.69</v>
      </c>
      <c r="R641" s="5">
        <f t="shared" si="37"/>
        <v>49.06</v>
      </c>
      <c r="S641" s="5">
        <f t="shared" si="38"/>
        <v>55.629999999999995</v>
      </c>
      <c r="T641" s="7">
        <f t="shared" si="39"/>
        <v>0.53137835514375775</v>
      </c>
    </row>
    <row r="642" spans="1:20" ht="15.6">
      <c r="A642" s="2">
        <v>1229</v>
      </c>
      <c r="B642" s="3">
        <v>46280</v>
      </c>
      <c r="C642" s="4">
        <f>YEAR(SalesDataTable[[#This Row],[Order Date]])</f>
        <v>2026</v>
      </c>
      <c r="D642" s="4" t="str">
        <f>"Q"&amp;ROUNDUP(MONTH(SalesDataTable[[#This Row],[Order Date]])/3,0)</f>
        <v>Q3</v>
      </c>
      <c r="E642" s="4">
        <f>MONTH(SalesDataTable[[#This Row],[Order Date]])</f>
        <v>9</v>
      </c>
      <c r="F642" s="4" t="str">
        <f>TEXT(SalesDataTable[[#This Row],[Order Date]],"MMM")</f>
        <v>Sep</v>
      </c>
      <c r="G642" s="4" t="s">
        <v>6</v>
      </c>
      <c r="H642" s="4" t="s">
        <v>7</v>
      </c>
      <c r="I642" s="4" t="s">
        <v>28</v>
      </c>
      <c r="J642" s="4" t="s">
        <v>13</v>
      </c>
      <c r="K642" s="4" t="s">
        <v>4</v>
      </c>
      <c r="L642" s="4" t="s">
        <v>26</v>
      </c>
      <c r="M642" s="8">
        <v>5</v>
      </c>
      <c r="N642" s="5">
        <v>40.17</v>
      </c>
      <c r="O642" s="6">
        <v>0</v>
      </c>
      <c r="P642" s="5">
        <v>16.27</v>
      </c>
      <c r="Q642" s="5">
        <f t="shared" ref="Q642:Q705" si="40">M642*N642*(1-O642)</f>
        <v>200.85000000000002</v>
      </c>
      <c r="R642" s="5">
        <f t="shared" ref="R642:R705" si="41">M642*P642</f>
        <v>81.349999999999994</v>
      </c>
      <c r="S642" s="5">
        <f t="shared" ref="S642:S705" si="42">Q642-R642</f>
        <v>119.50000000000003</v>
      </c>
      <c r="T642" s="7">
        <f t="shared" ref="T642:T705" si="43">IFERROR(S642/Q642,0)</f>
        <v>0.59497137167040082</v>
      </c>
    </row>
    <row r="643" spans="1:20" ht="15.6">
      <c r="A643" s="2">
        <v>1231</v>
      </c>
      <c r="B643" s="3">
        <v>46376</v>
      </c>
      <c r="C643" s="4">
        <f>YEAR(SalesDataTable[[#This Row],[Order Date]])</f>
        <v>2026</v>
      </c>
      <c r="D643" s="4" t="str">
        <f>"Q"&amp;ROUNDUP(MONTH(SalesDataTable[[#This Row],[Order Date]])/3,0)</f>
        <v>Q4</v>
      </c>
      <c r="E643" s="4">
        <f>MONTH(SalesDataTable[[#This Row],[Order Date]])</f>
        <v>12</v>
      </c>
      <c r="F643" s="4" t="str">
        <f>TEXT(SalesDataTable[[#This Row],[Order Date]],"MMM")</f>
        <v>Dec</v>
      </c>
      <c r="G643" s="4" t="s">
        <v>20</v>
      </c>
      <c r="H643" s="4" t="s">
        <v>33</v>
      </c>
      <c r="I643" s="4" t="s">
        <v>2</v>
      </c>
      <c r="J643" s="4" t="s">
        <v>13</v>
      </c>
      <c r="K643" s="4" t="s">
        <v>23</v>
      </c>
      <c r="L643" s="4" t="s">
        <v>51</v>
      </c>
      <c r="M643" s="8">
        <v>4</v>
      </c>
      <c r="N643" s="5">
        <v>120.8</v>
      </c>
      <c r="O643" s="6">
        <v>0.1</v>
      </c>
      <c r="P643" s="5">
        <v>59.93</v>
      </c>
      <c r="Q643" s="5">
        <f t="shared" si="40"/>
        <v>434.88</v>
      </c>
      <c r="R643" s="5">
        <f t="shared" si="41"/>
        <v>239.72</v>
      </c>
      <c r="S643" s="5">
        <f t="shared" si="42"/>
        <v>195.16</v>
      </c>
      <c r="T643" s="7">
        <f t="shared" si="43"/>
        <v>0.44876747608535689</v>
      </c>
    </row>
    <row r="644" spans="1:20" ht="15.6">
      <c r="A644" s="2">
        <v>1233</v>
      </c>
      <c r="B644" s="3">
        <v>46120</v>
      </c>
      <c r="C644" s="4">
        <f>YEAR(SalesDataTable[[#This Row],[Order Date]])</f>
        <v>2026</v>
      </c>
      <c r="D644" s="4" t="str">
        <f>"Q"&amp;ROUNDUP(MONTH(SalesDataTable[[#This Row],[Order Date]])/3,0)</f>
        <v>Q2</v>
      </c>
      <c r="E644" s="4">
        <f>MONTH(SalesDataTable[[#This Row],[Order Date]])</f>
        <v>4</v>
      </c>
      <c r="F644" s="4" t="str">
        <f>TEXT(SalesDataTable[[#This Row],[Order Date]],"MMM")</f>
        <v>Apr</v>
      </c>
      <c r="G644" s="4" t="s">
        <v>0</v>
      </c>
      <c r="H644" s="4" t="s">
        <v>50</v>
      </c>
      <c r="I644" s="4" t="s">
        <v>2</v>
      </c>
      <c r="J644" s="4" t="s">
        <v>13</v>
      </c>
      <c r="K644" s="4" t="s">
        <v>4</v>
      </c>
      <c r="L644" s="4" t="s">
        <v>22</v>
      </c>
      <c r="M644" s="8">
        <v>5</v>
      </c>
      <c r="N644" s="5">
        <v>50.22</v>
      </c>
      <c r="O644" s="6">
        <v>0.1</v>
      </c>
      <c r="P644" s="5">
        <v>22.31</v>
      </c>
      <c r="Q644" s="5">
        <f t="shared" si="40"/>
        <v>225.99</v>
      </c>
      <c r="R644" s="5">
        <f t="shared" si="41"/>
        <v>111.55</v>
      </c>
      <c r="S644" s="5">
        <f t="shared" si="42"/>
        <v>114.44000000000001</v>
      </c>
      <c r="T644" s="7">
        <f t="shared" si="43"/>
        <v>0.50639408823399268</v>
      </c>
    </row>
    <row r="645" spans="1:20" ht="15.6">
      <c r="A645" s="2">
        <v>1234</v>
      </c>
      <c r="B645" s="3">
        <v>46384</v>
      </c>
      <c r="C645" s="4">
        <f>YEAR(SalesDataTable[[#This Row],[Order Date]])</f>
        <v>2026</v>
      </c>
      <c r="D645" s="4" t="str">
        <f>"Q"&amp;ROUNDUP(MONTH(SalesDataTable[[#This Row],[Order Date]])/3,0)</f>
        <v>Q4</v>
      </c>
      <c r="E645" s="4">
        <f>MONTH(SalesDataTable[[#This Row],[Order Date]])</f>
        <v>12</v>
      </c>
      <c r="F645" s="4" t="str">
        <f>TEXT(SalesDataTable[[#This Row],[Order Date]],"MMM")</f>
        <v>Dec</v>
      </c>
      <c r="G645" s="4" t="s">
        <v>20</v>
      </c>
      <c r="H645" s="4" t="s">
        <v>47</v>
      </c>
      <c r="I645" s="4" t="s">
        <v>2</v>
      </c>
      <c r="J645" s="4" t="s">
        <v>3</v>
      </c>
      <c r="K645" s="4" t="s">
        <v>4</v>
      </c>
      <c r="L645" s="4" t="s">
        <v>5</v>
      </c>
      <c r="M645" s="8">
        <v>1</v>
      </c>
      <c r="N645" s="5">
        <v>81.39</v>
      </c>
      <c r="O645" s="6">
        <v>0.05</v>
      </c>
      <c r="P645" s="5">
        <v>43.54</v>
      </c>
      <c r="Q645" s="5">
        <f t="shared" si="40"/>
        <v>77.320499999999996</v>
      </c>
      <c r="R645" s="5">
        <f t="shared" si="41"/>
        <v>43.54</v>
      </c>
      <c r="S645" s="5">
        <f t="shared" si="42"/>
        <v>33.780499999999996</v>
      </c>
      <c r="T645" s="7">
        <f t="shared" si="43"/>
        <v>0.43688931137279247</v>
      </c>
    </row>
    <row r="646" spans="1:20" ht="15.6">
      <c r="A646" s="2">
        <v>1236</v>
      </c>
      <c r="B646" s="3">
        <v>46149</v>
      </c>
      <c r="C646" s="4">
        <f>YEAR(SalesDataTable[[#This Row],[Order Date]])</f>
        <v>2026</v>
      </c>
      <c r="D646" s="4" t="str">
        <f>"Q"&amp;ROUNDUP(MONTH(SalesDataTable[[#This Row],[Order Date]])/3,0)</f>
        <v>Q2</v>
      </c>
      <c r="E646" s="4">
        <f>MONTH(SalesDataTable[[#This Row],[Order Date]])</f>
        <v>5</v>
      </c>
      <c r="F646" s="4" t="str">
        <f>TEXT(SalesDataTable[[#This Row],[Order Date]],"MMM")</f>
        <v>May</v>
      </c>
      <c r="G646" s="4" t="s">
        <v>0</v>
      </c>
      <c r="H646" s="4" t="s">
        <v>36</v>
      </c>
      <c r="I646" s="4" t="s">
        <v>19</v>
      </c>
      <c r="J646" s="4" t="s">
        <v>3</v>
      </c>
      <c r="K646" s="4" t="s">
        <v>34</v>
      </c>
      <c r="L646" s="4" t="s">
        <v>38</v>
      </c>
      <c r="M646" s="8">
        <v>2</v>
      </c>
      <c r="N646" s="5">
        <v>124.25</v>
      </c>
      <c r="O646" s="6">
        <v>0</v>
      </c>
      <c r="P646" s="5">
        <v>69.510000000000005</v>
      </c>
      <c r="Q646" s="5">
        <f t="shared" si="40"/>
        <v>248.5</v>
      </c>
      <c r="R646" s="5">
        <f t="shared" si="41"/>
        <v>139.02000000000001</v>
      </c>
      <c r="S646" s="5">
        <f t="shared" si="42"/>
        <v>109.47999999999999</v>
      </c>
      <c r="T646" s="7">
        <f t="shared" si="43"/>
        <v>0.44056338028169012</v>
      </c>
    </row>
    <row r="647" spans="1:20" ht="15.6">
      <c r="A647" s="2">
        <v>1237</v>
      </c>
      <c r="B647" s="3">
        <v>46026</v>
      </c>
      <c r="C647" s="4">
        <f>YEAR(SalesDataTable[[#This Row],[Order Date]])</f>
        <v>2026</v>
      </c>
      <c r="D647" s="4" t="str">
        <f>"Q"&amp;ROUNDUP(MONTH(SalesDataTable[[#This Row],[Order Date]])/3,0)</f>
        <v>Q1</v>
      </c>
      <c r="E647" s="4">
        <f>MONTH(SalesDataTable[[#This Row],[Order Date]])</f>
        <v>1</v>
      </c>
      <c r="F647" s="4" t="str">
        <f>TEXT(SalesDataTable[[#This Row],[Order Date]],"MMM")</f>
        <v>Jan</v>
      </c>
      <c r="G647" s="4" t="s">
        <v>20</v>
      </c>
      <c r="H647" s="4" t="s">
        <v>31</v>
      </c>
      <c r="I647" s="4" t="s">
        <v>19</v>
      </c>
      <c r="J647" s="4" t="s">
        <v>16</v>
      </c>
      <c r="K647" s="4" t="s">
        <v>14</v>
      </c>
      <c r="L647" s="4" t="s">
        <v>32</v>
      </c>
      <c r="M647" s="8">
        <v>1</v>
      </c>
      <c r="N647" s="5">
        <v>46.99</v>
      </c>
      <c r="O647" s="6">
        <v>0.05</v>
      </c>
      <c r="P647" s="5">
        <v>18.11</v>
      </c>
      <c r="Q647" s="5">
        <f t="shared" si="40"/>
        <v>44.640500000000003</v>
      </c>
      <c r="R647" s="5">
        <f t="shared" si="41"/>
        <v>18.11</v>
      </c>
      <c r="S647" s="5">
        <f t="shared" si="42"/>
        <v>26.530500000000004</v>
      </c>
      <c r="T647" s="7">
        <f t="shared" si="43"/>
        <v>0.59431457980981395</v>
      </c>
    </row>
    <row r="648" spans="1:20" ht="15.6">
      <c r="A648" s="2">
        <v>1238</v>
      </c>
      <c r="B648" s="3">
        <v>46323</v>
      </c>
      <c r="C648" s="4">
        <f>YEAR(SalesDataTable[[#This Row],[Order Date]])</f>
        <v>2026</v>
      </c>
      <c r="D648" s="4" t="str">
        <f>"Q"&amp;ROUNDUP(MONTH(SalesDataTable[[#This Row],[Order Date]])/3,0)</f>
        <v>Q4</v>
      </c>
      <c r="E648" s="4">
        <f>MONTH(SalesDataTable[[#This Row],[Order Date]])</f>
        <v>10</v>
      </c>
      <c r="F648" s="4" t="str">
        <f>TEXT(SalesDataTable[[#This Row],[Order Date]],"MMM")</f>
        <v>Oct</v>
      </c>
      <c r="G648" s="4" t="s">
        <v>6</v>
      </c>
      <c r="H648" s="4" t="s">
        <v>43</v>
      </c>
      <c r="I648" s="4" t="s">
        <v>2</v>
      </c>
      <c r="J648" s="4" t="s">
        <v>3</v>
      </c>
      <c r="K648" s="4" t="s">
        <v>23</v>
      </c>
      <c r="L648" s="4" t="s">
        <v>51</v>
      </c>
      <c r="M648" s="8">
        <v>1</v>
      </c>
      <c r="N648" s="5">
        <v>125.39</v>
      </c>
      <c r="O648" s="6">
        <v>0.05</v>
      </c>
      <c r="P648" s="5">
        <v>61.19</v>
      </c>
      <c r="Q648" s="5">
        <f t="shared" si="40"/>
        <v>119.12049999999999</v>
      </c>
      <c r="R648" s="5">
        <f t="shared" si="41"/>
        <v>61.19</v>
      </c>
      <c r="S648" s="5">
        <f t="shared" si="42"/>
        <v>57.930499999999995</v>
      </c>
      <c r="T648" s="7">
        <f t="shared" si="43"/>
        <v>0.48631847582909743</v>
      </c>
    </row>
    <row r="649" spans="1:20" ht="15.6">
      <c r="A649" s="2">
        <v>1243</v>
      </c>
      <c r="B649" s="3">
        <v>46245</v>
      </c>
      <c r="C649" s="4">
        <f>YEAR(SalesDataTable[[#This Row],[Order Date]])</f>
        <v>2026</v>
      </c>
      <c r="D649" s="4" t="str">
        <f>"Q"&amp;ROUNDUP(MONTH(SalesDataTable[[#This Row],[Order Date]])/3,0)</f>
        <v>Q3</v>
      </c>
      <c r="E649" s="4">
        <f>MONTH(SalesDataTable[[#This Row],[Order Date]])</f>
        <v>8</v>
      </c>
      <c r="F649" s="4" t="str">
        <f>TEXT(SalesDataTable[[#This Row],[Order Date]],"MMM")</f>
        <v>Aug</v>
      </c>
      <c r="G649" s="4" t="s">
        <v>11</v>
      </c>
      <c r="H649" s="4" t="s">
        <v>52</v>
      </c>
      <c r="I649" s="4" t="s">
        <v>2</v>
      </c>
      <c r="J649" s="4" t="s">
        <v>3</v>
      </c>
      <c r="K649" s="4" t="s">
        <v>23</v>
      </c>
      <c r="L649" s="4" t="s">
        <v>29</v>
      </c>
      <c r="M649" s="8">
        <v>1</v>
      </c>
      <c r="N649" s="5">
        <v>193.67</v>
      </c>
      <c r="O649" s="6">
        <v>0</v>
      </c>
      <c r="P649" s="5">
        <v>103.79</v>
      </c>
      <c r="Q649" s="5">
        <f t="shared" si="40"/>
        <v>193.67</v>
      </c>
      <c r="R649" s="5">
        <f t="shared" si="41"/>
        <v>103.79</v>
      </c>
      <c r="S649" s="5">
        <f t="shared" si="42"/>
        <v>89.879999999999981</v>
      </c>
      <c r="T649" s="7">
        <f t="shared" si="43"/>
        <v>0.46408839779005517</v>
      </c>
    </row>
    <row r="650" spans="1:20" ht="15.6">
      <c r="A650" s="2">
        <v>1244</v>
      </c>
      <c r="B650" s="3">
        <v>46155</v>
      </c>
      <c r="C650" s="4">
        <f>YEAR(SalesDataTable[[#This Row],[Order Date]])</f>
        <v>2026</v>
      </c>
      <c r="D650" s="4" t="str">
        <f>"Q"&amp;ROUNDUP(MONTH(SalesDataTable[[#This Row],[Order Date]])/3,0)</f>
        <v>Q2</v>
      </c>
      <c r="E650" s="4">
        <f>MONTH(SalesDataTable[[#This Row],[Order Date]])</f>
        <v>5</v>
      </c>
      <c r="F650" s="4" t="str">
        <f>TEXT(SalesDataTable[[#This Row],[Order Date]],"MMM")</f>
        <v>May</v>
      </c>
      <c r="G650" s="4" t="s">
        <v>20</v>
      </c>
      <c r="H650" s="4" t="s">
        <v>33</v>
      </c>
      <c r="I650" s="4" t="s">
        <v>2</v>
      </c>
      <c r="J650" s="4" t="s">
        <v>3</v>
      </c>
      <c r="K650" s="4" t="s">
        <v>23</v>
      </c>
      <c r="L650" s="4" t="s">
        <v>51</v>
      </c>
      <c r="M650" s="8">
        <v>1</v>
      </c>
      <c r="N650" s="5">
        <v>122.11</v>
      </c>
      <c r="O650" s="6">
        <v>0</v>
      </c>
      <c r="P650" s="5">
        <v>59.86</v>
      </c>
      <c r="Q650" s="5">
        <f t="shared" si="40"/>
        <v>122.11</v>
      </c>
      <c r="R650" s="5">
        <f t="shared" si="41"/>
        <v>59.86</v>
      </c>
      <c r="S650" s="5">
        <f t="shared" si="42"/>
        <v>62.25</v>
      </c>
      <c r="T650" s="7">
        <f t="shared" si="43"/>
        <v>0.50978625829170421</v>
      </c>
    </row>
    <row r="651" spans="1:20" ht="15.6">
      <c r="A651" s="2">
        <v>1245</v>
      </c>
      <c r="B651" s="3">
        <v>46324</v>
      </c>
      <c r="C651" s="4">
        <f>YEAR(SalesDataTable[[#This Row],[Order Date]])</f>
        <v>2026</v>
      </c>
      <c r="D651" s="4" t="str">
        <f>"Q"&amp;ROUNDUP(MONTH(SalesDataTable[[#This Row],[Order Date]])/3,0)</f>
        <v>Q4</v>
      </c>
      <c r="E651" s="4">
        <f>MONTH(SalesDataTable[[#This Row],[Order Date]])</f>
        <v>10</v>
      </c>
      <c r="F651" s="4" t="str">
        <f>TEXT(SalesDataTable[[#This Row],[Order Date]],"MMM")</f>
        <v>Oct</v>
      </c>
      <c r="G651" s="4" t="s">
        <v>6</v>
      </c>
      <c r="H651" s="4" t="s">
        <v>27</v>
      </c>
      <c r="I651" s="4" t="s">
        <v>28</v>
      </c>
      <c r="J651" s="4" t="s">
        <v>3</v>
      </c>
      <c r="K651" s="4" t="s">
        <v>34</v>
      </c>
      <c r="L651" s="4" t="s">
        <v>35</v>
      </c>
      <c r="M651" s="8">
        <v>2</v>
      </c>
      <c r="N651" s="5">
        <v>41.06</v>
      </c>
      <c r="O651" s="6">
        <v>0.05</v>
      </c>
      <c r="P651" s="5">
        <v>15.07</v>
      </c>
      <c r="Q651" s="5">
        <f t="shared" si="40"/>
        <v>78.013999999999996</v>
      </c>
      <c r="R651" s="5">
        <f t="shared" si="41"/>
        <v>30.14</v>
      </c>
      <c r="S651" s="5">
        <f t="shared" si="42"/>
        <v>47.873999999999995</v>
      </c>
      <c r="T651" s="7">
        <f t="shared" si="43"/>
        <v>0.6136590868305688</v>
      </c>
    </row>
    <row r="652" spans="1:20" ht="15.6">
      <c r="A652" s="2">
        <v>1247</v>
      </c>
      <c r="B652" s="3">
        <v>46310</v>
      </c>
      <c r="C652" s="4">
        <f>YEAR(SalesDataTable[[#This Row],[Order Date]])</f>
        <v>2026</v>
      </c>
      <c r="D652" s="4" t="str">
        <f>"Q"&amp;ROUNDUP(MONTH(SalesDataTable[[#This Row],[Order Date]])/3,0)</f>
        <v>Q4</v>
      </c>
      <c r="E652" s="4">
        <f>MONTH(SalesDataTable[[#This Row],[Order Date]])</f>
        <v>10</v>
      </c>
      <c r="F652" s="4" t="str">
        <f>TEXT(SalesDataTable[[#This Row],[Order Date]],"MMM")</f>
        <v>Oct</v>
      </c>
      <c r="G652" s="4" t="s">
        <v>0</v>
      </c>
      <c r="H652" s="4" t="s">
        <v>1</v>
      </c>
      <c r="I652" s="4" t="s">
        <v>2</v>
      </c>
      <c r="J652" s="4" t="s">
        <v>13</v>
      </c>
      <c r="K652" s="4" t="s">
        <v>9</v>
      </c>
      <c r="L652" s="4" t="s">
        <v>46</v>
      </c>
      <c r="M652" s="8">
        <v>1</v>
      </c>
      <c r="N652" s="5">
        <v>71.05</v>
      </c>
      <c r="O652" s="6">
        <v>0</v>
      </c>
      <c r="P652" s="5">
        <v>33.32</v>
      </c>
      <c r="Q652" s="5">
        <f t="shared" si="40"/>
        <v>71.05</v>
      </c>
      <c r="R652" s="5">
        <f t="shared" si="41"/>
        <v>33.32</v>
      </c>
      <c r="S652" s="5">
        <f t="shared" si="42"/>
        <v>37.729999999999997</v>
      </c>
      <c r="T652" s="7">
        <f t="shared" si="43"/>
        <v>0.53103448275862064</v>
      </c>
    </row>
    <row r="653" spans="1:20" ht="15.6">
      <c r="A653" s="2">
        <v>1248</v>
      </c>
      <c r="B653" s="3">
        <v>46327</v>
      </c>
      <c r="C653" s="4">
        <f>YEAR(SalesDataTable[[#This Row],[Order Date]])</f>
        <v>2026</v>
      </c>
      <c r="D653" s="4" t="str">
        <f>"Q"&amp;ROUNDUP(MONTH(SalesDataTable[[#This Row],[Order Date]])/3,0)</f>
        <v>Q4</v>
      </c>
      <c r="E653" s="4">
        <f>MONTH(SalesDataTable[[#This Row],[Order Date]])</f>
        <v>11</v>
      </c>
      <c r="F653" s="4" t="str">
        <f>TEXT(SalesDataTable[[#This Row],[Order Date]],"MMM")</f>
        <v>Nov</v>
      </c>
      <c r="G653" s="4" t="s">
        <v>0</v>
      </c>
      <c r="H653" s="4" t="s">
        <v>1</v>
      </c>
      <c r="I653" s="4" t="s">
        <v>8</v>
      </c>
      <c r="J653" s="4" t="s">
        <v>16</v>
      </c>
      <c r="K653" s="4" t="s">
        <v>14</v>
      </c>
      <c r="L653" s="4" t="s">
        <v>44</v>
      </c>
      <c r="M653" s="8">
        <v>5</v>
      </c>
      <c r="N653" s="5">
        <v>132.33000000000001</v>
      </c>
      <c r="O653" s="6">
        <v>0.2</v>
      </c>
      <c r="P653" s="5">
        <v>65.2</v>
      </c>
      <c r="Q653" s="5">
        <f t="shared" si="40"/>
        <v>529.32000000000005</v>
      </c>
      <c r="R653" s="5">
        <f t="shared" si="41"/>
        <v>326</v>
      </c>
      <c r="S653" s="5">
        <f t="shared" si="42"/>
        <v>203.32000000000005</v>
      </c>
      <c r="T653" s="7">
        <f t="shared" si="43"/>
        <v>0.3841154689034989</v>
      </c>
    </row>
    <row r="654" spans="1:20" ht="15.6">
      <c r="A654" s="2">
        <v>1250</v>
      </c>
      <c r="B654" s="3">
        <v>46349</v>
      </c>
      <c r="C654" s="4">
        <f>YEAR(SalesDataTable[[#This Row],[Order Date]])</f>
        <v>2026</v>
      </c>
      <c r="D654" s="4" t="str">
        <f>"Q"&amp;ROUNDUP(MONTH(SalesDataTable[[#This Row],[Order Date]])/3,0)</f>
        <v>Q4</v>
      </c>
      <c r="E654" s="4">
        <f>MONTH(SalesDataTable[[#This Row],[Order Date]])</f>
        <v>11</v>
      </c>
      <c r="F654" s="4" t="str">
        <f>TEXT(SalesDataTable[[#This Row],[Order Date]],"MMM")</f>
        <v>Nov</v>
      </c>
      <c r="G654" s="4" t="s">
        <v>6</v>
      </c>
      <c r="H654" s="4" t="s">
        <v>43</v>
      </c>
      <c r="I654" s="4" t="s">
        <v>2</v>
      </c>
      <c r="J654" s="4" t="s">
        <v>13</v>
      </c>
      <c r="K654" s="4" t="s">
        <v>14</v>
      </c>
      <c r="L654" s="4" t="s">
        <v>15</v>
      </c>
      <c r="M654" s="8">
        <v>6</v>
      </c>
      <c r="N654" s="5">
        <v>36.35</v>
      </c>
      <c r="O654" s="6">
        <v>0</v>
      </c>
      <c r="P654" s="5">
        <v>13.24</v>
      </c>
      <c r="Q654" s="5">
        <f t="shared" si="40"/>
        <v>218.10000000000002</v>
      </c>
      <c r="R654" s="5">
        <f t="shared" si="41"/>
        <v>79.44</v>
      </c>
      <c r="S654" s="5">
        <f t="shared" si="42"/>
        <v>138.66000000000003</v>
      </c>
      <c r="T654" s="7">
        <f t="shared" si="43"/>
        <v>0.63576341127922975</v>
      </c>
    </row>
    <row r="655" spans="1:20" ht="15.6">
      <c r="A655" s="2">
        <v>1253</v>
      </c>
      <c r="B655" s="3">
        <v>46325</v>
      </c>
      <c r="C655" s="4">
        <f>YEAR(SalesDataTable[[#This Row],[Order Date]])</f>
        <v>2026</v>
      </c>
      <c r="D655" s="4" t="str">
        <f>"Q"&amp;ROUNDUP(MONTH(SalesDataTable[[#This Row],[Order Date]])/3,0)</f>
        <v>Q4</v>
      </c>
      <c r="E655" s="4">
        <f>MONTH(SalesDataTable[[#This Row],[Order Date]])</f>
        <v>10</v>
      </c>
      <c r="F655" s="4" t="str">
        <f>TEXT(SalesDataTable[[#This Row],[Order Date]],"MMM")</f>
        <v>Oct</v>
      </c>
      <c r="G655" s="4" t="s">
        <v>20</v>
      </c>
      <c r="H655" s="4" t="s">
        <v>47</v>
      </c>
      <c r="I655" s="4" t="s">
        <v>19</v>
      </c>
      <c r="J655" s="4" t="s">
        <v>16</v>
      </c>
      <c r="K655" s="4" t="s">
        <v>34</v>
      </c>
      <c r="L655" s="4" t="s">
        <v>35</v>
      </c>
      <c r="M655" s="8">
        <v>2</v>
      </c>
      <c r="N655" s="5">
        <v>40.43</v>
      </c>
      <c r="O655" s="6">
        <v>0</v>
      </c>
      <c r="P655" s="5">
        <v>14.88</v>
      </c>
      <c r="Q655" s="5">
        <f t="shared" si="40"/>
        <v>80.86</v>
      </c>
      <c r="R655" s="5">
        <f t="shared" si="41"/>
        <v>29.76</v>
      </c>
      <c r="S655" s="5">
        <f t="shared" si="42"/>
        <v>51.099999999999994</v>
      </c>
      <c r="T655" s="7">
        <f t="shared" si="43"/>
        <v>0.63195646796932969</v>
      </c>
    </row>
    <row r="656" spans="1:20" ht="15.6">
      <c r="A656" s="2">
        <v>1259</v>
      </c>
      <c r="B656" s="3">
        <v>46124</v>
      </c>
      <c r="C656" s="4">
        <f>YEAR(SalesDataTable[[#This Row],[Order Date]])</f>
        <v>2026</v>
      </c>
      <c r="D656" s="4" t="str">
        <f>"Q"&amp;ROUNDUP(MONTH(SalesDataTable[[#This Row],[Order Date]])/3,0)</f>
        <v>Q2</v>
      </c>
      <c r="E656" s="4">
        <f>MONTH(SalesDataTable[[#This Row],[Order Date]])</f>
        <v>4</v>
      </c>
      <c r="F656" s="4" t="str">
        <f>TEXT(SalesDataTable[[#This Row],[Order Date]],"MMM")</f>
        <v>Apr</v>
      </c>
      <c r="G656" s="4" t="s">
        <v>6</v>
      </c>
      <c r="H656" s="4" t="s">
        <v>43</v>
      </c>
      <c r="I656" s="4" t="s">
        <v>28</v>
      </c>
      <c r="J656" s="4" t="s">
        <v>13</v>
      </c>
      <c r="K656" s="4" t="s">
        <v>9</v>
      </c>
      <c r="L656" s="4" t="s">
        <v>37</v>
      </c>
      <c r="M656" s="8">
        <v>2</v>
      </c>
      <c r="N656" s="5">
        <v>151.01</v>
      </c>
      <c r="O656" s="6">
        <v>0</v>
      </c>
      <c r="P656" s="5">
        <v>80.209999999999994</v>
      </c>
      <c r="Q656" s="5">
        <f t="shared" si="40"/>
        <v>302.02</v>
      </c>
      <c r="R656" s="5">
        <f t="shared" si="41"/>
        <v>160.41999999999999</v>
      </c>
      <c r="S656" s="5">
        <f t="shared" si="42"/>
        <v>141.6</v>
      </c>
      <c r="T656" s="7">
        <f t="shared" si="43"/>
        <v>0.4688431229719886</v>
      </c>
    </row>
    <row r="657" spans="1:20" ht="15.6">
      <c r="A657" s="2">
        <v>1261</v>
      </c>
      <c r="B657" s="3">
        <v>46175</v>
      </c>
      <c r="C657" s="4">
        <f>YEAR(SalesDataTable[[#This Row],[Order Date]])</f>
        <v>2026</v>
      </c>
      <c r="D657" s="4" t="str">
        <f>"Q"&amp;ROUNDUP(MONTH(SalesDataTable[[#This Row],[Order Date]])/3,0)</f>
        <v>Q2</v>
      </c>
      <c r="E657" s="4">
        <f>MONTH(SalesDataTable[[#This Row],[Order Date]])</f>
        <v>6</v>
      </c>
      <c r="F657" s="4" t="str">
        <f>TEXT(SalesDataTable[[#This Row],[Order Date]],"MMM")</f>
        <v>Jun</v>
      </c>
      <c r="G657" s="4" t="s">
        <v>6</v>
      </c>
      <c r="H657" s="4" t="s">
        <v>49</v>
      </c>
      <c r="I657" s="4" t="s">
        <v>2</v>
      </c>
      <c r="J657" s="4" t="s">
        <v>13</v>
      </c>
      <c r="K657" s="4" t="s">
        <v>4</v>
      </c>
      <c r="L657" s="4" t="s">
        <v>5</v>
      </c>
      <c r="M657" s="8">
        <v>2</v>
      </c>
      <c r="N657" s="5">
        <v>80.06</v>
      </c>
      <c r="O657" s="6">
        <v>0</v>
      </c>
      <c r="P657" s="5">
        <v>42.87</v>
      </c>
      <c r="Q657" s="5">
        <f t="shared" si="40"/>
        <v>160.12</v>
      </c>
      <c r="R657" s="5">
        <f t="shared" si="41"/>
        <v>85.74</v>
      </c>
      <c r="S657" s="5">
        <f t="shared" si="42"/>
        <v>74.38000000000001</v>
      </c>
      <c r="T657" s="7">
        <f t="shared" si="43"/>
        <v>0.4645266050462154</v>
      </c>
    </row>
    <row r="658" spans="1:20" ht="15.6">
      <c r="A658" s="2">
        <v>1262</v>
      </c>
      <c r="B658" s="3">
        <v>46144</v>
      </c>
      <c r="C658" s="4">
        <f>YEAR(SalesDataTable[[#This Row],[Order Date]])</f>
        <v>2026</v>
      </c>
      <c r="D658" s="4" t="str">
        <f>"Q"&amp;ROUNDUP(MONTH(SalesDataTable[[#This Row],[Order Date]])/3,0)</f>
        <v>Q2</v>
      </c>
      <c r="E658" s="4">
        <f>MONTH(SalesDataTable[[#This Row],[Order Date]])</f>
        <v>5</v>
      </c>
      <c r="F658" s="4" t="str">
        <f>TEXT(SalesDataTable[[#This Row],[Order Date]],"MMM")</f>
        <v>May</v>
      </c>
      <c r="G658" s="4" t="s">
        <v>20</v>
      </c>
      <c r="H658" s="4" t="s">
        <v>31</v>
      </c>
      <c r="I658" s="4" t="s">
        <v>19</v>
      </c>
      <c r="J658" s="4" t="s">
        <v>3</v>
      </c>
      <c r="K658" s="4" t="s">
        <v>14</v>
      </c>
      <c r="L658" s="4" t="s">
        <v>32</v>
      </c>
      <c r="M658" s="8">
        <v>2</v>
      </c>
      <c r="N658" s="5">
        <v>45.47</v>
      </c>
      <c r="O658" s="6">
        <v>0</v>
      </c>
      <c r="P658" s="5">
        <v>18.37</v>
      </c>
      <c r="Q658" s="5">
        <f t="shared" si="40"/>
        <v>90.94</v>
      </c>
      <c r="R658" s="5">
        <f t="shared" si="41"/>
        <v>36.74</v>
      </c>
      <c r="S658" s="5">
        <f t="shared" si="42"/>
        <v>54.199999999999996</v>
      </c>
      <c r="T658" s="7">
        <f t="shared" si="43"/>
        <v>0.59599736089729494</v>
      </c>
    </row>
    <row r="659" spans="1:20" ht="15.6">
      <c r="A659" s="2">
        <v>1263</v>
      </c>
      <c r="B659" s="3">
        <v>46055</v>
      </c>
      <c r="C659" s="4">
        <f>YEAR(SalesDataTable[[#This Row],[Order Date]])</f>
        <v>2026</v>
      </c>
      <c r="D659" s="4" t="str">
        <f>"Q"&amp;ROUNDUP(MONTH(SalesDataTable[[#This Row],[Order Date]])/3,0)</f>
        <v>Q1</v>
      </c>
      <c r="E659" s="4">
        <f>MONTH(SalesDataTable[[#This Row],[Order Date]])</f>
        <v>2</v>
      </c>
      <c r="F659" s="4" t="str">
        <f>TEXT(SalesDataTable[[#This Row],[Order Date]],"MMM")</f>
        <v>Feb</v>
      </c>
      <c r="G659" s="4" t="s">
        <v>6</v>
      </c>
      <c r="H659" s="4" t="s">
        <v>49</v>
      </c>
      <c r="I659" s="4" t="s">
        <v>2</v>
      </c>
      <c r="J659" s="4" t="s">
        <v>3</v>
      </c>
      <c r="K659" s="4" t="s">
        <v>14</v>
      </c>
      <c r="L659" s="4" t="s">
        <v>32</v>
      </c>
      <c r="M659" s="8">
        <v>1</v>
      </c>
      <c r="N659" s="5">
        <v>45.43</v>
      </c>
      <c r="O659" s="6">
        <v>0.05</v>
      </c>
      <c r="P659" s="5">
        <v>18.670000000000002</v>
      </c>
      <c r="Q659" s="5">
        <f t="shared" si="40"/>
        <v>43.158499999999997</v>
      </c>
      <c r="R659" s="5">
        <f t="shared" si="41"/>
        <v>18.670000000000002</v>
      </c>
      <c r="S659" s="5">
        <f t="shared" si="42"/>
        <v>24.488499999999995</v>
      </c>
      <c r="T659" s="7">
        <f t="shared" si="43"/>
        <v>0.56740850585632019</v>
      </c>
    </row>
    <row r="660" spans="1:20" ht="15.6">
      <c r="A660" s="2">
        <v>1266</v>
      </c>
      <c r="B660" s="3">
        <v>46241</v>
      </c>
      <c r="C660" s="4">
        <f>YEAR(SalesDataTable[[#This Row],[Order Date]])</f>
        <v>2026</v>
      </c>
      <c r="D660" s="4" t="str">
        <f>"Q"&amp;ROUNDUP(MONTH(SalesDataTable[[#This Row],[Order Date]])/3,0)</f>
        <v>Q3</v>
      </c>
      <c r="E660" s="4">
        <f>MONTH(SalesDataTable[[#This Row],[Order Date]])</f>
        <v>8</v>
      </c>
      <c r="F660" s="4" t="str">
        <f>TEXT(SalesDataTable[[#This Row],[Order Date]],"MMM")</f>
        <v>Aug</v>
      </c>
      <c r="G660" s="4" t="s">
        <v>0</v>
      </c>
      <c r="H660" s="4" t="s">
        <v>50</v>
      </c>
      <c r="I660" s="4" t="s">
        <v>19</v>
      </c>
      <c r="J660" s="4" t="s">
        <v>3</v>
      </c>
      <c r="K660" s="4" t="s">
        <v>34</v>
      </c>
      <c r="L660" s="4" t="s">
        <v>42</v>
      </c>
      <c r="M660" s="8">
        <v>1</v>
      </c>
      <c r="N660" s="5">
        <v>36.630000000000003</v>
      </c>
      <c r="O660" s="6">
        <v>0</v>
      </c>
      <c r="P660" s="5">
        <v>13.7</v>
      </c>
      <c r="Q660" s="5">
        <f t="shared" si="40"/>
        <v>36.630000000000003</v>
      </c>
      <c r="R660" s="5">
        <f t="shared" si="41"/>
        <v>13.7</v>
      </c>
      <c r="S660" s="5">
        <f t="shared" si="42"/>
        <v>22.930000000000003</v>
      </c>
      <c r="T660" s="7">
        <f t="shared" si="43"/>
        <v>0.62598962598962604</v>
      </c>
    </row>
    <row r="661" spans="1:20" ht="15.6">
      <c r="A661" s="2">
        <v>1267</v>
      </c>
      <c r="B661" s="3">
        <v>46250</v>
      </c>
      <c r="C661" s="4">
        <f>YEAR(SalesDataTable[[#This Row],[Order Date]])</f>
        <v>2026</v>
      </c>
      <c r="D661" s="4" t="str">
        <f>"Q"&amp;ROUNDUP(MONTH(SalesDataTable[[#This Row],[Order Date]])/3,0)</f>
        <v>Q3</v>
      </c>
      <c r="E661" s="4">
        <f>MONTH(SalesDataTable[[#This Row],[Order Date]])</f>
        <v>8</v>
      </c>
      <c r="F661" s="4" t="str">
        <f>TEXT(SalesDataTable[[#This Row],[Order Date]],"MMM")</f>
        <v>Aug</v>
      </c>
      <c r="G661" s="4" t="s">
        <v>6</v>
      </c>
      <c r="H661" s="4" t="s">
        <v>43</v>
      </c>
      <c r="I661" s="4" t="s">
        <v>19</v>
      </c>
      <c r="J661" s="4" t="s">
        <v>13</v>
      </c>
      <c r="K661" s="4" t="s">
        <v>23</v>
      </c>
      <c r="L661" s="4" t="s">
        <v>40</v>
      </c>
      <c r="M661" s="8">
        <v>2</v>
      </c>
      <c r="N661" s="5">
        <v>83.56</v>
      </c>
      <c r="O661" s="6">
        <v>0</v>
      </c>
      <c r="P661" s="5">
        <v>39.119999999999997</v>
      </c>
      <c r="Q661" s="5">
        <f t="shared" si="40"/>
        <v>167.12</v>
      </c>
      <c r="R661" s="5">
        <f t="shared" si="41"/>
        <v>78.239999999999995</v>
      </c>
      <c r="S661" s="5">
        <f t="shared" si="42"/>
        <v>88.88000000000001</v>
      </c>
      <c r="T661" s="7">
        <f t="shared" si="43"/>
        <v>0.53183341311632359</v>
      </c>
    </row>
    <row r="662" spans="1:20" ht="15.6">
      <c r="A662" s="2">
        <v>1270</v>
      </c>
      <c r="B662" s="3">
        <v>46226</v>
      </c>
      <c r="C662" s="4">
        <f>YEAR(SalesDataTable[[#This Row],[Order Date]])</f>
        <v>2026</v>
      </c>
      <c r="D662" s="4" t="str">
        <f>"Q"&amp;ROUNDUP(MONTH(SalesDataTable[[#This Row],[Order Date]])/3,0)</f>
        <v>Q3</v>
      </c>
      <c r="E662" s="4">
        <f>MONTH(SalesDataTable[[#This Row],[Order Date]])</f>
        <v>7</v>
      </c>
      <c r="F662" s="4" t="str">
        <f>TEXT(SalesDataTable[[#This Row],[Order Date]],"MMM")</f>
        <v>Jul</v>
      </c>
      <c r="G662" s="4" t="s">
        <v>6</v>
      </c>
      <c r="H662" s="4" t="s">
        <v>43</v>
      </c>
      <c r="I662" s="4" t="s">
        <v>28</v>
      </c>
      <c r="J662" s="4" t="s">
        <v>3</v>
      </c>
      <c r="K662" s="4" t="s">
        <v>9</v>
      </c>
      <c r="L662" s="4" t="s">
        <v>10</v>
      </c>
      <c r="M662" s="8">
        <v>1</v>
      </c>
      <c r="N662" s="5">
        <v>94.04</v>
      </c>
      <c r="O662" s="6">
        <v>0</v>
      </c>
      <c r="P662" s="5">
        <v>44.88</v>
      </c>
      <c r="Q662" s="5">
        <f t="shared" si="40"/>
        <v>94.04</v>
      </c>
      <c r="R662" s="5">
        <f t="shared" si="41"/>
        <v>44.88</v>
      </c>
      <c r="S662" s="5">
        <f t="shared" si="42"/>
        <v>49.160000000000004</v>
      </c>
      <c r="T662" s="7">
        <f t="shared" si="43"/>
        <v>0.52275627392598889</v>
      </c>
    </row>
    <row r="663" spans="1:20" ht="15.6">
      <c r="A663" s="2">
        <v>1271</v>
      </c>
      <c r="B663" s="3">
        <v>46131</v>
      </c>
      <c r="C663" s="4">
        <f>YEAR(SalesDataTable[[#This Row],[Order Date]])</f>
        <v>2026</v>
      </c>
      <c r="D663" s="4" t="str">
        <f>"Q"&amp;ROUNDUP(MONTH(SalesDataTable[[#This Row],[Order Date]])/3,0)</f>
        <v>Q2</v>
      </c>
      <c r="E663" s="4">
        <f>MONTH(SalesDataTable[[#This Row],[Order Date]])</f>
        <v>4</v>
      </c>
      <c r="F663" s="4" t="str">
        <f>TEXT(SalesDataTable[[#This Row],[Order Date]],"MMM")</f>
        <v>Apr</v>
      </c>
      <c r="G663" s="4" t="s">
        <v>11</v>
      </c>
      <c r="H663" s="4" t="s">
        <v>12</v>
      </c>
      <c r="I663" s="4" t="s">
        <v>8</v>
      </c>
      <c r="J663" s="4" t="s">
        <v>16</v>
      </c>
      <c r="K663" s="4" t="s">
        <v>34</v>
      </c>
      <c r="L663" s="4" t="s">
        <v>35</v>
      </c>
      <c r="M663" s="8">
        <v>8</v>
      </c>
      <c r="N663" s="5">
        <v>39.99</v>
      </c>
      <c r="O663" s="6">
        <v>0.15</v>
      </c>
      <c r="P663" s="5">
        <v>14.92</v>
      </c>
      <c r="Q663" s="5">
        <f t="shared" si="40"/>
        <v>271.93200000000002</v>
      </c>
      <c r="R663" s="5">
        <f t="shared" si="41"/>
        <v>119.36</v>
      </c>
      <c r="S663" s="5">
        <f t="shared" si="42"/>
        <v>152.572</v>
      </c>
      <c r="T663" s="7">
        <f t="shared" si="43"/>
        <v>0.56106673727255341</v>
      </c>
    </row>
    <row r="664" spans="1:20" ht="15.6">
      <c r="A664" s="2">
        <v>1278</v>
      </c>
      <c r="B664" s="3">
        <v>46353</v>
      </c>
      <c r="C664" s="4">
        <f>YEAR(SalesDataTable[[#This Row],[Order Date]])</f>
        <v>2026</v>
      </c>
      <c r="D664" s="4" t="str">
        <f>"Q"&amp;ROUNDUP(MONTH(SalesDataTable[[#This Row],[Order Date]])/3,0)</f>
        <v>Q4</v>
      </c>
      <c r="E664" s="4">
        <f>MONTH(SalesDataTable[[#This Row],[Order Date]])</f>
        <v>11</v>
      </c>
      <c r="F664" s="4" t="str">
        <f>TEXT(SalesDataTable[[#This Row],[Order Date]],"MMM")</f>
        <v>Nov</v>
      </c>
      <c r="G664" s="4" t="s">
        <v>20</v>
      </c>
      <c r="H664" s="4" t="s">
        <v>47</v>
      </c>
      <c r="I664" s="4" t="s">
        <v>19</v>
      </c>
      <c r="J664" s="4" t="s">
        <v>3</v>
      </c>
      <c r="K664" s="4" t="s">
        <v>9</v>
      </c>
      <c r="L664" s="4" t="s">
        <v>17</v>
      </c>
      <c r="M664" s="8">
        <v>3</v>
      </c>
      <c r="N664" s="5">
        <v>143.72</v>
      </c>
      <c r="O664" s="6">
        <v>0.15</v>
      </c>
      <c r="P664" s="5">
        <v>78.56</v>
      </c>
      <c r="Q664" s="5">
        <f t="shared" si="40"/>
        <v>366.48599999999999</v>
      </c>
      <c r="R664" s="5">
        <f t="shared" si="41"/>
        <v>235.68</v>
      </c>
      <c r="S664" s="5">
        <f t="shared" si="42"/>
        <v>130.80599999999998</v>
      </c>
      <c r="T664" s="7">
        <f t="shared" si="43"/>
        <v>0.35691950033561987</v>
      </c>
    </row>
    <row r="665" spans="1:20" ht="15.6">
      <c r="A665" s="2">
        <v>1279</v>
      </c>
      <c r="B665" s="3">
        <v>46216</v>
      </c>
      <c r="C665" s="4">
        <f>YEAR(SalesDataTable[[#This Row],[Order Date]])</f>
        <v>2026</v>
      </c>
      <c r="D665" s="4" t="str">
        <f>"Q"&amp;ROUNDUP(MONTH(SalesDataTable[[#This Row],[Order Date]])/3,0)</f>
        <v>Q3</v>
      </c>
      <c r="E665" s="4">
        <f>MONTH(SalesDataTable[[#This Row],[Order Date]])</f>
        <v>7</v>
      </c>
      <c r="F665" s="4" t="str">
        <f>TEXT(SalesDataTable[[#This Row],[Order Date]],"MMM")</f>
        <v>Jul</v>
      </c>
      <c r="G665" s="4" t="s">
        <v>20</v>
      </c>
      <c r="H665" s="4" t="s">
        <v>33</v>
      </c>
      <c r="I665" s="4" t="s">
        <v>28</v>
      </c>
      <c r="J665" s="4" t="s">
        <v>13</v>
      </c>
      <c r="K665" s="4" t="s">
        <v>23</v>
      </c>
      <c r="L665" s="4" t="s">
        <v>29</v>
      </c>
      <c r="M665" s="8">
        <v>2</v>
      </c>
      <c r="N665" s="5">
        <v>193.76</v>
      </c>
      <c r="O665" s="6">
        <v>0.1</v>
      </c>
      <c r="P665" s="5">
        <v>104.66</v>
      </c>
      <c r="Q665" s="5">
        <f t="shared" si="40"/>
        <v>348.76799999999997</v>
      </c>
      <c r="R665" s="5">
        <f t="shared" si="41"/>
        <v>209.32</v>
      </c>
      <c r="S665" s="5">
        <f t="shared" si="42"/>
        <v>139.44799999999998</v>
      </c>
      <c r="T665" s="7">
        <f t="shared" si="43"/>
        <v>0.39983025965684921</v>
      </c>
    </row>
    <row r="666" spans="1:20" ht="15.6">
      <c r="A666" s="2">
        <v>1284</v>
      </c>
      <c r="B666" s="3">
        <v>46131</v>
      </c>
      <c r="C666" s="4">
        <f>YEAR(SalesDataTable[[#This Row],[Order Date]])</f>
        <v>2026</v>
      </c>
      <c r="D666" s="4" t="str">
        <f>"Q"&amp;ROUNDUP(MONTH(SalesDataTable[[#This Row],[Order Date]])/3,0)</f>
        <v>Q2</v>
      </c>
      <c r="E666" s="4">
        <f>MONTH(SalesDataTable[[#This Row],[Order Date]])</f>
        <v>4</v>
      </c>
      <c r="F666" s="4" t="str">
        <f>TEXT(SalesDataTable[[#This Row],[Order Date]],"MMM")</f>
        <v>Apr</v>
      </c>
      <c r="G666" s="4" t="s">
        <v>6</v>
      </c>
      <c r="H666" s="4" t="s">
        <v>43</v>
      </c>
      <c r="I666" s="4" t="s">
        <v>19</v>
      </c>
      <c r="J666" s="4" t="s">
        <v>13</v>
      </c>
      <c r="K666" s="4" t="s">
        <v>14</v>
      </c>
      <c r="L666" s="4" t="s">
        <v>44</v>
      </c>
      <c r="M666" s="8">
        <v>1</v>
      </c>
      <c r="N666" s="5">
        <v>136.01</v>
      </c>
      <c r="O666" s="6">
        <v>0</v>
      </c>
      <c r="P666" s="5">
        <v>66.59</v>
      </c>
      <c r="Q666" s="5">
        <f t="shared" si="40"/>
        <v>136.01</v>
      </c>
      <c r="R666" s="5">
        <f t="shared" si="41"/>
        <v>66.59</v>
      </c>
      <c r="S666" s="5">
        <f t="shared" si="42"/>
        <v>69.419999999999987</v>
      </c>
      <c r="T666" s="7">
        <f t="shared" si="43"/>
        <v>0.51040364679067707</v>
      </c>
    </row>
    <row r="667" spans="1:20" ht="15.6">
      <c r="A667" s="2">
        <v>1286</v>
      </c>
      <c r="B667" s="3">
        <v>46089</v>
      </c>
      <c r="C667" s="4">
        <f>YEAR(SalesDataTable[[#This Row],[Order Date]])</f>
        <v>2026</v>
      </c>
      <c r="D667" s="4" t="str">
        <f>"Q"&amp;ROUNDUP(MONTH(SalesDataTable[[#This Row],[Order Date]])/3,0)</f>
        <v>Q1</v>
      </c>
      <c r="E667" s="4">
        <f>MONTH(SalesDataTable[[#This Row],[Order Date]])</f>
        <v>3</v>
      </c>
      <c r="F667" s="4" t="str">
        <f>TEXT(SalesDataTable[[#This Row],[Order Date]],"MMM")</f>
        <v>Mar</v>
      </c>
      <c r="G667" s="4" t="s">
        <v>6</v>
      </c>
      <c r="H667" s="4" t="s">
        <v>7</v>
      </c>
      <c r="I667" s="4" t="s">
        <v>2</v>
      </c>
      <c r="J667" s="4" t="s">
        <v>13</v>
      </c>
      <c r="K667" s="4" t="s">
        <v>9</v>
      </c>
      <c r="L667" s="4" t="s">
        <v>17</v>
      </c>
      <c r="M667" s="8">
        <v>1</v>
      </c>
      <c r="N667" s="5">
        <v>146.6</v>
      </c>
      <c r="O667" s="6">
        <v>0</v>
      </c>
      <c r="P667" s="5">
        <v>78.92</v>
      </c>
      <c r="Q667" s="5">
        <f t="shared" si="40"/>
        <v>146.6</v>
      </c>
      <c r="R667" s="5">
        <f t="shared" si="41"/>
        <v>78.92</v>
      </c>
      <c r="S667" s="5">
        <f t="shared" si="42"/>
        <v>67.679999999999993</v>
      </c>
      <c r="T667" s="7">
        <f t="shared" si="43"/>
        <v>0.46166439290586625</v>
      </c>
    </row>
    <row r="668" spans="1:20" ht="15.6">
      <c r="A668" s="2">
        <v>1289</v>
      </c>
      <c r="B668" s="3">
        <v>46238</v>
      </c>
      <c r="C668" s="4">
        <f>YEAR(SalesDataTable[[#This Row],[Order Date]])</f>
        <v>2026</v>
      </c>
      <c r="D668" s="4" t="str">
        <f>"Q"&amp;ROUNDUP(MONTH(SalesDataTable[[#This Row],[Order Date]])/3,0)</f>
        <v>Q3</v>
      </c>
      <c r="E668" s="4">
        <f>MONTH(SalesDataTable[[#This Row],[Order Date]])</f>
        <v>8</v>
      </c>
      <c r="F668" s="4" t="str">
        <f>TEXT(SalesDataTable[[#This Row],[Order Date]],"MMM")</f>
        <v>Aug</v>
      </c>
      <c r="G668" s="4" t="s">
        <v>11</v>
      </c>
      <c r="H668" s="4" t="s">
        <v>52</v>
      </c>
      <c r="I668" s="4" t="s">
        <v>28</v>
      </c>
      <c r="J668" s="4" t="s">
        <v>13</v>
      </c>
      <c r="K668" s="4" t="s">
        <v>9</v>
      </c>
      <c r="L668" s="4" t="s">
        <v>46</v>
      </c>
      <c r="M668" s="8">
        <v>1</v>
      </c>
      <c r="N668" s="5">
        <v>70.56</v>
      </c>
      <c r="O668" s="6">
        <v>0</v>
      </c>
      <c r="P668" s="5">
        <v>32.11</v>
      </c>
      <c r="Q668" s="5">
        <f t="shared" si="40"/>
        <v>70.56</v>
      </c>
      <c r="R668" s="5">
        <f t="shared" si="41"/>
        <v>32.11</v>
      </c>
      <c r="S668" s="5">
        <f t="shared" si="42"/>
        <v>38.450000000000003</v>
      </c>
      <c r="T668" s="7">
        <f t="shared" si="43"/>
        <v>0.54492630385487528</v>
      </c>
    </row>
    <row r="669" spans="1:20" ht="15.6">
      <c r="A669" s="2">
        <v>1290</v>
      </c>
      <c r="B669" s="3">
        <v>46106</v>
      </c>
      <c r="C669" s="4">
        <f>YEAR(SalesDataTable[[#This Row],[Order Date]])</f>
        <v>2026</v>
      </c>
      <c r="D669" s="4" t="str">
        <f>"Q"&amp;ROUNDUP(MONTH(SalesDataTable[[#This Row],[Order Date]])/3,0)</f>
        <v>Q1</v>
      </c>
      <c r="E669" s="4">
        <f>MONTH(SalesDataTable[[#This Row],[Order Date]])</f>
        <v>3</v>
      </c>
      <c r="F669" s="4" t="str">
        <f>TEXT(SalesDataTable[[#This Row],[Order Date]],"MMM")</f>
        <v>Mar</v>
      </c>
      <c r="G669" s="4" t="s">
        <v>6</v>
      </c>
      <c r="H669" s="4" t="s">
        <v>7</v>
      </c>
      <c r="I669" s="4" t="s">
        <v>2</v>
      </c>
      <c r="J669" s="4" t="s">
        <v>16</v>
      </c>
      <c r="K669" s="4" t="s">
        <v>34</v>
      </c>
      <c r="L669" s="4" t="s">
        <v>42</v>
      </c>
      <c r="M669" s="8">
        <v>5</v>
      </c>
      <c r="N669" s="5">
        <v>36.369999999999997</v>
      </c>
      <c r="O669" s="6">
        <v>0.05</v>
      </c>
      <c r="P669" s="5">
        <v>13.81</v>
      </c>
      <c r="Q669" s="5">
        <f t="shared" si="40"/>
        <v>172.75749999999999</v>
      </c>
      <c r="R669" s="5">
        <f t="shared" si="41"/>
        <v>69.05</v>
      </c>
      <c r="S669" s="5">
        <f t="shared" si="42"/>
        <v>103.7075</v>
      </c>
      <c r="T669" s="7">
        <f t="shared" si="43"/>
        <v>0.60030678841729013</v>
      </c>
    </row>
    <row r="670" spans="1:20" ht="15.6">
      <c r="A670" s="2">
        <v>1292</v>
      </c>
      <c r="B670" s="3">
        <v>46296</v>
      </c>
      <c r="C670" s="4">
        <f>YEAR(SalesDataTable[[#This Row],[Order Date]])</f>
        <v>2026</v>
      </c>
      <c r="D670" s="4" t="str">
        <f>"Q"&amp;ROUNDUP(MONTH(SalesDataTable[[#This Row],[Order Date]])/3,0)</f>
        <v>Q4</v>
      </c>
      <c r="E670" s="4">
        <f>MONTH(SalesDataTable[[#This Row],[Order Date]])</f>
        <v>10</v>
      </c>
      <c r="F670" s="4" t="str">
        <f>TEXT(SalesDataTable[[#This Row],[Order Date]],"MMM")</f>
        <v>Oct</v>
      </c>
      <c r="G670" s="4" t="s">
        <v>0</v>
      </c>
      <c r="H670" s="4" t="s">
        <v>36</v>
      </c>
      <c r="I670" s="4" t="s">
        <v>19</v>
      </c>
      <c r="J670" s="4" t="s">
        <v>13</v>
      </c>
      <c r="K670" s="4" t="s">
        <v>23</v>
      </c>
      <c r="L670" s="4" t="s">
        <v>40</v>
      </c>
      <c r="M670" s="8">
        <v>1</v>
      </c>
      <c r="N670" s="5">
        <v>79.81</v>
      </c>
      <c r="O670" s="6">
        <v>0</v>
      </c>
      <c r="P670" s="5">
        <v>39.08</v>
      </c>
      <c r="Q670" s="5">
        <f t="shared" si="40"/>
        <v>79.81</v>
      </c>
      <c r="R670" s="5">
        <f t="shared" si="41"/>
        <v>39.08</v>
      </c>
      <c r="S670" s="5">
        <f t="shared" si="42"/>
        <v>40.730000000000004</v>
      </c>
      <c r="T670" s="7">
        <f t="shared" si="43"/>
        <v>0.5103370504949255</v>
      </c>
    </row>
    <row r="671" spans="1:20" ht="15.6">
      <c r="A671" s="2">
        <v>1295</v>
      </c>
      <c r="B671" s="3">
        <v>46339</v>
      </c>
      <c r="C671" s="4">
        <f>YEAR(SalesDataTable[[#This Row],[Order Date]])</f>
        <v>2026</v>
      </c>
      <c r="D671" s="4" t="str">
        <f>"Q"&amp;ROUNDUP(MONTH(SalesDataTable[[#This Row],[Order Date]])/3,0)</f>
        <v>Q4</v>
      </c>
      <c r="E671" s="4">
        <f>MONTH(SalesDataTable[[#This Row],[Order Date]])</f>
        <v>11</v>
      </c>
      <c r="F671" s="4" t="str">
        <f>TEXT(SalesDataTable[[#This Row],[Order Date]],"MMM")</f>
        <v>Nov</v>
      </c>
      <c r="G671" s="4" t="s">
        <v>6</v>
      </c>
      <c r="H671" s="4" t="s">
        <v>41</v>
      </c>
      <c r="I671" s="4" t="s">
        <v>28</v>
      </c>
      <c r="J671" s="4" t="s">
        <v>13</v>
      </c>
      <c r="K671" s="4" t="s">
        <v>9</v>
      </c>
      <c r="L671" s="4" t="s">
        <v>37</v>
      </c>
      <c r="M671" s="8">
        <v>1</v>
      </c>
      <c r="N671" s="5">
        <v>155.44999999999999</v>
      </c>
      <c r="O671" s="6">
        <v>0.05</v>
      </c>
      <c r="P671" s="5">
        <v>77.25</v>
      </c>
      <c r="Q671" s="5">
        <f t="shared" si="40"/>
        <v>147.67749999999998</v>
      </c>
      <c r="R671" s="5">
        <f t="shared" si="41"/>
        <v>77.25</v>
      </c>
      <c r="S671" s="5">
        <f t="shared" si="42"/>
        <v>70.427499999999981</v>
      </c>
      <c r="T671" s="7">
        <f t="shared" si="43"/>
        <v>0.47690067884410281</v>
      </c>
    </row>
    <row r="672" spans="1:20" ht="15.6">
      <c r="A672" s="2">
        <v>1296</v>
      </c>
      <c r="B672" s="3">
        <v>46343</v>
      </c>
      <c r="C672" s="4">
        <f>YEAR(SalesDataTable[[#This Row],[Order Date]])</f>
        <v>2026</v>
      </c>
      <c r="D672" s="4" t="str">
        <f>"Q"&amp;ROUNDUP(MONTH(SalesDataTable[[#This Row],[Order Date]])/3,0)</f>
        <v>Q4</v>
      </c>
      <c r="E672" s="4">
        <f>MONTH(SalesDataTable[[#This Row],[Order Date]])</f>
        <v>11</v>
      </c>
      <c r="F672" s="4" t="str">
        <f>TEXT(SalesDataTable[[#This Row],[Order Date]],"MMM")</f>
        <v>Nov</v>
      </c>
      <c r="G672" s="4" t="s">
        <v>20</v>
      </c>
      <c r="H672" s="4" t="s">
        <v>47</v>
      </c>
      <c r="I672" s="4" t="s">
        <v>2</v>
      </c>
      <c r="J672" s="4" t="s">
        <v>13</v>
      </c>
      <c r="K672" s="4" t="s">
        <v>23</v>
      </c>
      <c r="L672" s="4" t="s">
        <v>29</v>
      </c>
      <c r="M672" s="8">
        <v>1</v>
      </c>
      <c r="N672" s="5">
        <v>191.85</v>
      </c>
      <c r="O672" s="6">
        <v>0.15</v>
      </c>
      <c r="P672" s="5">
        <v>104.41</v>
      </c>
      <c r="Q672" s="5">
        <f t="shared" si="40"/>
        <v>163.07249999999999</v>
      </c>
      <c r="R672" s="5">
        <f t="shared" si="41"/>
        <v>104.41</v>
      </c>
      <c r="S672" s="5">
        <f t="shared" si="42"/>
        <v>58.662499999999994</v>
      </c>
      <c r="T672" s="7">
        <f t="shared" si="43"/>
        <v>0.35973263425776875</v>
      </c>
    </row>
    <row r="673" spans="1:20" ht="15.6">
      <c r="A673" s="2">
        <v>1297</v>
      </c>
      <c r="B673" s="3">
        <v>46148</v>
      </c>
      <c r="C673" s="4">
        <f>YEAR(SalesDataTable[[#This Row],[Order Date]])</f>
        <v>2026</v>
      </c>
      <c r="D673" s="4" t="str">
        <f>"Q"&amp;ROUNDUP(MONTH(SalesDataTable[[#This Row],[Order Date]])/3,0)</f>
        <v>Q2</v>
      </c>
      <c r="E673" s="4">
        <f>MONTH(SalesDataTable[[#This Row],[Order Date]])</f>
        <v>5</v>
      </c>
      <c r="F673" s="4" t="str">
        <f>TEXT(SalesDataTable[[#This Row],[Order Date]],"MMM")</f>
        <v>May</v>
      </c>
      <c r="G673" s="4" t="s">
        <v>11</v>
      </c>
      <c r="H673" s="4" t="s">
        <v>12</v>
      </c>
      <c r="I673" s="4" t="s">
        <v>19</v>
      </c>
      <c r="J673" s="4" t="s">
        <v>13</v>
      </c>
      <c r="K673" s="4" t="s">
        <v>34</v>
      </c>
      <c r="L673" s="4" t="s">
        <v>42</v>
      </c>
      <c r="M673" s="8">
        <v>2</v>
      </c>
      <c r="N673" s="5">
        <v>35.86</v>
      </c>
      <c r="O673" s="6">
        <v>0</v>
      </c>
      <c r="P673" s="5">
        <v>13.9</v>
      </c>
      <c r="Q673" s="5">
        <f t="shared" si="40"/>
        <v>71.72</v>
      </c>
      <c r="R673" s="5">
        <f t="shared" si="41"/>
        <v>27.8</v>
      </c>
      <c r="S673" s="5">
        <f t="shared" si="42"/>
        <v>43.92</v>
      </c>
      <c r="T673" s="7">
        <f t="shared" si="43"/>
        <v>0.61238148354712774</v>
      </c>
    </row>
    <row r="674" spans="1:20" ht="15.6">
      <c r="A674" s="2">
        <v>1300</v>
      </c>
      <c r="B674" s="3">
        <v>46186</v>
      </c>
      <c r="C674" s="4">
        <f>YEAR(SalesDataTable[[#This Row],[Order Date]])</f>
        <v>2026</v>
      </c>
      <c r="D674" s="4" t="str">
        <f>"Q"&amp;ROUNDUP(MONTH(SalesDataTable[[#This Row],[Order Date]])/3,0)</f>
        <v>Q2</v>
      </c>
      <c r="E674" s="4">
        <f>MONTH(SalesDataTable[[#This Row],[Order Date]])</f>
        <v>6</v>
      </c>
      <c r="F674" s="4" t="str">
        <f>TEXT(SalesDataTable[[#This Row],[Order Date]],"MMM")</f>
        <v>Jun</v>
      </c>
      <c r="G674" s="4" t="s">
        <v>6</v>
      </c>
      <c r="H674" s="4" t="s">
        <v>27</v>
      </c>
      <c r="I674" s="4" t="s">
        <v>2</v>
      </c>
      <c r="J674" s="4" t="s">
        <v>13</v>
      </c>
      <c r="K674" s="4" t="s">
        <v>4</v>
      </c>
      <c r="L674" s="4" t="s">
        <v>22</v>
      </c>
      <c r="M674" s="8">
        <v>1</v>
      </c>
      <c r="N674" s="5">
        <v>49.76</v>
      </c>
      <c r="O674" s="6">
        <v>0.05</v>
      </c>
      <c r="P674" s="5">
        <v>22.58</v>
      </c>
      <c r="Q674" s="5">
        <f t="shared" si="40"/>
        <v>47.271999999999998</v>
      </c>
      <c r="R674" s="5">
        <f t="shared" si="41"/>
        <v>22.58</v>
      </c>
      <c r="S674" s="5">
        <f t="shared" si="42"/>
        <v>24.692</v>
      </c>
      <c r="T674" s="7">
        <f t="shared" si="43"/>
        <v>0.52233880521238796</v>
      </c>
    </row>
    <row r="675" spans="1:20" ht="15.6">
      <c r="A675" s="2">
        <v>1302</v>
      </c>
      <c r="B675" s="3">
        <v>46212</v>
      </c>
      <c r="C675" s="4">
        <f>YEAR(SalesDataTable[[#This Row],[Order Date]])</f>
        <v>2026</v>
      </c>
      <c r="D675" s="4" t="str">
        <f>"Q"&amp;ROUNDUP(MONTH(SalesDataTable[[#This Row],[Order Date]])/3,0)</f>
        <v>Q3</v>
      </c>
      <c r="E675" s="4">
        <f>MONTH(SalesDataTable[[#This Row],[Order Date]])</f>
        <v>7</v>
      </c>
      <c r="F675" s="4" t="str">
        <f>TEXT(SalesDataTable[[#This Row],[Order Date]],"MMM")</f>
        <v>Jul</v>
      </c>
      <c r="G675" s="4" t="s">
        <v>6</v>
      </c>
      <c r="H675" s="4" t="s">
        <v>49</v>
      </c>
      <c r="I675" s="4" t="s">
        <v>19</v>
      </c>
      <c r="J675" s="4" t="s">
        <v>3</v>
      </c>
      <c r="K675" s="4" t="s">
        <v>14</v>
      </c>
      <c r="L675" s="4" t="s">
        <v>32</v>
      </c>
      <c r="M675" s="8">
        <v>1</v>
      </c>
      <c r="N675" s="5">
        <v>46.87</v>
      </c>
      <c r="O675" s="6">
        <v>0</v>
      </c>
      <c r="P675" s="5">
        <v>18.649999999999999</v>
      </c>
      <c r="Q675" s="5">
        <f t="shared" si="40"/>
        <v>46.87</v>
      </c>
      <c r="R675" s="5">
        <f t="shared" si="41"/>
        <v>18.649999999999999</v>
      </c>
      <c r="S675" s="5">
        <f t="shared" si="42"/>
        <v>28.22</v>
      </c>
      <c r="T675" s="7">
        <f t="shared" si="43"/>
        <v>0.60209088969490077</v>
      </c>
    </row>
    <row r="676" spans="1:20" ht="15.6">
      <c r="A676" s="2">
        <v>1303</v>
      </c>
      <c r="B676" s="3">
        <v>46133</v>
      </c>
      <c r="C676" s="4">
        <f>YEAR(SalesDataTable[[#This Row],[Order Date]])</f>
        <v>2026</v>
      </c>
      <c r="D676" s="4" t="str">
        <f>"Q"&amp;ROUNDUP(MONTH(SalesDataTable[[#This Row],[Order Date]])/3,0)</f>
        <v>Q2</v>
      </c>
      <c r="E676" s="4">
        <f>MONTH(SalesDataTable[[#This Row],[Order Date]])</f>
        <v>4</v>
      </c>
      <c r="F676" s="4" t="str">
        <f>TEXT(SalesDataTable[[#This Row],[Order Date]],"MMM")</f>
        <v>Apr</v>
      </c>
      <c r="G676" s="4" t="s">
        <v>6</v>
      </c>
      <c r="H676" s="4" t="s">
        <v>43</v>
      </c>
      <c r="I676" s="4" t="s">
        <v>2</v>
      </c>
      <c r="J676" s="4" t="s">
        <v>13</v>
      </c>
      <c r="K676" s="4" t="s">
        <v>9</v>
      </c>
      <c r="L676" s="4" t="s">
        <v>17</v>
      </c>
      <c r="M676" s="8">
        <v>1</v>
      </c>
      <c r="N676" s="5">
        <v>142.22999999999999</v>
      </c>
      <c r="O676" s="6">
        <v>0.05</v>
      </c>
      <c r="P676" s="5">
        <v>77.66</v>
      </c>
      <c r="Q676" s="5">
        <f t="shared" si="40"/>
        <v>135.11849999999998</v>
      </c>
      <c r="R676" s="5">
        <f t="shared" si="41"/>
        <v>77.66</v>
      </c>
      <c r="S676" s="5">
        <f t="shared" si="42"/>
        <v>57.458499999999987</v>
      </c>
      <c r="T676" s="7">
        <f t="shared" si="43"/>
        <v>0.42524524768999061</v>
      </c>
    </row>
    <row r="677" spans="1:20" ht="15.6">
      <c r="A677" s="2">
        <v>1304</v>
      </c>
      <c r="B677" s="3">
        <v>46141</v>
      </c>
      <c r="C677" s="4">
        <f>YEAR(SalesDataTable[[#This Row],[Order Date]])</f>
        <v>2026</v>
      </c>
      <c r="D677" s="4" t="str">
        <f>"Q"&amp;ROUNDUP(MONTH(SalesDataTable[[#This Row],[Order Date]])/3,0)</f>
        <v>Q2</v>
      </c>
      <c r="E677" s="4">
        <f>MONTH(SalesDataTable[[#This Row],[Order Date]])</f>
        <v>4</v>
      </c>
      <c r="F677" s="4" t="str">
        <f>TEXT(SalesDataTable[[#This Row],[Order Date]],"MMM")</f>
        <v>Apr</v>
      </c>
      <c r="G677" s="4" t="s">
        <v>0</v>
      </c>
      <c r="H677" s="4" t="s">
        <v>1</v>
      </c>
      <c r="I677" s="4" t="s">
        <v>28</v>
      </c>
      <c r="J677" s="4" t="s">
        <v>3</v>
      </c>
      <c r="K677" s="4" t="s">
        <v>14</v>
      </c>
      <c r="L677" s="4" t="s">
        <v>15</v>
      </c>
      <c r="M677" s="8">
        <v>2</v>
      </c>
      <c r="N677" s="5">
        <v>35.33</v>
      </c>
      <c r="O677" s="6">
        <v>0</v>
      </c>
      <c r="P677" s="5">
        <v>13.69</v>
      </c>
      <c r="Q677" s="5">
        <f t="shared" si="40"/>
        <v>70.66</v>
      </c>
      <c r="R677" s="5">
        <f t="shared" si="41"/>
        <v>27.38</v>
      </c>
      <c r="S677" s="5">
        <f t="shared" si="42"/>
        <v>43.28</v>
      </c>
      <c r="T677" s="7">
        <f t="shared" si="43"/>
        <v>0.61251061420888764</v>
      </c>
    </row>
    <row r="678" spans="1:20" ht="15.6">
      <c r="A678" s="2">
        <v>1306</v>
      </c>
      <c r="B678" s="3">
        <v>46304</v>
      </c>
      <c r="C678" s="4">
        <f>YEAR(SalesDataTable[[#This Row],[Order Date]])</f>
        <v>2026</v>
      </c>
      <c r="D678" s="4" t="str">
        <f>"Q"&amp;ROUNDUP(MONTH(SalesDataTable[[#This Row],[Order Date]])/3,0)</f>
        <v>Q4</v>
      </c>
      <c r="E678" s="4">
        <f>MONTH(SalesDataTable[[#This Row],[Order Date]])</f>
        <v>10</v>
      </c>
      <c r="F678" s="4" t="str">
        <f>TEXT(SalesDataTable[[#This Row],[Order Date]],"MMM")</f>
        <v>Oct</v>
      </c>
      <c r="G678" s="4" t="s">
        <v>20</v>
      </c>
      <c r="H678" s="4" t="s">
        <v>33</v>
      </c>
      <c r="I678" s="4" t="s">
        <v>19</v>
      </c>
      <c r="J678" s="4" t="s">
        <v>16</v>
      </c>
      <c r="K678" s="4" t="s">
        <v>34</v>
      </c>
      <c r="L678" s="4" t="s">
        <v>42</v>
      </c>
      <c r="M678" s="8">
        <v>1</v>
      </c>
      <c r="N678" s="5">
        <v>35.450000000000003</v>
      </c>
      <c r="O678" s="6">
        <v>0.05</v>
      </c>
      <c r="P678" s="5">
        <v>14.23</v>
      </c>
      <c r="Q678" s="5">
        <f t="shared" si="40"/>
        <v>33.677500000000002</v>
      </c>
      <c r="R678" s="5">
        <f t="shared" si="41"/>
        <v>14.23</v>
      </c>
      <c r="S678" s="5">
        <f t="shared" si="42"/>
        <v>19.447500000000002</v>
      </c>
      <c r="T678" s="7">
        <f t="shared" si="43"/>
        <v>0.57746269764679681</v>
      </c>
    </row>
    <row r="679" spans="1:20" ht="15.6">
      <c r="A679" s="2">
        <v>1310</v>
      </c>
      <c r="B679" s="3">
        <v>46207</v>
      </c>
      <c r="C679" s="4">
        <f>YEAR(SalesDataTable[[#This Row],[Order Date]])</f>
        <v>2026</v>
      </c>
      <c r="D679" s="4" t="str">
        <f>"Q"&amp;ROUNDUP(MONTH(SalesDataTable[[#This Row],[Order Date]])/3,0)</f>
        <v>Q3</v>
      </c>
      <c r="E679" s="4">
        <f>MONTH(SalesDataTable[[#This Row],[Order Date]])</f>
        <v>7</v>
      </c>
      <c r="F679" s="4" t="str">
        <f>TEXT(SalesDataTable[[#This Row],[Order Date]],"MMM")</f>
        <v>Jul</v>
      </c>
      <c r="G679" s="4" t="s">
        <v>11</v>
      </c>
      <c r="H679" s="4" t="s">
        <v>39</v>
      </c>
      <c r="I679" s="4" t="s">
        <v>19</v>
      </c>
      <c r="J679" s="4" t="s">
        <v>13</v>
      </c>
      <c r="K679" s="4" t="s">
        <v>4</v>
      </c>
      <c r="L679" s="4" t="s">
        <v>30</v>
      </c>
      <c r="M679" s="8">
        <v>1</v>
      </c>
      <c r="N679" s="5">
        <v>103.58</v>
      </c>
      <c r="O679" s="6">
        <v>0</v>
      </c>
      <c r="P679" s="5">
        <v>51.94</v>
      </c>
      <c r="Q679" s="5">
        <f t="shared" si="40"/>
        <v>103.58</v>
      </c>
      <c r="R679" s="5">
        <f t="shared" si="41"/>
        <v>51.94</v>
      </c>
      <c r="S679" s="5">
        <f t="shared" si="42"/>
        <v>51.64</v>
      </c>
      <c r="T679" s="7">
        <f t="shared" si="43"/>
        <v>0.49855184398532537</v>
      </c>
    </row>
    <row r="680" spans="1:20" ht="15.6">
      <c r="A680" s="2">
        <v>1314</v>
      </c>
      <c r="B680" s="3">
        <v>46060</v>
      </c>
      <c r="C680" s="4">
        <f>YEAR(SalesDataTable[[#This Row],[Order Date]])</f>
        <v>2026</v>
      </c>
      <c r="D680" s="4" t="str">
        <f>"Q"&amp;ROUNDUP(MONTH(SalesDataTable[[#This Row],[Order Date]])/3,0)</f>
        <v>Q1</v>
      </c>
      <c r="E680" s="4">
        <f>MONTH(SalesDataTable[[#This Row],[Order Date]])</f>
        <v>2</v>
      </c>
      <c r="F680" s="4" t="str">
        <f>TEXT(SalesDataTable[[#This Row],[Order Date]],"MMM")</f>
        <v>Feb</v>
      </c>
      <c r="G680" s="4" t="s">
        <v>20</v>
      </c>
      <c r="H680" s="4" t="s">
        <v>21</v>
      </c>
      <c r="I680" s="4" t="s">
        <v>2</v>
      </c>
      <c r="J680" s="4" t="s">
        <v>3</v>
      </c>
      <c r="K680" s="4" t="s">
        <v>14</v>
      </c>
      <c r="L680" s="4" t="s">
        <v>15</v>
      </c>
      <c r="M680" s="8">
        <v>2</v>
      </c>
      <c r="N680" s="5">
        <v>37.03</v>
      </c>
      <c r="O680" s="6">
        <v>0.15</v>
      </c>
      <c r="P680" s="5">
        <v>13.87</v>
      </c>
      <c r="Q680" s="5">
        <f t="shared" si="40"/>
        <v>62.951000000000001</v>
      </c>
      <c r="R680" s="5">
        <f t="shared" si="41"/>
        <v>27.74</v>
      </c>
      <c r="S680" s="5">
        <f t="shared" si="42"/>
        <v>35.210999999999999</v>
      </c>
      <c r="T680" s="7">
        <f t="shared" si="43"/>
        <v>0.55933980397451988</v>
      </c>
    </row>
    <row r="681" spans="1:20" ht="15.6">
      <c r="A681" s="2">
        <v>1317</v>
      </c>
      <c r="B681" s="3">
        <v>46215</v>
      </c>
      <c r="C681" s="4">
        <f>YEAR(SalesDataTable[[#This Row],[Order Date]])</f>
        <v>2026</v>
      </c>
      <c r="D681" s="4" t="str">
        <f>"Q"&amp;ROUNDUP(MONTH(SalesDataTable[[#This Row],[Order Date]])/3,0)</f>
        <v>Q3</v>
      </c>
      <c r="E681" s="4">
        <f>MONTH(SalesDataTable[[#This Row],[Order Date]])</f>
        <v>7</v>
      </c>
      <c r="F681" s="4" t="str">
        <f>TEXT(SalesDataTable[[#This Row],[Order Date]],"MMM")</f>
        <v>Jul</v>
      </c>
      <c r="G681" s="4" t="s">
        <v>6</v>
      </c>
      <c r="H681" s="4" t="s">
        <v>49</v>
      </c>
      <c r="I681" s="4" t="s">
        <v>2</v>
      </c>
      <c r="J681" s="4" t="s">
        <v>16</v>
      </c>
      <c r="K681" s="4" t="s">
        <v>34</v>
      </c>
      <c r="L681" s="4" t="s">
        <v>42</v>
      </c>
      <c r="M681" s="8">
        <v>3</v>
      </c>
      <c r="N681" s="5">
        <v>37</v>
      </c>
      <c r="O681" s="6">
        <v>0</v>
      </c>
      <c r="P681" s="5">
        <v>13.69</v>
      </c>
      <c r="Q681" s="5">
        <f t="shared" si="40"/>
        <v>111</v>
      </c>
      <c r="R681" s="5">
        <f t="shared" si="41"/>
        <v>41.07</v>
      </c>
      <c r="S681" s="5">
        <f t="shared" si="42"/>
        <v>69.930000000000007</v>
      </c>
      <c r="T681" s="7">
        <f t="shared" si="43"/>
        <v>0.63000000000000012</v>
      </c>
    </row>
    <row r="682" spans="1:20" ht="15.6">
      <c r="A682" s="2">
        <v>1320</v>
      </c>
      <c r="B682" s="3">
        <v>46097</v>
      </c>
      <c r="C682" s="4">
        <f>YEAR(SalesDataTable[[#This Row],[Order Date]])</f>
        <v>2026</v>
      </c>
      <c r="D682" s="4" t="str">
        <f>"Q"&amp;ROUNDUP(MONTH(SalesDataTable[[#This Row],[Order Date]])/3,0)</f>
        <v>Q1</v>
      </c>
      <c r="E682" s="4">
        <f>MONTH(SalesDataTable[[#This Row],[Order Date]])</f>
        <v>3</v>
      </c>
      <c r="F682" s="4" t="str">
        <f>TEXT(SalesDataTable[[#This Row],[Order Date]],"MMM")</f>
        <v>Mar</v>
      </c>
      <c r="G682" s="4" t="s">
        <v>11</v>
      </c>
      <c r="H682" s="4" t="s">
        <v>18</v>
      </c>
      <c r="I682" s="4" t="s">
        <v>19</v>
      </c>
      <c r="J682" s="4" t="s">
        <v>16</v>
      </c>
      <c r="K682" s="4" t="s">
        <v>23</v>
      </c>
      <c r="L682" s="4" t="s">
        <v>29</v>
      </c>
      <c r="M682" s="8">
        <v>1</v>
      </c>
      <c r="N682" s="5">
        <v>200.05</v>
      </c>
      <c r="O682" s="6">
        <v>0</v>
      </c>
      <c r="P682" s="5">
        <v>102.69</v>
      </c>
      <c r="Q682" s="5">
        <f t="shared" si="40"/>
        <v>200.05</v>
      </c>
      <c r="R682" s="5">
        <f t="shared" si="41"/>
        <v>102.69</v>
      </c>
      <c r="S682" s="5">
        <f t="shared" si="42"/>
        <v>97.360000000000014</v>
      </c>
      <c r="T682" s="7">
        <f t="shared" si="43"/>
        <v>0.48667833041739567</v>
      </c>
    </row>
    <row r="683" spans="1:20" ht="15.6">
      <c r="A683" s="2">
        <v>1321</v>
      </c>
      <c r="B683" s="3">
        <v>46310</v>
      </c>
      <c r="C683" s="4">
        <f>YEAR(SalesDataTable[[#This Row],[Order Date]])</f>
        <v>2026</v>
      </c>
      <c r="D683" s="4" t="str">
        <f>"Q"&amp;ROUNDUP(MONTH(SalesDataTable[[#This Row],[Order Date]])/3,0)</f>
        <v>Q4</v>
      </c>
      <c r="E683" s="4">
        <f>MONTH(SalesDataTable[[#This Row],[Order Date]])</f>
        <v>10</v>
      </c>
      <c r="F683" s="4" t="str">
        <f>TEXT(SalesDataTable[[#This Row],[Order Date]],"MMM")</f>
        <v>Oct</v>
      </c>
      <c r="G683" s="4" t="s">
        <v>20</v>
      </c>
      <c r="H683" s="4" t="s">
        <v>47</v>
      </c>
      <c r="I683" s="4" t="s">
        <v>19</v>
      </c>
      <c r="J683" s="4" t="s">
        <v>3</v>
      </c>
      <c r="K683" s="4" t="s">
        <v>4</v>
      </c>
      <c r="L683" s="4" t="s">
        <v>26</v>
      </c>
      <c r="M683" s="8">
        <v>3</v>
      </c>
      <c r="N683" s="5">
        <v>39.83</v>
      </c>
      <c r="O683" s="6">
        <v>0.1</v>
      </c>
      <c r="P683" s="5">
        <v>16.93</v>
      </c>
      <c r="Q683" s="5">
        <f t="shared" si="40"/>
        <v>107.541</v>
      </c>
      <c r="R683" s="5">
        <f t="shared" si="41"/>
        <v>50.79</v>
      </c>
      <c r="S683" s="5">
        <f t="shared" si="42"/>
        <v>56.750999999999998</v>
      </c>
      <c r="T683" s="7">
        <f t="shared" si="43"/>
        <v>0.52771501101905316</v>
      </c>
    </row>
    <row r="684" spans="1:20" ht="15.6">
      <c r="A684" s="2">
        <v>1323</v>
      </c>
      <c r="B684" s="3">
        <v>46198</v>
      </c>
      <c r="C684" s="4">
        <f>YEAR(SalesDataTable[[#This Row],[Order Date]])</f>
        <v>2026</v>
      </c>
      <c r="D684" s="4" t="str">
        <f>"Q"&amp;ROUNDUP(MONTH(SalesDataTable[[#This Row],[Order Date]])/3,0)</f>
        <v>Q2</v>
      </c>
      <c r="E684" s="4">
        <f>MONTH(SalesDataTable[[#This Row],[Order Date]])</f>
        <v>6</v>
      </c>
      <c r="F684" s="4" t="str">
        <f>TEXT(SalesDataTable[[#This Row],[Order Date]],"MMM")</f>
        <v>Jun</v>
      </c>
      <c r="G684" s="4" t="s">
        <v>6</v>
      </c>
      <c r="H684" s="4" t="s">
        <v>43</v>
      </c>
      <c r="I684" s="4" t="s">
        <v>2</v>
      </c>
      <c r="J684" s="4" t="s">
        <v>3</v>
      </c>
      <c r="K684" s="4" t="s">
        <v>34</v>
      </c>
      <c r="L684" s="4" t="s">
        <v>35</v>
      </c>
      <c r="M684" s="8">
        <v>2</v>
      </c>
      <c r="N684" s="5">
        <v>39.57</v>
      </c>
      <c r="O684" s="6">
        <v>0.1</v>
      </c>
      <c r="P684" s="5">
        <v>14.64</v>
      </c>
      <c r="Q684" s="5">
        <f t="shared" si="40"/>
        <v>71.225999999999999</v>
      </c>
      <c r="R684" s="5">
        <f t="shared" si="41"/>
        <v>29.28</v>
      </c>
      <c r="S684" s="5">
        <f t="shared" si="42"/>
        <v>41.945999999999998</v>
      </c>
      <c r="T684" s="7">
        <f t="shared" si="43"/>
        <v>0.58891416055934631</v>
      </c>
    </row>
    <row r="685" spans="1:20" ht="15.6">
      <c r="A685" s="2">
        <v>1326</v>
      </c>
      <c r="B685" s="3">
        <v>46245</v>
      </c>
      <c r="C685" s="4">
        <f>YEAR(SalesDataTable[[#This Row],[Order Date]])</f>
        <v>2026</v>
      </c>
      <c r="D685" s="4" t="str">
        <f>"Q"&amp;ROUNDUP(MONTH(SalesDataTable[[#This Row],[Order Date]])/3,0)</f>
        <v>Q3</v>
      </c>
      <c r="E685" s="4">
        <f>MONTH(SalesDataTable[[#This Row],[Order Date]])</f>
        <v>8</v>
      </c>
      <c r="F685" s="4" t="str">
        <f>TEXT(SalesDataTable[[#This Row],[Order Date]],"MMM")</f>
        <v>Aug</v>
      </c>
      <c r="G685" s="4" t="s">
        <v>20</v>
      </c>
      <c r="H685" s="4" t="s">
        <v>33</v>
      </c>
      <c r="I685" s="4" t="s">
        <v>2</v>
      </c>
      <c r="J685" s="4" t="s">
        <v>3</v>
      </c>
      <c r="K685" s="4" t="s">
        <v>14</v>
      </c>
      <c r="L685" s="4" t="s">
        <v>48</v>
      </c>
      <c r="M685" s="8">
        <v>5</v>
      </c>
      <c r="N685" s="5">
        <v>166.03</v>
      </c>
      <c r="O685" s="6">
        <v>0</v>
      </c>
      <c r="P685" s="5">
        <v>87.46</v>
      </c>
      <c r="Q685" s="5">
        <f t="shared" si="40"/>
        <v>830.15</v>
      </c>
      <c r="R685" s="5">
        <f t="shared" si="41"/>
        <v>437.29999999999995</v>
      </c>
      <c r="S685" s="5">
        <f t="shared" si="42"/>
        <v>392.85</v>
      </c>
      <c r="T685" s="7">
        <f t="shared" si="43"/>
        <v>0.47322772992832624</v>
      </c>
    </row>
    <row r="686" spans="1:20" ht="15.6">
      <c r="A686" s="2">
        <v>1331</v>
      </c>
      <c r="B686" s="3">
        <v>46293</v>
      </c>
      <c r="C686" s="4">
        <f>YEAR(SalesDataTable[[#This Row],[Order Date]])</f>
        <v>2026</v>
      </c>
      <c r="D686" s="4" t="str">
        <f>"Q"&amp;ROUNDUP(MONTH(SalesDataTable[[#This Row],[Order Date]])/3,0)</f>
        <v>Q3</v>
      </c>
      <c r="E686" s="4">
        <f>MONTH(SalesDataTable[[#This Row],[Order Date]])</f>
        <v>9</v>
      </c>
      <c r="F686" s="4" t="str">
        <f>TEXT(SalesDataTable[[#This Row],[Order Date]],"MMM")</f>
        <v>Sep</v>
      </c>
      <c r="G686" s="4" t="s">
        <v>0</v>
      </c>
      <c r="H686" s="4" t="s">
        <v>1</v>
      </c>
      <c r="I686" s="4" t="s">
        <v>2</v>
      </c>
      <c r="J686" s="4" t="s">
        <v>13</v>
      </c>
      <c r="K686" s="4" t="s">
        <v>34</v>
      </c>
      <c r="L686" s="4" t="s">
        <v>35</v>
      </c>
      <c r="M686" s="8">
        <v>3</v>
      </c>
      <c r="N686" s="5">
        <v>39.450000000000003</v>
      </c>
      <c r="O686" s="6">
        <v>0.05</v>
      </c>
      <c r="P686" s="5">
        <v>15.1</v>
      </c>
      <c r="Q686" s="5">
        <f t="shared" si="40"/>
        <v>112.4325</v>
      </c>
      <c r="R686" s="5">
        <f t="shared" si="41"/>
        <v>45.3</v>
      </c>
      <c r="S686" s="5">
        <f t="shared" si="42"/>
        <v>67.132500000000007</v>
      </c>
      <c r="T686" s="7">
        <f t="shared" si="43"/>
        <v>0.59709158828630515</v>
      </c>
    </row>
    <row r="687" spans="1:20" ht="15.6">
      <c r="A687" s="2">
        <v>1332</v>
      </c>
      <c r="B687" s="3">
        <v>46184</v>
      </c>
      <c r="C687" s="4">
        <f>YEAR(SalesDataTable[[#This Row],[Order Date]])</f>
        <v>2026</v>
      </c>
      <c r="D687" s="4" t="str">
        <f>"Q"&amp;ROUNDUP(MONTH(SalesDataTable[[#This Row],[Order Date]])/3,0)</f>
        <v>Q2</v>
      </c>
      <c r="E687" s="4">
        <f>MONTH(SalesDataTable[[#This Row],[Order Date]])</f>
        <v>6</v>
      </c>
      <c r="F687" s="4" t="str">
        <f>TEXT(SalesDataTable[[#This Row],[Order Date]],"MMM")</f>
        <v>Jun</v>
      </c>
      <c r="G687" s="4" t="s">
        <v>6</v>
      </c>
      <c r="H687" s="4" t="s">
        <v>43</v>
      </c>
      <c r="I687" s="4" t="s">
        <v>28</v>
      </c>
      <c r="J687" s="4" t="s">
        <v>3</v>
      </c>
      <c r="K687" s="4" t="s">
        <v>9</v>
      </c>
      <c r="L687" s="4" t="s">
        <v>10</v>
      </c>
      <c r="M687" s="8">
        <v>1</v>
      </c>
      <c r="N687" s="5">
        <v>94.01</v>
      </c>
      <c r="O687" s="6">
        <v>0.15</v>
      </c>
      <c r="P687" s="5">
        <v>46.12</v>
      </c>
      <c r="Q687" s="5">
        <f t="shared" si="40"/>
        <v>79.908500000000004</v>
      </c>
      <c r="R687" s="5">
        <f t="shared" si="41"/>
        <v>46.12</v>
      </c>
      <c r="S687" s="5">
        <f t="shared" si="42"/>
        <v>33.788500000000006</v>
      </c>
      <c r="T687" s="7">
        <f t="shared" si="43"/>
        <v>0.42283987310486376</v>
      </c>
    </row>
    <row r="688" spans="1:20" ht="15.6">
      <c r="A688" s="2">
        <v>1333</v>
      </c>
      <c r="B688" s="3">
        <v>46136</v>
      </c>
      <c r="C688" s="4">
        <f>YEAR(SalesDataTable[[#This Row],[Order Date]])</f>
        <v>2026</v>
      </c>
      <c r="D688" s="4" t="str">
        <f>"Q"&amp;ROUNDUP(MONTH(SalesDataTable[[#This Row],[Order Date]])/3,0)</f>
        <v>Q2</v>
      </c>
      <c r="E688" s="4">
        <f>MONTH(SalesDataTable[[#This Row],[Order Date]])</f>
        <v>4</v>
      </c>
      <c r="F688" s="4" t="str">
        <f>TEXT(SalesDataTable[[#This Row],[Order Date]],"MMM")</f>
        <v>Apr</v>
      </c>
      <c r="G688" s="4" t="s">
        <v>6</v>
      </c>
      <c r="H688" s="4" t="s">
        <v>49</v>
      </c>
      <c r="I688" s="4" t="s">
        <v>2</v>
      </c>
      <c r="J688" s="4" t="s">
        <v>13</v>
      </c>
      <c r="K688" s="4" t="s">
        <v>9</v>
      </c>
      <c r="L688" s="4" t="s">
        <v>10</v>
      </c>
      <c r="M688" s="8">
        <v>1</v>
      </c>
      <c r="N688" s="5">
        <v>90.87</v>
      </c>
      <c r="O688" s="6">
        <v>0.1</v>
      </c>
      <c r="P688" s="5">
        <v>44.4</v>
      </c>
      <c r="Q688" s="5">
        <f t="shared" si="40"/>
        <v>81.783000000000001</v>
      </c>
      <c r="R688" s="5">
        <f t="shared" si="41"/>
        <v>44.4</v>
      </c>
      <c r="S688" s="5">
        <f t="shared" si="42"/>
        <v>37.383000000000003</v>
      </c>
      <c r="T688" s="7">
        <f t="shared" si="43"/>
        <v>0.45709988628443565</v>
      </c>
    </row>
    <row r="689" spans="1:20" ht="15.6">
      <c r="A689" s="2">
        <v>1339</v>
      </c>
      <c r="B689" s="3">
        <v>46305</v>
      </c>
      <c r="C689" s="4">
        <f>YEAR(SalesDataTable[[#This Row],[Order Date]])</f>
        <v>2026</v>
      </c>
      <c r="D689" s="4" t="str">
        <f>"Q"&amp;ROUNDUP(MONTH(SalesDataTable[[#This Row],[Order Date]])/3,0)</f>
        <v>Q4</v>
      </c>
      <c r="E689" s="4">
        <f>MONTH(SalesDataTable[[#This Row],[Order Date]])</f>
        <v>10</v>
      </c>
      <c r="F689" s="4" t="str">
        <f>TEXT(SalesDataTable[[#This Row],[Order Date]],"MMM")</f>
        <v>Oct</v>
      </c>
      <c r="G689" s="4" t="s">
        <v>6</v>
      </c>
      <c r="H689" s="4" t="s">
        <v>41</v>
      </c>
      <c r="I689" s="4" t="s">
        <v>2</v>
      </c>
      <c r="J689" s="4" t="s">
        <v>3</v>
      </c>
      <c r="K689" s="4" t="s">
        <v>23</v>
      </c>
      <c r="L689" s="4" t="s">
        <v>24</v>
      </c>
      <c r="M689" s="8">
        <v>4</v>
      </c>
      <c r="N689" s="5">
        <v>337.38</v>
      </c>
      <c r="O689" s="6">
        <v>0.05</v>
      </c>
      <c r="P689" s="5">
        <v>194.94</v>
      </c>
      <c r="Q689" s="5">
        <f t="shared" si="40"/>
        <v>1282.0439999999999</v>
      </c>
      <c r="R689" s="5">
        <f t="shared" si="41"/>
        <v>779.76</v>
      </c>
      <c r="S689" s="5">
        <f t="shared" si="42"/>
        <v>502.28399999999988</v>
      </c>
      <c r="T689" s="7">
        <f t="shared" si="43"/>
        <v>0.39178374533167343</v>
      </c>
    </row>
    <row r="690" spans="1:20" ht="15.6">
      <c r="A690" s="2">
        <v>1340</v>
      </c>
      <c r="B690" s="3">
        <v>46130</v>
      </c>
      <c r="C690" s="4">
        <f>YEAR(SalesDataTable[[#This Row],[Order Date]])</f>
        <v>2026</v>
      </c>
      <c r="D690" s="4" t="str">
        <f>"Q"&amp;ROUNDUP(MONTH(SalesDataTable[[#This Row],[Order Date]])/3,0)</f>
        <v>Q2</v>
      </c>
      <c r="E690" s="4">
        <f>MONTH(SalesDataTable[[#This Row],[Order Date]])</f>
        <v>4</v>
      </c>
      <c r="F690" s="4" t="str">
        <f>TEXT(SalesDataTable[[#This Row],[Order Date]],"MMM")</f>
        <v>Apr</v>
      </c>
      <c r="G690" s="4" t="s">
        <v>20</v>
      </c>
      <c r="H690" s="4" t="s">
        <v>33</v>
      </c>
      <c r="I690" s="4" t="s">
        <v>2</v>
      </c>
      <c r="J690" s="4" t="s">
        <v>13</v>
      </c>
      <c r="K690" s="4" t="s">
        <v>34</v>
      </c>
      <c r="L690" s="4" t="s">
        <v>45</v>
      </c>
      <c r="M690" s="8">
        <v>2</v>
      </c>
      <c r="N690" s="5">
        <v>51.24</v>
      </c>
      <c r="O690" s="6">
        <v>0</v>
      </c>
      <c r="P690" s="5">
        <v>22.52</v>
      </c>
      <c r="Q690" s="5">
        <f t="shared" si="40"/>
        <v>102.48</v>
      </c>
      <c r="R690" s="5">
        <f t="shared" si="41"/>
        <v>45.04</v>
      </c>
      <c r="S690" s="5">
        <f t="shared" si="42"/>
        <v>57.440000000000005</v>
      </c>
      <c r="T690" s="7">
        <f t="shared" si="43"/>
        <v>0.56049960967993762</v>
      </c>
    </row>
    <row r="691" spans="1:20" ht="15.6">
      <c r="A691" s="2">
        <v>1343</v>
      </c>
      <c r="B691" s="3">
        <v>46262</v>
      </c>
      <c r="C691" s="4">
        <f>YEAR(SalesDataTable[[#This Row],[Order Date]])</f>
        <v>2026</v>
      </c>
      <c r="D691" s="4" t="str">
        <f>"Q"&amp;ROUNDUP(MONTH(SalesDataTable[[#This Row],[Order Date]])/3,0)</f>
        <v>Q3</v>
      </c>
      <c r="E691" s="4">
        <f>MONTH(SalesDataTable[[#This Row],[Order Date]])</f>
        <v>8</v>
      </c>
      <c r="F691" s="4" t="str">
        <f>TEXT(SalesDataTable[[#This Row],[Order Date]],"MMM")</f>
        <v>Aug</v>
      </c>
      <c r="G691" s="4" t="s">
        <v>20</v>
      </c>
      <c r="H691" s="4" t="s">
        <v>33</v>
      </c>
      <c r="I691" s="4" t="s">
        <v>2</v>
      </c>
      <c r="J691" s="4" t="s">
        <v>13</v>
      </c>
      <c r="K691" s="4" t="s">
        <v>23</v>
      </c>
      <c r="L691" s="4" t="s">
        <v>40</v>
      </c>
      <c r="M691" s="8">
        <v>1</v>
      </c>
      <c r="N691" s="5">
        <v>81.06</v>
      </c>
      <c r="O691" s="6">
        <v>0</v>
      </c>
      <c r="P691" s="5">
        <v>38.43</v>
      </c>
      <c r="Q691" s="5">
        <f t="shared" si="40"/>
        <v>81.06</v>
      </c>
      <c r="R691" s="5">
        <f t="shared" si="41"/>
        <v>38.43</v>
      </c>
      <c r="S691" s="5">
        <f t="shared" si="42"/>
        <v>42.63</v>
      </c>
      <c r="T691" s="7">
        <f t="shared" si="43"/>
        <v>0.52590673575129532</v>
      </c>
    </row>
    <row r="692" spans="1:20" ht="15.6">
      <c r="A692" s="2">
        <v>1344</v>
      </c>
      <c r="B692" s="3">
        <v>46351</v>
      </c>
      <c r="C692" s="4">
        <f>YEAR(SalesDataTable[[#This Row],[Order Date]])</f>
        <v>2026</v>
      </c>
      <c r="D692" s="4" t="str">
        <f>"Q"&amp;ROUNDUP(MONTH(SalesDataTable[[#This Row],[Order Date]])/3,0)</f>
        <v>Q4</v>
      </c>
      <c r="E692" s="4">
        <f>MONTH(SalesDataTable[[#This Row],[Order Date]])</f>
        <v>11</v>
      </c>
      <c r="F692" s="4" t="str">
        <f>TEXT(SalesDataTable[[#This Row],[Order Date]],"MMM")</f>
        <v>Nov</v>
      </c>
      <c r="G692" s="4" t="s">
        <v>11</v>
      </c>
      <c r="H692" s="4" t="s">
        <v>39</v>
      </c>
      <c r="I692" s="4" t="s">
        <v>2</v>
      </c>
      <c r="J692" s="4" t="s">
        <v>13</v>
      </c>
      <c r="K692" s="4" t="s">
        <v>14</v>
      </c>
      <c r="L692" s="4" t="s">
        <v>44</v>
      </c>
      <c r="M692" s="8">
        <v>4</v>
      </c>
      <c r="N692" s="5">
        <v>135.21</v>
      </c>
      <c r="O692" s="6">
        <v>0.05</v>
      </c>
      <c r="P692" s="5">
        <v>68.64</v>
      </c>
      <c r="Q692" s="5">
        <f t="shared" si="40"/>
        <v>513.798</v>
      </c>
      <c r="R692" s="5">
        <f t="shared" si="41"/>
        <v>274.56</v>
      </c>
      <c r="S692" s="5">
        <f t="shared" si="42"/>
        <v>239.238</v>
      </c>
      <c r="T692" s="7">
        <f t="shared" si="43"/>
        <v>0.46562656919645462</v>
      </c>
    </row>
    <row r="693" spans="1:20" ht="15.6">
      <c r="A693" s="2">
        <v>1346</v>
      </c>
      <c r="B693" s="3">
        <v>46284</v>
      </c>
      <c r="C693" s="4">
        <f>YEAR(SalesDataTable[[#This Row],[Order Date]])</f>
        <v>2026</v>
      </c>
      <c r="D693" s="4" t="str">
        <f>"Q"&amp;ROUNDUP(MONTH(SalesDataTable[[#This Row],[Order Date]])/3,0)</f>
        <v>Q3</v>
      </c>
      <c r="E693" s="4">
        <f>MONTH(SalesDataTable[[#This Row],[Order Date]])</f>
        <v>9</v>
      </c>
      <c r="F693" s="4" t="str">
        <f>TEXT(SalesDataTable[[#This Row],[Order Date]],"MMM")</f>
        <v>Sep</v>
      </c>
      <c r="G693" s="4" t="s">
        <v>6</v>
      </c>
      <c r="H693" s="4" t="s">
        <v>49</v>
      </c>
      <c r="I693" s="4" t="s">
        <v>28</v>
      </c>
      <c r="J693" s="4" t="s">
        <v>3</v>
      </c>
      <c r="K693" s="4" t="s">
        <v>14</v>
      </c>
      <c r="L693" s="4" t="s">
        <v>48</v>
      </c>
      <c r="M693" s="8">
        <v>3</v>
      </c>
      <c r="N693" s="5">
        <v>166.21</v>
      </c>
      <c r="O693" s="6">
        <v>0.05</v>
      </c>
      <c r="P693" s="5">
        <v>85.03</v>
      </c>
      <c r="Q693" s="5">
        <f t="shared" si="40"/>
        <v>473.69849999999997</v>
      </c>
      <c r="R693" s="5">
        <f t="shared" si="41"/>
        <v>255.09</v>
      </c>
      <c r="S693" s="5">
        <f t="shared" si="42"/>
        <v>218.60849999999996</v>
      </c>
      <c r="T693" s="7">
        <f t="shared" si="43"/>
        <v>0.4614929116304991</v>
      </c>
    </row>
    <row r="694" spans="1:20" ht="15.6">
      <c r="A694" s="2">
        <v>1348</v>
      </c>
      <c r="B694" s="3">
        <v>46133</v>
      </c>
      <c r="C694" s="4">
        <f>YEAR(SalesDataTable[[#This Row],[Order Date]])</f>
        <v>2026</v>
      </c>
      <c r="D694" s="4" t="str">
        <f>"Q"&amp;ROUNDUP(MONTH(SalesDataTable[[#This Row],[Order Date]])/3,0)</f>
        <v>Q2</v>
      </c>
      <c r="E694" s="4">
        <f>MONTH(SalesDataTable[[#This Row],[Order Date]])</f>
        <v>4</v>
      </c>
      <c r="F694" s="4" t="str">
        <f>TEXT(SalesDataTable[[#This Row],[Order Date]],"MMM")</f>
        <v>Apr</v>
      </c>
      <c r="G694" s="4" t="s">
        <v>6</v>
      </c>
      <c r="H694" s="4" t="s">
        <v>49</v>
      </c>
      <c r="I694" s="4" t="s">
        <v>2</v>
      </c>
      <c r="J694" s="4" t="s">
        <v>3</v>
      </c>
      <c r="K694" s="4" t="s">
        <v>9</v>
      </c>
      <c r="L694" s="4" t="s">
        <v>46</v>
      </c>
      <c r="M694" s="8">
        <v>2</v>
      </c>
      <c r="N694" s="5">
        <v>71.77</v>
      </c>
      <c r="O694" s="6">
        <v>0</v>
      </c>
      <c r="P694" s="5">
        <v>32.450000000000003</v>
      </c>
      <c r="Q694" s="5">
        <f t="shared" si="40"/>
        <v>143.54</v>
      </c>
      <c r="R694" s="5">
        <f t="shared" si="41"/>
        <v>64.900000000000006</v>
      </c>
      <c r="S694" s="5">
        <f t="shared" si="42"/>
        <v>78.639999999999986</v>
      </c>
      <c r="T694" s="7">
        <f t="shared" si="43"/>
        <v>0.54786122335237553</v>
      </c>
    </row>
    <row r="695" spans="1:20" ht="15.6">
      <c r="A695" s="2">
        <v>1349</v>
      </c>
      <c r="B695" s="3">
        <v>46178</v>
      </c>
      <c r="C695" s="4">
        <f>YEAR(SalesDataTable[[#This Row],[Order Date]])</f>
        <v>2026</v>
      </c>
      <c r="D695" s="4" t="str">
        <f>"Q"&amp;ROUNDUP(MONTH(SalesDataTable[[#This Row],[Order Date]])/3,0)</f>
        <v>Q2</v>
      </c>
      <c r="E695" s="4">
        <f>MONTH(SalesDataTable[[#This Row],[Order Date]])</f>
        <v>6</v>
      </c>
      <c r="F695" s="4" t="str">
        <f>TEXT(SalesDataTable[[#This Row],[Order Date]],"MMM")</f>
        <v>Jun</v>
      </c>
      <c r="G695" s="4" t="s">
        <v>0</v>
      </c>
      <c r="H695" s="4" t="s">
        <v>50</v>
      </c>
      <c r="I695" s="4" t="s">
        <v>19</v>
      </c>
      <c r="J695" s="4" t="s">
        <v>3</v>
      </c>
      <c r="K695" s="4" t="s">
        <v>9</v>
      </c>
      <c r="L695" s="4" t="s">
        <v>10</v>
      </c>
      <c r="M695" s="8">
        <v>6</v>
      </c>
      <c r="N695" s="5">
        <v>91.98</v>
      </c>
      <c r="O695" s="6">
        <v>0.05</v>
      </c>
      <c r="P695" s="5">
        <v>46.46</v>
      </c>
      <c r="Q695" s="5">
        <f t="shared" si="40"/>
        <v>524.28599999999994</v>
      </c>
      <c r="R695" s="5">
        <f t="shared" si="41"/>
        <v>278.76</v>
      </c>
      <c r="S695" s="5">
        <f t="shared" si="42"/>
        <v>245.52599999999995</v>
      </c>
      <c r="T695" s="7">
        <f t="shared" si="43"/>
        <v>0.46830546686350577</v>
      </c>
    </row>
    <row r="696" spans="1:20" ht="15.6">
      <c r="A696" s="2">
        <v>1352</v>
      </c>
      <c r="B696" s="3">
        <v>46150</v>
      </c>
      <c r="C696" s="4">
        <f>YEAR(SalesDataTable[[#This Row],[Order Date]])</f>
        <v>2026</v>
      </c>
      <c r="D696" s="4" t="str">
        <f>"Q"&amp;ROUNDUP(MONTH(SalesDataTable[[#This Row],[Order Date]])/3,0)</f>
        <v>Q2</v>
      </c>
      <c r="E696" s="4">
        <f>MONTH(SalesDataTable[[#This Row],[Order Date]])</f>
        <v>5</v>
      </c>
      <c r="F696" s="4" t="str">
        <f>TEXT(SalesDataTable[[#This Row],[Order Date]],"MMM")</f>
        <v>May</v>
      </c>
      <c r="G696" s="4" t="s">
        <v>20</v>
      </c>
      <c r="H696" s="4" t="s">
        <v>31</v>
      </c>
      <c r="I696" s="4" t="s">
        <v>2</v>
      </c>
      <c r="J696" s="4" t="s">
        <v>3</v>
      </c>
      <c r="K696" s="4" t="s">
        <v>4</v>
      </c>
      <c r="L696" s="4" t="s">
        <v>5</v>
      </c>
      <c r="M696" s="8">
        <v>1</v>
      </c>
      <c r="N696" s="5">
        <v>80.7</v>
      </c>
      <c r="O696" s="6">
        <v>0</v>
      </c>
      <c r="P696" s="5">
        <v>41.88</v>
      </c>
      <c r="Q696" s="5">
        <f t="shared" si="40"/>
        <v>80.7</v>
      </c>
      <c r="R696" s="5">
        <f t="shared" si="41"/>
        <v>41.88</v>
      </c>
      <c r="S696" s="5">
        <f t="shared" si="42"/>
        <v>38.82</v>
      </c>
      <c r="T696" s="7">
        <f t="shared" si="43"/>
        <v>0.48104089219330853</v>
      </c>
    </row>
    <row r="697" spans="1:20" ht="15.6">
      <c r="A697" s="2">
        <v>1354</v>
      </c>
      <c r="B697" s="3">
        <v>46083</v>
      </c>
      <c r="C697" s="4">
        <f>YEAR(SalesDataTable[[#This Row],[Order Date]])</f>
        <v>2026</v>
      </c>
      <c r="D697" s="4" t="str">
        <f>"Q"&amp;ROUNDUP(MONTH(SalesDataTable[[#This Row],[Order Date]])/3,0)</f>
        <v>Q1</v>
      </c>
      <c r="E697" s="4">
        <f>MONTH(SalesDataTable[[#This Row],[Order Date]])</f>
        <v>3</v>
      </c>
      <c r="F697" s="4" t="str">
        <f>TEXT(SalesDataTable[[#This Row],[Order Date]],"MMM")</f>
        <v>Mar</v>
      </c>
      <c r="G697" s="4" t="s">
        <v>20</v>
      </c>
      <c r="H697" s="4" t="s">
        <v>33</v>
      </c>
      <c r="I697" s="4" t="s">
        <v>28</v>
      </c>
      <c r="J697" s="4" t="s">
        <v>3</v>
      </c>
      <c r="K697" s="4" t="s">
        <v>14</v>
      </c>
      <c r="L697" s="4" t="s">
        <v>44</v>
      </c>
      <c r="M697" s="8">
        <v>3</v>
      </c>
      <c r="N697" s="5">
        <v>131.91999999999999</v>
      </c>
      <c r="O697" s="6">
        <v>0.05</v>
      </c>
      <c r="P697" s="5">
        <v>67.47</v>
      </c>
      <c r="Q697" s="5">
        <f t="shared" si="40"/>
        <v>375.97199999999998</v>
      </c>
      <c r="R697" s="5">
        <f t="shared" si="41"/>
        <v>202.41</v>
      </c>
      <c r="S697" s="5">
        <f t="shared" si="42"/>
        <v>173.56199999999998</v>
      </c>
      <c r="T697" s="7">
        <f t="shared" si="43"/>
        <v>0.46163544093709102</v>
      </c>
    </row>
    <row r="698" spans="1:20" ht="15.6">
      <c r="A698" s="2">
        <v>1355</v>
      </c>
      <c r="B698" s="3">
        <v>46173</v>
      </c>
      <c r="C698" s="4">
        <f>YEAR(SalesDataTable[[#This Row],[Order Date]])</f>
        <v>2026</v>
      </c>
      <c r="D698" s="4" t="str">
        <f>"Q"&amp;ROUNDUP(MONTH(SalesDataTable[[#This Row],[Order Date]])/3,0)</f>
        <v>Q2</v>
      </c>
      <c r="E698" s="4">
        <f>MONTH(SalesDataTable[[#This Row],[Order Date]])</f>
        <v>5</v>
      </c>
      <c r="F698" s="4" t="str">
        <f>TEXT(SalesDataTable[[#This Row],[Order Date]],"MMM")</f>
        <v>May</v>
      </c>
      <c r="G698" s="4" t="s">
        <v>20</v>
      </c>
      <c r="H698" s="4" t="s">
        <v>47</v>
      </c>
      <c r="I698" s="4" t="s">
        <v>28</v>
      </c>
      <c r="J698" s="4" t="s">
        <v>13</v>
      </c>
      <c r="K698" s="4" t="s">
        <v>9</v>
      </c>
      <c r="L698" s="4" t="s">
        <v>37</v>
      </c>
      <c r="M698" s="8">
        <v>2</v>
      </c>
      <c r="N698" s="5">
        <v>152.07</v>
      </c>
      <c r="O698" s="6">
        <v>0</v>
      </c>
      <c r="P698" s="5">
        <v>76.849999999999994</v>
      </c>
      <c r="Q698" s="5">
        <f t="shared" si="40"/>
        <v>304.14</v>
      </c>
      <c r="R698" s="5">
        <f t="shared" si="41"/>
        <v>153.69999999999999</v>
      </c>
      <c r="S698" s="5">
        <f t="shared" si="42"/>
        <v>150.44</v>
      </c>
      <c r="T698" s="7">
        <f t="shared" si="43"/>
        <v>0.49464062602748737</v>
      </c>
    </row>
    <row r="699" spans="1:20" ht="15.6">
      <c r="A699" s="2">
        <v>1358</v>
      </c>
      <c r="B699" s="3">
        <v>46300</v>
      </c>
      <c r="C699" s="4">
        <f>YEAR(SalesDataTable[[#This Row],[Order Date]])</f>
        <v>2026</v>
      </c>
      <c r="D699" s="4" t="str">
        <f>"Q"&amp;ROUNDUP(MONTH(SalesDataTable[[#This Row],[Order Date]])/3,0)</f>
        <v>Q4</v>
      </c>
      <c r="E699" s="4">
        <f>MONTH(SalesDataTable[[#This Row],[Order Date]])</f>
        <v>10</v>
      </c>
      <c r="F699" s="4" t="str">
        <f>TEXT(SalesDataTable[[#This Row],[Order Date]],"MMM")</f>
        <v>Oct</v>
      </c>
      <c r="G699" s="4" t="s">
        <v>0</v>
      </c>
      <c r="H699" s="4" t="s">
        <v>1</v>
      </c>
      <c r="I699" s="4" t="s">
        <v>2</v>
      </c>
      <c r="J699" s="4" t="s">
        <v>13</v>
      </c>
      <c r="K699" s="4" t="s">
        <v>14</v>
      </c>
      <c r="L699" s="4" t="s">
        <v>15</v>
      </c>
      <c r="M699" s="8">
        <v>1</v>
      </c>
      <c r="N699" s="5">
        <v>35.71</v>
      </c>
      <c r="O699" s="6">
        <v>0</v>
      </c>
      <c r="P699" s="5">
        <v>13.3</v>
      </c>
      <c r="Q699" s="5">
        <f t="shared" si="40"/>
        <v>35.71</v>
      </c>
      <c r="R699" s="5">
        <f t="shared" si="41"/>
        <v>13.3</v>
      </c>
      <c r="S699" s="5">
        <f t="shared" si="42"/>
        <v>22.41</v>
      </c>
      <c r="T699" s="7">
        <f t="shared" si="43"/>
        <v>0.62755530663679637</v>
      </c>
    </row>
    <row r="700" spans="1:20" ht="15.6">
      <c r="A700" s="2">
        <v>1359</v>
      </c>
      <c r="B700" s="3">
        <v>46108</v>
      </c>
      <c r="C700" s="4">
        <f>YEAR(SalesDataTable[[#This Row],[Order Date]])</f>
        <v>2026</v>
      </c>
      <c r="D700" s="4" t="str">
        <f>"Q"&amp;ROUNDUP(MONTH(SalesDataTable[[#This Row],[Order Date]])/3,0)</f>
        <v>Q1</v>
      </c>
      <c r="E700" s="4">
        <f>MONTH(SalesDataTable[[#This Row],[Order Date]])</f>
        <v>3</v>
      </c>
      <c r="F700" s="4" t="str">
        <f>TEXT(SalesDataTable[[#This Row],[Order Date]],"MMM")</f>
        <v>Mar</v>
      </c>
      <c r="G700" s="4" t="s">
        <v>11</v>
      </c>
      <c r="H700" s="4" t="s">
        <v>25</v>
      </c>
      <c r="I700" s="4" t="s">
        <v>2</v>
      </c>
      <c r="J700" s="4" t="s">
        <v>3</v>
      </c>
      <c r="K700" s="4" t="s">
        <v>14</v>
      </c>
      <c r="L700" s="4" t="s">
        <v>32</v>
      </c>
      <c r="M700" s="8">
        <v>3</v>
      </c>
      <c r="N700" s="5">
        <v>46.24</v>
      </c>
      <c r="O700" s="6">
        <v>0.1</v>
      </c>
      <c r="P700" s="5">
        <v>18.2</v>
      </c>
      <c r="Q700" s="5">
        <f t="shared" si="40"/>
        <v>124.848</v>
      </c>
      <c r="R700" s="5">
        <f t="shared" si="41"/>
        <v>54.599999999999994</v>
      </c>
      <c r="S700" s="5">
        <f t="shared" si="42"/>
        <v>70.248000000000005</v>
      </c>
      <c r="T700" s="7">
        <f t="shared" si="43"/>
        <v>0.56266820453671673</v>
      </c>
    </row>
    <row r="701" spans="1:20" ht="15.6">
      <c r="A701" s="2">
        <v>1361</v>
      </c>
      <c r="B701" s="3">
        <v>46284</v>
      </c>
      <c r="C701" s="4">
        <f>YEAR(SalesDataTable[[#This Row],[Order Date]])</f>
        <v>2026</v>
      </c>
      <c r="D701" s="4" t="str">
        <f>"Q"&amp;ROUNDUP(MONTH(SalesDataTable[[#This Row],[Order Date]])/3,0)</f>
        <v>Q3</v>
      </c>
      <c r="E701" s="4">
        <f>MONTH(SalesDataTable[[#This Row],[Order Date]])</f>
        <v>9</v>
      </c>
      <c r="F701" s="4" t="str">
        <f>TEXT(SalesDataTable[[#This Row],[Order Date]],"MMM")</f>
        <v>Sep</v>
      </c>
      <c r="G701" s="4" t="s">
        <v>6</v>
      </c>
      <c r="H701" s="4" t="s">
        <v>27</v>
      </c>
      <c r="I701" s="4" t="s">
        <v>28</v>
      </c>
      <c r="J701" s="4" t="s">
        <v>13</v>
      </c>
      <c r="K701" s="4" t="s">
        <v>4</v>
      </c>
      <c r="L701" s="4" t="s">
        <v>26</v>
      </c>
      <c r="M701" s="8">
        <v>1</v>
      </c>
      <c r="N701" s="5">
        <v>40.700000000000003</v>
      </c>
      <c r="O701" s="6">
        <v>0.05</v>
      </c>
      <c r="P701" s="5">
        <v>16.43</v>
      </c>
      <c r="Q701" s="5">
        <f t="shared" si="40"/>
        <v>38.664999999999999</v>
      </c>
      <c r="R701" s="5">
        <f t="shared" si="41"/>
        <v>16.43</v>
      </c>
      <c r="S701" s="5">
        <f t="shared" si="42"/>
        <v>22.234999999999999</v>
      </c>
      <c r="T701" s="7">
        <f t="shared" si="43"/>
        <v>0.57506789085736454</v>
      </c>
    </row>
    <row r="702" spans="1:20" ht="15.6">
      <c r="A702" s="2">
        <v>1362</v>
      </c>
      <c r="B702" s="3">
        <v>46195</v>
      </c>
      <c r="C702" s="4">
        <f>YEAR(SalesDataTable[[#This Row],[Order Date]])</f>
        <v>2026</v>
      </c>
      <c r="D702" s="4" t="str">
        <f>"Q"&amp;ROUNDUP(MONTH(SalesDataTable[[#This Row],[Order Date]])/3,0)</f>
        <v>Q2</v>
      </c>
      <c r="E702" s="4">
        <f>MONTH(SalesDataTable[[#This Row],[Order Date]])</f>
        <v>6</v>
      </c>
      <c r="F702" s="4" t="str">
        <f>TEXT(SalesDataTable[[#This Row],[Order Date]],"MMM")</f>
        <v>Jun</v>
      </c>
      <c r="G702" s="4" t="s">
        <v>6</v>
      </c>
      <c r="H702" s="4" t="s">
        <v>7</v>
      </c>
      <c r="I702" s="4" t="s">
        <v>19</v>
      </c>
      <c r="J702" s="4" t="s">
        <v>13</v>
      </c>
      <c r="K702" s="4" t="s">
        <v>34</v>
      </c>
      <c r="L702" s="4" t="s">
        <v>42</v>
      </c>
      <c r="M702" s="8">
        <v>1</v>
      </c>
      <c r="N702" s="5">
        <v>35.409999999999997</v>
      </c>
      <c r="O702" s="6">
        <v>0.05</v>
      </c>
      <c r="P702" s="5">
        <v>13.9</v>
      </c>
      <c r="Q702" s="5">
        <f t="shared" si="40"/>
        <v>33.639499999999998</v>
      </c>
      <c r="R702" s="5">
        <f t="shared" si="41"/>
        <v>13.9</v>
      </c>
      <c r="S702" s="5">
        <f t="shared" si="42"/>
        <v>19.7395</v>
      </c>
      <c r="T702" s="7">
        <f t="shared" si="43"/>
        <v>0.58679528530447833</v>
      </c>
    </row>
    <row r="703" spans="1:20" ht="15.6">
      <c r="A703" s="2">
        <v>1364</v>
      </c>
      <c r="B703" s="3">
        <v>46149</v>
      </c>
      <c r="C703" s="4">
        <f>YEAR(SalesDataTable[[#This Row],[Order Date]])</f>
        <v>2026</v>
      </c>
      <c r="D703" s="4" t="str">
        <f>"Q"&amp;ROUNDUP(MONTH(SalesDataTable[[#This Row],[Order Date]])/3,0)</f>
        <v>Q2</v>
      </c>
      <c r="E703" s="4">
        <f>MONTH(SalesDataTable[[#This Row],[Order Date]])</f>
        <v>5</v>
      </c>
      <c r="F703" s="4" t="str">
        <f>TEXT(SalesDataTable[[#This Row],[Order Date]],"MMM")</f>
        <v>May</v>
      </c>
      <c r="G703" s="4" t="s">
        <v>6</v>
      </c>
      <c r="H703" s="4" t="s">
        <v>49</v>
      </c>
      <c r="I703" s="4" t="s">
        <v>2</v>
      </c>
      <c r="J703" s="4" t="s">
        <v>13</v>
      </c>
      <c r="K703" s="4" t="s">
        <v>9</v>
      </c>
      <c r="L703" s="4" t="s">
        <v>37</v>
      </c>
      <c r="M703" s="8">
        <v>2</v>
      </c>
      <c r="N703" s="5">
        <v>156.43</v>
      </c>
      <c r="O703" s="6">
        <v>0</v>
      </c>
      <c r="P703" s="5">
        <v>78.569999999999993</v>
      </c>
      <c r="Q703" s="5">
        <f t="shared" si="40"/>
        <v>312.86</v>
      </c>
      <c r="R703" s="5">
        <f t="shared" si="41"/>
        <v>157.13999999999999</v>
      </c>
      <c r="S703" s="5">
        <f t="shared" si="42"/>
        <v>155.72000000000003</v>
      </c>
      <c r="T703" s="7">
        <f t="shared" si="43"/>
        <v>0.49773061433228927</v>
      </c>
    </row>
    <row r="704" spans="1:20" ht="15.6">
      <c r="A704" s="2">
        <v>1365</v>
      </c>
      <c r="B704" s="3">
        <v>46350</v>
      </c>
      <c r="C704" s="4">
        <f>YEAR(SalesDataTable[[#This Row],[Order Date]])</f>
        <v>2026</v>
      </c>
      <c r="D704" s="4" t="str">
        <f>"Q"&amp;ROUNDUP(MONTH(SalesDataTable[[#This Row],[Order Date]])/3,0)</f>
        <v>Q4</v>
      </c>
      <c r="E704" s="4">
        <f>MONTH(SalesDataTable[[#This Row],[Order Date]])</f>
        <v>11</v>
      </c>
      <c r="F704" s="4" t="str">
        <f>TEXT(SalesDataTable[[#This Row],[Order Date]],"MMM")</f>
        <v>Nov</v>
      </c>
      <c r="G704" s="4" t="s">
        <v>0</v>
      </c>
      <c r="H704" s="4" t="s">
        <v>1</v>
      </c>
      <c r="I704" s="4" t="s">
        <v>28</v>
      </c>
      <c r="J704" s="4" t="s">
        <v>13</v>
      </c>
      <c r="K704" s="4" t="s">
        <v>9</v>
      </c>
      <c r="L704" s="4" t="s">
        <v>37</v>
      </c>
      <c r="M704" s="8">
        <v>4</v>
      </c>
      <c r="N704" s="5">
        <v>155.91</v>
      </c>
      <c r="O704" s="6">
        <v>0</v>
      </c>
      <c r="P704" s="5">
        <v>79.91</v>
      </c>
      <c r="Q704" s="5">
        <f t="shared" si="40"/>
        <v>623.64</v>
      </c>
      <c r="R704" s="5">
        <f t="shared" si="41"/>
        <v>319.64</v>
      </c>
      <c r="S704" s="5">
        <f t="shared" si="42"/>
        <v>304</v>
      </c>
      <c r="T704" s="7">
        <f t="shared" si="43"/>
        <v>0.48746071451478418</v>
      </c>
    </row>
    <row r="705" spans="1:20" ht="15.6">
      <c r="A705" s="2">
        <v>1366</v>
      </c>
      <c r="B705" s="3">
        <v>46212</v>
      </c>
      <c r="C705" s="4">
        <f>YEAR(SalesDataTable[[#This Row],[Order Date]])</f>
        <v>2026</v>
      </c>
      <c r="D705" s="4" t="str">
        <f>"Q"&amp;ROUNDUP(MONTH(SalesDataTable[[#This Row],[Order Date]])/3,0)</f>
        <v>Q3</v>
      </c>
      <c r="E705" s="4">
        <f>MONTH(SalesDataTable[[#This Row],[Order Date]])</f>
        <v>7</v>
      </c>
      <c r="F705" s="4" t="str">
        <f>TEXT(SalesDataTable[[#This Row],[Order Date]],"MMM")</f>
        <v>Jul</v>
      </c>
      <c r="G705" s="4" t="s">
        <v>11</v>
      </c>
      <c r="H705" s="4" t="s">
        <v>52</v>
      </c>
      <c r="I705" s="4" t="s">
        <v>2</v>
      </c>
      <c r="J705" s="4" t="s">
        <v>3</v>
      </c>
      <c r="K705" s="4" t="s">
        <v>14</v>
      </c>
      <c r="L705" s="4" t="s">
        <v>15</v>
      </c>
      <c r="M705" s="8">
        <v>1</v>
      </c>
      <c r="N705" s="5">
        <v>36.99</v>
      </c>
      <c r="O705" s="6">
        <v>0.1</v>
      </c>
      <c r="P705" s="5">
        <v>13.2</v>
      </c>
      <c r="Q705" s="5">
        <f t="shared" si="40"/>
        <v>33.291000000000004</v>
      </c>
      <c r="R705" s="5">
        <f t="shared" si="41"/>
        <v>13.2</v>
      </c>
      <c r="S705" s="5">
        <f t="shared" si="42"/>
        <v>20.091000000000005</v>
      </c>
      <c r="T705" s="7">
        <f t="shared" si="43"/>
        <v>0.60349644047940887</v>
      </c>
    </row>
    <row r="706" spans="1:20" ht="15.6">
      <c r="A706" s="2">
        <v>1368</v>
      </c>
      <c r="B706" s="3">
        <v>46059</v>
      </c>
      <c r="C706" s="4">
        <f>YEAR(SalesDataTable[[#This Row],[Order Date]])</f>
        <v>2026</v>
      </c>
      <c r="D706" s="4" t="str">
        <f>"Q"&amp;ROUNDUP(MONTH(SalesDataTable[[#This Row],[Order Date]])/3,0)</f>
        <v>Q1</v>
      </c>
      <c r="E706" s="4">
        <f>MONTH(SalesDataTable[[#This Row],[Order Date]])</f>
        <v>2</v>
      </c>
      <c r="F706" s="4" t="str">
        <f>TEXT(SalesDataTable[[#This Row],[Order Date]],"MMM")</f>
        <v>Feb</v>
      </c>
      <c r="G706" s="4" t="s">
        <v>6</v>
      </c>
      <c r="H706" s="4" t="s">
        <v>43</v>
      </c>
      <c r="I706" s="4" t="s">
        <v>19</v>
      </c>
      <c r="J706" s="4" t="s">
        <v>13</v>
      </c>
      <c r="K706" s="4" t="s">
        <v>14</v>
      </c>
      <c r="L706" s="4" t="s">
        <v>15</v>
      </c>
      <c r="M706" s="8">
        <v>1</v>
      </c>
      <c r="N706" s="5">
        <v>36.520000000000003</v>
      </c>
      <c r="O706" s="6">
        <v>0</v>
      </c>
      <c r="P706" s="5">
        <v>13.94</v>
      </c>
      <c r="Q706" s="5">
        <f t="shared" ref="Q706:Q769" si="44">M706*N706*(1-O706)</f>
        <v>36.520000000000003</v>
      </c>
      <c r="R706" s="5">
        <f t="shared" ref="R706:R769" si="45">M706*P706</f>
        <v>13.94</v>
      </c>
      <c r="S706" s="5">
        <f t="shared" ref="S706:S769" si="46">Q706-R706</f>
        <v>22.580000000000005</v>
      </c>
      <c r="T706" s="7">
        <f t="shared" ref="T706:T769" si="47">IFERROR(S706/Q706,0)</f>
        <v>0.61829134720700996</v>
      </c>
    </row>
    <row r="707" spans="1:20" ht="15.6">
      <c r="A707" s="2">
        <v>1369</v>
      </c>
      <c r="B707" s="3">
        <v>46136</v>
      </c>
      <c r="C707" s="4">
        <f>YEAR(SalesDataTable[[#This Row],[Order Date]])</f>
        <v>2026</v>
      </c>
      <c r="D707" s="4" t="str">
        <f>"Q"&amp;ROUNDUP(MONTH(SalesDataTable[[#This Row],[Order Date]])/3,0)</f>
        <v>Q2</v>
      </c>
      <c r="E707" s="4">
        <f>MONTH(SalesDataTable[[#This Row],[Order Date]])</f>
        <v>4</v>
      </c>
      <c r="F707" s="4" t="str">
        <f>TEXT(SalesDataTable[[#This Row],[Order Date]],"MMM")</f>
        <v>Apr</v>
      </c>
      <c r="G707" s="4" t="s">
        <v>6</v>
      </c>
      <c r="H707" s="4" t="s">
        <v>49</v>
      </c>
      <c r="I707" s="4" t="s">
        <v>8</v>
      </c>
      <c r="J707" s="4" t="s">
        <v>3</v>
      </c>
      <c r="K707" s="4" t="s">
        <v>34</v>
      </c>
      <c r="L707" s="4" t="s">
        <v>38</v>
      </c>
      <c r="M707" s="8">
        <v>3</v>
      </c>
      <c r="N707" s="5">
        <v>124.31</v>
      </c>
      <c r="O707" s="6">
        <v>0.2</v>
      </c>
      <c r="P707" s="5">
        <v>67.97</v>
      </c>
      <c r="Q707" s="5">
        <f t="shared" si="44"/>
        <v>298.34399999999999</v>
      </c>
      <c r="R707" s="5">
        <f t="shared" si="45"/>
        <v>203.91</v>
      </c>
      <c r="S707" s="5">
        <f t="shared" si="46"/>
        <v>94.433999999999997</v>
      </c>
      <c r="T707" s="7">
        <f t="shared" si="47"/>
        <v>0.31652723031131846</v>
      </c>
    </row>
    <row r="708" spans="1:20" ht="15.6">
      <c r="A708" s="2">
        <v>1370</v>
      </c>
      <c r="B708" s="3">
        <v>46229</v>
      </c>
      <c r="C708" s="4">
        <f>YEAR(SalesDataTable[[#This Row],[Order Date]])</f>
        <v>2026</v>
      </c>
      <c r="D708" s="4" t="str">
        <f>"Q"&amp;ROUNDUP(MONTH(SalesDataTable[[#This Row],[Order Date]])/3,0)</f>
        <v>Q3</v>
      </c>
      <c r="E708" s="4">
        <f>MONTH(SalesDataTable[[#This Row],[Order Date]])</f>
        <v>7</v>
      </c>
      <c r="F708" s="4" t="str">
        <f>TEXT(SalesDataTable[[#This Row],[Order Date]],"MMM")</f>
        <v>Jul</v>
      </c>
      <c r="G708" s="4" t="s">
        <v>11</v>
      </c>
      <c r="H708" s="4" t="s">
        <v>39</v>
      </c>
      <c r="I708" s="4" t="s">
        <v>28</v>
      </c>
      <c r="J708" s="4" t="s">
        <v>13</v>
      </c>
      <c r="K708" s="4" t="s">
        <v>34</v>
      </c>
      <c r="L708" s="4" t="s">
        <v>38</v>
      </c>
      <c r="M708" s="8">
        <v>2</v>
      </c>
      <c r="N708" s="5">
        <v>123.73</v>
      </c>
      <c r="O708" s="6">
        <v>0.05</v>
      </c>
      <c r="P708" s="5">
        <v>68.22</v>
      </c>
      <c r="Q708" s="5">
        <f t="shared" si="44"/>
        <v>235.08699999999999</v>
      </c>
      <c r="R708" s="5">
        <f t="shared" si="45"/>
        <v>136.44</v>
      </c>
      <c r="S708" s="5">
        <f t="shared" si="46"/>
        <v>98.646999999999991</v>
      </c>
      <c r="T708" s="7">
        <f t="shared" si="47"/>
        <v>0.41961911973014243</v>
      </c>
    </row>
    <row r="709" spans="1:20" ht="15.6">
      <c r="A709" s="2">
        <v>1372</v>
      </c>
      <c r="B709" s="3">
        <v>46162</v>
      </c>
      <c r="C709" s="4">
        <f>YEAR(SalesDataTable[[#This Row],[Order Date]])</f>
        <v>2026</v>
      </c>
      <c r="D709" s="4" t="str">
        <f>"Q"&amp;ROUNDUP(MONTH(SalesDataTable[[#This Row],[Order Date]])/3,0)</f>
        <v>Q2</v>
      </c>
      <c r="E709" s="4">
        <f>MONTH(SalesDataTable[[#This Row],[Order Date]])</f>
        <v>5</v>
      </c>
      <c r="F709" s="4" t="str">
        <f>TEXT(SalesDataTable[[#This Row],[Order Date]],"MMM")</f>
        <v>May</v>
      </c>
      <c r="G709" s="4" t="s">
        <v>0</v>
      </c>
      <c r="H709" s="4" t="s">
        <v>36</v>
      </c>
      <c r="I709" s="4" t="s">
        <v>2</v>
      </c>
      <c r="J709" s="4" t="s">
        <v>13</v>
      </c>
      <c r="K709" s="4" t="s">
        <v>9</v>
      </c>
      <c r="L709" s="4" t="s">
        <v>17</v>
      </c>
      <c r="M709" s="8">
        <v>2</v>
      </c>
      <c r="N709" s="5">
        <v>140.93</v>
      </c>
      <c r="O709" s="6">
        <v>0</v>
      </c>
      <c r="P709" s="5">
        <v>81.040000000000006</v>
      </c>
      <c r="Q709" s="5">
        <f t="shared" si="44"/>
        <v>281.86</v>
      </c>
      <c r="R709" s="5">
        <f t="shared" si="45"/>
        <v>162.08000000000001</v>
      </c>
      <c r="S709" s="5">
        <f t="shared" si="46"/>
        <v>119.78</v>
      </c>
      <c r="T709" s="7">
        <f t="shared" si="47"/>
        <v>0.42496274746327961</v>
      </c>
    </row>
    <row r="710" spans="1:20" ht="15.6">
      <c r="A710" s="2">
        <v>1373</v>
      </c>
      <c r="B710" s="3">
        <v>46377</v>
      </c>
      <c r="C710" s="4">
        <f>YEAR(SalesDataTable[[#This Row],[Order Date]])</f>
        <v>2026</v>
      </c>
      <c r="D710" s="4" t="str">
        <f>"Q"&amp;ROUNDUP(MONTH(SalesDataTable[[#This Row],[Order Date]])/3,0)</f>
        <v>Q4</v>
      </c>
      <c r="E710" s="4">
        <f>MONTH(SalesDataTable[[#This Row],[Order Date]])</f>
        <v>12</v>
      </c>
      <c r="F710" s="4" t="str">
        <f>TEXT(SalesDataTable[[#This Row],[Order Date]],"MMM")</f>
        <v>Dec</v>
      </c>
      <c r="G710" s="4" t="s">
        <v>6</v>
      </c>
      <c r="H710" s="4" t="s">
        <v>7</v>
      </c>
      <c r="I710" s="4" t="s">
        <v>28</v>
      </c>
      <c r="J710" s="4" t="s">
        <v>3</v>
      </c>
      <c r="K710" s="4" t="s">
        <v>23</v>
      </c>
      <c r="L710" s="4" t="s">
        <v>40</v>
      </c>
      <c r="M710" s="8">
        <v>1</v>
      </c>
      <c r="N710" s="5">
        <v>80.92</v>
      </c>
      <c r="O710" s="6">
        <v>0.05</v>
      </c>
      <c r="P710" s="5">
        <v>40.14</v>
      </c>
      <c r="Q710" s="5">
        <f t="shared" si="44"/>
        <v>76.873999999999995</v>
      </c>
      <c r="R710" s="5">
        <f t="shared" si="45"/>
        <v>40.14</v>
      </c>
      <c r="S710" s="5">
        <f t="shared" si="46"/>
        <v>36.733999999999995</v>
      </c>
      <c r="T710" s="7">
        <f t="shared" si="47"/>
        <v>0.47784686630069978</v>
      </c>
    </row>
    <row r="711" spans="1:20" ht="15.6">
      <c r="A711" s="2">
        <v>1375</v>
      </c>
      <c r="B711" s="3">
        <v>46278</v>
      </c>
      <c r="C711" s="4">
        <f>YEAR(SalesDataTable[[#This Row],[Order Date]])</f>
        <v>2026</v>
      </c>
      <c r="D711" s="4" t="str">
        <f>"Q"&amp;ROUNDUP(MONTH(SalesDataTable[[#This Row],[Order Date]])/3,0)</f>
        <v>Q3</v>
      </c>
      <c r="E711" s="4">
        <f>MONTH(SalesDataTable[[#This Row],[Order Date]])</f>
        <v>9</v>
      </c>
      <c r="F711" s="4" t="str">
        <f>TEXT(SalesDataTable[[#This Row],[Order Date]],"MMM")</f>
        <v>Sep</v>
      </c>
      <c r="G711" s="4" t="s">
        <v>6</v>
      </c>
      <c r="H711" s="4" t="s">
        <v>43</v>
      </c>
      <c r="I711" s="4" t="s">
        <v>19</v>
      </c>
      <c r="J711" s="4" t="s">
        <v>3</v>
      </c>
      <c r="K711" s="4" t="s">
        <v>14</v>
      </c>
      <c r="L711" s="4" t="s">
        <v>15</v>
      </c>
      <c r="M711" s="8">
        <v>1</v>
      </c>
      <c r="N711" s="5">
        <v>35.86</v>
      </c>
      <c r="O711" s="6">
        <v>0</v>
      </c>
      <c r="P711" s="5">
        <v>13.33</v>
      </c>
      <c r="Q711" s="5">
        <f t="shared" si="44"/>
        <v>35.86</v>
      </c>
      <c r="R711" s="5">
        <f t="shared" si="45"/>
        <v>13.33</v>
      </c>
      <c r="S711" s="5">
        <f t="shared" si="46"/>
        <v>22.53</v>
      </c>
      <c r="T711" s="7">
        <f t="shared" si="47"/>
        <v>0.62827663134411604</v>
      </c>
    </row>
    <row r="712" spans="1:20" ht="15.6">
      <c r="A712" s="2">
        <v>1382</v>
      </c>
      <c r="B712" s="3">
        <v>46102</v>
      </c>
      <c r="C712" s="4">
        <f>YEAR(SalesDataTable[[#This Row],[Order Date]])</f>
        <v>2026</v>
      </c>
      <c r="D712" s="4" t="str">
        <f>"Q"&amp;ROUNDUP(MONTH(SalesDataTable[[#This Row],[Order Date]])/3,0)</f>
        <v>Q1</v>
      </c>
      <c r="E712" s="4">
        <f>MONTH(SalesDataTable[[#This Row],[Order Date]])</f>
        <v>3</v>
      </c>
      <c r="F712" s="4" t="str">
        <f>TEXT(SalesDataTable[[#This Row],[Order Date]],"MMM")</f>
        <v>Mar</v>
      </c>
      <c r="G712" s="4" t="s">
        <v>11</v>
      </c>
      <c r="H712" s="4" t="s">
        <v>12</v>
      </c>
      <c r="I712" s="4" t="s">
        <v>2</v>
      </c>
      <c r="J712" s="4" t="s">
        <v>16</v>
      </c>
      <c r="K712" s="4" t="s">
        <v>9</v>
      </c>
      <c r="L712" s="4" t="s">
        <v>46</v>
      </c>
      <c r="M712" s="8">
        <v>1</v>
      </c>
      <c r="N712" s="5">
        <v>72.16</v>
      </c>
      <c r="O712" s="6">
        <v>0</v>
      </c>
      <c r="P712" s="5">
        <v>33.11</v>
      </c>
      <c r="Q712" s="5">
        <f t="shared" si="44"/>
        <v>72.16</v>
      </c>
      <c r="R712" s="5">
        <f t="shared" si="45"/>
        <v>33.11</v>
      </c>
      <c r="S712" s="5">
        <f t="shared" si="46"/>
        <v>39.049999999999997</v>
      </c>
      <c r="T712" s="7">
        <f t="shared" si="47"/>
        <v>0.54115853658536583</v>
      </c>
    </row>
    <row r="713" spans="1:20" ht="15.6">
      <c r="A713" s="2">
        <v>1383</v>
      </c>
      <c r="B713" s="3">
        <v>46116</v>
      </c>
      <c r="C713" s="4">
        <f>YEAR(SalesDataTable[[#This Row],[Order Date]])</f>
        <v>2026</v>
      </c>
      <c r="D713" s="4" t="str">
        <f>"Q"&amp;ROUNDUP(MONTH(SalesDataTable[[#This Row],[Order Date]])/3,0)</f>
        <v>Q2</v>
      </c>
      <c r="E713" s="4">
        <f>MONTH(SalesDataTable[[#This Row],[Order Date]])</f>
        <v>4</v>
      </c>
      <c r="F713" s="4" t="str">
        <f>TEXT(SalesDataTable[[#This Row],[Order Date]],"MMM")</f>
        <v>Apr</v>
      </c>
      <c r="G713" s="4" t="s">
        <v>20</v>
      </c>
      <c r="H713" s="4" t="s">
        <v>21</v>
      </c>
      <c r="I713" s="4" t="s">
        <v>19</v>
      </c>
      <c r="J713" s="4" t="s">
        <v>3</v>
      </c>
      <c r="K713" s="4" t="s">
        <v>4</v>
      </c>
      <c r="L713" s="4" t="s">
        <v>22</v>
      </c>
      <c r="M713" s="8">
        <v>1</v>
      </c>
      <c r="N713" s="5">
        <v>50.7</v>
      </c>
      <c r="O713" s="6">
        <v>0.05</v>
      </c>
      <c r="P713" s="5">
        <v>21.85</v>
      </c>
      <c r="Q713" s="5">
        <f t="shared" si="44"/>
        <v>48.164999999999999</v>
      </c>
      <c r="R713" s="5">
        <f t="shared" si="45"/>
        <v>21.85</v>
      </c>
      <c r="S713" s="5">
        <f t="shared" si="46"/>
        <v>26.314999999999998</v>
      </c>
      <c r="T713" s="7">
        <f t="shared" si="47"/>
        <v>0.54635108481262329</v>
      </c>
    </row>
    <row r="714" spans="1:20" ht="15.6">
      <c r="A714" s="2">
        <v>1385</v>
      </c>
      <c r="B714" s="3">
        <v>46165</v>
      </c>
      <c r="C714" s="4">
        <f>YEAR(SalesDataTable[[#This Row],[Order Date]])</f>
        <v>2026</v>
      </c>
      <c r="D714" s="4" t="str">
        <f>"Q"&amp;ROUNDUP(MONTH(SalesDataTable[[#This Row],[Order Date]])/3,0)</f>
        <v>Q2</v>
      </c>
      <c r="E714" s="4">
        <f>MONTH(SalesDataTable[[#This Row],[Order Date]])</f>
        <v>5</v>
      </c>
      <c r="F714" s="4" t="str">
        <f>TEXT(SalesDataTable[[#This Row],[Order Date]],"MMM")</f>
        <v>May</v>
      </c>
      <c r="G714" s="4" t="s">
        <v>11</v>
      </c>
      <c r="H714" s="4" t="s">
        <v>52</v>
      </c>
      <c r="I714" s="4" t="s">
        <v>2</v>
      </c>
      <c r="J714" s="4" t="s">
        <v>13</v>
      </c>
      <c r="K714" s="4" t="s">
        <v>4</v>
      </c>
      <c r="L714" s="4" t="s">
        <v>26</v>
      </c>
      <c r="M714" s="8">
        <v>2</v>
      </c>
      <c r="N714" s="5">
        <v>41.19</v>
      </c>
      <c r="O714" s="6">
        <v>0</v>
      </c>
      <c r="P714" s="5">
        <v>17.190000000000001</v>
      </c>
      <c r="Q714" s="5">
        <f t="shared" si="44"/>
        <v>82.38</v>
      </c>
      <c r="R714" s="5">
        <f t="shared" si="45"/>
        <v>34.380000000000003</v>
      </c>
      <c r="S714" s="5">
        <f t="shared" si="46"/>
        <v>47.999999999999993</v>
      </c>
      <c r="T714" s="7">
        <f t="shared" si="47"/>
        <v>0.58266569555717407</v>
      </c>
    </row>
    <row r="715" spans="1:20" ht="15.6">
      <c r="A715" s="2">
        <v>1386</v>
      </c>
      <c r="B715" s="3">
        <v>46249</v>
      </c>
      <c r="C715" s="4">
        <f>YEAR(SalesDataTable[[#This Row],[Order Date]])</f>
        <v>2026</v>
      </c>
      <c r="D715" s="4" t="str">
        <f>"Q"&amp;ROUNDUP(MONTH(SalesDataTable[[#This Row],[Order Date]])/3,0)</f>
        <v>Q3</v>
      </c>
      <c r="E715" s="4">
        <f>MONTH(SalesDataTable[[#This Row],[Order Date]])</f>
        <v>8</v>
      </c>
      <c r="F715" s="4" t="str">
        <f>TEXT(SalesDataTable[[#This Row],[Order Date]],"MMM")</f>
        <v>Aug</v>
      </c>
      <c r="G715" s="4" t="s">
        <v>6</v>
      </c>
      <c r="H715" s="4" t="s">
        <v>43</v>
      </c>
      <c r="I715" s="4" t="s">
        <v>2</v>
      </c>
      <c r="J715" s="4" t="s">
        <v>16</v>
      </c>
      <c r="K715" s="4" t="s">
        <v>14</v>
      </c>
      <c r="L715" s="4" t="s">
        <v>15</v>
      </c>
      <c r="M715" s="8">
        <v>2</v>
      </c>
      <c r="N715" s="5">
        <v>36.049999999999997</v>
      </c>
      <c r="O715" s="6">
        <v>0</v>
      </c>
      <c r="P715" s="5">
        <v>13.8</v>
      </c>
      <c r="Q715" s="5">
        <f t="shared" si="44"/>
        <v>72.099999999999994</v>
      </c>
      <c r="R715" s="5">
        <f t="shared" si="45"/>
        <v>27.6</v>
      </c>
      <c r="S715" s="5">
        <f t="shared" si="46"/>
        <v>44.499999999999993</v>
      </c>
      <c r="T715" s="7">
        <f t="shared" si="47"/>
        <v>0.61719833564493753</v>
      </c>
    </row>
    <row r="716" spans="1:20" ht="15.6">
      <c r="A716" s="2">
        <v>1388</v>
      </c>
      <c r="B716" s="3">
        <v>46199</v>
      </c>
      <c r="C716" s="4">
        <f>YEAR(SalesDataTable[[#This Row],[Order Date]])</f>
        <v>2026</v>
      </c>
      <c r="D716" s="4" t="str">
        <f>"Q"&amp;ROUNDUP(MONTH(SalesDataTable[[#This Row],[Order Date]])/3,0)</f>
        <v>Q2</v>
      </c>
      <c r="E716" s="4">
        <f>MONTH(SalesDataTable[[#This Row],[Order Date]])</f>
        <v>6</v>
      </c>
      <c r="F716" s="4" t="str">
        <f>TEXT(SalesDataTable[[#This Row],[Order Date]],"MMM")</f>
        <v>Jun</v>
      </c>
      <c r="G716" s="4" t="s">
        <v>6</v>
      </c>
      <c r="H716" s="4" t="s">
        <v>49</v>
      </c>
      <c r="I716" s="4" t="s">
        <v>2</v>
      </c>
      <c r="J716" s="4" t="s">
        <v>3</v>
      </c>
      <c r="K716" s="4" t="s">
        <v>9</v>
      </c>
      <c r="L716" s="4" t="s">
        <v>37</v>
      </c>
      <c r="M716" s="8">
        <v>3</v>
      </c>
      <c r="N716" s="5">
        <v>156.76</v>
      </c>
      <c r="O716" s="6">
        <v>0.05</v>
      </c>
      <c r="P716" s="5">
        <v>78.63</v>
      </c>
      <c r="Q716" s="5">
        <f t="shared" si="44"/>
        <v>446.76599999999996</v>
      </c>
      <c r="R716" s="5">
        <f t="shared" si="45"/>
        <v>235.89</v>
      </c>
      <c r="S716" s="5">
        <f t="shared" si="46"/>
        <v>210.87599999999998</v>
      </c>
      <c r="T716" s="7">
        <f t="shared" si="47"/>
        <v>0.47200547937846654</v>
      </c>
    </row>
    <row r="717" spans="1:20" ht="15.6">
      <c r="A717" s="2">
        <v>1389</v>
      </c>
      <c r="B717" s="3">
        <v>46313</v>
      </c>
      <c r="C717" s="4">
        <f>YEAR(SalesDataTable[[#This Row],[Order Date]])</f>
        <v>2026</v>
      </c>
      <c r="D717" s="4" t="str">
        <f>"Q"&amp;ROUNDUP(MONTH(SalesDataTable[[#This Row],[Order Date]])/3,0)</f>
        <v>Q4</v>
      </c>
      <c r="E717" s="4">
        <f>MONTH(SalesDataTable[[#This Row],[Order Date]])</f>
        <v>10</v>
      </c>
      <c r="F717" s="4" t="str">
        <f>TEXT(SalesDataTable[[#This Row],[Order Date]],"MMM")</f>
        <v>Oct</v>
      </c>
      <c r="G717" s="4" t="s">
        <v>0</v>
      </c>
      <c r="H717" s="4" t="s">
        <v>50</v>
      </c>
      <c r="I717" s="4" t="s">
        <v>2</v>
      </c>
      <c r="J717" s="4" t="s">
        <v>13</v>
      </c>
      <c r="K717" s="4" t="s">
        <v>9</v>
      </c>
      <c r="L717" s="4" t="s">
        <v>10</v>
      </c>
      <c r="M717" s="8">
        <v>2</v>
      </c>
      <c r="N717" s="5">
        <v>93.73</v>
      </c>
      <c r="O717" s="6">
        <v>0</v>
      </c>
      <c r="P717" s="5">
        <v>44.79</v>
      </c>
      <c r="Q717" s="5">
        <f t="shared" si="44"/>
        <v>187.46</v>
      </c>
      <c r="R717" s="5">
        <f t="shared" si="45"/>
        <v>89.58</v>
      </c>
      <c r="S717" s="5">
        <f t="shared" si="46"/>
        <v>97.88000000000001</v>
      </c>
      <c r="T717" s="7">
        <f t="shared" si="47"/>
        <v>0.52213805611863873</v>
      </c>
    </row>
    <row r="718" spans="1:20" ht="15.6">
      <c r="A718" s="2">
        <v>1393</v>
      </c>
      <c r="B718" s="3">
        <v>46267</v>
      </c>
      <c r="C718" s="4">
        <f>YEAR(SalesDataTable[[#This Row],[Order Date]])</f>
        <v>2026</v>
      </c>
      <c r="D718" s="4" t="str">
        <f>"Q"&amp;ROUNDUP(MONTH(SalesDataTable[[#This Row],[Order Date]])/3,0)</f>
        <v>Q3</v>
      </c>
      <c r="E718" s="4">
        <f>MONTH(SalesDataTable[[#This Row],[Order Date]])</f>
        <v>9</v>
      </c>
      <c r="F718" s="4" t="str">
        <f>TEXT(SalesDataTable[[#This Row],[Order Date]],"MMM")</f>
        <v>Sep</v>
      </c>
      <c r="G718" s="4" t="s">
        <v>11</v>
      </c>
      <c r="H718" s="4" t="s">
        <v>52</v>
      </c>
      <c r="I718" s="4" t="s">
        <v>2</v>
      </c>
      <c r="J718" s="4" t="s">
        <v>3</v>
      </c>
      <c r="K718" s="4" t="s">
        <v>14</v>
      </c>
      <c r="L718" s="4" t="s">
        <v>48</v>
      </c>
      <c r="M718" s="8">
        <v>2</v>
      </c>
      <c r="N718" s="5">
        <v>162.4</v>
      </c>
      <c r="O718" s="6">
        <v>0.1</v>
      </c>
      <c r="P718" s="5">
        <v>88.04</v>
      </c>
      <c r="Q718" s="5">
        <f t="shared" si="44"/>
        <v>292.32</v>
      </c>
      <c r="R718" s="5">
        <f t="shared" si="45"/>
        <v>176.08</v>
      </c>
      <c r="S718" s="5">
        <f t="shared" si="46"/>
        <v>116.23999999999998</v>
      </c>
      <c r="T718" s="7">
        <f t="shared" si="47"/>
        <v>0.39764641488779412</v>
      </c>
    </row>
    <row r="719" spans="1:20" ht="15.6">
      <c r="A719" s="2">
        <v>1394</v>
      </c>
      <c r="B719" s="3">
        <v>46250</v>
      </c>
      <c r="C719" s="4">
        <f>YEAR(SalesDataTable[[#This Row],[Order Date]])</f>
        <v>2026</v>
      </c>
      <c r="D719" s="4" t="str">
        <f>"Q"&amp;ROUNDUP(MONTH(SalesDataTable[[#This Row],[Order Date]])/3,0)</f>
        <v>Q3</v>
      </c>
      <c r="E719" s="4">
        <f>MONTH(SalesDataTable[[#This Row],[Order Date]])</f>
        <v>8</v>
      </c>
      <c r="F719" s="4" t="str">
        <f>TEXT(SalesDataTable[[#This Row],[Order Date]],"MMM")</f>
        <v>Aug</v>
      </c>
      <c r="G719" s="4" t="s">
        <v>11</v>
      </c>
      <c r="H719" s="4" t="s">
        <v>39</v>
      </c>
      <c r="I719" s="4" t="s">
        <v>2</v>
      </c>
      <c r="J719" s="4" t="s">
        <v>3</v>
      </c>
      <c r="K719" s="4" t="s">
        <v>23</v>
      </c>
      <c r="L719" s="4" t="s">
        <v>51</v>
      </c>
      <c r="M719" s="8">
        <v>3</v>
      </c>
      <c r="N719" s="5">
        <v>125.75</v>
      </c>
      <c r="O719" s="6">
        <v>0</v>
      </c>
      <c r="P719" s="5">
        <v>62.05</v>
      </c>
      <c r="Q719" s="5">
        <f t="shared" si="44"/>
        <v>377.25</v>
      </c>
      <c r="R719" s="5">
        <f t="shared" si="45"/>
        <v>186.14999999999998</v>
      </c>
      <c r="S719" s="5">
        <f t="shared" si="46"/>
        <v>191.10000000000002</v>
      </c>
      <c r="T719" s="7">
        <f t="shared" si="47"/>
        <v>0.50656063618290259</v>
      </c>
    </row>
    <row r="720" spans="1:20" ht="15.6">
      <c r="A720" s="2">
        <v>1395</v>
      </c>
      <c r="B720" s="3">
        <v>46291</v>
      </c>
      <c r="C720" s="4">
        <f>YEAR(SalesDataTable[[#This Row],[Order Date]])</f>
        <v>2026</v>
      </c>
      <c r="D720" s="4" t="str">
        <f>"Q"&amp;ROUNDUP(MONTH(SalesDataTable[[#This Row],[Order Date]])/3,0)</f>
        <v>Q3</v>
      </c>
      <c r="E720" s="4">
        <f>MONTH(SalesDataTable[[#This Row],[Order Date]])</f>
        <v>9</v>
      </c>
      <c r="F720" s="4" t="str">
        <f>TEXT(SalesDataTable[[#This Row],[Order Date]],"MMM")</f>
        <v>Sep</v>
      </c>
      <c r="G720" s="4" t="s">
        <v>11</v>
      </c>
      <c r="H720" s="4" t="s">
        <v>18</v>
      </c>
      <c r="I720" s="4" t="s">
        <v>2</v>
      </c>
      <c r="J720" s="4" t="s">
        <v>13</v>
      </c>
      <c r="K720" s="4" t="s">
        <v>4</v>
      </c>
      <c r="L720" s="4" t="s">
        <v>26</v>
      </c>
      <c r="M720" s="8">
        <v>2</v>
      </c>
      <c r="N720" s="5">
        <v>39.81</v>
      </c>
      <c r="O720" s="6">
        <v>0.05</v>
      </c>
      <c r="P720" s="5">
        <v>16.87</v>
      </c>
      <c r="Q720" s="5">
        <f t="shared" si="44"/>
        <v>75.638999999999996</v>
      </c>
      <c r="R720" s="5">
        <f t="shared" si="45"/>
        <v>33.74</v>
      </c>
      <c r="S720" s="5">
        <f t="shared" si="46"/>
        <v>41.898999999999994</v>
      </c>
      <c r="T720" s="7">
        <f t="shared" si="47"/>
        <v>0.55393381721069812</v>
      </c>
    </row>
    <row r="721" spans="1:20" ht="15.6">
      <c r="A721" s="2">
        <v>1396</v>
      </c>
      <c r="B721" s="3">
        <v>46176</v>
      </c>
      <c r="C721" s="4">
        <f>YEAR(SalesDataTable[[#This Row],[Order Date]])</f>
        <v>2026</v>
      </c>
      <c r="D721" s="4" t="str">
        <f>"Q"&amp;ROUNDUP(MONTH(SalesDataTable[[#This Row],[Order Date]])/3,0)</f>
        <v>Q2</v>
      </c>
      <c r="E721" s="4">
        <f>MONTH(SalesDataTable[[#This Row],[Order Date]])</f>
        <v>6</v>
      </c>
      <c r="F721" s="4" t="str">
        <f>TEXT(SalesDataTable[[#This Row],[Order Date]],"MMM")</f>
        <v>Jun</v>
      </c>
      <c r="G721" s="4" t="s">
        <v>11</v>
      </c>
      <c r="H721" s="4" t="s">
        <v>18</v>
      </c>
      <c r="I721" s="4" t="s">
        <v>2</v>
      </c>
      <c r="J721" s="4" t="s">
        <v>16</v>
      </c>
      <c r="K721" s="4" t="s">
        <v>23</v>
      </c>
      <c r="L721" s="4" t="s">
        <v>29</v>
      </c>
      <c r="M721" s="8">
        <v>1</v>
      </c>
      <c r="N721" s="5">
        <v>192.33</v>
      </c>
      <c r="O721" s="6">
        <v>0.1</v>
      </c>
      <c r="P721" s="5">
        <v>105.15</v>
      </c>
      <c r="Q721" s="5">
        <f t="shared" si="44"/>
        <v>173.09700000000001</v>
      </c>
      <c r="R721" s="5">
        <f t="shared" si="45"/>
        <v>105.15</v>
      </c>
      <c r="S721" s="5">
        <f t="shared" si="46"/>
        <v>67.947000000000003</v>
      </c>
      <c r="T721" s="7">
        <f t="shared" si="47"/>
        <v>0.39253713235931298</v>
      </c>
    </row>
    <row r="722" spans="1:20" ht="15.6">
      <c r="A722" s="2">
        <v>1397</v>
      </c>
      <c r="B722" s="3">
        <v>46239</v>
      </c>
      <c r="C722" s="4">
        <f>YEAR(SalesDataTable[[#This Row],[Order Date]])</f>
        <v>2026</v>
      </c>
      <c r="D722" s="4" t="str">
        <f>"Q"&amp;ROUNDUP(MONTH(SalesDataTable[[#This Row],[Order Date]])/3,0)</f>
        <v>Q3</v>
      </c>
      <c r="E722" s="4">
        <f>MONTH(SalesDataTable[[#This Row],[Order Date]])</f>
        <v>8</v>
      </c>
      <c r="F722" s="4" t="str">
        <f>TEXT(SalesDataTable[[#This Row],[Order Date]],"MMM")</f>
        <v>Aug</v>
      </c>
      <c r="G722" s="4" t="s">
        <v>6</v>
      </c>
      <c r="H722" s="4" t="s">
        <v>49</v>
      </c>
      <c r="I722" s="4" t="s">
        <v>19</v>
      </c>
      <c r="J722" s="4" t="s">
        <v>16</v>
      </c>
      <c r="K722" s="4" t="s">
        <v>9</v>
      </c>
      <c r="L722" s="4" t="s">
        <v>10</v>
      </c>
      <c r="M722" s="8">
        <v>2</v>
      </c>
      <c r="N722" s="5">
        <v>90.27</v>
      </c>
      <c r="O722" s="6">
        <v>0.05</v>
      </c>
      <c r="P722" s="5">
        <v>46.38</v>
      </c>
      <c r="Q722" s="5">
        <f t="shared" si="44"/>
        <v>171.51299999999998</v>
      </c>
      <c r="R722" s="5">
        <f t="shared" si="45"/>
        <v>92.76</v>
      </c>
      <c r="S722" s="5">
        <f t="shared" si="46"/>
        <v>78.752999999999972</v>
      </c>
      <c r="T722" s="7">
        <f t="shared" si="47"/>
        <v>0.45916636056742044</v>
      </c>
    </row>
    <row r="723" spans="1:20" ht="15.6">
      <c r="A723" s="2">
        <v>1402</v>
      </c>
      <c r="B723" s="3">
        <v>46361</v>
      </c>
      <c r="C723" s="4">
        <f>YEAR(SalesDataTable[[#This Row],[Order Date]])</f>
        <v>2026</v>
      </c>
      <c r="D723" s="4" t="str">
        <f>"Q"&amp;ROUNDUP(MONTH(SalesDataTable[[#This Row],[Order Date]])/3,0)</f>
        <v>Q4</v>
      </c>
      <c r="E723" s="4">
        <f>MONTH(SalesDataTable[[#This Row],[Order Date]])</f>
        <v>12</v>
      </c>
      <c r="F723" s="4" t="str">
        <f>TEXT(SalesDataTable[[#This Row],[Order Date]],"MMM")</f>
        <v>Dec</v>
      </c>
      <c r="G723" s="4" t="s">
        <v>6</v>
      </c>
      <c r="H723" s="4" t="s">
        <v>27</v>
      </c>
      <c r="I723" s="4" t="s">
        <v>19</v>
      </c>
      <c r="J723" s="4" t="s">
        <v>13</v>
      </c>
      <c r="K723" s="4" t="s">
        <v>23</v>
      </c>
      <c r="L723" s="4" t="s">
        <v>51</v>
      </c>
      <c r="M723" s="8">
        <v>2</v>
      </c>
      <c r="N723" s="5">
        <v>121.64</v>
      </c>
      <c r="O723" s="6">
        <v>0</v>
      </c>
      <c r="P723" s="5">
        <v>61.94</v>
      </c>
      <c r="Q723" s="5">
        <f t="shared" si="44"/>
        <v>243.28</v>
      </c>
      <c r="R723" s="5">
        <f t="shared" si="45"/>
        <v>123.88</v>
      </c>
      <c r="S723" s="5">
        <f t="shared" si="46"/>
        <v>119.4</v>
      </c>
      <c r="T723" s="7">
        <f t="shared" si="47"/>
        <v>0.49079250246629402</v>
      </c>
    </row>
    <row r="724" spans="1:20" ht="15.6">
      <c r="A724" s="2">
        <v>1403</v>
      </c>
      <c r="B724" s="3">
        <v>46155</v>
      </c>
      <c r="C724" s="4">
        <f>YEAR(SalesDataTable[[#This Row],[Order Date]])</f>
        <v>2026</v>
      </c>
      <c r="D724" s="4" t="str">
        <f>"Q"&amp;ROUNDUP(MONTH(SalesDataTable[[#This Row],[Order Date]])/3,0)</f>
        <v>Q2</v>
      </c>
      <c r="E724" s="4">
        <f>MONTH(SalesDataTable[[#This Row],[Order Date]])</f>
        <v>5</v>
      </c>
      <c r="F724" s="4" t="str">
        <f>TEXT(SalesDataTable[[#This Row],[Order Date]],"MMM")</f>
        <v>May</v>
      </c>
      <c r="G724" s="4" t="s">
        <v>6</v>
      </c>
      <c r="H724" s="4" t="s">
        <v>41</v>
      </c>
      <c r="I724" s="4" t="s">
        <v>2</v>
      </c>
      <c r="J724" s="4" t="s">
        <v>3</v>
      </c>
      <c r="K724" s="4" t="s">
        <v>4</v>
      </c>
      <c r="L724" s="4" t="s">
        <v>30</v>
      </c>
      <c r="M724" s="8">
        <v>1</v>
      </c>
      <c r="N724" s="5">
        <v>102.38</v>
      </c>
      <c r="O724" s="6">
        <v>0</v>
      </c>
      <c r="P724" s="5">
        <v>50.82</v>
      </c>
      <c r="Q724" s="5">
        <f t="shared" si="44"/>
        <v>102.38</v>
      </c>
      <c r="R724" s="5">
        <f t="shared" si="45"/>
        <v>50.82</v>
      </c>
      <c r="S724" s="5">
        <f t="shared" si="46"/>
        <v>51.559999999999995</v>
      </c>
      <c r="T724" s="7">
        <f t="shared" si="47"/>
        <v>0.50361398710685679</v>
      </c>
    </row>
    <row r="725" spans="1:20" ht="15.6">
      <c r="A725" s="2">
        <v>1407</v>
      </c>
      <c r="B725" s="3">
        <v>46325</v>
      </c>
      <c r="C725" s="4">
        <f>YEAR(SalesDataTable[[#This Row],[Order Date]])</f>
        <v>2026</v>
      </c>
      <c r="D725" s="4" t="str">
        <f>"Q"&amp;ROUNDUP(MONTH(SalesDataTable[[#This Row],[Order Date]])/3,0)</f>
        <v>Q4</v>
      </c>
      <c r="E725" s="4">
        <f>MONTH(SalesDataTable[[#This Row],[Order Date]])</f>
        <v>10</v>
      </c>
      <c r="F725" s="4" t="str">
        <f>TEXT(SalesDataTable[[#This Row],[Order Date]],"MMM")</f>
        <v>Oct</v>
      </c>
      <c r="G725" s="4" t="s">
        <v>20</v>
      </c>
      <c r="H725" s="4" t="s">
        <v>33</v>
      </c>
      <c r="I725" s="4" t="s">
        <v>19</v>
      </c>
      <c r="J725" s="4" t="s">
        <v>16</v>
      </c>
      <c r="K725" s="4" t="s">
        <v>14</v>
      </c>
      <c r="L725" s="4" t="s">
        <v>15</v>
      </c>
      <c r="M725" s="8">
        <v>2</v>
      </c>
      <c r="N725" s="5">
        <v>35.880000000000003</v>
      </c>
      <c r="O725" s="6">
        <v>0.05</v>
      </c>
      <c r="P725" s="5">
        <v>13.52</v>
      </c>
      <c r="Q725" s="5">
        <f t="shared" si="44"/>
        <v>68.171999999999997</v>
      </c>
      <c r="R725" s="5">
        <f t="shared" si="45"/>
        <v>27.04</v>
      </c>
      <c r="S725" s="5">
        <f t="shared" si="46"/>
        <v>41.131999999999998</v>
      </c>
      <c r="T725" s="7">
        <f t="shared" si="47"/>
        <v>0.60335621662852779</v>
      </c>
    </row>
    <row r="726" spans="1:20" ht="15.6">
      <c r="A726" s="2">
        <v>1408</v>
      </c>
      <c r="B726" s="3">
        <v>46370</v>
      </c>
      <c r="C726" s="4">
        <f>YEAR(SalesDataTable[[#This Row],[Order Date]])</f>
        <v>2026</v>
      </c>
      <c r="D726" s="4" t="str">
        <f>"Q"&amp;ROUNDUP(MONTH(SalesDataTable[[#This Row],[Order Date]])/3,0)</f>
        <v>Q4</v>
      </c>
      <c r="E726" s="4">
        <f>MONTH(SalesDataTable[[#This Row],[Order Date]])</f>
        <v>12</v>
      </c>
      <c r="F726" s="4" t="str">
        <f>TEXT(SalesDataTable[[#This Row],[Order Date]],"MMM")</f>
        <v>Dec</v>
      </c>
      <c r="G726" s="4" t="s">
        <v>6</v>
      </c>
      <c r="H726" s="4" t="s">
        <v>7</v>
      </c>
      <c r="I726" s="4" t="s">
        <v>2</v>
      </c>
      <c r="J726" s="4" t="s">
        <v>13</v>
      </c>
      <c r="K726" s="4" t="s">
        <v>14</v>
      </c>
      <c r="L726" s="4" t="s">
        <v>48</v>
      </c>
      <c r="M726" s="8">
        <v>1</v>
      </c>
      <c r="N726" s="5">
        <v>161.53</v>
      </c>
      <c r="O726" s="6">
        <v>0</v>
      </c>
      <c r="P726" s="5">
        <v>87.43</v>
      </c>
      <c r="Q726" s="5">
        <f t="shared" si="44"/>
        <v>161.53</v>
      </c>
      <c r="R726" s="5">
        <f t="shared" si="45"/>
        <v>87.43</v>
      </c>
      <c r="S726" s="5">
        <f t="shared" si="46"/>
        <v>74.099999999999994</v>
      </c>
      <c r="T726" s="7">
        <f t="shared" si="47"/>
        <v>0.45873831486411187</v>
      </c>
    </row>
    <row r="727" spans="1:20" ht="15.6">
      <c r="A727" s="2">
        <v>1409</v>
      </c>
      <c r="B727" s="3">
        <v>46222</v>
      </c>
      <c r="C727" s="4">
        <f>YEAR(SalesDataTable[[#This Row],[Order Date]])</f>
        <v>2026</v>
      </c>
      <c r="D727" s="4" t="str">
        <f>"Q"&amp;ROUNDUP(MONTH(SalesDataTable[[#This Row],[Order Date]])/3,0)</f>
        <v>Q3</v>
      </c>
      <c r="E727" s="4">
        <f>MONTH(SalesDataTable[[#This Row],[Order Date]])</f>
        <v>7</v>
      </c>
      <c r="F727" s="4" t="str">
        <f>TEXT(SalesDataTable[[#This Row],[Order Date]],"MMM")</f>
        <v>Jul</v>
      </c>
      <c r="G727" s="4" t="s">
        <v>6</v>
      </c>
      <c r="H727" s="4" t="s">
        <v>49</v>
      </c>
      <c r="I727" s="4" t="s">
        <v>2</v>
      </c>
      <c r="J727" s="4" t="s">
        <v>13</v>
      </c>
      <c r="K727" s="4" t="s">
        <v>23</v>
      </c>
      <c r="L727" s="4" t="s">
        <v>51</v>
      </c>
      <c r="M727" s="8">
        <v>5</v>
      </c>
      <c r="N727" s="5">
        <v>124.68</v>
      </c>
      <c r="O727" s="6">
        <v>0.05</v>
      </c>
      <c r="P727" s="5">
        <v>60.61</v>
      </c>
      <c r="Q727" s="5">
        <f t="shared" si="44"/>
        <v>592.23</v>
      </c>
      <c r="R727" s="5">
        <f t="shared" si="45"/>
        <v>303.05</v>
      </c>
      <c r="S727" s="5">
        <f t="shared" si="46"/>
        <v>289.18</v>
      </c>
      <c r="T727" s="7">
        <f t="shared" si="47"/>
        <v>0.48829002245749115</v>
      </c>
    </row>
    <row r="728" spans="1:20" ht="15.6">
      <c r="A728" s="2">
        <v>1411</v>
      </c>
      <c r="B728" s="3">
        <v>46238</v>
      </c>
      <c r="C728" s="4">
        <f>YEAR(SalesDataTable[[#This Row],[Order Date]])</f>
        <v>2026</v>
      </c>
      <c r="D728" s="4" t="str">
        <f>"Q"&amp;ROUNDUP(MONTH(SalesDataTable[[#This Row],[Order Date]])/3,0)</f>
        <v>Q3</v>
      </c>
      <c r="E728" s="4">
        <f>MONTH(SalesDataTable[[#This Row],[Order Date]])</f>
        <v>8</v>
      </c>
      <c r="F728" s="4" t="str">
        <f>TEXT(SalesDataTable[[#This Row],[Order Date]],"MMM")</f>
        <v>Aug</v>
      </c>
      <c r="G728" s="4" t="s">
        <v>6</v>
      </c>
      <c r="H728" s="4" t="s">
        <v>43</v>
      </c>
      <c r="I728" s="4" t="s">
        <v>2</v>
      </c>
      <c r="J728" s="4" t="s">
        <v>16</v>
      </c>
      <c r="K728" s="4" t="s">
        <v>34</v>
      </c>
      <c r="L728" s="4" t="s">
        <v>42</v>
      </c>
      <c r="M728" s="8">
        <v>1</v>
      </c>
      <c r="N728" s="5">
        <v>36.58</v>
      </c>
      <c r="O728" s="6">
        <v>0</v>
      </c>
      <c r="P728" s="5">
        <v>13.98</v>
      </c>
      <c r="Q728" s="5">
        <f t="shared" si="44"/>
        <v>36.58</v>
      </c>
      <c r="R728" s="5">
        <f t="shared" si="45"/>
        <v>13.98</v>
      </c>
      <c r="S728" s="5">
        <f t="shared" si="46"/>
        <v>22.599999999999998</v>
      </c>
      <c r="T728" s="7">
        <f t="shared" si="47"/>
        <v>0.61782394751230174</v>
      </c>
    </row>
    <row r="729" spans="1:20" ht="15.6">
      <c r="A729" s="2">
        <v>1415</v>
      </c>
      <c r="B729" s="3">
        <v>46299</v>
      </c>
      <c r="C729" s="4">
        <f>YEAR(SalesDataTable[[#This Row],[Order Date]])</f>
        <v>2026</v>
      </c>
      <c r="D729" s="4" t="str">
        <f>"Q"&amp;ROUNDUP(MONTH(SalesDataTable[[#This Row],[Order Date]])/3,0)</f>
        <v>Q4</v>
      </c>
      <c r="E729" s="4">
        <f>MONTH(SalesDataTable[[#This Row],[Order Date]])</f>
        <v>10</v>
      </c>
      <c r="F729" s="4" t="str">
        <f>TEXT(SalesDataTable[[#This Row],[Order Date]],"MMM")</f>
        <v>Oct</v>
      </c>
      <c r="G729" s="4" t="s">
        <v>6</v>
      </c>
      <c r="H729" s="4" t="s">
        <v>41</v>
      </c>
      <c r="I729" s="4" t="s">
        <v>28</v>
      </c>
      <c r="J729" s="4" t="s">
        <v>3</v>
      </c>
      <c r="K729" s="4" t="s">
        <v>14</v>
      </c>
      <c r="L729" s="4" t="s">
        <v>48</v>
      </c>
      <c r="M729" s="8">
        <v>1</v>
      </c>
      <c r="N729" s="5">
        <v>161.07</v>
      </c>
      <c r="O729" s="6">
        <v>0.05</v>
      </c>
      <c r="P729" s="5">
        <v>89.81</v>
      </c>
      <c r="Q729" s="5">
        <f t="shared" si="44"/>
        <v>153.01649999999998</v>
      </c>
      <c r="R729" s="5">
        <f t="shared" si="45"/>
        <v>89.81</v>
      </c>
      <c r="S729" s="5">
        <f t="shared" si="46"/>
        <v>63.206499999999977</v>
      </c>
      <c r="T729" s="7">
        <f t="shared" si="47"/>
        <v>0.41306983233834249</v>
      </c>
    </row>
    <row r="730" spans="1:20" ht="15.6">
      <c r="A730" s="2">
        <v>1422</v>
      </c>
      <c r="B730" s="3">
        <v>46137</v>
      </c>
      <c r="C730" s="4">
        <f>YEAR(SalesDataTable[[#This Row],[Order Date]])</f>
        <v>2026</v>
      </c>
      <c r="D730" s="4" t="str">
        <f>"Q"&amp;ROUNDUP(MONTH(SalesDataTable[[#This Row],[Order Date]])/3,0)</f>
        <v>Q2</v>
      </c>
      <c r="E730" s="4">
        <f>MONTH(SalesDataTable[[#This Row],[Order Date]])</f>
        <v>4</v>
      </c>
      <c r="F730" s="4" t="str">
        <f>TEXT(SalesDataTable[[#This Row],[Order Date]],"MMM")</f>
        <v>Apr</v>
      </c>
      <c r="G730" s="4" t="s">
        <v>20</v>
      </c>
      <c r="H730" s="4" t="s">
        <v>33</v>
      </c>
      <c r="I730" s="4" t="s">
        <v>8</v>
      </c>
      <c r="J730" s="4" t="s">
        <v>16</v>
      </c>
      <c r="K730" s="4" t="s">
        <v>23</v>
      </c>
      <c r="L730" s="4" t="s">
        <v>24</v>
      </c>
      <c r="M730" s="8">
        <v>6</v>
      </c>
      <c r="N730" s="5">
        <v>348.16</v>
      </c>
      <c r="O730" s="6">
        <v>0.1</v>
      </c>
      <c r="P730" s="5">
        <v>198.24</v>
      </c>
      <c r="Q730" s="5">
        <f t="shared" si="44"/>
        <v>1880.0640000000001</v>
      </c>
      <c r="R730" s="5">
        <f t="shared" si="45"/>
        <v>1189.44</v>
      </c>
      <c r="S730" s="5">
        <f t="shared" si="46"/>
        <v>690.62400000000002</v>
      </c>
      <c r="T730" s="7">
        <f t="shared" si="47"/>
        <v>0.36734068627450978</v>
      </c>
    </row>
    <row r="731" spans="1:20" ht="15.6">
      <c r="A731" s="2">
        <v>1423</v>
      </c>
      <c r="B731" s="3">
        <v>46358</v>
      </c>
      <c r="C731" s="4">
        <f>YEAR(SalesDataTable[[#This Row],[Order Date]])</f>
        <v>2026</v>
      </c>
      <c r="D731" s="4" t="str">
        <f>"Q"&amp;ROUNDUP(MONTH(SalesDataTable[[#This Row],[Order Date]])/3,0)</f>
        <v>Q4</v>
      </c>
      <c r="E731" s="4">
        <f>MONTH(SalesDataTable[[#This Row],[Order Date]])</f>
        <v>12</v>
      </c>
      <c r="F731" s="4" t="str">
        <f>TEXT(SalesDataTable[[#This Row],[Order Date]],"MMM")</f>
        <v>Dec</v>
      </c>
      <c r="G731" s="4" t="s">
        <v>11</v>
      </c>
      <c r="H731" s="4" t="s">
        <v>18</v>
      </c>
      <c r="I731" s="4" t="s">
        <v>2</v>
      </c>
      <c r="J731" s="4" t="s">
        <v>16</v>
      </c>
      <c r="K731" s="4" t="s">
        <v>9</v>
      </c>
      <c r="L731" s="4" t="s">
        <v>46</v>
      </c>
      <c r="M731" s="8">
        <v>1</v>
      </c>
      <c r="N731" s="5">
        <v>73.010000000000005</v>
      </c>
      <c r="O731" s="6">
        <v>0.1</v>
      </c>
      <c r="P731" s="5">
        <v>31.51</v>
      </c>
      <c r="Q731" s="5">
        <f t="shared" si="44"/>
        <v>65.709000000000003</v>
      </c>
      <c r="R731" s="5">
        <f t="shared" si="45"/>
        <v>31.51</v>
      </c>
      <c r="S731" s="5">
        <f t="shared" si="46"/>
        <v>34.198999999999998</v>
      </c>
      <c r="T731" s="7">
        <f t="shared" si="47"/>
        <v>0.52046142841924237</v>
      </c>
    </row>
    <row r="732" spans="1:20" ht="15.6">
      <c r="A732" s="2">
        <v>1427</v>
      </c>
      <c r="B732" s="3">
        <v>46317</v>
      </c>
      <c r="C732" s="4">
        <f>YEAR(SalesDataTable[[#This Row],[Order Date]])</f>
        <v>2026</v>
      </c>
      <c r="D732" s="4" t="str">
        <f>"Q"&amp;ROUNDUP(MONTH(SalesDataTable[[#This Row],[Order Date]])/3,0)</f>
        <v>Q4</v>
      </c>
      <c r="E732" s="4">
        <f>MONTH(SalesDataTable[[#This Row],[Order Date]])</f>
        <v>10</v>
      </c>
      <c r="F732" s="4" t="str">
        <f>TEXT(SalesDataTable[[#This Row],[Order Date]],"MMM")</f>
        <v>Oct</v>
      </c>
      <c r="G732" s="4" t="s">
        <v>20</v>
      </c>
      <c r="H732" s="4" t="s">
        <v>21</v>
      </c>
      <c r="I732" s="4" t="s">
        <v>19</v>
      </c>
      <c r="J732" s="4" t="s">
        <v>13</v>
      </c>
      <c r="K732" s="4" t="s">
        <v>14</v>
      </c>
      <c r="L732" s="4" t="s">
        <v>32</v>
      </c>
      <c r="M732" s="8">
        <v>1</v>
      </c>
      <c r="N732" s="5">
        <v>45.97</v>
      </c>
      <c r="O732" s="6">
        <v>0.05</v>
      </c>
      <c r="P732" s="5">
        <v>18.760000000000002</v>
      </c>
      <c r="Q732" s="5">
        <f t="shared" si="44"/>
        <v>43.671499999999995</v>
      </c>
      <c r="R732" s="5">
        <f t="shared" si="45"/>
        <v>18.760000000000002</v>
      </c>
      <c r="S732" s="5">
        <f t="shared" si="46"/>
        <v>24.911499999999993</v>
      </c>
      <c r="T732" s="7">
        <f t="shared" si="47"/>
        <v>0.57042922729926826</v>
      </c>
    </row>
    <row r="733" spans="1:20" ht="15.6">
      <c r="A733" s="2">
        <v>1430</v>
      </c>
      <c r="B733" s="3">
        <v>46320</v>
      </c>
      <c r="C733" s="4">
        <f>YEAR(SalesDataTable[[#This Row],[Order Date]])</f>
        <v>2026</v>
      </c>
      <c r="D733" s="4" t="str">
        <f>"Q"&amp;ROUNDUP(MONTH(SalesDataTable[[#This Row],[Order Date]])/3,0)</f>
        <v>Q4</v>
      </c>
      <c r="E733" s="4">
        <f>MONTH(SalesDataTable[[#This Row],[Order Date]])</f>
        <v>10</v>
      </c>
      <c r="F733" s="4" t="str">
        <f>TEXT(SalesDataTable[[#This Row],[Order Date]],"MMM")</f>
        <v>Oct</v>
      </c>
      <c r="G733" s="4" t="s">
        <v>20</v>
      </c>
      <c r="H733" s="4" t="s">
        <v>47</v>
      </c>
      <c r="I733" s="4" t="s">
        <v>19</v>
      </c>
      <c r="J733" s="4" t="s">
        <v>13</v>
      </c>
      <c r="K733" s="4" t="s">
        <v>34</v>
      </c>
      <c r="L733" s="4" t="s">
        <v>42</v>
      </c>
      <c r="M733" s="8">
        <v>1</v>
      </c>
      <c r="N733" s="5">
        <v>36.630000000000003</v>
      </c>
      <c r="O733" s="6">
        <v>0.05</v>
      </c>
      <c r="P733" s="5">
        <v>13.97</v>
      </c>
      <c r="Q733" s="5">
        <f t="shared" si="44"/>
        <v>34.798500000000004</v>
      </c>
      <c r="R733" s="5">
        <f t="shared" si="45"/>
        <v>13.97</v>
      </c>
      <c r="S733" s="5">
        <f t="shared" si="46"/>
        <v>20.828500000000005</v>
      </c>
      <c r="T733" s="7">
        <f t="shared" si="47"/>
        <v>0.59854591433538806</v>
      </c>
    </row>
    <row r="734" spans="1:20" ht="15.6">
      <c r="A734" s="2">
        <v>1431</v>
      </c>
      <c r="B734" s="3">
        <v>46340</v>
      </c>
      <c r="C734" s="4">
        <f>YEAR(SalesDataTable[[#This Row],[Order Date]])</f>
        <v>2026</v>
      </c>
      <c r="D734" s="4" t="str">
        <f>"Q"&amp;ROUNDUP(MONTH(SalesDataTable[[#This Row],[Order Date]])/3,0)</f>
        <v>Q4</v>
      </c>
      <c r="E734" s="4">
        <f>MONTH(SalesDataTable[[#This Row],[Order Date]])</f>
        <v>11</v>
      </c>
      <c r="F734" s="4" t="str">
        <f>TEXT(SalesDataTable[[#This Row],[Order Date]],"MMM")</f>
        <v>Nov</v>
      </c>
      <c r="G734" s="4" t="s">
        <v>11</v>
      </c>
      <c r="H734" s="4" t="s">
        <v>12</v>
      </c>
      <c r="I734" s="4" t="s">
        <v>2</v>
      </c>
      <c r="J734" s="4" t="s">
        <v>13</v>
      </c>
      <c r="K734" s="4" t="s">
        <v>34</v>
      </c>
      <c r="L734" s="4" t="s">
        <v>42</v>
      </c>
      <c r="M734" s="8">
        <v>2</v>
      </c>
      <c r="N734" s="5">
        <v>36.979999999999997</v>
      </c>
      <c r="O734" s="6">
        <v>0.15</v>
      </c>
      <c r="P734" s="5">
        <v>14.13</v>
      </c>
      <c r="Q734" s="5">
        <f t="shared" si="44"/>
        <v>62.865999999999993</v>
      </c>
      <c r="R734" s="5">
        <f t="shared" si="45"/>
        <v>28.26</v>
      </c>
      <c r="S734" s="5">
        <f t="shared" si="46"/>
        <v>34.605999999999995</v>
      </c>
      <c r="T734" s="7">
        <f t="shared" si="47"/>
        <v>0.55047243342983487</v>
      </c>
    </row>
    <row r="735" spans="1:20" ht="15.6">
      <c r="A735" s="2">
        <v>1432</v>
      </c>
      <c r="B735" s="3">
        <v>46054</v>
      </c>
      <c r="C735" s="4">
        <f>YEAR(SalesDataTable[[#This Row],[Order Date]])</f>
        <v>2026</v>
      </c>
      <c r="D735" s="4" t="str">
        <f>"Q"&amp;ROUNDUP(MONTH(SalesDataTable[[#This Row],[Order Date]])/3,0)</f>
        <v>Q1</v>
      </c>
      <c r="E735" s="4">
        <f>MONTH(SalesDataTable[[#This Row],[Order Date]])</f>
        <v>2</v>
      </c>
      <c r="F735" s="4" t="str">
        <f>TEXT(SalesDataTable[[#This Row],[Order Date]],"MMM")</f>
        <v>Feb</v>
      </c>
      <c r="G735" s="4" t="s">
        <v>0</v>
      </c>
      <c r="H735" s="4" t="s">
        <v>1</v>
      </c>
      <c r="I735" s="4" t="s">
        <v>2</v>
      </c>
      <c r="J735" s="4" t="s">
        <v>3</v>
      </c>
      <c r="K735" s="4" t="s">
        <v>9</v>
      </c>
      <c r="L735" s="4" t="s">
        <v>17</v>
      </c>
      <c r="M735" s="8">
        <v>1</v>
      </c>
      <c r="N735" s="5">
        <v>140.53</v>
      </c>
      <c r="O735" s="6">
        <v>0</v>
      </c>
      <c r="P735" s="5">
        <v>77.36</v>
      </c>
      <c r="Q735" s="5">
        <f t="shared" si="44"/>
        <v>140.53</v>
      </c>
      <c r="R735" s="5">
        <f t="shared" si="45"/>
        <v>77.36</v>
      </c>
      <c r="S735" s="5">
        <f t="shared" si="46"/>
        <v>63.17</v>
      </c>
      <c r="T735" s="7">
        <f t="shared" si="47"/>
        <v>0.44951255959581587</v>
      </c>
    </row>
    <row r="736" spans="1:20" ht="15.6">
      <c r="A736" s="2">
        <v>1433</v>
      </c>
      <c r="B736" s="3">
        <v>46028</v>
      </c>
      <c r="C736" s="4">
        <f>YEAR(SalesDataTable[[#This Row],[Order Date]])</f>
        <v>2026</v>
      </c>
      <c r="D736" s="4" t="str">
        <f>"Q"&amp;ROUNDUP(MONTH(SalesDataTable[[#This Row],[Order Date]])/3,0)</f>
        <v>Q1</v>
      </c>
      <c r="E736" s="4">
        <f>MONTH(SalesDataTable[[#This Row],[Order Date]])</f>
        <v>1</v>
      </c>
      <c r="F736" s="4" t="str">
        <f>TEXT(SalesDataTable[[#This Row],[Order Date]],"MMM")</f>
        <v>Jan</v>
      </c>
      <c r="G736" s="4" t="s">
        <v>11</v>
      </c>
      <c r="H736" s="4" t="s">
        <v>39</v>
      </c>
      <c r="I736" s="4" t="s">
        <v>2</v>
      </c>
      <c r="J736" s="4" t="s">
        <v>13</v>
      </c>
      <c r="K736" s="4" t="s">
        <v>14</v>
      </c>
      <c r="L736" s="4" t="s">
        <v>15</v>
      </c>
      <c r="M736" s="8">
        <v>2</v>
      </c>
      <c r="N736" s="5">
        <v>36.619999999999997</v>
      </c>
      <c r="O736" s="6">
        <v>0.05</v>
      </c>
      <c r="P736" s="5">
        <v>13.87</v>
      </c>
      <c r="Q736" s="5">
        <f t="shared" si="44"/>
        <v>69.577999999999989</v>
      </c>
      <c r="R736" s="5">
        <f t="shared" si="45"/>
        <v>27.74</v>
      </c>
      <c r="S736" s="5">
        <f t="shared" si="46"/>
        <v>41.837999999999994</v>
      </c>
      <c r="T736" s="7">
        <f t="shared" si="47"/>
        <v>0.60131075914800658</v>
      </c>
    </row>
    <row r="737" spans="1:20" ht="15.6">
      <c r="A737" s="2">
        <v>1437</v>
      </c>
      <c r="B737" s="3">
        <v>46182</v>
      </c>
      <c r="C737" s="4">
        <f>YEAR(SalesDataTable[[#This Row],[Order Date]])</f>
        <v>2026</v>
      </c>
      <c r="D737" s="4" t="str">
        <f>"Q"&amp;ROUNDUP(MONTH(SalesDataTable[[#This Row],[Order Date]])/3,0)</f>
        <v>Q2</v>
      </c>
      <c r="E737" s="4">
        <f>MONTH(SalesDataTable[[#This Row],[Order Date]])</f>
        <v>6</v>
      </c>
      <c r="F737" s="4" t="str">
        <f>TEXT(SalesDataTable[[#This Row],[Order Date]],"MMM")</f>
        <v>Jun</v>
      </c>
      <c r="G737" s="4" t="s">
        <v>20</v>
      </c>
      <c r="H737" s="4" t="s">
        <v>33</v>
      </c>
      <c r="I737" s="4" t="s">
        <v>28</v>
      </c>
      <c r="J737" s="4" t="s">
        <v>13</v>
      </c>
      <c r="K737" s="4" t="s">
        <v>14</v>
      </c>
      <c r="L737" s="4" t="s">
        <v>15</v>
      </c>
      <c r="M737" s="8">
        <v>2</v>
      </c>
      <c r="N737" s="5">
        <v>36.85</v>
      </c>
      <c r="O737" s="6">
        <v>0.1</v>
      </c>
      <c r="P737" s="5">
        <v>13.92</v>
      </c>
      <c r="Q737" s="5">
        <f t="shared" si="44"/>
        <v>66.33</v>
      </c>
      <c r="R737" s="5">
        <f t="shared" si="45"/>
        <v>27.84</v>
      </c>
      <c r="S737" s="5">
        <f t="shared" si="46"/>
        <v>38.489999999999995</v>
      </c>
      <c r="T737" s="7">
        <f t="shared" si="47"/>
        <v>0.58028041610131154</v>
      </c>
    </row>
    <row r="738" spans="1:20" ht="15.6">
      <c r="A738" s="2">
        <v>1439</v>
      </c>
      <c r="B738" s="3">
        <v>46049</v>
      </c>
      <c r="C738" s="4">
        <f>YEAR(SalesDataTable[[#This Row],[Order Date]])</f>
        <v>2026</v>
      </c>
      <c r="D738" s="4" t="str">
        <f>"Q"&amp;ROUNDUP(MONTH(SalesDataTable[[#This Row],[Order Date]])/3,0)</f>
        <v>Q1</v>
      </c>
      <c r="E738" s="4">
        <f>MONTH(SalesDataTable[[#This Row],[Order Date]])</f>
        <v>1</v>
      </c>
      <c r="F738" s="4" t="str">
        <f>TEXT(SalesDataTable[[#This Row],[Order Date]],"MMM")</f>
        <v>Jan</v>
      </c>
      <c r="G738" s="4" t="s">
        <v>6</v>
      </c>
      <c r="H738" s="4" t="s">
        <v>27</v>
      </c>
      <c r="I738" s="4" t="s">
        <v>28</v>
      </c>
      <c r="J738" s="4" t="s">
        <v>13</v>
      </c>
      <c r="K738" s="4" t="s">
        <v>9</v>
      </c>
      <c r="L738" s="4" t="s">
        <v>37</v>
      </c>
      <c r="M738" s="8">
        <v>2</v>
      </c>
      <c r="N738" s="5">
        <v>157.16999999999999</v>
      </c>
      <c r="O738" s="6">
        <v>0</v>
      </c>
      <c r="P738" s="5">
        <v>81.260000000000005</v>
      </c>
      <c r="Q738" s="5">
        <f t="shared" si="44"/>
        <v>314.33999999999997</v>
      </c>
      <c r="R738" s="5">
        <f t="shared" si="45"/>
        <v>162.52000000000001</v>
      </c>
      <c r="S738" s="5">
        <f t="shared" si="46"/>
        <v>151.81999999999996</v>
      </c>
      <c r="T738" s="7">
        <f t="shared" si="47"/>
        <v>0.4829802125087484</v>
      </c>
    </row>
    <row r="739" spans="1:20" ht="15.6">
      <c r="A739" s="2">
        <v>1440</v>
      </c>
      <c r="B739" s="3">
        <v>46208</v>
      </c>
      <c r="C739" s="4">
        <f>YEAR(SalesDataTable[[#This Row],[Order Date]])</f>
        <v>2026</v>
      </c>
      <c r="D739" s="4" t="str">
        <f>"Q"&amp;ROUNDUP(MONTH(SalesDataTable[[#This Row],[Order Date]])/3,0)</f>
        <v>Q3</v>
      </c>
      <c r="E739" s="4">
        <f>MONTH(SalesDataTable[[#This Row],[Order Date]])</f>
        <v>7</v>
      </c>
      <c r="F739" s="4" t="str">
        <f>TEXT(SalesDataTable[[#This Row],[Order Date]],"MMM")</f>
        <v>Jul</v>
      </c>
      <c r="G739" s="4" t="s">
        <v>20</v>
      </c>
      <c r="H739" s="4" t="s">
        <v>33</v>
      </c>
      <c r="I739" s="4" t="s">
        <v>2</v>
      </c>
      <c r="J739" s="4" t="s">
        <v>3</v>
      </c>
      <c r="K739" s="4" t="s">
        <v>4</v>
      </c>
      <c r="L739" s="4" t="s">
        <v>30</v>
      </c>
      <c r="M739" s="8">
        <v>4</v>
      </c>
      <c r="N739" s="5">
        <v>101.66</v>
      </c>
      <c r="O739" s="6">
        <v>0.1</v>
      </c>
      <c r="P739" s="5">
        <v>51.55</v>
      </c>
      <c r="Q739" s="5">
        <f t="shared" si="44"/>
        <v>365.976</v>
      </c>
      <c r="R739" s="5">
        <f t="shared" si="45"/>
        <v>206.2</v>
      </c>
      <c r="S739" s="5">
        <f t="shared" si="46"/>
        <v>159.77600000000001</v>
      </c>
      <c r="T739" s="7">
        <f t="shared" si="47"/>
        <v>0.43657507596126527</v>
      </c>
    </row>
    <row r="740" spans="1:20" ht="15.6">
      <c r="A740" s="2">
        <v>1441</v>
      </c>
      <c r="B740" s="3">
        <v>46176</v>
      </c>
      <c r="C740" s="4">
        <f>YEAR(SalesDataTable[[#This Row],[Order Date]])</f>
        <v>2026</v>
      </c>
      <c r="D740" s="4" t="str">
        <f>"Q"&amp;ROUNDUP(MONTH(SalesDataTable[[#This Row],[Order Date]])/3,0)</f>
        <v>Q2</v>
      </c>
      <c r="E740" s="4">
        <f>MONTH(SalesDataTable[[#This Row],[Order Date]])</f>
        <v>6</v>
      </c>
      <c r="F740" s="4" t="str">
        <f>TEXT(SalesDataTable[[#This Row],[Order Date]],"MMM")</f>
        <v>Jun</v>
      </c>
      <c r="G740" s="4" t="s">
        <v>11</v>
      </c>
      <c r="H740" s="4" t="s">
        <v>39</v>
      </c>
      <c r="I740" s="4" t="s">
        <v>28</v>
      </c>
      <c r="J740" s="4" t="s">
        <v>13</v>
      </c>
      <c r="K740" s="4" t="s">
        <v>14</v>
      </c>
      <c r="L740" s="4" t="s">
        <v>44</v>
      </c>
      <c r="M740" s="8">
        <v>3</v>
      </c>
      <c r="N740" s="5">
        <v>135.4</v>
      </c>
      <c r="O740" s="6">
        <v>0</v>
      </c>
      <c r="P740" s="5">
        <v>65.16</v>
      </c>
      <c r="Q740" s="5">
        <f t="shared" si="44"/>
        <v>406.20000000000005</v>
      </c>
      <c r="R740" s="5">
        <f t="shared" si="45"/>
        <v>195.48</v>
      </c>
      <c r="S740" s="5">
        <f t="shared" si="46"/>
        <v>210.72000000000006</v>
      </c>
      <c r="T740" s="7">
        <f t="shared" si="47"/>
        <v>0.51875923190546536</v>
      </c>
    </row>
    <row r="741" spans="1:20" ht="15.6">
      <c r="A741" s="2">
        <v>1442</v>
      </c>
      <c r="B741" s="3">
        <v>46285</v>
      </c>
      <c r="C741" s="4">
        <f>YEAR(SalesDataTable[[#This Row],[Order Date]])</f>
        <v>2026</v>
      </c>
      <c r="D741" s="4" t="str">
        <f>"Q"&amp;ROUNDUP(MONTH(SalesDataTable[[#This Row],[Order Date]])/3,0)</f>
        <v>Q3</v>
      </c>
      <c r="E741" s="4">
        <f>MONTH(SalesDataTable[[#This Row],[Order Date]])</f>
        <v>9</v>
      </c>
      <c r="F741" s="4" t="str">
        <f>TEXT(SalesDataTable[[#This Row],[Order Date]],"MMM")</f>
        <v>Sep</v>
      </c>
      <c r="G741" s="4" t="s">
        <v>11</v>
      </c>
      <c r="H741" s="4" t="s">
        <v>52</v>
      </c>
      <c r="I741" s="4" t="s">
        <v>2</v>
      </c>
      <c r="J741" s="4" t="s">
        <v>13</v>
      </c>
      <c r="K741" s="4" t="s">
        <v>14</v>
      </c>
      <c r="L741" s="4" t="s">
        <v>32</v>
      </c>
      <c r="M741" s="8">
        <v>1</v>
      </c>
      <c r="N741" s="5">
        <v>47.68</v>
      </c>
      <c r="O741" s="6">
        <v>0.1</v>
      </c>
      <c r="P741" s="5">
        <v>18.03</v>
      </c>
      <c r="Q741" s="5">
        <f t="shared" si="44"/>
        <v>42.911999999999999</v>
      </c>
      <c r="R741" s="5">
        <f t="shared" si="45"/>
        <v>18.03</v>
      </c>
      <c r="S741" s="5">
        <f t="shared" si="46"/>
        <v>24.881999999999998</v>
      </c>
      <c r="T741" s="7">
        <f t="shared" si="47"/>
        <v>0.57983780760626391</v>
      </c>
    </row>
    <row r="742" spans="1:20" ht="15.6">
      <c r="A742" s="2">
        <v>1443</v>
      </c>
      <c r="B742" s="3">
        <v>46255</v>
      </c>
      <c r="C742" s="4">
        <f>YEAR(SalesDataTable[[#This Row],[Order Date]])</f>
        <v>2026</v>
      </c>
      <c r="D742" s="4" t="str">
        <f>"Q"&amp;ROUNDUP(MONTH(SalesDataTable[[#This Row],[Order Date]])/3,0)</f>
        <v>Q3</v>
      </c>
      <c r="E742" s="4">
        <f>MONTH(SalesDataTable[[#This Row],[Order Date]])</f>
        <v>8</v>
      </c>
      <c r="F742" s="4" t="str">
        <f>TEXT(SalesDataTable[[#This Row],[Order Date]],"MMM")</f>
        <v>Aug</v>
      </c>
      <c r="G742" s="4" t="s">
        <v>20</v>
      </c>
      <c r="H742" s="4" t="s">
        <v>21</v>
      </c>
      <c r="I742" s="4" t="s">
        <v>2</v>
      </c>
      <c r="J742" s="4" t="s">
        <v>13</v>
      </c>
      <c r="K742" s="4" t="s">
        <v>9</v>
      </c>
      <c r="L742" s="4" t="s">
        <v>37</v>
      </c>
      <c r="M742" s="8">
        <v>5</v>
      </c>
      <c r="N742" s="5">
        <v>155.65</v>
      </c>
      <c r="O742" s="6">
        <v>0</v>
      </c>
      <c r="P742" s="5">
        <v>79.13</v>
      </c>
      <c r="Q742" s="5">
        <f t="shared" si="44"/>
        <v>778.25</v>
      </c>
      <c r="R742" s="5">
        <f t="shared" si="45"/>
        <v>395.65</v>
      </c>
      <c r="S742" s="5">
        <f t="shared" si="46"/>
        <v>382.6</v>
      </c>
      <c r="T742" s="7">
        <f t="shared" si="47"/>
        <v>0.49161580469000965</v>
      </c>
    </row>
    <row r="743" spans="1:20" ht="15.6">
      <c r="A743" s="2">
        <v>1444</v>
      </c>
      <c r="B743" s="3">
        <v>46130</v>
      </c>
      <c r="C743" s="4">
        <f>YEAR(SalesDataTable[[#This Row],[Order Date]])</f>
        <v>2026</v>
      </c>
      <c r="D743" s="4" t="str">
        <f>"Q"&amp;ROUNDUP(MONTH(SalesDataTable[[#This Row],[Order Date]])/3,0)</f>
        <v>Q2</v>
      </c>
      <c r="E743" s="4">
        <f>MONTH(SalesDataTable[[#This Row],[Order Date]])</f>
        <v>4</v>
      </c>
      <c r="F743" s="4" t="str">
        <f>TEXT(SalesDataTable[[#This Row],[Order Date]],"MMM")</f>
        <v>Apr</v>
      </c>
      <c r="G743" s="4" t="s">
        <v>11</v>
      </c>
      <c r="H743" s="4" t="s">
        <v>39</v>
      </c>
      <c r="I743" s="4" t="s">
        <v>19</v>
      </c>
      <c r="J743" s="4" t="s">
        <v>3</v>
      </c>
      <c r="K743" s="4" t="s">
        <v>23</v>
      </c>
      <c r="L743" s="4" t="s">
        <v>51</v>
      </c>
      <c r="M743" s="8">
        <v>1</v>
      </c>
      <c r="N743" s="5">
        <v>120.52</v>
      </c>
      <c r="O743" s="6">
        <v>0.1</v>
      </c>
      <c r="P743" s="5">
        <v>59.01</v>
      </c>
      <c r="Q743" s="5">
        <f t="shared" si="44"/>
        <v>108.468</v>
      </c>
      <c r="R743" s="5">
        <f t="shared" si="45"/>
        <v>59.01</v>
      </c>
      <c r="S743" s="5">
        <f t="shared" si="46"/>
        <v>49.458000000000006</v>
      </c>
      <c r="T743" s="7">
        <f t="shared" si="47"/>
        <v>0.45596858059519862</v>
      </c>
    </row>
    <row r="744" spans="1:20" ht="15.6">
      <c r="A744" s="2">
        <v>1445</v>
      </c>
      <c r="B744" s="3">
        <v>46376</v>
      </c>
      <c r="C744" s="4">
        <f>YEAR(SalesDataTable[[#This Row],[Order Date]])</f>
        <v>2026</v>
      </c>
      <c r="D744" s="4" t="str">
        <f>"Q"&amp;ROUNDUP(MONTH(SalesDataTable[[#This Row],[Order Date]])/3,0)</f>
        <v>Q4</v>
      </c>
      <c r="E744" s="4">
        <f>MONTH(SalesDataTable[[#This Row],[Order Date]])</f>
        <v>12</v>
      </c>
      <c r="F744" s="4" t="str">
        <f>TEXT(SalesDataTable[[#This Row],[Order Date]],"MMM")</f>
        <v>Dec</v>
      </c>
      <c r="G744" s="4" t="s">
        <v>20</v>
      </c>
      <c r="H744" s="4" t="s">
        <v>31</v>
      </c>
      <c r="I744" s="4" t="s">
        <v>2</v>
      </c>
      <c r="J744" s="4" t="s">
        <v>13</v>
      </c>
      <c r="K744" s="4" t="s">
        <v>9</v>
      </c>
      <c r="L744" s="4" t="s">
        <v>46</v>
      </c>
      <c r="M744" s="8">
        <v>1</v>
      </c>
      <c r="N744" s="5">
        <v>71.23</v>
      </c>
      <c r="O744" s="6">
        <v>0</v>
      </c>
      <c r="P744" s="5">
        <v>31.63</v>
      </c>
      <c r="Q744" s="5">
        <f t="shared" si="44"/>
        <v>71.23</v>
      </c>
      <c r="R744" s="5">
        <f t="shared" si="45"/>
        <v>31.63</v>
      </c>
      <c r="S744" s="5">
        <f t="shared" si="46"/>
        <v>39.600000000000009</v>
      </c>
      <c r="T744" s="7">
        <f t="shared" si="47"/>
        <v>0.55594552856942303</v>
      </c>
    </row>
    <row r="745" spans="1:20" ht="15.6">
      <c r="A745" s="2">
        <v>1446</v>
      </c>
      <c r="B745" s="3">
        <v>46255</v>
      </c>
      <c r="C745" s="4">
        <f>YEAR(SalesDataTable[[#This Row],[Order Date]])</f>
        <v>2026</v>
      </c>
      <c r="D745" s="4" t="str">
        <f>"Q"&amp;ROUNDUP(MONTH(SalesDataTable[[#This Row],[Order Date]])/3,0)</f>
        <v>Q3</v>
      </c>
      <c r="E745" s="4">
        <f>MONTH(SalesDataTable[[#This Row],[Order Date]])</f>
        <v>8</v>
      </c>
      <c r="F745" s="4" t="str">
        <f>TEXT(SalesDataTable[[#This Row],[Order Date]],"MMM")</f>
        <v>Aug</v>
      </c>
      <c r="G745" s="4" t="s">
        <v>20</v>
      </c>
      <c r="H745" s="4" t="s">
        <v>47</v>
      </c>
      <c r="I745" s="4" t="s">
        <v>19</v>
      </c>
      <c r="J745" s="4" t="s">
        <v>3</v>
      </c>
      <c r="K745" s="4" t="s">
        <v>23</v>
      </c>
      <c r="L745" s="4" t="s">
        <v>29</v>
      </c>
      <c r="M745" s="8">
        <v>1</v>
      </c>
      <c r="N745" s="5">
        <v>195.15</v>
      </c>
      <c r="O745" s="6">
        <v>0</v>
      </c>
      <c r="P745" s="5">
        <v>101.99</v>
      </c>
      <c r="Q745" s="5">
        <f t="shared" si="44"/>
        <v>195.15</v>
      </c>
      <c r="R745" s="5">
        <f t="shared" si="45"/>
        <v>101.99</v>
      </c>
      <c r="S745" s="5">
        <f t="shared" si="46"/>
        <v>93.160000000000011</v>
      </c>
      <c r="T745" s="7">
        <f t="shared" si="47"/>
        <v>0.47737637714578535</v>
      </c>
    </row>
    <row r="746" spans="1:20" ht="15.6">
      <c r="A746" s="2">
        <v>1447</v>
      </c>
      <c r="B746" s="3">
        <v>46184</v>
      </c>
      <c r="C746" s="4">
        <f>YEAR(SalesDataTable[[#This Row],[Order Date]])</f>
        <v>2026</v>
      </c>
      <c r="D746" s="4" t="str">
        <f>"Q"&amp;ROUNDUP(MONTH(SalesDataTable[[#This Row],[Order Date]])/3,0)</f>
        <v>Q2</v>
      </c>
      <c r="E746" s="4">
        <f>MONTH(SalesDataTable[[#This Row],[Order Date]])</f>
        <v>6</v>
      </c>
      <c r="F746" s="4" t="str">
        <f>TEXT(SalesDataTable[[#This Row],[Order Date]],"MMM")</f>
        <v>Jun</v>
      </c>
      <c r="G746" s="4" t="s">
        <v>6</v>
      </c>
      <c r="H746" s="4" t="s">
        <v>27</v>
      </c>
      <c r="I746" s="4" t="s">
        <v>2</v>
      </c>
      <c r="J746" s="4" t="s">
        <v>3</v>
      </c>
      <c r="K746" s="4" t="s">
        <v>4</v>
      </c>
      <c r="L746" s="4" t="s">
        <v>22</v>
      </c>
      <c r="M746" s="8">
        <v>1</v>
      </c>
      <c r="N746" s="5">
        <v>51.09</v>
      </c>
      <c r="O746" s="6">
        <v>0</v>
      </c>
      <c r="P746" s="5">
        <v>22.78</v>
      </c>
      <c r="Q746" s="5">
        <f t="shared" si="44"/>
        <v>51.09</v>
      </c>
      <c r="R746" s="5">
        <f t="shared" si="45"/>
        <v>22.78</v>
      </c>
      <c r="S746" s="5">
        <f t="shared" si="46"/>
        <v>28.310000000000002</v>
      </c>
      <c r="T746" s="7">
        <f t="shared" si="47"/>
        <v>0.55412018007437858</v>
      </c>
    </row>
    <row r="747" spans="1:20" ht="15.6">
      <c r="A747" s="2">
        <v>1449</v>
      </c>
      <c r="B747" s="3">
        <v>46330</v>
      </c>
      <c r="C747" s="4">
        <f>YEAR(SalesDataTable[[#This Row],[Order Date]])</f>
        <v>2026</v>
      </c>
      <c r="D747" s="4" t="str">
        <f>"Q"&amp;ROUNDUP(MONTH(SalesDataTable[[#This Row],[Order Date]])/3,0)</f>
        <v>Q4</v>
      </c>
      <c r="E747" s="4">
        <f>MONTH(SalesDataTable[[#This Row],[Order Date]])</f>
        <v>11</v>
      </c>
      <c r="F747" s="4" t="str">
        <f>TEXT(SalesDataTable[[#This Row],[Order Date]],"MMM")</f>
        <v>Nov</v>
      </c>
      <c r="G747" s="4" t="s">
        <v>20</v>
      </c>
      <c r="H747" s="4" t="s">
        <v>33</v>
      </c>
      <c r="I747" s="4" t="s">
        <v>2</v>
      </c>
      <c r="J747" s="4" t="s">
        <v>3</v>
      </c>
      <c r="K747" s="4" t="s">
        <v>4</v>
      </c>
      <c r="L747" s="4" t="s">
        <v>22</v>
      </c>
      <c r="M747" s="8">
        <v>1</v>
      </c>
      <c r="N747" s="5">
        <v>50.76</v>
      </c>
      <c r="O747" s="6">
        <v>0.1</v>
      </c>
      <c r="P747" s="5">
        <v>22.72</v>
      </c>
      <c r="Q747" s="5">
        <f t="shared" si="44"/>
        <v>45.683999999999997</v>
      </c>
      <c r="R747" s="5">
        <f t="shared" si="45"/>
        <v>22.72</v>
      </c>
      <c r="S747" s="5">
        <f t="shared" si="46"/>
        <v>22.963999999999999</v>
      </c>
      <c r="T747" s="7">
        <f t="shared" si="47"/>
        <v>0.50267051921898254</v>
      </c>
    </row>
    <row r="748" spans="1:20" ht="15.6">
      <c r="A748" s="2">
        <v>1450</v>
      </c>
      <c r="B748" s="3">
        <v>46188</v>
      </c>
      <c r="C748" s="4">
        <f>YEAR(SalesDataTable[[#This Row],[Order Date]])</f>
        <v>2026</v>
      </c>
      <c r="D748" s="4" t="str">
        <f>"Q"&amp;ROUNDUP(MONTH(SalesDataTable[[#This Row],[Order Date]])/3,0)</f>
        <v>Q2</v>
      </c>
      <c r="E748" s="4">
        <f>MONTH(SalesDataTable[[#This Row],[Order Date]])</f>
        <v>6</v>
      </c>
      <c r="F748" s="4" t="str">
        <f>TEXT(SalesDataTable[[#This Row],[Order Date]],"MMM")</f>
        <v>Jun</v>
      </c>
      <c r="G748" s="4" t="s">
        <v>6</v>
      </c>
      <c r="H748" s="4" t="s">
        <v>49</v>
      </c>
      <c r="I748" s="4" t="s">
        <v>2</v>
      </c>
      <c r="J748" s="4" t="s">
        <v>3</v>
      </c>
      <c r="K748" s="4" t="s">
        <v>34</v>
      </c>
      <c r="L748" s="4" t="s">
        <v>38</v>
      </c>
      <c r="M748" s="8">
        <v>1</v>
      </c>
      <c r="N748" s="5">
        <v>124.19</v>
      </c>
      <c r="O748" s="6">
        <v>0.05</v>
      </c>
      <c r="P748" s="5">
        <v>67.209999999999994</v>
      </c>
      <c r="Q748" s="5">
        <f t="shared" si="44"/>
        <v>117.98049999999999</v>
      </c>
      <c r="R748" s="5">
        <f t="shared" si="45"/>
        <v>67.209999999999994</v>
      </c>
      <c r="S748" s="5">
        <f t="shared" si="46"/>
        <v>50.770499999999998</v>
      </c>
      <c r="T748" s="7">
        <f t="shared" si="47"/>
        <v>0.43032958836417884</v>
      </c>
    </row>
    <row r="749" spans="1:20" ht="15.6">
      <c r="A749" s="2">
        <v>1451</v>
      </c>
      <c r="B749" s="3">
        <v>46364</v>
      </c>
      <c r="C749" s="4">
        <f>YEAR(SalesDataTable[[#This Row],[Order Date]])</f>
        <v>2026</v>
      </c>
      <c r="D749" s="4" t="str">
        <f>"Q"&amp;ROUNDUP(MONTH(SalesDataTable[[#This Row],[Order Date]])/3,0)</f>
        <v>Q4</v>
      </c>
      <c r="E749" s="4">
        <f>MONTH(SalesDataTable[[#This Row],[Order Date]])</f>
        <v>12</v>
      </c>
      <c r="F749" s="4" t="str">
        <f>TEXT(SalesDataTable[[#This Row],[Order Date]],"MMM")</f>
        <v>Dec</v>
      </c>
      <c r="G749" s="4" t="s">
        <v>0</v>
      </c>
      <c r="H749" s="4" t="s">
        <v>1</v>
      </c>
      <c r="I749" s="4" t="s">
        <v>8</v>
      </c>
      <c r="J749" s="4" t="s">
        <v>16</v>
      </c>
      <c r="K749" s="4" t="s">
        <v>23</v>
      </c>
      <c r="L749" s="4" t="s">
        <v>51</v>
      </c>
      <c r="M749" s="8">
        <v>4</v>
      </c>
      <c r="N749" s="5">
        <v>125.82</v>
      </c>
      <c r="O749" s="6">
        <v>0.15</v>
      </c>
      <c r="P749" s="5">
        <v>61.39</v>
      </c>
      <c r="Q749" s="5">
        <f t="shared" si="44"/>
        <v>427.78799999999995</v>
      </c>
      <c r="R749" s="5">
        <f t="shared" si="45"/>
        <v>245.56</v>
      </c>
      <c r="S749" s="5">
        <f t="shared" si="46"/>
        <v>182.22799999999995</v>
      </c>
      <c r="T749" s="7">
        <f t="shared" si="47"/>
        <v>0.42597735326844133</v>
      </c>
    </row>
    <row r="750" spans="1:20" ht="15.6">
      <c r="A750" s="2">
        <v>1452</v>
      </c>
      <c r="B750" s="3">
        <v>46102</v>
      </c>
      <c r="C750" s="4">
        <f>YEAR(SalesDataTable[[#This Row],[Order Date]])</f>
        <v>2026</v>
      </c>
      <c r="D750" s="4" t="str">
        <f>"Q"&amp;ROUNDUP(MONTH(SalesDataTable[[#This Row],[Order Date]])/3,0)</f>
        <v>Q1</v>
      </c>
      <c r="E750" s="4">
        <f>MONTH(SalesDataTable[[#This Row],[Order Date]])</f>
        <v>3</v>
      </c>
      <c r="F750" s="4" t="str">
        <f>TEXT(SalesDataTable[[#This Row],[Order Date]],"MMM")</f>
        <v>Mar</v>
      </c>
      <c r="G750" s="4" t="s">
        <v>11</v>
      </c>
      <c r="H750" s="4" t="s">
        <v>25</v>
      </c>
      <c r="I750" s="4" t="s">
        <v>28</v>
      </c>
      <c r="J750" s="4" t="s">
        <v>16</v>
      </c>
      <c r="K750" s="4" t="s">
        <v>14</v>
      </c>
      <c r="L750" s="4" t="s">
        <v>48</v>
      </c>
      <c r="M750" s="8">
        <v>1</v>
      </c>
      <c r="N750" s="5">
        <v>161.93</v>
      </c>
      <c r="O750" s="6">
        <v>0.15</v>
      </c>
      <c r="P750" s="5">
        <v>87.5</v>
      </c>
      <c r="Q750" s="5">
        <f t="shared" si="44"/>
        <v>137.6405</v>
      </c>
      <c r="R750" s="5">
        <f t="shared" si="45"/>
        <v>87.5</v>
      </c>
      <c r="S750" s="5">
        <f t="shared" si="46"/>
        <v>50.140500000000003</v>
      </c>
      <c r="T750" s="7">
        <f t="shared" si="47"/>
        <v>0.36428594781332529</v>
      </c>
    </row>
    <row r="751" spans="1:20" ht="15.6">
      <c r="A751" s="2">
        <v>1455</v>
      </c>
      <c r="B751" s="3">
        <v>46262</v>
      </c>
      <c r="C751" s="4">
        <f>YEAR(SalesDataTable[[#This Row],[Order Date]])</f>
        <v>2026</v>
      </c>
      <c r="D751" s="4" t="str">
        <f>"Q"&amp;ROUNDUP(MONTH(SalesDataTable[[#This Row],[Order Date]])/3,0)</f>
        <v>Q3</v>
      </c>
      <c r="E751" s="4">
        <f>MONTH(SalesDataTable[[#This Row],[Order Date]])</f>
        <v>8</v>
      </c>
      <c r="F751" s="4" t="str">
        <f>TEXT(SalesDataTable[[#This Row],[Order Date]],"MMM")</f>
        <v>Aug</v>
      </c>
      <c r="G751" s="4" t="s">
        <v>11</v>
      </c>
      <c r="H751" s="4" t="s">
        <v>12</v>
      </c>
      <c r="I751" s="4" t="s">
        <v>2</v>
      </c>
      <c r="J751" s="4" t="s">
        <v>13</v>
      </c>
      <c r="K751" s="4" t="s">
        <v>4</v>
      </c>
      <c r="L751" s="4" t="s">
        <v>22</v>
      </c>
      <c r="M751" s="8">
        <v>2</v>
      </c>
      <c r="N751" s="5">
        <v>51.91</v>
      </c>
      <c r="O751" s="6">
        <v>0</v>
      </c>
      <c r="P751" s="5">
        <v>21.94</v>
      </c>
      <c r="Q751" s="5">
        <f t="shared" si="44"/>
        <v>103.82</v>
      </c>
      <c r="R751" s="5">
        <f t="shared" si="45"/>
        <v>43.88</v>
      </c>
      <c r="S751" s="5">
        <f t="shared" si="46"/>
        <v>59.939999999999991</v>
      </c>
      <c r="T751" s="7">
        <f t="shared" si="47"/>
        <v>0.57734540550953573</v>
      </c>
    </row>
    <row r="752" spans="1:20" ht="15.6">
      <c r="A752" s="2">
        <v>1457</v>
      </c>
      <c r="B752" s="3">
        <v>46082</v>
      </c>
      <c r="C752" s="4">
        <f>YEAR(SalesDataTable[[#This Row],[Order Date]])</f>
        <v>2026</v>
      </c>
      <c r="D752" s="4" t="str">
        <f>"Q"&amp;ROUNDUP(MONTH(SalesDataTable[[#This Row],[Order Date]])/3,0)</f>
        <v>Q1</v>
      </c>
      <c r="E752" s="4">
        <f>MONTH(SalesDataTable[[#This Row],[Order Date]])</f>
        <v>3</v>
      </c>
      <c r="F752" s="4" t="str">
        <f>TEXT(SalesDataTable[[#This Row],[Order Date]],"MMM")</f>
        <v>Mar</v>
      </c>
      <c r="G752" s="4" t="s">
        <v>6</v>
      </c>
      <c r="H752" s="4" t="s">
        <v>7</v>
      </c>
      <c r="I752" s="4" t="s">
        <v>2</v>
      </c>
      <c r="J752" s="4" t="s">
        <v>13</v>
      </c>
      <c r="K752" s="4" t="s">
        <v>14</v>
      </c>
      <c r="L752" s="4" t="s">
        <v>15</v>
      </c>
      <c r="M752" s="8">
        <v>1</v>
      </c>
      <c r="N752" s="5">
        <v>36.47</v>
      </c>
      <c r="O752" s="6">
        <v>0.05</v>
      </c>
      <c r="P752" s="5">
        <v>13.21</v>
      </c>
      <c r="Q752" s="5">
        <f t="shared" si="44"/>
        <v>34.646499999999996</v>
      </c>
      <c r="R752" s="5">
        <f t="shared" si="45"/>
        <v>13.21</v>
      </c>
      <c r="S752" s="5">
        <f t="shared" si="46"/>
        <v>21.436499999999995</v>
      </c>
      <c r="T752" s="7">
        <f t="shared" si="47"/>
        <v>0.61872050567878423</v>
      </c>
    </row>
    <row r="753" spans="1:20" ht="15.6">
      <c r="A753" s="2">
        <v>1464</v>
      </c>
      <c r="B753" s="3">
        <v>46219</v>
      </c>
      <c r="C753" s="4">
        <f>YEAR(SalesDataTable[[#This Row],[Order Date]])</f>
        <v>2026</v>
      </c>
      <c r="D753" s="4" t="str">
        <f>"Q"&amp;ROUNDUP(MONTH(SalesDataTable[[#This Row],[Order Date]])/3,0)</f>
        <v>Q3</v>
      </c>
      <c r="E753" s="4">
        <f>MONTH(SalesDataTable[[#This Row],[Order Date]])</f>
        <v>7</v>
      </c>
      <c r="F753" s="4" t="str">
        <f>TEXT(SalesDataTable[[#This Row],[Order Date]],"MMM")</f>
        <v>Jul</v>
      </c>
      <c r="G753" s="4" t="s">
        <v>0</v>
      </c>
      <c r="H753" s="4" t="s">
        <v>36</v>
      </c>
      <c r="I753" s="4" t="s">
        <v>2</v>
      </c>
      <c r="J753" s="4" t="s">
        <v>3</v>
      </c>
      <c r="K753" s="4" t="s">
        <v>34</v>
      </c>
      <c r="L753" s="4" t="s">
        <v>38</v>
      </c>
      <c r="M753" s="8">
        <v>1</v>
      </c>
      <c r="N753" s="5">
        <v>122.73</v>
      </c>
      <c r="O753" s="6">
        <v>0.1</v>
      </c>
      <c r="P753" s="5">
        <v>70.540000000000006</v>
      </c>
      <c r="Q753" s="5">
        <f t="shared" si="44"/>
        <v>110.45700000000001</v>
      </c>
      <c r="R753" s="5">
        <f t="shared" si="45"/>
        <v>70.540000000000006</v>
      </c>
      <c r="S753" s="5">
        <f t="shared" si="46"/>
        <v>39.917000000000002</v>
      </c>
      <c r="T753" s="7">
        <f t="shared" si="47"/>
        <v>0.36138044668966202</v>
      </c>
    </row>
    <row r="754" spans="1:20" ht="15.6">
      <c r="A754" s="2">
        <v>1467</v>
      </c>
      <c r="B754" s="3">
        <v>46224</v>
      </c>
      <c r="C754" s="4">
        <f>YEAR(SalesDataTable[[#This Row],[Order Date]])</f>
        <v>2026</v>
      </c>
      <c r="D754" s="4" t="str">
        <f>"Q"&amp;ROUNDUP(MONTH(SalesDataTable[[#This Row],[Order Date]])/3,0)</f>
        <v>Q3</v>
      </c>
      <c r="E754" s="4">
        <f>MONTH(SalesDataTable[[#This Row],[Order Date]])</f>
        <v>7</v>
      </c>
      <c r="F754" s="4" t="str">
        <f>TEXT(SalesDataTable[[#This Row],[Order Date]],"MMM")</f>
        <v>Jul</v>
      </c>
      <c r="G754" s="4" t="s">
        <v>6</v>
      </c>
      <c r="H754" s="4" t="s">
        <v>49</v>
      </c>
      <c r="I754" s="4" t="s">
        <v>28</v>
      </c>
      <c r="J754" s="4" t="s">
        <v>13</v>
      </c>
      <c r="K754" s="4" t="s">
        <v>34</v>
      </c>
      <c r="L754" s="4" t="s">
        <v>45</v>
      </c>
      <c r="M754" s="8">
        <v>1</v>
      </c>
      <c r="N754" s="5">
        <v>50.59</v>
      </c>
      <c r="O754" s="6">
        <v>0.05</v>
      </c>
      <c r="P754" s="5">
        <v>22.04</v>
      </c>
      <c r="Q754" s="5">
        <f t="shared" si="44"/>
        <v>48.060499999999998</v>
      </c>
      <c r="R754" s="5">
        <f t="shared" si="45"/>
        <v>22.04</v>
      </c>
      <c r="S754" s="5">
        <f t="shared" si="46"/>
        <v>26.020499999999998</v>
      </c>
      <c r="T754" s="7">
        <f t="shared" si="47"/>
        <v>0.54141134611583319</v>
      </c>
    </row>
    <row r="755" spans="1:20" ht="15.6">
      <c r="A755" s="2">
        <v>1468</v>
      </c>
      <c r="B755" s="3">
        <v>46243</v>
      </c>
      <c r="C755" s="4">
        <f>YEAR(SalesDataTable[[#This Row],[Order Date]])</f>
        <v>2026</v>
      </c>
      <c r="D755" s="4" t="str">
        <f>"Q"&amp;ROUNDUP(MONTH(SalesDataTable[[#This Row],[Order Date]])/3,0)</f>
        <v>Q3</v>
      </c>
      <c r="E755" s="4">
        <f>MONTH(SalesDataTable[[#This Row],[Order Date]])</f>
        <v>8</v>
      </c>
      <c r="F755" s="4" t="str">
        <f>TEXT(SalesDataTable[[#This Row],[Order Date]],"MMM")</f>
        <v>Aug</v>
      </c>
      <c r="G755" s="4" t="s">
        <v>6</v>
      </c>
      <c r="H755" s="4" t="s">
        <v>41</v>
      </c>
      <c r="I755" s="4" t="s">
        <v>19</v>
      </c>
      <c r="J755" s="4" t="s">
        <v>3</v>
      </c>
      <c r="K755" s="4" t="s">
        <v>4</v>
      </c>
      <c r="L755" s="4" t="s">
        <v>22</v>
      </c>
      <c r="M755" s="8">
        <v>1</v>
      </c>
      <c r="N755" s="5">
        <v>51.75</v>
      </c>
      <c r="O755" s="6">
        <v>0</v>
      </c>
      <c r="P755" s="5">
        <v>22.36</v>
      </c>
      <c r="Q755" s="5">
        <f t="shared" si="44"/>
        <v>51.75</v>
      </c>
      <c r="R755" s="5">
        <f t="shared" si="45"/>
        <v>22.36</v>
      </c>
      <c r="S755" s="5">
        <f t="shared" si="46"/>
        <v>29.39</v>
      </c>
      <c r="T755" s="7">
        <f t="shared" si="47"/>
        <v>0.56792270531400968</v>
      </c>
    </row>
    <row r="756" spans="1:20" ht="15.6">
      <c r="A756" s="2">
        <v>1469</v>
      </c>
      <c r="B756" s="3">
        <v>46232</v>
      </c>
      <c r="C756" s="4">
        <f>YEAR(SalesDataTable[[#This Row],[Order Date]])</f>
        <v>2026</v>
      </c>
      <c r="D756" s="4" t="str">
        <f>"Q"&amp;ROUNDUP(MONTH(SalesDataTable[[#This Row],[Order Date]])/3,0)</f>
        <v>Q3</v>
      </c>
      <c r="E756" s="4">
        <f>MONTH(SalesDataTable[[#This Row],[Order Date]])</f>
        <v>7</v>
      </c>
      <c r="F756" s="4" t="str">
        <f>TEXT(SalesDataTable[[#This Row],[Order Date]],"MMM")</f>
        <v>Jul</v>
      </c>
      <c r="G756" s="4" t="s">
        <v>11</v>
      </c>
      <c r="H756" s="4" t="s">
        <v>39</v>
      </c>
      <c r="I756" s="4" t="s">
        <v>19</v>
      </c>
      <c r="J756" s="4" t="s">
        <v>3</v>
      </c>
      <c r="K756" s="4" t="s">
        <v>14</v>
      </c>
      <c r="L756" s="4" t="s">
        <v>48</v>
      </c>
      <c r="M756" s="8">
        <v>3</v>
      </c>
      <c r="N756" s="5">
        <v>167.52</v>
      </c>
      <c r="O756" s="6">
        <v>0</v>
      </c>
      <c r="P756" s="5">
        <v>87.26</v>
      </c>
      <c r="Q756" s="5">
        <f t="shared" si="44"/>
        <v>502.56000000000006</v>
      </c>
      <c r="R756" s="5">
        <f t="shared" si="45"/>
        <v>261.78000000000003</v>
      </c>
      <c r="S756" s="5">
        <f t="shared" si="46"/>
        <v>240.78000000000003</v>
      </c>
      <c r="T756" s="7">
        <f t="shared" si="47"/>
        <v>0.4791069723018147</v>
      </c>
    </row>
    <row r="757" spans="1:20" ht="15.6">
      <c r="A757" s="2">
        <v>1470</v>
      </c>
      <c r="B757" s="3">
        <v>46087</v>
      </c>
      <c r="C757" s="4">
        <f>YEAR(SalesDataTable[[#This Row],[Order Date]])</f>
        <v>2026</v>
      </c>
      <c r="D757" s="4" t="str">
        <f>"Q"&amp;ROUNDUP(MONTH(SalesDataTable[[#This Row],[Order Date]])/3,0)</f>
        <v>Q1</v>
      </c>
      <c r="E757" s="4">
        <f>MONTH(SalesDataTable[[#This Row],[Order Date]])</f>
        <v>3</v>
      </c>
      <c r="F757" s="4" t="str">
        <f>TEXT(SalesDataTable[[#This Row],[Order Date]],"MMM")</f>
        <v>Mar</v>
      </c>
      <c r="G757" s="4" t="s">
        <v>11</v>
      </c>
      <c r="H757" s="4" t="s">
        <v>12</v>
      </c>
      <c r="I757" s="4" t="s">
        <v>2</v>
      </c>
      <c r="J757" s="4" t="s">
        <v>3</v>
      </c>
      <c r="K757" s="4" t="s">
        <v>4</v>
      </c>
      <c r="L757" s="4" t="s">
        <v>5</v>
      </c>
      <c r="M757" s="8">
        <v>1</v>
      </c>
      <c r="N757" s="5">
        <v>80.349999999999994</v>
      </c>
      <c r="O757" s="6">
        <v>0.1</v>
      </c>
      <c r="P757" s="5">
        <v>42.43</v>
      </c>
      <c r="Q757" s="5">
        <f t="shared" si="44"/>
        <v>72.314999999999998</v>
      </c>
      <c r="R757" s="5">
        <f t="shared" si="45"/>
        <v>42.43</v>
      </c>
      <c r="S757" s="5">
        <f t="shared" si="46"/>
        <v>29.884999999999998</v>
      </c>
      <c r="T757" s="7">
        <f t="shared" si="47"/>
        <v>0.41326142570697638</v>
      </c>
    </row>
    <row r="758" spans="1:20" ht="15.6">
      <c r="A758" s="2">
        <v>1471</v>
      </c>
      <c r="B758" s="3">
        <v>46064</v>
      </c>
      <c r="C758" s="4">
        <f>YEAR(SalesDataTable[[#This Row],[Order Date]])</f>
        <v>2026</v>
      </c>
      <c r="D758" s="4" t="str">
        <f>"Q"&amp;ROUNDUP(MONTH(SalesDataTable[[#This Row],[Order Date]])/3,0)</f>
        <v>Q1</v>
      </c>
      <c r="E758" s="4">
        <f>MONTH(SalesDataTable[[#This Row],[Order Date]])</f>
        <v>2</v>
      </c>
      <c r="F758" s="4" t="str">
        <f>TEXT(SalesDataTable[[#This Row],[Order Date]],"MMM")</f>
        <v>Feb</v>
      </c>
      <c r="G758" s="4" t="s">
        <v>0</v>
      </c>
      <c r="H758" s="4" t="s">
        <v>1</v>
      </c>
      <c r="I758" s="4" t="s">
        <v>2</v>
      </c>
      <c r="J758" s="4" t="s">
        <v>3</v>
      </c>
      <c r="K758" s="4" t="s">
        <v>23</v>
      </c>
      <c r="L758" s="4" t="s">
        <v>51</v>
      </c>
      <c r="M758" s="8">
        <v>4</v>
      </c>
      <c r="N758" s="5">
        <v>124.55</v>
      </c>
      <c r="O758" s="6">
        <v>0</v>
      </c>
      <c r="P758" s="5">
        <v>60.41</v>
      </c>
      <c r="Q758" s="5">
        <f t="shared" si="44"/>
        <v>498.2</v>
      </c>
      <c r="R758" s="5">
        <f t="shared" si="45"/>
        <v>241.64</v>
      </c>
      <c r="S758" s="5">
        <f t="shared" si="46"/>
        <v>256.56</v>
      </c>
      <c r="T758" s="7">
        <f t="shared" si="47"/>
        <v>0.51497390606182258</v>
      </c>
    </row>
    <row r="759" spans="1:20" ht="15.6">
      <c r="A759" s="2">
        <v>1474</v>
      </c>
      <c r="B759" s="3">
        <v>46173</v>
      </c>
      <c r="C759" s="4">
        <f>YEAR(SalesDataTable[[#This Row],[Order Date]])</f>
        <v>2026</v>
      </c>
      <c r="D759" s="4" t="str">
        <f>"Q"&amp;ROUNDUP(MONTH(SalesDataTable[[#This Row],[Order Date]])/3,0)</f>
        <v>Q2</v>
      </c>
      <c r="E759" s="4">
        <f>MONTH(SalesDataTable[[#This Row],[Order Date]])</f>
        <v>5</v>
      </c>
      <c r="F759" s="4" t="str">
        <f>TEXT(SalesDataTable[[#This Row],[Order Date]],"MMM")</f>
        <v>May</v>
      </c>
      <c r="G759" s="4" t="s">
        <v>11</v>
      </c>
      <c r="H759" s="4" t="s">
        <v>18</v>
      </c>
      <c r="I759" s="4" t="s">
        <v>2</v>
      </c>
      <c r="J759" s="4" t="s">
        <v>13</v>
      </c>
      <c r="K759" s="4" t="s">
        <v>23</v>
      </c>
      <c r="L759" s="4" t="s">
        <v>51</v>
      </c>
      <c r="M759" s="8">
        <v>2</v>
      </c>
      <c r="N759" s="5">
        <v>123.34</v>
      </c>
      <c r="O759" s="6">
        <v>0.05</v>
      </c>
      <c r="P759" s="5">
        <v>58.96</v>
      </c>
      <c r="Q759" s="5">
        <f t="shared" si="44"/>
        <v>234.346</v>
      </c>
      <c r="R759" s="5">
        <f t="shared" si="45"/>
        <v>117.92</v>
      </c>
      <c r="S759" s="5">
        <f t="shared" si="46"/>
        <v>116.426</v>
      </c>
      <c r="T759" s="7">
        <f t="shared" si="47"/>
        <v>0.49681240558831813</v>
      </c>
    </row>
    <row r="760" spans="1:20" ht="15.6">
      <c r="A760" s="2">
        <v>1475</v>
      </c>
      <c r="B760" s="3">
        <v>46074</v>
      </c>
      <c r="C760" s="4">
        <f>YEAR(SalesDataTable[[#This Row],[Order Date]])</f>
        <v>2026</v>
      </c>
      <c r="D760" s="4" t="str">
        <f>"Q"&amp;ROUNDUP(MONTH(SalesDataTable[[#This Row],[Order Date]])/3,0)</f>
        <v>Q1</v>
      </c>
      <c r="E760" s="4">
        <f>MONTH(SalesDataTable[[#This Row],[Order Date]])</f>
        <v>2</v>
      </c>
      <c r="F760" s="4" t="str">
        <f>TEXT(SalesDataTable[[#This Row],[Order Date]],"MMM")</f>
        <v>Feb</v>
      </c>
      <c r="G760" s="4" t="s">
        <v>0</v>
      </c>
      <c r="H760" s="4" t="s">
        <v>1</v>
      </c>
      <c r="I760" s="4" t="s">
        <v>19</v>
      </c>
      <c r="J760" s="4" t="s">
        <v>13</v>
      </c>
      <c r="K760" s="4" t="s">
        <v>4</v>
      </c>
      <c r="L760" s="4" t="s">
        <v>30</v>
      </c>
      <c r="M760" s="8">
        <v>2</v>
      </c>
      <c r="N760" s="5">
        <v>103.03</v>
      </c>
      <c r="O760" s="6">
        <v>0.05</v>
      </c>
      <c r="P760" s="5">
        <v>50.73</v>
      </c>
      <c r="Q760" s="5">
        <f t="shared" si="44"/>
        <v>195.75700000000001</v>
      </c>
      <c r="R760" s="5">
        <f t="shared" si="45"/>
        <v>101.46</v>
      </c>
      <c r="S760" s="5">
        <f t="shared" si="46"/>
        <v>94.297000000000011</v>
      </c>
      <c r="T760" s="7">
        <f t="shared" si="47"/>
        <v>0.48170435795399402</v>
      </c>
    </row>
    <row r="761" spans="1:20" ht="15.6">
      <c r="A761" s="2">
        <v>1476</v>
      </c>
      <c r="B761" s="3">
        <v>46107</v>
      </c>
      <c r="C761" s="4">
        <f>YEAR(SalesDataTable[[#This Row],[Order Date]])</f>
        <v>2026</v>
      </c>
      <c r="D761" s="4" t="str">
        <f>"Q"&amp;ROUNDUP(MONTH(SalesDataTable[[#This Row],[Order Date]])/3,0)</f>
        <v>Q1</v>
      </c>
      <c r="E761" s="4">
        <f>MONTH(SalesDataTable[[#This Row],[Order Date]])</f>
        <v>3</v>
      </c>
      <c r="F761" s="4" t="str">
        <f>TEXT(SalesDataTable[[#This Row],[Order Date]],"MMM")</f>
        <v>Mar</v>
      </c>
      <c r="G761" s="4" t="s">
        <v>6</v>
      </c>
      <c r="H761" s="4" t="s">
        <v>43</v>
      </c>
      <c r="I761" s="4" t="s">
        <v>28</v>
      </c>
      <c r="J761" s="4" t="s">
        <v>13</v>
      </c>
      <c r="K761" s="4" t="s">
        <v>14</v>
      </c>
      <c r="L761" s="4" t="s">
        <v>15</v>
      </c>
      <c r="M761" s="8">
        <v>1</v>
      </c>
      <c r="N761" s="5">
        <v>35.700000000000003</v>
      </c>
      <c r="O761" s="6">
        <v>0.05</v>
      </c>
      <c r="P761" s="5">
        <v>13.91</v>
      </c>
      <c r="Q761" s="5">
        <f t="shared" si="44"/>
        <v>33.914999999999999</v>
      </c>
      <c r="R761" s="5">
        <f t="shared" si="45"/>
        <v>13.91</v>
      </c>
      <c r="S761" s="5">
        <f t="shared" si="46"/>
        <v>20.004999999999999</v>
      </c>
      <c r="T761" s="7">
        <f t="shared" si="47"/>
        <v>0.58985699542975079</v>
      </c>
    </row>
    <row r="762" spans="1:20" ht="15.6">
      <c r="A762" s="2">
        <v>1477</v>
      </c>
      <c r="B762" s="3">
        <v>46324</v>
      </c>
      <c r="C762" s="4">
        <f>YEAR(SalesDataTable[[#This Row],[Order Date]])</f>
        <v>2026</v>
      </c>
      <c r="D762" s="4" t="str">
        <f>"Q"&amp;ROUNDUP(MONTH(SalesDataTable[[#This Row],[Order Date]])/3,0)</f>
        <v>Q4</v>
      </c>
      <c r="E762" s="4">
        <f>MONTH(SalesDataTable[[#This Row],[Order Date]])</f>
        <v>10</v>
      </c>
      <c r="F762" s="4" t="str">
        <f>TEXT(SalesDataTable[[#This Row],[Order Date]],"MMM")</f>
        <v>Oct</v>
      </c>
      <c r="G762" s="4" t="s">
        <v>6</v>
      </c>
      <c r="H762" s="4" t="s">
        <v>49</v>
      </c>
      <c r="I762" s="4" t="s">
        <v>28</v>
      </c>
      <c r="J762" s="4" t="s">
        <v>3</v>
      </c>
      <c r="K762" s="4" t="s">
        <v>23</v>
      </c>
      <c r="L762" s="4" t="s">
        <v>51</v>
      </c>
      <c r="M762" s="8">
        <v>1</v>
      </c>
      <c r="N762" s="5">
        <v>121.78</v>
      </c>
      <c r="O762" s="6">
        <v>0.15</v>
      </c>
      <c r="P762" s="5">
        <v>61.55</v>
      </c>
      <c r="Q762" s="5">
        <f t="shared" si="44"/>
        <v>103.51300000000001</v>
      </c>
      <c r="R762" s="5">
        <f t="shared" si="45"/>
        <v>61.55</v>
      </c>
      <c r="S762" s="5">
        <f t="shared" si="46"/>
        <v>41.963000000000008</v>
      </c>
      <c r="T762" s="7">
        <f t="shared" si="47"/>
        <v>0.40538869513974096</v>
      </c>
    </row>
    <row r="763" spans="1:20" ht="15.6">
      <c r="A763" s="2">
        <v>1480</v>
      </c>
      <c r="B763" s="3">
        <v>46214</v>
      </c>
      <c r="C763" s="4">
        <f>YEAR(SalesDataTable[[#This Row],[Order Date]])</f>
        <v>2026</v>
      </c>
      <c r="D763" s="4" t="str">
        <f>"Q"&amp;ROUNDUP(MONTH(SalesDataTable[[#This Row],[Order Date]])/3,0)</f>
        <v>Q3</v>
      </c>
      <c r="E763" s="4">
        <f>MONTH(SalesDataTable[[#This Row],[Order Date]])</f>
        <v>7</v>
      </c>
      <c r="F763" s="4" t="str">
        <f>TEXT(SalesDataTable[[#This Row],[Order Date]],"MMM")</f>
        <v>Jul</v>
      </c>
      <c r="G763" s="4" t="s">
        <v>0</v>
      </c>
      <c r="H763" s="4" t="s">
        <v>50</v>
      </c>
      <c r="I763" s="4" t="s">
        <v>2</v>
      </c>
      <c r="J763" s="4" t="s">
        <v>13</v>
      </c>
      <c r="K763" s="4" t="s">
        <v>14</v>
      </c>
      <c r="L763" s="4" t="s">
        <v>48</v>
      </c>
      <c r="M763" s="8">
        <v>3</v>
      </c>
      <c r="N763" s="5">
        <v>164.5</v>
      </c>
      <c r="O763" s="6">
        <v>0</v>
      </c>
      <c r="P763" s="5">
        <v>87.06</v>
      </c>
      <c r="Q763" s="5">
        <f t="shared" si="44"/>
        <v>493.5</v>
      </c>
      <c r="R763" s="5">
        <f t="shared" si="45"/>
        <v>261.18</v>
      </c>
      <c r="S763" s="5">
        <f t="shared" si="46"/>
        <v>232.32</v>
      </c>
      <c r="T763" s="7">
        <f t="shared" si="47"/>
        <v>0.47075987841945288</v>
      </c>
    </row>
    <row r="764" spans="1:20" ht="15.6">
      <c r="A764" s="2">
        <v>1481</v>
      </c>
      <c r="B764" s="3">
        <v>46266</v>
      </c>
      <c r="C764" s="4">
        <f>YEAR(SalesDataTable[[#This Row],[Order Date]])</f>
        <v>2026</v>
      </c>
      <c r="D764" s="4" t="str">
        <f>"Q"&amp;ROUNDUP(MONTH(SalesDataTable[[#This Row],[Order Date]])/3,0)</f>
        <v>Q3</v>
      </c>
      <c r="E764" s="4">
        <f>MONTH(SalesDataTable[[#This Row],[Order Date]])</f>
        <v>9</v>
      </c>
      <c r="F764" s="4" t="str">
        <f>TEXT(SalesDataTable[[#This Row],[Order Date]],"MMM")</f>
        <v>Sep</v>
      </c>
      <c r="G764" s="4" t="s">
        <v>6</v>
      </c>
      <c r="H764" s="4" t="s">
        <v>43</v>
      </c>
      <c r="I764" s="4" t="s">
        <v>8</v>
      </c>
      <c r="J764" s="4" t="s">
        <v>16</v>
      </c>
      <c r="K764" s="4" t="s">
        <v>4</v>
      </c>
      <c r="L764" s="4" t="s">
        <v>5</v>
      </c>
      <c r="M764" s="8">
        <v>6</v>
      </c>
      <c r="N764" s="5">
        <v>81.430000000000007</v>
      </c>
      <c r="O764" s="6">
        <v>0.05</v>
      </c>
      <c r="P764" s="5">
        <v>42.24</v>
      </c>
      <c r="Q764" s="5">
        <f t="shared" si="44"/>
        <v>464.15100000000001</v>
      </c>
      <c r="R764" s="5">
        <f t="shared" si="45"/>
        <v>253.44</v>
      </c>
      <c r="S764" s="5">
        <f t="shared" si="46"/>
        <v>210.71100000000001</v>
      </c>
      <c r="T764" s="7">
        <f t="shared" si="47"/>
        <v>0.45397079829624415</v>
      </c>
    </row>
    <row r="765" spans="1:20" ht="15.6">
      <c r="A765" s="2">
        <v>1485</v>
      </c>
      <c r="B765" s="3">
        <v>46174</v>
      </c>
      <c r="C765" s="4">
        <f>YEAR(SalesDataTable[[#This Row],[Order Date]])</f>
        <v>2026</v>
      </c>
      <c r="D765" s="4" t="str">
        <f>"Q"&amp;ROUNDUP(MONTH(SalesDataTable[[#This Row],[Order Date]])/3,0)</f>
        <v>Q2</v>
      </c>
      <c r="E765" s="4">
        <f>MONTH(SalesDataTable[[#This Row],[Order Date]])</f>
        <v>6</v>
      </c>
      <c r="F765" s="4" t="str">
        <f>TEXT(SalesDataTable[[#This Row],[Order Date]],"MMM")</f>
        <v>Jun</v>
      </c>
      <c r="G765" s="4" t="s">
        <v>6</v>
      </c>
      <c r="H765" s="4" t="s">
        <v>41</v>
      </c>
      <c r="I765" s="4" t="s">
        <v>19</v>
      </c>
      <c r="J765" s="4" t="s">
        <v>13</v>
      </c>
      <c r="K765" s="4" t="s">
        <v>34</v>
      </c>
      <c r="L765" s="4" t="s">
        <v>35</v>
      </c>
      <c r="M765" s="8">
        <v>2</v>
      </c>
      <c r="N765" s="5">
        <v>40.840000000000003</v>
      </c>
      <c r="O765" s="6">
        <v>0</v>
      </c>
      <c r="P765" s="5">
        <v>14.48</v>
      </c>
      <c r="Q765" s="5">
        <f t="shared" si="44"/>
        <v>81.680000000000007</v>
      </c>
      <c r="R765" s="5">
        <f t="shared" si="45"/>
        <v>28.96</v>
      </c>
      <c r="S765" s="5">
        <f t="shared" si="46"/>
        <v>52.720000000000006</v>
      </c>
      <c r="T765" s="7">
        <f t="shared" si="47"/>
        <v>0.64544564152791384</v>
      </c>
    </row>
    <row r="766" spans="1:20" ht="15.6">
      <c r="A766" s="2">
        <v>1486</v>
      </c>
      <c r="B766" s="3">
        <v>46222</v>
      </c>
      <c r="C766" s="4">
        <f>YEAR(SalesDataTable[[#This Row],[Order Date]])</f>
        <v>2026</v>
      </c>
      <c r="D766" s="4" t="str">
        <f>"Q"&amp;ROUNDUP(MONTH(SalesDataTable[[#This Row],[Order Date]])/3,0)</f>
        <v>Q3</v>
      </c>
      <c r="E766" s="4">
        <f>MONTH(SalesDataTable[[#This Row],[Order Date]])</f>
        <v>7</v>
      </c>
      <c r="F766" s="4" t="str">
        <f>TEXT(SalesDataTable[[#This Row],[Order Date]],"MMM")</f>
        <v>Jul</v>
      </c>
      <c r="G766" s="4" t="s">
        <v>20</v>
      </c>
      <c r="H766" s="4" t="s">
        <v>33</v>
      </c>
      <c r="I766" s="4" t="s">
        <v>2</v>
      </c>
      <c r="J766" s="4" t="s">
        <v>3</v>
      </c>
      <c r="K766" s="4" t="s">
        <v>4</v>
      </c>
      <c r="L766" s="4" t="s">
        <v>30</v>
      </c>
      <c r="M766" s="8">
        <v>1</v>
      </c>
      <c r="N766" s="5">
        <v>101.7</v>
      </c>
      <c r="O766" s="6">
        <v>0.05</v>
      </c>
      <c r="P766" s="5">
        <v>49.92</v>
      </c>
      <c r="Q766" s="5">
        <f t="shared" si="44"/>
        <v>96.614999999999995</v>
      </c>
      <c r="R766" s="5">
        <f t="shared" si="45"/>
        <v>49.92</v>
      </c>
      <c r="S766" s="5">
        <f t="shared" si="46"/>
        <v>46.694999999999993</v>
      </c>
      <c r="T766" s="7">
        <f t="shared" si="47"/>
        <v>0.48331004502406455</v>
      </c>
    </row>
    <row r="767" spans="1:20" ht="15.6">
      <c r="A767" s="2">
        <v>1489</v>
      </c>
      <c r="B767" s="3">
        <v>46274</v>
      </c>
      <c r="C767" s="4">
        <f>YEAR(SalesDataTable[[#This Row],[Order Date]])</f>
        <v>2026</v>
      </c>
      <c r="D767" s="4" t="str">
        <f>"Q"&amp;ROUNDUP(MONTH(SalesDataTable[[#This Row],[Order Date]])/3,0)</f>
        <v>Q3</v>
      </c>
      <c r="E767" s="4">
        <f>MONTH(SalesDataTable[[#This Row],[Order Date]])</f>
        <v>9</v>
      </c>
      <c r="F767" s="4" t="str">
        <f>TEXT(SalesDataTable[[#This Row],[Order Date]],"MMM")</f>
        <v>Sep</v>
      </c>
      <c r="G767" s="4" t="s">
        <v>0</v>
      </c>
      <c r="H767" s="4" t="s">
        <v>1</v>
      </c>
      <c r="I767" s="4" t="s">
        <v>2</v>
      </c>
      <c r="J767" s="4" t="s">
        <v>3</v>
      </c>
      <c r="K767" s="4" t="s">
        <v>4</v>
      </c>
      <c r="L767" s="4" t="s">
        <v>22</v>
      </c>
      <c r="M767" s="8">
        <v>3</v>
      </c>
      <c r="N767" s="5">
        <v>50.03</v>
      </c>
      <c r="O767" s="6">
        <v>0.1</v>
      </c>
      <c r="P767" s="5">
        <v>22.89</v>
      </c>
      <c r="Q767" s="5">
        <f t="shared" si="44"/>
        <v>135.08100000000002</v>
      </c>
      <c r="R767" s="5">
        <f t="shared" si="45"/>
        <v>68.67</v>
      </c>
      <c r="S767" s="5">
        <f t="shared" si="46"/>
        <v>66.411000000000016</v>
      </c>
      <c r="T767" s="7">
        <f t="shared" si="47"/>
        <v>0.49163835032313952</v>
      </c>
    </row>
    <row r="768" spans="1:20" ht="15.6">
      <c r="A768" s="2">
        <v>1491</v>
      </c>
      <c r="B768" s="3">
        <v>46294</v>
      </c>
      <c r="C768" s="4">
        <f>YEAR(SalesDataTable[[#This Row],[Order Date]])</f>
        <v>2026</v>
      </c>
      <c r="D768" s="4" t="str">
        <f>"Q"&amp;ROUNDUP(MONTH(SalesDataTable[[#This Row],[Order Date]])/3,0)</f>
        <v>Q3</v>
      </c>
      <c r="E768" s="4">
        <f>MONTH(SalesDataTable[[#This Row],[Order Date]])</f>
        <v>9</v>
      </c>
      <c r="F768" s="4" t="str">
        <f>TEXT(SalesDataTable[[#This Row],[Order Date]],"MMM")</f>
        <v>Sep</v>
      </c>
      <c r="G768" s="4" t="s">
        <v>20</v>
      </c>
      <c r="H768" s="4" t="s">
        <v>33</v>
      </c>
      <c r="I768" s="4" t="s">
        <v>19</v>
      </c>
      <c r="J768" s="4" t="s">
        <v>13</v>
      </c>
      <c r="K768" s="4" t="s">
        <v>34</v>
      </c>
      <c r="L768" s="4" t="s">
        <v>42</v>
      </c>
      <c r="M768" s="8">
        <v>2</v>
      </c>
      <c r="N768" s="5">
        <v>36.1</v>
      </c>
      <c r="O768" s="6">
        <v>0.05</v>
      </c>
      <c r="P768" s="5">
        <v>13.71</v>
      </c>
      <c r="Q768" s="5">
        <f t="shared" si="44"/>
        <v>68.59</v>
      </c>
      <c r="R768" s="5">
        <f t="shared" si="45"/>
        <v>27.42</v>
      </c>
      <c r="S768" s="5">
        <f t="shared" si="46"/>
        <v>41.17</v>
      </c>
      <c r="T768" s="7">
        <f t="shared" si="47"/>
        <v>0.60023327015599937</v>
      </c>
    </row>
    <row r="769" spans="1:20" ht="15.6">
      <c r="A769" s="2">
        <v>1492</v>
      </c>
      <c r="B769" s="3">
        <v>46120</v>
      </c>
      <c r="C769" s="4">
        <f>YEAR(SalesDataTable[[#This Row],[Order Date]])</f>
        <v>2026</v>
      </c>
      <c r="D769" s="4" t="str">
        <f>"Q"&amp;ROUNDUP(MONTH(SalesDataTable[[#This Row],[Order Date]])/3,0)</f>
        <v>Q2</v>
      </c>
      <c r="E769" s="4">
        <f>MONTH(SalesDataTable[[#This Row],[Order Date]])</f>
        <v>4</v>
      </c>
      <c r="F769" s="4" t="str">
        <f>TEXT(SalesDataTable[[#This Row],[Order Date]],"MMM")</f>
        <v>Apr</v>
      </c>
      <c r="G769" s="4" t="s">
        <v>6</v>
      </c>
      <c r="H769" s="4" t="s">
        <v>49</v>
      </c>
      <c r="I769" s="4" t="s">
        <v>2</v>
      </c>
      <c r="J769" s="4" t="s">
        <v>3</v>
      </c>
      <c r="K769" s="4" t="s">
        <v>4</v>
      </c>
      <c r="L769" s="4" t="s">
        <v>26</v>
      </c>
      <c r="M769" s="8">
        <v>2</v>
      </c>
      <c r="N769" s="5">
        <v>41.08</v>
      </c>
      <c r="O769" s="6">
        <v>0</v>
      </c>
      <c r="P769" s="5">
        <v>16.79</v>
      </c>
      <c r="Q769" s="5">
        <f t="shared" si="44"/>
        <v>82.16</v>
      </c>
      <c r="R769" s="5">
        <f t="shared" si="45"/>
        <v>33.58</v>
      </c>
      <c r="S769" s="5">
        <f t="shared" si="46"/>
        <v>48.58</v>
      </c>
      <c r="T769" s="7">
        <f t="shared" si="47"/>
        <v>0.59128529698149956</v>
      </c>
    </row>
    <row r="770" spans="1:20" ht="15.6">
      <c r="A770" s="2">
        <v>1493</v>
      </c>
      <c r="B770" s="3">
        <v>46313</v>
      </c>
      <c r="C770" s="4">
        <f>YEAR(SalesDataTable[[#This Row],[Order Date]])</f>
        <v>2026</v>
      </c>
      <c r="D770" s="4" t="str">
        <f>"Q"&amp;ROUNDUP(MONTH(SalesDataTable[[#This Row],[Order Date]])/3,0)</f>
        <v>Q4</v>
      </c>
      <c r="E770" s="4">
        <f>MONTH(SalesDataTable[[#This Row],[Order Date]])</f>
        <v>10</v>
      </c>
      <c r="F770" s="4" t="str">
        <f>TEXT(SalesDataTable[[#This Row],[Order Date]],"MMM")</f>
        <v>Oct</v>
      </c>
      <c r="G770" s="4" t="s">
        <v>11</v>
      </c>
      <c r="H770" s="4" t="s">
        <v>39</v>
      </c>
      <c r="I770" s="4" t="s">
        <v>2</v>
      </c>
      <c r="J770" s="4" t="s">
        <v>16</v>
      </c>
      <c r="K770" s="4" t="s">
        <v>14</v>
      </c>
      <c r="L770" s="4" t="s">
        <v>15</v>
      </c>
      <c r="M770" s="8">
        <v>1</v>
      </c>
      <c r="N770" s="5">
        <v>36.46</v>
      </c>
      <c r="O770" s="6">
        <v>0.05</v>
      </c>
      <c r="P770" s="5">
        <v>13.35</v>
      </c>
      <c r="Q770" s="5">
        <f t="shared" ref="Q770:Q833" si="48">M770*N770*(1-O770)</f>
        <v>34.637</v>
      </c>
      <c r="R770" s="5">
        <f t="shared" ref="R770:R833" si="49">M770*P770</f>
        <v>13.35</v>
      </c>
      <c r="S770" s="5">
        <f t="shared" ref="S770:S833" si="50">Q770-R770</f>
        <v>21.286999999999999</v>
      </c>
      <c r="T770" s="7">
        <f t="shared" ref="T770:T833" si="51">IFERROR(S770/Q770,0)</f>
        <v>0.61457401045125148</v>
      </c>
    </row>
    <row r="771" spans="1:20" ht="15.6">
      <c r="A771" s="2">
        <v>1496</v>
      </c>
      <c r="B771" s="3">
        <v>46133</v>
      </c>
      <c r="C771" s="4">
        <f>YEAR(SalesDataTable[[#This Row],[Order Date]])</f>
        <v>2026</v>
      </c>
      <c r="D771" s="4" t="str">
        <f>"Q"&amp;ROUNDUP(MONTH(SalesDataTable[[#This Row],[Order Date]])/3,0)</f>
        <v>Q2</v>
      </c>
      <c r="E771" s="4">
        <f>MONTH(SalesDataTable[[#This Row],[Order Date]])</f>
        <v>4</v>
      </c>
      <c r="F771" s="4" t="str">
        <f>TEXT(SalesDataTable[[#This Row],[Order Date]],"MMM")</f>
        <v>Apr</v>
      </c>
      <c r="G771" s="4" t="s">
        <v>0</v>
      </c>
      <c r="H771" s="4" t="s">
        <v>1</v>
      </c>
      <c r="I771" s="4" t="s">
        <v>28</v>
      </c>
      <c r="J771" s="4" t="s">
        <v>3</v>
      </c>
      <c r="K771" s="4" t="s">
        <v>9</v>
      </c>
      <c r="L771" s="4" t="s">
        <v>46</v>
      </c>
      <c r="M771" s="8">
        <v>1</v>
      </c>
      <c r="N771" s="5">
        <v>71.23</v>
      </c>
      <c r="O771" s="6">
        <v>0.05</v>
      </c>
      <c r="P771" s="5">
        <v>33.28</v>
      </c>
      <c r="Q771" s="5">
        <f t="shared" si="48"/>
        <v>67.668499999999995</v>
      </c>
      <c r="R771" s="5">
        <f t="shared" si="49"/>
        <v>33.28</v>
      </c>
      <c r="S771" s="5">
        <f t="shared" si="50"/>
        <v>34.388499999999993</v>
      </c>
      <c r="T771" s="7">
        <f t="shared" si="51"/>
        <v>0.50819066478494423</v>
      </c>
    </row>
    <row r="772" spans="1:20" ht="15.6">
      <c r="A772" s="2">
        <v>1498</v>
      </c>
      <c r="B772" s="3">
        <v>46111</v>
      </c>
      <c r="C772" s="4">
        <f>YEAR(SalesDataTable[[#This Row],[Order Date]])</f>
        <v>2026</v>
      </c>
      <c r="D772" s="4" t="str">
        <f>"Q"&amp;ROUNDUP(MONTH(SalesDataTable[[#This Row],[Order Date]])/3,0)</f>
        <v>Q1</v>
      </c>
      <c r="E772" s="4">
        <f>MONTH(SalesDataTable[[#This Row],[Order Date]])</f>
        <v>3</v>
      </c>
      <c r="F772" s="4" t="str">
        <f>TEXT(SalesDataTable[[#This Row],[Order Date]],"MMM")</f>
        <v>Mar</v>
      </c>
      <c r="G772" s="4" t="s">
        <v>6</v>
      </c>
      <c r="H772" s="4" t="s">
        <v>49</v>
      </c>
      <c r="I772" s="4" t="s">
        <v>28</v>
      </c>
      <c r="J772" s="4" t="s">
        <v>16</v>
      </c>
      <c r="K772" s="4" t="s">
        <v>9</v>
      </c>
      <c r="L772" s="4" t="s">
        <v>17</v>
      </c>
      <c r="M772" s="8">
        <v>3</v>
      </c>
      <c r="N772" s="5">
        <v>142.46</v>
      </c>
      <c r="O772" s="6">
        <v>0</v>
      </c>
      <c r="P772" s="5">
        <v>79.650000000000006</v>
      </c>
      <c r="Q772" s="5">
        <f t="shared" si="48"/>
        <v>427.38</v>
      </c>
      <c r="R772" s="5">
        <f t="shared" si="49"/>
        <v>238.95000000000002</v>
      </c>
      <c r="S772" s="5">
        <f t="shared" si="50"/>
        <v>188.42999999999998</v>
      </c>
      <c r="T772" s="7">
        <f t="shared" si="51"/>
        <v>0.44089569001825069</v>
      </c>
    </row>
    <row r="773" spans="1:20" ht="15.6">
      <c r="A773" s="2">
        <v>1499</v>
      </c>
      <c r="B773" s="3">
        <v>46066</v>
      </c>
      <c r="C773" s="4">
        <f>YEAR(SalesDataTable[[#This Row],[Order Date]])</f>
        <v>2026</v>
      </c>
      <c r="D773" s="4" t="str">
        <f>"Q"&amp;ROUNDUP(MONTH(SalesDataTable[[#This Row],[Order Date]])/3,0)</f>
        <v>Q1</v>
      </c>
      <c r="E773" s="4">
        <f>MONTH(SalesDataTable[[#This Row],[Order Date]])</f>
        <v>2</v>
      </c>
      <c r="F773" s="4" t="str">
        <f>TEXT(SalesDataTable[[#This Row],[Order Date]],"MMM")</f>
        <v>Feb</v>
      </c>
      <c r="G773" s="4" t="s">
        <v>20</v>
      </c>
      <c r="H773" s="4" t="s">
        <v>33</v>
      </c>
      <c r="I773" s="4" t="s">
        <v>2</v>
      </c>
      <c r="J773" s="4" t="s">
        <v>13</v>
      </c>
      <c r="K773" s="4" t="s">
        <v>4</v>
      </c>
      <c r="L773" s="4" t="s">
        <v>26</v>
      </c>
      <c r="M773" s="8">
        <v>2</v>
      </c>
      <c r="N773" s="5">
        <v>41.21</v>
      </c>
      <c r="O773" s="6">
        <v>0</v>
      </c>
      <c r="P773" s="5">
        <v>16.64</v>
      </c>
      <c r="Q773" s="5">
        <f t="shared" si="48"/>
        <v>82.42</v>
      </c>
      <c r="R773" s="5">
        <f t="shared" si="49"/>
        <v>33.28</v>
      </c>
      <c r="S773" s="5">
        <f t="shared" si="50"/>
        <v>49.14</v>
      </c>
      <c r="T773" s="7">
        <f t="shared" si="51"/>
        <v>0.59621451104100942</v>
      </c>
    </row>
    <row r="774" spans="1:20" ht="15.6">
      <c r="A774" s="2">
        <v>1501</v>
      </c>
      <c r="B774" s="3">
        <v>46106</v>
      </c>
      <c r="C774" s="4">
        <f>YEAR(SalesDataTable[[#This Row],[Order Date]])</f>
        <v>2026</v>
      </c>
      <c r="D774" s="4" t="str">
        <f>"Q"&amp;ROUNDUP(MONTH(SalesDataTable[[#This Row],[Order Date]])/3,0)</f>
        <v>Q1</v>
      </c>
      <c r="E774" s="4">
        <f>MONTH(SalesDataTable[[#This Row],[Order Date]])</f>
        <v>3</v>
      </c>
      <c r="F774" s="4" t="str">
        <f>TEXT(SalesDataTable[[#This Row],[Order Date]],"MMM")</f>
        <v>Mar</v>
      </c>
      <c r="G774" s="4" t="s">
        <v>20</v>
      </c>
      <c r="H774" s="4" t="s">
        <v>31</v>
      </c>
      <c r="I774" s="4" t="s">
        <v>8</v>
      </c>
      <c r="J774" s="4" t="s">
        <v>13</v>
      </c>
      <c r="K774" s="4" t="s">
        <v>14</v>
      </c>
      <c r="L774" s="4" t="s">
        <v>15</v>
      </c>
      <c r="M774" s="8">
        <v>3</v>
      </c>
      <c r="N774" s="5">
        <v>36.43</v>
      </c>
      <c r="O774" s="6">
        <v>0.1</v>
      </c>
      <c r="P774" s="5">
        <v>13.23</v>
      </c>
      <c r="Q774" s="5">
        <f t="shared" si="48"/>
        <v>98.36099999999999</v>
      </c>
      <c r="R774" s="5">
        <f t="shared" si="49"/>
        <v>39.69</v>
      </c>
      <c r="S774" s="5">
        <f t="shared" si="50"/>
        <v>58.670999999999992</v>
      </c>
      <c r="T774" s="7">
        <f t="shared" si="51"/>
        <v>0.59648641229755694</v>
      </c>
    </row>
    <row r="775" spans="1:20" ht="15.6">
      <c r="A775" s="2">
        <v>1502</v>
      </c>
      <c r="B775" s="3">
        <v>46345</v>
      </c>
      <c r="C775" s="4">
        <f>YEAR(SalesDataTable[[#This Row],[Order Date]])</f>
        <v>2026</v>
      </c>
      <c r="D775" s="4" t="str">
        <f>"Q"&amp;ROUNDUP(MONTH(SalesDataTable[[#This Row],[Order Date]])/3,0)</f>
        <v>Q4</v>
      </c>
      <c r="E775" s="4">
        <f>MONTH(SalesDataTable[[#This Row],[Order Date]])</f>
        <v>11</v>
      </c>
      <c r="F775" s="4" t="str">
        <f>TEXT(SalesDataTable[[#This Row],[Order Date]],"MMM")</f>
        <v>Nov</v>
      </c>
      <c r="G775" s="4" t="s">
        <v>20</v>
      </c>
      <c r="H775" s="4" t="s">
        <v>31</v>
      </c>
      <c r="I775" s="4" t="s">
        <v>28</v>
      </c>
      <c r="J775" s="4" t="s">
        <v>13</v>
      </c>
      <c r="K775" s="4" t="s">
        <v>34</v>
      </c>
      <c r="L775" s="4" t="s">
        <v>42</v>
      </c>
      <c r="M775" s="8">
        <v>1</v>
      </c>
      <c r="N775" s="5">
        <v>35.770000000000003</v>
      </c>
      <c r="O775" s="6">
        <v>0.15</v>
      </c>
      <c r="P775" s="5">
        <v>13.69</v>
      </c>
      <c r="Q775" s="5">
        <f t="shared" si="48"/>
        <v>30.404500000000002</v>
      </c>
      <c r="R775" s="5">
        <f t="shared" si="49"/>
        <v>13.69</v>
      </c>
      <c r="S775" s="5">
        <f t="shared" si="50"/>
        <v>16.714500000000001</v>
      </c>
      <c r="T775" s="7">
        <f t="shared" si="51"/>
        <v>0.54973770330049831</v>
      </c>
    </row>
    <row r="776" spans="1:20" ht="15.6">
      <c r="A776" s="2">
        <v>1504</v>
      </c>
      <c r="B776" s="3">
        <v>46225</v>
      </c>
      <c r="C776" s="4">
        <f>YEAR(SalesDataTable[[#This Row],[Order Date]])</f>
        <v>2026</v>
      </c>
      <c r="D776" s="4" t="str">
        <f>"Q"&amp;ROUNDUP(MONTH(SalesDataTable[[#This Row],[Order Date]])/3,0)</f>
        <v>Q3</v>
      </c>
      <c r="E776" s="4">
        <f>MONTH(SalesDataTable[[#This Row],[Order Date]])</f>
        <v>7</v>
      </c>
      <c r="F776" s="4" t="str">
        <f>TEXT(SalesDataTable[[#This Row],[Order Date]],"MMM")</f>
        <v>Jul</v>
      </c>
      <c r="G776" s="4" t="s">
        <v>20</v>
      </c>
      <c r="H776" s="4" t="s">
        <v>21</v>
      </c>
      <c r="I776" s="4" t="s">
        <v>2</v>
      </c>
      <c r="J776" s="4" t="s">
        <v>3</v>
      </c>
      <c r="K776" s="4" t="s">
        <v>9</v>
      </c>
      <c r="L776" s="4" t="s">
        <v>10</v>
      </c>
      <c r="M776" s="8">
        <v>5</v>
      </c>
      <c r="N776" s="5">
        <v>93.35</v>
      </c>
      <c r="O776" s="6">
        <v>0</v>
      </c>
      <c r="P776" s="5">
        <v>46.31</v>
      </c>
      <c r="Q776" s="5">
        <f t="shared" si="48"/>
        <v>466.75</v>
      </c>
      <c r="R776" s="5">
        <f t="shared" si="49"/>
        <v>231.55</v>
      </c>
      <c r="S776" s="5">
        <f t="shared" si="50"/>
        <v>235.2</v>
      </c>
      <c r="T776" s="7">
        <f t="shared" si="51"/>
        <v>0.50391001606855912</v>
      </c>
    </row>
    <row r="777" spans="1:20" ht="15.6">
      <c r="A777" s="2">
        <v>1505</v>
      </c>
      <c r="B777" s="3">
        <v>46358</v>
      </c>
      <c r="C777" s="4">
        <f>YEAR(SalesDataTable[[#This Row],[Order Date]])</f>
        <v>2026</v>
      </c>
      <c r="D777" s="4" t="str">
        <f>"Q"&amp;ROUNDUP(MONTH(SalesDataTable[[#This Row],[Order Date]])/3,0)</f>
        <v>Q4</v>
      </c>
      <c r="E777" s="4">
        <f>MONTH(SalesDataTable[[#This Row],[Order Date]])</f>
        <v>12</v>
      </c>
      <c r="F777" s="4" t="str">
        <f>TEXT(SalesDataTable[[#This Row],[Order Date]],"MMM")</f>
        <v>Dec</v>
      </c>
      <c r="G777" s="4" t="s">
        <v>0</v>
      </c>
      <c r="H777" s="4" t="s">
        <v>50</v>
      </c>
      <c r="I777" s="4" t="s">
        <v>2</v>
      </c>
      <c r="J777" s="4" t="s">
        <v>16</v>
      </c>
      <c r="K777" s="4" t="s">
        <v>34</v>
      </c>
      <c r="L777" s="4" t="s">
        <v>35</v>
      </c>
      <c r="M777" s="8">
        <v>2</v>
      </c>
      <c r="N777" s="5">
        <v>40.86</v>
      </c>
      <c r="O777" s="6">
        <v>0.05</v>
      </c>
      <c r="P777" s="5">
        <v>15.06</v>
      </c>
      <c r="Q777" s="5">
        <f t="shared" si="48"/>
        <v>77.634</v>
      </c>
      <c r="R777" s="5">
        <f t="shared" si="49"/>
        <v>30.12</v>
      </c>
      <c r="S777" s="5">
        <f t="shared" si="50"/>
        <v>47.513999999999996</v>
      </c>
      <c r="T777" s="7">
        <f t="shared" si="51"/>
        <v>0.6120256588608084</v>
      </c>
    </row>
    <row r="778" spans="1:20" ht="15.6">
      <c r="A778" s="2">
        <v>1507</v>
      </c>
      <c r="B778" s="3">
        <v>46187</v>
      </c>
      <c r="C778" s="4">
        <f>YEAR(SalesDataTable[[#This Row],[Order Date]])</f>
        <v>2026</v>
      </c>
      <c r="D778" s="4" t="str">
        <f>"Q"&amp;ROUNDUP(MONTH(SalesDataTable[[#This Row],[Order Date]])/3,0)</f>
        <v>Q2</v>
      </c>
      <c r="E778" s="4">
        <f>MONTH(SalesDataTable[[#This Row],[Order Date]])</f>
        <v>6</v>
      </c>
      <c r="F778" s="4" t="str">
        <f>TEXT(SalesDataTable[[#This Row],[Order Date]],"MMM")</f>
        <v>Jun</v>
      </c>
      <c r="G778" s="4" t="s">
        <v>0</v>
      </c>
      <c r="H778" s="4" t="s">
        <v>50</v>
      </c>
      <c r="I778" s="4" t="s">
        <v>19</v>
      </c>
      <c r="J778" s="4" t="s">
        <v>3</v>
      </c>
      <c r="K778" s="4" t="s">
        <v>14</v>
      </c>
      <c r="L778" s="4" t="s">
        <v>48</v>
      </c>
      <c r="M778" s="8">
        <v>1</v>
      </c>
      <c r="N778" s="5">
        <v>162.51</v>
      </c>
      <c r="O778" s="6">
        <v>0</v>
      </c>
      <c r="P778" s="5">
        <v>88.29</v>
      </c>
      <c r="Q778" s="5">
        <f t="shared" si="48"/>
        <v>162.51</v>
      </c>
      <c r="R778" s="5">
        <f t="shared" si="49"/>
        <v>88.29</v>
      </c>
      <c r="S778" s="5">
        <f t="shared" si="50"/>
        <v>74.219999999999985</v>
      </c>
      <c r="T778" s="7">
        <f t="shared" si="51"/>
        <v>0.45671035628576695</v>
      </c>
    </row>
    <row r="779" spans="1:20" ht="15.6">
      <c r="A779" s="2">
        <v>1510</v>
      </c>
      <c r="B779" s="3">
        <v>46166</v>
      </c>
      <c r="C779" s="4">
        <f>YEAR(SalesDataTable[[#This Row],[Order Date]])</f>
        <v>2026</v>
      </c>
      <c r="D779" s="4" t="str">
        <f>"Q"&amp;ROUNDUP(MONTH(SalesDataTable[[#This Row],[Order Date]])/3,0)</f>
        <v>Q2</v>
      </c>
      <c r="E779" s="4">
        <f>MONTH(SalesDataTable[[#This Row],[Order Date]])</f>
        <v>5</v>
      </c>
      <c r="F779" s="4" t="str">
        <f>TEXT(SalesDataTable[[#This Row],[Order Date]],"MMM")</f>
        <v>May</v>
      </c>
      <c r="G779" s="4" t="s">
        <v>20</v>
      </c>
      <c r="H779" s="4" t="s">
        <v>31</v>
      </c>
      <c r="I779" s="4" t="s">
        <v>2</v>
      </c>
      <c r="J779" s="4" t="s">
        <v>13</v>
      </c>
      <c r="K779" s="4" t="s">
        <v>4</v>
      </c>
      <c r="L779" s="4" t="s">
        <v>22</v>
      </c>
      <c r="M779" s="8">
        <v>2</v>
      </c>
      <c r="N779" s="5">
        <v>50.78</v>
      </c>
      <c r="O779" s="6">
        <v>0.05</v>
      </c>
      <c r="P779" s="5">
        <v>23.03</v>
      </c>
      <c r="Q779" s="5">
        <f t="shared" si="48"/>
        <v>96.481999999999999</v>
      </c>
      <c r="R779" s="5">
        <f t="shared" si="49"/>
        <v>46.06</v>
      </c>
      <c r="S779" s="5">
        <f t="shared" si="50"/>
        <v>50.421999999999997</v>
      </c>
      <c r="T779" s="7">
        <f t="shared" si="51"/>
        <v>0.52260525279326708</v>
      </c>
    </row>
    <row r="780" spans="1:20" ht="15.6">
      <c r="A780" s="2">
        <v>1511</v>
      </c>
      <c r="B780" s="3">
        <v>46176</v>
      </c>
      <c r="C780" s="4">
        <f>YEAR(SalesDataTable[[#This Row],[Order Date]])</f>
        <v>2026</v>
      </c>
      <c r="D780" s="4" t="str">
        <f>"Q"&amp;ROUNDUP(MONTH(SalesDataTable[[#This Row],[Order Date]])/3,0)</f>
        <v>Q2</v>
      </c>
      <c r="E780" s="4">
        <f>MONTH(SalesDataTable[[#This Row],[Order Date]])</f>
        <v>6</v>
      </c>
      <c r="F780" s="4" t="str">
        <f>TEXT(SalesDataTable[[#This Row],[Order Date]],"MMM")</f>
        <v>Jun</v>
      </c>
      <c r="G780" s="4" t="s">
        <v>11</v>
      </c>
      <c r="H780" s="4" t="s">
        <v>25</v>
      </c>
      <c r="I780" s="4" t="s">
        <v>2</v>
      </c>
      <c r="J780" s="4" t="s">
        <v>13</v>
      </c>
      <c r="K780" s="4" t="s">
        <v>34</v>
      </c>
      <c r="L780" s="4" t="s">
        <v>42</v>
      </c>
      <c r="M780" s="8">
        <v>2</v>
      </c>
      <c r="N780" s="5">
        <v>36.08</v>
      </c>
      <c r="O780" s="6">
        <v>0.05</v>
      </c>
      <c r="P780" s="5">
        <v>13.73</v>
      </c>
      <c r="Q780" s="5">
        <f t="shared" si="48"/>
        <v>68.551999999999992</v>
      </c>
      <c r="R780" s="5">
        <f t="shared" si="49"/>
        <v>27.46</v>
      </c>
      <c r="S780" s="5">
        <f t="shared" si="50"/>
        <v>41.091999999999992</v>
      </c>
      <c r="T780" s="7">
        <f t="shared" si="51"/>
        <v>0.59942817131520587</v>
      </c>
    </row>
    <row r="781" spans="1:20" ht="15.6">
      <c r="A781" s="2">
        <v>1512</v>
      </c>
      <c r="B781" s="3">
        <v>46195</v>
      </c>
      <c r="C781" s="4">
        <f>YEAR(SalesDataTable[[#This Row],[Order Date]])</f>
        <v>2026</v>
      </c>
      <c r="D781" s="4" t="str">
        <f>"Q"&amp;ROUNDUP(MONTH(SalesDataTable[[#This Row],[Order Date]])/3,0)</f>
        <v>Q2</v>
      </c>
      <c r="E781" s="4">
        <f>MONTH(SalesDataTable[[#This Row],[Order Date]])</f>
        <v>6</v>
      </c>
      <c r="F781" s="4" t="str">
        <f>TEXT(SalesDataTable[[#This Row],[Order Date]],"MMM")</f>
        <v>Jun</v>
      </c>
      <c r="G781" s="4" t="s">
        <v>0</v>
      </c>
      <c r="H781" s="4" t="s">
        <v>1</v>
      </c>
      <c r="I781" s="4" t="s">
        <v>28</v>
      </c>
      <c r="J781" s="4" t="s">
        <v>3</v>
      </c>
      <c r="K781" s="4" t="s">
        <v>34</v>
      </c>
      <c r="L781" s="4" t="s">
        <v>35</v>
      </c>
      <c r="M781" s="8">
        <v>3</v>
      </c>
      <c r="N781" s="5">
        <v>41.01</v>
      </c>
      <c r="O781" s="6">
        <v>0</v>
      </c>
      <c r="P781" s="5">
        <v>14.33</v>
      </c>
      <c r="Q781" s="5">
        <f t="shared" si="48"/>
        <v>123.03</v>
      </c>
      <c r="R781" s="5">
        <f t="shared" si="49"/>
        <v>42.99</v>
      </c>
      <c r="S781" s="5">
        <f t="shared" si="50"/>
        <v>80.039999999999992</v>
      </c>
      <c r="T781" s="7">
        <f t="shared" si="51"/>
        <v>0.65057303096805652</v>
      </c>
    </row>
    <row r="782" spans="1:20" ht="15.6">
      <c r="A782" s="2">
        <v>1513</v>
      </c>
      <c r="B782" s="3">
        <v>46226</v>
      </c>
      <c r="C782" s="4">
        <f>YEAR(SalesDataTable[[#This Row],[Order Date]])</f>
        <v>2026</v>
      </c>
      <c r="D782" s="4" t="str">
        <f>"Q"&amp;ROUNDUP(MONTH(SalesDataTable[[#This Row],[Order Date]])/3,0)</f>
        <v>Q3</v>
      </c>
      <c r="E782" s="4">
        <f>MONTH(SalesDataTable[[#This Row],[Order Date]])</f>
        <v>7</v>
      </c>
      <c r="F782" s="4" t="str">
        <f>TEXT(SalesDataTable[[#This Row],[Order Date]],"MMM")</f>
        <v>Jul</v>
      </c>
      <c r="G782" s="4" t="s">
        <v>20</v>
      </c>
      <c r="H782" s="4" t="s">
        <v>33</v>
      </c>
      <c r="I782" s="4" t="s">
        <v>2</v>
      </c>
      <c r="J782" s="4" t="s">
        <v>13</v>
      </c>
      <c r="K782" s="4" t="s">
        <v>9</v>
      </c>
      <c r="L782" s="4" t="s">
        <v>46</v>
      </c>
      <c r="M782" s="8">
        <v>2</v>
      </c>
      <c r="N782" s="5">
        <v>70.790000000000006</v>
      </c>
      <c r="O782" s="6">
        <v>0</v>
      </c>
      <c r="P782" s="5">
        <v>32.44</v>
      </c>
      <c r="Q782" s="5">
        <f t="shared" si="48"/>
        <v>141.58000000000001</v>
      </c>
      <c r="R782" s="5">
        <f t="shared" si="49"/>
        <v>64.88</v>
      </c>
      <c r="S782" s="5">
        <f t="shared" si="50"/>
        <v>76.700000000000017</v>
      </c>
      <c r="T782" s="7">
        <f t="shared" si="51"/>
        <v>0.541743184065546</v>
      </c>
    </row>
    <row r="783" spans="1:20" ht="15.6">
      <c r="A783" s="2">
        <v>1514</v>
      </c>
      <c r="B783" s="3">
        <v>46132</v>
      </c>
      <c r="C783" s="4">
        <f>YEAR(SalesDataTable[[#This Row],[Order Date]])</f>
        <v>2026</v>
      </c>
      <c r="D783" s="4" t="str">
        <f>"Q"&amp;ROUNDUP(MONTH(SalesDataTable[[#This Row],[Order Date]])/3,0)</f>
        <v>Q2</v>
      </c>
      <c r="E783" s="4">
        <f>MONTH(SalesDataTable[[#This Row],[Order Date]])</f>
        <v>4</v>
      </c>
      <c r="F783" s="4" t="str">
        <f>TEXT(SalesDataTable[[#This Row],[Order Date]],"MMM")</f>
        <v>Apr</v>
      </c>
      <c r="G783" s="4" t="s">
        <v>11</v>
      </c>
      <c r="H783" s="4" t="s">
        <v>18</v>
      </c>
      <c r="I783" s="4" t="s">
        <v>19</v>
      </c>
      <c r="J783" s="4" t="s">
        <v>3</v>
      </c>
      <c r="K783" s="4" t="s">
        <v>9</v>
      </c>
      <c r="L783" s="4" t="s">
        <v>46</v>
      </c>
      <c r="M783" s="8">
        <v>3</v>
      </c>
      <c r="N783" s="5">
        <v>72.48</v>
      </c>
      <c r="O783" s="6">
        <v>0</v>
      </c>
      <c r="P783" s="5">
        <v>32.36</v>
      </c>
      <c r="Q783" s="5">
        <f t="shared" si="48"/>
        <v>217.44</v>
      </c>
      <c r="R783" s="5">
        <f t="shared" si="49"/>
        <v>97.08</v>
      </c>
      <c r="S783" s="5">
        <f t="shared" si="50"/>
        <v>120.36</v>
      </c>
      <c r="T783" s="7">
        <f t="shared" si="51"/>
        <v>0.55353200883002207</v>
      </c>
    </row>
    <row r="784" spans="1:20" ht="15.6">
      <c r="A784" s="2">
        <v>1515</v>
      </c>
      <c r="B784" s="3">
        <v>46215</v>
      </c>
      <c r="C784" s="4">
        <f>YEAR(SalesDataTable[[#This Row],[Order Date]])</f>
        <v>2026</v>
      </c>
      <c r="D784" s="4" t="str">
        <f>"Q"&amp;ROUNDUP(MONTH(SalesDataTable[[#This Row],[Order Date]])/3,0)</f>
        <v>Q3</v>
      </c>
      <c r="E784" s="4">
        <f>MONTH(SalesDataTable[[#This Row],[Order Date]])</f>
        <v>7</v>
      </c>
      <c r="F784" s="4" t="str">
        <f>TEXT(SalesDataTable[[#This Row],[Order Date]],"MMM")</f>
        <v>Jul</v>
      </c>
      <c r="G784" s="4" t="s">
        <v>20</v>
      </c>
      <c r="H784" s="4" t="s">
        <v>33</v>
      </c>
      <c r="I784" s="4" t="s">
        <v>19</v>
      </c>
      <c r="J784" s="4" t="s">
        <v>13</v>
      </c>
      <c r="K784" s="4" t="s">
        <v>34</v>
      </c>
      <c r="L784" s="4" t="s">
        <v>35</v>
      </c>
      <c r="M784" s="8">
        <v>2</v>
      </c>
      <c r="N784" s="5">
        <v>40.9</v>
      </c>
      <c r="O784" s="6">
        <v>0</v>
      </c>
      <c r="P784" s="5">
        <v>14.81</v>
      </c>
      <c r="Q784" s="5">
        <f t="shared" si="48"/>
        <v>81.8</v>
      </c>
      <c r="R784" s="5">
        <f t="shared" si="49"/>
        <v>29.62</v>
      </c>
      <c r="S784" s="5">
        <f t="shared" si="50"/>
        <v>52.179999999999993</v>
      </c>
      <c r="T784" s="7">
        <f t="shared" si="51"/>
        <v>0.63789731051344734</v>
      </c>
    </row>
    <row r="785" spans="1:20" ht="15.6">
      <c r="A785" s="2">
        <v>1516</v>
      </c>
      <c r="B785" s="3">
        <v>46231</v>
      </c>
      <c r="C785" s="4">
        <f>YEAR(SalesDataTable[[#This Row],[Order Date]])</f>
        <v>2026</v>
      </c>
      <c r="D785" s="4" t="str">
        <f>"Q"&amp;ROUNDUP(MONTH(SalesDataTable[[#This Row],[Order Date]])/3,0)</f>
        <v>Q3</v>
      </c>
      <c r="E785" s="4">
        <f>MONTH(SalesDataTable[[#This Row],[Order Date]])</f>
        <v>7</v>
      </c>
      <c r="F785" s="4" t="str">
        <f>TEXT(SalesDataTable[[#This Row],[Order Date]],"MMM")</f>
        <v>Jul</v>
      </c>
      <c r="G785" s="4" t="s">
        <v>0</v>
      </c>
      <c r="H785" s="4" t="s">
        <v>36</v>
      </c>
      <c r="I785" s="4" t="s">
        <v>2</v>
      </c>
      <c r="J785" s="4" t="s">
        <v>16</v>
      </c>
      <c r="K785" s="4" t="s">
        <v>34</v>
      </c>
      <c r="L785" s="4" t="s">
        <v>35</v>
      </c>
      <c r="M785" s="8">
        <v>2</v>
      </c>
      <c r="N785" s="5">
        <v>40.15</v>
      </c>
      <c r="O785" s="6">
        <v>0.1</v>
      </c>
      <c r="P785" s="5">
        <v>14.86</v>
      </c>
      <c r="Q785" s="5">
        <f t="shared" si="48"/>
        <v>72.27</v>
      </c>
      <c r="R785" s="5">
        <f t="shared" si="49"/>
        <v>29.72</v>
      </c>
      <c r="S785" s="5">
        <f t="shared" si="50"/>
        <v>42.55</v>
      </c>
      <c r="T785" s="7">
        <f t="shared" si="51"/>
        <v>0.58876435588764353</v>
      </c>
    </row>
    <row r="786" spans="1:20" ht="15.6">
      <c r="A786" s="2">
        <v>1517</v>
      </c>
      <c r="B786" s="3">
        <v>46113</v>
      </c>
      <c r="C786" s="4">
        <f>YEAR(SalesDataTable[[#This Row],[Order Date]])</f>
        <v>2026</v>
      </c>
      <c r="D786" s="4" t="str">
        <f>"Q"&amp;ROUNDUP(MONTH(SalesDataTable[[#This Row],[Order Date]])/3,0)</f>
        <v>Q2</v>
      </c>
      <c r="E786" s="4">
        <f>MONTH(SalesDataTable[[#This Row],[Order Date]])</f>
        <v>4</v>
      </c>
      <c r="F786" s="4" t="str">
        <f>TEXT(SalesDataTable[[#This Row],[Order Date]],"MMM")</f>
        <v>Apr</v>
      </c>
      <c r="G786" s="4" t="s">
        <v>11</v>
      </c>
      <c r="H786" s="4" t="s">
        <v>52</v>
      </c>
      <c r="I786" s="4" t="s">
        <v>2</v>
      </c>
      <c r="J786" s="4" t="s">
        <v>16</v>
      </c>
      <c r="K786" s="4" t="s">
        <v>4</v>
      </c>
      <c r="L786" s="4" t="s">
        <v>26</v>
      </c>
      <c r="M786" s="8">
        <v>1</v>
      </c>
      <c r="N786" s="5">
        <v>41.21</v>
      </c>
      <c r="O786" s="6">
        <v>0</v>
      </c>
      <c r="P786" s="5">
        <v>16.34</v>
      </c>
      <c r="Q786" s="5">
        <f t="shared" si="48"/>
        <v>41.21</v>
      </c>
      <c r="R786" s="5">
        <f t="shared" si="49"/>
        <v>16.34</v>
      </c>
      <c r="S786" s="5">
        <f t="shared" si="50"/>
        <v>24.87</v>
      </c>
      <c r="T786" s="7">
        <f t="shared" si="51"/>
        <v>0.60349429750060668</v>
      </c>
    </row>
    <row r="787" spans="1:20" ht="15.6">
      <c r="A787" s="2">
        <v>1520</v>
      </c>
      <c r="B787" s="3">
        <v>46340</v>
      </c>
      <c r="C787" s="4">
        <f>YEAR(SalesDataTable[[#This Row],[Order Date]])</f>
        <v>2026</v>
      </c>
      <c r="D787" s="4" t="str">
        <f>"Q"&amp;ROUNDUP(MONTH(SalesDataTable[[#This Row],[Order Date]])/3,0)</f>
        <v>Q4</v>
      </c>
      <c r="E787" s="4">
        <f>MONTH(SalesDataTable[[#This Row],[Order Date]])</f>
        <v>11</v>
      </c>
      <c r="F787" s="4" t="str">
        <f>TEXT(SalesDataTable[[#This Row],[Order Date]],"MMM")</f>
        <v>Nov</v>
      </c>
      <c r="G787" s="4" t="s">
        <v>20</v>
      </c>
      <c r="H787" s="4" t="s">
        <v>47</v>
      </c>
      <c r="I787" s="4" t="s">
        <v>28</v>
      </c>
      <c r="J787" s="4" t="s">
        <v>13</v>
      </c>
      <c r="K787" s="4" t="s">
        <v>34</v>
      </c>
      <c r="L787" s="4" t="s">
        <v>42</v>
      </c>
      <c r="M787" s="8">
        <v>2</v>
      </c>
      <c r="N787" s="5">
        <v>36.15</v>
      </c>
      <c r="O787" s="6">
        <v>0</v>
      </c>
      <c r="P787" s="5">
        <v>13.51</v>
      </c>
      <c r="Q787" s="5">
        <f t="shared" si="48"/>
        <v>72.3</v>
      </c>
      <c r="R787" s="5">
        <f t="shared" si="49"/>
        <v>27.02</v>
      </c>
      <c r="S787" s="5">
        <f t="shared" si="50"/>
        <v>45.28</v>
      </c>
      <c r="T787" s="7">
        <f t="shared" si="51"/>
        <v>0.62627939142461964</v>
      </c>
    </row>
    <row r="788" spans="1:20" ht="15.6">
      <c r="A788" s="2">
        <v>1524</v>
      </c>
      <c r="B788" s="3">
        <v>46255</v>
      </c>
      <c r="C788" s="4">
        <f>YEAR(SalesDataTable[[#This Row],[Order Date]])</f>
        <v>2026</v>
      </c>
      <c r="D788" s="4" t="str">
        <f>"Q"&amp;ROUNDUP(MONTH(SalesDataTable[[#This Row],[Order Date]])/3,0)</f>
        <v>Q3</v>
      </c>
      <c r="E788" s="4">
        <f>MONTH(SalesDataTable[[#This Row],[Order Date]])</f>
        <v>8</v>
      </c>
      <c r="F788" s="4" t="str">
        <f>TEXT(SalesDataTable[[#This Row],[Order Date]],"MMM")</f>
        <v>Aug</v>
      </c>
      <c r="G788" s="4" t="s">
        <v>6</v>
      </c>
      <c r="H788" s="4" t="s">
        <v>27</v>
      </c>
      <c r="I788" s="4" t="s">
        <v>28</v>
      </c>
      <c r="J788" s="4" t="s">
        <v>13</v>
      </c>
      <c r="K788" s="4" t="s">
        <v>4</v>
      </c>
      <c r="L788" s="4" t="s">
        <v>5</v>
      </c>
      <c r="M788" s="8">
        <v>1</v>
      </c>
      <c r="N788" s="5">
        <v>81.569999999999993</v>
      </c>
      <c r="O788" s="6">
        <v>0</v>
      </c>
      <c r="P788" s="5">
        <v>43.79</v>
      </c>
      <c r="Q788" s="5">
        <f t="shared" si="48"/>
        <v>81.569999999999993</v>
      </c>
      <c r="R788" s="5">
        <f t="shared" si="49"/>
        <v>43.79</v>
      </c>
      <c r="S788" s="5">
        <f t="shared" si="50"/>
        <v>37.779999999999994</v>
      </c>
      <c r="T788" s="7">
        <f t="shared" si="51"/>
        <v>0.4631604756650729</v>
      </c>
    </row>
    <row r="789" spans="1:20" ht="15.6">
      <c r="A789" s="2">
        <v>1525</v>
      </c>
      <c r="B789" s="3">
        <v>46042</v>
      </c>
      <c r="C789" s="4">
        <f>YEAR(SalesDataTable[[#This Row],[Order Date]])</f>
        <v>2026</v>
      </c>
      <c r="D789" s="4" t="str">
        <f>"Q"&amp;ROUNDUP(MONTH(SalesDataTable[[#This Row],[Order Date]])/3,0)</f>
        <v>Q1</v>
      </c>
      <c r="E789" s="4">
        <f>MONTH(SalesDataTable[[#This Row],[Order Date]])</f>
        <v>1</v>
      </c>
      <c r="F789" s="4" t="str">
        <f>TEXT(SalesDataTable[[#This Row],[Order Date]],"MMM")</f>
        <v>Jan</v>
      </c>
      <c r="G789" s="4" t="s">
        <v>0</v>
      </c>
      <c r="H789" s="4" t="s">
        <v>1</v>
      </c>
      <c r="I789" s="4" t="s">
        <v>19</v>
      </c>
      <c r="J789" s="4" t="s">
        <v>3</v>
      </c>
      <c r="K789" s="4" t="s">
        <v>34</v>
      </c>
      <c r="L789" s="4" t="s">
        <v>42</v>
      </c>
      <c r="M789" s="8">
        <v>2</v>
      </c>
      <c r="N789" s="5">
        <v>35.82</v>
      </c>
      <c r="O789" s="6">
        <v>0</v>
      </c>
      <c r="P789" s="5">
        <v>14.09</v>
      </c>
      <c r="Q789" s="5">
        <f t="shared" si="48"/>
        <v>71.64</v>
      </c>
      <c r="R789" s="5">
        <f t="shared" si="49"/>
        <v>28.18</v>
      </c>
      <c r="S789" s="5">
        <f t="shared" si="50"/>
        <v>43.46</v>
      </c>
      <c r="T789" s="7">
        <f t="shared" si="51"/>
        <v>0.60664433277498608</v>
      </c>
    </row>
    <row r="790" spans="1:20" ht="15.6">
      <c r="A790" s="2">
        <v>1527</v>
      </c>
      <c r="B790" s="3">
        <v>46090</v>
      </c>
      <c r="C790" s="4">
        <f>YEAR(SalesDataTable[[#This Row],[Order Date]])</f>
        <v>2026</v>
      </c>
      <c r="D790" s="4" t="str">
        <f>"Q"&amp;ROUNDUP(MONTH(SalesDataTable[[#This Row],[Order Date]])/3,0)</f>
        <v>Q1</v>
      </c>
      <c r="E790" s="4">
        <f>MONTH(SalesDataTable[[#This Row],[Order Date]])</f>
        <v>3</v>
      </c>
      <c r="F790" s="4" t="str">
        <f>TEXT(SalesDataTable[[#This Row],[Order Date]],"MMM")</f>
        <v>Mar</v>
      </c>
      <c r="G790" s="4" t="s">
        <v>20</v>
      </c>
      <c r="H790" s="4" t="s">
        <v>21</v>
      </c>
      <c r="I790" s="4" t="s">
        <v>28</v>
      </c>
      <c r="J790" s="4" t="s">
        <v>13</v>
      </c>
      <c r="K790" s="4" t="s">
        <v>14</v>
      </c>
      <c r="L790" s="4" t="s">
        <v>15</v>
      </c>
      <c r="M790" s="8">
        <v>4</v>
      </c>
      <c r="N790" s="5">
        <v>35.42</v>
      </c>
      <c r="O790" s="6">
        <v>0</v>
      </c>
      <c r="P790" s="5">
        <v>13.31</v>
      </c>
      <c r="Q790" s="5">
        <f t="shared" si="48"/>
        <v>141.68</v>
      </c>
      <c r="R790" s="5">
        <f t="shared" si="49"/>
        <v>53.24</v>
      </c>
      <c r="S790" s="5">
        <f t="shared" si="50"/>
        <v>88.44</v>
      </c>
      <c r="T790" s="7">
        <f t="shared" si="51"/>
        <v>0.62422360248447195</v>
      </c>
    </row>
    <row r="791" spans="1:20" ht="15.6">
      <c r="A791" s="2">
        <v>1530</v>
      </c>
      <c r="B791" s="3">
        <v>46386</v>
      </c>
      <c r="C791" s="4">
        <f>YEAR(SalesDataTable[[#This Row],[Order Date]])</f>
        <v>2026</v>
      </c>
      <c r="D791" s="4" t="str">
        <f>"Q"&amp;ROUNDUP(MONTH(SalesDataTable[[#This Row],[Order Date]])/3,0)</f>
        <v>Q4</v>
      </c>
      <c r="E791" s="4">
        <f>MONTH(SalesDataTable[[#This Row],[Order Date]])</f>
        <v>12</v>
      </c>
      <c r="F791" s="4" t="str">
        <f>TEXT(SalesDataTable[[#This Row],[Order Date]],"MMM")</f>
        <v>Dec</v>
      </c>
      <c r="G791" s="4" t="s">
        <v>20</v>
      </c>
      <c r="H791" s="4" t="s">
        <v>31</v>
      </c>
      <c r="I791" s="4" t="s">
        <v>2</v>
      </c>
      <c r="J791" s="4" t="s">
        <v>13</v>
      </c>
      <c r="K791" s="4" t="s">
        <v>34</v>
      </c>
      <c r="L791" s="4" t="s">
        <v>45</v>
      </c>
      <c r="M791" s="8">
        <v>3</v>
      </c>
      <c r="N791" s="5">
        <v>50.72</v>
      </c>
      <c r="O791" s="6">
        <v>0</v>
      </c>
      <c r="P791" s="5">
        <v>22.3</v>
      </c>
      <c r="Q791" s="5">
        <f t="shared" si="48"/>
        <v>152.16</v>
      </c>
      <c r="R791" s="5">
        <f t="shared" si="49"/>
        <v>66.900000000000006</v>
      </c>
      <c r="S791" s="5">
        <f t="shared" si="50"/>
        <v>85.259999999999991</v>
      </c>
      <c r="T791" s="7">
        <f t="shared" si="51"/>
        <v>0.56033123028391163</v>
      </c>
    </row>
    <row r="792" spans="1:20" ht="15.6">
      <c r="A792" s="2">
        <v>1531</v>
      </c>
      <c r="B792" s="3">
        <v>46205</v>
      </c>
      <c r="C792" s="4">
        <f>YEAR(SalesDataTable[[#This Row],[Order Date]])</f>
        <v>2026</v>
      </c>
      <c r="D792" s="4" t="str">
        <f>"Q"&amp;ROUNDUP(MONTH(SalesDataTable[[#This Row],[Order Date]])/3,0)</f>
        <v>Q3</v>
      </c>
      <c r="E792" s="4">
        <f>MONTH(SalesDataTable[[#This Row],[Order Date]])</f>
        <v>7</v>
      </c>
      <c r="F792" s="4" t="str">
        <f>TEXT(SalesDataTable[[#This Row],[Order Date]],"MMM")</f>
        <v>Jul</v>
      </c>
      <c r="G792" s="4" t="s">
        <v>11</v>
      </c>
      <c r="H792" s="4" t="s">
        <v>52</v>
      </c>
      <c r="I792" s="4" t="s">
        <v>2</v>
      </c>
      <c r="J792" s="4" t="s">
        <v>13</v>
      </c>
      <c r="K792" s="4" t="s">
        <v>14</v>
      </c>
      <c r="L792" s="4" t="s">
        <v>44</v>
      </c>
      <c r="M792" s="8">
        <v>2</v>
      </c>
      <c r="N792" s="5">
        <v>136.72999999999999</v>
      </c>
      <c r="O792" s="6">
        <v>0</v>
      </c>
      <c r="P792" s="5">
        <v>66.03</v>
      </c>
      <c r="Q792" s="5">
        <f t="shared" si="48"/>
        <v>273.45999999999998</v>
      </c>
      <c r="R792" s="5">
        <f t="shared" si="49"/>
        <v>132.06</v>
      </c>
      <c r="S792" s="5">
        <f t="shared" si="50"/>
        <v>141.39999999999998</v>
      </c>
      <c r="T792" s="7">
        <f t="shared" si="51"/>
        <v>0.5170774519125283</v>
      </c>
    </row>
    <row r="793" spans="1:20" ht="15.6">
      <c r="A793" s="2">
        <v>1533</v>
      </c>
      <c r="B793" s="3">
        <v>46154</v>
      </c>
      <c r="C793" s="4">
        <f>YEAR(SalesDataTable[[#This Row],[Order Date]])</f>
        <v>2026</v>
      </c>
      <c r="D793" s="4" t="str">
        <f>"Q"&amp;ROUNDUP(MONTH(SalesDataTable[[#This Row],[Order Date]])/3,0)</f>
        <v>Q2</v>
      </c>
      <c r="E793" s="4">
        <f>MONTH(SalesDataTable[[#This Row],[Order Date]])</f>
        <v>5</v>
      </c>
      <c r="F793" s="4" t="str">
        <f>TEXT(SalesDataTable[[#This Row],[Order Date]],"MMM")</f>
        <v>May</v>
      </c>
      <c r="G793" s="4" t="s">
        <v>11</v>
      </c>
      <c r="H793" s="4" t="s">
        <v>52</v>
      </c>
      <c r="I793" s="4" t="s">
        <v>19</v>
      </c>
      <c r="J793" s="4" t="s">
        <v>13</v>
      </c>
      <c r="K793" s="4" t="s">
        <v>9</v>
      </c>
      <c r="L793" s="4" t="s">
        <v>17</v>
      </c>
      <c r="M793" s="8">
        <v>3</v>
      </c>
      <c r="N793" s="5">
        <v>143.87</v>
      </c>
      <c r="O793" s="6">
        <v>0</v>
      </c>
      <c r="P793" s="5">
        <v>79.2</v>
      </c>
      <c r="Q793" s="5">
        <f t="shared" si="48"/>
        <v>431.61</v>
      </c>
      <c r="R793" s="5">
        <f t="shared" si="49"/>
        <v>237.60000000000002</v>
      </c>
      <c r="S793" s="5">
        <f t="shared" si="50"/>
        <v>194.01</v>
      </c>
      <c r="T793" s="7">
        <f t="shared" si="51"/>
        <v>0.44950302356293875</v>
      </c>
    </row>
    <row r="794" spans="1:20" ht="15.6">
      <c r="A794" s="2">
        <v>1534</v>
      </c>
      <c r="B794" s="3">
        <v>46216</v>
      </c>
      <c r="C794" s="4">
        <f>YEAR(SalesDataTable[[#This Row],[Order Date]])</f>
        <v>2026</v>
      </c>
      <c r="D794" s="4" t="str">
        <f>"Q"&amp;ROUNDUP(MONTH(SalesDataTable[[#This Row],[Order Date]])/3,0)</f>
        <v>Q3</v>
      </c>
      <c r="E794" s="4">
        <f>MONTH(SalesDataTable[[#This Row],[Order Date]])</f>
        <v>7</v>
      </c>
      <c r="F794" s="4" t="str">
        <f>TEXT(SalesDataTable[[#This Row],[Order Date]],"MMM")</f>
        <v>Jul</v>
      </c>
      <c r="G794" s="4" t="s">
        <v>11</v>
      </c>
      <c r="H794" s="4" t="s">
        <v>52</v>
      </c>
      <c r="I794" s="4" t="s">
        <v>2</v>
      </c>
      <c r="J794" s="4" t="s">
        <v>3</v>
      </c>
      <c r="K794" s="4" t="s">
        <v>9</v>
      </c>
      <c r="L794" s="4" t="s">
        <v>17</v>
      </c>
      <c r="M794" s="8">
        <v>2</v>
      </c>
      <c r="N794" s="5">
        <v>146.09</v>
      </c>
      <c r="O794" s="6">
        <v>0.1</v>
      </c>
      <c r="P794" s="5">
        <v>79.36</v>
      </c>
      <c r="Q794" s="5">
        <f t="shared" si="48"/>
        <v>262.96199999999999</v>
      </c>
      <c r="R794" s="5">
        <f t="shared" si="49"/>
        <v>158.72</v>
      </c>
      <c r="S794" s="5">
        <f t="shared" si="50"/>
        <v>104.24199999999999</v>
      </c>
      <c r="T794" s="7">
        <f t="shared" si="51"/>
        <v>0.39641469109605187</v>
      </c>
    </row>
    <row r="795" spans="1:20" ht="15.6">
      <c r="A795" s="2">
        <v>1535</v>
      </c>
      <c r="B795" s="3">
        <v>46276</v>
      </c>
      <c r="C795" s="4">
        <f>YEAR(SalesDataTable[[#This Row],[Order Date]])</f>
        <v>2026</v>
      </c>
      <c r="D795" s="4" t="str">
        <f>"Q"&amp;ROUNDUP(MONTH(SalesDataTable[[#This Row],[Order Date]])/3,0)</f>
        <v>Q3</v>
      </c>
      <c r="E795" s="4">
        <f>MONTH(SalesDataTable[[#This Row],[Order Date]])</f>
        <v>9</v>
      </c>
      <c r="F795" s="4" t="str">
        <f>TEXT(SalesDataTable[[#This Row],[Order Date]],"MMM")</f>
        <v>Sep</v>
      </c>
      <c r="G795" s="4" t="s">
        <v>0</v>
      </c>
      <c r="H795" s="4" t="s">
        <v>50</v>
      </c>
      <c r="I795" s="4" t="s">
        <v>19</v>
      </c>
      <c r="J795" s="4" t="s">
        <v>13</v>
      </c>
      <c r="K795" s="4" t="s">
        <v>4</v>
      </c>
      <c r="L795" s="4" t="s">
        <v>22</v>
      </c>
      <c r="M795" s="8">
        <v>1</v>
      </c>
      <c r="N795" s="5">
        <v>51.25</v>
      </c>
      <c r="O795" s="6">
        <v>0.05</v>
      </c>
      <c r="P795" s="5">
        <v>21.99</v>
      </c>
      <c r="Q795" s="5">
        <f t="shared" si="48"/>
        <v>48.6875</v>
      </c>
      <c r="R795" s="5">
        <f t="shared" si="49"/>
        <v>21.99</v>
      </c>
      <c r="S795" s="5">
        <f t="shared" si="50"/>
        <v>26.697500000000002</v>
      </c>
      <c r="T795" s="7">
        <f t="shared" si="51"/>
        <v>0.54834403080872918</v>
      </c>
    </row>
    <row r="796" spans="1:20" ht="15.6">
      <c r="A796" s="2">
        <v>1538</v>
      </c>
      <c r="B796" s="3">
        <v>46132</v>
      </c>
      <c r="C796" s="4">
        <f>YEAR(SalesDataTable[[#This Row],[Order Date]])</f>
        <v>2026</v>
      </c>
      <c r="D796" s="4" t="str">
        <f>"Q"&amp;ROUNDUP(MONTH(SalesDataTable[[#This Row],[Order Date]])/3,0)</f>
        <v>Q2</v>
      </c>
      <c r="E796" s="4">
        <f>MONTH(SalesDataTable[[#This Row],[Order Date]])</f>
        <v>4</v>
      </c>
      <c r="F796" s="4" t="str">
        <f>TEXT(SalesDataTable[[#This Row],[Order Date]],"MMM")</f>
        <v>Apr</v>
      </c>
      <c r="G796" s="4" t="s">
        <v>11</v>
      </c>
      <c r="H796" s="4" t="s">
        <v>12</v>
      </c>
      <c r="I796" s="4" t="s">
        <v>28</v>
      </c>
      <c r="J796" s="4" t="s">
        <v>13</v>
      </c>
      <c r="K796" s="4" t="s">
        <v>4</v>
      </c>
      <c r="L796" s="4" t="s">
        <v>5</v>
      </c>
      <c r="M796" s="8">
        <v>1</v>
      </c>
      <c r="N796" s="5">
        <v>81.98</v>
      </c>
      <c r="O796" s="6">
        <v>0</v>
      </c>
      <c r="P796" s="5">
        <v>43.15</v>
      </c>
      <c r="Q796" s="5">
        <f t="shared" si="48"/>
        <v>81.98</v>
      </c>
      <c r="R796" s="5">
        <f t="shared" si="49"/>
        <v>43.15</v>
      </c>
      <c r="S796" s="5">
        <f t="shared" si="50"/>
        <v>38.830000000000005</v>
      </c>
      <c r="T796" s="7">
        <f t="shared" si="51"/>
        <v>0.47365211027079779</v>
      </c>
    </row>
    <row r="797" spans="1:20" ht="15.6">
      <c r="A797" s="2">
        <v>1539</v>
      </c>
      <c r="B797" s="3">
        <v>46037</v>
      </c>
      <c r="C797" s="4">
        <f>YEAR(SalesDataTable[[#This Row],[Order Date]])</f>
        <v>2026</v>
      </c>
      <c r="D797" s="4" t="str">
        <f>"Q"&amp;ROUNDUP(MONTH(SalesDataTable[[#This Row],[Order Date]])/3,0)</f>
        <v>Q1</v>
      </c>
      <c r="E797" s="4">
        <f>MONTH(SalesDataTable[[#This Row],[Order Date]])</f>
        <v>1</v>
      </c>
      <c r="F797" s="4" t="str">
        <f>TEXT(SalesDataTable[[#This Row],[Order Date]],"MMM")</f>
        <v>Jan</v>
      </c>
      <c r="G797" s="4" t="s">
        <v>20</v>
      </c>
      <c r="H797" s="4" t="s">
        <v>33</v>
      </c>
      <c r="I797" s="4" t="s">
        <v>19</v>
      </c>
      <c r="J797" s="4" t="s">
        <v>16</v>
      </c>
      <c r="K797" s="4" t="s">
        <v>34</v>
      </c>
      <c r="L797" s="4" t="s">
        <v>38</v>
      </c>
      <c r="M797" s="8">
        <v>3</v>
      </c>
      <c r="N797" s="5">
        <v>123.14</v>
      </c>
      <c r="O797" s="6">
        <v>0.05</v>
      </c>
      <c r="P797" s="5">
        <v>70.67</v>
      </c>
      <c r="Q797" s="5">
        <f t="shared" si="48"/>
        <v>350.94900000000001</v>
      </c>
      <c r="R797" s="5">
        <f t="shared" si="49"/>
        <v>212.01</v>
      </c>
      <c r="S797" s="5">
        <f t="shared" si="50"/>
        <v>138.93900000000002</v>
      </c>
      <c r="T797" s="7">
        <f t="shared" si="51"/>
        <v>0.39589513006163296</v>
      </c>
    </row>
    <row r="798" spans="1:20" ht="15.6">
      <c r="A798" s="2">
        <v>1540</v>
      </c>
      <c r="B798" s="3">
        <v>46106</v>
      </c>
      <c r="C798" s="4">
        <f>YEAR(SalesDataTable[[#This Row],[Order Date]])</f>
        <v>2026</v>
      </c>
      <c r="D798" s="4" t="str">
        <f>"Q"&amp;ROUNDUP(MONTH(SalesDataTable[[#This Row],[Order Date]])/3,0)</f>
        <v>Q1</v>
      </c>
      <c r="E798" s="4">
        <f>MONTH(SalesDataTable[[#This Row],[Order Date]])</f>
        <v>3</v>
      </c>
      <c r="F798" s="4" t="str">
        <f>TEXT(SalesDataTable[[#This Row],[Order Date]],"MMM")</f>
        <v>Mar</v>
      </c>
      <c r="G798" s="4" t="s">
        <v>6</v>
      </c>
      <c r="H798" s="4" t="s">
        <v>43</v>
      </c>
      <c r="I798" s="4" t="s">
        <v>8</v>
      </c>
      <c r="J798" s="4" t="s">
        <v>16</v>
      </c>
      <c r="K798" s="4" t="s">
        <v>4</v>
      </c>
      <c r="L798" s="4" t="s">
        <v>22</v>
      </c>
      <c r="M798" s="8">
        <v>10</v>
      </c>
      <c r="N798" s="5">
        <v>49.7</v>
      </c>
      <c r="O798" s="6">
        <v>0.1</v>
      </c>
      <c r="P798" s="5">
        <v>21.96</v>
      </c>
      <c r="Q798" s="5">
        <f t="shared" si="48"/>
        <v>447.3</v>
      </c>
      <c r="R798" s="5">
        <f t="shared" si="49"/>
        <v>219.60000000000002</v>
      </c>
      <c r="S798" s="5">
        <f t="shared" si="50"/>
        <v>227.7</v>
      </c>
      <c r="T798" s="7">
        <f t="shared" si="51"/>
        <v>0.50905432595573441</v>
      </c>
    </row>
    <row r="799" spans="1:20" ht="15.6">
      <c r="A799" s="2">
        <v>1541</v>
      </c>
      <c r="B799" s="3">
        <v>46122</v>
      </c>
      <c r="C799" s="4">
        <f>YEAR(SalesDataTable[[#This Row],[Order Date]])</f>
        <v>2026</v>
      </c>
      <c r="D799" s="4" t="str">
        <f>"Q"&amp;ROUNDUP(MONTH(SalesDataTable[[#This Row],[Order Date]])/3,0)</f>
        <v>Q2</v>
      </c>
      <c r="E799" s="4">
        <f>MONTH(SalesDataTable[[#This Row],[Order Date]])</f>
        <v>4</v>
      </c>
      <c r="F799" s="4" t="str">
        <f>TEXT(SalesDataTable[[#This Row],[Order Date]],"MMM")</f>
        <v>Apr</v>
      </c>
      <c r="G799" s="4" t="s">
        <v>0</v>
      </c>
      <c r="H799" s="4" t="s">
        <v>50</v>
      </c>
      <c r="I799" s="4" t="s">
        <v>28</v>
      </c>
      <c r="J799" s="4" t="s">
        <v>3</v>
      </c>
      <c r="K799" s="4" t="s">
        <v>23</v>
      </c>
      <c r="L799" s="4" t="s">
        <v>40</v>
      </c>
      <c r="M799" s="8">
        <v>1</v>
      </c>
      <c r="N799" s="5">
        <v>83.44</v>
      </c>
      <c r="O799" s="6">
        <v>0</v>
      </c>
      <c r="P799" s="5">
        <v>40.299999999999997</v>
      </c>
      <c r="Q799" s="5">
        <f t="shared" si="48"/>
        <v>83.44</v>
      </c>
      <c r="R799" s="5">
        <f t="shared" si="49"/>
        <v>40.299999999999997</v>
      </c>
      <c r="S799" s="5">
        <f t="shared" si="50"/>
        <v>43.14</v>
      </c>
      <c r="T799" s="7">
        <f t="shared" si="51"/>
        <v>0.51701821668264625</v>
      </c>
    </row>
    <row r="800" spans="1:20" ht="15.6">
      <c r="A800" s="2">
        <v>1543</v>
      </c>
      <c r="B800" s="3">
        <v>46254</v>
      </c>
      <c r="C800" s="4">
        <f>YEAR(SalesDataTable[[#This Row],[Order Date]])</f>
        <v>2026</v>
      </c>
      <c r="D800" s="4" t="str">
        <f>"Q"&amp;ROUNDUP(MONTH(SalesDataTable[[#This Row],[Order Date]])/3,0)</f>
        <v>Q3</v>
      </c>
      <c r="E800" s="4">
        <f>MONTH(SalesDataTable[[#This Row],[Order Date]])</f>
        <v>8</v>
      </c>
      <c r="F800" s="4" t="str">
        <f>TEXT(SalesDataTable[[#This Row],[Order Date]],"MMM")</f>
        <v>Aug</v>
      </c>
      <c r="G800" s="4" t="s">
        <v>20</v>
      </c>
      <c r="H800" s="4" t="s">
        <v>31</v>
      </c>
      <c r="I800" s="4" t="s">
        <v>19</v>
      </c>
      <c r="J800" s="4" t="s">
        <v>3</v>
      </c>
      <c r="K800" s="4" t="s">
        <v>9</v>
      </c>
      <c r="L800" s="4" t="s">
        <v>37</v>
      </c>
      <c r="M800" s="8">
        <v>1</v>
      </c>
      <c r="N800" s="5">
        <v>155.83000000000001</v>
      </c>
      <c r="O800" s="6">
        <v>0</v>
      </c>
      <c r="P800" s="5">
        <v>77.260000000000005</v>
      </c>
      <c r="Q800" s="5">
        <f t="shared" si="48"/>
        <v>155.83000000000001</v>
      </c>
      <c r="R800" s="5">
        <f t="shared" si="49"/>
        <v>77.260000000000005</v>
      </c>
      <c r="S800" s="5">
        <f t="shared" si="50"/>
        <v>78.570000000000007</v>
      </c>
      <c r="T800" s="7">
        <f t="shared" si="51"/>
        <v>0.50420329846627732</v>
      </c>
    </row>
    <row r="801" spans="1:20" ht="15.6">
      <c r="A801" s="2">
        <v>1544</v>
      </c>
      <c r="B801" s="3">
        <v>46179</v>
      </c>
      <c r="C801" s="4">
        <f>YEAR(SalesDataTable[[#This Row],[Order Date]])</f>
        <v>2026</v>
      </c>
      <c r="D801" s="4" t="str">
        <f>"Q"&amp;ROUNDUP(MONTH(SalesDataTable[[#This Row],[Order Date]])/3,0)</f>
        <v>Q2</v>
      </c>
      <c r="E801" s="4">
        <f>MONTH(SalesDataTable[[#This Row],[Order Date]])</f>
        <v>6</v>
      </c>
      <c r="F801" s="4" t="str">
        <f>TEXT(SalesDataTable[[#This Row],[Order Date]],"MMM")</f>
        <v>Jun</v>
      </c>
      <c r="G801" s="4" t="s">
        <v>20</v>
      </c>
      <c r="H801" s="4" t="s">
        <v>31</v>
      </c>
      <c r="I801" s="4" t="s">
        <v>8</v>
      </c>
      <c r="J801" s="4" t="s">
        <v>3</v>
      </c>
      <c r="K801" s="4" t="s">
        <v>34</v>
      </c>
      <c r="L801" s="4" t="s">
        <v>35</v>
      </c>
      <c r="M801" s="8">
        <v>8</v>
      </c>
      <c r="N801" s="5">
        <v>40.46</v>
      </c>
      <c r="O801" s="6">
        <v>0.2</v>
      </c>
      <c r="P801" s="5">
        <v>14.7</v>
      </c>
      <c r="Q801" s="5">
        <f t="shared" si="48"/>
        <v>258.94400000000002</v>
      </c>
      <c r="R801" s="5">
        <f t="shared" si="49"/>
        <v>117.6</v>
      </c>
      <c r="S801" s="5">
        <f t="shared" si="50"/>
        <v>141.34400000000002</v>
      </c>
      <c r="T801" s="7">
        <f t="shared" si="51"/>
        <v>0.54584775086505199</v>
      </c>
    </row>
    <row r="802" spans="1:20" ht="15.6">
      <c r="A802" s="2">
        <v>1546</v>
      </c>
      <c r="B802" s="3">
        <v>46206</v>
      </c>
      <c r="C802" s="4">
        <f>YEAR(SalesDataTable[[#This Row],[Order Date]])</f>
        <v>2026</v>
      </c>
      <c r="D802" s="4" t="str">
        <f>"Q"&amp;ROUNDUP(MONTH(SalesDataTable[[#This Row],[Order Date]])/3,0)</f>
        <v>Q3</v>
      </c>
      <c r="E802" s="4">
        <f>MONTH(SalesDataTable[[#This Row],[Order Date]])</f>
        <v>7</v>
      </c>
      <c r="F802" s="4" t="str">
        <f>TEXT(SalesDataTable[[#This Row],[Order Date]],"MMM")</f>
        <v>Jul</v>
      </c>
      <c r="G802" s="4" t="s">
        <v>20</v>
      </c>
      <c r="H802" s="4" t="s">
        <v>47</v>
      </c>
      <c r="I802" s="4" t="s">
        <v>2</v>
      </c>
      <c r="J802" s="4" t="s">
        <v>16</v>
      </c>
      <c r="K802" s="4" t="s">
        <v>14</v>
      </c>
      <c r="L802" s="4" t="s">
        <v>48</v>
      </c>
      <c r="M802" s="8">
        <v>1</v>
      </c>
      <c r="N802" s="5">
        <v>165.8</v>
      </c>
      <c r="O802" s="6">
        <v>0.1</v>
      </c>
      <c r="P802" s="5">
        <v>88.32</v>
      </c>
      <c r="Q802" s="5">
        <f t="shared" si="48"/>
        <v>149.22000000000003</v>
      </c>
      <c r="R802" s="5">
        <f t="shared" si="49"/>
        <v>88.32</v>
      </c>
      <c r="S802" s="5">
        <f t="shared" si="50"/>
        <v>60.900000000000034</v>
      </c>
      <c r="T802" s="7">
        <f t="shared" si="51"/>
        <v>0.40812223562525146</v>
      </c>
    </row>
    <row r="803" spans="1:20" ht="15.6">
      <c r="A803" s="2">
        <v>1548</v>
      </c>
      <c r="B803" s="3">
        <v>46294</v>
      </c>
      <c r="C803" s="4">
        <f>YEAR(SalesDataTable[[#This Row],[Order Date]])</f>
        <v>2026</v>
      </c>
      <c r="D803" s="4" t="str">
        <f>"Q"&amp;ROUNDUP(MONTH(SalesDataTable[[#This Row],[Order Date]])/3,0)</f>
        <v>Q3</v>
      </c>
      <c r="E803" s="4">
        <f>MONTH(SalesDataTable[[#This Row],[Order Date]])</f>
        <v>9</v>
      </c>
      <c r="F803" s="4" t="str">
        <f>TEXT(SalesDataTable[[#This Row],[Order Date]],"MMM")</f>
        <v>Sep</v>
      </c>
      <c r="G803" s="4" t="s">
        <v>0</v>
      </c>
      <c r="H803" s="4" t="s">
        <v>36</v>
      </c>
      <c r="I803" s="4" t="s">
        <v>19</v>
      </c>
      <c r="J803" s="4" t="s">
        <v>3</v>
      </c>
      <c r="K803" s="4" t="s">
        <v>9</v>
      </c>
      <c r="L803" s="4" t="s">
        <v>46</v>
      </c>
      <c r="M803" s="8">
        <v>2</v>
      </c>
      <c r="N803" s="5">
        <v>73</v>
      </c>
      <c r="O803" s="6">
        <v>0.05</v>
      </c>
      <c r="P803" s="5">
        <v>31.41</v>
      </c>
      <c r="Q803" s="5">
        <f t="shared" si="48"/>
        <v>138.69999999999999</v>
      </c>
      <c r="R803" s="5">
        <f t="shared" si="49"/>
        <v>62.82</v>
      </c>
      <c r="S803" s="5">
        <f t="shared" si="50"/>
        <v>75.88</v>
      </c>
      <c r="T803" s="7">
        <f t="shared" si="51"/>
        <v>0.54708002883922136</v>
      </c>
    </row>
    <row r="804" spans="1:20" ht="15.6">
      <c r="A804" s="2">
        <v>1549</v>
      </c>
      <c r="B804" s="3">
        <v>46209</v>
      </c>
      <c r="C804" s="4">
        <f>YEAR(SalesDataTable[[#This Row],[Order Date]])</f>
        <v>2026</v>
      </c>
      <c r="D804" s="4" t="str">
        <f>"Q"&amp;ROUNDUP(MONTH(SalesDataTable[[#This Row],[Order Date]])/3,0)</f>
        <v>Q3</v>
      </c>
      <c r="E804" s="4">
        <f>MONTH(SalesDataTable[[#This Row],[Order Date]])</f>
        <v>7</v>
      </c>
      <c r="F804" s="4" t="str">
        <f>TEXT(SalesDataTable[[#This Row],[Order Date]],"MMM")</f>
        <v>Jul</v>
      </c>
      <c r="G804" s="4" t="s">
        <v>11</v>
      </c>
      <c r="H804" s="4" t="s">
        <v>12</v>
      </c>
      <c r="I804" s="4" t="s">
        <v>2</v>
      </c>
      <c r="J804" s="4" t="s">
        <v>13</v>
      </c>
      <c r="K804" s="4" t="s">
        <v>34</v>
      </c>
      <c r="L804" s="4" t="s">
        <v>38</v>
      </c>
      <c r="M804" s="8">
        <v>2</v>
      </c>
      <c r="N804" s="5">
        <v>121.35</v>
      </c>
      <c r="O804" s="6">
        <v>0</v>
      </c>
      <c r="P804" s="5">
        <v>71.06</v>
      </c>
      <c r="Q804" s="5">
        <f t="shared" si="48"/>
        <v>242.7</v>
      </c>
      <c r="R804" s="5">
        <f t="shared" si="49"/>
        <v>142.12</v>
      </c>
      <c r="S804" s="5">
        <f t="shared" si="50"/>
        <v>100.57999999999998</v>
      </c>
      <c r="T804" s="7">
        <f t="shared" si="51"/>
        <v>0.41442109600329619</v>
      </c>
    </row>
    <row r="805" spans="1:20" ht="15.6">
      <c r="A805" s="2">
        <v>1552</v>
      </c>
      <c r="B805" s="3">
        <v>46224</v>
      </c>
      <c r="C805" s="4">
        <f>YEAR(SalesDataTable[[#This Row],[Order Date]])</f>
        <v>2026</v>
      </c>
      <c r="D805" s="4" t="str">
        <f>"Q"&amp;ROUNDUP(MONTH(SalesDataTable[[#This Row],[Order Date]])/3,0)</f>
        <v>Q3</v>
      </c>
      <c r="E805" s="4">
        <f>MONTH(SalesDataTable[[#This Row],[Order Date]])</f>
        <v>7</v>
      </c>
      <c r="F805" s="4" t="str">
        <f>TEXT(SalesDataTable[[#This Row],[Order Date]],"MMM")</f>
        <v>Jul</v>
      </c>
      <c r="G805" s="4" t="s">
        <v>20</v>
      </c>
      <c r="H805" s="4" t="s">
        <v>21</v>
      </c>
      <c r="I805" s="4" t="s">
        <v>19</v>
      </c>
      <c r="J805" s="4" t="s">
        <v>13</v>
      </c>
      <c r="K805" s="4" t="s">
        <v>14</v>
      </c>
      <c r="L805" s="4" t="s">
        <v>32</v>
      </c>
      <c r="M805" s="8">
        <v>2</v>
      </c>
      <c r="N805" s="5">
        <v>46.34</v>
      </c>
      <c r="O805" s="6">
        <v>0.1</v>
      </c>
      <c r="P805" s="5">
        <v>18.41</v>
      </c>
      <c r="Q805" s="5">
        <f t="shared" si="48"/>
        <v>83.412000000000006</v>
      </c>
      <c r="R805" s="5">
        <f t="shared" si="49"/>
        <v>36.82</v>
      </c>
      <c r="S805" s="5">
        <f t="shared" si="50"/>
        <v>46.592000000000006</v>
      </c>
      <c r="T805" s="7">
        <f t="shared" si="51"/>
        <v>0.55857670359180933</v>
      </c>
    </row>
    <row r="806" spans="1:20" ht="15.6">
      <c r="A806" s="2">
        <v>1553</v>
      </c>
      <c r="B806" s="3">
        <v>46257</v>
      </c>
      <c r="C806" s="4">
        <f>YEAR(SalesDataTable[[#This Row],[Order Date]])</f>
        <v>2026</v>
      </c>
      <c r="D806" s="4" t="str">
        <f>"Q"&amp;ROUNDUP(MONTH(SalesDataTable[[#This Row],[Order Date]])/3,0)</f>
        <v>Q3</v>
      </c>
      <c r="E806" s="4">
        <f>MONTH(SalesDataTable[[#This Row],[Order Date]])</f>
        <v>8</v>
      </c>
      <c r="F806" s="4" t="str">
        <f>TEXT(SalesDataTable[[#This Row],[Order Date]],"MMM")</f>
        <v>Aug</v>
      </c>
      <c r="G806" s="4" t="s">
        <v>11</v>
      </c>
      <c r="H806" s="4" t="s">
        <v>12</v>
      </c>
      <c r="I806" s="4" t="s">
        <v>8</v>
      </c>
      <c r="J806" s="4" t="s">
        <v>16</v>
      </c>
      <c r="K806" s="4" t="s">
        <v>34</v>
      </c>
      <c r="L806" s="4" t="s">
        <v>45</v>
      </c>
      <c r="M806" s="8">
        <v>5</v>
      </c>
      <c r="N806" s="5">
        <v>51.62</v>
      </c>
      <c r="O806" s="6">
        <v>0.15</v>
      </c>
      <c r="P806" s="5">
        <v>22.6</v>
      </c>
      <c r="Q806" s="5">
        <f t="shared" si="48"/>
        <v>219.38499999999996</v>
      </c>
      <c r="R806" s="5">
        <f t="shared" si="49"/>
        <v>113</v>
      </c>
      <c r="S806" s="5">
        <f t="shared" si="50"/>
        <v>106.38499999999996</v>
      </c>
      <c r="T806" s="7">
        <f t="shared" si="51"/>
        <v>0.48492376415889865</v>
      </c>
    </row>
    <row r="807" spans="1:20" ht="15.6">
      <c r="A807" s="2">
        <v>1563</v>
      </c>
      <c r="B807" s="3">
        <v>46244</v>
      </c>
      <c r="C807" s="4">
        <f>YEAR(SalesDataTable[[#This Row],[Order Date]])</f>
        <v>2026</v>
      </c>
      <c r="D807" s="4" t="str">
        <f>"Q"&amp;ROUNDUP(MONTH(SalesDataTable[[#This Row],[Order Date]])/3,0)</f>
        <v>Q3</v>
      </c>
      <c r="E807" s="4">
        <f>MONTH(SalesDataTable[[#This Row],[Order Date]])</f>
        <v>8</v>
      </c>
      <c r="F807" s="4" t="str">
        <f>TEXT(SalesDataTable[[#This Row],[Order Date]],"MMM")</f>
        <v>Aug</v>
      </c>
      <c r="G807" s="4" t="s">
        <v>11</v>
      </c>
      <c r="H807" s="4" t="s">
        <v>39</v>
      </c>
      <c r="I807" s="4" t="s">
        <v>28</v>
      </c>
      <c r="J807" s="4" t="s">
        <v>16</v>
      </c>
      <c r="K807" s="4" t="s">
        <v>14</v>
      </c>
      <c r="L807" s="4" t="s">
        <v>15</v>
      </c>
      <c r="M807" s="8">
        <v>2</v>
      </c>
      <c r="N807" s="5">
        <v>36.25</v>
      </c>
      <c r="O807" s="6">
        <v>0</v>
      </c>
      <c r="P807" s="5">
        <v>13.77</v>
      </c>
      <c r="Q807" s="5">
        <f t="shared" si="48"/>
        <v>72.5</v>
      </c>
      <c r="R807" s="5">
        <f t="shared" si="49"/>
        <v>27.54</v>
      </c>
      <c r="S807" s="5">
        <f t="shared" si="50"/>
        <v>44.96</v>
      </c>
      <c r="T807" s="7">
        <f t="shared" si="51"/>
        <v>0.62013793103448278</v>
      </c>
    </row>
    <row r="808" spans="1:20" ht="15.6">
      <c r="A808" s="2">
        <v>1564</v>
      </c>
      <c r="B808" s="3">
        <v>46246</v>
      </c>
      <c r="C808" s="4">
        <f>YEAR(SalesDataTable[[#This Row],[Order Date]])</f>
        <v>2026</v>
      </c>
      <c r="D808" s="4" t="str">
        <f>"Q"&amp;ROUNDUP(MONTH(SalesDataTable[[#This Row],[Order Date]])/3,0)</f>
        <v>Q3</v>
      </c>
      <c r="E808" s="4">
        <f>MONTH(SalesDataTable[[#This Row],[Order Date]])</f>
        <v>8</v>
      </c>
      <c r="F808" s="4" t="str">
        <f>TEXT(SalesDataTable[[#This Row],[Order Date]],"MMM")</f>
        <v>Aug</v>
      </c>
      <c r="G808" s="4" t="s">
        <v>20</v>
      </c>
      <c r="H808" s="4" t="s">
        <v>47</v>
      </c>
      <c r="I808" s="4" t="s">
        <v>2</v>
      </c>
      <c r="J808" s="4" t="s">
        <v>13</v>
      </c>
      <c r="K808" s="4" t="s">
        <v>34</v>
      </c>
      <c r="L808" s="4" t="s">
        <v>45</v>
      </c>
      <c r="M808" s="8">
        <v>2</v>
      </c>
      <c r="N808" s="5">
        <v>51.84</v>
      </c>
      <c r="O808" s="6">
        <v>0</v>
      </c>
      <c r="P808" s="5">
        <v>21.62</v>
      </c>
      <c r="Q808" s="5">
        <f t="shared" si="48"/>
        <v>103.68</v>
      </c>
      <c r="R808" s="5">
        <f t="shared" si="49"/>
        <v>43.24</v>
      </c>
      <c r="S808" s="5">
        <f t="shared" si="50"/>
        <v>60.440000000000005</v>
      </c>
      <c r="T808" s="7">
        <f t="shared" si="51"/>
        <v>0.58294753086419759</v>
      </c>
    </row>
    <row r="809" spans="1:20" ht="15.6">
      <c r="A809" s="2">
        <v>1567</v>
      </c>
      <c r="B809" s="3">
        <v>46337</v>
      </c>
      <c r="C809" s="4">
        <f>YEAR(SalesDataTable[[#This Row],[Order Date]])</f>
        <v>2026</v>
      </c>
      <c r="D809" s="4" t="str">
        <f>"Q"&amp;ROUNDUP(MONTH(SalesDataTable[[#This Row],[Order Date]])/3,0)</f>
        <v>Q4</v>
      </c>
      <c r="E809" s="4">
        <f>MONTH(SalesDataTable[[#This Row],[Order Date]])</f>
        <v>11</v>
      </c>
      <c r="F809" s="4" t="str">
        <f>TEXT(SalesDataTable[[#This Row],[Order Date]],"MMM")</f>
        <v>Nov</v>
      </c>
      <c r="G809" s="4" t="s">
        <v>11</v>
      </c>
      <c r="H809" s="4" t="s">
        <v>52</v>
      </c>
      <c r="I809" s="4" t="s">
        <v>2</v>
      </c>
      <c r="J809" s="4" t="s">
        <v>3</v>
      </c>
      <c r="K809" s="4" t="s">
        <v>23</v>
      </c>
      <c r="L809" s="4" t="s">
        <v>51</v>
      </c>
      <c r="M809" s="8">
        <v>1</v>
      </c>
      <c r="N809" s="5">
        <v>125.11</v>
      </c>
      <c r="O809" s="6">
        <v>0.1</v>
      </c>
      <c r="P809" s="5">
        <v>61.65</v>
      </c>
      <c r="Q809" s="5">
        <f t="shared" si="48"/>
        <v>112.599</v>
      </c>
      <c r="R809" s="5">
        <f t="shared" si="49"/>
        <v>61.65</v>
      </c>
      <c r="S809" s="5">
        <f t="shared" si="50"/>
        <v>50.949000000000005</v>
      </c>
      <c r="T809" s="7">
        <f t="shared" si="51"/>
        <v>0.45248181600191834</v>
      </c>
    </row>
    <row r="810" spans="1:20" ht="15.6">
      <c r="A810" s="2">
        <v>1568</v>
      </c>
      <c r="B810" s="3">
        <v>46267</v>
      </c>
      <c r="C810" s="4">
        <f>YEAR(SalesDataTable[[#This Row],[Order Date]])</f>
        <v>2026</v>
      </c>
      <c r="D810" s="4" t="str">
        <f>"Q"&amp;ROUNDUP(MONTH(SalesDataTable[[#This Row],[Order Date]])/3,0)</f>
        <v>Q3</v>
      </c>
      <c r="E810" s="4">
        <f>MONTH(SalesDataTable[[#This Row],[Order Date]])</f>
        <v>9</v>
      </c>
      <c r="F810" s="4" t="str">
        <f>TEXT(SalesDataTable[[#This Row],[Order Date]],"MMM")</f>
        <v>Sep</v>
      </c>
      <c r="G810" s="4" t="s">
        <v>0</v>
      </c>
      <c r="H810" s="4" t="s">
        <v>50</v>
      </c>
      <c r="I810" s="4" t="s">
        <v>19</v>
      </c>
      <c r="J810" s="4" t="s">
        <v>3</v>
      </c>
      <c r="K810" s="4" t="s">
        <v>34</v>
      </c>
      <c r="L810" s="4" t="s">
        <v>38</v>
      </c>
      <c r="M810" s="8">
        <v>5</v>
      </c>
      <c r="N810" s="5">
        <v>123.09</v>
      </c>
      <c r="O810" s="6">
        <v>0</v>
      </c>
      <c r="P810" s="5">
        <v>70.3</v>
      </c>
      <c r="Q810" s="5">
        <f t="shared" si="48"/>
        <v>615.45000000000005</v>
      </c>
      <c r="R810" s="5">
        <f t="shared" si="49"/>
        <v>351.5</v>
      </c>
      <c r="S810" s="5">
        <f t="shared" si="50"/>
        <v>263.95000000000005</v>
      </c>
      <c r="T810" s="7">
        <f t="shared" si="51"/>
        <v>0.42887318222438869</v>
      </c>
    </row>
    <row r="811" spans="1:20" ht="15.6">
      <c r="A811" s="2">
        <v>1570</v>
      </c>
      <c r="B811" s="3">
        <v>46196</v>
      </c>
      <c r="C811" s="4">
        <f>YEAR(SalesDataTable[[#This Row],[Order Date]])</f>
        <v>2026</v>
      </c>
      <c r="D811" s="4" t="str">
        <f>"Q"&amp;ROUNDUP(MONTH(SalesDataTable[[#This Row],[Order Date]])/3,0)</f>
        <v>Q2</v>
      </c>
      <c r="E811" s="4">
        <f>MONTH(SalesDataTable[[#This Row],[Order Date]])</f>
        <v>6</v>
      </c>
      <c r="F811" s="4" t="str">
        <f>TEXT(SalesDataTable[[#This Row],[Order Date]],"MMM")</f>
        <v>Jun</v>
      </c>
      <c r="G811" s="4" t="s">
        <v>20</v>
      </c>
      <c r="H811" s="4" t="s">
        <v>47</v>
      </c>
      <c r="I811" s="4" t="s">
        <v>28</v>
      </c>
      <c r="J811" s="4" t="s">
        <v>3</v>
      </c>
      <c r="K811" s="4" t="s">
        <v>23</v>
      </c>
      <c r="L811" s="4" t="s">
        <v>24</v>
      </c>
      <c r="M811" s="8">
        <v>1</v>
      </c>
      <c r="N811" s="5">
        <v>335.05</v>
      </c>
      <c r="O811" s="6">
        <v>0</v>
      </c>
      <c r="P811" s="5">
        <v>191.67</v>
      </c>
      <c r="Q811" s="5">
        <f t="shared" si="48"/>
        <v>335.05</v>
      </c>
      <c r="R811" s="5">
        <f t="shared" si="49"/>
        <v>191.67</v>
      </c>
      <c r="S811" s="5">
        <f t="shared" si="50"/>
        <v>143.38000000000002</v>
      </c>
      <c r="T811" s="7">
        <f t="shared" si="51"/>
        <v>0.42793612893597976</v>
      </c>
    </row>
    <row r="812" spans="1:20" ht="15.6">
      <c r="A812" s="2">
        <v>1574</v>
      </c>
      <c r="B812" s="3">
        <v>46148</v>
      </c>
      <c r="C812" s="4">
        <f>YEAR(SalesDataTable[[#This Row],[Order Date]])</f>
        <v>2026</v>
      </c>
      <c r="D812" s="4" t="str">
        <f>"Q"&amp;ROUNDUP(MONTH(SalesDataTable[[#This Row],[Order Date]])/3,0)</f>
        <v>Q2</v>
      </c>
      <c r="E812" s="4">
        <f>MONTH(SalesDataTable[[#This Row],[Order Date]])</f>
        <v>5</v>
      </c>
      <c r="F812" s="4" t="str">
        <f>TEXT(SalesDataTable[[#This Row],[Order Date]],"MMM")</f>
        <v>May</v>
      </c>
      <c r="G812" s="4" t="s">
        <v>6</v>
      </c>
      <c r="H812" s="4" t="s">
        <v>27</v>
      </c>
      <c r="I812" s="4" t="s">
        <v>2</v>
      </c>
      <c r="J812" s="4" t="s">
        <v>3</v>
      </c>
      <c r="K812" s="4" t="s">
        <v>9</v>
      </c>
      <c r="L812" s="4" t="s">
        <v>10</v>
      </c>
      <c r="M812" s="8">
        <v>1</v>
      </c>
      <c r="N812" s="5">
        <v>92.27</v>
      </c>
      <c r="O812" s="6">
        <v>0</v>
      </c>
      <c r="P812" s="5">
        <v>46.5</v>
      </c>
      <c r="Q812" s="5">
        <f t="shared" si="48"/>
        <v>92.27</v>
      </c>
      <c r="R812" s="5">
        <f t="shared" si="49"/>
        <v>46.5</v>
      </c>
      <c r="S812" s="5">
        <f t="shared" si="50"/>
        <v>45.769999999999996</v>
      </c>
      <c r="T812" s="7">
        <f t="shared" si="51"/>
        <v>0.49604421805570603</v>
      </c>
    </row>
    <row r="813" spans="1:20" ht="15.6">
      <c r="A813" s="2">
        <v>1575</v>
      </c>
      <c r="B813" s="3">
        <v>46324</v>
      </c>
      <c r="C813" s="4">
        <f>YEAR(SalesDataTable[[#This Row],[Order Date]])</f>
        <v>2026</v>
      </c>
      <c r="D813" s="4" t="str">
        <f>"Q"&amp;ROUNDUP(MONTH(SalesDataTable[[#This Row],[Order Date]])/3,0)</f>
        <v>Q4</v>
      </c>
      <c r="E813" s="4">
        <f>MONTH(SalesDataTable[[#This Row],[Order Date]])</f>
        <v>10</v>
      </c>
      <c r="F813" s="4" t="str">
        <f>TEXT(SalesDataTable[[#This Row],[Order Date]],"MMM")</f>
        <v>Oct</v>
      </c>
      <c r="G813" s="4" t="s">
        <v>20</v>
      </c>
      <c r="H813" s="4" t="s">
        <v>31</v>
      </c>
      <c r="I813" s="4" t="s">
        <v>8</v>
      </c>
      <c r="J813" s="4" t="s">
        <v>3</v>
      </c>
      <c r="K813" s="4" t="s">
        <v>14</v>
      </c>
      <c r="L813" s="4" t="s">
        <v>44</v>
      </c>
      <c r="M813" s="8">
        <v>5</v>
      </c>
      <c r="N813" s="5">
        <v>130.68</v>
      </c>
      <c r="O813" s="6">
        <v>0.2</v>
      </c>
      <c r="P813" s="5">
        <v>67.209999999999994</v>
      </c>
      <c r="Q813" s="5">
        <f t="shared" si="48"/>
        <v>522.72000000000014</v>
      </c>
      <c r="R813" s="5">
        <f t="shared" si="49"/>
        <v>336.04999999999995</v>
      </c>
      <c r="S813" s="5">
        <f t="shared" si="50"/>
        <v>186.67000000000019</v>
      </c>
      <c r="T813" s="7">
        <f t="shared" si="51"/>
        <v>0.35711279461279488</v>
      </c>
    </row>
    <row r="814" spans="1:20" ht="15.6">
      <c r="A814" s="2">
        <v>1576</v>
      </c>
      <c r="B814" s="3">
        <v>46172</v>
      </c>
      <c r="C814" s="4">
        <f>YEAR(SalesDataTable[[#This Row],[Order Date]])</f>
        <v>2026</v>
      </c>
      <c r="D814" s="4" t="str">
        <f>"Q"&amp;ROUNDUP(MONTH(SalesDataTable[[#This Row],[Order Date]])/3,0)</f>
        <v>Q2</v>
      </c>
      <c r="E814" s="4">
        <f>MONTH(SalesDataTable[[#This Row],[Order Date]])</f>
        <v>5</v>
      </c>
      <c r="F814" s="4" t="str">
        <f>TEXT(SalesDataTable[[#This Row],[Order Date]],"MMM")</f>
        <v>May</v>
      </c>
      <c r="G814" s="4" t="s">
        <v>6</v>
      </c>
      <c r="H814" s="4" t="s">
        <v>7</v>
      </c>
      <c r="I814" s="4" t="s">
        <v>2</v>
      </c>
      <c r="J814" s="4" t="s">
        <v>16</v>
      </c>
      <c r="K814" s="4" t="s">
        <v>23</v>
      </c>
      <c r="L814" s="4" t="s">
        <v>51</v>
      </c>
      <c r="M814" s="8">
        <v>6</v>
      </c>
      <c r="N814" s="5">
        <v>123.82</v>
      </c>
      <c r="O814" s="6">
        <v>0</v>
      </c>
      <c r="P814" s="5">
        <v>61.91</v>
      </c>
      <c r="Q814" s="5">
        <f t="shared" si="48"/>
        <v>742.92</v>
      </c>
      <c r="R814" s="5">
        <f t="shared" si="49"/>
        <v>371.46</v>
      </c>
      <c r="S814" s="5">
        <f t="shared" si="50"/>
        <v>371.46</v>
      </c>
      <c r="T814" s="7">
        <f t="shared" si="51"/>
        <v>0.5</v>
      </c>
    </row>
    <row r="815" spans="1:20" ht="15.6">
      <c r="A815" s="2">
        <v>1577</v>
      </c>
      <c r="B815" s="3">
        <v>46292</v>
      </c>
      <c r="C815" s="4">
        <f>YEAR(SalesDataTable[[#This Row],[Order Date]])</f>
        <v>2026</v>
      </c>
      <c r="D815" s="4" t="str">
        <f>"Q"&amp;ROUNDUP(MONTH(SalesDataTable[[#This Row],[Order Date]])/3,0)</f>
        <v>Q3</v>
      </c>
      <c r="E815" s="4">
        <f>MONTH(SalesDataTable[[#This Row],[Order Date]])</f>
        <v>9</v>
      </c>
      <c r="F815" s="4" t="str">
        <f>TEXT(SalesDataTable[[#This Row],[Order Date]],"MMM")</f>
        <v>Sep</v>
      </c>
      <c r="G815" s="4" t="s">
        <v>20</v>
      </c>
      <c r="H815" s="4" t="s">
        <v>21</v>
      </c>
      <c r="I815" s="4" t="s">
        <v>2</v>
      </c>
      <c r="J815" s="4" t="s">
        <v>13</v>
      </c>
      <c r="K815" s="4" t="s">
        <v>9</v>
      </c>
      <c r="L815" s="4" t="s">
        <v>37</v>
      </c>
      <c r="M815" s="8">
        <v>4</v>
      </c>
      <c r="N815" s="5">
        <v>154.28</v>
      </c>
      <c r="O815" s="6">
        <v>0.05</v>
      </c>
      <c r="P815" s="5">
        <v>78.180000000000007</v>
      </c>
      <c r="Q815" s="5">
        <f t="shared" si="48"/>
        <v>586.26400000000001</v>
      </c>
      <c r="R815" s="5">
        <f t="shared" si="49"/>
        <v>312.72000000000003</v>
      </c>
      <c r="S815" s="5">
        <f t="shared" si="50"/>
        <v>273.54399999999998</v>
      </c>
      <c r="T815" s="7">
        <f t="shared" si="51"/>
        <v>0.46658843115047144</v>
      </c>
    </row>
    <row r="816" spans="1:20" ht="15.6">
      <c r="A816" s="2">
        <v>1579</v>
      </c>
      <c r="B816" s="3">
        <v>46257</v>
      </c>
      <c r="C816" s="4">
        <f>YEAR(SalesDataTable[[#This Row],[Order Date]])</f>
        <v>2026</v>
      </c>
      <c r="D816" s="4" t="str">
        <f>"Q"&amp;ROUNDUP(MONTH(SalesDataTable[[#This Row],[Order Date]])/3,0)</f>
        <v>Q3</v>
      </c>
      <c r="E816" s="4">
        <f>MONTH(SalesDataTable[[#This Row],[Order Date]])</f>
        <v>8</v>
      </c>
      <c r="F816" s="4" t="str">
        <f>TEXT(SalesDataTable[[#This Row],[Order Date]],"MMM")</f>
        <v>Aug</v>
      </c>
      <c r="G816" s="4" t="s">
        <v>20</v>
      </c>
      <c r="H816" s="4" t="s">
        <v>31</v>
      </c>
      <c r="I816" s="4" t="s">
        <v>19</v>
      </c>
      <c r="J816" s="4" t="s">
        <v>3</v>
      </c>
      <c r="K816" s="4" t="s">
        <v>9</v>
      </c>
      <c r="L816" s="4" t="s">
        <v>10</v>
      </c>
      <c r="M816" s="8">
        <v>3</v>
      </c>
      <c r="N816" s="5">
        <v>90.71</v>
      </c>
      <c r="O816" s="6">
        <v>0</v>
      </c>
      <c r="P816" s="5">
        <v>45.57</v>
      </c>
      <c r="Q816" s="5">
        <f t="shared" si="48"/>
        <v>272.13</v>
      </c>
      <c r="R816" s="5">
        <f t="shared" si="49"/>
        <v>136.71</v>
      </c>
      <c r="S816" s="5">
        <f t="shared" si="50"/>
        <v>135.41999999999999</v>
      </c>
      <c r="T816" s="7">
        <f t="shared" si="51"/>
        <v>0.49762980928232825</v>
      </c>
    </row>
    <row r="817" spans="1:20" ht="15.6">
      <c r="A817" s="2">
        <v>1580</v>
      </c>
      <c r="B817" s="3">
        <v>46119</v>
      </c>
      <c r="C817" s="4">
        <f>YEAR(SalesDataTable[[#This Row],[Order Date]])</f>
        <v>2026</v>
      </c>
      <c r="D817" s="4" t="str">
        <f>"Q"&amp;ROUNDUP(MONTH(SalesDataTable[[#This Row],[Order Date]])/3,0)</f>
        <v>Q2</v>
      </c>
      <c r="E817" s="4">
        <f>MONTH(SalesDataTable[[#This Row],[Order Date]])</f>
        <v>4</v>
      </c>
      <c r="F817" s="4" t="str">
        <f>TEXT(SalesDataTable[[#This Row],[Order Date]],"MMM")</f>
        <v>Apr</v>
      </c>
      <c r="G817" s="4" t="s">
        <v>11</v>
      </c>
      <c r="H817" s="4" t="s">
        <v>18</v>
      </c>
      <c r="I817" s="4" t="s">
        <v>2</v>
      </c>
      <c r="J817" s="4" t="s">
        <v>13</v>
      </c>
      <c r="K817" s="4" t="s">
        <v>23</v>
      </c>
      <c r="L817" s="4" t="s">
        <v>51</v>
      </c>
      <c r="M817" s="8">
        <v>2</v>
      </c>
      <c r="N817" s="5">
        <v>120.5</v>
      </c>
      <c r="O817" s="6">
        <v>0</v>
      </c>
      <c r="P817" s="5">
        <v>61.42</v>
      </c>
      <c r="Q817" s="5">
        <f t="shared" si="48"/>
        <v>241</v>
      </c>
      <c r="R817" s="5">
        <f t="shared" si="49"/>
        <v>122.84</v>
      </c>
      <c r="S817" s="5">
        <f t="shared" si="50"/>
        <v>118.16</v>
      </c>
      <c r="T817" s="7">
        <f t="shared" si="51"/>
        <v>0.49029045643153524</v>
      </c>
    </row>
    <row r="818" spans="1:20" ht="15.6">
      <c r="A818" s="2">
        <v>1581</v>
      </c>
      <c r="B818" s="3">
        <v>46219</v>
      </c>
      <c r="C818" s="4">
        <f>YEAR(SalesDataTable[[#This Row],[Order Date]])</f>
        <v>2026</v>
      </c>
      <c r="D818" s="4" t="str">
        <f>"Q"&amp;ROUNDUP(MONTH(SalesDataTable[[#This Row],[Order Date]])/3,0)</f>
        <v>Q3</v>
      </c>
      <c r="E818" s="4">
        <f>MONTH(SalesDataTable[[#This Row],[Order Date]])</f>
        <v>7</v>
      </c>
      <c r="F818" s="4" t="str">
        <f>TEXT(SalesDataTable[[#This Row],[Order Date]],"MMM")</f>
        <v>Jul</v>
      </c>
      <c r="G818" s="4" t="s">
        <v>11</v>
      </c>
      <c r="H818" s="4" t="s">
        <v>25</v>
      </c>
      <c r="I818" s="4" t="s">
        <v>19</v>
      </c>
      <c r="J818" s="4" t="s">
        <v>13</v>
      </c>
      <c r="K818" s="4" t="s">
        <v>9</v>
      </c>
      <c r="L818" s="4" t="s">
        <v>10</v>
      </c>
      <c r="M818" s="8">
        <v>5</v>
      </c>
      <c r="N818" s="5">
        <v>92.72</v>
      </c>
      <c r="O818" s="6">
        <v>0.1</v>
      </c>
      <c r="P818" s="5">
        <v>46.2</v>
      </c>
      <c r="Q818" s="5">
        <f t="shared" si="48"/>
        <v>417.24</v>
      </c>
      <c r="R818" s="5">
        <f t="shared" si="49"/>
        <v>231</v>
      </c>
      <c r="S818" s="5">
        <f t="shared" si="50"/>
        <v>186.24</v>
      </c>
      <c r="T818" s="7">
        <f t="shared" si="51"/>
        <v>0.44636180615473109</v>
      </c>
    </row>
    <row r="819" spans="1:20" ht="15.6">
      <c r="A819" s="2">
        <v>1585</v>
      </c>
      <c r="B819" s="3">
        <v>46343</v>
      </c>
      <c r="C819" s="4">
        <f>YEAR(SalesDataTable[[#This Row],[Order Date]])</f>
        <v>2026</v>
      </c>
      <c r="D819" s="4" t="str">
        <f>"Q"&amp;ROUNDUP(MONTH(SalesDataTable[[#This Row],[Order Date]])/3,0)</f>
        <v>Q4</v>
      </c>
      <c r="E819" s="4">
        <f>MONTH(SalesDataTable[[#This Row],[Order Date]])</f>
        <v>11</v>
      </c>
      <c r="F819" s="4" t="str">
        <f>TEXT(SalesDataTable[[#This Row],[Order Date]],"MMM")</f>
        <v>Nov</v>
      </c>
      <c r="G819" s="4" t="s">
        <v>6</v>
      </c>
      <c r="H819" s="4" t="s">
        <v>49</v>
      </c>
      <c r="I819" s="4" t="s">
        <v>19</v>
      </c>
      <c r="J819" s="4" t="s">
        <v>3</v>
      </c>
      <c r="K819" s="4" t="s">
        <v>9</v>
      </c>
      <c r="L819" s="4" t="s">
        <v>10</v>
      </c>
      <c r="M819" s="8">
        <v>4</v>
      </c>
      <c r="N819" s="5">
        <v>93.99</v>
      </c>
      <c r="O819" s="6">
        <v>0.1</v>
      </c>
      <c r="P819" s="5">
        <v>44.07</v>
      </c>
      <c r="Q819" s="5">
        <f t="shared" si="48"/>
        <v>338.36399999999998</v>
      </c>
      <c r="R819" s="5">
        <f t="shared" si="49"/>
        <v>176.28</v>
      </c>
      <c r="S819" s="5">
        <f t="shared" si="50"/>
        <v>162.08399999999997</v>
      </c>
      <c r="T819" s="7">
        <f t="shared" si="51"/>
        <v>0.47902259105578604</v>
      </c>
    </row>
    <row r="820" spans="1:20" ht="15.6">
      <c r="A820" s="2">
        <v>1590</v>
      </c>
      <c r="B820" s="3">
        <v>46104</v>
      </c>
      <c r="C820" s="4">
        <f>YEAR(SalesDataTable[[#This Row],[Order Date]])</f>
        <v>2026</v>
      </c>
      <c r="D820" s="4" t="str">
        <f>"Q"&amp;ROUNDUP(MONTH(SalesDataTable[[#This Row],[Order Date]])/3,0)</f>
        <v>Q1</v>
      </c>
      <c r="E820" s="4">
        <f>MONTH(SalesDataTable[[#This Row],[Order Date]])</f>
        <v>3</v>
      </c>
      <c r="F820" s="4" t="str">
        <f>TEXT(SalesDataTable[[#This Row],[Order Date]],"MMM")</f>
        <v>Mar</v>
      </c>
      <c r="G820" s="4" t="s">
        <v>0</v>
      </c>
      <c r="H820" s="4" t="s">
        <v>50</v>
      </c>
      <c r="I820" s="4" t="s">
        <v>28</v>
      </c>
      <c r="J820" s="4" t="s">
        <v>13</v>
      </c>
      <c r="K820" s="4" t="s">
        <v>9</v>
      </c>
      <c r="L820" s="4" t="s">
        <v>37</v>
      </c>
      <c r="M820" s="8">
        <v>1</v>
      </c>
      <c r="N820" s="5">
        <v>153.47</v>
      </c>
      <c r="O820" s="6">
        <v>0</v>
      </c>
      <c r="P820" s="5">
        <v>78.19</v>
      </c>
      <c r="Q820" s="5">
        <f t="shared" si="48"/>
        <v>153.47</v>
      </c>
      <c r="R820" s="5">
        <f t="shared" si="49"/>
        <v>78.19</v>
      </c>
      <c r="S820" s="5">
        <f t="shared" si="50"/>
        <v>75.28</v>
      </c>
      <c r="T820" s="7">
        <f t="shared" si="51"/>
        <v>0.49051931973675639</v>
      </c>
    </row>
    <row r="821" spans="1:20" ht="15.6">
      <c r="A821" s="2">
        <v>1592</v>
      </c>
      <c r="B821" s="3">
        <v>46155</v>
      </c>
      <c r="C821" s="4">
        <f>YEAR(SalesDataTable[[#This Row],[Order Date]])</f>
        <v>2026</v>
      </c>
      <c r="D821" s="4" t="str">
        <f>"Q"&amp;ROUNDUP(MONTH(SalesDataTable[[#This Row],[Order Date]])/3,0)</f>
        <v>Q2</v>
      </c>
      <c r="E821" s="4">
        <f>MONTH(SalesDataTable[[#This Row],[Order Date]])</f>
        <v>5</v>
      </c>
      <c r="F821" s="4" t="str">
        <f>TEXT(SalesDataTable[[#This Row],[Order Date]],"MMM")</f>
        <v>May</v>
      </c>
      <c r="G821" s="4" t="s">
        <v>11</v>
      </c>
      <c r="H821" s="4" t="s">
        <v>52</v>
      </c>
      <c r="I821" s="4" t="s">
        <v>19</v>
      </c>
      <c r="J821" s="4" t="s">
        <v>3</v>
      </c>
      <c r="K821" s="4" t="s">
        <v>34</v>
      </c>
      <c r="L821" s="4" t="s">
        <v>42</v>
      </c>
      <c r="M821" s="8">
        <v>5</v>
      </c>
      <c r="N821" s="5">
        <v>37.119999999999997</v>
      </c>
      <c r="O821" s="6">
        <v>0.1</v>
      </c>
      <c r="P821" s="5">
        <v>13.96</v>
      </c>
      <c r="Q821" s="5">
        <f t="shared" si="48"/>
        <v>167.04</v>
      </c>
      <c r="R821" s="5">
        <f t="shared" si="49"/>
        <v>69.800000000000011</v>
      </c>
      <c r="S821" s="5">
        <f t="shared" si="50"/>
        <v>97.239999999999981</v>
      </c>
      <c r="T821" s="7">
        <f t="shared" si="51"/>
        <v>0.58213601532567039</v>
      </c>
    </row>
    <row r="822" spans="1:20" ht="15.6">
      <c r="A822" s="2">
        <v>1593</v>
      </c>
      <c r="B822" s="3">
        <v>46271</v>
      </c>
      <c r="C822" s="4">
        <f>YEAR(SalesDataTable[[#This Row],[Order Date]])</f>
        <v>2026</v>
      </c>
      <c r="D822" s="4" t="str">
        <f>"Q"&amp;ROUNDUP(MONTH(SalesDataTable[[#This Row],[Order Date]])/3,0)</f>
        <v>Q3</v>
      </c>
      <c r="E822" s="4">
        <f>MONTH(SalesDataTable[[#This Row],[Order Date]])</f>
        <v>9</v>
      </c>
      <c r="F822" s="4" t="str">
        <f>TEXT(SalesDataTable[[#This Row],[Order Date]],"MMM")</f>
        <v>Sep</v>
      </c>
      <c r="G822" s="4" t="s">
        <v>6</v>
      </c>
      <c r="H822" s="4" t="s">
        <v>49</v>
      </c>
      <c r="I822" s="4" t="s">
        <v>19</v>
      </c>
      <c r="J822" s="4" t="s">
        <v>13</v>
      </c>
      <c r="K822" s="4" t="s">
        <v>23</v>
      </c>
      <c r="L822" s="4" t="s">
        <v>29</v>
      </c>
      <c r="M822" s="8">
        <v>2</v>
      </c>
      <c r="N822" s="5">
        <v>194.92</v>
      </c>
      <c r="O822" s="6">
        <v>0</v>
      </c>
      <c r="P822" s="5">
        <v>102.66</v>
      </c>
      <c r="Q822" s="5">
        <f t="shared" si="48"/>
        <v>389.84</v>
      </c>
      <c r="R822" s="5">
        <f t="shared" si="49"/>
        <v>205.32</v>
      </c>
      <c r="S822" s="5">
        <f t="shared" si="50"/>
        <v>184.51999999999998</v>
      </c>
      <c r="T822" s="7">
        <f t="shared" si="51"/>
        <v>0.47332238867227577</v>
      </c>
    </row>
    <row r="823" spans="1:20" ht="15.6">
      <c r="A823" s="2">
        <v>1594</v>
      </c>
      <c r="B823" s="3">
        <v>46160</v>
      </c>
      <c r="C823" s="4">
        <f>YEAR(SalesDataTable[[#This Row],[Order Date]])</f>
        <v>2026</v>
      </c>
      <c r="D823" s="4" t="str">
        <f>"Q"&amp;ROUNDUP(MONTH(SalesDataTable[[#This Row],[Order Date]])/3,0)</f>
        <v>Q2</v>
      </c>
      <c r="E823" s="4">
        <f>MONTH(SalesDataTable[[#This Row],[Order Date]])</f>
        <v>5</v>
      </c>
      <c r="F823" s="4" t="str">
        <f>TEXT(SalesDataTable[[#This Row],[Order Date]],"MMM")</f>
        <v>May</v>
      </c>
      <c r="G823" s="4" t="s">
        <v>0</v>
      </c>
      <c r="H823" s="4" t="s">
        <v>1</v>
      </c>
      <c r="I823" s="4" t="s">
        <v>8</v>
      </c>
      <c r="J823" s="4" t="s">
        <v>16</v>
      </c>
      <c r="K823" s="4" t="s">
        <v>9</v>
      </c>
      <c r="L823" s="4" t="s">
        <v>10</v>
      </c>
      <c r="M823" s="8">
        <v>10</v>
      </c>
      <c r="N823" s="5">
        <v>92.09</v>
      </c>
      <c r="O823" s="6">
        <v>0.15</v>
      </c>
      <c r="P823" s="5">
        <v>45.13</v>
      </c>
      <c r="Q823" s="5">
        <f t="shared" si="48"/>
        <v>782.7650000000001</v>
      </c>
      <c r="R823" s="5">
        <f t="shared" si="49"/>
        <v>451.3</v>
      </c>
      <c r="S823" s="5">
        <f t="shared" si="50"/>
        <v>331.46500000000009</v>
      </c>
      <c r="T823" s="7">
        <f t="shared" si="51"/>
        <v>0.42345403792964686</v>
      </c>
    </row>
    <row r="824" spans="1:20" ht="15.6">
      <c r="A824" s="2">
        <v>1597</v>
      </c>
      <c r="B824" s="3">
        <v>46165</v>
      </c>
      <c r="C824" s="4">
        <f>YEAR(SalesDataTable[[#This Row],[Order Date]])</f>
        <v>2026</v>
      </c>
      <c r="D824" s="4" t="str">
        <f>"Q"&amp;ROUNDUP(MONTH(SalesDataTable[[#This Row],[Order Date]])/3,0)</f>
        <v>Q2</v>
      </c>
      <c r="E824" s="4">
        <f>MONTH(SalesDataTable[[#This Row],[Order Date]])</f>
        <v>5</v>
      </c>
      <c r="F824" s="4" t="str">
        <f>TEXT(SalesDataTable[[#This Row],[Order Date]],"MMM")</f>
        <v>May</v>
      </c>
      <c r="G824" s="4" t="s">
        <v>20</v>
      </c>
      <c r="H824" s="4" t="s">
        <v>33</v>
      </c>
      <c r="I824" s="4" t="s">
        <v>2</v>
      </c>
      <c r="J824" s="4" t="s">
        <v>3</v>
      </c>
      <c r="K824" s="4" t="s">
        <v>14</v>
      </c>
      <c r="L824" s="4" t="s">
        <v>44</v>
      </c>
      <c r="M824" s="8">
        <v>1</v>
      </c>
      <c r="N824" s="5">
        <v>136.66999999999999</v>
      </c>
      <c r="O824" s="6">
        <v>0.05</v>
      </c>
      <c r="P824" s="5">
        <v>67.099999999999994</v>
      </c>
      <c r="Q824" s="5">
        <f t="shared" si="48"/>
        <v>129.83649999999997</v>
      </c>
      <c r="R824" s="5">
        <f t="shared" si="49"/>
        <v>67.099999999999994</v>
      </c>
      <c r="S824" s="5">
        <f t="shared" si="50"/>
        <v>62.736499999999978</v>
      </c>
      <c r="T824" s="7">
        <f t="shared" si="51"/>
        <v>0.48319617364916639</v>
      </c>
    </row>
    <row r="825" spans="1:20" ht="15.6">
      <c r="A825" s="2">
        <v>1599</v>
      </c>
      <c r="B825" s="3">
        <v>46236</v>
      </c>
      <c r="C825" s="4">
        <f>YEAR(SalesDataTable[[#This Row],[Order Date]])</f>
        <v>2026</v>
      </c>
      <c r="D825" s="4" t="str">
        <f>"Q"&amp;ROUNDUP(MONTH(SalesDataTable[[#This Row],[Order Date]])/3,0)</f>
        <v>Q3</v>
      </c>
      <c r="E825" s="4">
        <f>MONTH(SalesDataTable[[#This Row],[Order Date]])</f>
        <v>8</v>
      </c>
      <c r="F825" s="4" t="str">
        <f>TEXT(SalesDataTable[[#This Row],[Order Date]],"MMM")</f>
        <v>Aug</v>
      </c>
      <c r="G825" s="4" t="s">
        <v>20</v>
      </c>
      <c r="H825" s="4" t="s">
        <v>21</v>
      </c>
      <c r="I825" s="4" t="s">
        <v>2</v>
      </c>
      <c r="J825" s="4" t="s">
        <v>3</v>
      </c>
      <c r="K825" s="4" t="s">
        <v>23</v>
      </c>
      <c r="L825" s="4" t="s">
        <v>29</v>
      </c>
      <c r="M825" s="8">
        <v>2</v>
      </c>
      <c r="N825" s="5">
        <v>200.45</v>
      </c>
      <c r="O825" s="6">
        <v>0.05</v>
      </c>
      <c r="P825" s="5">
        <v>105.42</v>
      </c>
      <c r="Q825" s="5">
        <f t="shared" si="48"/>
        <v>380.85499999999996</v>
      </c>
      <c r="R825" s="5">
        <f t="shared" si="49"/>
        <v>210.84</v>
      </c>
      <c r="S825" s="5">
        <f t="shared" si="50"/>
        <v>170.01499999999996</v>
      </c>
      <c r="T825" s="7">
        <f t="shared" si="51"/>
        <v>0.44640348689133652</v>
      </c>
    </row>
    <row r="826" spans="1:20" ht="15.6">
      <c r="A826" s="2">
        <v>1603</v>
      </c>
      <c r="B826" s="3">
        <v>46347</v>
      </c>
      <c r="C826" s="4">
        <f>YEAR(SalesDataTable[[#This Row],[Order Date]])</f>
        <v>2026</v>
      </c>
      <c r="D826" s="4" t="str">
        <f>"Q"&amp;ROUNDUP(MONTH(SalesDataTable[[#This Row],[Order Date]])/3,0)</f>
        <v>Q4</v>
      </c>
      <c r="E826" s="4">
        <f>MONTH(SalesDataTable[[#This Row],[Order Date]])</f>
        <v>11</v>
      </c>
      <c r="F826" s="4" t="str">
        <f>TEXT(SalesDataTable[[#This Row],[Order Date]],"MMM")</f>
        <v>Nov</v>
      </c>
      <c r="G826" s="4" t="s">
        <v>20</v>
      </c>
      <c r="H826" s="4" t="s">
        <v>33</v>
      </c>
      <c r="I826" s="4" t="s">
        <v>2</v>
      </c>
      <c r="J826" s="4" t="s">
        <v>3</v>
      </c>
      <c r="K826" s="4" t="s">
        <v>23</v>
      </c>
      <c r="L826" s="4" t="s">
        <v>40</v>
      </c>
      <c r="M826" s="8">
        <v>1</v>
      </c>
      <c r="N826" s="5">
        <v>83.49</v>
      </c>
      <c r="O826" s="6">
        <v>0.05</v>
      </c>
      <c r="P826" s="5">
        <v>39.659999999999997</v>
      </c>
      <c r="Q826" s="5">
        <f t="shared" si="48"/>
        <v>79.315499999999986</v>
      </c>
      <c r="R826" s="5">
        <f t="shared" si="49"/>
        <v>39.659999999999997</v>
      </c>
      <c r="S826" s="5">
        <f t="shared" si="50"/>
        <v>39.655499999999989</v>
      </c>
      <c r="T826" s="7">
        <f t="shared" si="51"/>
        <v>0.49997163227868446</v>
      </c>
    </row>
    <row r="827" spans="1:20" ht="15.6">
      <c r="A827" s="2">
        <v>1607</v>
      </c>
      <c r="B827" s="3">
        <v>46218</v>
      </c>
      <c r="C827" s="4">
        <f>YEAR(SalesDataTable[[#This Row],[Order Date]])</f>
        <v>2026</v>
      </c>
      <c r="D827" s="4" t="str">
        <f>"Q"&amp;ROUNDUP(MONTH(SalesDataTable[[#This Row],[Order Date]])/3,0)</f>
        <v>Q3</v>
      </c>
      <c r="E827" s="4">
        <f>MONTH(SalesDataTable[[#This Row],[Order Date]])</f>
        <v>7</v>
      </c>
      <c r="F827" s="4" t="str">
        <f>TEXT(SalesDataTable[[#This Row],[Order Date]],"MMM")</f>
        <v>Jul</v>
      </c>
      <c r="G827" s="4" t="s">
        <v>0</v>
      </c>
      <c r="H827" s="4" t="s">
        <v>1</v>
      </c>
      <c r="I827" s="4" t="s">
        <v>19</v>
      </c>
      <c r="J827" s="4" t="s">
        <v>13</v>
      </c>
      <c r="K827" s="4" t="s">
        <v>34</v>
      </c>
      <c r="L827" s="4" t="s">
        <v>35</v>
      </c>
      <c r="M827" s="8">
        <v>2</v>
      </c>
      <c r="N827" s="5">
        <v>39.75</v>
      </c>
      <c r="O827" s="6">
        <v>0</v>
      </c>
      <c r="P827" s="5">
        <v>14.78</v>
      </c>
      <c r="Q827" s="5">
        <f t="shared" si="48"/>
        <v>79.5</v>
      </c>
      <c r="R827" s="5">
        <f t="shared" si="49"/>
        <v>29.56</v>
      </c>
      <c r="S827" s="5">
        <f t="shared" si="50"/>
        <v>49.94</v>
      </c>
      <c r="T827" s="7">
        <f t="shared" si="51"/>
        <v>0.62817610062893081</v>
      </c>
    </row>
    <row r="828" spans="1:20" ht="15.6">
      <c r="A828" s="2">
        <v>1609</v>
      </c>
      <c r="B828" s="3">
        <v>46077</v>
      </c>
      <c r="C828" s="4">
        <f>YEAR(SalesDataTable[[#This Row],[Order Date]])</f>
        <v>2026</v>
      </c>
      <c r="D828" s="4" t="str">
        <f>"Q"&amp;ROUNDUP(MONTH(SalesDataTable[[#This Row],[Order Date]])/3,0)</f>
        <v>Q1</v>
      </c>
      <c r="E828" s="4">
        <f>MONTH(SalesDataTable[[#This Row],[Order Date]])</f>
        <v>2</v>
      </c>
      <c r="F828" s="4" t="str">
        <f>TEXT(SalesDataTable[[#This Row],[Order Date]],"MMM")</f>
        <v>Feb</v>
      </c>
      <c r="G828" s="4" t="s">
        <v>20</v>
      </c>
      <c r="H828" s="4" t="s">
        <v>21</v>
      </c>
      <c r="I828" s="4" t="s">
        <v>2</v>
      </c>
      <c r="J828" s="4" t="s">
        <v>3</v>
      </c>
      <c r="K828" s="4" t="s">
        <v>4</v>
      </c>
      <c r="L828" s="4" t="s">
        <v>26</v>
      </c>
      <c r="M828" s="8">
        <v>2</v>
      </c>
      <c r="N828" s="5">
        <v>40.700000000000003</v>
      </c>
      <c r="O828" s="6">
        <v>0</v>
      </c>
      <c r="P828" s="5">
        <v>16.63</v>
      </c>
      <c r="Q828" s="5">
        <f t="shared" si="48"/>
        <v>81.400000000000006</v>
      </c>
      <c r="R828" s="5">
        <f t="shared" si="49"/>
        <v>33.26</v>
      </c>
      <c r="S828" s="5">
        <f t="shared" si="50"/>
        <v>48.140000000000008</v>
      </c>
      <c r="T828" s="7">
        <f t="shared" si="51"/>
        <v>0.59140049140049145</v>
      </c>
    </row>
    <row r="829" spans="1:20" ht="15.6">
      <c r="A829" s="2">
        <v>1612</v>
      </c>
      <c r="B829" s="3">
        <v>46185</v>
      </c>
      <c r="C829" s="4">
        <f>YEAR(SalesDataTable[[#This Row],[Order Date]])</f>
        <v>2026</v>
      </c>
      <c r="D829" s="4" t="str">
        <f>"Q"&amp;ROUNDUP(MONTH(SalesDataTable[[#This Row],[Order Date]])/3,0)</f>
        <v>Q2</v>
      </c>
      <c r="E829" s="4">
        <f>MONTH(SalesDataTable[[#This Row],[Order Date]])</f>
        <v>6</v>
      </c>
      <c r="F829" s="4" t="str">
        <f>TEXT(SalesDataTable[[#This Row],[Order Date]],"MMM")</f>
        <v>Jun</v>
      </c>
      <c r="G829" s="4" t="s">
        <v>11</v>
      </c>
      <c r="H829" s="4" t="s">
        <v>52</v>
      </c>
      <c r="I829" s="4" t="s">
        <v>2</v>
      </c>
      <c r="J829" s="4" t="s">
        <v>13</v>
      </c>
      <c r="K829" s="4" t="s">
        <v>23</v>
      </c>
      <c r="L829" s="4" t="s">
        <v>51</v>
      </c>
      <c r="M829" s="8">
        <v>2</v>
      </c>
      <c r="N829" s="5">
        <v>120.64</v>
      </c>
      <c r="O829" s="6">
        <v>0</v>
      </c>
      <c r="P829" s="5">
        <v>61.66</v>
      </c>
      <c r="Q829" s="5">
        <f t="shared" si="48"/>
        <v>241.28</v>
      </c>
      <c r="R829" s="5">
        <f t="shared" si="49"/>
        <v>123.32</v>
      </c>
      <c r="S829" s="5">
        <f t="shared" si="50"/>
        <v>117.96000000000001</v>
      </c>
      <c r="T829" s="7">
        <f t="shared" si="51"/>
        <v>0.48889257294429711</v>
      </c>
    </row>
    <row r="830" spans="1:20" ht="15.6">
      <c r="A830" s="2">
        <v>1613</v>
      </c>
      <c r="B830" s="3">
        <v>46053</v>
      </c>
      <c r="C830" s="4">
        <f>YEAR(SalesDataTable[[#This Row],[Order Date]])</f>
        <v>2026</v>
      </c>
      <c r="D830" s="4" t="str">
        <f>"Q"&amp;ROUNDUP(MONTH(SalesDataTable[[#This Row],[Order Date]])/3,0)</f>
        <v>Q1</v>
      </c>
      <c r="E830" s="4">
        <f>MONTH(SalesDataTable[[#This Row],[Order Date]])</f>
        <v>1</v>
      </c>
      <c r="F830" s="4" t="str">
        <f>TEXT(SalesDataTable[[#This Row],[Order Date]],"MMM")</f>
        <v>Jan</v>
      </c>
      <c r="G830" s="4" t="s">
        <v>6</v>
      </c>
      <c r="H830" s="4" t="s">
        <v>27</v>
      </c>
      <c r="I830" s="4" t="s">
        <v>8</v>
      </c>
      <c r="J830" s="4" t="s">
        <v>16</v>
      </c>
      <c r="K830" s="4" t="s">
        <v>34</v>
      </c>
      <c r="L830" s="4" t="s">
        <v>45</v>
      </c>
      <c r="M830" s="8">
        <v>4</v>
      </c>
      <c r="N830" s="5">
        <v>51.11</v>
      </c>
      <c r="O830" s="6">
        <v>0.15</v>
      </c>
      <c r="P830" s="5">
        <v>22.25</v>
      </c>
      <c r="Q830" s="5">
        <f t="shared" si="48"/>
        <v>173.774</v>
      </c>
      <c r="R830" s="5">
        <f t="shared" si="49"/>
        <v>89</v>
      </c>
      <c r="S830" s="5">
        <f t="shared" si="50"/>
        <v>84.774000000000001</v>
      </c>
      <c r="T830" s="7">
        <f t="shared" si="51"/>
        <v>0.48784052850253778</v>
      </c>
    </row>
    <row r="831" spans="1:20" ht="15.6">
      <c r="A831" s="2">
        <v>1615</v>
      </c>
      <c r="B831" s="3">
        <v>46152</v>
      </c>
      <c r="C831" s="4">
        <f>YEAR(SalesDataTable[[#This Row],[Order Date]])</f>
        <v>2026</v>
      </c>
      <c r="D831" s="4" t="str">
        <f>"Q"&amp;ROUNDUP(MONTH(SalesDataTable[[#This Row],[Order Date]])/3,0)</f>
        <v>Q2</v>
      </c>
      <c r="E831" s="4">
        <f>MONTH(SalesDataTable[[#This Row],[Order Date]])</f>
        <v>5</v>
      </c>
      <c r="F831" s="4" t="str">
        <f>TEXT(SalesDataTable[[#This Row],[Order Date]],"MMM")</f>
        <v>May</v>
      </c>
      <c r="G831" s="4" t="s">
        <v>20</v>
      </c>
      <c r="H831" s="4" t="s">
        <v>21</v>
      </c>
      <c r="I831" s="4" t="s">
        <v>2</v>
      </c>
      <c r="J831" s="4" t="s">
        <v>13</v>
      </c>
      <c r="K831" s="4" t="s">
        <v>34</v>
      </c>
      <c r="L831" s="4" t="s">
        <v>45</v>
      </c>
      <c r="M831" s="8">
        <v>1</v>
      </c>
      <c r="N831" s="5">
        <v>51.15</v>
      </c>
      <c r="O831" s="6">
        <v>0</v>
      </c>
      <c r="P831" s="5">
        <v>21.39</v>
      </c>
      <c r="Q831" s="5">
        <f t="shared" si="48"/>
        <v>51.15</v>
      </c>
      <c r="R831" s="5">
        <f t="shared" si="49"/>
        <v>21.39</v>
      </c>
      <c r="S831" s="5">
        <f t="shared" si="50"/>
        <v>29.759999999999998</v>
      </c>
      <c r="T831" s="7">
        <f t="shared" si="51"/>
        <v>0.58181818181818179</v>
      </c>
    </row>
    <row r="832" spans="1:20" ht="15.6">
      <c r="A832" s="2">
        <v>1616</v>
      </c>
      <c r="B832" s="3">
        <v>46049</v>
      </c>
      <c r="C832" s="4">
        <f>YEAR(SalesDataTable[[#This Row],[Order Date]])</f>
        <v>2026</v>
      </c>
      <c r="D832" s="4" t="str">
        <f>"Q"&amp;ROUNDUP(MONTH(SalesDataTable[[#This Row],[Order Date]])/3,0)</f>
        <v>Q1</v>
      </c>
      <c r="E832" s="4">
        <f>MONTH(SalesDataTable[[#This Row],[Order Date]])</f>
        <v>1</v>
      </c>
      <c r="F832" s="4" t="str">
        <f>TEXT(SalesDataTable[[#This Row],[Order Date]],"MMM")</f>
        <v>Jan</v>
      </c>
      <c r="G832" s="4" t="s">
        <v>6</v>
      </c>
      <c r="H832" s="4" t="s">
        <v>43</v>
      </c>
      <c r="I832" s="4" t="s">
        <v>2</v>
      </c>
      <c r="J832" s="4" t="s">
        <v>16</v>
      </c>
      <c r="K832" s="4" t="s">
        <v>14</v>
      </c>
      <c r="L832" s="4" t="s">
        <v>44</v>
      </c>
      <c r="M832" s="8">
        <v>2</v>
      </c>
      <c r="N832" s="5">
        <v>132.91999999999999</v>
      </c>
      <c r="O832" s="6">
        <v>0</v>
      </c>
      <c r="P832" s="5">
        <v>69.02</v>
      </c>
      <c r="Q832" s="5">
        <f t="shared" si="48"/>
        <v>265.83999999999997</v>
      </c>
      <c r="R832" s="5">
        <f t="shared" si="49"/>
        <v>138.04</v>
      </c>
      <c r="S832" s="5">
        <f t="shared" si="50"/>
        <v>127.79999999999998</v>
      </c>
      <c r="T832" s="7">
        <f t="shared" si="51"/>
        <v>0.48074029491423409</v>
      </c>
    </row>
    <row r="833" spans="1:20" ht="15.6">
      <c r="A833" s="2">
        <v>1617</v>
      </c>
      <c r="B833" s="3">
        <v>46272</v>
      </c>
      <c r="C833" s="4">
        <f>YEAR(SalesDataTable[[#This Row],[Order Date]])</f>
        <v>2026</v>
      </c>
      <c r="D833" s="4" t="str">
        <f>"Q"&amp;ROUNDUP(MONTH(SalesDataTable[[#This Row],[Order Date]])/3,0)</f>
        <v>Q3</v>
      </c>
      <c r="E833" s="4">
        <f>MONTH(SalesDataTable[[#This Row],[Order Date]])</f>
        <v>9</v>
      </c>
      <c r="F833" s="4" t="str">
        <f>TEXT(SalesDataTable[[#This Row],[Order Date]],"MMM")</f>
        <v>Sep</v>
      </c>
      <c r="G833" s="4" t="s">
        <v>20</v>
      </c>
      <c r="H833" s="4" t="s">
        <v>33</v>
      </c>
      <c r="I833" s="4" t="s">
        <v>2</v>
      </c>
      <c r="J833" s="4" t="s">
        <v>13</v>
      </c>
      <c r="K833" s="4" t="s">
        <v>23</v>
      </c>
      <c r="L833" s="4" t="s">
        <v>40</v>
      </c>
      <c r="M833" s="8">
        <v>1</v>
      </c>
      <c r="N833" s="5">
        <v>83.28</v>
      </c>
      <c r="O833" s="6">
        <v>0.1</v>
      </c>
      <c r="P833" s="5">
        <v>39.75</v>
      </c>
      <c r="Q833" s="5">
        <f t="shared" si="48"/>
        <v>74.951999999999998</v>
      </c>
      <c r="R833" s="5">
        <f t="shared" si="49"/>
        <v>39.75</v>
      </c>
      <c r="S833" s="5">
        <f t="shared" si="50"/>
        <v>35.201999999999998</v>
      </c>
      <c r="T833" s="7">
        <f t="shared" si="51"/>
        <v>0.46966058277297468</v>
      </c>
    </row>
    <row r="834" spans="1:20" ht="15.6">
      <c r="A834" s="2">
        <v>1619</v>
      </c>
      <c r="B834" s="3">
        <v>46120</v>
      </c>
      <c r="C834" s="4">
        <f>YEAR(SalesDataTable[[#This Row],[Order Date]])</f>
        <v>2026</v>
      </c>
      <c r="D834" s="4" t="str">
        <f>"Q"&amp;ROUNDUP(MONTH(SalesDataTable[[#This Row],[Order Date]])/3,0)</f>
        <v>Q2</v>
      </c>
      <c r="E834" s="4">
        <f>MONTH(SalesDataTable[[#This Row],[Order Date]])</f>
        <v>4</v>
      </c>
      <c r="F834" s="4" t="str">
        <f>TEXT(SalesDataTable[[#This Row],[Order Date]],"MMM")</f>
        <v>Apr</v>
      </c>
      <c r="G834" s="4" t="s">
        <v>20</v>
      </c>
      <c r="H834" s="4" t="s">
        <v>33</v>
      </c>
      <c r="I834" s="4" t="s">
        <v>19</v>
      </c>
      <c r="J834" s="4" t="s">
        <v>13</v>
      </c>
      <c r="K834" s="4" t="s">
        <v>14</v>
      </c>
      <c r="L834" s="4" t="s">
        <v>32</v>
      </c>
      <c r="M834" s="8">
        <v>5</v>
      </c>
      <c r="N834" s="5">
        <v>46.11</v>
      </c>
      <c r="O834" s="6">
        <v>0</v>
      </c>
      <c r="P834" s="5">
        <v>18.88</v>
      </c>
      <c r="Q834" s="5">
        <f t="shared" ref="Q834:Q897" si="52">M834*N834*(1-O834)</f>
        <v>230.55</v>
      </c>
      <c r="R834" s="5">
        <f t="shared" ref="R834:R897" si="53">M834*P834</f>
        <v>94.399999999999991</v>
      </c>
      <c r="S834" s="5">
        <f t="shared" ref="S834:S897" si="54">Q834-R834</f>
        <v>136.15000000000003</v>
      </c>
      <c r="T834" s="7">
        <f t="shared" ref="T834:T897" si="55">IFERROR(S834/Q834,0)</f>
        <v>0.5905443504662764</v>
      </c>
    </row>
    <row r="835" spans="1:20" ht="15.6">
      <c r="A835" s="2">
        <v>1622</v>
      </c>
      <c r="B835" s="3">
        <v>46317</v>
      </c>
      <c r="C835" s="4">
        <f>YEAR(SalesDataTable[[#This Row],[Order Date]])</f>
        <v>2026</v>
      </c>
      <c r="D835" s="4" t="str">
        <f>"Q"&amp;ROUNDUP(MONTH(SalesDataTable[[#This Row],[Order Date]])/3,0)</f>
        <v>Q4</v>
      </c>
      <c r="E835" s="4">
        <f>MONTH(SalesDataTable[[#This Row],[Order Date]])</f>
        <v>10</v>
      </c>
      <c r="F835" s="4" t="str">
        <f>TEXT(SalesDataTable[[#This Row],[Order Date]],"MMM")</f>
        <v>Oct</v>
      </c>
      <c r="G835" s="4" t="s">
        <v>11</v>
      </c>
      <c r="H835" s="4" t="s">
        <v>12</v>
      </c>
      <c r="I835" s="4" t="s">
        <v>28</v>
      </c>
      <c r="J835" s="4" t="s">
        <v>3</v>
      </c>
      <c r="K835" s="4" t="s">
        <v>23</v>
      </c>
      <c r="L835" s="4" t="s">
        <v>51</v>
      </c>
      <c r="M835" s="8">
        <v>1</v>
      </c>
      <c r="N835" s="5">
        <v>123.29</v>
      </c>
      <c r="O835" s="6">
        <v>0</v>
      </c>
      <c r="P835" s="5">
        <v>59.48</v>
      </c>
      <c r="Q835" s="5">
        <f t="shared" si="52"/>
        <v>123.29</v>
      </c>
      <c r="R835" s="5">
        <f t="shared" si="53"/>
        <v>59.48</v>
      </c>
      <c r="S835" s="5">
        <f t="shared" si="54"/>
        <v>63.810000000000009</v>
      </c>
      <c r="T835" s="7">
        <f t="shared" si="55"/>
        <v>0.51756022386243816</v>
      </c>
    </row>
    <row r="836" spans="1:20" ht="15.6">
      <c r="A836" s="2">
        <v>1623</v>
      </c>
      <c r="B836" s="3">
        <v>46334</v>
      </c>
      <c r="C836" s="4">
        <f>YEAR(SalesDataTable[[#This Row],[Order Date]])</f>
        <v>2026</v>
      </c>
      <c r="D836" s="4" t="str">
        <f>"Q"&amp;ROUNDUP(MONTH(SalesDataTable[[#This Row],[Order Date]])/3,0)</f>
        <v>Q4</v>
      </c>
      <c r="E836" s="4">
        <f>MONTH(SalesDataTable[[#This Row],[Order Date]])</f>
        <v>11</v>
      </c>
      <c r="F836" s="4" t="str">
        <f>TEXT(SalesDataTable[[#This Row],[Order Date]],"MMM")</f>
        <v>Nov</v>
      </c>
      <c r="G836" s="4" t="s">
        <v>11</v>
      </c>
      <c r="H836" s="4" t="s">
        <v>25</v>
      </c>
      <c r="I836" s="4" t="s">
        <v>2</v>
      </c>
      <c r="J836" s="4" t="s">
        <v>3</v>
      </c>
      <c r="K836" s="4" t="s">
        <v>14</v>
      </c>
      <c r="L836" s="4" t="s">
        <v>15</v>
      </c>
      <c r="M836" s="8">
        <v>2</v>
      </c>
      <c r="N836" s="5">
        <v>35.49</v>
      </c>
      <c r="O836" s="6">
        <v>0.1</v>
      </c>
      <c r="P836" s="5">
        <v>13.78</v>
      </c>
      <c r="Q836" s="5">
        <f t="shared" si="52"/>
        <v>63.882000000000005</v>
      </c>
      <c r="R836" s="5">
        <f t="shared" si="53"/>
        <v>27.56</v>
      </c>
      <c r="S836" s="5">
        <f t="shared" si="54"/>
        <v>36.322000000000003</v>
      </c>
      <c r="T836" s="7">
        <f t="shared" si="55"/>
        <v>0.56857956857956859</v>
      </c>
    </row>
    <row r="837" spans="1:20" ht="15.6">
      <c r="A837" s="2">
        <v>1625</v>
      </c>
      <c r="B837" s="3">
        <v>46173</v>
      </c>
      <c r="C837" s="4">
        <f>YEAR(SalesDataTable[[#This Row],[Order Date]])</f>
        <v>2026</v>
      </c>
      <c r="D837" s="4" t="str">
        <f>"Q"&amp;ROUNDUP(MONTH(SalesDataTable[[#This Row],[Order Date]])/3,0)</f>
        <v>Q2</v>
      </c>
      <c r="E837" s="4">
        <f>MONTH(SalesDataTable[[#This Row],[Order Date]])</f>
        <v>5</v>
      </c>
      <c r="F837" s="4" t="str">
        <f>TEXT(SalesDataTable[[#This Row],[Order Date]],"MMM")</f>
        <v>May</v>
      </c>
      <c r="G837" s="4" t="s">
        <v>11</v>
      </c>
      <c r="H837" s="4" t="s">
        <v>12</v>
      </c>
      <c r="I837" s="4" t="s">
        <v>19</v>
      </c>
      <c r="J837" s="4" t="s">
        <v>3</v>
      </c>
      <c r="K837" s="4" t="s">
        <v>9</v>
      </c>
      <c r="L837" s="4" t="s">
        <v>37</v>
      </c>
      <c r="M837" s="8">
        <v>1</v>
      </c>
      <c r="N837" s="5">
        <v>155.81</v>
      </c>
      <c r="O837" s="6">
        <v>0</v>
      </c>
      <c r="P837" s="5">
        <v>80.31</v>
      </c>
      <c r="Q837" s="5">
        <f t="shared" si="52"/>
        <v>155.81</v>
      </c>
      <c r="R837" s="5">
        <f t="shared" si="53"/>
        <v>80.31</v>
      </c>
      <c r="S837" s="5">
        <f t="shared" si="54"/>
        <v>75.5</v>
      </c>
      <c r="T837" s="7">
        <f t="shared" si="55"/>
        <v>0.48456453372697517</v>
      </c>
    </row>
    <row r="838" spans="1:20" ht="15.6">
      <c r="A838" s="2">
        <v>1627</v>
      </c>
      <c r="B838" s="3">
        <v>46331</v>
      </c>
      <c r="C838" s="4">
        <f>YEAR(SalesDataTable[[#This Row],[Order Date]])</f>
        <v>2026</v>
      </c>
      <c r="D838" s="4" t="str">
        <f>"Q"&amp;ROUNDUP(MONTH(SalesDataTable[[#This Row],[Order Date]])/3,0)</f>
        <v>Q4</v>
      </c>
      <c r="E838" s="4">
        <f>MONTH(SalesDataTable[[#This Row],[Order Date]])</f>
        <v>11</v>
      </c>
      <c r="F838" s="4" t="str">
        <f>TEXT(SalesDataTable[[#This Row],[Order Date]],"MMM")</f>
        <v>Nov</v>
      </c>
      <c r="G838" s="4" t="s">
        <v>20</v>
      </c>
      <c r="H838" s="4" t="s">
        <v>21</v>
      </c>
      <c r="I838" s="4" t="s">
        <v>2</v>
      </c>
      <c r="J838" s="4" t="s">
        <v>3</v>
      </c>
      <c r="K838" s="4" t="s">
        <v>34</v>
      </c>
      <c r="L838" s="4" t="s">
        <v>45</v>
      </c>
      <c r="M838" s="8">
        <v>6</v>
      </c>
      <c r="N838" s="5">
        <v>49.7</v>
      </c>
      <c r="O838" s="6">
        <v>0</v>
      </c>
      <c r="P838" s="5">
        <v>22.34</v>
      </c>
      <c r="Q838" s="5">
        <f t="shared" si="52"/>
        <v>298.20000000000005</v>
      </c>
      <c r="R838" s="5">
        <f t="shared" si="53"/>
        <v>134.04</v>
      </c>
      <c r="S838" s="5">
        <f t="shared" si="54"/>
        <v>164.16000000000005</v>
      </c>
      <c r="T838" s="7">
        <f t="shared" si="55"/>
        <v>0.55050301810865199</v>
      </c>
    </row>
    <row r="839" spans="1:20" ht="15.6">
      <c r="A839" s="2">
        <v>1631</v>
      </c>
      <c r="B839" s="3">
        <v>46120</v>
      </c>
      <c r="C839" s="4">
        <f>YEAR(SalesDataTable[[#This Row],[Order Date]])</f>
        <v>2026</v>
      </c>
      <c r="D839" s="4" t="str">
        <f>"Q"&amp;ROUNDUP(MONTH(SalesDataTable[[#This Row],[Order Date]])/3,0)</f>
        <v>Q2</v>
      </c>
      <c r="E839" s="4">
        <f>MONTH(SalesDataTable[[#This Row],[Order Date]])</f>
        <v>4</v>
      </c>
      <c r="F839" s="4" t="str">
        <f>TEXT(SalesDataTable[[#This Row],[Order Date]],"MMM")</f>
        <v>Apr</v>
      </c>
      <c r="G839" s="4" t="s">
        <v>20</v>
      </c>
      <c r="H839" s="4" t="s">
        <v>33</v>
      </c>
      <c r="I839" s="4" t="s">
        <v>2</v>
      </c>
      <c r="J839" s="4" t="s">
        <v>3</v>
      </c>
      <c r="K839" s="4" t="s">
        <v>14</v>
      </c>
      <c r="L839" s="4" t="s">
        <v>32</v>
      </c>
      <c r="M839" s="8">
        <v>1</v>
      </c>
      <c r="N839" s="5">
        <v>45.54</v>
      </c>
      <c r="O839" s="6">
        <v>0</v>
      </c>
      <c r="P839" s="5">
        <v>18.36</v>
      </c>
      <c r="Q839" s="5">
        <f t="shared" si="52"/>
        <v>45.54</v>
      </c>
      <c r="R839" s="5">
        <f t="shared" si="53"/>
        <v>18.36</v>
      </c>
      <c r="S839" s="5">
        <f t="shared" si="54"/>
        <v>27.18</v>
      </c>
      <c r="T839" s="7">
        <f t="shared" si="55"/>
        <v>0.59683794466403162</v>
      </c>
    </row>
    <row r="840" spans="1:20" ht="15.6">
      <c r="A840" s="2">
        <v>1632</v>
      </c>
      <c r="B840" s="3">
        <v>46262</v>
      </c>
      <c r="C840" s="4">
        <f>YEAR(SalesDataTable[[#This Row],[Order Date]])</f>
        <v>2026</v>
      </c>
      <c r="D840" s="4" t="str">
        <f>"Q"&amp;ROUNDUP(MONTH(SalesDataTable[[#This Row],[Order Date]])/3,0)</f>
        <v>Q3</v>
      </c>
      <c r="E840" s="4">
        <f>MONTH(SalesDataTable[[#This Row],[Order Date]])</f>
        <v>8</v>
      </c>
      <c r="F840" s="4" t="str">
        <f>TEXT(SalesDataTable[[#This Row],[Order Date]],"MMM")</f>
        <v>Aug</v>
      </c>
      <c r="G840" s="4" t="s">
        <v>20</v>
      </c>
      <c r="H840" s="4" t="s">
        <v>31</v>
      </c>
      <c r="I840" s="4" t="s">
        <v>28</v>
      </c>
      <c r="J840" s="4" t="s">
        <v>13</v>
      </c>
      <c r="K840" s="4" t="s">
        <v>14</v>
      </c>
      <c r="L840" s="4" t="s">
        <v>15</v>
      </c>
      <c r="M840" s="8">
        <v>1</v>
      </c>
      <c r="N840" s="5">
        <v>35.700000000000003</v>
      </c>
      <c r="O840" s="6">
        <v>0.05</v>
      </c>
      <c r="P840" s="5">
        <v>13.45</v>
      </c>
      <c r="Q840" s="5">
        <f t="shared" si="52"/>
        <v>33.914999999999999</v>
      </c>
      <c r="R840" s="5">
        <f t="shared" si="53"/>
        <v>13.45</v>
      </c>
      <c r="S840" s="5">
        <f t="shared" si="54"/>
        <v>20.465</v>
      </c>
      <c r="T840" s="7">
        <f t="shared" si="55"/>
        <v>0.60342031549461894</v>
      </c>
    </row>
    <row r="841" spans="1:20" ht="15.6">
      <c r="A841" s="2">
        <v>1634</v>
      </c>
      <c r="B841" s="3">
        <v>46244</v>
      </c>
      <c r="C841" s="4">
        <f>YEAR(SalesDataTable[[#This Row],[Order Date]])</f>
        <v>2026</v>
      </c>
      <c r="D841" s="4" t="str">
        <f>"Q"&amp;ROUNDUP(MONTH(SalesDataTable[[#This Row],[Order Date]])/3,0)</f>
        <v>Q3</v>
      </c>
      <c r="E841" s="4">
        <f>MONTH(SalesDataTable[[#This Row],[Order Date]])</f>
        <v>8</v>
      </c>
      <c r="F841" s="4" t="str">
        <f>TEXT(SalesDataTable[[#This Row],[Order Date]],"MMM")</f>
        <v>Aug</v>
      </c>
      <c r="G841" s="4" t="s">
        <v>6</v>
      </c>
      <c r="H841" s="4" t="s">
        <v>7</v>
      </c>
      <c r="I841" s="4" t="s">
        <v>19</v>
      </c>
      <c r="J841" s="4" t="s">
        <v>3</v>
      </c>
      <c r="K841" s="4" t="s">
        <v>23</v>
      </c>
      <c r="L841" s="4" t="s">
        <v>29</v>
      </c>
      <c r="M841" s="8">
        <v>2</v>
      </c>
      <c r="N841" s="5">
        <v>199.85</v>
      </c>
      <c r="O841" s="6">
        <v>0.05</v>
      </c>
      <c r="P841" s="5">
        <v>104.34</v>
      </c>
      <c r="Q841" s="5">
        <f t="shared" si="52"/>
        <v>379.71499999999997</v>
      </c>
      <c r="R841" s="5">
        <f t="shared" si="53"/>
        <v>208.68</v>
      </c>
      <c r="S841" s="5">
        <f t="shared" si="54"/>
        <v>171.03499999999997</v>
      </c>
      <c r="T841" s="7">
        <f t="shared" si="55"/>
        <v>0.45042992770893953</v>
      </c>
    </row>
    <row r="842" spans="1:20" ht="15.6">
      <c r="A842" s="2">
        <v>1635</v>
      </c>
      <c r="B842" s="3">
        <v>46076</v>
      </c>
      <c r="C842" s="4">
        <f>YEAR(SalesDataTable[[#This Row],[Order Date]])</f>
        <v>2026</v>
      </c>
      <c r="D842" s="4" t="str">
        <f>"Q"&amp;ROUNDUP(MONTH(SalesDataTable[[#This Row],[Order Date]])/3,0)</f>
        <v>Q1</v>
      </c>
      <c r="E842" s="4">
        <f>MONTH(SalesDataTable[[#This Row],[Order Date]])</f>
        <v>2</v>
      </c>
      <c r="F842" s="4" t="str">
        <f>TEXT(SalesDataTable[[#This Row],[Order Date]],"MMM")</f>
        <v>Feb</v>
      </c>
      <c r="G842" s="4" t="s">
        <v>11</v>
      </c>
      <c r="H842" s="4" t="s">
        <v>39</v>
      </c>
      <c r="I842" s="4" t="s">
        <v>2</v>
      </c>
      <c r="J842" s="4" t="s">
        <v>3</v>
      </c>
      <c r="K842" s="4" t="s">
        <v>4</v>
      </c>
      <c r="L842" s="4" t="s">
        <v>5</v>
      </c>
      <c r="M842" s="8">
        <v>1</v>
      </c>
      <c r="N842" s="5">
        <v>80.42</v>
      </c>
      <c r="O842" s="6">
        <v>0</v>
      </c>
      <c r="P842" s="5">
        <v>41.72</v>
      </c>
      <c r="Q842" s="5">
        <f t="shared" si="52"/>
        <v>80.42</v>
      </c>
      <c r="R842" s="5">
        <f t="shared" si="53"/>
        <v>41.72</v>
      </c>
      <c r="S842" s="5">
        <f t="shared" si="54"/>
        <v>38.700000000000003</v>
      </c>
      <c r="T842" s="7">
        <f t="shared" si="55"/>
        <v>0.4812235762248197</v>
      </c>
    </row>
    <row r="843" spans="1:20" ht="15.6">
      <c r="A843" s="2">
        <v>1639</v>
      </c>
      <c r="B843" s="3">
        <v>46295</v>
      </c>
      <c r="C843" s="4">
        <f>YEAR(SalesDataTable[[#This Row],[Order Date]])</f>
        <v>2026</v>
      </c>
      <c r="D843" s="4" t="str">
        <f>"Q"&amp;ROUNDUP(MONTH(SalesDataTable[[#This Row],[Order Date]])/3,0)</f>
        <v>Q3</v>
      </c>
      <c r="E843" s="4">
        <f>MONTH(SalesDataTable[[#This Row],[Order Date]])</f>
        <v>9</v>
      </c>
      <c r="F843" s="4" t="str">
        <f>TEXT(SalesDataTable[[#This Row],[Order Date]],"MMM")</f>
        <v>Sep</v>
      </c>
      <c r="G843" s="4" t="s">
        <v>11</v>
      </c>
      <c r="H843" s="4" t="s">
        <v>12</v>
      </c>
      <c r="I843" s="4" t="s">
        <v>19</v>
      </c>
      <c r="J843" s="4" t="s">
        <v>16</v>
      </c>
      <c r="K843" s="4" t="s">
        <v>9</v>
      </c>
      <c r="L843" s="4" t="s">
        <v>17</v>
      </c>
      <c r="M843" s="8">
        <v>1</v>
      </c>
      <c r="N843" s="5">
        <v>140.78</v>
      </c>
      <c r="O843" s="6">
        <v>0.05</v>
      </c>
      <c r="P843" s="5">
        <v>80.8</v>
      </c>
      <c r="Q843" s="5">
        <f t="shared" si="52"/>
        <v>133.74099999999999</v>
      </c>
      <c r="R843" s="5">
        <f t="shared" si="53"/>
        <v>80.8</v>
      </c>
      <c r="S843" s="5">
        <f t="shared" si="54"/>
        <v>52.940999999999988</v>
      </c>
      <c r="T843" s="7">
        <f t="shared" si="55"/>
        <v>0.39584719719457756</v>
      </c>
    </row>
    <row r="844" spans="1:20" ht="15.6">
      <c r="A844" s="2">
        <v>1641</v>
      </c>
      <c r="B844" s="3">
        <v>46055</v>
      </c>
      <c r="C844" s="4">
        <f>YEAR(SalesDataTable[[#This Row],[Order Date]])</f>
        <v>2026</v>
      </c>
      <c r="D844" s="4" t="str">
        <f>"Q"&amp;ROUNDUP(MONTH(SalesDataTable[[#This Row],[Order Date]])/3,0)</f>
        <v>Q1</v>
      </c>
      <c r="E844" s="4">
        <f>MONTH(SalesDataTable[[#This Row],[Order Date]])</f>
        <v>2</v>
      </c>
      <c r="F844" s="4" t="str">
        <f>TEXT(SalesDataTable[[#This Row],[Order Date]],"MMM")</f>
        <v>Feb</v>
      </c>
      <c r="G844" s="4" t="s">
        <v>20</v>
      </c>
      <c r="H844" s="4" t="s">
        <v>47</v>
      </c>
      <c r="I844" s="4" t="s">
        <v>8</v>
      </c>
      <c r="J844" s="4" t="s">
        <v>16</v>
      </c>
      <c r="K844" s="4" t="s">
        <v>4</v>
      </c>
      <c r="L844" s="4" t="s">
        <v>30</v>
      </c>
      <c r="M844" s="8">
        <v>8</v>
      </c>
      <c r="N844" s="5">
        <v>102.78</v>
      </c>
      <c r="O844" s="6">
        <v>0.15</v>
      </c>
      <c r="P844" s="5">
        <v>50.39</v>
      </c>
      <c r="Q844" s="5">
        <f t="shared" si="52"/>
        <v>698.904</v>
      </c>
      <c r="R844" s="5">
        <f t="shared" si="53"/>
        <v>403.12</v>
      </c>
      <c r="S844" s="5">
        <f t="shared" si="54"/>
        <v>295.78399999999999</v>
      </c>
      <c r="T844" s="7">
        <f t="shared" si="55"/>
        <v>0.42321119924911005</v>
      </c>
    </row>
    <row r="845" spans="1:20" ht="15.6">
      <c r="A845" s="2">
        <v>1642</v>
      </c>
      <c r="B845" s="3">
        <v>46265</v>
      </c>
      <c r="C845" s="4">
        <f>YEAR(SalesDataTable[[#This Row],[Order Date]])</f>
        <v>2026</v>
      </c>
      <c r="D845" s="4" t="str">
        <f>"Q"&amp;ROUNDUP(MONTH(SalesDataTable[[#This Row],[Order Date]])/3,0)</f>
        <v>Q3</v>
      </c>
      <c r="E845" s="4">
        <f>MONTH(SalesDataTable[[#This Row],[Order Date]])</f>
        <v>8</v>
      </c>
      <c r="F845" s="4" t="str">
        <f>TEXT(SalesDataTable[[#This Row],[Order Date]],"MMM")</f>
        <v>Aug</v>
      </c>
      <c r="G845" s="4" t="s">
        <v>20</v>
      </c>
      <c r="H845" s="4" t="s">
        <v>33</v>
      </c>
      <c r="I845" s="4" t="s">
        <v>28</v>
      </c>
      <c r="J845" s="4" t="s">
        <v>13</v>
      </c>
      <c r="K845" s="4" t="s">
        <v>34</v>
      </c>
      <c r="L845" s="4" t="s">
        <v>35</v>
      </c>
      <c r="M845" s="8">
        <v>1</v>
      </c>
      <c r="N845" s="5">
        <v>40.770000000000003</v>
      </c>
      <c r="O845" s="6">
        <v>0</v>
      </c>
      <c r="P845" s="5">
        <v>15.13</v>
      </c>
      <c r="Q845" s="5">
        <f t="shared" si="52"/>
        <v>40.770000000000003</v>
      </c>
      <c r="R845" s="5">
        <f t="shared" si="53"/>
        <v>15.13</v>
      </c>
      <c r="S845" s="5">
        <f t="shared" si="54"/>
        <v>25.64</v>
      </c>
      <c r="T845" s="7">
        <f t="shared" si="55"/>
        <v>0.62889379445670834</v>
      </c>
    </row>
    <row r="846" spans="1:20" ht="15.6">
      <c r="A846" s="2">
        <v>1643</v>
      </c>
      <c r="B846" s="3">
        <v>46046</v>
      </c>
      <c r="C846" s="4">
        <f>YEAR(SalesDataTable[[#This Row],[Order Date]])</f>
        <v>2026</v>
      </c>
      <c r="D846" s="4" t="str">
        <f>"Q"&amp;ROUNDUP(MONTH(SalesDataTable[[#This Row],[Order Date]])/3,0)</f>
        <v>Q1</v>
      </c>
      <c r="E846" s="4">
        <f>MONTH(SalesDataTable[[#This Row],[Order Date]])</f>
        <v>1</v>
      </c>
      <c r="F846" s="4" t="str">
        <f>TEXT(SalesDataTable[[#This Row],[Order Date]],"MMM")</f>
        <v>Jan</v>
      </c>
      <c r="G846" s="4" t="s">
        <v>0</v>
      </c>
      <c r="H846" s="4" t="s">
        <v>50</v>
      </c>
      <c r="I846" s="4" t="s">
        <v>2</v>
      </c>
      <c r="J846" s="4" t="s">
        <v>3</v>
      </c>
      <c r="K846" s="4" t="s">
        <v>14</v>
      </c>
      <c r="L846" s="4" t="s">
        <v>48</v>
      </c>
      <c r="M846" s="8">
        <v>1</v>
      </c>
      <c r="N846" s="5">
        <v>163.71</v>
      </c>
      <c r="O846" s="6">
        <v>0</v>
      </c>
      <c r="P846" s="5">
        <v>90.06</v>
      </c>
      <c r="Q846" s="5">
        <f t="shared" si="52"/>
        <v>163.71</v>
      </c>
      <c r="R846" s="5">
        <f t="shared" si="53"/>
        <v>90.06</v>
      </c>
      <c r="S846" s="5">
        <f t="shared" si="54"/>
        <v>73.650000000000006</v>
      </c>
      <c r="T846" s="7">
        <f t="shared" si="55"/>
        <v>0.44988088693421296</v>
      </c>
    </row>
    <row r="847" spans="1:20" ht="15.6">
      <c r="A847" s="2">
        <v>1644</v>
      </c>
      <c r="B847" s="3">
        <v>46233</v>
      </c>
      <c r="C847" s="4">
        <f>YEAR(SalesDataTable[[#This Row],[Order Date]])</f>
        <v>2026</v>
      </c>
      <c r="D847" s="4" t="str">
        <f>"Q"&amp;ROUNDUP(MONTH(SalesDataTable[[#This Row],[Order Date]])/3,0)</f>
        <v>Q3</v>
      </c>
      <c r="E847" s="4">
        <f>MONTH(SalesDataTable[[#This Row],[Order Date]])</f>
        <v>7</v>
      </c>
      <c r="F847" s="4" t="str">
        <f>TEXT(SalesDataTable[[#This Row],[Order Date]],"MMM")</f>
        <v>Jul</v>
      </c>
      <c r="G847" s="4" t="s">
        <v>20</v>
      </c>
      <c r="H847" s="4" t="s">
        <v>47</v>
      </c>
      <c r="I847" s="4" t="s">
        <v>2</v>
      </c>
      <c r="J847" s="4" t="s">
        <v>3</v>
      </c>
      <c r="K847" s="4" t="s">
        <v>4</v>
      </c>
      <c r="L847" s="4" t="s">
        <v>5</v>
      </c>
      <c r="M847" s="8">
        <v>3</v>
      </c>
      <c r="N847" s="5">
        <v>81.5</v>
      </c>
      <c r="O847" s="6">
        <v>0.05</v>
      </c>
      <c r="P847" s="5">
        <v>43.85</v>
      </c>
      <c r="Q847" s="5">
        <f t="shared" si="52"/>
        <v>232.27499999999998</v>
      </c>
      <c r="R847" s="5">
        <f t="shared" si="53"/>
        <v>131.55000000000001</v>
      </c>
      <c r="S847" s="5">
        <f t="shared" si="54"/>
        <v>100.72499999999997</v>
      </c>
      <c r="T847" s="7">
        <f t="shared" si="55"/>
        <v>0.43364546335163051</v>
      </c>
    </row>
    <row r="848" spans="1:20" ht="15.6">
      <c r="A848" s="2">
        <v>1646</v>
      </c>
      <c r="B848" s="3">
        <v>46057</v>
      </c>
      <c r="C848" s="4">
        <f>YEAR(SalesDataTable[[#This Row],[Order Date]])</f>
        <v>2026</v>
      </c>
      <c r="D848" s="4" t="str">
        <f>"Q"&amp;ROUNDUP(MONTH(SalesDataTable[[#This Row],[Order Date]])/3,0)</f>
        <v>Q1</v>
      </c>
      <c r="E848" s="4">
        <f>MONTH(SalesDataTable[[#This Row],[Order Date]])</f>
        <v>2</v>
      </c>
      <c r="F848" s="4" t="str">
        <f>TEXT(SalesDataTable[[#This Row],[Order Date]],"MMM")</f>
        <v>Feb</v>
      </c>
      <c r="G848" s="4" t="s">
        <v>11</v>
      </c>
      <c r="H848" s="4" t="s">
        <v>25</v>
      </c>
      <c r="I848" s="4" t="s">
        <v>2</v>
      </c>
      <c r="J848" s="4" t="s">
        <v>13</v>
      </c>
      <c r="K848" s="4" t="s">
        <v>14</v>
      </c>
      <c r="L848" s="4" t="s">
        <v>32</v>
      </c>
      <c r="M848" s="8">
        <v>2</v>
      </c>
      <c r="N848" s="5">
        <v>45.81</v>
      </c>
      <c r="O848" s="6">
        <v>0.1</v>
      </c>
      <c r="P848" s="5">
        <v>18.420000000000002</v>
      </c>
      <c r="Q848" s="5">
        <f t="shared" si="52"/>
        <v>82.458000000000013</v>
      </c>
      <c r="R848" s="5">
        <f t="shared" si="53"/>
        <v>36.840000000000003</v>
      </c>
      <c r="S848" s="5">
        <f t="shared" si="54"/>
        <v>45.618000000000009</v>
      </c>
      <c r="T848" s="7">
        <f t="shared" si="55"/>
        <v>0.55322709743141962</v>
      </c>
    </row>
    <row r="849" spans="1:20" ht="15.6">
      <c r="A849" s="2">
        <v>1647</v>
      </c>
      <c r="B849" s="3">
        <v>46195</v>
      </c>
      <c r="C849" s="4">
        <f>YEAR(SalesDataTable[[#This Row],[Order Date]])</f>
        <v>2026</v>
      </c>
      <c r="D849" s="4" t="str">
        <f>"Q"&amp;ROUNDUP(MONTH(SalesDataTable[[#This Row],[Order Date]])/3,0)</f>
        <v>Q2</v>
      </c>
      <c r="E849" s="4">
        <f>MONTH(SalesDataTable[[#This Row],[Order Date]])</f>
        <v>6</v>
      </c>
      <c r="F849" s="4" t="str">
        <f>TEXT(SalesDataTable[[#This Row],[Order Date]],"MMM")</f>
        <v>Jun</v>
      </c>
      <c r="G849" s="4" t="s">
        <v>20</v>
      </c>
      <c r="H849" s="4" t="s">
        <v>33</v>
      </c>
      <c r="I849" s="4" t="s">
        <v>2</v>
      </c>
      <c r="J849" s="4" t="s">
        <v>16</v>
      </c>
      <c r="K849" s="4" t="s">
        <v>14</v>
      </c>
      <c r="L849" s="4" t="s">
        <v>15</v>
      </c>
      <c r="M849" s="8">
        <v>1</v>
      </c>
      <c r="N849" s="5">
        <v>36.01</v>
      </c>
      <c r="O849" s="6">
        <v>0</v>
      </c>
      <c r="P849" s="5">
        <v>13.23</v>
      </c>
      <c r="Q849" s="5">
        <f t="shared" si="52"/>
        <v>36.01</v>
      </c>
      <c r="R849" s="5">
        <f t="shared" si="53"/>
        <v>13.23</v>
      </c>
      <c r="S849" s="5">
        <f t="shared" si="54"/>
        <v>22.779999999999998</v>
      </c>
      <c r="T849" s="7">
        <f t="shared" si="55"/>
        <v>0.63260205498472644</v>
      </c>
    </row>
    <row r="850" spans="1:20" ht="15.6">
      <c r="A850" s="2">
        <v>1649</v>
      </c>
      <c r="B850" s="3">
        <v>46075</v>
      </c>
      <c r="C850" s="4">
        <f>YEAR(SalesDataTable[[#This Row],[Order Date]])</f>
        <v>2026</v>
      </c>
      <c r="D850" s="4" t="str">
        <f>"Q"&amp;ROUNDUP(MONTH(SalesDataTable[[#This Row],[Order Date]])/3,0)</f>
        <v>Q1</v>
      </c>
      <c r="E850" s="4">
        <f>MONTH(SalesDataTable[[#This Row],[Order Date]])</f>
        <v>2</v>
      </c>
      <c r="F850" s="4" t="str">
        <f>TEXT(SalesDataTable[[#This Row],[Order Date]],"MMM")</f>
        <v>Feb</v>
      </c>
      <c r="G850" s="4" t="s">
        <v>11</v>
      </c>
      <c r="H850" s="4" t="s">
        <v>25</v>
      </c>
      <c r="I850" s="4" t="s">
        <v>2</v>
      </c>
      <c r="J850" s="4" t="s">
        <v>3</v>
      </c>
      <c r="K850" s="4" t="s">
        <v>23</v>
      </c>
      <c r="L850" s="4" t="s">
        <v>51</v>
      </c>
      <c r="M850" s="8">
        <v>1</v>
      </c>
      <c r="N850" s="5">
        <v>124.93</v>
      </c>
      <c r="O850" s="6">
        <v>0.1</v>
      </c>
      <c r="P850" s="5">
        <v>59.74</v>
      </c>
      <c r="Q850" s="5">
        <f t="shared" si="52"/>
        <v>112.43700000000001</v>
      </c>
      <c r="R850" s="5">
        <f t="shared" si="53"/>
        <v>59.74</v>
      </c>
      <c r="S850" s="5">
        <f t="shared" si="54"/>
        <v>52.69700000000001</v>
      </c>
      <c r="T850" s="7">
        <f t="shared" si="55"/>
        <v>0.46868023871145625</v>
      </c>
    </row>
    <row r="851" spans="1:20" ht="15.6">
      <c r="A851" s="2">
        <v>1650</v>
      </c>
      <c r="B851" s="3">
        <v>46364</v>
      </c>
      <c r="C851" s="4">
        <f>YEAR(SalesDataTable[[#This Row],[Order Date]])</f>
        <v>2026</v>
      </c>
      <c r="D851" s="4" t="str">
        <f>"Q"&amp;ROUNDUP(MONTH(SalesDataTable[[#This Row],[Order Date]])/3,0)</f>
        <v>Q4</v>
      </c>
      <c r="E851" s="4">
        <f>MONTH(SalesDataTable[[#This Row],[Order Date]])</f>
        <v>12</v>
      </c>
      <c r="F851" s="4" t="str">
        <f>TEXT(SalesDataTable[[#This Row],[Order Date]],"MMM")</f>
        <v>Dec</v>
      </c>
      <c r="G851" s="4" t="s">
        <v>6</v>
      </c>
      <c r="H851" s="4" t="s">
        <v>7</v>
      </c>
      <c r="I851" s="4" t="s">
        <v>2</v>
      </c>
      <c r="J851" s="4" t="s">
        <v>13</v>
      </c>
      <c r="K851" s="4" t="s">
        <v>14</v>
      </c>
      <c r="L851" s="4" t="s">
        <v>15</v>
      </c>
      <c r="M851" s="8">
        <v>3</v>
      </c>
      <c r="N851" s="5">
        <v>36.25</v>
      </c>
      <c r="O851" s="6">
        <v>0</v>
      </c>
      <c r="P851" s="5">
        <v>13.67</v>
      </c>
      <c r="Q851" s="5">
        <f t="shared" si="52"/>
        <v>108.75</v>
      </c>
      <c r="R851" s="5">
        <f t="shared" si="53"/>
        <v>41.01</v>
      </c>
      <c r="S851" s="5">
        <f t="shared" si="54"/>
        <v>67.740000000000009</v>
      </c>
      <c r="T851" s="7">
        <f t="shared" si="55"/>
        <v>0.62289655172413805</v>
      </c>
    </row>
    <row r="852" spans="1:20" ht="15.6">
      <c r="A852" s="2">
        <v>1652</v>
      </c>
      <c r="B852" s="3">
        <v>46250</v>
      </c>
      <c r="C852" s="4">
        <f>YEAR(SalesDataTable[[#This Row],[Order Date]])</f>
        <v>2026</v>
      </c>
      <c r="D852" s="4" t="str">
        <f>"Q"&amp;ROUNDUP(MONTH(SalesDataTable[[#This Row],[Order Date]])/3,0)</f>
        <v>Q3</v>
      </c>
      <c r="E852" s="4">
        <f>MONTH(SalesDataTable[[#This Row],[Order Date]])</f>
        <v>8</v>
      </c>
      <c r="F852" s="4" t="str">
        <f>TEXT(SalesDataTable[[#This Row],[Order Date]],"MMM")</f>
        <v>Aug</v>
      </c>
      <c r="G852" s="4" t="s">
        <v>0</v>
      </c>
      <c r="H852" s="4" t="s">
        <v>1</v>
      </c>
      <c r="I852" s="4" t="s">
        <v>2</v>
      </c>
      <c r="J852" s="4" t="s">
        <v>3</v>
      </c>
      <c r="K852" s="4" t="s">
        <v>14</v>
      </c>
      <c r="L852" s="4" t="s">
        <v>15</v>
      </c>
      <c r="M852" s="8">
        <v>1</v>
      </c>
      <c r="N852" s="5">
        <v>35.619999999999997</v>
      </c>
      <c r="O852" s="6">
        <v>0.1</v>
      </c>
      <c r="P852" s="5">
        <v>13.55</v>
      </c>
      <c r="Q852" s="5">
        <f t="shared" si="52"/>
        <v>32.058</v>
      </c>
      <c r="R852" s="5">
        <f t="shared" si="53"/>
        <v>13.55</v>
      </c>
      <c r="S852" s="5">
        <f t="shared" si="54"/>
        <v>18.507999999999999</v>
      </c>
      <c r="T852" s="7">
        <f t="shared" si="55"/>
        <v>0.57732859192713204</v>
      </c>
    </row>
    <row r="853" spans="1:20" ht="15.6">
      <c r="A853" s="2">
        <v>1654</v>
      </c>
      <c r="B853" s="3">
        <v>46050</v>
      </c>
      <c r="C853" s="4">
        <f>YEAR(SalesDataTable[[#This Row],[Order Date]])</f>
        <v>2026</v>
      </c>
      <c r="D853" s="4" t="str">
        <f>"Q"&amp;ROUNDUP(MONTH(SalesDataTable[[#This Row],[Order Date]])/3,0)</f>
        <v>Q1</v>
      </c>
      <c r="E853" s="4">
        <f>MONTH(SalesDataTable[[#This Row],[Order Date]])</f>
        <v>1</v>
      </c>
      <c r="F853" s="4" t="str">
        <f>TEXT(SalesDataTable[[#This Row],[Order Date]],"MMM")</f>
        <v>Jan</v>
      </c>
      <c r="G853" s="4" t="s">
        <v>6</v>
      </c>
      <c r="H853" s="4" t="s">
        <v>27</v>
      </c>
      <c r="I853" s="4" t="s">
        <v>28</v>
      </c>
      <c r="J853" s="4" t="s">
        <v>16</v>
      </c>
      <c r="K853" s="4" t="s">
        <v>9</v>
      </c>
      <c r="L853" s="4" t="s">
        <v>46</v>
      </c>
      <c r="M853" s="8">
        <v>1</v>
      </c>
      <c r="N853" s="5">
        <v>70.41</v>
      </c>
      <c r="O853" s="6">
        <v>0</v>
      </c>
      <c r="P853" s="5">
        <v>32.74</v>
      </c>
      <c r="Q853" s="5">
        <f t="shared" si="52"/>
        <v>70.41</v>
      </c>
      <c r="R853" s="5">
        <f t="shared" si="53"/>
        <v>32.74</v>
      </c>
      <c r="S853" s="5">
        <f t="shared" si="54"/>
        <v>37.669999999999995</v>
      </c>
      <c r="T853" s="7">
        <f t="shared" si="55"/>
        <v>0.53500923164323244</v>
      </c>
    </row>
    <row r="854" spans="1:20" ht="15.6">
      <c r="A854" s="2">
        <v>1655</v>
      </c>
      <c r="B854" s="3">
        <v>46202</v>
      </c>
      <c r="C854" s="4">
        <f>YEAR(SalesDataTable[[#This Row],[Order Date]])</f>
        <v>2026</v>
      </c>
      <c r="D854" s="4" t="str">
        <f>"Q"&amp;ROUNDUP(MONTH(SalesDataTable[[#This Row],[Order Date]])/3,0)</f>
        <v>Q2</v>
      </c>
      <c r="E854" s="4">
        <f>MONTH(SalesDataTable[[#This Row],[Order Date]])</f>
        <v>6</v>
      </c>
      <c r="F854" s="4" t="str">
        <f>TEXT(SalesDataTable[[#This Row],[Order Date]],"MMM")</f>
        <v>Jun</v>
      </c>
      <c r="G854" s="4" t="s">
        <v>0</v>
      </c>
      <c r="H854" s="4" t="s">
        <v>1</v>
      </c>
      <c r="I854" s="4" t="s">
        <v>8</v>
      </c>
      <c r="J854" s="4" t="s">
        <v>16</v>
      </c>
      <c r="K854" s="4" t="s">
        <v>14</v>
      </c>
      <c r="L854" s="4" t="s">
        <v>48</v>
      </c>
      <c r="M854" s="8">
        <v>5</v>
      </c>
      <c r="N854" s="5">
        <v>162.29</v>
      </c>
      <c r="O854" s="6">
        <v>0.15</v>
      </c>
      <c r="P854" s="5">
        <v>86.66</v>
      </c>
      <c r="Q854" s="5">
        <f t="shared" si="52"/>
        <v>689.73249999999996</v>
      </c>
      <c r="R854" s="5">
        <f t="shared" si="53"/>
        <v>433.29999999999995</v>
      </c>
      <c r="S854" s="5">
        <f t="shared" si="54"/>
        <v>256.4325</v>
      </c>
      <c r="T854" s="7">
        <f t="shared" si="55"/>
        <v>0.37178543855770174</v>
      </c>
    </row>
    <row r="855" spans="1:20" ht="15.6">
      <c r="A855" s="2">
        <v>1657</v>
      </c>
      <c r="B855" s="3">
        <v>46131</v>
      </c>
      <c r="C855" s="4">
        <f>YEAR(SalesDataTable[[#This Row],[Order Date]])</f>
        <v>2026</v>
      </c>
      <c r="D855" s="4" t="str">
        <f>"Q"&amp;ROUNDUP(MONTH(SalesDataTable[[#This Row],[Order Date]])/3,0)</f>
        <v>Q2</v>
      </c>
      <c r="E855" s="4">
        <f>MONTH(SalesDataTable[[#This Row],[Order Date]])</f>
        <v>4</v>
      </c>
      <c r="F855" s="4" t="str">
        <f>TEXT(SalesDataTable[[#This Row],[Order Date]],"MMM")</f>
        <v>Apr</v>
      </c>
      <c r="G855" s="4" t="s">
        <v>0</v>
      </c>
      <c r="H855" s="4" t="s">
        <v>1</v>
      </c>
      <c r="I855" s="4" t="s">
        <v>8</v>
      </c>
      <c r="J855" s="4" t="s">
        <v>16</v>
      </c>
      <c r="K855" s="4" t="s">
        <v>23</v>
      </c>
      <c r="L855" s="4" t="s">
        <v>51</v>
      </c>
      <c r="M855" s="8">
        <v>15</v>
      </c>
      <c r="N855" s="5">
        <v>122.1</v>
      </c>
      <c r="O855" s="6">
        <v>0.15</v>
      </c>
      <c r="P855" s="5">
        <v>62.33</v>
      </c>
      <c r="Q855" s="5">
        <f t="shared" si="52"/>
        <v>1556.7749999999999</v>
      </c>
      <c r="R855" s="5">
        <f t="shared" si="53"/>
        <v>934.94999999999993</v>
      </c>
      <c r="S855" s="5">
        <f t="shared" si="54"/>
        <v>621.82499999999993</v>
      </c>
      <c r="T855" s="7">
        <f t="shared" si="55"/>
        <v>0.39943151707857588</v>
      </c>
    </row>
    <row r="856" spans="1:20" ht="15.6">
      <c r="A856" s="2">
        <v>1658</v>
      </c>
      <c r="B856" s="3">
        <v>46134</v>
      </c>
      <c r="C856" s="4">
        <f>YEAR(SalesDataTable[[#This Row],[Order Date]])</f>
        <v>2026</v>
      </c>
      <c r="D856" s="4" t="str">
        <f>"Q"&amp;ROUNDUP(MONTH(SalesDataTable[[#This Row],[Order Date]])/3,0)</f>
        <v>Q2</v>
      </c>
      <c r="E856" s="4">
        <f>MONTH(SalesDataTable[[#This Row],[Order Date]])</f>
        <v>4</v>
      </c>
      <c r="F856" s="4" t="str">
        <f>TEXT(SalesDataTable[[#This Row],[Order Date]],"MMM")</f>
        <v>Apr</v>
      </c>
      <c r="G856" s="4" t="s">
        <v>11</v>
      </c>
      <c r="H856" s="4" t="s">
        <v>25</v>
      </c>
      <c r="I856" s="4" t="s">
        <v>2</v>
      </c>
      <c r="J856" s="4" t="s">
        <v>3</v>
      </c>
      <c r="K856" s="4" t="s">
        <v>9</v>
      </c>
      <c r="L856" s="4" t="s">
        <v>37</v>
      </c>
      <c r="M856" s="8">
        <v>1</v>
      </c>
      <c r="N856" s="5">
        <v>151.15</v>
      </c>
      <c r="O856" s="6">
        <v>0</v>
      </c>
      <c r="P856" s="5">
        <v>77.680000000000007</v>
      </c>
      <c r="Q856" s="5">
        <f t="shared" si="52"/>
        <v>151.15</v>
      </c>
      <c r="R856" s="5">
        <f t="shared" si="53"/>
        <v>77.680000000000007</v>
      </c>
      <c r="S856" s="5">
        <f t="shared" si="54"/>
        <v>73.47</v>
      </c>
      <c r="T856" s="7">
        <f t="shared" si="55"/>
        <v>0.48607343698312933</v>
      </c>
    </row>
    <row r="857" spans="1:20" ht="15.6">
      <c r="A857" s="2">
        <v>1659</v>
      </c>
      <c r="B857" s="3">
        <v>46382</v>
      </c>
      <c r="C857" s="4">
        <f>YEAR(SalesDataTable[[#This Row],[Order Date]])</f>
        <v>2026</v>
      </c>
      <c r="D857" s="4" t="str">
        <f>"Q"&amp;ROUNDUP(MONTH(SalesDataTable[[#This Row],[Order Date]])/3,0)</f>
        <v>Q4</v>
      </c>
      <c r="E857" s="4">
        <f>MONTH(SalesDataTable[[#This Row],[Order Date]])</f>
        <v>12</v>
      </c>
      <c r="F857" s="4" t="str">
        <f>TEXT(SalesDataTable[[#This Row],[Order Date]],"MMM")</f>
        <v>Dec</v>
      </c>
      <c r="G857" s="4" t="s">
        <v>0</v>
      </c>
      <c r="H857" s="4" t="s">
        <v>50</v>
      </c>
      <c r="I857" s="4" t="s">
        <v>19</v>
      </c>
      <c r="J857" s="4" t="s">
        <v>13</v>
      </c>
      <c r="K857" s="4" t="s">
        <v>14</v>
      </c>
      <c r="L857" s="4" t="s">
        <v>44</v>
      </c>
      <c r="M857" s="8">
        <v>1</v>
      </c>
      <c r="N857" s="5">
        <v>133.56</v>
      </c>
      <c r="O857" s="6">
        <v>0.05</v>
      </c>
      <c r="P857" s="5">
        <v>68.739999999999995</v>
      </c>
      <c r="Q857" s="5">
        <f t="shared" si="52"/>
        <v>126.88199999999999</v>
      </c>
      <c r="R857" s="5">
        <f t="shared" si="53"/>
        <v>68.739999999999995</v>
      </c>
      <c r="S857" s="5">
        <f t="shared" si="54"/>
        <v>58.141999999999996</v>
      </c>
      <c r="T857" s="7">
        <f t="shared" si="55"/>
        <v>0.4582367869358932</v>
      </c>
    </row>
    <row r="858" spans="1:20" ht="15.6">
      <c r="A858" s="2">
        <v>1662</v>
      </c>
      <c r="B858" s="3">
        <v>46183</v>
      </c>
      <c r="C858" s="4">
        <f>YEAR(SalesDataTable[[#This Row],[Order Date]])</f>
        <v>2026</v>
      </c>
      <c r="D858" s="4" t="str">
        <f>"Q"&amp;ROUNDUP(MONTH(SalesDataTable[[#This Row],[Order Date]])/3,0)</f>
        <v>Q2</v>
      </c>
      <c r="E858" s="4">
        <f>MONTH(SalesDataTable[[#This Row],[Order Date]])</f>
        <v>6</v>
      </c>
      <c r="F858" s="4" t="str">
        <f>TEXT(SalesDataTable[[#This Row],[Order Date]],"MMM")</f>
        <v>Jun</v>
      </c>
      <c r="G858" s="4" t="s">
        <v>6</v>
      </c>
      <c r="H858" s="4" t="s">
        <v>27</v>
      </c>
      <c r="I858" s="4" t="s">
        <v>19</v>
      </c>
      <c r="J858" s="4" t="s">
        <v>13</v>
      </c>
      <c r="K858" s="4" t="s">
        <v>4</v>
      </c>
      <c r="L858" s="4" t="s">
        <v>5</v>
      </c>
      <c r="M858" s="8">
        <v>3</v>
      </c>
      <c r="N858" s="5">
        <v>83.45</v>
      </c>
      <c r="O858" s="6">
        <v>0</v>
      </c>
      <c r="P858" s="5">
        <v>43.73</v>
      </c>
      <c r="Q858" s="5">
        <f t="shared" si="52"/>
        <v>250.35000000000002</v>
      </c>
      <c r="R858" s="5">
        <f t="shared" si="53"/>
        <v>131.19</v>
      </c>
      <c r="S858" s="5">
        <f t="shared" si="54"/>
        <v>119.16000000000003</v>
      </c>
      <c r="T858" s="7">
        <f t="shared" si="55"/>
        <v>0.47597363690832839</v>
      </c>
    </row>
    <row r="859" spans="1:20" ht="15.6">
      <c r="A859" s="2">
        <v>1663</v>
      </c>
      <c r="B859" s="3">
        <v>46266</v>
      </c>
      <c r="C859" s="4">
        <f>YEAR(SalesDataTable[[#This Row],[Order Date]])</f>
        <v>2026</v>
      </c>
      <c r="D859" s="4" t="str">
        <f>"Q"&amp;ROUNDUP(MONTH(SalesDataTable[[#This Row],[Order Date]])/3,0)</f>
        <v>Q3</v>
      </c>
      <c r="E859" s="4">
        <f>MONTH(SalesDataTable[[#This Row],[Order Date]])</f>
        <v>9</v>
      </c>
      <c r="F859" s="4" t="str">
        <f>TEXT(SalesDataTable[[#This Row],[Order Date]],"MMM")</f>
        <v>Sep</v>
      </c>
      <c r="G859" s="4" t="s">
        <v>11</v>
      </c>
      <c r="H859" s="4" t="s">
        <v>25</v>
      </c>
      <c r="I859" s="4" t="s">
        <v>2</v>
      </c>
      <c r="J859" s="4" t="s">
        <v>3</v>
      </c>
      <c r="K859" s="4" t="s">
        <v>14</v>
      </c>
      <c r="L859" s="4" t="s">
        <v>32</v>
      </c>
      <c r="M859" s="8">
        <v>1</v>
      </c>
      <c r="N859" s="5">
        <v>45.54</v>
      </c>
      <c r="O859" s="6">
        <v>0.1</v>
      </c>
      <c r="P859" s="5">
        <v>18.440000000000001</v>
      </c>
      <c r="Q859" s="5">
        <f t="shared" si="52"/>
        <v>40.985999999999997</v>
      </c>
      <c r="R859" s="5">
        <f t="shared" si="53"/>
        <v>18.440000000000001</v>
      </c>
      <c r="S859" s="5">
        <f t="shared" si="54"/>
        <v>22.545999999999996</v>
      </c>
      <c r="T859" s="7">
        <f t="shared" si="55"/>
        <v>0.5500902747279558</v>
      </c>
    </row>
    <row r="860" spans="1:20" ht="15.6">
      <c r="A860" s="2">
        <v>1664</v>
      </c>
      <c r="B860" s="3">
        <v>46358</v>
      </c>
      <c r="C860" s="4">
        <f>YEAR(SalesDataTable[[#This Row],[Order Date]])</f>
        <v>2026</v>
      </c>
      <c r="D860" s="4" t="str">
        <f>"Q"&amp;ROUNDUP(MONTH(SalesDataTable[[#This Row],[Order Date]])/3,0)</f>
        <v>Q4</v>
      </c>
      <c r="E860" s="4">
        <f>MONTH(SalesDataTable[[#This Row],[Order Date]])</f>
        <v>12</v>
      </c>
      <c r="F860" s="4" t="str">
        <f>TEXT(SalesDataTable[[#This Row],[Order Date]],"MMM")</f>
        <v>Dec</v>
      </c>
      <c r="G860" s="4" t="s">
        <v>11</v>
      </c>
      <c r="H860" s="4" t="s">
        <v>25</v>
      </c>
      <c r="I860" s="4" t="s">
        <v>28</v>
      </c>
      <c r="J860" s="4" t="s">
        <v>3</v>
      </c>
      <c r="K860" s="4" t="s">
        <v>23</v>
      </c>
      <c r="L860" s="4" t="s">
        <v>29</v>
      </c>
      <c r="M860" s="8">
        <v>6</v>
      </c>
      <c r="N860" s="5">
        <v>194.79</v>
      </c>
      <c r="O860" s="6">
        <v>0</v>
      </c>
      <c r="P860" s="5">
        <v>105.73</v>
      </c>
      <c r="Q860" s="5">
        <f t="shared" si="52"/>
        <v>1168.74</v>
      </c>
      <c r="R860" s="5">
        <f t="shared" si="53"/>
        <v>634.38</v>
      </c>
      <c r="S860" s="5">
        <f t="shared" si="54"/>
        <v>534.36</v>
      </c>
      <c r="T860" s="7">
        <f t="shared" si="55"/>
        <v>0.45721032907233433</v>
      </c>
    </row>
    <row r="861" spans="1:20" ht="15.6">
      <c r="A861" s="2">
        <v>1665</v>
      </c>
      <c r="B861" s="3">
        <v>46236</v>
      </c>
      <c r="C861" s="4">
        <f>YEAR(SalesDataTable[[#This Row],[Order Date]])</f>
        <v>2026</v>
      </c>
      <c r="D861" s="4" t="str">
        <f>"Q"&amp;ROUNDUP(MONTH(SalesDataTable[[#This Row],[Order Date]])/3,0)</f>
        <v>Q3</v>
      </c>
      <c r="E861" s="4">
        <f>MONTH(SalesDataTable[[#This Row],[Order Date]])</f>
        <v>8</v>
      </c>
      <c r="F861" s="4" t="str">
        <f>TEXT(SalesDataTable[[#This Row],[Order Date]],"MMM")</f>
        <v>Aug</v>
      </c>
      <c r="G861" s="4" t="s">
        <v>0</v>
      </c>
      <c r="H861" s="4" t="s">
        <v>1</v>
      </c>
      <c r="I861" s="4" t="s">
        <v>28</v>
      </c>
      <c r="J861" s="4" t="s">
        <v>3</v>
      </c>
      <c r="K861" s="4" t="s">
        <v>4</v>
      </c>
      <c r="L861" s="4" t="s">
        <v>22</v>
      </c>
      <c r="M861" s="8">
        <v>2</v>
      </c>
      <c r="N861" s="5">
        <v>51.87</v>
      </c>
      <c r="O861" s="6">
        <v>0.05</v>
      </c>
      <c r="P861" s="5">
        <v>21.98</v>
      </c>
      <c r="Q861" s="5">
        <f t="shared" si="52"/>
        <v>98.552999999999997</v>
      </c>
      <c r="R861" s="5">
        <f t="shared" si="53"/>
        <v>43.96</v>
      </c>
      <c r="S861" s="5">
        <f t="shared" si="54"/>
        <v>54.592999999999996</v>
      </c>
      <c r="T861" s="7">
        <f t="shared" si="55"/>
        <v>0.55394559272675614</v>
      </c>
    </row>
    <row r="862" spans="1:20" ht="15.6">
      <c r="A862" s="2">
        <v>1666</v>
      </c>
      <c r="B862" s="3">
        <v>46352</v>
      </c>
      <c r="C862" s="4">
        <f>YEAR(SalesDataTable[[#This Row],[Order Date]])</f>
        <v>2026</v>
      </c>
      <c r="D862" s="4" t="str">
        <f>"Q"&amp;ROUNDUP(MONTH(SalesDataTable[[#This Row],[Order Date]])/3,0)</f>
        <v>Q4</v>
      </c>
      <c r="E862" s="4">
        <f>MONTH(SalesDataTable[[#This Row],[Order Date]])</f>
        <v>11</v>
      </c>
      <c r="F862" s="4" t="str">
        <f>TEXT(SalesDataTable[[#This Row],[Order Date]],"MMM")</f>
        <v>Nov</v>
      </c>
      <c r="G862" s="4" t="s">
        <v>0</v>
      </c>
      <c r="H862" s="4" t="s">
        <v>50</v>
      </c>
      <c r="I862" s="4" t="s">
        <v>8</v>
      </c>
      <c r="J862" s="4" t="s">
        <v>3</v>
      </c>
      <c r="K862" s="4" t="s">
        <v>4</v>
      </c>
      <c r="L862" s="4" t="s">
        <v>22</v>
      </c>
      <c r="M862" s="8">
        <v>3</v>
      </c>
      <c r="N862" s="5">
        <v>50.18</v>
      </c>
      <c r="O862" s="6">
        <v>0.1</v>
      </c>
      <c r="P862" s="5">
        <v>23.12</v>
      </c>
      <c r="Q862" s="5">
        <f t="shared" si="52"/>
        <v>135.48599999999999</v>
      </c>
      <c r="R862" s="5">
        <f t="shared" si="53"/>
        <v>69.36</v>
      </c>
      <c r="S862" s="5">
        <f t="shared" si="54"/>
        <v>66.125999999999991</v>
      </c>
      <c r="T862" s="7">
        <f t="shared" si="55"/>
        <v>0.4880651875470528</v>
      </c>
    </row>
    <row r="863" spans="1:20" ht="15.6">
      <c r="A863" s="2">
        <v>1668</v>
      </c>
      <c r="B863" s="3">
        <v>46377</v>
      </c>
      <c r="C863" s="4">
        <f>YEAR(SalesDataTable[[#This Row],[Order Date]])</f>
        <v>2026</v>
      </c>
      <c r="D863" s="4" t="str">
        <f>"Q"&amp;ROUNDUP(MONTH(SalesDataTable[[#This Row],[Order Date]])/3,0)</f>
        <v>Q4</v>
      </c>
      <c r="E863" s="4">
        <f>MONTH(SalesDataTable[[#This Row],[Order Date]])</f>
        <v>12</v>
      </c>
      <c r="F863" s="4" t="str">
        <f>TEXT(SalesDataTable[[#This Row],[Order Date]],"MMM")</f>
        <v>Dec</v>
      </c>
      <c r="G863" s="4" t="s">
        <v>11</v>
      </c>
      <c r="H863" s="4" t="s">
        <v>25</v>
      </c>
      <c r="I863" s="4" t="s">
        <v>2</v>
      </c>
      <c r="J863" s="4" t="s">
        <v>16</v>
      </c>
      <c r="K863" s="4" t="s">
        <v>4</v>
      </c>
      <c r="L863" s="4" t="s">
        <v>22</v>
      </c>
      <c r="M863" s="8">
        <v>6</v>
      </c>
      <c r="N863" s="5">
        <v>50.35</v>
      </c>
      <c r="O863" s="6">
        <v>0.15</v>
      </c>
      <c r="P863" s="5">
        <v>22.91</v>
      </c>
      <c r="Q863" s="5">
        <f t="shared" si="52"/>
        <v>256.78500000000003</v>
      </c>
      <c r="R863" s="5">
        <f t="shared" si="53"/>
        <v>137.46</v>
      </c>
      <c r="S863" s="5">
        <f t="shared" si="54"/>
        <v>119.32500000000002</v>
      </c>
      <c r="T863" s="7">
        <f t="shared" si="55"/>
        <v>0.46468835796483443</v>
      </c>
    </row>
    <row r="864" spans="1:20" ht="15.6">
      <c r="A864" s="2">
        <v>1672</v>
      </c>
      <c r="B864" s="3">
        <v>46103</v>
      </c>
      <c r="C864" s="4">
        <f>YEAR(SalesDataTable[[#This Row],[Order Date]])</f>
        <v>2026</v>
      </c>
      <c r="D864" s="4" t="str">
        <f>"Q"&amp;ROUNDUP(MONTH(SalesDataTable[[#This Row],[Order Date]])/3,0)</f>
        <v>Q1</v>
      </c>
      <c r="E864" s="4">
        <f>MONTH(SalesDataTable[[#This Row],[Order Date]])</f>
        <v>3</v>
      </c>
      <c r="F864" s="4" t="str">
        <f>TEXT(SalesDataTable[[#This Row],[Order Date]],"MMM")</f>
        <v>Mar</v>
      </c>
      <c r="G864" s="4" t="s">
        <v>11</v>
      </c>
      <c r="H864" s="4" t="s">
        <v>25</v>
      </c>
      <c r="I864" s="4" t="s">
        <v>28</v>
      </c>
      <c r="J864" s="4" t="s">
        <v>3</v>
      </c>
      <c r="K864" s="4" t="s">
        <v>14</v>
      </c>
      <c r="L864" s="4" t="s">
        <v>32</v>
      </c>
      <c r="M864" s="8">
        <v>1</v>
      </c>
      <c r="N864" s="5">
        <v>47.1</v>
      </c>
      <c r="O864" s="6">
        <v>0.05</v>
      </c>
      <c r="P864" s="5">
        <v>18.48</v>
      </c>
      <c r="Q864" s="5">
        <f t="shared" si="52"/>
        <v>44.744999999999997</v>
      </c>
      <c r="R864" s="5">
        <f t="shared" si="53"/>
        <v>18.48</v>
      </c>
      <c r="S864" s="5">
        <f t="shared" si="54"/>
        <v>26.264999999999997</v>
      </c>
      <c r="T864" s="7">
        <f t="shared" si="55"/>
        <v>0.58699296010727453</v>
      </c>
    </row>
    <row r="865" spans="1:20" ht="15.6">
      <c r="A865" s="2">
        <v>1674</v>
      </c>
      <c r="B865" s="3">
        <v>46215</v>
      </c>
      <c r="C865" s="4">
        <f>YEAR(SalesDataTable[[#This Row],[Order Date]])</f>
        <v>2026</v>
      </c>
      <c r="D865" s="4" t="str">
        <f>"Q"&amp;ROUNDUP(MONTH(SalesDataTable[[#This Row],[Order Date]])/3,0)</f>
        <v>Q3</v>
      </c>
      <c r="E865" s="4">
        <f>MONTH(SalesDataTable[[#This Row],[Order Date]])</f>
        <v>7</v>
      </c>
      <c r="F865" s="4" t="str">
        <f>TEXT(SalesDataTable[[#This Row],[Order Date]],"MMM")</f>
        <v>Jul</v>
      </c>
      <c r="G865" s="4" t="s">
        <v>0</v>
      </c>
      <c r="H865" s="4" t="s">
        <v>1</v>
      </c>
      <c r="I865" s="4" t="s">
        <v>2</v>
      </c>
      <c r="J865" s="4" t="s">
        <v>13</v>
      </c>
      <c r="K865" s="4" t="s">
        <v>34</v>
      </c>
      <c r="L865" s="4" t="s">
        <v>38</v>
      </c>
      <c r="M865" s="8">
        <v>1</v>
      </c>
      <c r="N865" s="5">
        <v>123.33</v>
      </c>
      <c r="O865" s="6">
        <v>0.1</v>
      </c>
      <c r="P865" s="5">
        <v>70.900000000000006</v>
      </c>
      <c r="Q865" s="5">
        <f t="shared" si="52"/>
        <v>110.997</v>
      </c>
      <c r="R865" s="5">
        <f t="shared" si="53"/>
        <v>70.900000000000006</v>
      </c>
      <c r="S865" s="5">
        <f t="shared" si="54"/>
        <v>40.096999999999994</v>
      </c>
      <c r="T865" s="7">
        <f t="shared" si="55"/>
        <v>0.36124399758552028</v>
      </c>
    </row>
    <row r="866" spans="1:20" ht="15.6">
      <c r="A866" s="2">
        <v>1677</v>
      </c>
      <c r="B866" s="3">
        <v>46201</v>
      </c>
      <c r="C866" s="4">
        <f>YEAR(SalesDataTable[[#This Row],[Order Date]])</f>
        <v>2026</v>
      </c>
      <c r="D866" s="4" t="str">
        <f>"Q"&amp;ROUNDUP(MONTH(SalesDataTable[[#This Row],[Order Date]])/3,0)</f>
        <v>Q2</v>
      </c>
      <c r="E866" s="4">
        <f>MONTH(SalesDataTable[[#This Row],[Order Date]])</f>
        <v>6</v>
      </c>
      <c r="F866" s="4" t="str">
        <f>TEXT(SalesDataTable[[#This Row],[Order Date]],"MMM")</f>
        <v>Jun</v>
      </c>
      <c r="G866" s="4" t="s">
        <v>20</v>
      </c>
      <c r="H866" s="4" t="s">
        <v>47</v>
      </c>
      <c r="I866" s="4" t="s">
        <v>8</v>
      </c>
      <c r="J866" s="4" t="s">
        <v>16</v>
      </c>
      <c r="K866" s="4" t="s">
        <v>23</v>
      </c>
      <c r="L866" s="4" t="s">
        <v>40</v>
      </c>
      <c r="M866" s="8">
        <v>5</v>
      </c>
      <c r="N866" s="5">
        <v>81.96</v>
      </c>
      <c r="O866" s="6">
        <v>0.05</v>
      </c>
      <c r="P866" s="5">
        <v>39.130000000000003</v>
      </c>
      <c r="Q866" s="5">
        <f t="shared" si="52"/>
        <v>389.30999999999995</v>
      </c>
      <c r="R866" s="5">
        <f t="shared" si="53"/>
        <v>195.65</v>
      </c>
      <c r="S866" s="5">
        <f t="shared" si="54"/>
        <v>193.65999999999994</v>
      </c>
      <c r="T866" s="7">
        <f t="shared" si="55"/>
        <v>0.497444196141892</v>
      </c>
    </row>
    <row r="867" spans="1:20" ht="15.6">
      <c r="A867" s="2">
        <v>1679</v>
      </c>
      <c r="B867" s="3">
        <v>46132</v>
      </c>
      <c r="C867" s="4">
        <f>YEAR(SalesDataTable[[#This Row],[Order Date]])</f>
        <v>2026</v>
      </c>
      <c r="D867" s="4" t="str">
        <f>"Q"&amp;ROUNDUP(MONTH(SalesDataTable[[#This Row],[Order Date]])/3,0)</f>
        <v>Q2</v>
      </c>
      <c r="E867" s="4">
        <f>MONTH(SalesDataTable[[#This Row],[Order Date]])</f>
        <v>4</v>
      </c>
      <c r="F867" s="4" t="str">
        <f>TEXT(SalesDataTable[[#This Row],[Order Date]],"MMM")</f>
        <v>Apr</v>
      </c>
      <c r="G867" s="4" t="s">
        <v>20</v>
      </c>
      <c r="H867" s="4" t="s">
        <v>47</v>
      </c>
      <c r="I867" s="4" t="s">
        <v>28</v>
      </c>
      <c r="J867" s="4" t="s">
        <v>3</v>
      </c>
      <c r="K867" s="4" t="s">
        <v>14</v>
      </c>
      <c r="L867" s="4" t="s">
        <v>32</v>
      </c>
      <c r="M867" s="8">
        <v>1</v>
      </c>
      <c r="N867" s="5">
        <v>46.71</v>
      </c>
      <c r="O867" s="6">
        <v>0</v>
      </c>
      <c r="P867" s="5">
        <v>18.18</v>
      </c>
      <c r="Q867" s="5">
        <f t="shared" si="52"/>
        <v>46.71</v>
      </c>
      <c r="R867" s="5">
        <f t="shared" si="53"/>
        <v>18.18</v>
      </c>
      <c r="S867" s="5">
        <f t="shared" si="54"/>
        <v>28.53</v>
      </c>
      <c r="T867" s="7">
        <f t="shared" si="55"/>
        <v>0.61078998073217727</v>
      </c>
    </row>
    <row r="868" spans="1:20" ht="15.6">
      <c r="A868" s="2">
        <v>1682</v>
      </c>
      <c r="B868" s="3">
        <v>46245</v>
      </c>
      <c r="C868" s="4">
        <f>YEAR(SalesDataTable[[#This Row],[Order Date]])</f>
        <v>2026</v>
      </c>
      <c r="D868" s="4" t="str">
        <f>"Q"&amp;ROUNDUP(MONTH(SalesDataTable[[#This Row],[Order Date]])/3,0)</f>
        <v>Q3</v>
      </c>
      <c r="E868" s="4">
        <f>MONTH(SalesDataTable[[#This Row],[Order Date]])</f>
        <v>8</v>
      </c>
      <c r="F868" s="4" t="str">
        <f>TEXT(SalesDataTable[[#This Row],[Order Date]],"MMM")</f>
        <v>Aug</v>
      </c>
      <c r="G868" s="4" t="s">
        <v>0</v>
      </c>
      <c r="H868" s="4" t="s">
        <v>1</v>
      </c>
      <c r="I868" s="4" t="s">
        <v>2</v>
      </c>
      <c r="J868" s="4" t="s">
        <v>16</v>
      </c>
      <c r="K868" s="4" t="s">
        <v>23</v>
      </c>
      <c r="L868" s="4" t="s">
        <v>40</v>
      </c>
      <c r="M868" s="8">
        <v>2</v>
      </c>
      <c r="N868" s="5">
        <v>81.569999999999993</v>
      </c>
      <c r="O868" s="6">
        <v>0</v>
      </c>
      <c r="P868" s="5">
        <v>40.36</v>
      </c>
      <c r="Q868" s="5">
        <f t="shared" si="52"/>
        <v>163.13999999999999</v>
      </c>
      <c r="R868" s="5">
        <f t="shared" si="53"/>
        <v>80.72</v>
      </c>
      <c r="S868" s="5">
        <f t="shared" si="54"/>
        <v>82.419999999999987</v>
      </c>
      <c r="T868" s="7">
        <f t="shared" si="55"/>
        <v>0.50521024886600463</v>
      </c>
    </row>
    <row r="869" spans="1:20" ht="15.6">
      <c r="A869" s="2">
        <v>1683</v>
      </c>
      <c r="B869" s="3">
        <v>46205</v>
      </c>
      <c r="C869" s="4">
        <f>YEAR(SalesDataTable[[#This Row],[Order Date]])</f>
        <v>2026</v>
      </c>
      <c r="D869" s="4" t="str">
        <f>"Q"&amp;ROUNDUP(MONTH(SalesDataTable[[#This Row],[Order Date]])/3,0)</f>
        <v>Q3</v>
      </c>
      <c r="E869" s="4">
        <f>MONTH(SalesDataTable[[#This Row],[Order Date]])</f>
        <v>7</v>
      </c>
      <c r="F869" s="4" t="str">
        <f>TEXT(SalesDataTable[[#This Row],[Order Date]],"MMM")</f>
        <v>Jul</v>
      </c>
      <c r="G869" s="4" t="s">
        <v>11</v>
      </c>
      <c r="H869" s="4" t="s">
        <v>12</v>
      </c>
      <c r="I869" s="4" t="s">
        <v>28</v>
      </c>
      <c r="J869" s="4" t="s">
        <v>3</v>
      </c>
      <c r="K869" s="4" t="s">
        <v>9</v>
      </c>
      <c r="L869" s="4" t="s">
        <v>37</v>
      </c>
      <c r="M869" s="8">
        <v>2</v>
      </c>
      <c r="N869" s="5">
        <v>152.44</v>
      </c>
      <c r="O869" s="6">
        <v>0</v>
      </c>
      <c r="P869" s="5">
        <v>81.23</v>
      </c>
      <c r="Q869" s="5">
        <f t="shared" si="52"/>
        <v>304.88</v>
      </c>
      <c r="R869" s="5">
        <f t="shared" si="53"/>
        <v>162.46</v>
      </c>
      <c r="S869" s="5">
        <f t="shared" si="54"/>
        <v>142.41999999999999</v>
      </c>
      <c r="T869" s="7">
        <f t="shared" si="55"/>
        <v>0.46713461033849379</v>
      </c>
    </row>
    <row r="870" spans="1:20" ht="15.6">
      <c r="A870" s="2">
        <v>1686</v>
      </c>
      <c r="B870" s="3">
        <v>46217</v>
      </c>
      <c r="C870" s="4">
        <f>YEAR(SalesDataTable[[#This Row],[Order Date]])</f>
        <v>2026</v>
      </c>
      <c r="D870" s="4" t="str">
        <f>"Q"&amp;ROUNDUP(MONTH(SalesDataTable[[#This Row],[Order Date]])/3,0)</f>
        <v>Q3</v>
      </c>
      <c r="E870" s="4">
        <f>MONTH(SalesDataTable[[#This Row],[Order Date]])</f>
        <v>7</v>
      </c>
      <c r="F870" s="4" t="str">
        <f>TEXT(SalesDataTable[[#This Row],[Order Date]],"MMM")</f>
        <v>Jul</v>
      </c>
      <c r="G870" s="4" t="s">
        <v>11</v>
      </c>
      <c r="H870" s="4" t="s">
        <v>25</v>
      </c>
      <c r="I870" s="4" t="s">
        <v>8</v>
      </c>
      <c r="J870" s="4" t="s">
        <v>3</v>
      </c>
      <c r="K870" s="4" t="s">
        <v>14</v>
      </c>
      <c r="L870" s="4" t="s">
        <v>15</v>
      </c>
      <c r="M870" s="8">
        <v>8</v>
      </c>
      <c r="N870" s="5">
        <v>35.75</v>
      </c>
      <c r="O870" s="6">
        <v>0.15</v>
      </c>
      <c r="P870" s="5">
        <v>13.56</v>
      </c>
      <c r="Q870" s="5">
        <f t="shared" si="52"/>
        <v>243.1</v>
      </c>
      <c r="R870" s="5">
        <f t="shared" si="53"/>
        <v>108.48</v>
      </c>
      <c r="S870" s="5">
        <f t="shared" si="54"/>
        <v>134.62</v>
      </c>
      <c r="T870" s="7">
        <f t="shared" si="55"/>
        <v>0.55376388317564795</v>
      </c>
    </row>
    <row r="871" spans="1:20" ht="15.6">
      <c r="A871" s="2">
        <v>1687</v>
      </c>
      <c r="B871" s="3">
        <v>46276</v>
      </c>
      <c r="C871" s="4">
        <f>YEAR(SalesDataTable[[#This Row],[Order Date]])</f>
        <v>2026</v>
      </c>
      <c r="D871" s="4" t="str">
        <f>"Q"&amp;ROUNDUP(MONTH(SalesDataTable[[#This Row],[Order Date]])/3,0)</f>
        <v>Q3</v>
      </c>
      <c r="E871" s="4">
        <f>MONTH(SalesDataTable[[#This Row],[Order Date]])</f>
        <v>9</v>
      </c>
      <c r="F871" s="4" t="str">
        <f>TEXT(SalesDataTable[[#This Row],[Order Date]],"MMM")</f>
        <v>Sep</v>
      </c>
      <c r="G871" s="4" t="s">
        <v>11</v>
      </c>
      <c r="H871" s="4" t="s">
        <v>52</v>
      </c>
      <c r="I871" s="4" t="s">
        <v>2</v>
      </c>
      <c r="J871" s="4" t="s">
        <v>3</v>
      </c>
      <c r="K871" s="4" t="s">
        <v>34</v>
      </c>
      <c r="L871" s="4" t="s">
        <v>45</v>
      </c>
      <c r="M871" s="8">
        <v>1</v>
      </c>
      <c r="N871" s="5">
        <v>50.78</v>
      </c>
      <c r="O871" s="6">
        <v>0.05</v>
      </c>
      <c r="P871" s="5">
        <v>22.52</v>
      </c>
      <c r="Q871" s="5">
        <f t="shared" si="52"/>
        <v>48.241</v>
      </c>
      <c r="R871" s="5">
        <f t="shared" si="53"/>
        <v>22.52</v>
      </c>
      <c r="S871" s="5">
        <f t="shared" si="54"/>
        <v>25.721</v>
      </c>
      <c r="T871" s="7">
        <f t="shared" si="55"/>
        <v>0.5331771729441761</v>
      </c>
    </row>
    <row r="872" spans="1:20" ht="15.6">
      <c r="A872" s="2">
        <v>1694</v>
      </c>
      <c r="B872" s="3">
        <v>46263</v>
      </c>
      <c r="C872" s="4">
        <f>YEAR(SalesDataTable[[#This Row],[Order Date]])</f>
        <v>2026</v>
      </c>
      <c r="D872" s="4" t="str">
        <f>"Q"&amp;ROUNDUP(MONTH(SalesDataTable[[#This Row],[Order Date]])/3,0)</f>
        <v>Q3</v>
      </c>
      <c r="E872" s="4">
        <f>MONTH(SalesDataTable[[#This Row],[Order Date]])</f>
        <v>8</v>
      </c>
      <c r="F872" s="4" t="str">
        <f>TEXT(SalesDataTable[[#This Row],[Order Date]],"MMM")</f>
        <v>Aug</v>
      </c>
      <c r="G872" s="4" t="s">
        <v>6</v>
      </c>
      <c r="H872" s="4" t="s">
        <v>43</v>
      </c>
      <c r="I872" s="4" t="s">
        <v>2</v>
      </c>
      <c r="J872" s="4" t="s">
        <v>13</v>
      </c>
      <c r="K872" s="4" t="s">
        <v>9</v>
      </c>
      <c r="L872" s="4" t="s">
        <v>46</v>
      </c>
      <c r="M872" s="8">
        <v>1</v>
      </c>
      <c r="N872" s="5">
        <v>70.38</v>
      </c>
      <c r="O872" s="6">
        <v>0.15</v>
      </c>
      <c r="P872" s="5">
        <v>32.64</v>
      </c>
      <c r="Q872" s="5">
        <f t="shared" si="52"/>
        <v>59.822999999999993</v>
      </c>
      <c r="R872" s="5">
        <f t="shared" si="53"/>
        <v>32.64</v>
      </c>
      <c r="S872" s="5">
        <f t="shared" si="54"/>
        <v>27.182999999999993</v>
      </c>
      <c r="T872" s="7">
        <f t="shared" si="55"/>
        <v>0.45439045183290699</v>
      </c>
    </row>
    <row r="873" spans="1:20" ht="15.6">
      <c r="A873" s="2">
        <v>1695</v>
      </c>
      <c r="B873" s="3">
        <v>46133</v>
      </c>
      <c r="C873" s="4">
        <f>YEAR(SalesDataTable[[#This Row],[Order Date]])</f>
        <v>2026</v>
      </c>
      <c r="D873" s="4" t="str">
        <f>"Q"&amp;ROUNDUP(MONTH(SalesDataTable[[#This Row],[Order Date]])/3,0)</f>
        <v>Q2</v>
      </c>
      <c r="E873" s="4">
        <f>MONTH(SalesDataTable[[#This Row],[Order Date]])</f>
        <v>4</v>
      </c>
      <c r="F873" s="4" t="str">
        <f>TEXT(SalesDataTable[[#This Row],[Order Date]],"MMM")</f>
        <v>Apr</v>
      </c>
      <c r="G873" s="4" t="s">
        <v>0</v>
      </c>
      <c r="H873" s="4" t="s">
        <v>1</v>
      </c>
      <c r="I873" s="4" t="s">
        <v>19</v>
      </c>
      <c r="J873" s="4" t="s">
        <v>3</v>
      </c>
      <c r="K873" s="4" t="s">
        <v>9</v>
      </c>
      <c r="L873" s="4" t="s">
        <v>46</v>
      </c>
      <c r="M873" s="8">
        <v>1</v>
      </c>
      <c r="N873" s="5">
        <v>71.239999999999995</v>
      </c>
      <c r="O873" s="6">
        <v>0.1</v>
      </c>
      <c r="P873" s="5">
        <v>33.07</v>
      </c>
      <c r="Q873" s="5">
        <f t="shared" si="52"/>
        <v>64.116</v>
      </c>
      <c r="R873" s="5">
        <f t="shared" si="53"/>
        <v>33.07</v>
      </c>
      <c r="S873" s="5">
        <f t="shared" si="54"/>
        <v>31.045999999999999</v>
      </c>
      <c r="T873" s="7">
        <f t="shared" si="55"/>
        <v>0.48421610830369954</v>
      </c>
    </row>
    <row r="874" spans="1:20" ht="15.6">
      <c r="A874" s="2">
        <v>1697</v>
      </c>
      <c r="B874" s="3">
        <v>46181</v>
      </c>
      <c r="C874" s="4">
        <f>YEAR(SalesDataTable[[#This Row],[Order Date]])</f>
        <v>2026</v>
      </c>
      <c r="D874" s="4" t="str">
        <f>"Q"&amp;ROUNDUP(MONTH(SalesDataTable[[#This Row],[Order Date]])/3,0)</f>
        <v>Q2</v>
      </c>
      <c r="E874" s="4">
        <f>MONTH(SalesDataTable[[#This Row],[Order Date]])</f>
        <v>6</v>
      </c>
      <c r="F874" s="4" t="str">
        <f>TEXT(SalesDataTable[[#This Row],[Order Date]],"MMM")</f>
        <v>Jun</v>
      </c>
      <c r="G874" s="4" t="s">
        <v>6</v>
      </c>
      <c r="H874" s="4" t="s">
        <v>43</v>
      </c>
      <c r="I874" s="4" t="s">
        <v>2</v>
      </c>
      <c r="J874" s="4" t="s">
        <v>16</v>
      </c>
      <c r="K874" s="4" t="s">
        <v>9</v>
      </c>
      <c r="L874" s="4" t="s">
        <v>17</v>
      </c>
      <c r="M874" s="8">
        <v>2</v>
      </c>
      <c r="N874" s="5">
        <v>141.09</v>
      </c>
      <c r="O874" s="6">
        <v>0</v>
      </c>
      <c r="P874" s="5">
        <v>81.69</v>
      </c>
      <c r="Q874" s="5">
        <f t="shared" si="52"/>
        <v>282.18</v>
      </c>
      <c r="R874" s="5">
        <f t="shared" si="53"/>
        <v>163.38</v>
      </c>
      <c r="S874" s="5">
        <f t="shared" si="54"/>
        <v>118.80000000000001</v>
      </c>
      <c r="T874" s="7">
        <f t="shared" si="55"/>
        <v>0.42100786731873274</v>
      </c>
    </row>
    <row r="875" spans="1:20" ht="15.6">
      <c r="A875" s="2">
        <v>1700</v>
      </c>
      <c r="B875" s="3">
        <v>46110</v>
      </c>
      <c r="C875" s="4">
        <f>YEAR(SalesDataTable[[#This Row],[Order Date]])</f>
        <v>2026</v>
      </c>
      <c r="D875" s="4" t="str">
        <f>"Q"&amp;ROUNDUP(MONTH(SalesDataTable[[#This Row],[Order Date]])/3,0)</f>
        <v>Q1</v>
      </c>
      <c r="E875" s="4">
        <f>MONTH(SalesDataTable[[#This Row],[Order Date]])</f>
        <v>3</v>
      </c>
      <c r="F875" s="4" t="str">
        <f>TEXT(SalesDataTable[[#This Row],[Order Date]],"MMM")</f>
        <v>Mar</v>
      </c>
      <c r="G875" s="4" t="s">
        <v>6</v>
      </c>
      <c r="H875" s="4" t="s">
        <v>43</v>
      </c>
      <c r="I875" s="4" t="s">
        <v>28</v>
      </c>
      <c r="J875" s="4" t="s">
        <v>13</v>
      </c>
      <c r="K875" s="4" t="s">
        <v>14</v>
      </c>
      <c r="L875" s="4" t="s">
        <v>48</v>
      </c>
      <c r="M875" s="8">
        <v>1</v>
      </c>
      <c r="N875" s="5">
        <v>167.27</v>
      </c>
      <c r="O875" s="6">
        <v>0.05</v>
      </c>
      <c r="P875" s="5">
        <v>88.19</v>
      </c>
      <c r="Q875" s="5">
        <f t="shared" si="52"/>
        <v>158.90649999999999</v>
      </c>
      <c r="R875" s="5">
        <f t="shared" si="53"/>
        <v>88.19</v>
      </c>
      <c r="S875" s="5">
        <f t="shared" si="54"/>
        <v>70.716499999999996</v>
      </c>
      <c r="T875" s="7">
        <f t="shared" si="55"/>
        <v>0.44501955552478972</v>
      </c>
    </row>
    <row r="876" spans="1:20" ht="15.6">
      <c r="A876" s="2">
        <v>1701</v>
      </c>
      <c r="B876" s="3">
        <v>46176</v>
      </c>
      <c r="C876" s="4">
        <f>YEAR(SalesDataTable[[#This Row],[Order Date]])</f>
        <v>2026</v>
      </c>
      <c r="D876" s="4" t="str">
        <f>"Q"&amp;ROUNDUP(MONTH(SalesDataTable[[#This Row],[Order Date]])/3,0)</f>
        <v>Q2</v>
      </c>
      <c r="E876" s="4">
        <f>MONTH(SalesDataTable[[#This Row],[Order Date]])</f>
        <v>6</v>
      </c>
      <c r="F876" s="4" t="str">
        <f>TEXT(SalesDataTable[[#This Row],[Order Date]],"MMM")</f>
        <v>Jun</v>
      </c>
      <c r="G876" s="4" t="s">
        <v>0</v>
      </c>
      <c r="H876" s="4" t="s">
        <v>36</v>
      </c>
      <c r="I876" s="4" t="s">
        <v>2</v>
      </c>
      <c r="J876" s="4" t="s">
        <v>13</v>
      </c>
      <c r="K876" s="4" t="s">
        <v>14</v>
      </c>
      <c r="L876" s="4" t="s">
        <v>32</v>
      </c>
      <c r="M876" s="8">
        <v>1</v>
      </c>
      <c r="N876" s="5">
        <v>46.16</v>
      </c>
      <c r="O876" s="6">
        <v>0</v>
      </c>
      <c r="P876" s="5">
        <v>18.36</v>
      </c>
      <c r="Q876" s="5">
        <f t="shared" si="52"/>
        <v>46.16</v>
      </c>
      <c r="R876" s="5">
        <f t="shared" si="53"/>
        <v>18.36</v>
      </c>
      <c r="S876" s="5">
        <f t="shared" si="54"/>
        <v>27.799999999999997</v>
      </c>
      <c r="T876" s="7">
        <f t="shared" si="55"/>
        <v>0.60225303292894283</v>
      </c>
    </row>
    <row r="877" spans="1:20" ht="15.6">
      <c r="A877" s="2">
        <v>1703</v>
      </c>
      <c r="B877" s="3">
        <v>46127</v>
      </c>
      <c r="C877" s="4">
        <f>YEAR(SalesDataTable[[#This Row],[Order Date]])</f>
        <v>2026</v>
      </c>
      <c r="D877" s="4" t="str">
        <f>"Q"&amp;ROUNDUP(MONTH(SalesDataTable[[#This Row],[Order Date]])/3,0)</f>
        <v>Q2</v>
      </c>
      <c r="E877" s="4">
        <f>MONTH(SalesDataTable[[#This Row],[Order Date]])</f>
        <v>4</v>
      </c>
      <c r="F877" s="4" t="str">
        <f>TEXT(SalesDataTable[[#This Row],[Order Date]],"MMM")</f>
        <v>Apr</v>
      </c>
      <c r="G877" s="4" t="s">
        <v>6</v>
      </c>
      <c r="H877" s="4" t="s">
        <v>7</v>
      </c>
      <c r="I877" s="4" t="s">
        <v>2</v>
      </c>
      <c r="J877" s="4" t="s">
        <v>3</v>
      </c>
      <c r="K877" s="4" t="s">
        <v>9</v>
      </c>
      <c r="L877" s="4" t="s">
        <v>10</v>
      </c>
      <c r="M877" s="8">
        <v>1</v>
      </c>
      <c r="N877" s="5">
        <v>90.52</v>
      </c>
      <c r="O877" s="6">
        <v>0</v>
      </c>
      <c r="P877" s="5">
        <v>46.5</v>
      </c>
      <c r="Q877" s="5">
        <f t="shared" si="52"/>
        <v>90.52</v>
      </c>
      <c r="R877" s="5">
        <f t="shared" si="53"/>
        <v>46.5</v>
      </c>
      <c r="S877" s="5">
        <f t="shared" si="54"/>
        <v>44.019999999999996</v>
      </c>
      <c r="T877" s="7">
        <f t="shared" si="55"/>
        <v>0.4863013698630137</v>
      </c>
    </row>
    <row r="878" spans="1:20" ht="15.6">
      <c r="A878" s="2">
        <v>1704</v>
      </c>
      <c r="B878" s="3">
        <v>46185</v>
      </c>
      <c r="C878" s="4">
        <f>YEAR(SalesDataTable[[#This Row],[Order Date]])</f>
        <v>2026</v>
      </c>
      <c r="D878" s="4" t="str">
        <f>"Q"&amp;ROUNDUP(MONTH(SalesDataTable[[#This Row],[Order Date]])/3,0)</f>
        <v>Q2</v>
      </c>
      <c r="E878" s="4">
        <f>MONTH(SalesDataTable[[#This Row],[Order Date]])</f>
        <v>6</v>
      </c>
      <c r="F878" s="4" t="str">
        <f>TEXT(SalesDataTable[[#This Row],[Order Date]],"MMM")</f>
        <v>Jun</v>
      </c>
      <c r="G878" s="4" t="s">
        <v>11</v>
      </c>
      <c r="H878" s="4" t="s">
        <v>52</v>
      </c>
      <c r="I878" s="4" t="s">
        <v>2</v>
      </c>
      <c r="J878" s="4" t="s">
        <v>3</v>
      </c>
      <c r="K878" s="4" t="s">
        <v>14</v>
      </c>
      <c r="L878" s="4" t="s">
        <v>32</v>
      </c>
      <c r="M878" s="8">
        <v>1</v>
      </c>
      <c r="N878" s="5">
        <v>47.07</v>
      </c>
      <c r="O878" s="6">
        <v>0</v>
      </c>
      <c r="P878" s="5">
        <v>18.7</v>
      </c>
      <c r="Q878" s="5">
        <f t="shared" si="52"/>
        <v>47.07</v>
      </c>
      <c r="R878" s="5">
        <f t="shared" si="53"/>
        <v>18.7</v>
      </c>
      <c r="S878" s="5">
        <f t="shared" si="54"/>
        <v>28.37</v>
      </c>
      <c r="T878" s="7">
        <f t="shared" si="55"/>
        <v>0.60271935415338862</v>
      </c>
    </row>
    <row r="879" spans="1:20" ht="15.6">
      <c r="A879" s="2">
        <v>1706</v>
      </c>
      <c r="B879" s="3">
        <v>46380</v>
      </c>
      <c r="C879" s="4">
        <f>YEAR(SalesDataTable[[#This Row],[Order Date]])</f>
        <v>2026</v>
      </c>
      <c r="D879" s="4" t="str">
        <f>"Q"&amp;ROUNDUP(MONTH(SalesDataTable[[#This Row],[Order Date]])/3,0)</f>
        <v>Q4</v>
      </c>
      <c r="E879" s="4">
        <f>MONTH(SalesDataTable[[#This Row],[Order Date]])</f>
        <v>12</v>
      </c>
      <c r="F879" s="4" t="str">
        <f>TEXT(SalesDataTable[[#This Row],[Order Date]],"MMM")</f>
        <v>Dec</v>
      </c>
      <c r="G879" s="4" t="s">
        <v>0</v>
      </c>
      <c r="H879" s="4" t="s">
        <v>1</v>
      </c>
      <c r="I879" s="4" t="s">
        <v>2</v>
      </c>
      <c r="J879" s="4" t="s">
        <v>3</v>
      </c>
      <c r="K879" s="4" t="s">
        <v>23</v>
      </c>
      <c r="L879" s="4" t="s">
        <v>24</v>
      </c>
      <c r="M879" s="8">
        <v>2</v>
      </c>
      <c r="N879" s="5">
        <v>332.38</v>
      </c>
      <c r="O879" s="6">
        <v>0.05</v>
      </c>
      <c r="P879" s="5">
        <v>192.16</v>
      </c>
      <c r="Q879" s="5">
        <f t="shared" si="52"/>
        <v>631.52199999999993</v>
      </c>
      <c r="R879" s="5">
        <f t="shared" si="53"/>
        <v>384.32</v>
      </c>
      <c r="S879" s="5">
        <f t="shared" si="54"/>
        <v>247.20199999999994</v>
      </c>
      <c r="T879" s="7">
        <f t="shared" si="55"/>
        <v>0.39143846136793331</v>
      </c>
    </row>
    <row r="880" spans="1:20" ht="15.6">
      <c r="A880" s="2">
        <v>1707</v>
      </c>
      <c r="B880" s="3">
        <v>46322</v>
      </c>
      <c r="C880" s="4">
        <f>YEAR(SalesDataTable[[#This Row],[Order Date]])</f>
        <v>2026</v>
      </c>
      <c r="D880" s="4" t="str">
        <f>"Q"&amp;ROUNDUP(MONTH(SalesDataTable[[#This Row],[Order Date]])/3,0)</f>
        <v>Q4</v>
      </c>
      <c r="E880" s="4">
        <f>MONTH(SalesDataTable[[#This Row],[Order Date]])</f>
        <v>10</v>
      </c>
      <c r="F880" s="4" t="str">
        <f>TEXT(SalesDataTable[[#This Row],[Order Date]],"MMM")</f>
        <v>Oct</v>
      </c>
      <c r="G880" s="4" t="s">
        <v>11</v>
      </c>
      <c r="H880" s="4" t="s">
        <v>52</v>
      </c>
      <c r="I880" s="4" t="s">
        <v>2</v>
      </c>
      <c r="J880" s="4" t="s">
        <v>13</v>
      </c>
      <c r="K880" s="4" t="s">
        <v>14</v>
      </c>
      <c r="L880" s="4" t="s">
        <v>15</v>
      </c>
      <c r="M880" s="8">
        <v>2</v>
      </c>
      <c r="N880" s="5">
        <v>35.36</v>
      </c>
      <c r="O880" s="6">
        <v>0</v>
      </c>
      <c r="P880" s="5">
        <v>13.33</v>
      </c>
      <c r="Q880" s="5">
        <f t="shared" si="52"/>
        <v>70.72</v>
      </c>
      <c r="R880" s="5">
        <f t="shared" si="53"/>
        <v>26.66</v>
      </c>
      <c r="S880" s="5">
        <f t="shared" si="54"/>
        <v>44.06</v>
      </c>
      <c r="T880" s="7">
        <f t="shared" si="55"/>
        <v>0.62302036199095023</v>
      </c>
    </row>
    <row r="881" spans="1:20" ht="15.6">
      <c r="A881" s="2">
        <v>1708</v>
      </c>
      <c r="B881" s="3">
        <v>46132</v>
      </c>
      <c r="C881" s="4">
        <f>YEAR(SalesDataTable[[#This Row],[Order Date]])</f>
        <v>2026</v>
      </c>
      <c r="D881" s="4" t="str">
        <f>"Q"&amp;ROUNDUP(MONTH(SalesDataTable[[#This Row],[Order Date]])/3,0)</f>
        <v>Q2</v>
      </c>
      <c r="E881" s="4">
        <f>MONTH(SalesDataTable[[#This Row],[Order Date]])</f>
        <v>4</v>
      </c>
      <c r="F881" s="4" t="str">
        <f>TEXT(SalesDataTable[[#This Row],[Order Date]],"MMM")</f>
        <v>Apr</v>
      </c>
      <c r="G881" s="4" t="s">
        <v>11</v>
      </c>
      <c r="H881" s="4" t="s">
        <v>25</v>
      </c>
      <c r="I881" s="4" t="s">
        <v>28</v>
      </c>
      <c r="J881" s="4" t="s">
        <v>13</v>
      </c>
      <c r="K881" s="4" t="s">
        <v>34</v>
      </c>
      <c r="L881" s="4" t="s">
        <v>35</v>
      </c>
      <c r="M881" s="8">
        <v>1</v>
      </c>
      <c r="N881" s="5">
        <v>41.01</v>
      </c>
      <c r="O881" s="6">
        <v>0</v>
      </c>
      <c r="P881" s="5">
        <v>14.5</v>
      </c>
      <c r="Q881" s="5">
        <f t="shared" si="52"/>
        <v>41.01</v>
      </c>
      <c r="R881" s="5">
        <f t="shared" si="53"/>
        <v>14.5</v>
      </c>
      <c r="S881" s="5">
        <f t="shared" si="54"/>
        <v>26.509999999999998</v>
      </c>
      <c r="T881" s="7">
        <f t="shared" si="55"/>
        <v>0.64642770056083876</v>
      </c>
    </row>
    <row r="882" spans="1:20" ht="15.6">
      <c r="A882" s="2">
        <v>1709</v>
      </c>
      <c r="B882" s="3">
        <v>46037</v>
      </c>
      <c r="C882" s="4">
        <f>YEAR(SalesDataTable[[#This Row],[Order Date]])</f>
        <v>2026</v>
      </c>
      <c r="D882" s="4" t="str">
        <f>"Q"&amp;ROUNDUP(MONTH(SalesDataTable[[#This Row],[Order Date]])/3,0)</f>
        <v>Q1</v>
      </c>
      <c r="E882" s="4">
        <f>MONTH(SalesDataTable[[#This Row],[Order Date]])</f>
        <v>1</v>
      </c>
      <c r="F882" s="4" t="str">
        <f>TEXT(SalesDataTable[[#This Row],[Order Date]],"MMM")</f>
        <v>Jan</v>
      </c>
      <c r="G882" s="4" t="s">
        <v>20</v>
      </c>
      <c r="H882" s="4" t="s">
        <v>47</v>
      </c>
      <c r="I882" s="4" t="s">
        <v>2</v>
      </c>
      <c r="J882" s="4" t="s">
        <v>3</v>
      </c>
      <c r="K882" s="4" t="s">
        <v>9</v>
      </c>
      <c r="L882" s="4" t="s">
        <v>37</v>
      </c>
      <c r="M882" s="8">
        <v>2</v>
      </c>
      <c r="N882" s="5">
        <v>151.33000000000001</v>
      </c>
      <c r="O882" s="6">
        <v>0.1</v>
      </c>
      <c r="P882" s="5">
        <v>78.44</v>
      </c>
      <c r="Q882" s="5">
        <f t="shared" si="52"/>
        <v>272.39400000000001</v>
      </c>
      <c r="R882" s="5">
        <f t="shared" si="53"/>
        <v>156.88</v>
      </c>
      <c r="S882" s="5">
        <f t="shared" si="54"/>
        <v>115.51400000000001</v>
      </c>
      <c r="T882" s="7">
        <f t="shared" si="55"/>
        <v>0.42406954631893512</v>
      </c>
    </row>
    <row r="883" spans="1:20" ht="15.6">
      <c r="A883" s="2">
        <v>1712</v>
      </c>
      <c r="B883" s="3">
        <v>46136</v>
      </c>
      <c r="C883" s="4">
        <f>YEAR(SalesDataTable[[#This Row],[Order Date]])</f>
        <v>2026</v>
      </c>
      <c r="D883" s="4" t="str">
        <f>"Q"&amp;ROUNDUP(MONTH(SalesDataTable[[#This Row],[Order Date]])/3,0)</f>
        <v>Q2</v>
      </c>
      <c r="E883" s="4">
        <f>MONTH(SalesDataTable[[#This Row],[Order Date]])</f>
        <v>4</v>
      </c>
      <c r="F883" s="4" t="str">
        <f>TEXT(SalesDataTable[[#This Row],[Order Date]],"MMM")</f>
        <v>Apr</v>
      </c>
      <c r="G883" s="4" t="s">
        <v>6</v>
      </c>
      <c r="H883" s="4" t="s">
        <v>7</v>
      </c>
      <c r="I883" s="4" t="s">
        <v>8</v>
      </c>
      <c r="J883" s="4" t="s">
        <v>3</v>
      </c>
      <c r="K883" s="4" t="s">
        <v>4</v>
      </c>
      <c r="L883" s="4" t="s">
        <v>26</v>
      </c>
      <c r="M883" s="8">
        <v>15</v>
      </c>
      <c r="N883" s="5">
        <v>41.21</v>
      </c>
      <c r="O883" s="6">
        <v>0.15</v>
      </c>
      <c r="P883" s="5">
        <v>16.760000000000002</v>
      </c>
      <c r="Q883" s="5">
        <f t="shared" si="52"/>
        <v>525.42750000000001</v>
      </c>
      <c r="R883" s="5">
        <f t="shared" si="53"/>
        <v>251.40000000000003</v>
      </c>
      <c r="S883" s="5">
        <f t="shared" si="54"/>
        <v>274.02749999999997</v>
      </c>
      <c r="T883" s="7">
        <f t="shared" si="55"/>
        <v>0.52153246642020068</v>
      </c>
    </row>
    <row r="884" spans="1:20" ht="15.6">
      <c r="A884" s="2">
        <v>1713</v>
      </c>
      <c r="B884" s="3">
        <v>46158</v>
      </c>
      <c r="C884" s="4">
        <f>YEAR(SalesDataTable[[#This Row],[Order Date]])</f>
        <v>2026</v>
      </c>
      <c r="D884" s="4" t="str">
        <f>"Q"&amp;ROUNDUP(MONTH(SalesDataTable[[#This Row],[Order Date]])/3,0)</f>
        <v>Q2</v>
      </c>
      <c r="E884" s="4">
        <f>MONTH(SalesDataTable[[#This Row],[Order Date]])</f>
        <v>5</v>
      </c>
      <c r="F884" s="4" t="str">
        <f>TEXT(SalesDataTable[[#This Row],[Order Date]],"MMM")</f>
        <v>May</v>
      </c>
      <c r="G884" s="4" t="s">
        <v>0</v>
      </c>
      <c r="H884" s="4" t="s">
        <v>50</v>
      </c>
      <c r="I884" s="4" t="s">
        <v>19</v>
      </c>
      <c r="J884" s="4" t="s">
        <v>13</v>
      </c>
      <c r="K884" s="4" t="s">
        <v>23</v>
      </c>
      <c r="L884" s="4" t="s">
        <v>51</v>
      </c>
      <c r="M884" s="8">
        <v>2</v>
      </c>
      <c r="N884" s="5">
        <v>121.22</v>
      </c>
      <c r="O884" s="6">
        <v>0</v>
      </c>
      <c r="P884" s="5">
        <v>60.38</v>
      </c>
      <c r="Q884" s="5">
        <f t="shared" si="52"/>
        <v>242.44</v>
      </c>
      <c r="R884" s="5">
        <f t="shared" si="53"/>
        <v>120.76</v>
      </c>
      <c r="S884" s="5">
        <f t="shared" si="54"/>
        <v>121.67999999999999</v>
      </c>
      <c r="T884" s="7">
        <f t="shared" si="55"/>
        <v>0.50189737667051637</v>
      </c>
    </row>
    <row r="885" spans="1:20" ht="15.6">
      <c r="A885" s="2">
        <v>1716</v>
      </c>
      <c r="B885" s="3">
        <v>46315</v>
      </c>
      <c r="C885" s="4">
        <f>YEAR(SalesDataTable[[#This Row],[Order Date]])</f>
        <v>2026</v>
      </c>
      <c r="D885" s="4" t="str">
        <f>"Q"&amp;ROUNDUP(MONTH(SalesDataTable[[#This Row],[Order Date]])/3,0)</f>
        <v>Q4</v>
      </c>
      <c r="E885" s="4">
        <f>MONTH(SalesDataTable[[#This Row],[Order Date]])</f>
        <v>10</v>
      </c>
      <c r="F885" s="4" t="str">
        <f>TEXT(SalesDataTable[[#This Row],[Order Date]],"MMM")</f>
        <v>Oct</v>
      </c>
      <c r="G885" s="4" t="s">
        <v>0</v>
      </c>
      <c r="H885" s="4" t="s">
        <v>1</v>
      </c>
      <c r="I885" s="4" t="s">
        <v>19</v>
      </c>
      <c r="J885" s="4" t="s">
        <v>3</v>
      </c>
      <c r="K885" s="4" t="s">
        <v>34</v>
      </c>
      <c r="L885" s="4" t="s">
        <v>42</v>
      </c>
      <c r="M885" s="8">
        <v>5</v>
      </c>
      <c r="N885" s="5">
        <v>35.99</v>
      </c>
      <c r="O885" s="6">
        <v>0</v>
      </c>
      <c r="P885" s="5">
        <v>14.19</v>
      </c>
      <c r="Q885" s="5">
        <f t="shared" si="52"/>
        <v>179.95000000000002</v>
      </c>
      <c r="R885" s="5">
        <f t="shared" si="53"/>
        <v>70.95</v>
      </c>
      <c r="S885" s="5">
        <f t="shared" si="54"/>
        <v>109.00000000000001</v>
      </c>
      <c r="T885" s="7">
        <f t="shared" si="55"/>
        <v>0.60572381217004723</v>
      </c>
    </row>
    <row r="886" spans="1:20" ht="15.6">
      <c r="A886" s="2">
        <v>1717</v>
      </c>
      <c r="B886" s="3">
        <v>46085</v>
      </c>
      <c r="C886" s="4">
        <f>YEAR(SalesDataTable[[#This Row],[Order Date]])</f>
        <v>2026</v>
      </c>
      <c r="D886" s="4" t="str">
        <f>"Q"&amp;ROUNDUP(MONTH(SalesDataTable[[#This Row],[Order Date]])/3,0)</f>
        <v>Q1</v>
      </c>
      <c r="E886" s="4">
        <f>MONTH(SalesDataTable[[#This Row],[Order Date]])</f>
        <v>3</v>
      </c>
      <c r="F886" s="4" t="str">
        <f>TEXT(SalesDataTable[[#This Row],[Order Date]],"MMM")</f>
        <v>Mar</v>
      </c>
      <c r="G886" s="4" t="s">
        <v>20</v>
      </c>
      <c r="H886" s="4" t="s">
        <v>47</v>
      </c>
      <c r="I886" s="4" t="s">
        <v>2</v>
      </c>
      <c r="J886" s="4" t="s">
        <v>3</v>
      </c>
      <c r="K886" s="4" t="s">
        <v>34</v>
      </c>
      <c r="L886" s="4" t="s">
        <v>35</v>
      </c>
      <c r="M886" s="8">
        <v>1</v>
      </c>
      <c r="N886" s="5">
        <v>40.909999999999997</v>
      </c>
      <c r="O886" s="6">
        <v>0</v>
      </c>
      <c r="P886" s="5">
        <v>14.89</v>
      </c>
      <c r="Q886" s="5">
        <f t="shared" si="52"/>
        <v>40.909999999999997</v>
      </c>
      <c r="R886" s="5">
        <f t="shared" si="53"/>
        <v>14.89</v>
      </c>
      <c r="S886" s="5">
        <f t="shared" si="54"/>
        <v>26.019999999999996</v>
      </c>
      <c r="T886" s="7">
        <f t="shared" si="55"/>
        <v>0.63603031043754577</v>
      </c>
    </row>
    <row r="887" spans="1:20" ht="15.6">
      <c r="A887" s="2">
        <v>1720</v>
      </c>
      <c r="B887" s="3">
        <v>46124</v>
      </c>
      <c r="C887" s="4">
        <f>YEAR(SalesDataTable[[#This Row],[Order Date]])</f>
        <v>2026</v>
      </c>
      <c r="D887" s="4" t="str">
        <f>"Q"&amp;ROUNDUP(MONTH(SalesDataTable[[#This Row],[Order Date]])/3,0)</f>
        <v>Q2</v>
      </c>
      <c r="E887" s="4">
        <f>MONTH(SalesDataTable[[#This Row],[Order Date]])</f>
        <v>4</v>
      </c>
      <c r="F887" s="4" t="str">
        <f>TEXT(SalesDataTable[[#This Row],[Order Date]],"MMM")</f>
        <v>Apr</v>
      </c>
      <c r="G887" s="4" t="s">
        <v>0</v>
      </c>
      <c r="H887" s="4" t="s">
        <v>50</v>
      </c>
      <c r="I887" s="4" t="s">
        <v>2</v>
      </c>
      <c r="J887" s="4" t="s">
        <v>13</v>
      </c>
      <c r="K887" s="4" t="s">
        <v>9</v>
      </c>
      <c r="L887" s="4" t="s">
        <v>10</v>
      </c>
      <c r="M887" s="8">
        <v>2</v>
      </c>
      <c r="N887" s="5">
        <v>92.07</v>
      </c>
      <c r="O887" s="6">
        <v>0</v>
      </c>
      <c r="P887" s="5">
        <v>44.1</v>
      </c>
      <c r="Q887" s="5">
        <f t="shared" si="52"/>
        <v>184.14</v>
      </c>
      <c r="R887" s="5">
        <f t="shared" si="53"/>
        <v>88.2</v>
      </c>
      <c r="S887" s="5">
        <f t="shared" si="54"/>
        <v>95.939999999999984</v>
      </c>
      <c r="T887" s="7">
        <f t="shared" si="55"/>
        <v>0.52101661779081132</v>
      </c>
    </row>
    <row r="888" spans="1:20" ht="15.6">
      <c r="A888" s="2">
        <v>1721</v>
      </c>
      <c r="B888" s="3">
        <v>46287</v>
      </c>
      <c r="C888" s="4">
        <f>YEAR(SalesDataTable[[#This Row],[Order Date]])</f>
        <v>2026</v>
      </c>
      <c r="D888" s="4" t="str">
        <f>"Q"&amp;ROUNDUP(MONTH(SalesDataTable[[#This Row],[Order Date]])/3,0)</f>
        <v>Q3</v>
      </c>
      <c r="E888" s="4">
        <f>MONTH(SalesDataTable[[#This Row],[Order Date]])</f>
        <v>9</v>
      </c>
      <c r="F888" s="4" t="str">
        <f>TEXT(SalesDataTable[[#This Row],[Order Date]],"MMM")</f>
        <v>Sep</v>
      </c>
      <c r="G888" s="4" t="s">
        <v>20</v>
      </c>
      <c r="H888" s="4" t="s">
        <v>31</v>
      </c>
      <c r="I888" s="4" t="s">
        <v>2</v>
      </c>
      <c r="J888" s="4" t="s">
        <v>16</v>
      </c>
      <c r="K888" s="4" t="s">
        <v>9</v>
      </c>
      <c r="L888" s="4" t="s">
        <v>37</v>
      </c>
      <c r="M888" s="8">
        <v>1</v>
      </c>
      <c r="N888" s="5">
        <v>156.81</v>
      </c>
      <c r="O888" s="6">
        <v>0</v>
      </c>
      <c r="P888" s="5">
        <v>78.2</v>
      </c>
      <c r="Q888" s="5">
        <f t="shared" si="52"/>
        <v>156.81</v>
      </c>
      <c r="R888" s="5">
        <f t="shared" si="53"/>
        <v>78.2</v>
      </c>
      <c r="S888" s="5">
        <f t="shared" si="54"/>
        <v>78.61</v>
      </c>
      <c r="T888" s="7">
        <f t="shared" si="55"/>
        <v>0.50130731458452904</v>
      </c>
    </row>
    <row r="889" spans="1:20" ht="15.6">
      <c r="A889" s="2">
        <v>1723</v>
      </c>
      <c r="B889" s="3">
        <v>46058</v>
      </c>
      <c r="C889" s="4">
        <f>YEAR(SalesDataTable[[#This Row],[Order Date]])</f>
        <v>2026</v>
      </c>
      <c r="D889" s="4" t="str">
        <f>"Q"&amp;ROUNDUP(MONTH(SalesDataTable[[#This Row],[Order Date]])/3,0)</f>
        <v>Q1</v>
      </c>
      <c r="E889" s="4">
        <f>MONTH(SalesDataTable[[#This Row],[Order Date]])</f>
        <v>2</v>
      </c>
      <c r="F889" s="4" t="str">
        <f>TEXT(SalesDataTable[[#This Row],[Order Date]],"MMM")</f>
        <v>Feb</v>
      </c>
      <c r="G889" s="4" t="s">
        <v>20</v>
      </c>
      <c r="H889" s="4" t="s">
        <v>33</v>
      </c>
      <c r="I889" s="4" t="s">
        <v>2</v>
      </c>
      <c r="J889" s="4" t="s">
        <v>3</v>
      </c>
      <c r="K889" s="4" t="s">
        <v>4</v>
      </c>
      <c r="L889" s="4" t="s">
        <v>30</v>
      </c>
      <c r="M889" s="8">
        <v>2</v>
      </c>
      <c r="N889" s="5">
        <v>101.01</v>
      </c>
      <c r="O889" s="6">
        <v>0</v>
      </c>
      <c r="P889" s="5">
        <v>50.26</v>
      </c>
      <c r="Q889" s="5">
        <f t="shared" si="52"/>
        <v>202.02</v>
      </c>
      <c r="R889" s="5">
        <f t="shared" si="53"/>
        <v>100.52</v>
      </c>
      <c r="S889" s="5">
        <f t="shared" si="54"/>
        <v>101.50000000000001</v>
      </c>
      <c r="T889" s="7">
        <f t="shared" si="55"/>
        <v>0.50242550242550243</v>
      </c>
    </row>
    <row r="890" spans="1:20" ht="15.6">
      <c r="A890" s="2">
        <v>1726</v>
      </c>
      <c r="B890" s="3">
        <v>46221</v>
      </c>
      <c r="C890" s="4">
        <f>YEAR(SalesDataTable[[#This Row],[Order Date]])</f>
        <v>2026</v>
      </c>
      <c r="D890" s="4" t="str">
        <f>"Q"&amp;ROUNDUP(MONTH(SalesDataTable[[#This Row],[Order Date]])/3,0)</f>
        <v>Q3</v>
      </c>
      <c r="E890" s="4">
        <f>MONTH(SalesDataTable[[#This Row],[Order Date]])</f>
        <v>7</v>
      </c>
      <c r="F890" s="4" t="str">
        <f>TEXT(SalesDataTable[[#This Row],[Order Date]],"MMM")</f>
        <v>Jul</v>
      </c>
      <c r="G890" s="4" t="s">
        <v>6</v>
      </c>
      <c r="H890" s="4" t="s">
        <v>49</v>
      </c>
      <c r="I890" s="4" t="s">
        <v>19</v>
      </c>
      <c r="J890" s="4" t="s">
        <v>16</v>
      </c>
      <c r="K890" s="4" t="s">
        <v>23</v>
      </c>
      <c r="L890" s="4" t="s">
        <v>40</v>
      </c>
      <c r="M890" s="8">
        <v>2</v>
      </c>
      <c r="N890" s="5">
        <v>80.98</v>
      </c>
      <c r="O890" s="6">
        <v>0.05</v>
      </c>
      <c r="P890" s="5">
        <v>39.85</v>
      </c>
      <c r="Q890" s="5">
        <f t="shared" si="52"/>
        <v>153.86199999999999</v>
      </c>
      <c r="R890" s="5">
        <f t="shared" si="53"/>
        <v>79.7</v>
      </c>
      <c r="S890" s="5">
        <f t="shared" si="54"/>
        <v>74.161999999999992</v>
      </c>
      <c r="T890" s="7">
        <f t="shared" si="55"/>
        <v>0.48200335365457353</v>
      </c>
    </row>
    <row r="891" spans="1:20" ht="15.6">
      <c r="A891" s="2">
        <v>1728</v>
      </c>
      <c r="B891" s="3">
        <v>46256</v>
      </c>
      <c r="C891" s="4">
        <f>YEAR(SalesDataTable[[#This Row],[Order Date]])</f>
        <v>2026</v>
      </c>
      <c r="D891" s="4" t="str">
        <f>"Q"&amp;ROUNDUP(MONTH(SalesDataTable[[#This Row],[Order Date]])/3,0)</f>
        <v>Q3</v>
      </c>
      <c r="E891" s="4">
        <f>MONTH(SalesDataTable[[#This Row],[Order Date]])</f>
        <v>8</v>
      </c>
      <c r="F891" s="4" t="str">
        <f>TEXT(SalesDataTable[[#This Row],[Order Date]],"MMM")</f>
        <v>Aug</v>
      </c>
      <c r="G891" s="4" t="s">
        <v>0</v>
      </c>
      <c r="H891" s="4" t="s">
        <v>36</v>
      </c>
      <c r="I891" s="4" t="s">
        <v>8</v>
      </c>
      <c r="J891" s="4" t="s">
        <v>16</v>
      </c>
      <c r="K891" s="4" t="s">
        <v>4</v>
      </c>
      <c r="L891" s="4" t="s">
        <v>30</v>
      </c>
      <c r="M891" s="8">
        <v>6</v>
      </c>
      <c r="N891" s="5">
        <v>101.54</v>
      </c>
      <c r="O891" s="6">
        <v>0.1</v>
      </c>
      <c r="P891" s="5">
        <v>50</v>
      </c>
      <c r="Q891" s="5">
        <f t="shared" si="52"/>
        <v>548.31600000000003</v>
      </c>
      <c r="R891" s="5">
        <f t="shared" si="53"/>
        <v>300</v>
      </c>
      <c r="S891" s="5">
        <f t="shared" si="54"/>
        <v>248.31600000000003</v>
      </c>
      <c r="T891" s="7">
        <f t="shared" si="55"/>
        <v>0.45287024270676035</v>
      </c>
    </row>
    <row r="892" spans="1:20" ht="15.6">
      <c r="A892" s="2">
        <v>1730</v>
      </c>
      <c r="B892" s="3">
        <v>46333</v>
      </c>
      <c r="C892" s="4">
        <f>YEAR(SalesDataTable[[#This Row],[Order Date]])</f>
        <v>2026</v>
      </c>
      <c r="D892" s="4" t="str">
        <f>"Q"&amp;ROUNDUP(MONTH(SalesDataTable[[#This Row],[Order Date]])/3,0)</f>
        <v>Q4</v>
      </c>
      <c r="E892" s="4">
        <f>MONTH(SalesDataTable[[#This Row],[Order Date]])</f>
        <v>11</v>
      </c>
      <c r="F892" s="4" t="str">
        <f>TEXT(SalesDataTable[[#This Row],[Order Date]],"MMM")</f>
        <v>Nov</v>
      </c>
      <c r="G892" s="4" t="s">
        <v>20</v>
      </c>
      <c r="H892" s="4" t="s">
        <v>21</v>
      </c>
      <c r="I892" s="4" t="s">
        <v>28</v>
      </c>
      <c r="J892" s="4" t="s">
        <v>3</v>
      </c>
      <c r="K892" s="4" t="s">
        <v>9</v>
      </c>
      <c r="L892" s="4" t="s">
        <v>37</v>
      </c>
      <c r="M892" s="8">
        <v>2</v>
      </c>
      <c r="N892" s="5">
        <v>151.55000000000001</v>
      </c>
      <c r="O892" s="6">
        <v>0.1</v>
      </c>
      <c r="P892" s="5">
        <v>80.48</v>
      </c>
      <c r="Q892" s="5">
        <f t="shared" si="52"/>
        <v>272.79000000000002</v>
      </c>
      <c r="R892" s="5">
        <f t="shared" si="53"/>
        <v>160.96</v>
      </c>
      <c r="S892" s="5">
        <f t="shared" si="54"/>
        <v>111.83000000000001</v>
      </c>
      <c r="T892" s="7">
        <f t="shared" si="55"/>
        <v>0.40994904505297114</v>
      </c>
    </row>
    <row r="893" spans="1:20" ht="15.6">
      <c r="A893" s="2">
        <v>1732</v>
      </c>
      <c r="B893" s="3">
        <v>46257</v>
      </c>
      <c r="C893" s="4">
        <f>YEAR(SalesDataTable[[#This Row],[Order Date]])</f>
        <v>2026</v>
      </c>
      <c r="D893" s="4" t="str">
        <f>"Q"&amp;ROUNDUP(MONTH(SalesDataTable[[#This Row],[Order Date]])/3,0)</f>
        <v>Q3</v>
      </c>
      <c r="E893" s="4">
        <f>MONTH(SalesDataTable[[#This Row],[Order Date]])</f>
        <v>8</v>
      </c>
      <c r="F893" s="4" t="str">
        <f>TEXT(SalesDataTable[[#This Row],[Order Date]],"MMM")</f>
        <v>Aug</v>
      </c>
      <c r="G893" s="4" t="s">
        <v>6</v>
      </c>
      <c r="H893" s="4" t="s">
        <v>7</v>
      </c>
      <c r="I893" s="4" t="s">
        <v>19</v>
      </c>
      <c r="J893" s="4" t="s">
        <v>13</v>
      </c>
      <c r="K893" s="4" t="s">
        <v>4</v>
      </c>
      <c r="L893" s="4" t="s">
        <v>26</v>
      </c>
      <c r="M893" s="8">
        <v>4</v>
      </c>
      <c r="N893" s="5">
        <v>41.09</v>
      </c>
      <c r="O893" s="6">
        <v>0</v>
      </c>
      <c r="P893" s="5">
        <v>17</v>
      </c>
      <c r="Q893" s="5">
        <f t="shared" si="52"/>
        <v>164.36</v>
      </c>
      <c r="R893" s="5">
        <f t="shared" si="53"/>
        <v>68</v>
      </c>
      <c r="S893" s="5">
        <f t="shared" si="54"/>
        <v>96.360000000000014</v>
      </c>
      <c r="T893" s="7">
        <f t="shared" si="55"/>
        <v>0.58627403261134103</v>
      </c>
    </row>
    <row r="894" spans="1:20" ht="15.6">
      <c r="A894" s="2">
        <v>1733</v>
      </c>
      <c r="B894" s="3">
        <v>46328</v>
      </c>
      <c r="C894" s="4">
        <f>YEAR(SalesDataTable[[#This Row],[Order Date]])</f>
        <v>2026</v>
      </c>
      <c r="D894" s="4" t="str">
        <f>"Q"&amp;ROUNDUP(MONTH(SalesDataTable[[#This Row],[Order Date]])/3,0)</f>
        <v>Q4</v>
      </c>
      <c r="E894" s="4">
        <f>MONTH(SalesDataTable[[#This Row],[Order Date]])</f>
        <v>11</v>
      </c>
      <c r="F894" s="4" t="str">
        <f>TEXT(SalesDataTable[[#This Row],[Order Date]],"MMM")</f>
        <v>Nov</v>
      </c>
      <c r="G894" s="4" t="s">
        <v>0</v>
      </c>
      <c r="H894" s="4" t="s">
        <v>36</v>
      </c>
      <c r="I894" s="4" t="s">
        <v>8</v>
      </c>
      <c r="J894" s="4" t="s">
        <v>3</v>
      </c>
      <c r="K894" s="4" t="s">
        <v>9</v>
      </c>
      <c r="L894" s="4" t="s">
        <v>46</v>
      </c>
      <c r="M894" s="8">
        <v>3</v>
      </c>
      <c r="N894" s="5">
        <v>71.12</v>
      </c>
      <c r="O894" s="6">
        <v>0.15</v>
      </c>
      <c r="P894" s="5">
        <v>33.090000000000003</v>
      </c>
      <c r="Q894" s="5">
        <f t="shared" si="52"/>
        <v>181.35599999999999</v>
      </c>
      <c r="R894" s="5">
        <f t="shared" si="53"/>
        <v>99.27000000000001</v>
      </c>
      <c r="S894" s="5">
        <f t="shared" si="54"/>
        <v>82.085999999999984</v>
      </c>
      <c r="T894" s="7">
        <f t="shared" si="55"/>
        <v>0.45262356911268437</v>
      </c>
    </row>
    <row r="895" spans="1:20" ht="15.6">
      <c r="A895" s="2">
        <v>1734</v>
      </c>
      <c r="B895" s="3">
        <v>46027</v>
      </c>
      <c r="C895" s="4">
        <f>YEAR(SalesDataTable[[#This Row],[Order Date]])</f>
        <v>2026</v>
      </c>
      <c r="D895" s="4" t="str">
        <f>"Q"&amp;ROUNDUP(MONTH(SalesDataTable[[#This Row],[Order Date]])/3,0)</f>
        <v>Q1</v>
      </c>
      <c r="E895" s="4">
        <f>MONTH(SalesDataTable[[#This Row],[Order Date]])</f>
        <v>1</v>
      </c>
      <c r="F895" s="4" t="str">
        <f>TEXT(SalesDataTable[[#This Row],[Order Date]],"MMM")</f>
        <v>Jan</v>
      </c>
      <c r="G895" s="4" t="s">
        <v>20</v>
      </c>
      <c r="H895" s="4" t="s">
        <v>33</v>
      </c>
      <c r="I895" s="4" t="s">
        <v>28</v>
      </c>
      <c r="J895" s="4" t="s">
        <v>3</v>
      </c>
      <c r="K895" s="4" t="s">
        <v>34</v>
      </c>
      <c r="L895" s="4" t="s">
        <v>35</v>
      </c>
      <c r="M895" s="8">
        <v>1</v>
      </c>
      <c r="N895" s="5">
        <v>40.6</v>
      </c>
      <c r="O895" s="6">
        <v>0.15</v>
      </c>
      <c r="P895" s="5">
        <v>14.61</v>
      </c>
      <c r="Q895" s="5">
        <f t="shared" si="52"/>
        <v>34.51</v>
      </c>
      <c r="R895" s="5">
        <f t="shared" si="53"/>
        <v>14.61</v>
      </c>
      <c r="S895" s="5">
        <f t="shared" si="54"/>
        <v>19.899999999999999</v>
      </c>
      <c r="T895" s="7">
        <f t="shared" si="55"/>
        <v>0.57664445088380178</v>
      </c>
    </row>
    <row r="896" spans="1:20" ht="15.6">
      <c r="A896" s="2">
        <v>1737</v>
      </c>
      <c r="B896" s="3">
        <v>46079</v>
      </c>
      <c r="C896" s="4">
        <f>YEAR(SalesDataTable[[#This Row],[Order Date]])</f>
        <v>2026</v>
      </c>
      <c r="D896" s="4" t="str">
        <f>"Q"&amp;ROUNDUP(MONTH(SalesDataTable[[#This Row],[Order Date]])/3,0)</f>
        <v>Q1</v>
      </c>
      <c r="E896" s="4">
        <f>MONTH(SalesDataTable[[#This Row],[Order Date]])</f>
        <v>2</v>
      </c>
      <c r="F896" s="4" t="str">
        <f>TEXT(SalesDataTable[[#This Row],[Order Date]],"MMM")</f>
        <v>Feb</v>
      </c>
      <c r="G896" s="4" t="s">
        <v>0</v>
      </c>
      <c r="H896" s="4" t="s">
        <v>50</v>
      </c>
      <c r="I896" s="4" t="s">
        <v>2</v>
      </c>
      <c r="J896" s="4" t="s">
        <v>13</v>
      </c>
      <c r="K896" s="4" t="s">
        <v>23</v>
      </c>
      <c r="L896" s="4" t="s">
        <v>51</v>
      </c>
      <c r="M896" s="8">
        <v>2</v>
      </c>
      <c r="N896" s="5">
        <v>122.16</v>
      </c>
      <c r="O896" s="6">
        <v>0</v>
      </c>
      <c r="P896" s="5">
        <v>61.31</v>
      </c>
      <c r="Q896" s="5">
        <f t="shared" si="52"/>
        <v>244.32</v>
      </c>
      <c r="R896" s="5">
        <f t="shared" si="53"/>
        <v>122.62</v>
      </c>
      <c r="S896" s="5">
        <f t="shared" si="54"/>
        <v>121.69999999999999</v>
      </c>
      <c r="T896" s="7">
        <f t="shared" si="55"/>
        <v>0.49811722331368691</v>
      </c>
    </row>
    <row r="897" spans="1:20" ht="15.6">
      <c r="A897" s="2">
        <v>1738</v>
      </c>
      <c r="B897" s="3">
        <v>46277</v>
      </c>
      <c r="C897" s="4">
        <f>YEAR(SalesDataTable[[#This Row],[Order Date]])</f>
        <v>2026</v>
      </c>
      <c r="D897" s="4" t="str">
        <f>"Q"&amp;ROUNDUP(MONTH(SalesDataTable[[#This Row],[Order Date]])/3,0)</f>
        <v>Q3</v>
      </c>
      <c r="E897" s="4">
        <f>MONTH(SalesDataTable[[#This Row],[Order Date]])</f>
        <v>9</v>
      </c>
      <c r="F897" s="4" t="str">
        <f>TEXT(SalesDataTable[[#This Row],[Order Date]],"MMM")</f>
        <v>Sep</v>
      </c>
      <c r="G897" s="4" t="s">
        <v>0</v>
      </c>
      <c r="H897" s="4" t="s">
        <v>50</v>
      </c>
      <c r="I897" s="4" t="s">
        <v>8</v>
      </c>
      <c r="J897" s="4" t="s">
        <v>16</v>
      </c>
      <c r="K897" s="4" t="s">
        <v>9</v>
      </c>
      <c r="L897" s="4" t="s">
        <v>17</v>
      </c>
      <c r="M897" s="8">
        <v>10</v>
      </c>
      <c r="N897" s="5">
        <v>144.4</v>
      </c>
      <c r="O897" s="6">
        <v>0.1</v>
      </c>
      <c r="P897" s="5">
        <v>81.069999999999993</v>
      </c>
      <c r="Q897" s="5">
        <f t="shared" si="52"/>
        <v>1299.6000000000001</v>
      </c>
      <c r="R897" s="5">
        <f t="shared" si="53"/>
        <v>810.69999999999993</v>
      </c>
      <c r="S897" s="5">
        <f t="shared" si="54"/>
        <v>488.9000000000002</v>
      </c>
      <c r="T897" s="7">
        <f t="shared" si="55"/>
        <v>0.37619267466912909</v>
      </c>
    </row>
    <row r="898" spans="1:20" ht="15.6">
      <c r="A898" s="2">
        <v>1740</v>
      </c>
      <c r="B898" s="3">
        <v>46364</v>
      </c>
      <c r="C898" s="4">
        <f>YEAR(SalesDataTable[[#This Row],[Order Date]])</f>
        <v>2026</v>
      </c>
      <c r="D898" s="4" t="str">
        <f>"Q"&amp;ROUNDUP(MONTH(SalesDataTable[[#This Row],[Order Date]])/3,0)</f>
        <v>Q4</v>
      </c>
      <c r="E898" s="4">
        <f>MONTH(SalesDataTable[[#This Row],[Order Date]])</f>
        <v>12</v>
      </c>
      <c r="F898" s="4" t="str">
        <f>TEXT(SalesDataTable[[#This Row],[Order Date]],"MMM")</f>
        <v>Dec</v>
      </c>
      <c r="G898" s="4" t="s">
        <v>11</v>
      </c>
      <c r="H898" s="4" t="s">
        <v>39</v>
      </c>
      <c r="I898" s="4" t="s">
        <v>28</v>
      </c>
      <c r="J898" s="4" t="s">
        <v>3</v>
      </c>
      <c r="K898" s="4" t="s">
        <v>14</v>
      </c>
      <c r="L898" s="4" t="s">
        <v>48</v>
      </c>
      <c r="M898" s="8">
        <v>1</v>
      </c>
      <c r="N898" s="5">
        <v>165.29</v>
      </c>
      <c r="O898" s="6">
        <v>0.05</v>
      </c>
      <c r="P898" s="5">
        <v>89.92</v>
      </c>
      <c r="Q898" s="5">
        <f t="shared" ref="Q898:Q961" si="56">M898*N898*(1-O898)</f>
        <v>157.02549999999999</v>
      </c>
      <c r="R898" s="5">
        <f t="shared" ref="R898:R961" si="57">M898*P898</f>
        <v>89.92</v>
      </c>
      <c r="S898" s="5">
        <f t="shared" ref="S898:S961" si="58">Q898-R898</f>
        <v>67.105499999999992</v>
      </c>
      <c r="T898" s="7">
        <f t="shared" ref="T898:T961" si="59">IFERROR(S898/Q898,0)</f>
        <v>0.42735415585366704</v>
      </c>
    </row>
    <row r="899" spans="1:20" ht="15.6">
      <c r="A899" s="2">
        <v>1742</v>
      </c>
      <c r="B899" s="3">
        <v>46121</v>
      </c>
      <c r="C899" s="4">
        <f>YEAR(SalesDataTable[[#This Row],[Order Date]])</f>
        <v>2026</v>
      </c>
      <c r="D899" s="4" t="str">
        <f>"Q"&amp;ROUNDUP(MONTH(SalesDataTable[[#This Row],[Order Date]])/3,0)</f>
        <v>Q2</v>
      </c>
      <c r="E899" s="4">
        <f>MONTH(SalesDataTable[[#This Row],[Order Date]])</f>
        <v>4</v>
      </c>
      <c r="F899" s="4" t="str">
        <f>TEXT(SalesDataTable[[#This Row],[Order Date]],"MMM")</f>
        <v>Apr</v>
      </c>
      <c r="G899" s="4" t="s">
        <v>20</v>
      </c>
      <c r="H899" s="4" t="s">
        <v>21</v>
      </c>
      <c r="I899" s="4" t="s">
        <v>28</v>
      </c>
      <c r="J899" s="4" t="s">
        <v>3</v>
      </c>
      <c r="K899" s="4" t="s">
        <v>23</v>
      </c>
      <c r="L899" s="4" t="s">
        <v>51</v>
      </c>
      <c r="M899" s="8">
        <v>2</v>
      </c>
      <c r="N899" s="5">
        <v>120.75</v>
      </c>
      <c r="O899" s="6">
        <v>0.05</v>
      </c>
      <c r="P899" s="5">
        <v>60.31</v>
      </c>
      <c r="Q899" s="5">
        <f t="shared" si="56"/>
        <v>229.42499999999998</v>
      </c>
      <c r="R899" s="5">
        <f t="shared" si="57"/>
        <v>120.62</v>
      </c>
      <c r="S899" s="5">
        <f t="shared" si="58"/>
        <v>108.80499999999998</v>
      </c>
      <c r="T899" s="7">
        <f t="shared" si="59"/>
        <v>0.47425084450256066</v>
      </c>
    </row>
    <row r="900" spans="1:20" ht="15.6">
      <c r="A900" s="2">
        <v>1743</v>
      </c>
      <c r="B900" s="3">
        <v>46146</v>
      </c>
      <c r="C900" s="4">
        <f>YEAR(SalesDataTable[[#This Row],[Order Date]])</f>
        <v>2026</v>
      </c>
      <c r="D900" s="4" t="str">
        <f>"Q"&amp;ROUNDUP(MONTH(SalesDataTable[[#This Row],[Order Date]])/3,0)</f>
        <v>Q2</v>
      </c>
      <c r="E900" s="4">
        <f>MONTH(SalesDataTable[[#This Row],[Order Date]])</f>
        <v>5</v>
      </c>
      <c r="F900" s="4" t="str">
        <f>TEXT(SalesDataTable[[#This Row],[Order Date]],"MMM")</f>
        <v>May</v>
      </c>
      <c r="G900" s="4" t="s">
        <v>6</v>
      </c>
      <c r="H900" s="4" t="s">
        <v>43</v>
      </c>
      <c r="I900" s="4" t="s">
        <v>2</v>
      </c>
      <c r="J900" s="4" t="s">
        <v>13</v>
      </c>
      <c r="K900" s="4" t="s">
        <v>34</v>
      </c>
      <c r="L900" s="4" t="s">
        <v>45</v>
      </c>
      <c r="M900" s="8">
        <v>1</v>
      </c>
      <c r="N900" s="5">
        <v>51.02</v>
      </c>
      <c r="O900" s="6">
        <v>0</v>
      </c>
      <c r="P900" s="5">
        <v>21.83</v>
      </c>
      <c r="Q900" s="5">
        <f t="shared" si="56"/>
        <v>51.02</v>
      </c>
      <c r="R900" s="5">
        <f t="shared" si="57"/>
        <v>21.83</v>
      </c>
      <c r="S900" s="5">
        <f t="shared" si="58"/>
        <v>29.190000000000005</v>
      </c>
      <c r="T900" s="7">
        <f t="shared" si="59"/>
        <v>0.5721285770286163</v>
      </c>
    </row>
    <row r="901" spans="1:20" ht="15.6">
      <c r="A901" s="2">
        <v>1745</v>
      </c>
      <c r="B901" s="3">
        <v>46224</v>
      </c>
      <c r="C901" s="4">
        <f>YEAR(SalesDataTable[[#This Row],[Order Date]])</f>
        <v>2026</v>
      </c>
      <c r="D901" s="4" t="str">
        <f>"Q"&amp;ROUNDUP(MONTH(SalesDataTable[[#This Row],[Order Date]])/3,0)</f>
        <v>Q3</v>
      </c>
      <c r="E901" s="4">
        <f>MONTH(SalesDataTable[[#This Row],[Order Date]])</f>
        <v>7</v>
      </c>
      <c r="F901" s="4" t="str">
        <f>TEXT(SalesDataTable[[#This Row],[Order Date]],"MMM")</f>
        <v>Jul</v>
      </c>
      <c r="G901" s="4" t="s">
        <v>6</v>
      </c>
      <c r="H901" s="4" t="s">
        <v>27</v>
      </c>
      <c r="I901" s="4" t="s">
        <v>28</v>
      </c>
      <c r="J901" s="4" t="s">
        <v>13</v>
      </c>
      <c r="K901" s="4" t="s">
        <v>9</v>
      </c>
      <c r="L901" s="4" t="s">
        <v>10</v>
      </c>
      <c r="M901" s="8">
        <v>1</v>
      </c>
      <c r="N901" s="5">
        <v>91.45</v>
      </c>
      <c r="O901" s="6">
        <v>0</v>
      </c>
      <c r="P901" s="5">
        <v>44.16</v>
      </c>
      <c r="Q901" s="5">
        <f t="shared" si="56"/>
        <v>91.45</v>
      </c>
      <c r="R901" s="5">
        <f t="shared" si="57"/>
        <v>44.16</v>
      </c>
      <c r="S901" s="5">
        <f t="shared" si="58"/>
        <v>47.290000000000006</v>
      </c>
      <c r="T901" s="7">
        <f t="shared" si="59"/>
        <v>0.51711317659923461</v>
      </c>
    </row>
    <row r="902" spans="1:20" ht="15.6">
      <c r="A902" s="2">
        <v>1746</v>
      </c>
      <c r="B902" s="3">
        <v>46365</v>
      </c>
      <c r="C902" s="4">
        <f>YEAR(SalesDataTable[[#This Row],[Order Date]])</f>
        <v>2026</v>
      </c>
      <c r="D902" s="4" t="str">
        <f>"Q"&amp;ROUNDUP(MONTH(SalesDataTable[[#This Row],[Order Date]])/3,0)</f>
        <v>Q4</v>
      </c>
      <c r="E902" s="4">
        <f>MONTH(SalesDataTable[[#This Row],[Order Date]])</f>
        <v>12</v>
      </c>
      <c r="F902" s="4" t="str">
        <f>TEXT(SalesDataTable[[#This Row],[Order Date]],"MMM")</f>
        <v>Dec</v>
      </c>
      <c r="G902" s="4" t="s">
        <v>6</v>
      </c>
      <c r="H902" s="4" t="s">
        <v>41</v>
      </c>
      <c r="I902" s="4" t="s">
        <v>2</v>
      </c>
      <c r="J902" s="4" t="s">
        <v>16</v>
      </c>
      <c r="K902" s="4" t="s">
        <v>14</v>
      </c>
      <c r="L902" s="4" t="s">
        <v>32</v>
      </c>
      <c r="M902" s="8">
        <v>1</v>
      </c>
      <c r="N902" s="5">
        <v>47.44</v>
      </c>
      <c r="O902" s="6">
        <v>0.15</v>
      </c>
      <c r="P902" s="5">
        <v>17.899999999999999</v>
      </c>
      <c r="Q902" s="5">
        <f t="shared" si="56"/>
        <v>40.323999999999998</v>
      </c>
      <c r="R902" s="5">
        <f t="shared" si="57"/>
        <v>17.899999999999999</v>
      </c>
      <c r="S902" s="5">
        <f t="shared" si="58"/>
        <v>22.423999999999999</v>
      </c>
      <c r="T902" s="7">
        <f t="shared" si="59"/>
        <v>0.55609562543398472</v>
      </c>
    </row>
    <row r="903" spans="1:20" ht="15.6">
      <c r="A903" s="2">
        <v>1755</v>
      </c>
      <c r="B903" s="3">
        <v>46169</v>
      </c>
      <c r="C903" s="4">
        <f>YEAR(SalesDataTable[[#This Row],[Order Date]])</f>
        <v>2026</v>
      </c>
      <c r="D903" s="4" t="str">
        <f>"Q"&amp;ROUNDUP(MONTH(SalesDataTable[[#This Row],[Order Date]])/3,0)</f>
        <v>Q2</v>
      </c>
      <c r="E903" s="4">
        <f>MONTH(SalesDataTable[[#This Row],[Order Date]])</f>
        <v>5</v>
      </c>
      <c r="F903" s="4" t="str">
        <f>TEXT(SalesDataTable[[#This Row],[Order Date]],"MMM")</f>
        <v>May</v>
      </c>
      <c r="G903" s="4" t="s">
        <v>20</v>
      </c>
      <c r="H903" s="4" t="s">
        <v>47</v>
      </c>
      <c r="I903" s="4" t="s">
        <v>28</v>
      </c>
      <c r="J903" s="4" t="s">
        <v>3</v>
      </c>
      <c r="K903" s="4" t="s">
        <v>9</v>
      </c>
      <c r="L903" s="4" t="s">
        <v>10</v>
      </c>
      <c r="M903" s="8">
        <v>2</v>
      </c>
      <c r="N903" s="5">
        <v>92.12</v>
      </c>
      <c r="O903" s="6">
        <v>0</v>
      </c>
      <c r="P903" s="5">
        <v>46.64</v>
      </c>
      <c r="Q903" s="5">
        <f t="shared" si="56"/>
        <v>184.24</v>
      </c>
      <c r="R903" s="5">
        <f t="shared" si="57"/>
        <v>93.28</v>
      </c>
      <c r="S903" s="5">
        <f t="shared" si="58"/>
        <v>90.960000000000008</v>
      </c>
      <c r="T903" s="7">
        <f t="shared" si="59"/>
        <v>0.49370386452453324</v>
      </c>
    </row>
    <row r="904" spans="1:20" ht="15.6">
      <c r="A904" s="2">
        <v>1757</v>
      </c>
      <c r="B904" s="3">
        <v>46048</v>
      </c>
      <c r="C904" s="4">
        <f>YEAR(SalesDataTable[[#This Row],[Order Date]])</f>
        <v>2026</v>
      </c>
      <c r="D904" s="4" t="str">
        <f>"Q"&amp;ROUNDUP(MONTH(SalesDataTable[[#This Row],[Order Date]])/3,0)</f>
        <v>Q1</v>
      </c>
      <c r="E904" s="4">
        <f>MONTH(SalesDataTable[[#This Row],[Order Date]])</f>
        <v>1</v>
      </c>
      <c r="F904" s="4" t="str">
        <f>TEXT(SalesDataTable[[#This Row],[Order Date]],"MMM")</f>
        <v>Jan</v>
      </c>
      <c r="G904" s="4" t="s">
        <v>20</v>
      </c>
      <c r="H904" s="4" t="s">
        <v>31</v>
      </c>
      <c r="I904" s="4" t="s">
        <v>2</v>
      </c>
      <c r="J904" s="4" t="s">
        <v>16</v>
      </c>
      <c r="K904" s="4" t="s">
        <v>14</v>
      </c>
      <c r="L904" s="4" t="s">
        <v>32</v>
      </c>
      <c r="M904" s="8">
        <v>2</v>
      </c>
      <c r="N904" s="5">
        <v>45.73</v>
      </c>
      <c r="O904" s="6">
        <v>0</v>
      </c>
      <c r="P904" s="5">
        <v>18.11</v>
      </c>
      <c r="Q904" s="5">
        <f t="shared" si="56"/>
        <v>91.46</v>
      </c>
      <c r="R904" s="5">
        <f t="shared" si="57"/>
        <v>36.22</v>
      </c>
      <c r="S904" s="5">
        <f t="shared" si="58"/>
        <v>55.239999999999995</v>
      </c>
      <c r="T904" s="7">
        <f t="shared" si="59"/>
        <v>0.60397988191559149</v>
      </c>
    </row>
    <row r="905" spans="1:20" ht="15.6">
      <c r="A905" s="2">
        <v>1759</v>
      </c>
      <c r="B905" s="3">
        <v>46315</v>
      </c>
      <c r="C905" s="4">
        <f>YEAR(SalesDataTable[[#This Row],[Order Date]])</f>
        <v>2026</v>
      </c>
      <c r="D905" s="4" t="str">
        <f>"Q"&amp;ROUNDUP(MONTH(SalesDataTable[[#This Row],[Order Date]])/3,0)</f>
        <v>Q4</v>
      </c>
      <c r="E905" s="4">
        <f>MONTH(SalesDataTable[[#This Row],[Order Date]])</f>
        <v>10</v>
      </c>
      <c r="F905" s="4" t="str">
        <f>TEXT(SalesDataTable[[#This Row],[Order Date]],"MMM")</f>
        <v>Oct</v>
      </c>
      <c r="G905" s="4" t="s">
        <v>20</v>
      </c>
      <c r="H905" s="4" t="s">
        <v>33</v>
      </c>
      <c r="I905" s="4" t="s">
        <v>2</v>
      </c>
      <c r="J905" s="4" t="s">
        <v>3</v>
      </c>
      <c r="K905" s="4" t="s">
        <v>34</v>
      </c>
      <c r="L905" s="4" t="s">
        <v>42</v>
      </c>
      <c r="M905" s="8">
        <v>2</v>
      </c>
      <c r="N905" s="5">
        <v>36.57</v>
      </c>
      <c r="O905" s="6">
        <v>0.1</v>
      </c>
      <c r="P905" s="5">
        <v>13.79</v>
      </c>
      <c r="Q905" s="5">
        <f t="shared" si="56"/>
        <v>65.826000000000008</v>
      </c>
      <c r="R905" s="5">
        <f t="shared" si="57"/>
        <v>27.58</v>
      </c>
      <c r="S905" s="5">
        <f t="shared" si="58"/>
        <v>38.246000000000009</v>
      </c>
      <c r="T905" s="7">
        <f t="shared" si="59"/>
        <v>0.58101661957281325</v>
      </c>
    </row>
    <row r="906" spans="1:20" ht="15.6">
      <c r="A906" s="2">
        <v>1760</v>
      </c>
      <c r="B906" s="3">
        <v>46331</v>
      </c>
      <c r="C906" s="4">
        <f>YEAR(SalesDataTable[[#This Row],[Order Date]])</f>
        <v>2026</v>
      </c>
      <c r="D906" s="4" t="str">
        <f>"Q"&amp;ROUNDUP(MONTH(SalesDataTable[[#This Row],[Order Date]])/3,0)</f>
        <v>Q4</v>
      </c>
      <c r="E906" s="4">
        <f>MONTH(SalesDataTable[[#This Row],[Order Date]])</f>
        <v>11</v>
      </c>
      <c r="F906" s="4" t="str">
        <f>TEXT(SalesDataTable[[#This Row],[Order Date]],"MMM")</f>
        <v>Nov</v>
      </c>
      <c r="G906" s="4" t="s">
        <v>6</v>
      </c>
      <c r="H906" s="4" t="s">
        <v>41</v>
      </c>
      <c r="I906" s="4" t="s">
        <v>19</v>
      </c>
      <c r="J906" s="4" t="s">
        <v>3</v>
      </c>
      <c r="K906" s="4" t="s">
        <v>4</v>
      </c>
      <c r="L906" s="4" t="s">
        <v>5</v>
      </c>
      <c r="M906" s="8">
        <v>3</v>
      </c>
      <c r="N906" s="5">
        <v>80.400000000000006</v>
      </c>
      <c r="O906" s="6">
        <v>0.05</v>
      </c>
      <c r="P906" s="5">
        <v>42.82</v>
      </c>
      <c r="Q906" s="5">
        <f t="shared" si="56"/>
        <v>229.14000000000001</v>
      </c>
      <c r="R906" s="5">
        <f t="shared" si="57"/>
        <v>128.46</v>
      </c>
      <c r="S906" s="5">
        <f t="shared" si="58"/>
        <v>100.68</v>
      </c>
      <c r="T906" s="7">
        <f t="shared" si="59"/>
        <v>0.43938203718250851</v>
      </c>
    </row>
    <row r="907" spans="1:20" ht="15.6">
      <c r="A907" s="2">
        <v>1762</v>
      </c>
      <c r="B907" s="3">
        <v>46175</v>
      </c>
      <c r="C907" s="4">
        <f>YEAR(SalesDataTable[[#This Row],[Order Date]])</f>
        <v>2026</v>
      </c>
      <c r="D907" s="4" t="str">
        <f>"Q"&amp;ROUNDUP(MONTH(SalesDataTable[[#This Row],[Order Date]])/3,0)</f>
        <v>Q2</v>
      </c>
      <c r="E907" s="4">
        <f>MONTH(SalesDataTable[[#This Row],[Order Date]])</f>
        <v>6</v>
      </c>
      <c r="F907" s="4" t="str">
        <f>TEXT(SalesDataTable[[#This Row],[Order Date]],"MMM")</f>
        <v>Jun</v>
      </c>
      <c r="G907" s="4" t="s">
        <v>20</v>
      </c>
      <c r="H907" s="4" t="s">
        <v>47</v>
      </c>
      <c r="I907" s="4" t="s">
        <v>19</v>
      </c>
      <c r="J907" s="4" t="s">
        <v>16</v>
      </c>
      <c r="K907" s="4" t="s">
        <v>34</v>
      </c>
      <c r="L907" s="4" t="s">
        <v>35</v>
      </c>
      <c r="M907" s="8">
        <v>1</v>
      </c>
      <c r="N907" s="5">
        <v>40.549999999999997</v>
      </c>
      <c r="O907" s="6">
        <v>0</v>
      </c>
      <c r="P907" s="5">
        <v>15.16</v>
      </c>
      <c r="Q907" s="5">
        <f t="shared" si="56"/>
        <v>40.549999999999997</v>
      </c>
      <c r="R907" s="5">
        <f t="shared" si="57"/>
        <v>15.16</v>
      </c>
      <c r="S907" s="5">
        <f t="shared" si="58"/>
        <v>25.389999999999997</v>
      </c>
      <c r="T907" s="7">
        <f t="shared" si="59"/>
        <v>0.62614056720098643</v>
      </c>
    </row>
    <row r="908" spans="1:20" ht="15.6">
      <c r="A908" s="2">
        <v>1763</v>
      </c>
      <c r="B908" s="3">
        <v>46366</v>
      </c>
      <c r="C908" s="4">
        <f>YEAR(SalesDataTable[[#This Row],[Order Date]])</f>
        <v>2026</v>
      </c>
      <c r="D908" s="4" t="str">
        <f>"Q"&amp;ROUNDUP(MONTH(SalesDataTable[[#This Row],[Order Date]])/3,0)</f>
        <v>Q4</v>
      </c>
      <c r="E908" s="4">
        <f>MONTH(SalesDataTable[[#This Row],[Order Date]])</f>
        <v>12</v>
      </c>
      <c r="F908" s="4" t="str">
        <f>TEXT(SalesDataTable[[#This Row],[Order Date]],"MMM")</f>
        <v>Dec</v>
      </c>
      <c r="G908" s="4" t="s">
        <v>0</v>
      </c>
      <c r="H908" s="4" t="s">
        <v>1</v>
      </c>
      <c r="I908" s="4" t="s">
        <v>2</v>
      </c>
      <c r="J908" s="4" t="s">
        <v>13</v>
      </c>
      <c r="K908" s="4" t="s">
        <v>4</v>
      </c>
      <c r="L908" s="4" t="s">
        <v>22</v>
      </c>
      <c r="M908" s="8">
        <v>2</v>
      </c>
      <c r="N908" s="5">
        <v>49.88</v>
      </c>
      <c r="O908" s="6">
        <v>0.05</v>
      </c>
      <c r="P908" s="5">
        <v>22.31</v>
      </c>
      <c r="Q908" s="5">
        <f t="shared" si="56"/>
        <v>94.772000000000006</v>
      </c>
      <c r="R908" s="5">
        <f t="shared" si="57"/>
        <v>44.62</v>
      </c>
      <c r="S908" s="5">
        <f t="shared" si="58"/>
        <v>50.152000000000008</v>
      </c>
      <c r="T908" s="7">
        <f t="shared" si="59"/>
        <v>0.52918583547883347</v>
      </c>
    </row>
    <row r="909" spans="1:20" ht="15.6">
      <c r="A909" s="2">
        <v>1768</v>
      </c>
      <c r="B909" s="3">
        <v>46110</v>
      </c>
      <c r="C909" s="4">
        <f>YEAR(SalesDataTable[[#This Row],[Order Date]])</f>
        <v>2026</v>
      </c>
      <c r="D909" s="4" t="str">
        <f>"Q"&amp;ROUNDUP(MONTH(SalesDataTable[[#This Row],[Order Date]])/3,0)</f>
        <v>Q1</v>
      </c>
      <c r="E909" s="4">
        <f>MONTH(SalesDataTable[[#This Row],[Order Date]])</f>
        <v>3</v>
      </c>
      <c r="F909" s="4" t="str">
        <f>TEXT(SalesDataTable[[#This Row],[Order Date]],"MMM")</f>
        <v>Mar</v>
      </c>
      <c r="G909" s="4" t="s">
        <v>6</v>
      </c>
      <c r="H909" s="4" t="s">
        <v>43</v>
      </c>
      <c r="I909" s="4" t="s">
        <v>28</v>
      </c>
      <c r="J909" s="4" t="s">
        <v>3</v>
      </c>
      <c r="K909" s="4" t="s">
        <v>9</v>
      </c>
      <c r="L909" s="4" t="s">
        <v>46</v>
      </c>
      <c r="M909" s="8">
        <v>4</v>
      </c>
      <c r="N909" s="5">
        <v>70.510000000000005</v>
      </c>
      <c r="O909" s="6">
        <v>0</v>
      </c>
      <c r="P909" s="5">
        <v>31.93</v>
      </c>
      <c r="Q909" s="5">
        <f t="shared" si="56"/>
        <v>282.04000000000002</v>
      </c>
      <c r="R909" s="5">
        <f t="shared" si="57"/>
        <v>127.72</v>
      </c>
      <c r="S909" s="5">
        <f t="shared" si="58"/>
        <v>154.32000000000002</v>
      </c>
      <c r="T909" s="7">
        <f t="shared" si="59"/>
        <v>0.54715643171181394</v>
      </c>
    </row>
    <row r="910" spans="1:20" ht="15.6">
      <c r="A910" s="2">
        <v>1769</v>
      </c>
      <c r="B910" s="3">
        <v>46043</v>
      </c>
      <c r="C910" s="4">
        <f>YEAR(SalesDataTable[[#This Row],[Order Date]])</f>
        <v>2026</v>
      </c>
      <c r="D910" s="4" t="str">
        <f>"Q"&amp;ROUNDUP(MONTH(SalesDataTable[[#This Row],[Order Date]])/3,0)</f>
        <v>Q1</v>
      </c>
      <c r="E910" s="4">
        <f>MONTH(SalesDataTable[[#This Row],[Order Date]])</f>
        <v>1</v>
      </c>
      <c r="F910" s="4" t="str">
        <f>TEXT(SalesDataTable[[#This Row],[Order Date]],"MMM")</f>
        <v>Jan</v>
      </c>
      <c r="G910" s="4" t="s">
        <v>0</v>
      </c>
      <c r="H910" s="4" t="s">
        <v>50</v>
      </c>
      <c r="I910" s="4" t="s">
        <v>19</v>
      </c>
      <c r="J910" s="4" t="s">
        <v>13</v>
      </c>
      <c r="K910" s="4" t="s">
        <v>34</v>
      </c>
      <c r="L910" s="4" t="s">
        <v>42</v>
      </c>
      <c r="M910" s="8">
        <v>2</v>
      </c>
      <c r="N910" s="5">
        <v>35.97</v>
      </c>
      <c r="O910" s="6">
        <v>0</v>
      </c>
      <c r="P910" s="5">
        <v>13.55</v>
      </c>
      <c r="Q910" s="5">
        <f t="shared" si="56"/>
        <v>71.94</v>
      </c>
      <c r="R910" s="5">
        <f t="shared" si="57"/>
        <v>27.1</v>
      </c>
      <c r="S910" s="5">
        <f t="shared" si="58"/>
        <v>44.839999999999996</v>
      </c>
      <c r="T910" s="7">
        <f t="shared" si="59"/>
        <v>0.62329719210453149</v>
      </c>
    </row>
    <row r="911" spans="1:20" ht="15.6">
      <c r="A911" s="2">
        <v>1770</v>
      </c>
      <c r="B911" s="3">
        <v>46354</v>
      </c>
      <c r="C911" s="4">
        <f>YEAR(SalesDataTable[[#This Row],[Order Date]])</f>
        <v>2026</v>
      </c>
      <c r="D911" s="4" t="str">
        <f>"Q"&amp;ROUNDUP(MONTH(SalesDataTable[[#This Row],[Order Date]])/3,0)</f>
        <v>Q4</v>
      </c>
      <c r="E911" s="4">
        <f>MONTH(SalesDataTable[[#This Row],[Order Date]])</f>
        <v>11</v>
      </c>
      <c r="F911" s="4" t="str">
        <f>TEXT(SalesDataTable[[#This Row],[Order Date]],"MMM")</f>
        <v>Nov</v>
      </c>
      <c r="G911" s="4" t="s">
        <v>20</v>
      </c>
      <c r="H911" s="4" t="s">
        <v>31</v>
      </c>
      <c r="I911" s="4" t="s">
        <v>19</v>
      </c>
      <c r="J911" s="4" t="s">
        <v>3</v>
      </c>
      <c r="K911" s="4" t="s">
        <v>9</v>
      </c>
      <c r="L911" s="4" t="s">
        <v>37</v>
      </c>
      <c r="M911" s="8">
        <v>5</v>
      </c>
      <c r="N911" s="5">
        <v>153.93</v>
      </c>
      <c r="O911" s="6">
        <v>0.05</v>
      </c>
      <c r="P911" s="5">
        <v>77.27</v>
      </c>
      <c r="Q911" s="5">
        <f t="shared" si="56"/>
        <v>731.16750000000002</v>
      </c>
      <c r="R911" s="5">
        <f t="shared" si="57"/>
        <v>386.34999999999997</v>
      </c>
      <c r="S911" s="5">
        <f t="shared" si="58"/>
        <v>344.81750000000005</v>
      </c>
      <c r="T911" s="7">
        <f t="shared" si="59"/>
        <v>0.4715985051304934</v>
      </c>
    </row>
    <row r="912" spans="1:20" ht="15.6">
      <c r="A912" s="2">
        <v>1772</v>
      </c>
      <c r="B912" s="3">
        <v>46192</v>
      </c>
      <c r="C912" s="4">
        <f>YEAR(SalesDataTable[[#This Row],[Order Date]])</f>
        <v>2026</v>
      </c>
      <c r="D912" s="4" t="str">
        <f>"Q"&amp;ROUNDUP(MONTH(SalesDataTable[[#This Row],[Order Date]])/3,0)</f>
        <v>Q2</v>
      </c>
      <c r="E912" s="4">
        <f>MONTH(SalesDataTable[[#This Row],[Order Date]])</f>
        <v>6</v>
      </c>
      <c r="F912" s="4" t="str">
        <f>TEXT(SalesDataTable[[#This Row],[Order Date]],"MMM")</f>
        <v>Jun</v>
      </c>
      <c r="G912" s="4" t="s">
        <v>20</v>
      </c>
      <c r="H912" s="4" t="s">
        <v>21</v>
      </c>
      <c r="I912" s="4" t="s">
        <v>2</v>
      </c>
      <c r="J912" s="4" t="s">
        <v>13</v>
      </c>
      <c r="K912" s="4" t="s">
        <v>9</v>
      </c>
      <c r="L912" s="4" t="s">
        <v>37</v>
      </c>
      <c r="M912" s="8">
        <v>4</v>
      </c>
      <c r="N912" s="5">
        <v>153.38</v>
      </c>
      <c r="O912" s="6">
        <v>0</v>
      </c>
      <c r="P912" s="5">
        <v>76.92</v>
      </c>
      <c r="Q912" s="5">
        <f t="shared" si="56"/>
        <v>613.52</v>
      </c>
      <c r="R912" s="5">
        <f t="shared" si="57"/>
        <v>307.68</v>
      </c>
      <c r="S912" s="5">
        <f t="shared" si="58"/>
        <v>305.83999999999997</v>
      </c>
      <c r="T912" s="7">
        <f t="shared" si="59"/>
        <v>0.49850045638283996</v>
      </c>
    </row>
    <row r="913" spans="1:20" ht="15.6">
      <c r="A913" s="2">
        <v>1778</v>
      </c>
      <c r="B913" s="3">
        <v>46054</v>
      </c>
      <c r="C913" s="4">
        <f>YEAR(SalesDataTable[[#This Row],[Order Date]])</f>
        <v>2026</v>
      </c>
      <c r="D913" s="4" t="str">
        <f>"Q"&amp;ROUNDUP(MONTH(SalesDataTable[[#This Row],[Order Date]])/3,0)</f>
        <v>Q1</v>
      </c>
      <c r="E913" s="4">
        <f>MONTH(SalesDataTable[[#This Row],[Order Date]])</f>
        <v>2</v>
      </c>
      <c r="F913" s="4" t="str">
        <f>TEXT(SalesDataTable[[#This Row],[Order Date]],"MMM")</f>
        <v>Feb</v>
      </c>
      <c r="G913" s="4" t="s">
        <v>20</v>
      </c>
      <c r="H913" s="4" t="s">
        <v>31</v>
      </c>
      <c r="I913" s="4" t="s">
        <v>19</v>
      </c>
      <c r="J913" s="4" t="s">
        <v>3</v>
      </c>
      <c r="K913" s="4" t="s">
        <v>9</v>
      </c>
      <c r="L913" s="4" t="s">
        <v>17</v>
      </c>
      <c r="M913" s="8">
        <v>1</v>
      </c>
      <c r="N913" s="5">
        <v>142.03</v>
      </c>
      <c r="O913" s="6">
        <v>0.05</v>
      </c>
      <c r="P913" s="5">
        <v>77.069999999999993</v>
      </c>
      <c r="Q913" s="5">
        <f t="shared" si="56"/>
        <v>134.92849999999999</v>
      </c>
      <c r="R913" s="5">
        <f t="shared" si="57"/>
        <v>77.069999999999993</v>
      </c>
      <c r="S913" s="5">
        <f t="shared" si="58"/>
        <v>57.858499999999992</v>
      </c>
      <c r="T913" s="7">
        <f t="shared" si="59"/>
        <v>0.42880859121682963</v>
      </c>
    </row>
    <row r="914" spans="1:20" ht="15.6">
      <c r="A914" s="2">
        <v>1780</v>
      </c>
      <c r="B914" s="3">
        <v>46034</v>
      </c>
      <c r="C914" s="4">
        <f>YEAR(SalesDataTable[[#This Row],[Order Date]])</f>
        <v>2026</v>
      </c>
      <c r="D914" s="4" t="str">
        <f>"Q"&amp;ROUNDUP(MONTH(SalesDataTable[[#This Row],[Order Date]])/3,0)</f>
        <v>Q1</v>
      </c>
      <c r="E914" s="4">
        <f>MONTH(SalesDataTable[[#This Row],[Order Date]])</f>
        <v>1</v>
      </c>
      <c r="F914" s="4" t="str">
        <f>TEXT(SalesDataTable[[#This Row],[Order Date]],"MMM")</f>
        <v>Jan</v>
      </c>
      <c r="G914" s="4" t="s">
        <v>20</v>
      </c>
      <c r="H914" s="4" t="s">
        <v>33</v>
      </c>
      <c r="I914" s="4" t="s">
        <v>2</v>
      </c>
      <c r="J914" s="4" t="s">
        <v>3</v>
      </c>
      <c r="K914" s="4" t="s">
        <v>4</v>
      </c>
      <c r="L914" s="4" t="s">
        <v>30</v>
      </c>
      <c r="M914" s="8">
        <v>2</v>
      </c>
      <c r="N914" s="5">
        <v>103.64</v>
      </c>
      <c r="O914" s="6">
        <v>0.1</v>
      </c>
      <c r="P914" s="5">
        <v>50.96</v>
      </c>
      <c r="Q914" s="5">
        <f t="shared" si="56"/>
        <v>186.55199999999999</v>
      </c>
      <c r="R914" s="5">
        <f t="shared" si="57"/>
        <v>101.92</v>
      </c>
      <c r="S914" s="5">
        <f t="shared" si="58"/>
        <v>84.631999999999991</v>
      </c>
      <c r="T914" s="7">
        <f t="shared" si="59"/>
        <v>0.45366439384193147</v>
      </c>
    </row>
    <row r="915" spans="1:20" ht="15.6">
      <c r="A915" s="2">
        <v>1789</v>
      </c>
      <c r="B915" s="3">
        <v>46356</v>
      </c>
      <c r="C915" s="4">
        <f>YEAR(SalesDataTable[[#This Row],[Order Date]])</f>
        <v>2026</v>
      </c>
      <c r="D915" s="4" t="str">
        <f>"Q"&amp;ROUNDUP(MONTH(SalesDataTable[[#This Row],[Order Date]])/3,0)</f>
        <v>Q4</v>
      </c>
      <c r="E915" s="4">
        <f>MONTH(SalesDataTable[[#This Row],[Order Date]])</f>
        <v>11</v>
      </c>
      <c r="F915" s="4" t="str">
        <f>TEXT(SalesDataTable[[#This Row],[Order Date]],"MMM")</f>
        <v>Nov</v>
      </c>
      <c r="G915" s="4" t="s">
        <v>6</v>
      </c>
      <c r="H915" s="4" t="s">
        <v>43</v>
      </c>
      <c r="I915" s="4" t="s">
        <v>2</v>
      </c>
      <c r="J915" s="4" t="s">
        <v>13</v>
      </c>
      <c r="K915" s="4" t="s">
        <v>9</v>
      </c>
      <c r="L915" s="4" t="s">
        <v>37</v>
      </c>
      <c r="M915" s="8">
        <v>2</v>
      </c>
      <c r="N915" s="5">
        <v>151.49</v>
      </c>
      <c r="O915" s="6">
        <v>0.1</v>
      </c>
      <c r="P915" s="5">
        <v>81.39</v>
      </c>
      <c r="Q915" s="5">
        <f t="shared" si="56"/>
        <v>272.68200000000002</v>
      </c>
      <c r="R915" s="5">
        <f t="shared" si="57"/>
        <v>162.78</v>
      </c>
      <c r="S915" s="5">
        <f t="shared" si="58"/>
        <v>109.90200000000002</v>
      </c>
      <c r="T915" s="7">
        <f t="shared" si="59"/>
        <v>0.40304090479019522</v>
      </c>
    </row>
    <row r="916" spans="1:20" ht="15.6">
      <c r="A916" s="2">
        <v>1790</v>
      </c>
      <c r="B916" s="3">
        <v>46221</v>
      </c>
      <c r="C916" s="4">
        <f>YEAR(SalesDataTable[[#This Row],[Order Date]])</f>
        <v>2026</v>
      </c>
      <c r="D916" s="4" t="str">
        <f>"Q"&amp;ROUNDUP(MONTH(SalesDataTable[[#This Row],[Order Date]])/3,0)</f>
        <v>Q3</v>
      </c>
      <c r="E916" s="4">
        <f>MONTH(SalesDataTable[[#This Row],[Order Date]])</f>
        <v>7</v>
      </c>
      <c r="F916" s="4" t="str">
        <f>TEXT(SalesDataTable[[#This Row],[Order Date]],"MMM")</f>
        <v>Jul</v>
      </c>
      <c r="G916" s="4" t="s">
        <v>6</v>
      </c>
      <c r="H916" s="4" t="s">
        <v>43</v>
      </c>
      <c r="I916" s="4" t="s">
        <v>2</v>
      </c>
      <c r="J916" s="4" t="s">
        <v>13</v>
      </c>
      <c r="K916" s="4" t="s">
        <v>9</v>
      </c>
      <c r="L916" s="4" t="s">
        <v>10</v>
      </c>
      <c r="M916" s="8">
        <v>1</v>
      </c>
      <c r="N916" s="5">
        <v>91.36</v>
      </c>
      <c r="O916" s="6">
        <v>0</v>
      </c>
      <c r="P916" s="5">
        <v>44.86</v>
      </c>
      <c r="Q916" s="5">
        <f t="shared" si="56"/>
        <v>91.36</v>
      </c>
      <c r="R916" s="5">
        <f t="shared" si="57"/>
        <v>44.86</v>
      </c>
      <c r="S916" s="5">
        <f t="shared" si="58"/>
        <v>46.5</v>
      </c>
      <c r="T916" s="7">
        <f t="shared" si="59"/>
        <v>0.50897548161120842</v>
      </c>
    </row>
    <row r="917" spans="1:20" ht="15.6">
      <c r="A917" s="2">
        <v>1791</v>
      </c>
      <c r="B917" s="3">
        <v>46340</v>
      </c>
      <c r="C917" s="4">
        <f>YEAR(SalesDataTable[[#This Row],[Order Date]])</f>
        <v>2026</v>
      </c>
      <c r="D917" s="4" t="str">
        <f>"Q"&amp;ROUNDUP(MONTH(SalesDataTable[[#This Row],[Order Date]])/3,0)</f>
        <v>Q4</v>
      </c>
      <c r="E917" s="4">
        <f>MONTH(SalesDataTable[[#This Row],[Order Date]])</f>
        <v>11</v>
      </c>
      <c r="F917" s="4" t="str">
        <f>TEXT(SalesDataTable[[#This Row],[Order Date]],"MMM")</f>
        <v>Nov</v>
      </c>
      <c r="G917" s="4" t="s">
        <v>11</v>
      </c>
      <c r="H917" s="4" t="s">
        <v>12</v>
      </c>
      <c r="I917" s="4" t="s">
        <v>2</v>
      </c>
      <c r="J917" s="4" t="s">
        <v>16</v>
      </c>
      <c r="K917" s="4" t="s">
        <v>34</v>
      </c>
      <c r="L917" s="4" t="s">
        <v>38</v>
      </c>
      <c r="M917" s="8">
        <v>1</v>
      </c>
      <c r="N917" s="5">
        <v>121.86</v>
      </c>
      <c r="O917" s="6">
        <v>0.05</v>
      </c>
      <c r="P917" s="5">
        <v>69.900000000000006</v>
      </c>
      <c r="Q917" s="5">
        <f t="shared" si="56"/>
        <v>115.767</v>
      </c>
      <c r="R917" s="5">
        <f t="shared" si="57"/>
        <v>69.900000000000006</v>
      </c>
      <c r="S917" s="5">
        <f t="shared" si="58"/>
        <v>45.86699999999999</v>
      </c>
      <c r="T917" s="7">
        <f t="shared" si="59"/>
        <v>0.396200989919407</v>
      </c>
    </row>
    <row r="918" spans="1:20" ht="15.6">
      <c r="A918" s="2">
        <v>1793</v>
      </c>
      <c r="B918" s="3">
        <v>46314</v>
      </c>
      <c r="C918" s="4">
        <f>YEAR(SalesDataTable[[#This Row],[Order Date]])</f>
        <v>2026</v>
      </c>
      <c r="D918" s="4" t="str">
        <f>"Q"&amp;ROUNDUP(MONTH(SalesDataTable[[#This Row],[Order Date]])/3,0)</f>
        <v>Q4</v>
      </c>
      <c r="E918" s="4">
        <f>MONTH(SalesDataTable[[#This Row],[Order Date]])</f>
        <v>10</v>
      </c>
      <c r="F918" s="4" t="str">
        <f>TEXT(SalesDataTable[[#This Row],[Order Date]],"MMM")</f>
        <v>Oct</v>
      </c>
      <c r="G918" s="4" t="s">
        <v>0</v>
      </c>
      <c r="H918" s="4" t="s">
        <v>36</v>
      </c>
      <c r="I918" s="4" t="s">
        <v>28</v>
      </c>
      <c r="J918" s="4" t="s">
        <v>13</v>
      </c>
      <c r="K918" s="4" t="s">
        <v>14</v>
      </c>
      <c r="L918" s="4" t="s">
        <v>48</v>
      </c>
      <c r="M918" s="8">
        <v>1</v>
      </c>
      <c r="N918" s="5">
        <v>164.25</v>
      </c>
      <c r="O918" s="6">
        <v>0</v>
      </c>
      <c r="P918" s="5">
        <v>86.6</v>
      </c>
      <c r="Q918" s="5">
        <f t="shared" si="56"/>
        <v>164.25</v>
      </c>
      <c r="R918" s="5">
        <f t="shared" si="57"/>
        <v>86.6</v>
      </c>
      <c r="S918" s="5">
        <f t="shared" si="58"/>
        <v>77.650000000000006</v>
      </c>
      <c r="T918" s="7">
        <f t="shared" si="59"/>
        <v>0.47275494672754947</v>
      </c>
    </row>
    <row r="919" spans="1:20" ht="15.6">
      <c r="A919" s="2">
        <v>1794</v>
      </c>
      <c r="B919" s="3">
        <v>46309</v>
      </c>
      <c r="C919" s="4">
        <f>YEAR(SalesDataTable[[#This Row],[Order Date]])</f>
        <v>2026</v>
      </c>
      <c r="D919" s="4" t="str">
        <f>"Q"&amp;ROUNDUP(MONTH(SalesDataTable[[#This Row],[Order Date]])/3,0)</f>
        <v>Q4</v>
      </c>
      <c r="E919" s="4">
        <f>MONTH(SalesDataTable[[#This Row],[Order Date]])</f>
        <v>10</v>
      </c>
      <c r="F919" s="4" t="str">
        <f>TEXT(SalesDataTable[[#This Row],[Order Date]],"MMM")</f>
        <v>Oct</v>
      </c>
      <c r="G919" s="4" t="s">
        <v>20</v>
      </c>
      <c r="H919" s="4" t="s">
        <v>33</v>
      </c>
      <c r="I919" s="4" t="s">
        <v>28</v>
      </c>
      <c r="J919" s="4" t="s">
        <v>16</v>
      </c>
      <c r="K919" s="4" t="s">
        <v>4</v>
      </c>
      <c r="L919" s="4" t="s">
        <v>22</v>
      </c>
      <c r="M919" s="8">
        <v>2</v>
      </c>
      <c r="N919" s="5">
        <v>50.64</v>
      </c>
      <c r="O919" s="6">
        <v>0.05</v>
      </c>
      <c r="P919" s="5">
        <v>22.28</v>
      </c>
      <c r="Q919" s="5">
        <f t="shared" si="56"/>
        <v>96.215999999999994</v>
      </c>
      <c r="R919" s="5">
        <f t="shared" si="57"/>
        <v>44.56</v>
      </c>
      <c r="S919" s="5">
        <f t="shared" si="58"/>
        <v>51.655999999999992</v>
      </c>
      <c r="T919" s="7">
        <f t="shared" si="59"/>
        <v>0.53687536376486233</v>
      </c>
    </row>
    <row r="920" spans="1:20" ht="15.6">
      <c r="A920" s="2">
        <v>1796</v>
      </c>
      <c r="B920" s="3">
        <v>46142</v>
      </c>
      <c r="C920" s="4">
        <f>YEAR(SalesDataTable[[#This Row],[Order Date]])</f>
        <v>2026</v>
      </c>
      <c r="D920" s="4" t="str">
        <f>"Q"&amp;ROUNDUP(MONTH(SalesDataTable[[#This Row],[Order Date]])/3,0)</f>
        <v>Q2</v>
      </c>
      <c r="E920" s="4">
        <f>MONTH(SalesDataTable[[#This Row],[Order Date]])</f>
        <v>4</v>
      </c>
      <c r="F920" s="4" t="str">
        <f>TEXT(SalesDataTable[[#This Row],[Order Date]],"MMM")</f>
        <v>Apr</v>
      </c>
      <c r="G920" s="4" t="s">
        <v>0</v>
      </c>
      <c r="H920" s="4" t="s">
        <v>50</v>
      </c>
      <c r="I920" s="4" t="s">
        <v>2</v>
      </c>
      <c r="J920" s="4" t="s">
        <v>3</v>
      </c>
      <c r="K920" s="4" t="s">
        <v>23</v>
      </c>
      <c r="L920" s="4" t="s">
        <v>40</v>
      </c>
      <c r="M920" s="8">
        <v>4</v>
      </c>
      <c r="N920" s="5">
        <v>83.27</v>
      </c>
      <c r="O920" s="6">
        <v>0</v>
      </c>
      <c r="P920" s="5">
        <v>39.979999999999997</v>
      </c>
      <c r="Q920" s="5">
        <f t="shared" si="56"/>
        <v>333.08</v>
      </c>
      <c r="R920" s="5">
        <f t="shared" si="57"/>
        <v>159.91999999999999</v>
      </c>
      <c r="S920" s="5">
        <f t="shared" si="58"/>
        <v>173.16</v>
      </c>
      <c r="T920" s="7">
        <f t="shared" si="59"/>
        <v>0.51987510507986068</v>
      </c>
    </row>
    <row r="921" spans="1:20" ht="15.6">
      <c r="A921" s="2">
        <v>1797</v>
      </c>
      <c r="B921" s="3">
        <v>46090</v>
      </c>
      <c r="C921" s="4">
        <f>YEAR(SalesDataTable[[#This Row],[Order Date]])</f>
        <v>2026</v>
      </c>
      <c r="D921" s="4" t="str">
        <f>"Q"&amp;ROUNDUP(MONTH(SalesDataTable[[#This Row],[Order Date]])/3,0)</f>
        <v>Q1</v>
      </c>
      <c r="E921" s="4">
        <f>MONTH(SalesDataTable[[#This Row],[Order Date]])</f>
        <v>3</v>
      </c>
      <c r="F921" s="4" t="str">
        <f>TEXT(SalesDataTable[[#This Row],[Order Date]],"MMM")</f>
        <v>Mar</v>
      </c>
      <c r="G921" s="4" t="s">
        <v>6</v>
      </c>
      <c r="H921" s="4" t="s">
        <v>43</v>
      </c>
      <c r="I921" s="4" t="s">
        <v>2</v>
      </c>
      <c r="J921" s="4" t="s">
        <v>16</v>
      </c>
      <c r="K921" s="4" t="s">
        <v>4</v>
      </c>
      <c r="L921" s="4" t="s">
        <v>30</v>
      </c>
      <c r="M921" s="8">
        <v>1</v>
      </c>
      <c r="N921" s="5">
        <v>103.74</v>
      </c>
      <c r="O921" s="6">
        <v>0.1</v>
      </c>
      <c r="P921" s="5">
        <v>51.32</v>
      </c>
      <c r="Q921" s="5">
        <f t="shared" si="56"/>
        <v>93.366</v>
      </c>
      <c r="R921" s="5">
        <f t="shared" si="57"/>
        <v>51.32</v>
      </c>
      <c r="S921" s="5">
        <f t="shared" si="58"/>
        <v>42.045999999999999</v>
      </c>
      <c r="T921" s="7">
        <f t="shared" si="59"/>
        <v>0.45033523980892404</v>
      </c>
    </row>
    <row r="922" spans="1:20" ht="15.6">
      <c r="A922" s="2">
        <v>1798</v>
      </c>
      <c r="B922" s="3">
        <v>46049</v>
      </c>
      <c r="C922" s="4">
        <f>YEAR(SalesDataTable[[#This Row],[Order Date]])</f>
        <v>2026</v>
      </c>
      <c r="D922" s="4" t="str">
        <f>"Q"&amp;ROUNDUP(MONTH(SalesDataTable[[#This Row],[Order Date]])/3,0)</f>
        <v>Q1</v>
      </c>
      <c r="E922" s="4">
        <f>MONTH(SalesDataTable[[#This Row],[Order Date]])</f>
        <v>1</v>
      </c>
      <c r="F922" s="4" t="str">
        <f>TEXT(SalesDataTable[[#This Row],[Order Date]],"MMM")</f>
        <v>Jan</v>
      </c>
      <c r="G922" s="4" t="s">
        <v>20</v>
      </c>
      <c r="H922" s="4" t="s">
        <v>33</v>
      </c>
      <c r="I922" s="4" t="s">
        <v>19</v>
      </c>
      <c r="J922" s="4" t="s">
        <v>3</v>
      </c>
      <c r="K922" s="4" t="s">
        <v>9</v>
      </c>
      <c r="L922" s="4" t="s">
        <v>46</v>
      </c>
      <c r="M922" s="8">
        <v>1</v>
      </c>
      <c r="N922" s="5">
        <v>71.41</v>
      </c>
      <c r="O922" s="6">
        <v>0.05</v>
      </c>
      <c r="P922" s="5">
        <v>32.28</v>
      </c>
      <c r="Q922" s="5">
        <f t="shared" si="56"/>
        <v>67.839499999999987</v>
      </c>
      <c r="R922" s="5">
        <f t="shared" si="57"/>
        <v>32.28</v>
      </c>
      <c r="S922" s="5">
        <f t="shared" si="58"/>
        <v>35.559499999999986</v>
      </c>
      <c r="T922" s="7">
        <f t="shared" si="59"/>
        <v>0.52417102130764515</v>
      </c>
    </row>
    <row r="923" spans="1:20" ht="15.6">
      <c r="A923" s="2">
        <v>1799</v>
      </c>
      <c r="B923" s="3">
        <v>46238</v>
      </c>
      <c r="C923" s="4">
        <f>YEAR(SalesDataTable[[#This Row],[Order Date]])</f>
        <v>2026</v>
      </c>
      <c r="D923" s="4" t="str">
        <f>"Q"&amp;ROUNDUP(MONTH(SalesDataTable[[#This Row],[Order Date]])/3,0)</f>
        <v>Q3</v>
      </c>
      <c r="E923" s="4">
        <f>MONTH(SalesDataTable[[#This Row],[Order Date]])</f>
        <v>8</v>
      </c>
      <c r="F923" s="4" t="str">
        <f>TEXT(SalesDataTable[[#This Row],[Order Date]],"MMM")</f>
        <v>Aug</v>
      </c>
      <c r="G923" s="4" t="s">
        <v>20</v>
      </c>
      <c r="H923" s="4" t="s">
        <v>47</v>
      </c>
      <c r="I923" s="4" t="s">
        <v>8</v>
      </c>
      <c r="J923" s="4" t="s">
        <v>16</v>
      </c>
      <c r="K923" s="4" t="s">
        <v>4</v>
      </c>
      <c r="L923" s="4" t="s">
        <v>5</v>
      </c>
      <c r="M923" s="8">
        <v>4</v>
      </c>
      <c r="N923" s="5">
        <v>82.98</v>
      </c>
      <c r="O923" s="6">
        <v>0.05</v>
      </c>
      <c r="P923" s="5">
        <v>43.79</v>
      </c>
      <c r="Q923" s="5">
        <f t="shared" si="56"/>
        <v>315.32400000000001</v>
      </c>
      <c r="R923" s="5">
        <f t="shared" si="57"/>
        <v>175.16</v>
      </c>
      <c r="S923" s="5">
        <f t="shared" si="58"/>
        <v>140.16400000000002</v>
      </c>
      <c r="T923" s="7">
        <f t="shared" si="59"/>
        <v>0.44450787126891711</v>
      </c>
    </row>
    <row r="924" spans="1:20" ht="15.6">
      <c r="A924" s="2">
        <v>1801</v>
      </c>
      <c r="B924" s="3">
        <v>46146</v>
      </c>
      <c r="C924" s="4">
        <f>YEAR(SalesDataTable[[#This Row],[Order Date]])</f>
        <v>2026</v>
      </c>
      <c r="D924" s="4" t="str">
        <f>"Q"&amp;ROUNDUP(MONTH(SalesDataTable[[#This Row],[Order Date]])/3,0)</f>
        <v>Q2</v>
      </c>
      <c r="E924" s="4">
        <f>MONTH(SalesDataTable[[#This Row],[Order Date]])</f>
        <v>5</v>
      </c>
      <c r="F924" s="4" t="str">
        <f>TEXT(SalesDataTable[[#This Row],[Order Date]],"MMM")</f>
        <v>May</v>
      </c>
      <c r="G924" s="4" t="s">
        <v>11</v>
      </c>
      <c r="H924" s="4" t="s">
        <v>12</v>
      </c>
      <c r="I924" s="4" t="s">
        <v>2</v>
      </c>
      <c r="J924" s="4" t="s">
        <v>16</v>
      </c>
      <c r="K924" s="4" t="s">
        <v>14</v>
      </c>
      <c r="L924" s="4" t="s">
        <v>15</v>
      </c>
      <c r="M924" s="8">
        <v>2</v>
      </c>
      <c r="N924" s="5">
        <v>36.299999999999997</v>
      </c>
      <c r="O924" s="6">
        <v>0.05</v>
      </c>
      <c r="P924" s="5">
        <v>13.9</v>
      </c>
      <c r="Q924" s="5">
        <f t="shared" si="56"/>
        <v>68.969999999999985</v>
      </c>
      <c r="R924" s="5">
        <f t="shared" si="57"/>
        <v>27.8</v>
      </c>
      <c r="S924" s="5">
        <f t="shared" si="58"/>
        <v>41.169999999999987</v>
      </c>
      <c r="T924" s="7">
        <f t="shared" si="59"/>
        <v>0.59692619979701311</v>
      </c>
    </row>
    <row r="925" spans="1:20" ht="15.6">
      <c r="A925" s="2">
        <v>1802</v>
      </c>
      <c r="B925" s="3">
        <v>46330</v>
      </c>
      <c r="C925" s="4">
        <f>YEAR(SalesDataTable[[#This Row],[Order Date]])</f>
        <v>2026</v>
      </c>
      <c r="D925" s="4" t="str">
        <f>"Q"&amp;ROUNDUP(MONTH(SalesDataTable[[#This Row],[Order Date]])/3,0)</f>
        <v>Q4</v>
      </c>
      <c r="E925" s="4">
        <f>MONTH(SalesDataTable[[#This Row],[Order Date]])</f>
        <v>11</v>
      </c>
      <c r="F925" s="4" t="str">
        <f>TEXT(SalesDataTable[[#This Row],[Order Date]],"MMM")</f>
        <v>Nov</v>
      </c>
      <c r="G925" s="4" t="s">
        <v>11</v>
      </c>
      <c r="H925" s="4" t="s">
        <v>52</v>
      </c>
      <c r="I925" s="4" t="s">
        <v>19</v>
      </c>
      <c r="J925" s="4" t="s">
        <v>16</v>
      </c>
      <c r="K925" s="4" t="s">
        <v>14</v>
      </c>
      <c r="L925" s="4" t="s">
        <v>15</v>
      </c>
      <c r="M925" s="8">
        <v>1</v>
      </c>
      <c r="N925" s="5">
        <v>35.94</v>
      </c>
      <c r="O925" s="6">
        <v>0.05</v>
      </c>
      <c r="P925" s="5">
        <v>13.39</v>
      </c>
      <c r="Q925" s="5">
        <f t="shared" si="56"/>
        <v>34.142999999999994</v>
      </c>
      <c r="R925" s="5">
        <f t="shared" si="57"/>
        <v>13.39</v>
      </c>
      <c r="S925" s="5">
        <f t="shared" si="58"/>
        <v>20.752999999999993</v>
      </c>
      <c r="T925" s="7">
        <f t="shared" si="59"/>
        <v>0.60782590867820629</v>
      </c>
    </row>
    <row r="926" spans="1:20" ht="15.6">
      <c r="A926" s="2">
        <v>1811</v>
      </c>
      <c r="B926" s="3">
        <v>46315</v>
      </c>
      <c r="C926" s="4">
        <f>YEAR(SalesDataTable[[#This Row],[Order Date]])</f>
        <v>2026</v>
      </c>
      <c r="D926" s="4" t="str">
        <f>"Q"&amp;ROUNDUP(MONTH(SalesDataTable[[#This Row],[Order Date]])/3,0)</f>
        <v>Q4</v>
      </c>
      <c r="E926" s="4">
        <f>MONTH(SalesDataTable[[#This Row],[Order Date]])</f>
        <v>10</v>
      </c>
      <c r="F926" s="4" t="str">
        <f>TEXT(SalesDataTable[[#This Row],[Order Date]],"MMM")</f>
        <v>Oct</v>
      </c>
      <c r="G926" s="4" t="s">
        <v>6</v>
      </c>
      <c r="H926" s="4" t="s">
        <v>27</v>
      </c>
      <c r="I926" s="4" t="s">
        <v>2</v>
      </c>
      <c r="J926" s="4" t="s">
        <v>13</v>
      </c>
      <c r="K926" s="4" t="s">
        <v>4</v>
      </c>
      <c r="L926" s="4" t="s">
        <v>26</v>
      </c>
      <c r="M926" s="8">
        <v>1</v>
      </c>
      <c r="N926" s="5">
        <v>40.99</v>
      </c>
      <c r="O926" s="6">
        <v>0.1</v>
      </c>
      <c r="P926" s="5">
        <v>17.16</v>
      </c>
      <c r="Q926" s="5">
        <f t="shared" si="56"/>
        <v>36.891000000000005</v>
      </c>
      <c r="R926" s="5">
        <f t="shared" si="57"/>
        <v>17.16</v>
      </c>
      <c r="S926" s="5">
        <f t="shared" si="58"/>
        <v>19.731000000000005</v>
      </c>
      <c r="T926" s="7">
        <f t="shared" si="59"/>
        <v>0.5348458973733432</v>
      </c>
    </row>
    <row r="927" spans="1:20" ht="15.6">
      <c r="A927" s="2">
        <v>1812</v>
      </c>
      <c r="B927" s="3">
        <v>46152</v>
      </c>
      <c r="C927" s="4">
        <f>YEAR(SalesDataTable[[#This Row],[Order Date]])</f>
        <v>2026</v>
      </c>
      <c r="D927" s="4" t="str">
        <f>"Q"&amp;ROUNDUP(MONTH(SalesDataTable[[#This Row],[Order Date]])/3,0)</f>
        <v>Q2</v>
      </c>
      <c r="E927" s="4">
        <f>MONTH(SalesDataTable[[#This Row],[Order Date]])</f>
        <v>5</v>
      </c>
      <c r="F927" s="4" t="str">
        <f>TEXT(SalesDataTable[[#This Row],[Order Date]],"MMM")</f>
        <v>May</v>
      </c>
      <c r="G927" s="4" t="s">
        <v>11</v>
      </c>
      <c r="H927" s="4" t="s">
        <v>12</v>
      </c>
      <c r="I927" s="4" t="s">
        <v>8</v>
      </c>
      <c r="J927" s="4" t="s">
        <v>16</v>
      </c>
      <c r="K927" s="4" t="s">
        <v>34</v>
      </c>
      <c r="L927" s="4" t="s">
        <v>45</v>
      </c>
      <c r="M927" s="8">
        <v>12</v>
      </c>
      <c r="N927" s="5">
        <v>50.53</v>
      </c>
      <c r="O927" s="6">
        <v>0.1</v>
      </c>
      <c r="P927" s="5">
        <v>22.09</v>
      </c>
      <c r="Q927" s="5">
        <f t="shared" si="56"/>
        <v>545.72400000000005</v>
      </c>
      <c r="R927" s="5">
        <f t="shared" si="57"/>
        <v>265.08</v>
      </c>
      <c r="S927" s="5">
        <f t="shared" si="58"/>
        <v>280.64400000000006</v>
      </c>
      <c r="T927" s="7">
        <f t="shared" si="59"/>
        <v>0.5142599555819426</v>
      </c>
    </row>
    <row r="928" spans="1:20" ht="15.6">
      <c r="A928" s="2">
        <v>1813</v>
      </c>
      <c r="B928" s="3">
        <v>46105</v>
      </c>
      <c r="C928" s="4">
        <f>YEAR(SalesDataTable[[#This Row],[Order Date]])</f>
        <v>2026</v>
      </c>
      <c r="D928" s="4" t="str">
        <f>"Q"&amp;ROUNDUP(MONTH(SalesDataTable[[#This Row],[Order Date]])/3,0)</f>
        <v>Q1</v>
      </c>
      <c r="E928" s="4">
        <f>MONTH(SalesDataTable[[#This Row],[Order Date]])</f>
        <v>3</v>
      </c>
      <c r="F928" s="4" t="str">
        <f>TEXT(SalesDataTable[[#This Row],[Order Date]],"MMM")</f>
        <v>Mar</v>
      </c>
      <c r="G928" s="4" t="s">
        <v>0</v>
      </c>
      <c r="H928" s="4" t="s">
        <v>1</v>
      </c>
      <c r="I928" s="4" t="s">
        <v>19</v>
      </c>
      <c r="J928" s="4" t="s">
        <v>3</v>
      </c>
      <c r="K928" s="4" t="s">
        <v>9</v>
      </c>
      <c r="L928" s="4" t="s">
        <v>17</v>
      </c>
      <c r="M928" s="8">
        <v>4</v>
      </c>
      <c r="N928" s="5">
        <v>146.34</v>
      </c>
      <c r="O928" s="6">
        <v>0</v>
      </c>
      <c r="P928" s="5">
        <v>79.37</v>
      </c>
      <c r="Q928" s="5">
        <f t="shared" si="56"/>
        <v>585.36</v>
      </c>
      <c r="R928" s="5">
        <f t="shared" si="57"/>
        <v>317.48</v>
      </c>
      <c r="S928" s="5">
        <f t="shared" si="58"/>
        <v>267.88</v>
      </c>
      <c r="T928" s="7">
        <f t="shared" si="59"/>
        <v>0.45763290966242992</v>
      </c>
    </row>
    <row r="929" spans="1:20" ht="15.6">
      <c r="A929" s="2">
        <v>1815</v>
      </c>
      <c r="B929" s="3">
        <v>46311</v>
      </c>
      <c r="C929" s="4">
        <f>YEAR(SalesDataTable[[#This Row],[Order Date]])</f>
        <v>2026</v>
      </c>
      <c r="D929" s="4" t="str">
        <f>"Q"&amp;ROUNDUP(MONTH(SalesDataTable[[#This Row],[Order Date]])/3,0)</f>
        <v>Q4</v>
      </c>
      <c r="E929" s="4">
        <f>MONTH(SalesDataTable[[#This Row],[Order Date]])</f>
        <v>10</v>
      </c>
      <c r="F929" s="4" t="str">
        <f>TEXT(SalesDataTable[[#This Row],[Order Date]],"MMM")</f>
        <v>Oct</v>
      </c>
      <c r="G929" s="4" t="s">
        <v>20</v>
      </c>
      <c r="H929" s="4" t="s">
        <v>21</v>
      </c>
      <c r="I929" s="4" t="s">
        <v>2</v>
      </c>
      <c r="J929" s="4" t="s">
        <v>16</v>
      </c>
      <c r="K929" s="4" t="s">
        <v>34</v>
      </c>
      <c r="L929" s="4" t="s">
        <v>38</v>
      </c>
      <c r="M929" s="8">
        <v>1</v>
      </c>
      <c r="N929" s="5">
        <v>121.92</v>
      </c>
      <c r="O929" s="6">
        <v>0</v>
      </c>
      <c r="P929" s="5">
        <v>71.02</v>
      </c>
      <c r="Q929" s="5">
        <f t="shared" si="56"/>
        <v>121.92</v>
      </c>
      <c r="R929" s="5">
        <f t="shared" si="57"/>
        <v>71.02</v>
      </c>
      <c r="S929" s="5">
        <f t="shared" si="58"/>
        <v>50.900000000000006</v>
      </c>
      <c r="T929" s="7">
        <f t="shared" si="59"/>
        <v>0.41748687664042</v>
      </c>
    </row>
    <row r="930" spans="1:20" ht="15.6">
      <c r="A930" s="2">
        <v>1816</v>
      </c>
      <c r="B930" s="3">
        <v>46159</v>
      </c>
      <c r="C930" s="4">
        <f>YEAR(SalesDataTable[[#This Row],[Order Date]])</f>
        <v>2026</v>
      </c>
      <c r="D930" s="4" t="str">
        <f>"Q"&amp;ROUNDUP(MONTH(SalesDataTable[[#This Row],[Order Date]])/3,0)</f>
        <v>Q2</v>
      </c>
      <c r="E930" s="4">
        <f>MONTH(SalesDataTable[[#This Row],[Order Date]])</f>
        <v>5</v>
      </c>
      <c r="F930" s="4" t="str">
        <f>TEXT(SalesDataTable[[#This Row],[Order Date]],"MMM")</f>
        <v>May</v>
      </c>
      <c r="G930" s="4" t="s">
        <v>20</v>
      </c>
      <c r="H930" s="4" t="s">
        <v>31</v>
      </c>
      <c r="I930" s="4" t="s">
        <v>2</v>
      </c>
      <c r="J930" s="4" t="s">
        <v>13</v>
      </c>
      <c r="K930" s="4" t="s">
        <v>9</v>
      </c>
      <c r="L930" s="4" t="s">
        <v>10</v>
      </c>
      <c r="M930" s="8">
        <v>1</v>
      </c>
      <c r="N930" s="5">
        <v>91.07</v>
      </c>
      <c r="O930" s="6">
        <v>0</v>
      </c>
      <c r="P930" s="5">
        <v>45.3</v>
      </c>
      <c r="Q930" s="5">
        <f t="shared" si="56"/>
        <v>91.07</v>
      </c>
      <c r="R930" s="5">
        <f t="shared" si="57"/>
        <v>45.3</v>
      </c>
      <c r="S930" s="5">
        <f t="shared" si="58"/>
        <v>45.769999999999996</v>
      </c>
      <c r="T930" s="7">
        <f t="shared" si="59"/>
        <v>0.50258043263423735</v>
      </c>
    </row>
    <row r="931" spans="1:20" ht="15.6">
      <c r="A931" s="2">
        <v>1817</v>
      </c>
      <c r="B931" s="3">
        <v>46262</v>
      </c>
      <c r="C931" s="4">
        <f>YEAR(SalesDataTable[[#This Row],[Order Date]])</f>
        <v>2026</v>
      </c>
      <c r="D931" s="4" t="str">
        <f>"Q"&amp;ROUNDUP(MONTH(SalesDataTable[[#This Row],[Order Date]])/3,0)</f>
        <v>Q3</v>
      </c>
      <c r="E931" s="4">
        <f>MONTH(SalesDataTable[[#This Row],[Order Date]])</f>
        <v>8</v>
      </c>
      <c r="F931" s="4" t="str">
        <f>TEXT(SalesDataTable[[#This Row],[Order Date]],"MMM")</f>
        <v>Aug</v>
      </c>
      <c r="G931" s="4" t="s">
        <v>0</v>
      </c>
      <c r="H931" s="4" t="s">
        <v>36</v>
      </c>
      <c r="I931" s="4" t="s">
        <v>19</v>
      </c>
      <c r="J931" s="4" t="s">
        <v>13</v>
      </c>
      <c r="K931" s="4" t="s">
        <v>34</v>
      </c>
      <c r="L931" s="4" t="s">
        <v>42</v>
      </c>
      <c r="M931" s="8">
        <v>1</v>
      </c>
      <c r="N931" s="5">
        <v>36.590000000000003</v>
      </c>
      <c r="O931" s="6">
        <v>0.05</v>
      </c>
      <c r="P931" s="5">
        <v>14.15</v>
      </c>
      <c r="Q931" s="5">
        <f t="shared" si="56"/>
        <v>34.7605</v>
      </c>
      <c r="R931" s="5">
        <f t="shared" si="57"/>
        <v>14.15</v>
      </c>
      <c r="S931" s="5">
        <f t="shared" si="58"/>
        <v>20.610500000000002</v>
      </c>
      <c r="T931" s="7">
        <f t="shared" si="59"/>
        <v>0.59292875534011313</v>
      </c>
    </row>
    <row r="932" spans="1:20" ht="15.6">
      <c r="A932" s="2">
        <v>1818</v>
      </c>
      <c r="B932" s="3">
        <v>46271</v>
      </c>
      <c r="C932" s="4">
        <f>YEAR(SalesDataTable[[#This Row],[Order Date]])</f>
        <v>2026</v>
      </c>
      <c r="D932" s="4" t="str">
        <f>"Q"&amp;ROUNDUP(MONTH(SalesDataTable[[#This Row],[Order Date]])/3,0)</f>
        <v>Q3</v>
      </c>
      <c r="E932" s="4">
        <f>MONTH(SalesDataTable[[#This Row],[Order Date]])</f>
        <v>9</v>
      </c>
      <c r="F932" s="4" t="str">
        <f>TEXT(SalesDataTable[[#This Row],[Order Date]],"MMM")</f>
        <v>Sep</v>
      </c>
      <c r="G932" s="4" t="s">
        <v>6</v>
      </c>
      <c r="H932" s="4" t="s">
        <v>43</v>
      </c>
      <c r="I932" s="4" t="s">
        <v>19</v>
      </c>
      <c r="J932" s="4" t="s">
        <v>13</v>
      </c>
      <c r="K932" s="4" t="s">
        <v>14</v>
      </c>
      <c r="L932" s="4" t="s">
        <v>48</v>
      </c>
      <c r="M932" s="8">
        <v>1</v>
      </c>
      <c r="N932" s="5">
        <v>161.03</v>
      </c>
      <c r="O932" s="6">
        <v>0</v>
      </c>
      <c r="P932" s="5">
        <v>89.86</v>
      </c>
      <c r="Q932" s="5">
        <f t="shared" si="56"/>
        <v>161.03</v>
      </c>
      <c r="R932" s="5">
        <f t="shared" si="57"/>
        <v>89.86</v>
      </c>
      <c r="S932" s="5">
        <f t="shared" si="58"/>
        <v>71.17</v>
      </c>
      <c r="T932" s="7">
        <f t="shared" si="59"/>
        <v>0.44196733527914056</v>
      </c>
    </row>
    <row r="933" spans="1:20" ht="15.6">
      <c r="A933" s="2">
        <v>1819</v>
      </c>
      <c r="B933" s="3">
        <v>46085</v>
      </c>
      <c r="C933" s="4">
        <f>YEAR(SalesDataTable[[#This Row],[Order Date]])</f>
        <v>2026</v>
      </c>
      <c r="D933" s="4" t="str">
        <f>"Q"&amp;ROUNDUP(MONTH(SalesDataTable[[#This Row],[Order Date]])/3,0)</f>
        <v>Q1</v>
      </c>
      <c r="E933" s="4">
        <f>MONTH(SalesDataTable[[#This Row],[Order Date]])</f>
        <v>3</v>
      </c>
      <c r="F933" s="4" t="str">
        <f>TEXT(SalesDataTable[[#This Row],[Order Date]],"MMM")</f>
        <v>Mar</v>
      </c>
      <c r="G933" s="4" t="s">
        <v>20</v>
      </c>
      <c r="H933" s="4" t="s">
        <v>33</v>
      </c>
      <c r="I933" s="4" t="s">
        <v>28</v>
      </c>
      <c r="J933" s="4" t="s">
        <v>13</v>
      </c>
      <c r="K933" s="4" t="s">
        <v>4</v>
      </c>
      <c r="L933" s="4" t="s">
        <v>22</v>
      </c>
      <c r="M933" s="8">
        <v>1</v>
      </c>
      <c r="N933" s="5">
        <v>49.94</v>
      </c>
      <c r="O933" s="6">
        <v>0.1</v>
      </c>
      <c r="P933" s="5">
        <v>21.84</v>
      </c>
      <c r="Q933" s="5">
        <f t="shared" si="56"/>
        <v>44.945999999999998</v>
      </c>
      <c r="R933" s="5">
        <f t="shared" si="57"/>
        <v>21.84</v>
      </c>
      <c r="S933" s="5">
        <f t="shared" si="58"/>
        <v>23.105999999999998</v>
      </c>
      <c r="T933" s="7">
        <f t="shared" si="59"/>
        <v>0.51408356694700308</v>
      </c>
    </row>
    <row r="934" spans="1:20" ht="15.6">
      <c r="A934" s="2">
        <v>1820</v>
      </c>
      <c r="B934" s="3">
        <v>46311</v>
      </c>
      <c r="C934" s="4">
        <f>YEAR(SalesDataTable[[#This Row],[Order Date]])</f>
        <v>2026</v>
      </c>
      <c r="D934" s="4" t="str">
        <f>"Q"&amp;ROUNDUP(MONTH(SalesDataTable[[#This Row],[Order Date]])/3,0)</f>
        <v>Q4</v>
      </c>
      <c r="E934" s="4">
        <f>MONTH(SalesDataTable[[#This Row],[Order Date]])</f>
        <v>10</v>
      </c>
      <c r="F934" s="4" t="str">
        <f>TEXT(SalesDataTable[[#This Row],[Order Date]],"MMM")</f>
        <v>Oct</v>
      </c>
      <c r="G934" s="4" t="s">
        <v>6</v>
      </c>
      <c r="H934" s="4" t="s">
        <v>7</v>
      </c>
      <c r="I934" s="4" t="s">
        <v>2</v>
      </c>
      <c r="J934" s="4" t="s">
        <v>3</v>
      </c>
      <c r="K934" s="4" t="s">
        <v>14</v>
      </c>
      <c r="L934" s="4" t="s">
        <v>15</v>
      </c>
      <c r="M934" s="8">
        <v>3</v>
      </c>
      <c r="N934" s="5">
        <v>36.46</v>
      </c>
      <c r="O934" s="6">
        <v>0.05</v>
      </c>
      <c r="P934" s="5">
        <v>13.9</v>
      </c>
      <c r="Q934" s="5">
        <f t="shared" si="56"/>
        <v>103.91099999999999</v>
      </c>
      <c r="R934" s="5">
        <f t="shared" si="57"/>
        <v>41.7</v>
      </c>
      <c r="S934" s="5">
        <f t="shared" si="58"/>
        <v>62.210999999999984</v>
      </c>
      <c r="T934" s="7">
        <f t="shared" si="59"/>
        <v>0.5986950370990558</v>
      </c>
    </row>
    <row r="935" spans="1:20" ht="15.6">
      <c r="A935" s="2">
        <v>1821</v>
      </c>
      <c r="B935" s="3">
        <v>46187</v>
      </c>
      <c r="C935" s="4">
        <f>YEAR(SalesDataTable[[#This Row],[Order Date]])</f>
        <v>2026</v>
      </c>
      <c r="D935" s="4" t="str">
        <f>"Q"&amp;ROUNDUP(MONTH(SalesDataTable[[#This Row],[Order Date]])/3,0)</f>
        <v>Q2</v>
      </c>
      <c r="E935" s="4">
        <f>MONTH(SalesDataTable[[#This Row],[Order Date]])</f>
        <v>6</v>
      </c>
      <c r="F935" s="4" t="str">
        <f>TEXT(SalesDataTable[[#This Row],[Order Date]],"MMM")</f>
        <v>Jun</v>
      </c>
      <c r="G935" s="4" t="s">
        <v>0</v>
      </c>
      <c r="H935" s="4" t="s">
        <v>50</v>
      </c>
      <c r="I935" s="4" t="s">
        <v>19</v>
      </c>
      <c r="J935" s="4" t="s">
        <v>16</v>
      </c>
      <c r="K935" s="4" t="s">
        <v>9</v>
      </c>
      <c r="L935" s="4" t="s">
        <v>46</v>
      </c>
      <c r="M935" s="8">
        <v>3</v>
      </c>
      <c r="N935" s="5">
        <v>70.52</v>
      </c>
      <c r="O935" s="6">
        <v>0</v>
      </c>
      <c r="P935" s="5">
        <v>33.119999999999997</v>
      </c>
      <c r="Q935" s="5">
        <f t="shared" si="56"/>
        <v>211.56</v>
      </c>
      <c r="R935" s="5">
        <f t="shared" si="57"/>
        <v>99.359999999999985</v>
      </c>
      <c r="S935" s="5">
        <f t="shared" si="58"/>
        <v>112.20000000000002</v>
      </c>
      <c r="T935" s="7">
        <f t="shared" si="59"/>
        <v>0.53034600113442998</v>
      </c>
    </row>
    <row r="936" spans="1:20" ht="15.6">
      <c r="A936" s="2">
        <v>1824</v>
      </c>
      <c r="B936" s="3">
        <v>46361</v>
      </c>
      <c r="C936" s="4">
        <f>YEAR(SalesDataTable[[#This Row],[Order Date]])</f>
        <v>2026</v>
      </c>
      <c r="D936" s="4" t="str">
        <f>"Q"&amp;ROUNDUP(MONTH(SalesDataTable[[#This Row],[Order Date]])/3,0)</f>
        <v>Q4</v>
      </c>
      <c r="E936" s="4">
        <f>MONTH(SalesDataTable[[#This Row],[Order Date]])</f>
        <v>12</v>
      </c>
      <c r="F936" s="4" t="str">
        <f>TEXT(SalesDataTable[[#This Row],[Order Date]],"MMM")</f>
        <v>Dec</v>
      </c>
      <c r="G936" s="4" t="s">
        <v>6</v>
      </c>
      <c r="H936" s="4" t="s">
        <v>7</v>
      </c>
      <c r="I936" s="4" t="s">
        <v>2</v>
      </c>
      <c r="J936" s="4" t="s">
        <v>3</v>
      </c>
      <c r="K936" s="4" t="s">
        <v>14</v>
      </c>
      <c r="L936" s="4" t="s">
        <v>48</v>
      </c>
      <c r="M936" s="8">
        <v>1</v>
      </c>
      <c r="N936" s="5">
        <v>165.1</v>
      </c>
      <c r="O936" s="6">
        <v>0.05</v>
      </c>
      <c r="P936" s="5">
        <v>85.23</v>
      </c>
      <c r="Q936" s="5">
        <f t="shared" si="56"/>
        <v>156.845</v>
      </c>
      <c r="R936" s="5">
        <f t="shared" si="57"/>
        <v>85.23</v>
      </c>
      <c r="S936" s="5">
        <f t="shared" si="58"/>
        <v>71.614999999999995</v>
      </c>
      <c r="T936" s="7">
        <f t="shared" si="59"/>
        <v>0.45659727756702473</v>
      </c>
    </row>
    <row r="937" spans="1:20" ht="15.6">
      <c r="A937" s="2">
        <v>1837</v>
      </c>
      <c r="B937" s="3">
        <v>46200</v>
      </c>
      <c r="C937" s="4">
        <f>YEAR(SalesDataTable[[#This Row],[Order Date]])</f>
        <v>2026</v>
      </c>
      <c r="D937" s="4" t="str">
        <f>"Q"&amp;ROUNDUP(MONTH(SalesDataTable[[#This Row],[Order Date]])/3,0)</f>
        <v>Q2</v>
      </c>
      <c r="E937" s="4">
        <f>MONTH(SalesDataTable[[#This Row],[Order Date]])</f>
        <v>6</v>
      </c>
      <c r="F937" s="4" t="str">
        <f>TEXT(SalesDataTable[[#This Row],[Order Date]],"MMM")</f>
        <v>Jun</v>
      </c>
      <c r="G937" s="4" t="s">
        <v>0</v>
      </c>
      <c r="H937" s="4" t="s">
        <v>1</v>
      </c>
      <c r="I937" s="4" t="s">
        <v>28</v>
      </c>
      <c r="J937" s="4" t="s">
        <v>16</v>
      </c>
      <c r="K937" s="4" t="s">
        <v>23</v>
      </c>
      <c r="L937" s="4" t="s">
        <v>29</v>
      </c>
      <c r="M937" s="8">
        <v>2</v>
      </c>
      <c r="N937" s="5">
        <v>194.13</v>
      </c>
      <c r="O937" s="6">
        <v>0.1</v>
      </c>
      <c r="P937" s="5">
        <v>106.51</v>
      </c>
      <c r="Q937" s="5">
        <f t="shared" si="56"/>
        <v>349.43400000000003</v>
      </c>
      <c r="R937" s="5">
        <f t="shared" si="57"/>
        <v>213.02</v>
      </c>
      <c r="S937" s="5">
        <f t="shared" si="58"/>
        <v>136.41400000000002</v>
      </c>
      <c r="T937" s="7">
        <f t="shared" si="59"/>
        <v>0.39038559499075648</v>
      </c>
    </row>
    <row r="938" spans="1:20" ht="15.6">
      <c r="A938" s="2">
        <v>1839</v>
      </c>
      <c r="B938" s="3">
        <v>46209</v>
      </c>
      <c r="C938" s="4">
        <f>YEAR(SalesDataTable[[#This Row],[Order Date]])</f>
        <v>2026</v>
      </c>
      <c r="D938" s="4" t="str">
        <f>"Q"&amp;ROUNDUP(MONTH(SalesDataTable[[#This Row],[Order Date]])/3,0)</f>
        <v>Q3</v>
      </c>
      <c r="E938" s="4">
        <f>MONTH(SalesDataTable[[#This Row],[Order Date]])</f>
        <v>7</v>
      </c>
      <c r="F938" s="4" t="str">
        <f>TEXT(SalesDataTable[[#This Row],[Order Date]],"MMM")</f>
        <v>Jul</v>
      </c>
      <c r="G938" s="4" t="s">
        <v>20</v>
      </c>
      <c r="H938" s="4" t="s">
        <v>33</v>
      </c>
      <c r="I938" s="4" t="s">
        <v>19</v>
      </c>
      <c r="J938" s="4" t="s">
        <v>3</v>
      </c>
      <c r="K938" s="4" t="s">
        <v>34</v>
      </c>
      <c r="L938" s="4" t="s">
        <v>35</v>
      </c>
      <c r="M938" s="8">
        <v>1</v>
      </c>
      <c r="N938" s="5">
        <v>41.37</v>
      </c>
      <c r="O938" s="6">
        <v>0</v>
      </c>
      <c r="P938" s="5">
        <v>15.12</v>
      </c>
      <c r="Q938" s="5">
        <f t="shared" si="56"/>
        <v>41.37</v>
      </c>
      <c r="R938" s="5">
        <f t="shared" si="57"/>
        <v>15.12</v>
      </c>
      <c r="S938" s="5">
        <f t="shared" si="58"/>
        <v>26.25</v>
      </c>
      <c r="T938" s="7">
        <f t="shared" si="59"/>
        <v>0.63451776649746194</v>
      </c>
    </row>
    <row r="939" spans="1:20" ht="15.6">
      <c r="A939" s="2">
        <v>1840</v>
      </c>
      <c r="B939" s="3">
        <v>46041</v>
      </c>
      <c r="C939" s="4">
        <f>YEAR(SalesDataTable[[#This Row],[Order Date]])</f>
        <v>2026</v>
      </c>
      <c r="D939" s="4" t="str">
        <f>"Q"&amp;ROUNDUP(MONTH(SalesDataTable[[#This Row],[Order Date]])/3,0)</f>
        <v>Q1</v>
      </c>
      <c r="E939" s="4">
        <f>MONTH(SalesDataTable[[#This Row],[Order Date]])</f>
        <v>1</v>
      </c>
      <c r="F939" s="4" t="str">
        <f>TEXT(SalesDataTable[[#This Row],[Order Date]],"MMM")</f>
        <v>Jan</v>
      </c>
      <c r="G939" s="4" t="s">
        <v>11</v>
      </c>
      <c r="H939" s="4" t="s">
        <v>39</v>
      </c>
      <c r="I939" s="4" t="s">
        <v>2</v>
      </c>
      <c r="J939" s="4" t="s">
        <v>13</v>
      </c>
      <c r="K939" s="4" t="s">
        <v>34</v>
      </c>
      <c r="L939" s="4" t="s">
        <v>38</v>
      </c>
      <c r="M939" s="8">
        <v>2</v>
      </c>
      <c r="N939" s="5">
        <v>125.93</v>
      </c>
      <c r="O939" s="6">
        <v>0</v>
      </c>
      <c r="P939" s="5">
        <v>69.150000000000006</v>
      </c>
      <c r="Q939" s="5">
        <f t="shared" si="56"/>
        <v>251.86</v>
      </c>
      <c r="R939" s="5">
        <f t="shared" si="57"/>
        <v>138.30000000000001</v>
      </c>
      <c r="S939" s="5">
        <f t="shared" si="58"/>
        <v>113.56</v>
      </c>
      <c r="T939" s="7">
        <f t="shared" si="59"/>
        <v>0.45088541253077102</v>
      </c>
    </row>
    <row r="940" spans="1:20" ht="15.6">
      <c r="A940" s="2">
        <v>1843</v>
      </c>
      <c r="B940" s="3">
        <v>46242</v>
      </c>
      <c r="C940" s="4">
        <f>YEAR(SalesDataTable[[#This Row],[Order Date]])</f>
        <v>2026</v>
      </c>
      <c r="D940" s="4" t="str">
        <f>"Q"&amp;ROUNDUP(MONTH(SalesDataTable[[#This Row],[Order Date]])/3,0)</f>
        <v>Q3</v>
      </c>
      <c r="E940" s="4">
        <f>MONTH(SalesDataTable[[#This Row],[Order Date]])</f>
        <v>8</v>
      </c>
      <c r="F940" s="4" t="str">
        <f>TEXT(SalesDataTable[[#This Row],[Order Date]],"MMM")</f>
        <v>Aug</v>
      </c>
      <c r="G940" s="4" t="s">
        <v>20</v>
      </c>
      <c r="H940" s="4" t="s">
        <v>33</v>
      </c>
      <c r="I940" s="4" t="s">
        <v>2</v>
      </c>
      <c r="J940" s="4" t="s">
        <v>13</v>
      </c>
      <c r="K940" s="4" t="s">
        <v>23</v>
      </c>
      <c r="L940" s="4" t="s">
        <v>24</v>
      </c>
      <c r="M940" s="8">
        <v>2</v>
      </c>
      <c r="N940" s="5">
        <v>341.23</v>
      </c>
      <c r="O940" s="6">
        <v>0.05</v>
      </c>
      <c r="P940" s="5">
        <v>192.5</v>
      </c>
      <c r="Q940" s="5">
        <f t="shared" si="56"/>
        <v>648.33699999999999</v>
      </c>
      <c r="R940" s="5">
        <f t="shared" si="57"/>
        <v>385</v>
      </c>
      <c r="S940" s="5">
        <f t="shared" si="58"/>
        <v>263.33699999999999</v>
      </c>
      <c r="T940" s="7">
        <f t="shared" si="59"/>
        <v>0.40617302421425894</v>
      </c>
    </row>
    <row r="941" spans="1:20" ht="15.6">
      <c r="A941" s="2">
        <v>1844</v>
      </c>
      <c r="B941" s="3">
        <v>46120</v>
      </c>
      <c r="C941" s="4">
        <f>YEAR(SalesDataTable[[#This Row],[Order Date]])</f>
        <v>2026</v>
      </c>
      <c r="D941" s="4" t="str">
        <f>"Q"&amp;ROUNDUP(MONTH(SalesDataTable[[#This Row],[Order Date]])/3,0)</f>
        <v>Q2</v>
      </c>
      <c r="E941" s="4">
        <f>MONTH(SalesDataTable[[#This Row],[Order Date]])</f>
        <v>4</v>
      </c>
      <c r="F941" s="4" t="str">
        <f>TEXT(SalesDataTable[[#This Row],[Order Date]],"MMM")</f>
        <v>Apr</v>
      </c>
      <c r="G941" s="4" t="s">
        <v>6</v>
      </c>
      <c r="H941" s="4" t="s">
        <v>49</v>
      </c>
      <c r="I941" s="4" t="s">
        <v>19</v>
      </c>
      <c r="J941" s="4" t="s">
        <v>13</v>
      </c>
      <c r="K941" s="4" t="s">
        <v>34</v>
      </c>
      <c r="L941" s="4" t="s">
        <v>42</v>
      </c>
      <c r="M941" s="8">
        <v>2</v>
      </c>
      <c r="N941" s="5">
        <v>37.1</v>
      </c>
      <c r="O941" s="6">
        <v>0.1</v>
      </c>
      <c r="P941" s="5">
        <v>14.17</v>
      </c>
      <c r="Q941" s="5">
        <f t="shared" si="56"/>
        <v>66.78</v>
      </c>
      <c r="R941" s="5">
        <f t="shared" si="57"/>
        <v>28.34</v>
      </c>
      <c r="S941" s="5">
        <f t="shared" si="58"/>
        <v>38.44</v>
      </c>
      <c r="T941" s="7">
        <f t="shared" si="59"/>
        <v>0.57562144354597178</v>
      </c>
    </row>
    <row r="942" spans="1:20" ht="15.6">
      <c r="A942" s="2">
        <v>1845</v>
      </c>
      <c r="B942" s="3">
        <v>46102</v>
      </c>
      <c r="C942" s="4">
        <f>YEAR(SalesDataTable[[#This Row],[Order Date]])</f>
        <v>2026</v>
      </c>
      <c r="D942" s="4" t="str">
        <f>"Q"&amp;ROUNDUP(MONTH(SalesDataTable[[#This Row],[Order Date]])/3,0)</f>
        <v>Q1</v>
      </c>
      <c r="E942" s="4">
        <f>MONTH(SalesDataTable[[#This Row],[Order Date]])</f>
        <v>3</v>
      </c>
      <c r="F942" s="4" t="str">
        <f>TEXT(SalesDataTable[[#This Row],[Order Date]],"MMM")</f>
        <v>Mar</v>
      </c>
      <c r="G942" s="4" t="s">
        <v>0</v>
      </c>
      <c r="H942" s="4" t="s">
        <v>36</v>
      </c>
      <c r="I942" s="4" t="s">
        <v>2</v>
      </c>
      <c r="J942" s="4" t="s">
        <v>3</v>
      </c>
      <c r="K942" s="4" t="s">
        <v>23</v>
      </c>
      <c r="L942" s="4" t="s">
        <v>24</v>
      </c>
      <c r="M942" s="8">
        <v>3</v>
      </c>
      <c r="N942" s="5">
        <v>348.54</v>
      </c>
      <c r="O942" s="6">
        <v>0.1</v>
      </c>
      <c r="P942" s="5">
        <v>200.3</v>
      </c>
      <c r="Q942" s="5">
        <f t="shared" si="56"/>
        <v>941.05800000000011</v>
      </c>
      <c r="R942" s="5">
        <f t="shared" si="57"/>
        <v>600.90000000000009</v>
      </c>
      <c r="S942" s="5">
        <f t="shared" si="58"/>
        <v>340.15800000000002</v>
      </c>
      <c r="T942" s="7">
        <f t="shared" si="59"/>
        <v>0.36146337420222768</v>
      </c>
    </row>
    <row r="943" spans="1:20" ht="15.6">
      <c r="A943" s="2">
        <v>1849</v>
      </c>
      <c r="B943" s="3">
        <v>46163</v>
      </c>
      <c r="C943" s="4">
        <f>YEAR(SalesDataTable[[#This Row],[Order Date]])</f>
        <v>2026</v>
      </c>
      <c r="D943" s="4" t="str">
        <f>"Q"&amp;ROUNDUP(MONTH(SalesDataTable[[#This Row],[Order Date]])/3,0)</f>
        <v>Q2</v>
      </c>
      <c r="E943" s="4">
        <f>MONTH(SalesDataTable[[#This Row],[Order Date]])</f>
        <v>5</v>
      </c>
      <c r="F943" s="4" t="str">
        <f>TEXT(SalesDataTable[[#This Row],[Order Date]],"MMM")</f>
        <v>May</v>
      </c>
      <c r="G943" s="4" t="s">
        <v>11</v>
      </c>
      <c r="H943" s="4" t="s">
        <v>25</v>
      </c>
      <c r="I943" s="4" t="s">
        <v>28</v>
      </c>
      <c r="J943" s="4" t="s">
        <v>3</v>
      </c>
      <c r="K943" s="4" t="s">
        <v>14</v>
      </c>
      <c r="L943" s="4" t="s">
        <v>32</v>
      </c>
      <c r="M943" s="8">
        <v>3</v>
      </c>
      <c r="N943" s="5">
        <v>46.46</v>
      </c>
      <c r="O943" s="6">
        <v>0</v>
      </c>
      <c r="P943" s="5">
        <v>18.71</v>
      </c>
      <c r="Q943" s="5">
        <f t="shared" si="56"/>
        <v>139.38</v>
      </c>
      <c r="R943" s="5">
        <f t="shared" si="57"/>
        <v>56.13</v>
      </c>
      <c r="S943" s="5">
        <f t="shared" si="58"/>
        <v>83.25</v>
      </c>
      <c r="T943" s="7">
        <f t="shared" si="59"/>
        <v>0.59728798966853214</v>
      </c>
    </row>
    <row r="944" spans="1:20" ht="15.6">
      <c r="A944" s="2">
        <v>1850</v>
      </c>
      <c r="B944" s="3">
        <v>46041</v>
      </c>
      <c r="C944" s="4">
        <f>YEAR(SalesDataTable[[#This Row],[Order Date]])</f>
        <v>2026</v>
      </c>
      <c r="D944" s="4" t="str">
        <f>"Q"&amp;ROUNDUP(MONTH(SalesDataTable[[#This Row],[Order Date]])/3,0)</f>
        <v>Q1</v>
      </c>
      <c r="E944" s="4">
        <f>MONTH(SalesDataTable[[#This Row],[Order Date]])</f>
        <v>1</v>
      </c>
      <c r="F944" s="4" t="str">
        <f>TEXT(SalesDataTable[[#This Row],[Order Date]],"MMM")</f>
        <v>Jan</v>
      </c>
      <c r="G944" s="4" t="s">
        <v>6</v>
      </c>
      <c r="H944" s="4" t="s">
        <v>27</v>
      </c>
      <c r="I944" s="4" t="s">
        <v>2</v>
      </c>
      <c r="J944" s="4" t="s">
        <v>16</v>
      </c>
      <c r="K944" s="4" t="s">
        <v>4</v>
      </c>
      <c r="L944" s="4" t="s">
        <v>22</v>
      </c>
      <c r="M944" s="8">
        <v>1</v>
      </c>
      <c r="N944" s="5">
        <v>49.85</v>
      </c>
      <c r="O944" s="6">
        <v>0</v>
      </c>
      <c r="P944" s="5">
        <v>23.07</v>
      </c>
      <c r="Q944" s="5">
        <f t="shared" si="56"/>
        <v>49.85</v>
      </c>
      <c r="R944" s="5">
        <f t="shared" si="57"/>
        <v>23.07</v>
      </c>
      <c r="S944" s="5">
        <f t="shared" si="58"/>
        <v>26.78</v>
      </c>
      <c r="T944" s="7">
        <f t="shared" si="59"/>
        <v>0.53721163490471413</v>
      </c>
    </row>
    <row r="945" spans="1:20" ht="15.6">
      <c r="A945" s="2">
        <v>1851</v>
      </c>
      <c r="B945" s="3">
        <v>46175</v>
      </c>
      <c r="C945" s="4">
        <f>YEAR(SalesDataTable[[#This Row],[Order Date]])</f>
        <v>2026</v>
      </c>
      <c r="D945" s="4" t="str">
        <f>"Q"&amp;ROUNDUP(MONTH(SalesDataTable[[#This Row],[Order Date]])/3,0)</f>
        <v>Q2</v>
      </c>
      <c r="E945" s="4">
        <f>MONTH(SalesDataTable[[#This Row],[Order Date]])</f>
        <v>6</v>
      </c>
      <c r="F945" s="4" t="str">
        <f>TEXT(SalesDataTable[[#This Row],[Order Date]],"MMM")</f>
        <v>Jun</v>
      </c>
      <c r="G945" s="4" t="s">
        <v>6</v>
      </c>
      <c r="H945" s="4" t="s">
        <v>27</v>
      </c>
      <c r="I945" s="4" t="s">
        <v>2</v>
      </c>
      <c r="J945" s="4" t="s">
        <v>13</v>
      </c>
      <c r="K945" s="4" t="s">
        <v>14</v>
      </c>
      <c r="L945" s="4" t="s">
        <v>32</v>
      </c>
      <c r="M945" s="8">
        <v>3</v>
      </c>
      <c r="N945" s="5">
        <v>45.43</v>
      </c>
      <c r="O945" s="6">
        <v>0.15</v>
      </c>
      <c r="P945" s="5">
        <v>17.850000000000001</v>
      </c>
      <c r="Q945" s="5">
        <f t="shared" si="56"/>
        <v>115.84649999999999</v>
      </c>
      <c r="R945" s="5">
        <f t="shared" si="57"/>
        <v>53.550000000000004</v>
      </c>
      <c r="S945" s="5">
        <f t="shared" si="58"/>
        <v>62.296499999999988</v>
      </c>
      <c r="T945" s="7">
        <f t="shared" si="59"/>
        <v>0.53775038520801222</v>
      </c>
    </row>
    <row r="946" spans="1:20" ht="15.6">
      <c r="A946" s="2">
        <v>1852</v>
      </c>
      <c r="B946" s="3">
        <v>46298</v>
      </c>
      <c r="C946" s="4">
        <f>YEAR(SalesDataTable[[#This Row],[Order Date]])</f>
        <v>2026</v>
      </c>
      <c r="D946" s="4" t="str">
        <f>"Q"&amp;ROUNDUP(MONTH(SalesDataTable[[#This Row],[Order Date]])/3,0)</f>
        <v>Q4</v>
      </c>
      <c r="E946" s="4">
        <f>MONTH(SalesDataTable[[#This Row],[Order Date]])</f>
        <v>10</v>
      </c>
      <c r="F946" s="4" t="str">
        <f>TEXT(SalesDataTable[[#This Row],[Order Date]],"MMM")</f>
        <v>Oct</v>
      </c>
      <c r="G946" s="4" t="s">
        <v>6</v>
      </c>
      <c r="H946" s="4" t="s">
        <v>43</v>
      </c>
      <c r="I946" s="4" t="s">
        <v>8</v>
      </c>
      <c r="J946" s="4" t="s">
        <v>16</v>
      </c>
      <c r="K946" s="4" t="s">
        <v>14</v>
      </c>
      <c r="L946" s="4" t="s">
        <v>48</v>
      </c>
      <c r="M946" s="8">
        <v>4</v>
      </c>
      <c r="N946" s="5">
        <v>162.19</v>
      </c>
      <c r="O946" s="6">
        <v>0.15</v>
      </c>
      <c r="P946" s="5">
        <v>89.81</v>
      </c>
      <c r="Q946" s="5">
        <f t="shared" si="56"/>
        <v>551.44600000000003</v>
      </c>
      <c r="R946" s="5">
        <f t="shared" si="57"/>
        <v>359.24</v>
      </c>
      <c r="S946" s="5">
        <f t="shared" si="58"/>
        <v>192.20600000000002</v>
      </c>
      <c r="T946" s="7">
        <f t="shared" si="59"/>
        <v>0.34854908730863948</v>
      </c>
    </row>
    <row r="947" spans="1:20" ht="15.6">
      <c r="A947" s="2">
        <v>1854</v>
      </c>
      <c r="B947" s="3">
        <v>46253</v>
      </c>
      <c r="C947" s="4">
        <f>YEAR(SalesDataTable[[#This Row],[Order Date]])</f>
        <v>2026</v>
      </c>
      <c r="D947" s="4" t="str">
        <f>"Q"&amp;ROUNDUP(MONTH(SalesDataTable[[#This Row],[Order Date]])/3,0)</f>
        <v>Q3</v>
      </c>
      <c r="E947" s="4">
        <f>MONTH(SalesDataTable[[#This Row],[Order Date]])</f>
        <v>8</v>
      </c>
      <c r="F947" s="4" t="str">
        <f>TEXT(SalesDataTable[[#This Row],[Order Date]],"MMM")</f>
        <v>Aug</v>
      </c>
      <c r="G947" s="4" t="s">
        <v>6</v>
      </c>
      <c r="H947" s="4" t="s">
        <v>49</v>
      </c>
      <c r="I947" s="4" t="s">
        <v>28</v>
      </c>
      <c r="J947" s="4" t="s">
        <v>16</v>
      </c>
      <c r="K947" s="4" t="s">
        <v>9</v>
      </c>
      <c r="L947" s="4" t="s">
        <v>10</v>
      </c>
      <c r="M947" s="8">
        <v>1</v>
      </c>
      <c r="N947" s="5">
        <v>90.37</v>
      </c>
      <c r="O947" s="6">
        <v>0.05</v>
      </c>
      <c r="P947" s="5">
        <v>45.89</v>
      </c>
      <c r="Q947" s="5">
        <f t="shared" si="56"/>
        <v>85.851500000000001</v>
      </c>
      <c r="R947" s="5">
        <f t="shared" si="57"/>
        <v>45.89</v>
      </c>
      <c r="S947" s="5">
        <f t="shared" si="58"/>
        <v>39.961500000000001</v>
      </c>
      <c r="T947" s="7">
        <f t="shared" si="59"/>
        <v>0.46547235633623174</v>
      </c>
    </row>
    <row r="948" spans="1:20" ht="15.6">
      <c r="A948" s="2">
        <v>1857</v>
      </c>
      <c r="B948" s="3">
        <v>46185</v>
      </c>
      <c r="C948" s="4">
        <f>YEAR(SalesDataTable[[#This Row],[Order Date]])</f>
        <v>2026</v>
      </c>
      <c r="D948" s="4" t="str">
        <f>"Q"&amp;ROUNDUP(MONTH(SalesDataTable[[#This Row],[Order Date]])/3,0)</f>
        <v>Q2</v>
      </c>
      <c r="E948" s="4">
        <f>MONTH(SalesDataTable[[#This Row],[Order Date]])</f>
        <v>6</v>
      </c>
      <c r="F948" s="4" t="str">
        <f>TEXT(SalesDataTable[[#This Row],[Order Date]],"MMM")</f>
        <v>Jun</v>
      </c>
      <c r="G948" s="4" t="s">
        <v>11</v>
      </c>
      <c r="H948" s="4" t="s">
        <v>18</v>
      </c>
      <c r="I948" s="4" t="s">
        <v>28</v>
      </c>
      <c r="J948" s="4" t="s">
        <v>16</v>
      </c>
      <c r="K948" s="4" t="s">
        <v>9</v>
      </c>
      <c r="L948" s="4" t="s">
        <v>37</v>
      </c>
      <c r="M948" s="8">
        <v>2</v>
      </c>
      <c r="N948" s="5">
        <v>154.94</v>
      </c>
      <c r="O948" s="6">
        <v>0.05</v>
      </c>
      <c r="P948" s="5">
        <v>77.260000000000005</v>
      </c>
      <c r="Q948" s="5">
        <f t="shared" si="56"/>
        <v>294.38599999999997</v>
      </c>
      <c r="R948" s="5">
        <f t="shared" si="57"/>
        <v>154.52000000000001</v>
      </c>
      <c r="S948" s="5">
        <f t="shared" si="58"/>
        <v>139.86599999999996</v>
      </c>
      <c r="T948" s="7">
        <f t="shared" si="59"/>
        <v>0.47511090880680457</v>
      </c>
    </row>
    <row r="949" spans="1:20" ht="15.6">
      <c r="A949" s="2">
        <v>1858</v>
      </c>
      <c r="B949" s="3">
        <v>46041</v>
      </c>
      <c r="C949" s="4">
        <f>YEAR(SalesDataTable[[#This Row],[Order Date]])</f>
        <v>2026</v>
      </c>
      <c r="D949" s="4" t="str">
        <f>"Q"&amp;ROUNDUP(MONTH(SalesDataTable[[#This Row],[Order Date]])/3,0)</f>
        <v>Q1</v>
      </c>
      <c r="E949" s="4">
        <f>MONTH(SalesDataTable[[#This Row],[Order Date]])</f>
        <v>1</v>
      </c>
      <c r="F949" s="4" t="str">
        <f>TEXT(SalesDataTable[[#This Row],[Order Date]],"MMM")</f>
        <v>Jan</v>
      </c>
      <c r="G949" s="4" t="s">
        <v>6</v>
      </c>
      <c r="H949" s="4" t="s">
        <v>7</v>
      </c>
      <c r="I949" s="4" t="s">
        <v>2</v>
      </c>
      <c r="J949" s="4" t="s">
        <v>3</v>
      </c>
      <c r="K949" s="4" t="s">
        <v>14</v>
      </c>
      <c r="L949" s="4" t="s">
        <v>15</v>
      </c>
      <c r="M949" s="8">
        <v>1</v>
      </c>
      <c r="N949" s="5">
        <v>36.130000000000003</v>
      </c>
      <c r="O949" s="6">
        <v>0</v>
      </c>
      <c r="P949" s="5">
        <v>13.39</v>
      </c>
      <c r="Q949" s="5">
        <f t="shared" si="56"/>
        <v>36.130000000000003</v>
      </c>
      <c r="R949" s="5">
        <f t="shared" si="57"/>
        <v>13.39</v>
      </c>
      <c r="S949" s="5">
        <f t="shared" si="58"/>
        <v>22.740000000000002</v>
      </c>
      <c r="T949" s="7">
        <f t="shared" si="59"/>
        <v>0.62939385552172711</v>
      </c>
    </row>
    <row r="950" spans="1:20" ht="15.6">
      <c r="A950" s="2">
        <v>1862</v>
      </c>
      <c r="B950" s="3">
        <v>46296</v>
      </c>
      <c r="C950" s="4">
        <f>YEAR(SalesDataTable[[#This Row],[Order Date]])</f>
        <v>2026</v>
      </c>
      <c r="D950" s="4" t="str">
        <f>"Q"&amp;ROUNDUP(MONTH(SalesDataTable[[#This Row],[Order Date]])/3,0)</f>
        <v>Q4</v>
      </c>
      <c r="E950" s="4">
        <f>MONTH(SalesDataTable[[#This Row],[Order Date]])</f>
        <v>10</v>
      </c>
      <c r="F950" s="4" t="str">
        <f>TEXT(SalesDataTable[[#This Row],[Order Date]],"MMM")</f>
        <v>Oct</v>
      </c>
      <c r="G950" s="4" t="s">
        <v>20</v>
      </c>
      <c r="H950" s="4" t="s">
        <v>33</v>
      </c>
      <c r="I950" s="4" t="s">
        <v>2</v>
      </c>
      <c r="J950" s="4" t="s">
        <v>13</v>
      </c>
      <c r="K950" s="4" t="s">
        <v>23</v>
      </c>
      <c r="L950" s="4" t="s">
        <v>51</v>
      </c>
      <c r="M950" s="8">
        <v>5</v>
      </c>
      <c r="N950" s="5">
        <v>121.63</v>
      </c>
      <c r="O950" s="6">
        <v>0.05</v>
      </c>
      <c r="P950" s="5">
        <v>61.7</v>
      </c>
      <c r="Q950" s="5">
        <f t="shared" si="56"/>
        <v>577.74249999999995</v>
      </c>
      <c r="R950" s="5">
        <f t="shared" si="57"/>
        <v>308.5</v>
      </c>
      <c r="S950" s="5">
        <f t="shared" si="58"/>
        <v>269.24249999999995</v>
      </c>
      <c r="T950" s="7">
        <f t="shared" si="59"/>
        <v>0.46602508903187834</v>
      </c>
    </row>
    <row r="951" spans="1:20" ht="15.6">
      <c r="A951" s="2">
        <v>1863</v>
      </c>
      <c r="B951" s="3">
        <v>46366</v>
      </c>
      <c r="C951" s="4">
        <f>YEAR(SalesDataTable[[#This Row],[Order Date]])</f>
        <v>2026</v>
      </c>
      <c r="D951" s="4" t="str">
        <f>"Q"&amp;ROUNDUP(MONTH(SalesDataTable[[#This Row],[Order Date]])/3,0)</f>
        <v>Q4</v>
      </c>
      <c r="E951" s="4">
        <f>MONTH(SalesDataTable[[#This Row],[Order Date]])</f>
        <v>12</v>
      </c>
      <c r="F951" s="4" t="str">
        <f>TEXT(SalesDataTable[[#This Row],[Order Date]],"MMM")</f>
        <v>Dec</v>
      </c>
      <c r="G951" s="4" t="s">
        <v>20</v>
      </c>
      <c r="H951" s="4" t="s">
        <v>31</v>
      </c>
      <c r="I951" s="4" t="s">
        <v>28</v>
      </c>
      <c r="J951" s="4" t="s">
        <v>3</v>
      </c>
      <c r="K951" s="4" t="s">
        <v>4</v>
      </c>
      <c r="L951" s="4" t="s">
        <v>30</v>
      </c>
      <c r="M951" s="8">
        <v>1</v>
      </c>
      <c r="N951" s="5">
        <v>101.18</v>
      </c>
      <c r="O951" s="6">
        <v>0.05</v>
      </c>
      <c r="P951" s="5">
        <v>49.12</v>
      </c>
      <c r="Q951" s="5">
        <f t="shared" si="56"/>
        <v>96.120999999999995</v>
      </c>
      <c r="R951" s="5">
        <f t="shared" si="57"/>
        <v>49.12</v>
      </c>
      <c r="S951" s="5">
        <f t="shared" si="58"/>
        <v>47.000999999999998</v>
      </c>
      <c r="T951" s="7">
        <f t="shared" si="59"/>
        <v>0.48897743469169069</v>
      </c>
    </row>
    <row r="952" spans="1:20" ht="15.6">
      <c r="A952" s="2">
        <v>1865</v>
      </c>
      <c r="B952" s="3">
        <v>46303</v>
      </c>
      <c r="C952" s="4">
        <f>YEAR(SalesDataTable[[#This Row],[Order Date]])</f>
        <v>2026</v>
      </c>
      <c r="D952" s="4" t="str">
        <f>"Q"&amp;ROUNDUP(MONTH(SalesDataTable[[#This Row],[Order Date]])/3,0)</f>
        <v>Q4</v>
      </c>
      <c r="E952" s="4">
        <f>MONTH(SalesDataTable[[#This Row],[Order Date]])</f>
        <v>10</v>
      </c>
      <c r="F952" s="4" t="str">
        <f>TEXT(SalesDataTable[[#This Row],[Order Date]],"MMM")</f>
        <v>Oct</v>
      </c>
      <c r="G952" s="4" t="s">
        <v>20</v>
      </c>
      <c r="H952" s="4" t="s">
        <v>33</v>
      </c>
      <c r="I952" s="4" t="s">
        <v>2</v>
      </c>
      <c r="J952" s="4" t="s">
        <v>3</v>
      </c>
      <c r="K952" s="4" t="s">
        <v>34</v>
      </c>
      <c r="L952" s="4" t="s">
        <v>35</v>
      </c>
      <c r="M952" s="8">
        <v>1</v>
      </c>
      <c r="N952" s="5">
        <v>39.659999999999997</v>
      </c>
      <c r="O952" s="6">
        <v>0</v>
      </c>
      <c r="P952" s="5">
        <v>14.39</v>
      </c>
      <c r="Q952" s="5">
        <f t="shared" si="56"/>
        <v>39.659999999999997</v>
      </c>
      <c r="R952" s="5">
        <f t="shared" si="57"/>
        <v>14.39</v>
      </c>
      <c r="S952" s="5">
        <f t="shared" si="58"/>
        <v>25.269999999999996</v>
      </c>
      <c r="T952" s="7">
        <f t="shared" si="59"/>
        <v>0.63716591023701463</v>
      </c>
    </row>
    <row r="953" spans="1:20" ht="15.6">
      <c r="A953" s="2">
        <v>1867</v>
      </c>
      <c r="B953" s="3">
        <v>46309</v>
      </c>
      <c r="C953" s="4">
        <f>YEAR(SalesDataTable[[#This Row],[Order Date]])</f>
        <v>2026</v>
      </c>
      <c r="D953" s="4" t="str">
        <f>"Q"&amp;ROUNDUP(MONTH(SalesDataTable[[#This Row],[Order Date]])/3,0)</f>
        <v>Q4</v>
      </c>
      <c r="E953" s="4">
        <f>MONTH(SalesDataTable[[#This Row],[Order Date]])</f>
        <v>10</v>
      </c>
      <c r="F953" s="4" t="str">
        <f>TEXT(SalesDataTable[[#This Row],[Order Date]],"MMM")</f>
        <v>Oct</v>
      </c>
      <c r="G953" s="4" t="s">
        <v>0</v>
      </c>
      <c r="H953" s="4" t="s">
        <v>1</v>
      </c>
      <c r="I953" s="4" t="s">
        <v>2</v>
      </c>
      <c r="J953" s="4" t="s">
        <v>13</v>
      </c>
      <c r="K953" s="4" t="s">
        <v>34</v>
      </c>
      <c r="L953" s="4" t="s">
        <v>35</v>
      </c>
      <c r="M953" s="8">
        <v>3</v>
      </c>
      <c r="N953" s="5">
        <v>40.880000000000003</v>
      </c>
      <c r="O953" s="6">
        <v>0.05</v>
      </c>
      <c r="P953" s="5">
        <v>14.59</v>
      </c>
      <c r="Q953" s="5">
        <f t="shared" si="56"/>
        <v>116.50800000000001</v>
      </c>
      <c r="R953" s="5">
        <f t="shared" si="57"/>
        <v>43.769999999999996</v>
      </c>
      <c r="S953" s="5">
        <f t="shared" si="58"/>
        <v>72.738000000000014</v>
      </c>
      <c r="T953" s="7">
        <f t="shared" si="59"/>
        <v>0.62431764342362761</v>
      </c>
    </row>
    <row r="954" spans="1:20" ht="15.6">
      <c r="A954" s="2">
        <v>1868</v>
      </c>
      <c r="B954" s="3">
        <v>46259</v>
      </c>
      <c r="C954" s="4">
        <f>YEAR(SalesDataTable[[#This Row],[Order Date]])</f>
        <v>2026</v>
      </c>
      <c r="D954" s="4" t="str">
        <f>"Q"&amp;ROUNDUP(MONTH(SalesDataTable[[#This Row],[Order Date]])/3,0)</f>
        <v>Q3</v>
      </c>
      <c r="E954" s="4">
        <f>MONTH(SalesDataTable[[#This Row],[Order Date]])</f>
        <v>8</v>
      </c>
      <c r="F954" s="4" t="str">
        <f>TEXT(SalesDataTable[[#This Row],[Order Date]],"MMM")</f>
        <v>Aug</v>
      </c>
      <c r="G954" s="4" t="s">
        <v>20</v>
      </c>
      <c r="H954" s="4" t="s">
        <v>33</v>
      </c>
      <c r="I954" s="4" t="s">
        <v>28</v>
      </c>
      <c r="J954" s="4" t="s">
        <v>3</v>
      </c>
      <c r="K954" s="4" t="s">
        <v>9</v>
      </c>
      <c r="L954" s="4" t="s">
        <v>17</v>
      </c>
      <c r="M954" s="8">
        <v>1</v>
      </c>
      <c r="N954" s="5">
        <v>145.02000000000001</v>
      </c>
      <c r="O954" s="6">
        <v>0</v>
      </c>
      <c r="P954" s="5">
        <v>78.959999999999994</v>
      </c>
      <c r="Q954" s="5">
        <f t="shared" si="56"/>
        <v>145.02000000000001</v>
      </c>
      <c r="R954" s="5">
        <f t="shared" si="57"/>
        <v>78.959999999999994</v>
      </c>
      <c r="S954" s="5">
        <f t="shared" si="58"/>
        <v>66.060000000000016</v>
      </c>
      <c r="T954" s="7">
        <f t="shared" si="59"/>
        <v>0.4555233760860572</v>
      </c>
    </row>
    <row r="955" spans="1:20" ht="15.6">
      <c r="A955" s="2">
        <v>1871</v>
      </c>
      <c r="B955" s="3">
        <v>46238</v>
      </c>
      <c r="C955" s="4">
        <f>YEAR(SalesDataTable[[#This Row],[Order Date]])</f>
        <v>2026</v>
      </c>
      <c r="D955" s="4" t="str">
        <f>"Q"&amp;ROUNDUP(MONTH(SalesDataTable[[#This Row],[Order Date]])/3,0)</f>
        <v>Q3</v>
      </c>
      <c r="E955" s="4">
        <f>MONTH(SalesDataTable[[#This Row],[Order Date]])</f>
        <v>8</v>
      </c>
      <c r="F955" s="4" t="str">
        <f>TEXT(SalesDataTable[[#This Row],[Order Date]],"MMM")</f>
        <v>Aug</v>
      </c>
      <c r="G955" s="4" t="s">
        <v>0</v>
      </c>
      <c r="H955" s="4" t="s">
        <v>1</v>
      </c>
      <c r="I955" s="4" t="s">
        <v>2</v>
      </c>
      <c r="J955" s="4" t="s">
        <v>13</v>
      </c>
      <c r="K955" s="4" t="s">
        <v>4</v>
      </c>
      <c r="L955" s="4" t="s">
        <v>26</v>
      </c>
      <c r="M955" s="8">
        <v>1</v>
      </c>
      <c r="N955" s="5">
        <v>41.25</v>
      </c>
      <c r="O955" s="6">
        <v>0</v>
      </c>
      <c r="P955" s="5">
        <v>17.02</v>
      </c>
      <c r="Q955" s="5">
        <f t="shared" si="56"/>
        <v>41.25</v>
      </c>
      <c r="R955" s="5">
        <f t="shared" si="57"/>
        <v>17.02</v>
      </c>
      <c r="S955" s="5">
        <f t="shared" si="58"/>
        <v>24.23</v>
      </c>
      <c r="T955" s="7">
        <f t="shared" si="59"/>
        <v>0.58739393939393936</v>
      </c>
    </row>
    <row r="956" spans="1:20" ht="15.6">
      <c r="A956" s="2">
        <v>1874</v>
      </c>
      <c r="B956" s="3">
        <v>46047</v>
      </c>
      <c r="C956" s="4">
        <f>YEAR(SalesDataTable[[#This Row],[Order Date]])</f>
        <v>2026</v>
      </c>
      <c r="D956" s="4" t="str">
        <f>"Q"&amp;ROUNDUP(MONTH(SalesDataTable[[#This Row],[Order Date]])/3,0)</f>
        <v>Q1</v>
      </c>
      <c r="E956" s="4">
        <f>MONTH(SalesDataTable[[#This Row],[Order Date]])</f>
        <v>1</v>
      </c>
      <c r="F956" s="4" t="str">
        <f>TEXT(SalesDataTable[[#This Row],[Order Date]],"MMM")</f>
        <v>Jan</v>
      </c>
      <c r="G956" s="4" t="s">
        <v>0</v>
      </c>
      <c r="H956" s="4" t="s">
        <v>1</v>
      </c>
      <c r="I956" s="4" t="s">
        <v>2</v>
      </c>
      <c r="J956" s="4" t="s">
        <v>16</v>
      </c>
      <c r="K956" s="4" t="s">
        <v>14</v>
      </c>
      <c r="L956" s="4" t="s">
        <v>15</v>
      </c>
      <c r="M956" s="8">
        <v>1</v>
      </c>
      <c r="N956" s="5">
        <v>35.729999999999997</v>
      </c>
      <c r="O956" s="6">
        <v>0</v>
      </c>
      <c r="P956" s="5">
        <v>13.57</v>
      </c>
      <c r="Q956" s="5">
        <f t="shared" si="56"/>
        <v>35.729999999999997</v>
      </c>
      <c r="R956" s="5">
        <f t="shared" si="57"/>
        <v>13.57</v>
      </c>
      <c r="S956" s="5">
        <f t="shared" si="58"/>
        <v>22.159999999999997</v>
      </c>
      <c r="T956" s="7">
        <f t="shared" si="59"/>
        <v>0.62020710887209629</v>
      </c>
    </row>
    <row r="957" spans="1:20" ht="15.6">
      <c r="A957" s="2">
        <v>1876</v>
      </c>
      <c r="B957" s="3">
        <v>46110</v>
      </c>
      <c r="C957" s="4">
        <f>YEAR(SalesDataTable[[#This Row],[Order Date]])</f>
        <v>2026</v>
      </c>
      <c r="D957" s="4" t="str">
        <f>"Q"&amp;ROUNDUP(MONTH(SalesDataTable[[#This Row],[Order Date]])/3,0)</f>
        <v>Q1</v>
      </c>
      <c r="E957" s="4">
        <f>MONTH(SalesDataTable[[#This Row],[Order Date]])</f>
        <v>3</v>
      </c>
      <c r="F957" s="4" t="str">
        <f>TEXT(SalesDataTable[[#This Row],[Order Date]],"MMM")</f>
        <v>Mar</v>
      </c>
      <c r="G957" s="4" t="s">
        <v>6</v>
      </c>
      <c r="H957" s="4" t="s">
        <v>27</v>
      </c>
      <c r="I957" s="4" t="s">
        <v>8</v>
      </c>
      <c r="J957" s="4" t="s">
        <v>13</v>
      </c>
      <c r="K957" s="4" t="s">
        <v>4</v>
      </c>
      <c r="L957" s="4" t="s">
        <v>30</v>
      </c>
      <c r="M957" s="8">
        <v>12</v>
      </c>
      <c r="N957" s="5">
        <v>101.06</v>
      </c>
      <c r="O957" s="6">
        <v>0.1</v>
      </c>
      <c r="P957" s="5">
        <v>50.59</v>
      </c>
      <c r="Q957" s="5">
        <f t="shared" si="56"/>
        <v>1091.4480000000001</v>
      </c>
      <c r="R957" s="5">
        <f t="shared" si="57"/>
        <v>607.08000000000004</v>
      </c>
      <c r="S957" s="5">
        <f t="shared" si="58"/>
        <v>484.36800000000005</v>
      </c>
      <c r="T957" s="7">
        <f t="shared" si="59"/>
        <v>0.4437847703234602</v>
      </c>
    </row>
    <row r="958" spans="1:20" ht="15.6">
      <c r="A958" s="2">
        <v>1877</v>
      </c>
      <c r="B958" s="3">
        <v>46173</v>
      </c>
      <c r="C958" s="4">
        <f>YEAR(SalesDataTable[[#This Row],[Order Date]])</f>
        <v>2026</v>
      </c>
      <c r="D958" s="4" t="str">
        <f>"Q"&amp;ROUNDUP(MONTH(SalesDataTable[[#This Row],[Order Date]])/3,0)</f>
        <v>Q2</v>
      </c>
      <c r="E958" s="4">
        <f>MONTH(SalesDataTable[[#This Row],[Order Date]])</f>
        <v>5</v>
      </c>
      <c r="F958" s="4" t="str">
        <f>TEXT(SalesDataTable[[#This Row],[Order Date]],"MMM")</f>
        <v>May</v>
      </c>
      <c r="G958" s="4" t="s">
        <v>11</v>
      </c>
      <c r="H958" s="4" t="s">
        <v>52</v>
      </c>
      <c r="I958" s="4" t="s">
        <v>2</v>
      </c>
      <c r="J958" s="4" t="s">
        <v>3</v>
      </c>
      <c r="K958" s="4" t="s">
        <v>14</v>
      </c>
      <c r="L958" s="4" t="s">
        <v>48</v>
      </c>
      <c r="M958" s="8">
        <v>1</v>
      </c>
      <c r="N958" s="5">
        <v>163.19</v>
      </c>
      <c r="O958" s="6">
        <v>0.05</v>
      </c>
      <c r="P958" s="5">
        <v>87.95</v>
      </c>
      <c r="Q958" s="5">
        <f t="shared" si="56"/>
        <v>155.03049999999999</v>
      </c>
      <c r="R958" s="5">
        <f t="shared" si="57"/>
        <v>87.95</v>
      </c>
      <c r="S958" s="5">
        <f t="shared" si="58"/>
        <v>67.080499999999986</v>
      </c>
      <c r="T958" s="7">
        <f t="shared" si="59"/>
        <v>0.4326922766810401</v>
      </c>
    </row>
    <row r="959" spans="1:20" ht="15.6">
      <c r="A959" s="2">
        <v>1879</v>
      </c>
      <c r="B959" s="3">
        <v>46317</v>
      </c>
      <c r="C959" s="4">
        <f>YEAR(SalesDataTable[[#This Row],[Order Date]])</f>
        <v>2026</v>
      </c>
      <c r="D959" s="4" t="str">
        <f>"Q"&amp;ROUNDUP(MONTH(SalesDataTable[[#This Row],[Order Date]])/3,0)</f>
        <v>Q4</v>
      </c>
      <c r="E959" s="4">
        <f>MONTH(SalesDataTable[[#This Row],[Order Date]])</f>
        <v>10</v>
      </c>
      <c r="F959" s="4" t="str">
        <f>TEXT(SalesDataTable[[#This Row],[Order Date]],"MMM")</f>
        <v>Oct</v>
      </c>
      <c r="G959" s="4" t="s">
        <v>20</v>
      </c>
      <c r="H959" s="4" t="s">
        <v>33</v>
      </c>
      <c r="I959" s="4" t="s">
        <v>8</v>
      </c>
      <c r="J959" s="4" t="s">
        <v>16</v>
      </c>
      <c r="K959" s="4" t="s">
        <v>14</v>
      </c>
      <c r="L959" s="4" t="s">
        <v>15</v>
      </c>
      <c r="M959" s="8">
        <v>8</v>
      </c>
      <c r="N959" s="5">
        <v>35.83</v>
      </c>
      <c r="O959" s="6">
        <v>0.05</v>
      </c>
      <c r="P959" s="5">
        <v>13.89</v>
      </c>
      <c r="Q959" s="5">
        <f t="shared" si="56"/>
        <v>272.30799999999999</v>
      </c>
      <c r="R959" s="5">
        <f t="shared" si="57"/>
        <v>111.12</v>
      </c>
      <c r="S959" s="5">
        <f t="shared" si="58"/>
        <v>161.18799999999999</v>
      </c>
      <c r="T959" s="7">
        <f t="shared" si="59"/>
        <v>0.59193266448286497</v>
      </c>
    </row>
    <row r="960" spans="1:20" ht="15.6">
      <c r="A960" s="2">
        <v>1881</v>
      </c>
      <c r="B960" s="3">
        <v>46122</v>
      </c>
      <c r="C960" s="4">
        <f>YEAR(SalesDataTable[[#This Row],[Order Date]])</f>
        <v>2026</v>
      </c>
      <c r="D960" s="4" t="str">
        <f>"Q"&amp;ROUNDUP(MONTH(SalesDataTable[[#This Row],[Order Date]])/3,0)</f>
        <v>Q2</v>
      </c>
      <c r="E960" s="4">
        <f>MONTH(SalesDataTable[[#This Row],[Order Date]])</f>
        <v>4</v>
      </c>
      <c r="F960" s="4" t="str">
        <f>TEXT(SalesDataTable[[#This Row],[Order Date]],"MMM")</f>
        <v>Apr</v>
      </c>
      <c r="G960" s="4" t="s">
        <v>20</v>
      </c>
      <c r="H960" s="4" t="s">
        <v>31</v>
      </c>
      <c r="I960" s="4" t="s">
        <v>28</v>
      </c>
      <c r="J960" s="4" t="s">
        <v>13</v>
      </c>
      <c r="K960" s="4" t="s">
        <v>34</v>
      </c>
      <c r="L960" s="4" t="s">
        <v>45</v>
      </c>
      <c r="M960" s="8">
        <v>1</v>
      </c>
      <c r="N960" s="5">
        <v>49.61</v>
      </c>
      <c r="O960" s="6">
        <v>0</v>
      </c>
      <c r="P960" s="5">
        <v>21.92</v>
      </c>
      <c r="Q960" s="5">
        <f t="shared" si="56"/>
        <v>49.61</v>
      </c>
      <c r="R960" s="5">
        <f t="shared" si="57"/>
        <v>21.92</v>
      </c>
      <c r="S960" s="5">
        <f t="shared" si="58"/>
        <v>27.689999999999998</v>
      </c>
      <c r="T960" s="7">
        <f t="shared" si="59"/>
        <v>0.55815359806490628</v>
      </c>
    </row>
    <row r="961" spans="1:20" ht="15.6">
      <c r="A961" s="2">
        <v>1884</v>
      </c>
      <c r="B961" s="3">
        <v>46305</v>
      </c>
      <c r="C961" s="4">
        <f>YEAR(SalesDataTable[[#This Row],[Order Date]])</f>
        <v>2026</v>
      </c>
      <c r="D961" s="4" t="str">
        <f>"Q"&amp;ROUNDUP(MONTH(SalesDataTable[[#This Row],[Order Date]])/3,0)</f>
        <v>Q4</v>
      </c>
      <c r="E961" s="4">
        <f>MONTH(SalesDataTable[[#This Row],[Order Date]])</f>
        <v>10</v>
      </c>
      <c r="F961" s="4" t="str">
        <f>TEXT(SalesDataTable[[#This Row],[Order Date]],"MMM")</f>
        <v>Oct</v>
      </c>
      <c r="G961" s="4" t="s">
        <v>11</v>
      </c>
      <c r="H961" s="4" t="s">
        <v>12</v>
      </c>
      <c r="I961" s="4" t="s">
        <v>2</v>
      </c>
      <c r="J961" s="4" t="s">
        <v>16</v>
      </c>
      <c r="K961" s="4" t="s">
        <v>23</v>
      </c>
      <c r="L961" s="4" t="s">
        <v>40</v>
      </c>
      <c r="M961" s="8">
        <v>3</v>
      </c>
      <c r="N961" s="5">
        <v>82.18</v>
      </c>
      <c r="O961" s="6">
        <v>0.1</v>
      </c>
      <c r="P961" s="5">
        <v>39.82</v>
      </c>
      <c r="Q961" s="5">
        <f t="shared" si="56"/>
        <v>221.88600000000002</v>
      </c>
      <c r="R961" s="5">
        <f t="shared" si="57"/>
        <v>119.46000000000001</v>
      </c>
      <c r="S961" s="5">
        <f t="shared" si="58"/>
        <v>102.42600000000002</v>
      </c>
      <c r="T961" s="7">
        <f t="shared" si="59"/>
        <v>0.46161542413671885</v>
      </c>
    </row>
    <row r="962" spans="1:20" ht="15.6">
      <c r="A962" s="2">
        <v>1888</v>
      </c>
      <c r="B962" s="3">
        <v>46185</v>
      </c>
      <c r="C962" s="4">
        <f>YEAR(SalesDataTable[[#This Row],[Order Date]])</f>
        <v>2026</v>
      </c>
      <c r="D962" s="4" t="str">
        <f>"Q"&amp;ROUNDUP(MONTH(SalesDataTable[[#This Row],[Order Date]])/3,0)</f>
        <v>Q2</v>
      </c>
      <c r="E962" s="4">
        <f>MONTH(SalesDataTable[[#This Row],[Order Date]])</f>
        <v>6</v>
      </c>
      <c r="F962" s="4" t="str">
        <f>TEXT(SalesDataTable[[#This Row],[Order Date]],"MMM")</f>
        <v>Jun</v>
      </c>
      <c r="G962" s="4" t="s">
        <v>6</v>
      </c>
      <c r="H962" s="4" t="s">
        <v>43</v>
      </c>
      <c r="I962" s="4" t="s">
        <v>2</v>
      </c>
      <c r="J962" s="4" t="s">
        <v>3</v>
      </c>
      <c r="K962" s="4" t="s">
        <v>14</v>
      </c>
      <c r="L962" s="4" t="s">
        <v>32</v>
      </c>
      <c r="M962" s="8">
        <v>1</v>
      </c>
      <c r="N962" s="5">
        <v>45.97</v>
      </c>
      <c r="O962" s="6">
        <v>0.05</v>
      </c>
      <c r="P962" s="5">
        <v>18.41</v>
      </c>
      <c r="Q962" s="5">
        <f t="shared" ref="Q962:Q1025" si="60">M962*N962*(1-O962)</f>
        <v>43.671499999999995</v>
      </c>
      <c r="R962" s="5">
        <f t="shared" ref="R962:R1025" si="61">M962*P962</f>
        <v>18.41</v>
      </c>
      <c r="S962" s="5">
        <f t="shared" ref="S962:S1025" si="62">Q962-R962</f>
        <v>25.261499999999995</v>
      </c>
      <c r="T962" s="7">
        <f t="shared" ref="T962:T1025" si="63">IFERROR(S962/Q962,0)</f>
        <v>0.57844360738696854</v>
      </c>
    </row>
    <row r="963" spans="1:20" ht="15.6">
      <c r="A963" s="2">
        <v>1891</v>
      </c>
      <c r="B963" s="3">
        <v>46228</v>
      </c>
      <c r="C963" s="4">
        <f>YEAR(SalesDataTable[[#This Row],[Order Date]])</f>
        <v>2026</v>
      </c>
      <c r="D963" s="4" t="str">
        <f>"Q"&amp;ROUNDUP(MONTH(SalesDataTable[[#This Row],[Order Date]])/3,0)</f>
        <v>Q3</v>
      </c>
      <c r="E963" s="4">
        <f>MONTH(SalesDataTable[[#This Row],[Order Date]])</f>
        <v>7</v>
      </c>
      <c r="F963" s="4" t="str">
        <f>TEXT(SalesDataTable[[#This Row],[Order Date]],"MMM")</f>
        <v>Jul</v>
      </c>
      <c r="G963" s="4" t="s">
        <v>6</v>
      </c>
      <c r="H963" s="4" t="s">
        <v>43</v>
      </c>
      <c r="I963" s="4" t="s">
        <v>2</v>
      </c>
      <c r="J963" s="4" t="s">
        <v>13</v>
      </c>
      <c r="K963" s="4" t="s">
        <v>9</v>
      </c>
      <c r="L963" s="4" t="s">
        <v>37</v>
      </c>
      <c r="M963" s="8">
        <v>6</v>
      </c>
      <c r="N963" s="5">
        <v>151.88999999999999</v>
      </c>
      <c r="O963" s="6">
        <v>0.15</v>
      </c>
      <c r="P963" s="5">
        <v>76.83</v>
      </c>
      <c r="Q963" s="5">
        <f t="shared" si="60"/>
        <v>774.6389999999999</v>
      </c>
      <c r="R963" s="5">
        <f t="shared" si="61"/>
        <v>460.98</v>
      </c>
      <c r="S963" s="5">
        <f t="shared" si="62"/>
        <v>313.65899999999988</v>
      </c>
      <c r="T963" s="7">
        <f t="shared" si="63"/>
        <v>0.40490989996630677</v>
      </c>
    </row>
    <row r="964" spans="1:20" ht="15.6">
      <c r="A964" s="2">
        <v>1894</v>
      </c>
      <c r="B964" s="3">
        <v>46219</v>
      </c>
      <c r="C964" s="4">
        <f>YEAR(SalesDataTable[[#This Row],[Order Date]])</f>
        <v>2026</v>
      </c>
      <c r="D964" s="4" t="str">
        <f>"Q"&amp;ROUNDUP(MONTH(SalesDataTable[[#This Row],[Order Date]])/3,0)</f>
        <v>Q3</v>
      </c>
      <c r="E964" s="4">
        <f>MONTH(SalesDataTable[[#This Row],[Order Date]])</f>
        <v>7</v>
      </c>
      <c r="F964" s="4" t="str">
        <f>TEXT(SalesDataTable[[#This Row],[Order Date]],"MMM")</f>
        <v>Jul</v>
      </c>
      <c r="G964" s="4" t="s">
        <v>20</v>
      </c>
      <c r="H964" s="4" t="s">
        <v>31</v>
      </c>
      <c r="I964" s="4" t="s">
        <v>8</v>
      </c>
      <c r="J964" s="4" t="s">
        <v>16</v>
      </c>
      <c r="K964" s="4" t="s">
        <v>34</v>
      </c>
      <c r="L964" s="4" t="s">
        <v>42</v>
      </c>
      <c r="M964" s="8">
        <v>5</v>
      </c>
      <c r="N964" s="5">
        <v>36.29</v>
      </c>
      <c r="O964" s="6">
        <v>0.05</v>
      </c>
      <c r="P964" s="5">
        <v>13.52</v>
      </c>
      <c r="Q964" s="5">
        <f t="shared" si="60"/>
        <v>172.37749999999997</v>
      </c>
      <c r="R964" s="5">
        <f t="shared" si="61"/>
        <v>67.599999999999994</v>
      </c>
      <c r="S964" s="5">
        <f t="shared" si="62"/>
        <v>104.77749999999997</v>
      </c>
      <c r="T964" s="7">
        <f t="shared" si="63"/>
        <v>0.60783744978317933</v>
      </c>
    </row>
    <row r="965" spans="1:20" ht="15.6">
      <c r="A965" s="2">
        <v>1895</v>
      </c>
      <c r="B965" s="3">
        <v>46341</v>
      </c>
      <c r="C965" s="4">
        <f>YEAR(SalesDataTable[[#This Row],[Order Date]])</f>
        <v>2026</v>
      </c>
      <c r="D965" s="4" t="str">
        <f>"Q"&amp;ROUNDUP(MONTH(SalesDataTable[[#This Row],[Order Date]])/3,0)</f>
        <v>Q4</v>
      </c>
      <c r="E965" s="4">
        <f>MONTH(SalesDataTable[[#This Row],[Order Date]])</f>
        <v>11</v>
      </c>
      <c r="F965" s="4" t="str">
        <f>TEXT(SalesDataTable[[#This Row],[Order Date]],"MMM")</f>
        <v>Nov</v>
      </c>
      <c r="G965" s="4" t="s">
        <v>20</v>
      </c>
      <c r="H965" s="4" t="s">
        <v>21</v>
      </c>
      <c r="I965" s="4" t="s">
        <v>2</v>
      </c>
      <c r="J965" s="4" t="s">
        <v>16</v>
      </c>
      <c r="K965" s="4" t="s">
        <v>4</v>
      </c>
      <c r="L965" s="4" t="s">
        <v>22</v>
      </c>
      <c r="M965" s="8">
        <v>3</v>
      </c>
      <c r="N965" s="5">
        <v>51.79</v>
      </c>
      <c r="O965" s="6">
        <v>0.2</v>
      </c>
      <c r="P965" s="5">
        <v>22.23</v>
      </c>
      <c r="Q965" s="5">
        <f t="shared" si="60"/>
        <v>124.29600000000001</v>
      </c>
      <c r="R965" s="5">
        <f t="shared" si="61"/>
        <v>66.69</v>
      </c>
      <c r="S965" s="5">
        <f t="shared" si="62"/>
        <v>57.606000000000009</v>
      </c>
      <c r="T965" s="7">
        <f t="shared" si="63"/>
        <v>0.4634581965630431</v>
      </c>
    </row>
    <row r="966" spans="1:20" ht="15.6">
      <c r="A966" s="2">
        <v>1896</v>
      </c>
      <c r="B966" s="3">
        <v>46145</v>
      </c>
      <c r="C966" s="4">
        <f>YEAR(SalesDataTable[[#This Row],[Order Date]])</f>
        <v>2026</v>
      </c>
      <c r="D966" s="4" t="str">
        <f>"Q"&amp;ROUNDUP(MONTH(SalesDataTable[[#This Row],[Order Date]])/3,0)</f>
        <v>Q2</v>
      </c>
      <c r="E966" s="4">
        <f>MONTH(SalesDataTable[[#This Row],[Order Date]])</f>
        <v>5</v>
      </c>
      <c r="F966" s="4" t="str">
        <f>TEXT(SalesDataTable[[#This Row],[Order Date]],"MMM")</f>
        <v>May</v>
      </c>
      <c r="G966" s="4" t="s">
        <v>6</v>
      </c>
      <c r="H966" s="4" t="s">
        <v>43</v>
      </c>
      <c r="I966" s="4" t="s">
        <v>28</v>
      </c>
      <c r="J966" s="4" t="s">
        <v>13</v>
      </c>
      <c r="K966" s="4" t="s">
        <v>34</v>
      </c>
      <c r="L966" s="4" t="s">
        <v>45</v>
      </c>
      <c r="M966" s="8">
        <v>2</v>
      </c>
      <c r="N966" s="5">
        <v>49.97</v>
      </c>
      <c r="O966" s="6">
        <v>0</v>
      </c>
      <c r="P966" s="5">
        <v>22.63</v>
      </c>
      <c r="Q966" s="5">
        <f t="shared" si="60"/>
        <v>99.94</v>
      </c>
      <c r="R966" s="5">
        <f t="shared" si="61"/>
        <v>45.26</v>
      </c>
      <c r="S966" s="5">
        <f t="shared" si="62"/>
        <v>54.68</v>
      </c>
      <c r="T966" s="7">
        <f t="shared" si="63"/>
        <v>0.54712827696617972</v>
      </c>
    </row>
    <row r="967" spans="1:20" ht="15.6">
      <c r="A967" s="2">
        <v>1897</v>
      </c>
      <c r="B967" s="3">
        <v>46202</v>
      </c>
      <c r="C967" s="4">
        <f>YEAR(SalesDataTable[[#This Row],[Order Date]])</f>
        <v>2026</v>
      </c>
      <c r="D967" s="4" t="str">
        <f>"Q"&amp;ROUNDUP(MONTH(SalesDataTable[[#This Row],[Order Date]])/3,0)</f>
        <v>Q2</v>
      </c>
      <c r="E967" s="4">
        <f>MONTH(SalesDataTable[[#This Row],[Order Date]])</f>
        <v>6</v>
      </c>
      <c r="F967" s="4" t="str">
        <f>TEXT(SalesDataTable[[#This Row],[Order Date]],"MMM")</f>
        <v>Jun</v>
      </c>
      <c r="G967" s="4" t="s">
        <v>6</v>
      </c>
      <c r="H967" s="4" t="s">
        <v>41</v>
      </c>
      <c r="I967" s="4" t="s">
        <v>2</v>
      </c>
      <c r="J967" s="4" t="s">
        <v>16</v>
      </c>
      <c r="K967" s="4" t="s">
        <v>4</v>
      </c>
      <c r="L967" s="4" t="s">
        <v>22</v>
      </c>
      <c r="M967" s="8">
        <v>2</v>
      </c>
      <c r="N967" s="5">
        <v>51.03</v>
      </c>
      <c r="O967" s="6">
        <v>0</v>
      </c>
      <c r="P967" s="5">
        <v>22.59</v>
      </c>
      <c r="Q967" s="5">
        <f t="shared" si="60"/>
        <v>102.06</v>
      </c>
      <c r="R967" s="5">
        <f t="shared" si="61"/>
        <v>45.18</v>
      </c>
      <c r="S967" s="5">
        <f t="shared" si="62"/>
        <v>56.88</v>
      </c>
      <c r="T967" s="7">
        <f t="shared" si="63"/>
        <v>0.55731922398589062</v>
      </c>
    </row>
    <row r="968" spans="1:20" ht="15.6">
      <c r="A968" s="2">
        <v>1900</v>
      </c>
      <c r="B968" s="3">
        <v>46277</v>
      </c>
      <c r="C968" s="4">
        <f>YEAR(SalesDataTable[[#This Row],[Order Date]])</f>
        <v>2026</v>
      </c>
      <c r="D968" s="4" t="str">
        <f>"Q"&amp;ROUNDUP(MONTH(SalesDataTable[[#This Row],[Order Date]])/3,0)</f>
        <v>Q3</v>
      </c>
      <c r="E968" s="4">
        <f>MONTH(SalesDataTable[[#This Row],[Order Date]])</f>
        <v>9</v>
      </c>
      <c r="F968" s="4" t="str">
        <f>TEXT(SalesDataTable[[#This Row],[Order Date]],"MMM")</f>
        <v>Sep</v>
      </c>
      <c r="G968" s="4" t="s">
        <v>6</v>
      </c>
      <c r="H968" s="4" t="s">
        <v>27</v>
      </c>
      <c r="I968" s="4" t="s">
        <v>19</v>
      </c>
      <c r="J968" s="4" t="s">
        <v>13</v>
      </c>
      <c r="K968" s="4" t="s">
        <v>34</v>
      </c>
      <c r="L968" s="4" t="s">
        <v>45</v>
      </c>
      <c r="M968" s="8">
        <v>1</v>
      </c>
      <c r="N968" s="5">
        <v>51.34</v>
      </c>
      <c r="O968" s="6">
        <v>0.1</v>
      </c>
      <c r="P968" s="5">
        <v>22.63</v>
      </c>
      <c r="Q968" s="5">
        <f t="shared" si="60"/>
        <v>46.206000000000003</v>
      </c>
      <c r="R968" s="5">
        <f t="shared" si="61"/>
        <v>22.63</v>
      </c>
      <c r="S968" s="5">
        <f t="shared" si="62"/>
        <v>23.576000000000004</v>
      </c>
      <c r="T968" s="7">
        <f t="shared" si="63"/>
        <v>0.51023676578799293</v>
      </c>
    </row>
    <row r="969" spans="1:20" ht="15.6">
      <c r="A969" s="2">
        <v>1901</v>
      </c>
      <c r="B969" s="3">
        <v>46220</v>
      </c>
      <c r="C969" s="4">
        <f>YEAR(SalesDataTable[[#This Row],[Order Date]])</f>
        <v>2026</v>
      </c>
      <c r="D969" s="4" t="str">
        <f>"Q"&amp;ROUNDUP(MONTH(SalesDataTable[[#This Row],[Order Date]])/3,0)</f>
        <v>Q3</v>
      </c>
      <c r="E969" s="4">
        <f>MONTH(SalesDataTable[[#This Row],[Order Date]])</f>
        <v>7</v>
      </c>
      <c r="F969" s="4" t="str">
        <f>TEXT(SalesDataTable[[#This Row],[Order Date]],"MMM")</f>
        <v>Jul</v>
      </c>
      <c r="G969" s="4" t="s">
        <v>6</v>
      </c>
      <c r="H969" s="4" t="s">
        <v>49</v>
      </c>
      <c r="I969" s="4" t="s">
        <v>2</v>
      </c>
      <c r="J969" s="4" t="s">
        <v>13</v>
      </c>
      <c r="K969" s="4" t="s">
        <v>9</v>
      </c>
      <c r="L969" s="4" t="s">
        <v>46</v>
      </c>
      <c r="M969" s="8">
        <v>1</v>
      </c>
      <c r="N969" s="5">
        <v>70.44</v>
      </c>
      <c r="O969" s="6">
        <v>0.05</v>
      </c>
      <c r="P969" s="5">
        <v>32.229999999999997</v>
      </c>
      <c r="Q969" s="5">
        <f t="shared" si="60"/>
        <v>66.917999999999992</v>
      </c>
      <c r="R969" s="5">
        <f t="shared" si="61"/>
        <v>32.229999999999997</v>
      </c>
      <c r="S969" s="5">
        <f t="shared" si="62"/>
        <v>34.687999999999995</v>
      </c>
      <c r="T969" s="7">
        <f t="shared" si="63"/>
        <v>0.51836576108072563</v>
      </c>
    </row>
    <row r="970" spans="1:20" ht="15.6">
      <c r="A970" s="2">
        <v>1902</v>
      </c>
      <c r="B970" s="3">
        <v>46156</v>
      </c>
      <c r="C970" s="4">
        <f>YEAR(SalesDataTable[[#This Row],[Order Date]])</f>
        <v>2026</v>
      </c>
      <c r="D970" s="4" t="str">
        <f>"Q"&amp;ROUNDUP(MONTH(SalesDataTable[[#This Row],[Order Date]])/3,0)</f>
        <v>Q2</v>
      </c>
      <c r="E970" s="4">
        <f>MONTH(SalesDataTable[[#This Row],[Order Date]])</f>
        <v>5</v>
      </c>
      <c r="F970" s="4" t="str">
        <f>TEXT(SalesDataTable[[#This Row],[Order Date]],"MMM")</f>
        <v>May</v>
      </c>
      <c r="G970" s="4" t="s">
        <v>6</v>
      </c>
      <c r="H970" s="4" t="s">
        <v>49</v>
      </c>
      <c r="I970" s="4" t="s">
        <v>19</v>
      </c>
      <c r="J970" s="4" t="s">
        <v>16</v>
      </c>
      <c r="K970" s="4" t="s">
        <v>14</v>
      </c>
      <c r="L970" s="4" t="s">
        <v>44</v>
      </c>
      <c r="M970" s="8">
        <v>4</v>
      </c>
      <c r="N970" s="5">
        <v>130.83000000000001</v>
      </c>
      <c r="O970" s="6">
        <v>0</v>
      </c>
      <c r="P970" s="5">
        <v>66.959999999999994</v>
      </c>
      <c r="Q970" s="5">
        <f t="shared" si="60"/>
        <v>523.32000000000005</v>
      </c>
      <c r="R970" s="5">
        <f t="shared" si="61"/>
        <v>267.83999999999997</v>
      </c>
      <c r="S970" s="5">
        <f t="shared" si="62"/>
        <v>255.48000000000008</v>
      </c>
      <c r="T970" s="7">
        <f t="shared" si="63"/>
        <v>0.48819078193074994</v>
      </c>
    </row>
    <row r="971" spans="1:20" ht="15.6">
      <c r="A971" s="2">
        <v>1904</v>
      </c>
      <c r="B971" s="3">
        <v>46308</v>
      </c>
      <c r="C971" s="4">
        <f>YEAR(SalesDataTable[[#This Row],[Order Date]])</f>
        <v>2026</v>
      </c>
      <c r="D971" s="4" t="str">
        <f>"Q"&amp;ROUNDUP(MONTH(SalesDataTable[[#This Row],[Order Date]])/3,0)</f>
        <v>Q4</v>
      </c>
      <c r="E971" s="4">
        <f>MONTH(SalesDataTable[[#This Row],[Order Date]])</f>
        <v>10</v>
      </c>
      <c r="F971" s="4" t="str">
        <f>TEXT(SalesDataTable[[#This Row],[Order Date]],"MMM")</f>
        <v>Oct</v>
      </c>
      <c r="G971" s="4" t="s">
        <v>20</v>
      </c>
      <c r="H971" s="4" t="s">
        <v>33</v>
      </c>
      <c r="I971" s="4" t="s">
        <v>19</v>
      </c>
      <c r="J971" s="4" t="s">
        <v>3</v>
      </c>
      <c r="K971" s="4" t="s">
        <v>4</v>
      </c>
      <c r="L971" s="4" t="s">
        <v>22</v>
      </c>
      <c r="M971" s="8">
        <v>1</v>
      </c>
      <c r="N971" s="5">
        <v>50.34</v>
      </c>
      <c r="O971" s="6">
        <v>0.15</v>
      </c>
      <c r="P971" s="5">
        <v>22.56</v>
      </c>
      <c r="Q971" s="5">
        <f t="shared" si="60"/>
        <v>42.789000000000001</v>
      </c>
      <c r="R971" s="5">
        <f t="shared" si="61"/>
        <v>22.56</v>
      </c>
      <c r="S971" s="5">
        <f t="shared" si="62"/>
        <v>20.229000000000003</v>
      </c>
      <c r="T971" s="7">
        <f t="shared" si="63"/>
        <v>0.47276169108883132</v>
      </c>
    </row>
    <row r="972" spans="1:20" ht="15.6">
      <c r="A972" s="2">
        <v>1905</v>
      </c>
      <c r="B972" s="3">
        <v>46079</v>
      </c>
      <c r="C972" s="4">
        <f>YEAR(SalesDataTable[[#This Row],[Order Date]])</f>
        <v>2026</v>
      </c>
      <c r="D972" s="4" t="str">
        <f>"Q"&amp;ROUNDUP(MONTH(SalesDataTable[[#This Row],[Order Date]])/3,0)</f>
        <v>Q1</v>
      </c>
      <c r="E972" s="4">
        <f>MONTH(SalesDataTable[[#This Row],[Order Date]])</f>
        <v>2</v>
      </c>
      <c r="F972" s="4" t="str">
        <f>TEXT(SalesDataTable[[#This Row],[Order Date]],"MMM")</f>
        <v>Feb</v>
      </c>
      <c r="G972" s="4" t="s">
        <v>20</v>
      </c>
      <c r="H972" s="4" t="s">
        <v>31</v>
      </c>
      <c r="I972" s="4" t="s">
        <v>19</v>
      </c>
      <c r="J972" s="4" t="s">
        <v>3</v>
      </c>
      <c r="K972" s="4" t="s">
        <v>4</v>
      </c>
      <c r="L972" s="4" t="s">
        <v>22</v>
      </c>
      <c r="M972" s="8">
        <v>3</v>
      </c>
      <c r="N972" s="5">
        <v>51.32</v>
      </c>
      <c r="O972" s="6">
        <v>0.1</v>
      </c>
      <c r="P972" s="5">
        <v>22.62</v>
      </c>
      <c r="Q972" s="5">
        <f t="shared" si="60"/>
        <v>138.56400000000002</v>
      </c>
      <c r="R972" s="5">
        <f t="shared" si="61"/>
        <v>67.86</v>
      </c>
      <c r="S972" s="5">
        <f t="shared" si="62"/>
        <v>70.704000000000022</v>
      </c>
      <c r="T972" s="7">
        <f t="shared" si="63"/>
        <v>0.51026240581969351</v>
      </c>
    </row>
    <row r="973" spans="1:20" ht="15.6">
      <c r="A973" s="2">
        <v>1906</v>
      </c>
      <c r="B973" s="3">
        <v>46192</v>
      </c>
      <c r="C973" s="4">
        <f>YEAR(SalesDataTable[[#This Row],[Order Date]])</f>
        <v>2026</v>
      </c>
      <c r="D973" s="4" t="str">
        <f>"Q"&amp;ROUNDUP(MONTH(SalesDataTable[[#This Row],[Order Date]])/3,0)</f>
        <v>Q2</v>
      </c>
      <c r="E973" s="4">
        <f>MONTH(SalesDataTable[[#This Row],[Order Date]])</f>
        <v>6</v>
      </c>
      <c r="F973" s="4" t="str">
        <f>TEXT(SalesDataTable[[#This Row],[Order Date]],"MMM")</f>
        <v>Jun</v>
      </c>
      <c r="G973" s="4" t="s">
        <v>20</v>
      </c>
      <c r="H973" s="4" t="s">
        <v>33</v>
      </c>
      <c r="I973" s="4" t="s">
        <v>28</v>
      </c>
      <c r="J973" s="4" t="s">
        <v>3</v>
      </c>
      <c r="K973" s="4" t="s">
        <v>23</v>
      </c>
      <c r="L973" s="4" t="s">
        <v>51</v>
      </c>
      <c r="M973" s="8">
        <v>2</v>
      </c>
      <c r="N973" s="5">
        <v>125.5</v>
      </c>
      <c r="O973" s="6">
        <v>0</v>
      </c>
      <c r="P973" s="5">
        <v>61.67</v>
      </c>
      <c r="Q973" s="5">
        <f t="shared" si="60"/>
        <v>251</v>
      </c>
      <c r="R973" s="5">
        <f t="shared" si="61"/>
        <v>123.34</v>
      </c>
      <c r="S973" s="5">
        <f t="shared" si="62"/>
        <v>127.66</v>
      </c>
      <c r="T973" s="7">
        <f t="shared" si="63"/>
        <v>0.50860557768924297</v>
      </c>
    </row>
    <row r="974" spans="1:20" ht="15.6">
      <c r="A974" s="2">
        <v>1907</v>
      </c>
      <c r="B974" s="3">
        <v>46118</v>
      </c>
      <c r="C974" s="4">
        <f>YEAR(SalesDataTable[[#This Row],[Order Date]])</f>
        <v>2026</v>
      </c>
      <c r="D974" s="4" t="str">
        <f>"Q"&amp;ROUNDUP(MONTH(SalesDataTable[[#This Row],[Order Date]])/3,0)</f>
        <v>Q2</v>
      </c>
      <c r="E974" s="4">
        <f>MONTH(SalesDataTable[[#This Row],[Order Date]])</f>
        <v>4</v>
      </c>
      <c r="F974" s="4" t="str">
        <f>TEXT(SalesDataTable[[#This Row],[Order Date]],"MMM")</f>
        <v>Apr</v>
      </c>
      <c r="G974" s="4" t="s">
        <v>6</v>
      </c>
      <c r="H974" s="4" t="s">
        <v>43</v>
      </c>
      <c r="I974" s="4" t="s">
        <v>8</v>
      </c>
      <c r="J974" s="4" t="s">
        <v>16</v>
      </c>
      <c r="K974" s="4" t="s">
        <v>4</v>
      </c>
      <c r="L974" s="4" t="s">
        <v>22</v>
      </c>
      <c r="M974" s="8">
        <v>10</v>
      </c>
      <c r="N974" s="5">
        <v>50.64</v>
      </c>
      <c r="O974" s="6">
        <v>0.2</v>
      </c>
      <c r="P974" s="5">
        <v>22.99</v>
      </c>
      <c r="Q974" s="5">
        <f t="shared" si="60"/>
        <v>405.12</v>
      </c>
      <c r="R974" s="5">
        <f t="shared" si="61"/>
        <v>229.89999999999998</v>
      </c>
      <c r="S974" s="5">
        <f t="shared" si="62"/>
        <v>175.22000000000003</v>
      </c>
      <c r="T974" s="7">
        <f t="shared" si="63"/>
        <v>0.43251382306477099</v>
      </c>
    </row>
    <row r="975" spans="1:20" ht="15.6">
      <c r="A975" s="2">
        <v>1908</v>
      </c>
      <c r="B975" s="3">
        <v>46026</v>
      </c>
      <c r="C975" s="4">
        <f>YEAR(SalesDataTable[[#This Row],[Order Date]])</f>
        <v>2026</v>
      </c>
      <c r="D975" s="4" t="str">
        <f>"Q"&amp;ROUNDUP(MONTH(SalesDataTable[[#This Row],[Order Date]])/3,0)</f>
        <v>Q1</v>
      </c>
      <c r="E975" s="4">
        <f>MONTH(SalesDataTable[[#This Row],[Order Date]])</f>
        <v>1</v>
      </c>
      <c r="F975" s="4" t="str">
        <f>TEXT(SalesDataTable[[#This Row],[Order Date]],"MMM")</f>
        <v>Jan</v>
      </c>
      <c r="G975" s="4" t="s">
        <v>20</v>
      </c>
      <c r="H975" s="4" t="s">
        <v>33</v>
      </c>
      <c r="I975" s="4" t="s">
        <v>2</v>
      </c>
      <c r="J975" s="4" t="s">
        <v>13</v>
      </c>
      <c r="K975" s="4" t="s">
        <v>34</v>
      </c>
      <c r="L975" s="4" t="s">
        <v>35</v>
      </c>
      <c r="M975" s="8">
        <v>1</v>
      </c>
      <c r="N975" s="5">
        <v>40</v>
      </c>
      <c r="O975" s="6">
        <v>0</v>
      </c>
      <c r="P975" s="5">
        <v>15.04</v>
      </c>
      <c r="Q975" s="5">
        <f t="shared" si="60"/>
        <v>40</v>
      </c>
      <c r="R975" s="5">
        <f t="shared" si="61"/>
        <v>15.04</v>
      </c>
      <c r="S975" s="5">
        <f t="shared" si="62"/>
        <v>24.96</v>
      </c>
      <c r="T975" s="7">
        <f t="shared" si="63"/>
        <v>0.624</v>
      </c>
    </row>
    <row r="976" spans="1:20" ht="15.6">
      <c r="A976" s="2">
        <v>1910</v>
      </c>
      <c r="B976" s="3">
        <v>46213</v>
      </c>
      <c r="C976" s="4">
        <f>YEAR(SalesDataTable[[#This Row],[Order Date]])</f>
        <v>2026</v>
      </c>
      <c r="D976" s="4" t="str">
        <f>"Q"&amp;ROUNDUP(MONTH(SalesDataTable[[#This Row],[Order Date]])/3,0)</f>
        <v>Q3</v>
      </c>
      <c r="E976" s="4">
        <f>MONTH(SalesDataTable[[#This Row],[Order Date]])</f>
        <v>7</v>
      </c>
      <c r="F976" s="4" t="str">
        <f>TEXT(SalesDataTable[[#This Row],[Order Date]],"MMM")</f>
        <v>Jul</v>
      </c>
      <c r="G976" s="4" t="s">
        <v>0</v>
      </c>
      <c r="H976" s="4" t="s">
        <v>50</v>
      </c>
      <c r="I976" s="4" t="s">
        <v>2</v>
      </c>
      <c r="J976" s="4" t="s">
        <v>3</v>
      </c>
      <c r="K976" s="4" t="s">
        <v>9</v>
      </c>
      <c r="L976" s="4" t="s">
        <v>17</v>
      </c>
      <c r="M976" s="8">
        <v>2</v>
      </c>
      <c r="N976" s="5">
        <v>141.51</v>
      </c>
      <c r="O976" s="6">
        <v>0.05</v>
      </c>
      <c r="P976" s="5">
        <v>77.040000000000006</v>
      </c>
      <c r="Q976" s="5">
        <f t="shared" si="60"/>
        <v>268.86899999999997</v>
      </c>
      <c r="R976" s="5">
        <f t="shared" si="61"/>
        <v>154.08000000000001</v>
      </c>
      <c r="S976" s="5">
        <f t="shared" si="62"/>
        <v>114.78899999999996</v>
      </c>
      <c r="T976" s="7">
        <f t="shared" si="63"/>
        <v>0.42693281858451504</v>
      </c>
    </row>
    <row r="977" spans="1:20" ht="15.6">
      <c r="A977" s="2">
        <v>1912</v>
      </c>
      <c r="B977" s="3">
        <v>46378</v>
      </c>
      <c r="C977" s="4">
        <f>YEAR(SalesDataTable[[#This Row],[Order Date]])</f>
        <v>2026</v>
      </c>
      <c r="D977" s="4" t="str">
        <f>"Q"&amp;ROUNDUP(MONTH(SalesDataTable[[#This Row],[Order Date]])/3,0)</f>
        <v>Q4</v>
      </c>
      <c r="E977" s="4">
        <f>MONTH(SalesDataTable[[#This Row],[Order Date]])</f>
        <v>12</v>
      </c>
      <c r="F977" s="4" t="str">
        <f>TEXT(SalesDataTable[[#This Row],[Order Date]],"MMM")</f>
        <v>Dec</v>
      </c>
      <c r="G977" s="4" t="s">
        <v>11</v>
      </c>
      <c r="H977" s="4" t="s">
        <v>25</v>
      </c>
      <c r="I977" s="4" t="s">
        <v>8</v>
      </c>
      <c r="J977" s="4" t="s">
        <v>3</v>
      </c>
      <c r="K977" s="4" t="s">
        <v>14</v>
      </c>
      <c r="L977" s="4" t="s">
        <v>44</v>
      </c>
      <c r="M977" s="8">
        <v>10</v>
      </c>
      <c r="N977" s="5">
        <v>134.86000000000001</v>
      </c>
      <c r="O977" s="6">
        <v>0.1</v>
      </c>
      <c r="P977" s="5">
        <v>65.3</v>
      </c>
      <c r="Q977" s="5">
        <f t="shared" si="60"/>
        <v>1213.7400000000002</v>
      </c>
      <c r="R977" s="5">
        <f t="shared" si="61"/>
        <v>653</v>
      </c>
      <c r="S977" s="5">
        <f t="shared" si="62"/>
        <v>560.74000000000024</v>
      </c>
      <c r="T977" s="7">
        <f t="shared" si="63"/>
        <v>0.46199350767050612</v>
      </c>
    </row>
    <row r="978" spans="1:20" ht="15.6">
      <c r="A978" s="2">
        <v>1913</v>
      </c>
      <c r="B978" s="3">
        <v>46383</v>
      </c>
      <c r="C978" s="4">
        <f>YEAR(SalesDataTable[[#This Row],[Order Date]])</f>
        <v>2026</v>
      </c>
      <c r="D978" s="4" t="str">
        <f>"Q"&amp;ROUNDUP(MONTH(SalesDataTable[[#This Row],[Order Date]])/3,0)</f>
        <v>Q4</v>
      </c>
      <c r="E978" s="4">
        <f>MONTH(SalesDataTable[[#This Row],[Order Date]])</f>
        <v>12</v>
      </c>
      <c r="F978" s="4" t="str">
        <f>TEXT(SalesDataTable[[#This Row],[Order Date]],"MMM")</f>
        <v>Dec</v>
      </c>
      <c r="G978" s="4" t="s">
        <v>11</v>
      </c>
      <c r="H978" s="4" t="s">
        <v>25</v>
      </c>
      <c r="I978" s="4" t="s">
        <v>28</v>
      </c>
      <c r="J978" s="4" t="s">
        <v>13</v>
      </c>
      <c r="K978" s="4" t="s">
        <v>34</v>
      </c>
      <c r="L978" s="4" t="s">
        <v>42</v>
      </c>
      <c r="M978" s="8">
        <v>3</v>
      </c>
      <c r="N978" s="5">
        <v>35.979999999999997</v>
      </c>
      <c r="O978" s="6">
        <v>0</v>
      </c>
      <c r="P978" s="5">
        <v>13.6</v>
      </c>
      <c r="Q978" s="5">
        <f t="shared" si="60"/>
        <v>107.94</v>
      </c>
      <c r="R978" s="5">
        <f t="shared" si="61"/>
        <v>40.799999999999997</v>
      </c>
      <c r="S978" s="5">
        <f t="shared" si="62"/>
        <v>67.14</v>
      </c>
      <c r="T978" s="7">
        <f t="shared" si="63"/>
        <v>0.62201222901612008</v>
      </c>
    </row>
    <row r="979" spans="1:20" ht="15.6">
      <c r="A979" s="2">
        <v>1914</v>
      </c>
      <c r="B979" s="3">
        <v>46258</v>
      </c>
      <c r="C979" s="4">
        <f>YEAR(SalesDataTable[[#This Row],[Order Date]])</f>
        <v>2026</v>
      </c>
      <c r="D979" s="4" t="str">
        <f>"Q"&amp;ROUNDUP(MONTH(SalesDataTable[[#This Row],[Order Date]])/3,0)</f>
        <v>Q3</v>
      </c>
      <c r="E979" s="4">
        <f>MONTH(SalesDataTable[[#This Row],[Order Date]])</f>
        <v>8</v>
      </c>
      <c r="F979" s="4" t="str">
        <f>TEXT(SalesDataTable[[#This Row],[Order Date]],"MMM")</f>
        <v>Aug</v>
      </c>
      <c r="G979" s="4" t="s">
        <v>20</v>
      </c>
      <c r="H979" s="4" t="s">
        <v>33</v>
      </c>
      <c r="I979" s="4" t="s">
        <v>19</v>
      </c>
      <c r="J979" s="4" t="s">
        <v>3</v>
      </c>
      <c r="K979" s="4" t="s">
        <v>23</v>
      </c>
      <c r="L979" s="4" t="s">
        <v>40</v>
      </c>
      <c r="M979" s="8">
        <v>4</v>
      </c>
      <c r="N979" s="5">
        <v>83.2</v>
      </c>
      <c r="O979" s="6">
        <v>0</v>
      </c>
      <c r="P979" s="5">
        <v>39.99</v>
      </c>
      <c r="Q979" s="5">
        <f t="shared" si="60"/>
        <v>332.8</v>
      </c>
      <c r="R979" s="5">
        <f t="shared" si="61"/>
        <v>159.96</v>
      </c>
      <c r="S979" s="5">
        <f t="shared" si="62"/>
        <v>172.84</v>
      </c>
      <c r="T979" s="7">
        <f t="shared" si="63"/>
        <v>0.5193509615384615</v>
      </c>
    </row>
    <row r="980" spans="1:20" ht="15.6">
      <c r="A980" s="2">
        <v>1915</v>
      </c>
      <c r="B980" s="3">
        <v>46237</v>
      </c>
      <c r="C980" s="4">
        <f>YEAR(SalesDataTable[[#This Row],[Order Date]])</f>
        <v>2026</v>
      </c>
      <c r="D980" s="4" t="str">
        <f>"Q"&amp;ROUNDUP(MONTH(SalesDataTable[[#This Row],[Order Date]])/3,0)</f>
        <v>Q3</v>
      </c>
      <c r="E980" s="4">
        <f>MONTH(SalesDataTable[[#This Row],[Order Date]])</f>
        <v>8</v>
      </c>
      <c r="F980" s="4" t="str">
        <f>TEXT(SalesDataTable[[#This Row],[Order Date]],"MMM")</f>
        <v>Aug</v>
      </c>
      <c r="G980" s="4" t="s">
        <v>6</v>
      </c>
      <c r="H980" s="4" t="s">
        <v>27</v>
      </c>
      <c r="I980" s="4" t="s">
        <v>2</v>
      </c>
      <c r="J980" s="4" t="s">
        <v>3</v>
      </c>
      <c r="K980" s="4" t="s">
        <v>4</v>
      </c>
      <c r="L980" s="4" t="s">
        <v>26</v>
      </c>
      <c r="M980" s="8">
        <v>1</v>
      </c>
      <c r="N980" s="5">
        <v>41.16</v>
      </c>
      <c r="O980" s="6">
        <v>0.05</v>
      </c>
      <c r="P980" s="5">
        <v>16.66</v>
      </c>
      <c r="Q980" s="5">
        <f t="shared" si="60"/>
        <v>39.101999999999997</v>
      </c>
      <c r="R980" s="5">
        <f t="shared" si="61"/>
        <v>16.66</v>
      </c>
      <c r="S980" s="5">
        <f t="shared" si="62"/>
        <v>22.441999999999997</v>
      </c>
      <c r="T980" s="7">
        <f t="shared" si="63"/>
        <v>0.57393483709273174</v>
      </c>
    </row>
    <row r="981" spans="1:20" ht="15.6">
      <c r="A981" s="2">
        <v>1921</v>
      </c>
      <c r="B981" s="3">
        <v>46252</v>
      </c>
      <c r="C981" s="4">
        <f>YEAR(SalesDataTable[[#This Row],[Order Date]])</f>
        <v>2026</v>
      </c>
      <c r="D981" s="4" t="str">
        <f>"Q"&amp;ROUNDUP(MONTH(SalesDataTable[[#This Row],[Order Date]])/3,0)</f>
        <v>Q3</v>
      </c>
      <c r="E981" s="4">
        <f>MONTH(SalesDataTable[[#This Row],[Order Date]])</f>
        <v>8</v>
      </c>
      <c r="F981" s="4" t="str">
        <f>TEXT(SalesDataTable[[#This Row],[Order Date]],"MMM")</f>
        <v>Aug</v>
      </c>
      <c r="G981" s="4" t="s">
        <v>20</v>
      </c>
      <c r="H981" s="4" t="s">
        <v>47</v>
      </c>
      <c r="I981" s="4" t="s">
        <v>2</v>
      </c>
      <c r="J981" s="4" t="s">
        <v>13</v>
      </c>
      <c r="K981" s="4" t="s">
        <v>4</v>
      </c>
      <c r="L981" s="4" t="s">
        <v>26</v>
      </c>
      <c r="M981" s="8">
        <v>2</v>
      </c>
      <c r="N981" s="5">
        <v>39.83</v>
      </c>
      <c r="O981" s="6">
        <v>0</v>
      </c>
      <c r="P981" s="5">
        <v>17.18</v>
      </c>
      <c r="Q981" s="5">
        <f t="shared" si="60"/>
        <v>79.66</v>
      </c>
      <c r="R981" s="5">
        <f t="shared" si="61"/>
        <v>34.36</v>
      </c>
      <c r="S981" s="5">
        <f t="shared" si="62"/>
        <v>45.3</v>
      </c>
      <c r="T981" s="7">
        <f t="shared" si="63"/>
        <v>0.56866683404468987</v>
      </c>
    </row>
    <row r="982" spans="1:20" ht="15.6">
      <c r="A982" s="2">
        <v>1922</v>
      </c>
      <c r="B982" s="3">
        <v>46351</v>
      </c>
      <c r="C982" s="4">
        <f>YEAR(SalesDataTable[[#This Row],[Order Date]])</f>
        <v>2026</v>
      </c>
      <c r="D982" s="4" t="str">
        <f>"Q"&amp;ROUNDUP(MONTH(SalesDataTable[[#This Row],[Order Date]])/3,0)</f>
        <v>Q4</v>
      </c>
      <c r="E982" s="4">
        <f>MONTH(SalesDataTable[[#This Row],[Order Date]])</f>
        <v>11</v>
      </c>
      <c r="F982" s="4" t="str">
        <f>TEXT(SalesDataTable[[#This Row],[Order Date]],"MMM")</f>
        <v>Nov</v>
      </c>
      <c r="G982" s="4" t="s">
        <v>0</v>
      </c>
      <c r="H982" s="4" t="s">
        <v>36</v>
      </c>
      <c r="I982" s="4" t="s">
        <v>28</v>
      </c>
      <c r="J982" s="4" t="s">
        <v>3</v>
      </c>
      <c r="K982" s="4" t="s">
        <v>9</v>
      </c>
      <c r="L982" s="4" t="s">
        <v>17</v>
      </c>
      <c r="M982" s="8">
        <v>2</v>
      </c>
      <c r="N982" s="5">
        <v>145.77000000000001</v>
      </c>
      <c r="O982" s="6">
        <v>0.1</v>
      </c>
      <c r="P982" s="5">
        <v>78.14</v>
      </c>
      <c r="Q982" s="5">
        <f t="shared" si="60"/>
        <v>262.38600000000002</v>
      </c>
      <c r="R982" s="5">
        <f t="shared" si="61"/>
        <v>156.28</v>
      </c>
      <c r="S982" s="5">
        <f t="shared" si="62"/>
        <v>106.10600000000002</v>
      </c>
      <c r="T982" s="7">
        <f t="shared" si="63"/>
        <v>0.40438895367893107</v>
      </c>
    </row>
    <row r="983" spans="1:20" ht="15.6">
      <c r="A983" s="2">
        <v>1923</v>
      </c>
      <c r="B983" s="3">
        <v>46086</v>
      </c>
      <c r="C983" s="4">
        <f>YEAR(SalesDataTable[[#This Row],[Order Date]])</f>
        <v>2026</v>
      </c>
      <c r="D983" s="4" t="str">
        <f>"Q"&amp;ROUNDUP(MONTH(SalesDataTable[[#This Row],[Order Date]])/3,0)</f>
        <v>Q1</v>
      </c>
      <c r="E983" s="4">
        <f>MONTH(SalesDataTable[[#This Row],[Order Date]])</f>
        <v>3</v>
      </c>
      <c r="F983" s="4" t="str">
        <f>TEXT(SalesDataTable[[#This Row],[Order Date]],"MMM")</f>
        <v>Mar</v>
      </c>
      <c r="G983" s="4" t="s">
        <v>6</v>
      </c>
      <c r="H983" s="4" t="s">
        <v>49</v>
      </c>
      <c r="I983" s="4" t="s">
        <v>19</v>
      </c>
      <c r="J983" s="4" t="s">
        <v>16</v>
      </c>
      <c r="K983" s="4" t="s">
        <v>23</v>
      </c>
      <c r="L983" s="4" t="s">
        <v>40</v>
      </c>
      <c r="M983" s="8">
        <v>3</v>
      </c>
      <c r="N983" s="5">
        <v>82.9</v>
      </c>
      <c r="O983" s="6">
        <v>0.1</v>
      </c>
      <c r="P983" s="5">
        <v>38.31</v>
      </c>
      <c r="Q983" s="5">
        <f t="shared" si="60"/>
        <v>223.83</v>
      </c>
      <c r="R983" s="5">
        <f t="shared" si="61"/>
        <v>114.93</v>
      </c>
      <c r="S983" s="5">
        <f t="shared" si="62"/>
        <v>108.9</v>
      </c>
      <c r="T983" s="7">
        <f t="shared" si="63"/>
        <v>0.48652995577000402</v>
      </c>
    </row>
    <row r="984" spans="1:20" ht="15.6">
      <c r="A984" s="2">
        <v>1924</v>
      </c>
      <c r="B984" s="3">
        <v>46348</v>
      </c>
      <c r="C984" s="4">
        <f>YEAR(SalesDataTable[[#This Row],[Order Date]])</f>
        <v>2026</v>
      </c>
      <c r="D984" s="4" t="str">
        <f>"Q"&amp;ROUNDUP(MONTH(SalesDataTable[[#This Row],[Order Date]])/3,0)</f>
        <v>Q4</v>
      </c>
      <c r="E984" s="4">
        <f>MONTH(SalesDataTable[[#This Row],[Order Date]])</f>
        <v>11</v>
      </c>
      <c r="F984" s="4" t="str">
        <f>TEXT(SalesDataTable[[#This Row],[Order Date]],"MMM")</f>
        <v>Nov</v>
      </c>
      <c r="G984" s="4" t="s">
        <v>0</v>
      </c>
      <c r="H984" s="4" t="s">
        <v>50</v>
      </c>
      <c r="I984" s="4" t="s">
        <v>2</v>
      </c>
      <c r="J984" s="4" t="s">
        <v>13</v>
      </c>
      <c r="K984" s="4" t="s">
        <v>4</v>
      </c>
      <c r="L984" s="4" t="s">
        <v>22</v>
      </c>
      <c r="M984" s="8">
        <v>3</v>
      </c>
      <c r="N984" s="5">
        <v>50.99</v>
      </c>
      <c r="O984" s="6">
        <v>0.2</v>
      </c>
      <c r="P984" s="5">
        <v>22.53</v>
      </c>
      <c r="Q984" s="5">
        <f t="shared" si="60"/>
        <v>122.376</v>
      </c>
      <c r="R984" s="5">
        <f t="shared" si="61"/>
        <v>67.59</v>
      </c>
      <c r="S984" s="5">
        <f t="shared" si="62"/>
        <v>54.786000000000001</v>
      </c>
      <c r="T984" s="7">
        <f t="shared" si="63"/>
        <v>0.44768582074916652</v>
      </c>
    </row>
    <row r="985" spans="1:20" ht="15.6">
      <c r="A985" s="2">
        <v>1925</v>
      </c>
      <c r="B985" s="3">
        <v>46174</v>
      </c>
      <c r="C985" s="4">
        <f>YEAR(SalesDataTable[[#This Row],[Order Date]])</f>
        <v>2026</v>
      </c>
      <c r="D985" s="4" t="str">
        <f>"Q"&amp;ROUNDUP(MONTH(SalesDataTable[[#This Row],[Order Date]])/3,0)</f>
        <v>Q2</v>
      </c>
      <c r="E985" s="4">
        <f>MONTH(SalesDataTable[[#This Row],[Order Date]])</f>
        <v>6</v>
      </c>
      <c r="F985" s="4" t="str">
        <f>TEXT(SalesDataTable[[#This Row],[Order Date]],"MMM")</f>
        <v>Jun</v>
      </c>
      <c r="G985" s="4" t="s">
        <v>20</v>
      </c>
      <c r="H985" s="4" t="s">
        <v>21</v>
      </c>
      <c r="I985" s="4" t="s">
        <v>2</v>
      </c>
      <c r="J985" s="4" t="s">
        <v>3</v>
      </c>
      <c r="K985" s="4" t="s">
        <v>9</v>
      </c>
      <c r="L985" s="4" t="s">
        <v>17</v>
      </c>
      <c r="M985" s="8">
        <v>1</v>
      </c>
      <c r="N985" s="5">
        <v>143.32</v>
      </c>
      <c r="O985" s="6">
        <v>0</v>
      </c>
      <c r="P985" s="5">
        <v>80.36</v>
      </c>
      <c r="Q985" s="5">
        <f t="shared" si="60"/>
        <v>143.32</v>
      </c>
      <c r="R985" s="5">
        <f t="shared" si="61"/>
        <v>80.36</v>
      </c>
      <c r="S985" s="5">
        <f t="shared" si="62"/>
        <v>62.959999999999994</v>
      </c>
      <c r="T985" s="7">
        <f t="shared" si="63"/>
        <v>0.43929667876081496</v>
      </c>
    </row>
    <row r="986" spans="1:20" ht="15.6">
      <c r="A986" s="2">
        <v>1928</v>
      </c>
      <c r="B986" s="3">
        <v>46125</v>
      </c>
      <c r="C986" s="4">
        <f>YEAR(SalesDataTable[[#This Row],[Order Date]])</f>
        <v>2026</v>
      </c>
      <c r="D986" s="4" t="str">
        <f>"Q"&amp;ROUNDUP(MONTH(SalesDataTable[[#This Row],[Order Date]])/3,0)</f>
        <v>Q2</v>
      </c>
      <c r="E986" s="4">
        <f>MONTH(SalesDataTable[[#This Row],[Order Date]])</f>
        <v>4</v>
      </c>
      <c r="F986" s="4" t="str">
        <f>TEXT(SalesDataTable[[#This Row],[Order Date]],"MMM")</f>
        <v>Apr</v>
      </c>
      <c r="G986" s="4" t="s">
        <v>20</v>
      </c>
      <c r="H986" s="4" t="s">
        <v>47</v>
      </c>
      <c r="I986" s="4" t="s">
        <v>28</v>
      </c>
      <c r="J986" s="4" t="s">
        <v>3</v>
      </c>
      <c r="K986" s="4" t="s">
        <v>34</v>
      </c>
      <c r="L986" s="4" t="s">
        <v>45</v>
      </c>
      <c r="M986" s="8">
        <v>2</v>
      </c>
      <c r="N986" s="5">
        <v>50.2</v>
      </c>
      <c r="O986" s="6">
        <v>0.1</v>
      </c>
      <c r="P986" s="5">
        <v>21.48</v>
      </c>
      <c r="Q986" s="5">
        <f t="shared" si="60"/>
        <v>90.360000000000014</v>
      </c>
      <c r="R986" s="5">
        <f t="shared" si="61"/>
        <v>42.96</v>
      </c>
      <c r="S986" s="5">
        <f t="shared" si="62"/>
        <v>47.400000000000013</v>
      </c>
      <c r="T986" s="7">
        <f t="shared" si="63"/>
        <v>0.5245683930942896</v>
      </c>
    </row>
    <row r="987" spans="1:20" ht="15.6">
      <c r="A987" s="2">
        <v>1930</v>
      </c>
      <c r="B987" s="3">
        <v>46161</v>
      </c>
      <c r="C987" s="4">
        <f>YEAR(SalesDataTable[[#This Row],[Order Date]])</f>
        <v>2026</v>
      </c>
      <c r="D987" s="4" t="str">
        <f>"Q"&amp;ROUNDUP(MONTH(SalesDataTable[[#This Row],[Order Date]])/3,0)</f>
        <v>Q2</v>
      </c>
      <c r="E987" s="4">
        <f>MONTH(SalesDataTable[[#This Row],[Order Date]])</f>
        <v>5</v>
      </c>
      <c r="F987" s="4" t="str">
        <f>TEXT(SalesDataTable[[#This Row],[Order Date]],"MMM")</f>
        <v>May</v>
      </c>
      <c r="G987" s="4" t="s">
        <v>11</v>
      </c>
      <c r="H987" s="4" t="s">
        <v>52</v>
      </c>
      <c r="I987" s="4" t="s">
        <v>19</v>
      </c>
      <c r="J987" s="4" t="s">
        <v>13</v>
      </c>
      <c r="K987" s="4" t="s">
        <v>14</v>
      </c>
      <c r="L987" s="4" t="s">
        <v>15</v>
      </c>
      <c r="M987" s="8">
        <v>4</v>
      </c>
      <c r="N987" s="5">
        <v>36.94</v>
      </c>
      <c r="O987" s="6">
        <v>0</v>
      </c>
      <c r="P987" s="5">
        <v>13.63</v>
      </c>
      <c r="Q987" s="5">
        <f t="shared" si="60"/>
        <v>147.76</v>
      </c>
      <c r="R987" s="5">
        <f t="shared" si="61"/>
        <v>54.52</v>
      </c>
      <c r="S987" s="5">
        <f t="shared" si="62"/>
        <v>93.239999999999981</v>
      </c>
      <c r="T987" s="7">
        <f t="shared" si="63"/>
        <v>0.63102328099620997</v>
      </c>
    </row>
    <row r="988" spans="1:20" ht="15.6">
      <c r="A988" s="2">
        <v>1931</v>
      </c>
      <c r="B988" s="3">
        <v>46289</v>
      </c>
      <c r="C988" s="4">
        <f>YEAR(SalesDataTable[[#This Row],[Order Date]])</f>
        <v>2026</v>
      </c>
      <c r="D988" s="4" t="str">
        <f>"Q"&amp;ROUNDUP(MONTH(SalesDataTable[[#This Row],[Order Date]])/3,0)</f>
        <v>Q3</v>
      </c>
      <c r="E988" s="4">
        <f>MONTH(SalesDataTable[[#This Row],[Order Date]])</f>
        <v>9</v>
      </c>
      <c r="F988" s="4" t="str">
        <f>TEXT(SalesDataTable[[#This Row],[Order Date]],"MMM")</f>
        <v>Sep</v>
      </c>
      <c r="G988" s="4" t="s">
        <v>11</v>
      </c>
      <c r="H988" s="4" t="s">
        <v>52</v>
      </c>
      <c r="I988" s="4" t="s">
        <v>2</v>
      </c>
      <c r="J988" s="4" t="s">
        <v>3</v>
      </c>
      <c r="K988" s="4" t="s">
        <v>14</v>
      </c>
      <c r="L988" s="4" t="s">
        <v>15</v>
      </c>
      <c r="M988" s="8">
        <v>4</v>
      </c>
      <c r="N988" s="5">
        <v>35.700000000000003</v>
      </c>
      <c r="O988" s="6">
        <v>0</v>
      </c>
      <c r="P988" s="5">
        <v>13.91</v>
      </c>
      <c r="Q988" s="5">
        <f t="shared" si="60"/>
        <v>142.80000000000001</v>
      </c>
      <c r="R988" s="5">
        <f t="shared" si="61"/>
        <v>55.64</v>
      </c>
      <c r="S988" s="5">
        <f t="shared" si="62"/>
        <v>87.160000000000011</v>
      </c>
      <c r="T988" s="7">
        <f t="shared" si="63"/>
        <v>0.61036414565826336</v>
      </c>
    </row>
    <row r="989" spans="1:20" ht="15.6">
      <c r="A989" s="2">
        <v>1932</v>
      </c>
      <c r="B989" s="3">
        <v>46196</v>
      </c>
      <c r="C989" s="4">
        <f>YEAR(SalesDataTable[[#This Row],[Order Date]])</f>
        <v>2026</v>
      </c>
      <c r="D989" s="4" t="str">
        <f>"Q"&amp;ROUNDUP(MONTH(SalesDataTable[[#This Row],[Order Date]])/3,0)</f>
        <v>Q2</v>
      </c>
      <c r="E989" s="4">
        <f>MONTH(SalesDataTable[[#This Row],[Order Date]])</f>
        <v>6</v>
      </c>
      <c r="F989" s="4" t="str">
        <f>TEXT(SalesDataTable[[#This Row],[Order Date]],"MMM")</f>
        <v>Jun</v>
      </c>
      <c r="G989" s="4" t="s">
        <v>20</v>
      </c>
      <c r="H989" s="4" t="s">
        <v>33</v>
      </c>
      <c r="I989" s="4" t="s">
        <v>2</v>
      </c>
      <c r="J989" s="4" t="s">
        <v>13</v>
      </c>
      <c r="K989" s="4" t="s">
        <v>14</v>
      </c>
      <c r="L989" s="4" t="s">
        <v>15</v>
      </c>
      <c r="M989" s="8">
        <v>1</v>
      </c>
      <c r="N989" s="5">
        <v>35.9</v>
      </c>
      <c r="O989" s="6">
        <v>0.05</v>
      </c>
      <c r="P989" s="5">
        <v>13.81</v>
      </c>
      <c r="Q989" s="5">
        <f t="shared" si="60"/>
        <v>34.104999999999997</v>
      </c>
      <c r="R989" s="5">
        <f t="shared" si="61"/>
        <v>13.81</v>
      </c>
      <c r="S989" s="5">
        <f t="shared" si="62"/>
        <v>20.294999999999995</v>
      </c>
      <c r="T989" s="7">
        <f t="shared" si="63"/>
        <v>0.59507403606509301</v>
      </c>
    </row>
    <row r="990" spans="1:20" ht="15.6">
      <c r="A990" s="2">
        <v>1933</v>
      </c>
      <c r="B990" s="3">
        <v>46154</v>
      </c>
      <c r="C990" s="4">
        <f>YEAR(SalesDataTable[[#This Row],[Order Date]])</f>
        <v>2026</v>
      </c>
      <c r="D990" s="4" t="str">
        <f>"Q"&amp;ROUNDUP(MONTH(SalesDataTable[[#This Row],[Order Date]])/3,0)</f>
        <v>Q2</v>
      </c>
      <c r="E990" s="4">
        <f>MONTH(SalesDataTable[[#This Row],[Order Date]])</f>
        <v>5</v>
      </c>
      <c r="F990" s="4" t="str">
        <f>TEXT(SalesDataTable[[#This Row],[Order Date]],"MMM")</f>
        <v>May</v>
      </c>
      <c r="G990" s="4" t="s">
        <v>20</v>
      </c>
      <c r="H990" s="4" t="s">
        <v>47</v>
      </c>
      <c r="I990" s="4" t="s">
        <v>2</v>
      </c>
      <c r="J990" s="4" t="s">
        <v>3</v>
      </c>
      <c r="K990" s="4" t="s">
        <v>14</v>
      </c>
      <c r="L990" s="4" t="s">
        <v>15</v>
      </c>
      <c r="M990" s="8">
        <v>1</v>
      </c>
      <c r="N990" s="5">
        <v>36.950000000000003</v>
      </c>
      <c r="O990" s="6">
        <v>0.1</v>
      </c>
      <c r="P990" s="5">
        <v>13.26</v>
      </c>
      <c r="Q990" s="5">
        <f t="shared" si="60"/>
        <v>33.255000000000003</v>
      </c>
      <c r="R990" s="5">
        <f t="shared" si="61"/>
        <v>13.26</v>
      </c>
      <c r="S990" s="5">
        <f t="shared" si="62"/>
        <v>19.995000000000005</v>
      </c>
      <c r="T990" s="7">
        <f t="shared" si="63"/>
        <v>0.60126296797474077</v>
      </c>
    </row>
    <row r="991" spans="1:20" ht="15.6">
      <c r="A991" s="2">
        <v>1934</v>
      </c>
      <c r="B991" s="3">
        <v>46335</v>
      </c>
      <c r="C991" s="4">
        <f>YEAR(SalesDataTable[[#This Row],[Order Date]])</f>
        <v>2026</v>
      </c>
      <c r="D991" s="4" t="str">
        <f>"Q"&amp;ROUNDUP(MONTH(SalesDataTable[[#This Row],[Order Date]])/3,0)</f>
        <v>Q4</v>
      </c>
      <c r="E991" s="4">
        <f>MONTH(SalesDataTable[[#This Row],[Order Date]])</f>
        <v>11</v>
      </c>
      <c r="F991" s="4" t="str">
        <f>TEXT(SalesDataTable[[#This Row],[Order Date]],"MMM")</f>
        <v>Nov</v>
      </c>
      <c r="G991" s="4" t="s">
        <v>20</v>
      </c>
      <c r="H991" s="4" t="s">
        <v>47</v>
      </c>
      <c r="I991" s="4" t="s">
        <v>28</v>
      </c>
      <c r="J991" s="4" t="s">
        <v>16</v>
      </c>
      <c r="K991" s="4" t="s">
        <v>4</v>
      </c>
      <c r="L991" s="4" t="s">
        <v>22</v>
      </c>
      <c r="M991" s="8">
        <v>1</v>
      </c>
      <c r="N991" s="5">
        <v>50.55</v>
      </c>
      <c r="O991" s="6">
        <v>0.05</v>
      </c>
      <c r="P991" s="5">
        <v>22.09</v>
      </c>
      <c r="Q991" s="5">
        <f t="shared" si="60"/>
        <v>48.022499999999994</v>
      </c>
      <c r="R991" s="5">
        <f t="shared" si="61"/>
        <v>22.09</v>
      </c>
      <c r="S991" s="5">
        <f t="shared" si="62"/>
        <v>25.932499999999994</v>
      </c>
      <c r="T991" s="7">
        <f t="shared" si="63"/>
        <v>0.54000728825029931</v>
      </c>
    </row>
    <row r="992" spans="1:20" ht="15.6">
      <c r="A992" s="2">
        <v>1937</v>
      </c>
      <c r="B992" s="3">
        <v>46369</v>
      </c>
      <c r="C992" s="4">
        <f>YEAR(SalesDataTable[[#This Row],[Order Date]])</f>
        <v>2026</v>
      </c>
      <c r="D992" s="4" t="str">
        <f>"Q"&amp;ROUNDUP(MONTH(SalesDataTable[[#This Row],[Order Date]])/3,0)</f>
        <v>Q4</v>
      </c>
      <c r="E992" s="4">
        <f>MONTH(SalesDataTable[[#This Row],[Order Date]])</f>
        <v>12</v>
      </c>
      <c r="F992" s="4" t="str">
        <f>TEXT(SalesDataTable[[#This Row],[Order Date]],"MMM")</f>
        <v>Dec</v>
      </c>
      <c r="G992" s="4" t="s">
        <v>6</v>
      </c>
      <c r="H992" s="4" t="s">
        <v>43</v>
      </c>
      <c r="I992" s="4" t="s">
        <v>8</v>
      </c>
      <c r="J992" s="4" t="s">
        <v>16</v>
      </c>
      <c r="K992" s="4" t="s">
        <v>23</v>
      </c>
      <c r="L992" s="4" t="s">
        <v>51</v>
      </c>
      <c r="M992" s="8">
        <v>3</v>
      </c>
      <c r="N992" s="5">
        <v>120.5</v>
      </c>
      <c r="O992" s="6">
        <v>0.15</v>
      </c>
      <c r="P992" s="5">
        <v>61.44</v>
      </c>
      <c r="Q992" s="5">
        <f t="shared" si="60"/>
        <v>307.27499999999998</v>
      </c>
      <c r="R992" s="5">
        <f t="shared" si="61"/>
        <v>184.32</v>
      </c>
      <c r="S992" s="5">
        <f t="shared" si="62"/>
        <v>122.95499999999998</v>
      </c>
      <c r="T992" s="7">
        <f t="shared" si="63"/>
        <v>0.40014644862094212</v>
      </c>
    </row>
    <row r="993" spans="1:20" ht="15.6">
      <c r="A993" s="2">
        <v>1940</v>
      </c>
      <c r="B993" s="3">
        <v>46222</v>
      </c>
      <c r="C993" s="4">
        <f>YEAR(SalesDataTable[[#This Row],[Order Date]])</f>
        <v>2026</v>
      </c>
      <c r="D993" s="4" t="str">
        <f>"Q"&amp;ROUNDUP(MONTH(SalesDataTable[[#This Row],[Order Date]])/3,0)</f>
        <v>Q3</v>
      </c>
      <c r="E993" s="4">
        <f>MONTH(SalesDataTable[[#This Row],[Order Date]])</f>
        <v>7</v>
      </c>
      <c r="F993" s="4" t="str">
        <f>TEXT(SalesDataTable[[#This Row],[Order Date]],"MMM")</f>
        <v>Jul</v>
      </c>
      <c r="G993" s="4" t="s">
        <v>11</v>
      </c>
      <c r="H993" s="4" t="s">
        <v>52</v>
      </c>
      <c r="I993" s="4" t="s">
        <v>2</v>
      </c>
      <c r="J993" s="4" t="s">
        <v>13</v>
      </c>
      <c r="K993" s="4" t="s">
        <v>34</v>
      </c>
      <c r="L993" s="4" t="s">
        <v>45</v>
      </c>
      <c r="M993" s="8">
        <v>2</v>
      </c>
      <c r="N993" s="5">
        <v>50.24</v>
      </c>
      <c r="O993" s="6">
        <v>0.05</v>
      </c>
      <c r="P993" s="5">
        <v>21.88</v>
      </c>
      <c r="Q993" s="5">
        <f t="shared" si="60"/>
        <v>95.456000000000003</v>
      </c>
      <c r="R993" s="5">
        <f t="shared" si="61"/>
        <v>43.76</v>
      </c>
      <c r="S993" s="5">
        <f t="shared" si="62"/>
        <v>51.696000000000005</v>
      </c>
      <c r="T993" s="7">
        <f t="shared" si="63"/>
        <v>0.54156889037881328</v>
      </c>
    </row>
    <row r="994" spans="1:20" ht="15.6">
      <c r="A994" s="2">
        <v>1941</v>
      </c>
      <c r="B994" s="3">
        <v>46213</v>
      </c>
      <c r="C994" s="4">
        <f>YEAR(SalesDataTable[[#This Row],[Order Date]])</f>
        <v>2026</v>
      </c>
      <c r="D994" s="4" t="str">
        <f>"Q"&amp;ROUNDUP(MONTH(SalesDataTable[[#This Row],[Order Date]])/3,0)</f>
        <v>Q3</v>
      </c>
      <c r="E994" s="4">
        <f>MONTH(SalesDataTable[[#This Row],[Order Date]])</f>
        <v>7</v>
      </c>
      <c r="F994" s="4" t="str">
        <f>TEXT(SalesDataTable[[#This Row],[Order Date]],"MMM")</f>
        <v>Jul</v>
      </c>
      <c r="G994" s="4" t="s">
        <v>6</v>
      </c>
      <c r="H994" s="4" t="s">
        <v>43</v>
      </c>
      <c r="I994" s="4" t="s">
        <v>28</v>
      </c>
      <c r="J994" s="4" t="s">
        <v>3</v>
      </c>
      <c r="K994" s="4" t="s">
        <v>9</v>
      </c>
      <c r="L994" s="4" t="s">
        <v>37</v>
      </c>
      <c r="M994" s="8">
        <v>1</v>
      </c>
      <c r="N994" s="5">
        <v>156.44</v>
      </c>
      <c r="O994" s="6">
        <v>0.1</v>
      </c>
      <c r="P994" s="5">
        <v>80.72</v>
      </c>
      <c r="Q994" s="5">
        <f t="shared" si="60"/>
        <v>140.79599999999999</v>
      </c>
      <c r="R994" s="5">
        <f t="shared" si="61"/>
        <v>80.72</v>
      </c>
      <c r="S994" s="5">
        <f t="shared" si="62"/>
        <v>60.075999999999993</v>
      </c>
      <c r="T994" s="7">
        <f t="shared" si="63"/>
        <v>0.42668825818915307</v>
      </c>
    </row>
    <row r="995" spans="1:20" ht="15.6">
      <c r="A995" s="2">
        <v>1942</v>
      </c>
      <c r="B995" s="3">
        <v>46286</v>
      </c>
      <c r="C995" s="4">
        <f>YEAR(SalesDataTable[[#This Row],[Order Date]])</f>
        <v>2026</v>
      </c>
      <c r="D995" s="4" t="str">
        <f>"Q"&amp;ROUNDUP(MONTH(SalesDataTable[[#This Row],[Order Date]])/3,0)</f>
        <v>Q3</v>
      </c>
      <c r="E995" s="4">
        <f>MONTH(SalesDataTable[[#This Row],[Order Date]])</f>
        <v>9</v>
      </c>
      <c r="F995" s="4" t="str">
        <f>TEXT(SalesDataTable[[#This Row],[Order Date]],"MMM")</f>
        <v>Sep</v>
      </c>
      <c r="G995" s="4" t="s">
        <v>11</v>
      </c>
      <c r="H995" s="4" t="s">
        <v>12</v>
      </c>
      <c r="I995" s="4" t="s">
        <v>2</v>
      </c>
      <c r="J995" s="4" t="s">
        <v>13</v>
      </c>
      <c r="K995" s="4" t="s">
        <v>4</v>
      </c>
      <c r="L995" s="4" t="s">
        <v>5</v>
      </c>
      <c r="M995" s="8">
        <v>1</v>
      </c>
      <c r="N995" s="5">
        <v>83.69</v>
      </c>
      <c r="O995" s="6">
        <v>0</v>
      </c>
      <c r="P995" s="5">
        <v>42.76</v>
      </c>
      <c r="Q995" s="5">
        <f t="shared" si="60"/>
        <v>83.69</v>
      </c>
      <c r="R995" s="5">
        <f t="shared" si="61"/>
        <v>42.76</v>
      </c>
      <c r="S995" s="5">
        <f t="shared" si="62"/>
        <v>40.93</v>
      </c>
      <c r="T995" s="7">
        <f t="shared" si="63"/>
        <v>0.48906679412116144</v>
      </c>
    </row>
    <row r="996" spans="1:20" ht="15.6">
      <c r="A996" s="2">
        <v>1944</v>
      </c>
      <c r="B996" s="3">
        <v>46048</v>
      </c>
      <c r="C996" s="4">
        <f>YEAR(SalesDataTable[[#This Row],[Order Date]])</f>
        <v>2026</v>
      </c>
      <c r="D996" s="4" t="str">
        <f>"Q"&amp;ROUNDUP(MONTH(SalesDataTable[[#This Row],[Order Date]])/3,0)</f>
        <v>Q1</v>
      </c>
      <c r="E996" s="4">
        <f>MONTH(SalesDataTable[[#This Row],[Order Date]])</f>
        <v>1</v>
      </c>
      <c r="F996" s="4" t="str">
        <f>TEXT(SalesDataTable[[#This Row],[Order Date]],"MMM")</f>
        <v>Jan</v>
      </c>
      <c r="G996" s="4" t="s">
        <v>11</v>
      </c>
      <c r="H996" s="4" t="s">
        <v>52</v>
      </c>
      <c r="I996" s="4" t="s">
        <v>2</v>
      </c>
      <c r="J996" s="4" t="s">
        <v>3</v>
      </c>
      <c r="K996" s="4" t="s">
        <v>9</v>
      </c>
      <c r="L996" s="4" t="s">
        <v>17</v>
      </c>
      <c r="M996" s="8">
        <v>2</v>
      </c>
      <c r="N996" s="5">
        <v>143.66</v>
      </c>
      <c r="O996" s="6">
        <v>0.15</v>
      </c>
      <c r="P996" s="5">
        <v>78.14</v>
      </c>
      <c r="Q996" s="5">
        <f t="shared" si="60"/>
        <v>244.22199999999998</v>
      </c>
      <c r="R996" s="5">
        <f t="shared" si="61"/>
        <v>156.28</v>
      </c>
      <c r="S996" s="5">
        <f t="shared" si="62"/>
        <v>87.941999999999979</v>
      </c>
      <c r="T996" s="7">
        <f t="shared" si="63"/>
        <v>0.36009040954541355</v>
      </c>
    </row>
    <row r="997" spans="1:20" ht="15.6">
      <c r="A997" s="2">
        <v>1946</v>
      </c>
      <c r="B997" s="3">
        <v>46255</v>
      </c>
      <c r="C997" s="4">
        <f>YEAR(SalesDataTable[[#This Row],[Order Date]])</f>
        <v>2026</v>
      </c>
      <c r="D997" s="4" t="str">
        <f>"Q"&amp;ROUNDUP(MONTH(SalesDataTable[[#This Row],[Order Date]])/3,0)</f>
        <v>Q3</v>
      </c>
      <c r="E997" s="4">
        <f>MONTH(SalesDataTable[[#This Row],[Order Date]])</f>
        <v>8</v>
      </c>
      <c r="F997" s="4" t="str">
        <f>TEXT(SalesDataTable[[#This Row],[Order Date]],"MMM")</f>
        <v>Aug</v>
      </c>
      <c r="G997" s="4" t="s">
        <v>0</v>
      </c>
      <c r="H997" s="4" t="s">
        <v>50</v>
      </c>
      <c r="I997" s="4" t="s">
        <v>19</v>
      </c>
      <c r="J997" s="4" t="s">
        <v>13</v>
      </c>
      <c r="K997" s="4" t="s">
        <v>23</v>
      </c>
      <c r="L997" s="4" t="s">
        <v>51</v>
      </c>
      <c r="M997" s="8">
        <v>5</v>
      </c>
      <c r="N997" s="5">
        <v>125.44</v>
      </c>
      <c r="O997" s="6">
        <v>0</v>
      </c>
      <c r="P997" s="5">
        <v>59.58</v>
      </c>
      <c r="Q997" s="5">
        <f t="shared" si="60"/>
        <v>627.20000000000005</v>
      </c>
      <c r="R997" s="5">
        <f t="shared" si="61"/>
        <v>297.89999999999998</v>
      </c>
      <c r="S997" s="5">
        <f t="shared" si="62"/>
        <v>329.30000000000007</v>
      </c>
      <c r="T997" s="7">
        <f t="shared" si="63"/>
        <v>0.52503188775510212</v>
      </c>
    </row>
    <row r="998" spans="1:20" ht="15.6">
      <c r="A998" s="2">
        <v>1947</v>
      </c>
      <c r="B998" s="3">
        <v>46356</v>
      </c>
      <c r="C998" s="4">
        <f>YEAR(SalesDataTable[[#This Row],[Order Date]])</f>
        <v>2026</v>
      </c>
      <c r="D998" s="4" t="str">
        <f>"Q"&amp;ROUNDUP(MONTH(SalesDataTable[[#This Row],[Order Date]])/3,0)</f>
        <v>Q4</v>
      </c>
      <c r="E998" s="4">
        <f>MONTH(SalesDataTable[[#This Row],[Order Date]])</f>
        <v>11</v>
      </c>
      <c r="F998" s="4" t="str">
        <f>TEXT(SalesDataTable[[#This Row],[Order Date]],"MMM")</f>
        <v>Nov</v>
      </c>
      <c r="G998" s="4" t="s">
        <v>0</v>
      </c>
      <c r="H998" s="4" t="s">
        <v>1</v>
      </c>
      <c r="I998" s="4" t="s">
        <v>19</v>
      </c>
      <c r="J998" s="4" t="s">
        <v>16</v>
      </c>
      <c r="K998" s="4" t="s">
        <v>34</v>
      </c>
      <c r="L998" s="4" t="s">
        <v>42</v>
      </c>
      <c r="M998" s="8">
        <v>1</v>
      </c>
      <c r="N998" s="5">
        <v>35.729999999999997</v>
      </c>
      <c r="O998" s="6">
        <v>0.2</v>
      </c>
      <c r="P998" s="5">
        <v>14.33</v>
      </c>
      <c r="Q998" s="5">
        <f t="shared" si="60"/>
        <v>28.584</v>
      </c>
      <c r="R998" s="5">
        <f t="shared" si="61"/>
        <v>14.33</v>
      </c>
      <c r="S998" s="5">
        <f t="shared" si="62"/>
        <v>14.254</v>
      </c>
      <c r="T998" s="7">
        <f t="shared" si="63"/>
        <v>0.49867058494262523</v>
      </c>
    </row>
    <row r="999" spans="1:20" ht="15.6">
      <c r="A999" s="2">
        <v>1948</v>
      </c>
      <c r="B999" s="3">
        <v>46186</v>
      </c>
      <c r="C999" s="4">
        <f>YEAR(SalesDataTable[[#This Row],[Order Date]])</f>
        <v>2026</v>
      </c>
      <c r="D999" s="4" t="str">
        <f>"Q"&amp;ROUNDUP(MONTH(SalesDataTable[[#This Row],[Order Date]])/3,0)</f>
        <v>Q2</v>
      </c>
      <c r="E999" s="4">
        <f>MONTH(SalesDataTable[[#This Row],[Order Date]])</f>
        <v>6</v>
      </c>
      <c r="F999" s="4" t="str">
        <f>TEXT(SalesDataTable[[#This Row],[Order Date]],"MMM")</f>
        <v>Jun</v>
      </c>
      <c r="G999" s="4" t="s">
        <v>20</v>
      </c>
      <c r="H999" s="4" t="s">
        <v>33</v>
      </c>
      <c r="I999" s="4" t="s">
        <v>19</v>
      </c>
      <c r="J999" s="4" t="s">
        <v>13</v>
      </c>
      <c r="K999" s="4" t="s">
        <v>9</v>
      </c>
      <c r="L999" s="4" t="s">
        <v>37</v>
      </c>
      <c r="M999" s="8">
        <v>1</v>
      </c>
      <c r="N999" s="5">
        <v>157.6</v>
      </c>
      <c r="O999" s="6">
        <v>0.05</v>
      </c>
      <c r="P999" s="5">
        <v>79.34</v>
      </c>
      <c r="Q999" s="5">
        <f t="shared" si="60"/>
        <v>149.72</v>
      </c>
      <c r="R999" s="5">
        <f t="shared" si="61"/>
        <v>79.34</v>
      </c>
      <c r="S999" s="5">
        <f t="shared" si="62"/>
        <v>70.38</v>
      </c>
      <c r="T999" s="7">
        <f t="shared" si="63"/>
        <v>0.47007747795885652</v>
      </c>
    </row>
    <row r="1000" spans="1:20" ht="15.6">
      <c r="A1000" s="2">
        <v>1950</v>
      </c>
      <c r="B1000" s="3">
        <v>46118</v>
      </c>
      <c r="C1000" s="4">
        <f>YEAR(SalesDataTable[[#This Row],[Order Date]])</f>
        <v>2026</v>
      </c>
      <c r="D1000" s="4" t="str">
        <f>"Q"&amp;ROUNDUP(MONTH(SalesDataTable[[#This Row],[Order Date]])/3,0)</f>
        <v>Q2</v>
      </c>
      <c r="E1000" s="4">
        <f>MONTH(SalesDataTable[[#This Row],[Order Date]])</f>
        <v>4</v>
      </c>
      <c r="F1000" s="4" t="str">
        <f>TEXT(SalesDataTable[[#This Row],[Order Date]],"MMM")</f>
        <v>Apr</v>
      </c>
      <c r="G1000" s="4" t="s">
        <v>0</v>
      </c>
      <c r="H1000" s="4" t="s">
        <v>36</v>
      </c>
      <c r="I1000" s="4" t="s">
        <v>2</v>
      </c>
      <c r="J1000" s="4" t="s">
        <v>13</v>
      </c>
      <c r="K1000" s="4" t="s">
        <v>9</v>
      </c>
      <c r="L1000" s="4" t="s">
        <v>46</v>
      </c>
      <c r="M1000" s="8">
        <v>1</v>
      </c>
      <c r="N1000" s="5">
        <v>73</v>
      </c>
      <c r="O1000" s="6">
        <v>0</v>
      </c>
      <c r="P1000" s="5">
        <v>32.4</v>
      </c>
      <c r="Q1000" s="5">
        <f t="shared" si="60"/>
        <v>73</v>
      </c>
      <c r="R1000" s="5">
        <f t="shared" si="61"/>
        <v>32.4</v>
      </c>
      <c r="S1000" s="5">
        <f t="shared" si="62"/>
        <v>40.6</v>
      </c>
      <c r="T1000" s="7">
        <f t="shared" si="63"/>
        <v>0.55616438356164388</v>
      </c>
    </row>
    <row r="1001" spans="1:20" ht="15.6">
      <c r="A1001" s="2">
        <v>1951</v>
      </c>
      <c r="B1001" s="3">
        <v>46117</v>
      </c>
      <c r="C1001" s="4">
        <f>YEAR(SalesDataTable[[#This Row],[Order Date]])</f>
        <v>2026</v>
      </c>
      <c r="D1001" s="4" t="str">
        <f>"Q"&amp;ROUNDUP(MONTH(SalesDataTable[[#This Row],[Order Date]])/3,0)</f>
        <v>Q2</v>
      </c>
      <c r="E1001" s="4">
        <f>MONTH(SalesDataTable[[#This Row],[Order Date]])</f>
        <v>4</v>
      </c>
      <c r="F1001" s="4" t="str">
        <f>TEXT(SalesDataTable[[#This Row],[Order Date]],"MMM")</f>
        <v>Apr</v>
      </c>
      <c r="G1001" s="4" t="s">
        <v>20</v>
      </c>
      <c r="H1001" s="4" t="s">
        <v>33</v>
      </c>
      <c r="I1001" s="4" t="s">
        <v>28</v>
      </c>
      <c r="J1001" s="4" t="s">
        <v>3</v>
      </c>
      <c r="K1001" s="4" t="s">
        <v>9</v>
      </c>
      <c r="L1001" s="4" t="s">
        <v>37</v>
      </c>
      <c r="M1001" s="8">
        <v>2</v>
      </c>
      <c r="N1001" s="5">
        <v>155.13</v>
      </c>
      <c r="O1001" s="6">
        <v>0.15</v>
      </c>
      <c r="P1001" s="5">
        <v>80.959999999999994</v>
      </c>
      <c r="Q1001" s="5">
        <f t="shared" si="60"/>
        <v>263.721</v>
      </c>
      <c r="R1001" s="5">
        <f t="shared" si="61"/>
        <v>161.91999999999999</v>
      </c>
      <c r="S1001" s="5">
        <f t="shared" si="62"/>
        <v>101.80100000000002</v>
      </c>
      <c r="T1001" s="7">
        <f t="shared" si="63"/>
        <v>0.38601779911345707</v>
      </c>
    </row>
    <row r="1002" spans="1:20" ht="15.6">
      <c r="A1002" s="2">
        <v>1952</v>
      </c>
      <c r="B1002" s="3">
        <v>46174</v>
      </c>
      <c r="C1002" s="4">
        <f>YEAR(SalesDataTable[[#This Row],[Order Date]])</f>
        <v>2026</v>
      </c>
      <c r="D1002" s="4" t="str">
        <f>"Q"&amp;ROUNDUP(MONTH(SalesDataTable[[#This Row],[Order Date]])/3,0)</f>
        <v>Q2</v>
      </c>
      <c r="E1002" s="4">
        <f>MONTH(SalesDataTable[[#This Row],[Order Date]])</f>
        <v>6</v>
      </c>
      <c r="F1002" s="4" t="str">
        <f>TEXT(SalesDataTable[[#This Row],[Order Date]],"MMM")</f>
        <v>Jun</v>
      </c>
      <c r="G1002" s="4" t="s">
        <v>0</v>
      </c>
      <c r="H1002" s="4" t="s">
        <v>50</v>
      </c>
      <c r="I1002" s="4" t="s">
        <v>2</v>
      </c>
      <c r="J1002" s="4" t="s">
        <v>13</v>
      </c>
      <c r="K1002" s="4" t="s">
        <v>9</v>
      </c>
      <c r="L1002" s="4" t="s">
        <v>37</v>
      </c>
      <c r="M1002" s="8">
        <v>2</v>
      </c>
      <c r="N1002" s="5">
        <v>156.31</v>
      </c>
      <c r="O1002" s="6">
        <v>0</v>
      </c>
      <c r="P1002" s="5">
        <v>79.87</v>
      </c>
      <c r="Q1002" s="5">
        <f t="shared" si="60"/>
        <v>312.62</v>
      </c>
      <c r="R1002" s="5">
        <f t="shared" si="61"/>
        <v>159.74</v>
      </c>
      <c r="S1002" s="5">
        <f t="shared" si="62"/>
        <v>152.88</v>
      </c>
      <c r="T1002" s="7">
        <f t="shared" si="63"/>
        <v>0.4890282131661442</v>
      </c>
    </row>
    <row r="1003" spans="1:20" ht="15.6">
      <c r="A1003" s="2">
        <v>1955</v>
      </c>
      <c r="B1003" s="3">
        <v>46270</v>
      </c>
      <c r="C1003" s="4">
        <f>YEAR(SalesDataTable[[#This Row],[Order Date]])</f>
        <v>2026</v>
      </c>
      <c r="D1003" s="4" t="str">
        <f>"Q"&amp;ROUNDUP(MONTH(SalesDataTable[[#This Row],[Order Date]])/3,0)</f>
        <v>Q3</v>
      </c>
      <c r="E1003" s="4">
        <f>MONTH(SalesDataTable[[#This Row],[Order Date]])</f>
        <v>9</v>
      </c>
      <c r="F1003" s="4" t="str">
        <f>TEXT(SalesDataTable[[#This Row],[Order Date]],"MMM")</f>
        <v>Sep</v>
      </c>
      <c r="G1003" s="4" t="s">
        <v>6</v>
      </c>
      <c r="H1003" s="4" t="s">
        <v>43</v>
      </c>
      <c r="I1003" s="4" t="s">
        <v>2</v>
      </c>
      <c r="J1003" s="4" t="s">
        <v>3</v>
      </c>
      <c r="K1003" s="4" t="s">
        <v>23</v>
      </c>
      <c r="L1003" s="4" t="s">
        <v>51</v>
      </c>
      <c r="M1003" s="8">
        <v>1</v>
      </c>
      <c r="N1003" s="5">
        <v>121.59</v>
      </c>
      <c r="O1003" s="6">
        <v>0</v>
      </c>
      <c r="P1003" s="5">
        <v>62.44</v>
      </c>
      <c r="Q1003" s="5">
        <f t="shared" si="60"/>
        <v>121.59</v>
      </c>
      <c r="R1003" s="5">
        <f t="shared" si="61"/>
        <v>62.44</v>
      </c>
      <c r="S1003" s="5">
        <f t="shared" si="62"/>
        <v>59.150000000000006</v>
      </c>
      <c r="T1003" s="7">
        <f t="shared" si="63"/>
        <v>0.4864709268854347</v>
      </c>
    </row>
    <row r="1004" spans="1:20" ht="15.6">
      <c r="A1004" s="2">
        <v>1957</v>
      </c>
      <c r="B1004" s="3">
        <v>46367</v>
      </c>
      <c r="C1004" s="4">
        <f>YEAR(SalesDataTable[[#This Row],[Order Date]])</f>
        <v>2026</v>
      </c>
      <c r="D1004" s="4" t="str">
        <f>"Q"&amp;ROUNDUP(MONTH(SalesDataTable[[#This Row],[Order Date]])/3,0)</f>
        <v>Q4</v>
      </c>
      <c r="E1004" s="4">
        <f>MONTH(SalesDataTable[[#This Row],[Order Date]])</f>
        <v>12</v>
      </c>
      <c r="F1004" s="4" t="str">
        <f>TEXT(SalesDataTable[[#This Row],[Order Date]],"MMM")</f>
        <v>Dec</v>
      </c>
      <c r="G1004" s="4" t="s">
        <v>20</v>
      </c>
      <c r="H1004" s="4" t="s">
        <v>31</v>
      </c>
      <c r="I1004" s="4" t="s">
        <v>2</v>
      </c>
      <c r="J1004" s="4" t="s">
        <v>3</v>
      </c>
      <c r="K1004" s="4" t="s">
        <v>4</v>
      </c>
      <c r="L1004" s="4" t="s">
        <v>26</v>
      </c>
      <c r="M1004" s="8">
        <v>6</v>
      </c>
      <c r="N1004" s="5">
        <v>39.44</v>
      </c>
      <c r="O1004" s="6">
        <v>0.1</v>
      </c>
      <c r="P1004" s="5">
        <v>16.89</v>
      </c>
      <c r="Q1004" s="5">
        <f t="shared" si="60"/>
        <v>212.976</v>
      </c>
      <c r="R1004" s="5">
        <f t="shared" si="61"/>
        <v>101.34</v>
      </c>
      <c r="S1004" s="5">
        <f t="shared" si="62"/>
        <v>111.636</v>
      </c>
      <c r="T1004" s="7">
        <f t="shared" si="63"/>
        <v>0.52417173766058145</v>
      </c>
    </row>
    <row r="1005" spans="1:20" ht="15.6">
      <c r="A1005" s="2">
        <v>1959</v>
      </c>
      <c r="B1005" s="3">
        <v>46166</v>
      </c>
      <c r="C1005" s="4">
        <f>YEAR(SalesDataTable[[#This Row],[Order Date]])</f>
        <v>2026</v>
      </c>
      <c r="D1005" s="4" t="str">
        <f>"Q"&amp;ROUNDUP(MONTH(SalesDataTable[[#This Row],[Order Date]])/3,0)</f>
        <v>Q2</v>
      </c>
      <c r="E1005" s="4">
        <f>MONTH(SalesDataTable[[#This Row],[Order Date]])</f>
        <v>5</v>
      </c>
      <c r="F1005" s="4" t="str">
        <f>TEXT(SalesDataTable[[#This Row],[Order Date]],"MMM")</f>
        <v>May</v>
      </c>
      <c r="G1005" s="4" t="s">
        <v>0</v>
      </c>
      <c r="H1005" s="4" t="s">
        <v>50</v>
      </c>
      <c r="I1005" s="4" t="s">
        <v>28</v>
      </c>
      <c r="J1005" s="4" t="s">
        <v>16</v>
      </c>
      <c r="K1005" s="4" t="s">
        <v>4</v>
      </c>
      <c r="L1005" s="4" t="s">
        <v>5</v>
      </c>
      <c r="M1005" s="8">
        <v>2</v>
      </c>
      <c r="N1005" s="5">
        <v>80.59</v>
      </c>
      <c r="O1005" s="6">
        <v>0.05</v>
      </c>
      <c r="P1005" s="5">
        <v>41.44</v>
      </c>
      <c r="Q1005" s="5">
        <f t="shared" si="60"/>
        <v>153.12100000000001</v>
      </c>
      <c r="R1005" s="5">
        <f t="shared" si="61"/>
        <v>82.88</v>
      </c>
      <c r="S1005" s="5">
        <f t="shared" si="62"/>
        <v>70.241000000000014</v>
      </c>
      <c r="T1005" s="7">
        <f t="shared" si="63"/>
        <v>0.45872871781140412</v>
      </c>
    </row>
    <row r="1006" spans="1:20" ht="15.6">
      <c r="A1006" s="2">
        <v>1962</v>
      </c>
      <c r="B1006" s="3">
        <v>46119</v>
      </c>
      <c r="C1006" s="4">
        <f>YEAR(SalesDataTable[[#This Row],[Order Date]])</f>
        <v>2026</v>
      </c>
      <c r="D1006" s="4" t="str">
        <f>"Q"&amp;ROUNDUP(MONTH(SalesDataTable[[#This Row],[Order Date]])/3,0)</f>
        <v>Q2</v>
      </c>
      <c r="E1006" s="4">
        <f>MONTH(SalesDataTable[[#This Row],[Order Date]])</f>
        <v>4</v>
      </c>
      <c r="F1006" s="4" t="str">
        <f>TEXT(SalesDataTable[[#This Row],[Order Date]],"MMM")</f>
        <v>Apr</v>
      </c>
      <c r="G1006" s="4" t="s">
        <v>0</v>
      </c>
      <c r="H1006" s="4" t="s">
        <v>1</v>
      </c>
      <c r="I1006" s="4" t="s">
        <v>2</v>
      </c>
      <c r="J1006" s="4" t="s">
        <v>3</v>
      </c>
      <c r="K1006" s="4" t="s">
        <v>9</v>
      </c>
      <c r="L1006" s="4" t="s">
        <v>37</v>
      </c>
      <c r="M1006" s="8">
        <v>3</v>
      </c>
      <c r="N1006" s="5">
        <v>152.62</v>
      </c>
      <c r="O1006" s="6">
        <v>0.05</v>
      </c>
      <c r="P1006" s="5">
        <v>77.75</v>
      </c>
      <c r="Q1006" s="5">
        <f t="shared" si="60"/>
        <v>434.96699999999998</v>
      </c>
      <c r="R1006" s="5">
        <f t="shared" si="61"/>
        <v>233.25</v>
      </c>
      <c r="S1006" s="5">
        <f t="shared" si="62"/>
        <v>201.71699999999998</v>
      </c>
      <c r="T1006" s="7">
        <f t="shared" si="63"/>
        <v>0.46375242259757637</v>
      </c>
    </row>
    <row r="1007" spans="1:20" ht="15.6">
      <c r="A1007" s="2">
        <v>1965</v>
      </c>
      <c r="B1007" s="3">
        <v>46251</v>
      </c>
      <c r="C1007" s="4">
        <f>YEAR(SalesDataTable[[#This Row],[Order Date]])</f>
        <v>2026</v>
      </c>
      <c r="D1007" s="4" t="str">
        <f>"Q"&amp;ROUNDUP(MONTH(SalesDataTable[[#This Row],[Order Date]])/3,0)</f>
        <v>Q3</v>
      </c>
      <c r="E1007" s="4">
        <f>MONTH(SalesDataTable[[#This Row],[Order Date]])</f>
        <v>8</v>
      </c>
      <c r="F1007" s="4" t="str">
        <f>TEXT(SalesDataTable[[#This Row],[Order Date]],"MMM")</f>
        <v>Aug</v>
      </c>
      <c r="G1007" s="4" t="s">
        <v>6</v>
      </c>
      <c r="H1007" s="4" t="s">
        <v>41</v>
      </c>
      <c r="I1007" s="4" t="s">
        <v>2</v>
      </c>
      <c r="J1007" s="4" t="s">
        <v>3</v>
      </c>
      <c r="K1007" s="4" t="s">
        <v>14</v>
      </c>
      <c r="L1007" s="4" t="s">
        <v>15</v>
      </c>
      <c r="M1007" s="8">
        <v>4</v>
      </c>
      <c r="N1007" s="5">
        <v>36.93</v>
      </c>
      <c r="O1007" s="6">
        <v>0</v>
      </c>
      <c r="P1007" s="5">
        <v>13.36</v>
      </c>
      <c r="Q1007" s="5">
        <f t="shared" si="60"/>
        <v>147.72</v>
      </c>
      <c r="R1007" s="5">
        <f t="shared" si="61"/>
        <v>53.44</v>
      </c>
      <c r="S1007" s="5">
        <f t="shared" si="62"/>
        <v>94.28</v>
      </c>
      <c r="T1007" s="7">
        <f t="shared" si="63"/>
        <v>0.63823449769834828</v>
      </c>
    </row>
    <row r="1008" spans="1:20" ht="15.6">
      <c r="A1008" s="2">
        <v>1966</v>
      </c>
      <c r="B1008" s="3">
        <v>46252</v>
      </c>
      <c r="C1008" s="4">
        <f>YEAR(SalesDataTable[[#This Row],[Order Date]])</f>
        <v>2026</v>
      </c>
      <c r="D1008" s="4" t="str">
        <f>"Q"&amp;ROUNDUP(MONTH(SalesDataTable[[#This Row],[Order Date]])/3,0)</f>
        <v>Q3</v>
      </c>
      <c r="E1008" s="4">
        <f>MONTH(SalesDataTable[[#This Row],[Order Date]])</f>
        <v>8</v>
      </c>
      <c r="F1008" s="4" t="str">
        <f>TEXT(SalesDataTable[[#This Row],[Order Date]],"MMM")</f>
        <v>Aug</v>
      </c>
      <c r="G1008" s="4" t="s">
        <v>0</v>
      </c>
      <c r="H1008" s="4" t="s">
        <v>36</v>
      </c>
      <c r="I1008" s="4" t="s">
        <v>2</v>
      </c>
      <c r="J1008" s="4" t="s">
        <v>13</v>
      </c>
      <c r="K1008" s="4" t="s">
        <v>14</v>
      </c>
      <c r="L1008" s="4" t="s">
        <v>15</v>
      </c>
      <c r="M1008" s="8">
        <v>2</v>
      </c>
      <c r="N1008" s="5">
        <v>36.020000000000003</v>
      </c>
      <c r="O1008" s="6">
        <v>0</v>
      </c>
      <c r="P1008" s="5">
        <v>13.87</v>
      </c>
      <c r="Q1008" s="5">
        <f t="shared" si="60"/>
        <v>72.040000000000006</v>
      </c>
      <c r="R1008" s="5">
        <f t="shared" si="61"/>
        <v>27.74</v>
      </c>
      <c r="S1008" s="5">
        <f t="shared" si="62"/>
        <v>44.300000000000011</v>
      </c>
      <c r="T1008" s="7">
        <f t="shared" si="63"/>
        <v>0.61493614658523055</v>
      </c>
    </row>
    <row r="1009" spans="1:20" ht="15.6">
      <c r="A1009" s="2">
        <v>1967</v>
      </c>
      <c r="B1009" s="3">
        <v>46313</v>
      </c>
      <c r="C1009" s="4">
        <f>YEAR(SalesDataTable[[#This Row],[Order Date]])</f>
        <v>2026</v>
      </c>
      <c r="D1009" s="4" t="str">
        <f>"Q"&amp;ROUNDUP(MONTH(SalesDataTable[[#This Row],[Order Date]])/3,0)</f>
        <v>Q4</v>
      </c>
      <c r="E1009" s="4">
        <f>MONTH(SalesDataTable[[#This Row],[Order Date]])</f>
        <v>10</v>
      </c>
      <c r="F1009" s="4" t="str">
        <f>TEXT(SalesDataTable[[#This Row],[Order Date]],"MMM")</f>
        <v>Oct</v>
      </c>
      <c r="G1009" s="4" t="s">
        <v>6</v>
      </c>
      <c r="H1009" s="4" t="s">
        <v>49</v>
      </c>
      <c r="I1009" s="4" t="s">
        <v>2</v>
      </c>
      <c r="J1009" s="4" t="s">
        <v>3</v>
      </c>
      <c r="K1009" s="4" t="s">
        <v>23</v>
      </c>
      <c r="L1009" s="4" t="s">
        <v>51</v>
      </c>
      <c r="M1009" s="8">
        <v>2</v>
      </c>
      <c r="N1009" s="5">
        <v>125.91</v>
      </c>
      <c r="O1009" s="6">
        <v>0</v>
      </c>
      <c r="P1009" s="5">
        <v>61.95</v>
      </c>
      <c r="Q1009" s="5">
        <f t="shared" si="60"/>
        <v>251.82</v>
      </c>
      <c r="R1009" s="5">
        <f t="shared" si="61"/>
        <v>123.9</v>
      </c>
      <c r="S1009" s="5">
        <f t="shared" si="62"/>
        <v>127.91999999999999</v>
      </c>
      <c r="T1009" s="7">
        <f t="shared" si="63"/>
        <v>0.50798189182749576</v>
      </c>
    </row>
    <row r="1010" spans="1:20" ht="15.6">
      <c r="A1010" s="2">
        <v>1971</v>
      </c>
      <c r="B1010" s="3">
        <v>46046</v>
      </c>
      <c r="C1010" s="4">
        <f>YEAR(SalesDataTable[[#This Row],[Order Date]])</f>
        <v>2026</v>
      </c>
      <c r="D1010" s="4" t="str">
        <f>"Q"&amp;ROUNDUP(MONTH(SalesDataTable[[#This Row],[Order Date]])/3,0)</f>
        <v>Q1</v>
      </c>
      <c r="E1010" s="4">
        <f>MONTH(SalesDataTable[[#This Row],[Order Date]])</f>
        <v>1</v>
      </c>
      <c r="F1010" s="4" t="str">
        <f>TEXT(SalesDataTable[[#This Row],[Order Date]],"MMM")</f>
        <v>Jan</v>
      </c>
      <c r="G1010" s="4" t="s">
        <v>20</v>
      </c>
      <c r="H1010" s="4" t="s">
        <v>33</v>
      </c>
      <c r="I1010" s="4" t="s">
        <v>19</v>
      </c>
      <c r="J1010" s="4" t="s">
        <v>3</v>
      </c>
      <c r="K1010" s="4" t="s">
        <v>23</v>
      </c>
      <c r="L1010" s="4" t="s">
        <v>29</v>
      </c>
      <c r="M1010" s="8">
        <v>4</v>
      </c>
      <c r="N1010" s="5">
        <v>191.43</v>
      </c>
      <c r="O1010" s="6">
        <v>0</v>
      </c>
      <c r="P1010" s="5">
        <v>106.82</v>
      </c>
      <c r="Q1010" s="5">
        <f t="shared" si="60"/>
        <v>765.72</v>
      </c>
      <c r="R1010" s="5">
        <f t="shared" si="61"/>
        <v>427.28</v>
      </c>
      <c r="S1010" s="5">
        <f t="shared" si="62"/>
        <v>338.44000000000005</v>
      </c>
      <c r="T1010" s="7">
        <f t="shared" si="63"/>
        <v>0.441989238886277</v>
      </c>
    </row>
    <row r="1011" spans="1:20" ht="15.6">
      <c r="A1011" s="2">
        <v>1972</v>
      </c>
      <c r="B1011" s="3">
        <v>46359</v>
      </c>
      <c r="C1011" s="4">
        <f>YEAR(SalesDataTable[[#This Row],[Order Date]])</f>
        <v>2026</v>
      </c>
      <c r="D1011" s="4" t="str">
        <f>"Q"&amp;ROUNDUP(MONTH(SalesDataTable[[#This Row],[Order Date]])/3,0)</f>
        <v>Q4</v>
      </c>
      <c r="E1011" s="4">
        <f>MONTH(SalesDataTable[[#This Row],[Order Date]])</f>
        <v>12</v>
      </c>
      <c r="F1011" s="4" t="str">
        <f>TEXT(SalesDataTable[[#This Row],[Order Date]],"MMM")</f>
        <v>Dec</v>
      </c>
      <c r="G1011" s="4" t="s">
        <v>0</v>
      </c>
      <c r="H1011" s="4" t="s">
        <v>36</v>
      </c>
      <c r="I1011" s="4" t="s">
        <v>8</v>
      </c>
      <c r="J1011" s="4" t="s">
        <v>16</v>
      </c>
      <c r="K1011" s="4" t="s">
        <v>4</v>
      </c>
      <c r="L1011" s="4" t="s">
        <v>5</v>
      </c>
      <c r="M1011" s="8">
        <v>6</v>
      </c>
      <c r="N1011" s="5">
        <v>80.17</v>
      </c>
      <c r="O1011" s="6">
        <v>0.1</v>
      </c>
      <c r="P1011" s="5">
        <v>42.67</v>
      </c>
      <c r="Q1011" s="5">
        <f t="shared" si="60"/>
        <v>432.91800000000001</v>
      </c>
      <c r="R1011" s="5">
        <f t="shared" si="61"/>
        <v>256.02</v>
      </c>
      <c r="S1011" s="5">
        <f t="shared" si="62"/>
        <v>176.89800000000002</v>
      </c>
      <c r="T1011" s="7">
        <f t="shared" si="63"/>
        <v>0.40861779828974543</v>
      </c>
    </row>
    <row r="1012" spans="1:20" ht="15.6">
      <c r="A1012" s="2">
        <v>1973</v>
      </c>
      <c r="B1012" s="3">
        <v>46258</v>
      </c>
      <c r="C1012" s="4">
        <f>YEAR(SalesDataTable[[#This Row],[Order Date]])</f>
        <v>2026</v>
      </c>
      <c r="D1012" s="4" t="str">
        <f>"Q"&amp;ROUNDUP(MONTH(SalesDataTable[[#This Row],[Order Date]])/3,0)</f>
        <v>Q3</v>
      </c>
      <c r="E1012" s="4">
        <f>MONTH(SalesDataTable[[#This Row],[Order Date]])</f>
        <v>8</v>
      </c>
      <c r="F1012" s="4" t="str">
        <f>TEXT(SalesDataTable[[#This Row],[Order Date]],"MMM")</f>
        <v>Aug</v>
      </c>
      <c r="G1012" s="4" t="s">
        <v>0</v>
      </c>
      <c r="H1012" s="4" t="s">
        <v>1</v>
      </c>
      <c r="I1012" s="4" t="s">
        <v>2</v>
      </c>
      <c r="J1012" s="4" t="s">
        <v>13</v>
      </c>
      <c r="K1012" s="4" t="s">
        <v>34</v>
      </c>
      <c r="L1012" s="4" t="s">
        <v>45</v>
      </c>
      <c r="M1012" s="8">
        <v>3</v>
      </c>
      <c r="N1012" s="5">
        <v>51.29</v>
      </c>
      <c r="O1012" s="6">
        <v>0</v>
      </c>
      <c r="P1012" s="5">
        <v>22.08</v>
      </c>
      <c r="Q1012" s="5">
        <f t="shared" si="60"/>
        <v>153.87</v>
      </c>
      <c r="R1012" s="5">
        <f t="shared" si="61"/>
        <v>66.239999999999995</v>
      </c>
      <c r="S1012" s="5">
        <f t="shared" si="62"/>
        <v>87.63000000000001</v>
      </c>
      <c r="T1012" s="7">
        <f t="shared" si="63"/>
        <v>0.56950672645739919</v>
      </c>
    </row>
    <row r="1013" spans="1:20" ht="15.6">
      <c r="A1013" s="2">
        <v>1974</v>
      </c>
      <c r="B1013" s="3">
        <v>46212</v>
      </c>
      <c r="C1013" s="4">
        <f>YEAR(SalesDataTable[[#This Row],[Order Date]])</f>
        <v>2026</v>
      </c>
      <c r="D1013" s="4" t="str">
        <f>"Q"&amp;ROUNDUP(MONTH(SalesDataTable[[#This Row],[Order Date]])/3,0)</f>
        <v>Q3</v>
      </c>
      <c r="E1013" s="4">
        <f>MONTH(SalesDataTable[[#This Row],[Order Date]])</f>
        <v>7</v>
      </c>
      <c r="F1013" s="4" t="str">
        <f>TEXT(SalesDataTable[[#This Row],[Order Date]],"MMM")</f>
        <v>Jul</v>
      </c>
      <c r="G1013" s="4" t="s">
        <v>0</v>
      </c>
      <c r="H1013" s="4" t="s">
        <v>50</v>
      </c>
      <c r="I1013" s="4" t="s">
        <v>2</v>
      </c>
      <c r="J1013" s="4" t="s">
        <v>3</v>
      </c>
      <c r="K1013" s="4" t="s">
        <v>14</v>
      </c>
      <c r="L1013" s="4" t="s">
        <v>44</v>
      </c>
      <c r="M1013" s="8">
        <v>1</v>
      </c>
      <c r="N1013" s="5">
        <v>135.44</v>
      </c>
      <c r="O1013" s="6">
        <v>0</v>
      </c>
      <c r="P1013" s="5">
        <v>65.48</v>
      </c>
      <c r="Q1013" s="5">
        <f t="shared" si="60"/>
        <v>135.44</v>
      </c>
      <c r="R1013" s="5">
        <f t="shared" si="61"/>
        <v>65.48</v>
      </c>
      <c r="S1013" s="5">
        <f t="shared" si="62"/>
        <v>69.959999999999994</v>
      </c>
      <c r="T1013" s="7">
        <f t="shared" si="63"/>
        <v>0.51653868871825159</v>
      </c>
    </row>
    <row r="1014" spans="1:20" ht="15.6">
      <c r="A1014" s="2">
        <v>1975</v>
      </c>
      <c r="B1014" s="3">
        <v>46124</v>
      </c>
      <c r="C1014" s="4">
        <f>YEAR(SalesDataTable[[#This Row],[Order Date]])</f>
        <v>2026</v>
      </c>
      <c r="D1014" s="4" t="str">
        <f>"Q"&amp;ROUNDUP(MONTH(SalesDataTable[[#This Row],[Order Date]])/3,0)</f>
        <v>Q2</v>
      </c>
      <c r="E1014" s="4">
        <f>MONTH(SalesDataTable[[#This Row],[Order Date]])</f>
        <v>4</v>
      </c>
      <c r="F1014" s="4" t="str">
        <f>TEXT(SalesDataTable[[#This Row],[Order Date]],"MMM")</f>
        <v>Apr</v>
      </c>
      <c r="G1014" s="4" t="s">
        <v>0</v>
      </c>
      <c r="H1014" s="4" t="s">
        <v>50</v>
      </c>
      <c r="I1014" s="4" t="s">
        <v>2</v>
      </c>
      <c r="J1014" s="4" t="s">
        <v>3</v>
      </c>
      <c r="K1014" s="4" t="s">
        <v>34</v>
      </c>
      <c r="L1014" s="4" t="s">
        <v>42</v>
      </c>
      <c r="M1014" s="8">
        <v>1</v>
      </c>
      <c r="N1014" s="5">
        <v>36.840000000000003</v>
      </c>
      <c r="O1014" s="6">
        <v>0.1</v>
      </c>
      <c r="P1014" s="5">
        <v>13.86</v>
      </c>
      <c r="Q1014" s="5">
        <f t="shared" si="60"/>
        <v>33.156000000000006</v>
      </c>
      <c r="R1014" s="5">
        <f t="shared" si="61"/>
        <v>13.86</v>
      </c>
      <c r="S1014" s="5">
        <f t="shared" si="62"/>
        <v>19.296000000000006</v>
      </c>
      <c r="T1014" s="7">
        <f t="shared" si="63"/>
        <v>0.58197611292073836</v>
      </c>
    </row>
    <row r="1015" spans="1:20" ht="15.6">
      <c r="A1015" s="2">
        <v>1976</v>
      </c>
      <c r="B1015" s="3">
        <v>46240</v>
      </c>
      <c r="C1015" s="4">
        <f>YEAR(SalesDataTable[[#This Row],[Order Date]])</f>
        <v>2026</v>
      </c>
      <c r="D1015" s="4" t="str">
        <f>"Q"&amp;ROUNDUP(MONTH(SalesDataTable[[#This Row],[Order Date]])/3,0)</f>
        <v>Q3</v>
      </c>
      <c r="E1015" s="4">
        <f>MONTH(SalesDataTable[[#This Row],[Order Date]])</f>
        <v>8</v>
      </c>
      <c r="F1015" s="4" t="str">
        <f>TEXT(SalesDataTable[[#This Row],[Order Date]],"MMM")</f>
        <v>Aug</v>
      </c>
      <c r="G1015" s="4" t="s">
        <v>20</v>
      </c>
      <c r="H1015" s="4" t="s">
        <v>33</v>
      </c>
      <c r="I1015" s="4" t="s">
        <v>2</v>
      </c>
      <c r="J1015" s="4" t="s">
        <v>3</v>
      </c>
      <c r="K1015" s="4" t="s">
        <v>4</v>
      </c>
      <c r="L1015" s="4" t="s">
        <v>5</v>
      </c>
      <c r="M1015" s="8">
        <v>2</v>
      </c>
      <c r="N1015" s="5">
        <v>82.92</v>
      </c>
      <c r="O1015" s="6">
        <v>0</v>
      </c>
      <c r="P1015" s="5">
        <v>41.64</v>
      </c>
      <c r="Q1015" s="5">
        <f t="shared" si="60"/>
        <v>165.84</v>
      </c>
      <c r="R1015" s="5">
        <f t="shared" si="61"/>
        <v>83.28</v>
      </c>
      <c r="S1015" s="5">
        <f t="shared" si="62"/>
        <v>82.56</v>
      </c>
      <c r="T1015" s="7">
        <f t="shared" si="63"/>
        <v>0.49782923299565845</v>
      </c>
    </row>
    <row r="1016" spans="1:20" ht="15.6">
      <c r="A1016" s="2">
        <v>1978</v>
      </c>
      <c r="B1016" s="3">
        <v>46173</v>
      </c>
      <c r="C1016" s="4">
        <f>YEAR(SalesDataTable[[#This Row],[Order Date]])</f>
        <v>2026</v>
      </c>
      <c r="D1016" s="4" t="str">
        <f>"Q"&amp;ROUNDUP(MONTH(SalesDataTable[[#This Row],[Order Date]])/3,0)</f>
        <v>Q2</v>
      </c>
      <c r="E1016" s="4">
        <f>MONTH(SalesDataTable[[#This Row],[Order Date]])</f>
        <v>5</v>
      </c>
      <c r="F1016" s="4" t="str">
        <f>TEXT(SalesDataTable[[#This Row],[Order Date]],"MMM")</f>
        <v>May</v>
      </c>
      <c r="G1016" s="4" t="s">
        <v>6</v>
      </c>
      <c r="H1016" s="4" t="s">
        <v>43</v>
      </c>
      <c r="I1016" s="4" t="s">
        <v>2</v>
      </c>
      <c r="J1016" s="4" t="s">
        <v>3</v>
      </c>
      <c r="K1016" s="4" t="s">
        <v>9</v>
      </c>
      <c r="L1016" s="4" t="s">
        <v>17</v>
      </c>
      <c r="M1016" s="8">
        <v>1</v>
      </c>
      <c r="N1016" s="5">
        <v>147.30000000000001</v>
      </c>
      <c r="O1016" s="6">
        <v>0.05</v>
      </c>
      <c r="P1016" s="5">
        <v>81.510000000000005</v>
      </c>
      <c r="Q1016" s="5">
        <f t="shared" si="60"/>
        <v>139.935</v>
      </c>
      <c r="R1016" s="5">
        <f t="shared" si="61"/>
        <v>81.510000000000005</v>
      </c>
      <c r="S1016" s="5">
        <f t="shared" si="62"/>
        <v>58.424999999999997</v>
      </c>
      <c r="T1016" s="7">
        <f t="shared" si="63"/>
        <v>0.41751527494908347</v>
      </c>
    </row>
    <row r="1017" spans="1:20" ht="15.6">
      <c r="A1017" s="2">
        <v>1979</v>
      </c>
      <c r="B1017" s="3">
        <v>46344</v>
      </c>
      <c r="C1017" s="4">
        <f>YEAR(SalesDataTable[[#This Row],[Order Date]])</f>
        <v>2026</v>
      </c>
      <c r="D1017" s="4" t="str">
        <f>"Q"&amp;ROUNDUP(MONTH(SalesDataTable[[#This Row],[Order Date]])/3,0)</f>
        <v>Q4</v>
      </c>
      <c r="E1017" s="4">
        <f>MONTH(SalesDataTable[[#This Row],[Order Date]])</f>
        <v>11</v>
      </c>
      <c r="F1017" s="4" t="str">
        <f>TEXT(SalesDataTable[[#This Row],[Order Date]],"MMM")</f>
        <v>Nov</v>
      </c>
      <c r="G1017" s="4" t="s">
        <v>6</v>
      </c>
      <c r="H1017" s="4" t="s">
        <v>41</v>
      </c>
      <c r="I1017" s="4" t="s">
        <v>19</v>
      </c>
      <c r="J1017" s="4" t="s">
        <v>3</v>
      </c>
      <c r="K1017" s="4" t="s">
        <v>23</v>
      </c>
      <c r="L1017" s="4" t="s">
        <v>51</v>
      </c>
      <c r="M1017" s="8">
        <v>3</v>
      </c>
      <c r="N1017" s="5">
        <v>120.29</v>
      </c>
      <c r="O1017" s="6">
        <v>0</v>
      </c>
      <c r="P1017" s="5">
        <v>62.04</v>
      </c>
      <c r="Q1017" s="5">
        <f t="shared" si="60"/>
        <v>360.87</v>
      </c>
      <c r="R1017" s="5">
        <f t="shared" si="61"/>
        <v>186.12</v>
      </c>
      <c r="S1017" s="5">
        <f t="shared" si="62"/>
        <v>174.75</v>
      </c>
      <c r="T1017" s="7">
        <f t="shared" si="63"/>
        <v>0.48424640452240419</v>
      </c>
    </row>
    <row r="1018" spans="1:20" ht="15.6">
      <c r="A1018" s="2">
        <v>1984</v>
      </c>
      <c r="B1018" s="3">
        <v>46176</v>
      </c>
      <c r="C1018" s="4">
        <f>YEAR(SalesDataTable[[#This Row],[Order Date]])</f>
        <v>2026</v>
      </c>
      <c r="D1018" s="4" t="str">
        <f>"Q"&amp;ROUNDUP(MONTH(SalesDataTable[[#This Row],[Order Date]])/3,0)</f>
        <v>Q2</v>
      </c>
      <c r="E1018" s="4">
        <f>MONTH(SalesDataTable[[#This Row],[Order Date]])</f>
        <v>6</v>
      </c>
      <c r="F1018" s="4" t="str">
        <f>TEXT(SalesDataTable[[#This Row],[Order Date]],"MMM")</f>
        <v>Jun</v>
      </c>
      <c r="G1018" s="4" t="s">
        <v>6</v>
      </c>
      <c r="H1018" s="4" t="s">
        <v>7</v>
      </c>
      <c r="I1018" s="4" t="s">
        <v>2</v>
      </c>
      <c r="J1018" s="4" t="s">
        <v>3</v>
      </c>
      <c r="K1018" s="4" t="s">
        <v>4</v>
      </c>
      <c r="L1018" s="4" t="s">
        <v>22</v>
      </c>
      <c r="M1018" s="8">
        <v>2</v>
      </c>
      <c r="N1018" s="5">
        <v>50.77</v>
      </c>
      <c r="O1018" s="6">
        <v>0</v>
      </c>
      <c r="P1018" s="5">
        <v>22.93</v>
      </c>
      <c r="Q1018" s="5">
        <f t="shared" si="60"/>
        <v>101.54</v>
      </c>
      <c r="R1018" s="5">
        <f t="shared" si="61"/>
        <v>45.86</v>
      </c>
      <c r="S1018" s="5">
        <f t="shared" si="62"/>
        <v>55.680000000000007</v>
      </c>
      <c r="T1018" s="7">
        <f t="shared" si="63"/>
        <v>0.54835532794957653</v>
      </c>
    </row>
    <row r="1019" spans="1:20" ht="15.6">
      <c r="A1019" s="2">
        <v>1989</v>
      </c>
      <c r="B1019" s="3">
        <v>46322</v>
      </c>
      <c r="C1019" s="4">
        <f>YEAR(SalesDataTable[[#This Row],[Order Date]])</f>
        <v>2026</v>
      </c>
      <c r="D1019" s="4" t="str">
        <f>"Q"&amp;ROUNDUP(MONTH(SalesDataTable[[#This Row],[Order Date]])/3,0)</f>
        <v>Q4</v>
      </c>
      <c r="E1019" s="4">
        <f>MONTH(SalesDataTable[[#This Row],[Order Date]])</f>
        <v>10</v>
      </c>
      <c r="F1019" s="4" t="str">
        <f>TEXT(SalesDataTable[[#This Row],[Order Date]],"MMM")</f>
        <v>Oct</v>
      </c>
      <c r="G1019" s="4" t="s">
        <v>20</v>
      </c>
      <c r="H1019" s="4" t="s">
        <v>21</v>
      </c>
      <c r="I1019" s="4" t="s">
        <v>2</v>
      </c>
      <c r="J1019" s="4" t="s">
        <v>13</v>
      </c>
      <c r="K1019" s="4" t="s">
        <v>23</v>
      </c>
      <c r="L1019" s="4" t="s">
        <v>24</v>
      </c>
      <c r="M1019" s="8">
        <v>2</v>
      </c>
      <c r="N1019" s="5">
        <v>335.73</v>
      </c>
      <c r="O1019" s="6">
        <v>0</v>
      </c>
      <c r="P1019" s="5">
        <v>199.44</v>
      </c>
      <c r="Q1019" s="5">
        <f t="shared" si="60"/>
        <v>671.46</v>
      </c>
      <c r="R1019" s="5">
        <f t="shared" si="61"/>
        <v>398.88</v>
      </c>
      <c r="S1019" s="5">
        <f t="shared" si="62"/>
        <v>272.58000000000004</v>
      </c>
      <c r="T1019" s="7">
        <f t="shared" si="63"/>
        <v>0.4059512107943884</v>
      </c>
    </row>
    <row r="1020" spans="1:20" ht="15.6">
      <c r="A1020" s="2">
        <v>1990</v>
      </c>
      <c r="B1020" s="3">
        <v>46214</v>
      </c>
      <c r="C1020" s="4">
        <f>YEAR(SalesDataTable[[#This Row],[Order Date]])</f>
        <v>2026</v>
      </c>
      <c r="D1020" s="4" t="str">
        <f>"Q"&amp;ROUNDUP(MONTH(SalesDataTable[[#This Row],[Order Date]])/3,0)</f>
        <v>Q3</v>
      </c>
      <c r="E1020" s="4">
        <f>MONTH(SalesDataTable[[#This Row],[Order Date]])</f>
        <v>7</v>
      </c>
      <c r="F1020" s="4" t="str">
        <f>TEXT(SalesDataTable[[#This Row],[Order Date]],"MMM")</f>
        <v>Jul</v>
      </c>
      <c r="G1020" s="4" t="s">
        <v>0</v>
      </c>
      <c r="H1020" s="4" t="s">
        <v>50</v>
      </c>
      <c r="I1020" s="4" t="s">
        <v>2</v>
      </c>
      <c r="J1020" s="4" t="s">
        <v>3</v>
      </c>
      <c r="K1020" s="4" t="s">
        <v>23</v>
      </c>
      <c r="L1020" s="4" t="s">
        <v>40</v>
      </c>
      <c r="M1020" s="8">
        <v>3</v>
      </c>
      <c r="N1020" s="5">
        <v>82.28</v>
      </c>
      <c r="O1020" s="6">
        <v>0.1</v>
      </c>
      <c r="P1020" s="5">
        <v>39.51</v>
      </c>
      <c r="Q1020" s="5">
        <f t="shared" si="60"/>
        <v>222.15600000000001</v>
      </c>
      <c r="R1020" s="5">
        <f t="shared" si="61"/>
        <v>118.53</v>
      </c>
      <c r="S1020" s="5">
        <f t="shared" si="62"/>
        <v>103.626</v>
      </c>
      <c r="T1020" s="7">
        <f t="shared" si="63"/>
        <v>0.46645600388915898</v>
      </c>
    </row>
    <row r="1021" spans="1:20" ht="15.6">
      <c r="A1021" s="2">
        <v>1992</v>
      </c>
      <c r="B1021" s="3">
        <v>46085</v>
      </c>
      <c r="C1021" s="4">
        <f>YEAR(SalesDataTable[[#This Row],[Order Date]])</f>
        <v>2026</v>
      </c>
      <c r="D1021" s="4" t="str">
        <f>"Q"&amp;ROUNDUP(MONTH(SalesDataTable[[#This Row],[Order Date]])/3,0)</f>
        <v>Q1</v>
      </c>
      <c r="E1021" s="4">
        <f>MONTH(SalesDataTable[[#This Row],[Order Date]])</f>
        <v>3</v>
      </c>
      <c r="F1021" s="4" t="str">
        <f>TEXT(SalesDataTable[[#This Row],[Order Date]],"MMM")</f>
        <v>Mar</v>
      </c>
      <c r="G1021" s="4" t="s">
        <v>11</v>
      </c>
      <c r="H1021" s="4" t="s">
        <v>25</v>
      </c>
      <c r="I1021" s="4" t="s">
        <v>2</v>
      </c>
      <c r="J1021" s="4" t="s">
        <v>16</v>
      </c>
      <c r="K1021" s="4" t="s">
        <v>14</v>
      </c>
      <c r="L1021" s="4" t="s">
        <v>15</v>
      </c>
      <c r="M1021" s="8">
        <v>1</v>
      </c>
      <c r="N1021" s="5">
        <v>35.520000000000003</v>
      </c>
      <c r="O1021" s="6">
        <v>0</v>
      </c>
      <c r="P1021" s="5">
        <v>13.21</v>
      </c>
      <c r="Q1021" s="5">
        <f t="shared" si="60"/>
        <v>35.520000000000003</v>
      </c>
      <c r="R1021" s="5">
        <f t="shared" si="61"/>
        <v>13.21</v>
      </c>
      <c r="S1021" s="5">
        <f t="shared" si="62"/>
        <v>22.310000000000002</v>
      </c>
      <c r="T1021" s="7">
        <f t="shared" si="63"/>
        <v>0.62809684684684686</v>
      </c>
    </row>
    <row r="1022" spans="1:20" ht="15.6">
      <c r="A1022" s="2">
        <v>1993</v>
      </c>
      <c r="B1022" s="3">
        <v>46318</v>
      </c>
      <c r="C1022" s="4">
        <f>YEAR(SalesDataTable[[#This Row],[Order Date]])</f>
        <v>2026</v>
      </c>
      <c r="D1022" s="4" t="str">
        <f>"Q"&amp;ROUNDUP(MONTH(SalesDataTable[[#This Row],[Order Date]])/3,0)</f>
        <v>Q4</v>
      </c>
      <c r="E1022" s="4">
        <f>MONTH(SalesDataTable[[#This Row],[Order Date]])</f>
        <v>10</v>
      </c>
      <c r="F1022" s="4" t="str">
        <f>TEXT(SalesDataTable[[#This Row],[Order Date]],"MMM")</f>
        <v>Oct</v>
      </c>
      <c r="G1022" s="4" t="s">
        <v>11</v>
      </c>
      <c r="H1022" s="4" t="s">
        <v>18</v>
      </c>
      <c r="I1022" s="4" t="s">
        <v>19</v>
      </c>
      <c r="J1022" s="4" t="s">
        <v>13</v>
      </c>
      <c r="K1022" s="4" t="s">
        <v>9</v>
      </c>
      <c r="L1022" s="4" t="s">
        <v>37</v>
      </c>
      <c r="M1022" s="8">
        <v>1</v>
      </c>
      <c r="N1022" s="5">
        <v>152.38</v>
      </c>
      <c r="O1022" s="6">
        <v>0.15</v>
      </c>
      <c r="P1022" s="5">
        <v>78.92</v>
      </c>
      <c r="Q1022" s="5">
        <f t="shared" si="60"/>
        <v>129.523</v>
      </c>
      <c r="R1022" s="5">
        <f t="shared" si="61"/>
        <v>78.92</v>
      </c>
      <c r="S1022" s="5">
        <f t="shared" si="62"/>
        <v>50.602999999999994</v>
      </c>
      <c r="T1022" s="7">
        <f t="shared" si="63"/>
        <v>0.39068736826663986</v>
      </c>
    </row>
    <row r="1023" spans="1:20" ht="15.6">
      <c r="A1023" s="2">
        <v>1997</v>
      </c>
      <c r="B1023" s="3">
        <v>46329</v>
      </c>
      <c r="C1023" s="4">
        <f>YEAR(SalesDataTable[[#This Row],[Order Date]])</f>
        <v>2026</v>
      </c>
      <c r="D1023" s="4" t="str">
        <f>"Q"&amp;ROUNDUP(MONTH(SalesDataTable[[#This Row],[Order Date]])/3,0)</f>
        <v>Q4</v>
      </c>
      <c r="E1023" s="4">
        <f>MONTH(SalesDataTable[[#This Row],[Order Date]])</f>
        <v>11</v>
      </c>
      <c r="F1023" s="4" t="str">
        <f>TEXT(SalesDataTable[[#This Row],[Order Date]],"MMM")</f>
        <v>Nov</v>
      </c>
      <c r="G1023" s="4" t="s">
        <v>6</v>
      </c>
      <c r="H1023" s="4" t="s">
        <v>43</v>
      </c>
      <c r="I1023" s="4" t="s">
        <v>28</v>
      </c>
      <c r="J1023" s="4" t="s">
        <v>3</v>
      </c>
      <c r="K1023" s="4" t="s">
        <v>23</v>
      </c>
      <c r="L1023" s="4" t="s">
        <v>24</v>
      </c>
      <c r="M1023" s="8">
        <v>2</v>
      </c>
      <c r="N1023" s="5">
        <v>335.46</v>
      </c>
      <c r="O1023" s="6">
        <v>0.1</v>
      </c>
      <c r="P1023" s="5">
        <v>199.87</v>
      </c>
      <c r="Q1023" s="5">
        <f t="shared" si="60"/>
        <v>603.82799999999997</v>
      </c>
      <c r="R1023" s="5">
        <f t="shared" si="61"/>
        <v>399.74</v>
      </c>
      <c r="S1023" s="5">
        <f t="shared" si="62"/>
        <v>204.08799999999997</v>
      </c>
      <c r="T1023" s="7">
        <f t="shared" si="63"/>
        <v>0.33799028862523761</v>
      </c>
    </row>
    <row r="1024" spans="1:20" ht="15.6">
      <c r="A1024" s="2">
        <v>2002</v>
      </c>
      <c r="B1024" s="3">
        <v>46025</v>
      </c>
      <c r="C1024" s="4">
        <f>YEAR(SalesDataTable[[#This Row],[Order Date]])</f>
        <v>2026</v>
      </c>
      <c r="D1024" s="4" t="str">
        <f>"Q"&amp;ROUNDUP(MONTH(SalesDataTable[[#This Row],[Order Date]])/3,0)</f>
        <v>Q1</v>
      </c>
      <c r="E1024" s="4">
        <f>MONTH(SalesDataTable[[#This Row],[Order Date]])</f>
        <v>1</v>
      </c>
      <c r="F1024" s="4" t="str">
        <f>TEXT(SalesDataTable[[#This Row],[Order Date]],"MMM")</f>
        <v>Jan</v>
      </c>
      <c r="G1024" s="4" t="s">
        <v>0</v>
      </c>
      <c r="H1024" s="4" t="s">
        <v>1</v>
      </c>
      <c r="I1024" s="4" t="s">
        <v>8</v>
      </c>
      <c r="J1024" s="4" t="s">
        <v>16</v>
      </c>
      <c r="K1024" s="4" t="s">
        <v>14</v>
      </c>
      <c r="L1024" s="4" t="s">
        <v>15</v>
      </c>
      <c r="M1024" s="8">
        <v>3</v>
      </c>
      <c r="N1024" s="5">
        <v>36.53</v>
      </c>
      <c r="O1024" s="6">
        <v>0.15</v>
      </c>
      <c r="P1024" s="5">
        <v>13.67</v>
      </c>
      <c r="Q1024" s="5">
        <f t="shared" si="60"/>
        <v>93.151499999999999</v>
      </c>
      <c r="R1024" s="5">
        <f t="shared" si="61"/>
        <v>41.01</v>
      </c>
      <c r="S1024" s="5">
        <f t="shared" si="62"/>
        <v>52.141500000000001</v>
      </c>
      <c r="T1024" s="7">
        <f t="shared" si="63"/>
        <v>0.55974944042769037</v>
      </c>
    </row>
    <row r="1025" spans="1:20" ht="15.6">
      <c r="A1025" s="2">
        <v>2003</v>
      </c>
      <c r="B1025" s="3">
        <v>46230</v>
      </c>
      <c r="C1025" s="4">
        <f>YEAR(SalesDataTable[[#This Row],[Order Date]])</f>
        <v>2026</v>
      </c>
      <c r="D1025" s="4" t="str">
        <f>"Q"&amp;ROUNDUP(MONTH(SalesDataTable[[#This Row],[Order Date]])/3,0)</f>
        <v>Q3</v>
      </c>
      <c r="E1025" s="4">
        <f>MONTH(SalesDataTable[[#This Row],[Order Date]])</f>
        <v>7</v>
      </c>
      <c r="F1025" s="4" t="str">
        <f>TEXT(SalesDataTable[[#This Row],[Order Date]],"MMM")</f>
        <v>Jul</v>
      </c>
      <c r="G1025" s="4" t="s">
        <v>11</v>
      </c>
      <c r="H1025" s="4" t="s">
        <v>25</v>
      </c>
      <c r="I1025" s="4" t="s">
        <v>19</v>
      </c>
      <c r="J1025" s="4" t="s">
        <v>3</v>
      </c>
      <c r="K1025" s="4" t="s">
        <v>14</v>
      </c>
      <c r="L1025" s="4" t="s">
        <v>15</v>
      </c>
      <c r="M1025" s="8">
        <v>1</v>
      </c>
      <c r="N1025" s="5">
        <v>36.14</v>
      </c>
      <c r="O1025" s="6">
        <v>0</v>
      </c>
      <c r="P1025" s="5">
        <v>13.52</v>
      </c>
      <c r="Q1025" s="5">
        <f t="shared" si="60"/>
        <v>36.14</v>
      </c>
      <c r="R1025" s="5">
        <f t="shared" si="61"/>
        <v>13.52</v>
      </c>
      <c r="S1025" s="5">
        <f t="shared" si="62"/>
        <v>22.62</v>
      </c>
      <c r="T1025" s="7">
        <f t="shared" si="63"/>
        <v>0.62589928057553956</v>
      </c>
    </row>
    <row r="1026" spans="1:20" ht="15.6">
      <c r="A1026" s="2">
        <v>2005</v>
      </c>
      <c r="B1026" s="3">
        <v>46025</v>
      </c>
      <c r="C1026" s="4">
        <f>YEAR(SalesDataTable[[#This Row],[Order Date]])</f>
        <v>2026</v>
      </c>
      <c r="D1026" s="4" t="str">
        <f>"Q"&amp;ROUNDUP(MONTH(SalesDataTable[[#This Row],[Order Date]])/3,0)</f>
        <v>Q1</v>
      </c>
      <c r="E1026" s="4">
        <f>MONTH(SalesDataTable[[#This Row],[Order Date]])</f>
        <v>1</v>
      </c>
      <c r="F1026" s="4" t="str">
        <f>TEXT(SalesDataTable[[#This Row],[Order Date]],"MMM")</f>
        <v>Jan</v>
      </c>
      <c r="G1026" s="4" t="s">
        <v>11</v>
      </c>
      <c r="H1026" s="4" t="s">
        <v>18</v>
      </c>
      <c r="I1026" s="4" t="s">
        <v>19</v>
      </c>
      <c r="J1026" s="4" t="s">
        <v>13</v>
      </c>
      <c r="K1026" s="4" t="s">
        <v>14</v>
      </c>
      <c r="L1026" s="4" t="s">
        <v>15</v>
      </c>
      <c r="M1026" s="8">
        <v>1</v>
      </c>
      <c r="N1026" s="5">
        <v>35.340000000000003</v>
      </c>
      <c r="O1026" s="6">
        <v>0</v>
      </c>
      <c r="P1026" s="5">
        <v>13.37</v>
      </c>
      <c r="Q1026" s="5">
        <f t="shared" ref="Q1026:Q1089" si="64">M1026*N1026*(1-O1026)</f>
        <v>35.340000000000003</v>
      </c>
      <c r="R1026" s="5">
        <f t="shared" ref="R1026:R1089" si="65">M1026*P1026</f>
        <v>13.37</v>
      </c>
      <c r="S1026" s="5">
        <f t="shared" ref="S1026:S1089" si="66">Q1026-R1026</f>
        <v>21.970000000000006</v>
      </c>
      <c r="T1026" s="7">
        <f t="shared" ref="T1026:T1089" si="67">IFERROR(S1026/Q1026,0)</f>
        <v>0.62167515563101317</v>
      </c>
    </row>
    <row r="1027" spans="1:20" ht="15.6">
      <c r="A1027" s="2">
        <v>2006</v>
      </c>
      <c r="B1027" s="3">
        <v>46263</v>
      </c>
      <c r="C1027" s="4">
        <f>YEAR(SalesDataTable[[#This Row],[Order Date]])</f>
        <v>2026</v>
      </c>
      <c r="D1027" s="4" t="str">
        <f>"Q"&amp;ROUNDUP(MONTH(SalesDataTable[[#This Row],[Order Date]])/3,0)</f>
        <v>Q3</v>
      </c>
      <c r="E1027" s="4">
        <f>MONTH(SalesDataTable[[#This Row],[Order Date]])</f>
        <v>8</v>
      </c>
      <c r="F1027" s="4" t="str">
        <f>TEXT(SalesDataTable[[#This Row],[Order Date]],"MMM")</f>
        <v>Aug</v>
      </c>
      <c r="G1027" s="4" t="s">
        <v>20</v>
      </c>
      <c r="H1027" s="4" t="s">
        <v>47</v>
      </c>
      <c r="I1027" s="4" t="s">
        <v>2</v>
      </c>
      <c r="J1027" s="4" t="s">
        <v>13</v>
      </c>
      <c r="K1027" s="4" t="s">
        <v>14</v>
      </c>
      <c r="L1027" s="4" t="s">
        <v>32</v>
      </c>
      <c r="M1027" s="8">
        <v>1</v>
      </c>
      <c r="N1027" s="5">
        <v>46.43</v>
      </c>
      <c r="O1027" s="6">
        <v>0</v>
      </c>
      <c r="P1027" s="5">
        <v>18.2</v>
      </c>
      <c r="Q1027" s="5">
        <f t="shared" si="64"/>
        <v>46.43</v>
      </c>
      <c r="R1027" s="5">
        <f t="shared" si="65"/>
        <v>18.2</v>
      </c>
      <c r="S1027" s="5">
        <f t="shared" si="66"/>
        <v>28.23</v>
      </c>
      <c r="T1027" s="7">
        <f t="shared" si="67"/>
        <v>0.60801206116734874</v>
      </c>
    </row>
    <row r="1028" spans="1:20" ht="15.6">
      <c r="A1028" s="2">
        <v>2007</v>
      </c>
      <c r="B1028" s="3">
        <v>46122</v>
      </c>
      <c r="C1028" s="4">
        <f>YEAR(SalesDataTable[[#This Row],[Order Date]])</f>
        <v>2026</v>
      </c>
      <c r="D1028" s="4" t="str">
        <f>"Q"&amp;ROUNDUP(MONTH(SalesDataTable[[#This Row],[Order Date]])/3,0)</f>
        <v>Q2</v>
      </c>
      <c r="E1028" s="4">
        <f>MONTH(SalesDataTable[[#This Row],[Order Date]])</f>
        <v>4</v>
      </c>
      <c r="F1028" s="4" t="str">
        <f>TEXT(SalesDataTable[[#This Row],[Order Date]],"MMM")</f>
        <v>Apr</v>
      </c>
      <c r="G1028" s="4" t="s">
        <v>20</v>
      </c>
      <c r="H1028" s="4" t="s">
        <v>33</v>
      </c>
      <c r="I1028" s="4" t="s">
        <v>2</v>
      </c>
      <c r="J1028" s="4" t="s">
        <v>3</v>
      </c>
      <c r="K1028" s="4" t="s">
        <v>34</v>
      </c>
      <c r="L1028" s="4" t="s">
        <v>38</v>
      </c>
      <c r="M1028" s="8">
        <v>2</v>
      </c>
      <c r="N1028" s="5">
        <v>123.31</v>
      </c>
      <c r="O1028" s="6">
        <v>0</v>
      </c>
      <c r="P1028" s="5">
        <v>69.239999999999995</v>
      </c>
      <c r="Q1028" s="5">
        <f t="shared" si="64"/>
        <v>246.62</v>
      </c>
      <c r="R1028" s="5">
        <f t="shared" si="65"/>
        <v>138.47999999999999</v>
      </c>
      <c r="S1028" s="5">
        <f t="shared" si="66"/>
        <v>108.14000000000001</v>
      </c>
      <c r="T1028" s="7">
        <f t="shared" si="67"/>
        <v>0.43848836266320662</v>
      </c>
    </row>
    <row r="1029" spans="1:20" ht="15.6">
      <c r="A1029" s="2">
        <v>2009</v>
      </c>
      <c r="B1029" s="3">
        <v>46226</v>
      </c>
      <c r="C1029" s="4">
        <f>YEAR(SalesDataTable[[#This Row],[Order Date]])</f>
        <v>2026</v>
      </c>
      <c r="D1029" s="4" t="str">
        <f>"Q"&amp;ROUNDUP(MONTH(SalesDataTable[[#This Row],[Order Date]])/3,0)</f>
        <v>Q3</v>
      </c>
      <c r="E1029" s="4">
        <f>MONTH(SalesDataTable[[#This Row],[Order Date]])</f>
        <v>7</v>
      </c>
      <c r="F1029" s="4" t="str">
        <f>TEXT(SalesDataTable[[#This Row],[Order Date]],"MMM")</f>
        <v>Jul</v>
      </c>
      <c r="G1029" s="4" t="s">
        <v>11</v>
      </c>
      <c r="H1029" s="4" t="s">
        <v>39</v>
      </c>
      <c r="I1029" s="4" t="s">
        <v>2</v>
      </c>
      <c r="J1029" s="4" t="s">
        <v>13</v>
      </c>
      <c r="K1029" s="4" t="s">
        <v>14</v>
      </c>
      <c r="L1029" s="4" t="s">
        <v>32</v>
      </c>
      <c r="M1029" s="8">
        <v>2</v>
      </c>
      <c r="N1029" s="5">
        <v>46.41</v>
      </c>
      <c r="O1029" s="6">
        <v>0</v>
      </c>
      <c r="P1029" s="5">
        <v>18.600000000000001</v>
      </c>
      <c r="Q1029" s="5">
        <f t="shared" si="64"/>
        <v>92.82</v>
      </c>
      <c r="R1029" s="5">
        <f t="shared" si="65"/>
        <v>37.200000000000003</v>
      </c>
      <c r="S1029" s="5">
        <f t="shared" si="66"/>
        <v>55.61999999999999</v>
      </c>
      <c r="T1029" s="7">
        <f t="shared" si="67"/>
        <v>0.59922430510665803</v>
      </c>
    </row>
    <row r="1030" spans="1:20" ht="15.6">
      <c r="A1030" s="2">
        <v>2010</v>
      </c>
      <c r="B1030" s="3">
        <v>46174</v>
      </c>
      <c r="C1030" s="4">
        <f>YEAR(SalesDataTable[[#This Row],[Order Date]])</f>
        <v>2026</v>
      </c>
      <c r="D1030" s="4" t="str">
        <f>"Q"&amp;ROUNDUP(MONTH(SalesDataTable[[#This Row],[Order Date]])/3,0)</f>
        <v>Q2</v>
      </c>
      <c r="E1030" s="4">
        <f>MONTH(SalesDataTable[[#This Row],[Order Date]])</f>
        <v>6</v>
      </c>
      <c r="F1030" s="4" t="str">
        <f>TEXT(SalesDataTable[[#This Row],[Order Date]],"MMM")</f>
        <v>Jun</v>
      </c>
      <c r="G1030" s="4" t="s">
        <v>20</v>
      </c>
      <c r="H1030" s="4" t="s">
        <v>33</v>
      </c>
      <c r="I1030" s="4" t="s">
        <v>2</v>
      </c>
      <c r="J1030" s="4" t="s">
        <v>13</v>
      </c>
      <c r="K1030" s="4" t="s">
        <v>4</v>
      </c>
      <c r="L1030" s="4" t="s">
        <v>30</v>
      </c>
      <c r="M1030" s="8">
        <v>3</v>
      </c>
      <c r="N1030" s="5">
        <v>100.69</v>
      </c>
      <c r="O1030" s="6">
        <v>0.1</v>
      </c>
      <c r="P1030" s="5">
        <v>51.31</v>
      </c>
      <c r="Q1030" s="5">
        <f t="shared" si="64"/>
        <v>271.863</v>
      </c>
      <c r="R1030" s="5">
        <f t="shared" si="65"/>
        <v>153.93</v>
      </c>
      <c r="S1030" s="5">
        <f t="shared" si="66"/>
        <v>117.93299999999999</v>
      </c>
      <c r="T1030" s="7">
        <f t="shared" si="67"/>
        <v>0.43379569856876438</v>
      </c>
    </row>
    <row r="1031" spans="1:20" ht="15.6">
      <c r="A1031" s="2">
        <v>2011</v>
      </c>
      <c r="B1031" s="3">
        <v>46385</v>
      </c>
      <c r="C1031" s="4">
        <f>YEAR(SalesDataTable[[#This Row],[Order Date]])</f>
        <v>2026</v>
      </c>
      <c r="D1031" s="4" t="str">
        <f>"Q"&amp;ROUNDUP(MONTH(SalesDataTable[[#This Row],[Order Date]])/3,0)</f>
        <v>Q4</v>
      </c>
      <c r="E1031" s="4">
        <f>MONTH(SalesDataTable[[#This Row],[Order Date]])</f>
        <v>12</v>
      </c>
      <c r="F1031" s="4" t="str">
        <f>TEXT(SalesDataTable[[#This Row],[Order Date]],"MMM")</f>
        <v>Dec</v>
      </c>
      <c r="G1031" s="4" t="s">
        <v>6</v>
      </c>
      <c r="H1031" s="4" t="s">
        <v>41</v>
      </c>
      <c r="I1031" s="4" t="s">
        <v>2</v>
      </c>
      <c r="J1031" s="4" t="s">
        <v>3</v>
      </c>
      <c r="K1031" s="4" t="s">
        <v>9</v>
      </c>
      <c r="L1031" s="4" t="s">
        <v>10</v>
      </c>
      <c r="M1031" s="8">
        <v>1</v>
      </c>
      <c r="N1031" s="5">
        <v>90.81</v>
      </c>
      <c r="O1031" s="6">
        <v>0.1</v>
      </c>
      <c r="P1031" s="5">
        <v>46.53</v>
      </c>
      <c r="Q1031" s="5">
        <f t="shared" si="64"/>
        <v>81.728999999999999</v>
      </c>
      <c r="R1031" s="5">
        <f t="shared" si="65"/>
        <v>46.53</v>
      </c>
      <c r="S1031" s="5">
        <f t="shared" si="66"/>
        <v>35.198999999999998</v>
      </c>
      <c r="T1031" s="7">
        <f t="shared" si="67"/>
        <v>0.43067944059024332</v>
      </c>
    </row>
    <row r="1032" spans="1:20" ht="15.6">
      <c r="A1032" s="2">
        <v>2014</v>
      </c>
      <c r="B1032" s="3">
        <v>46055</v>
      </c>
      <c r="C1032" s="4">
        <f>YEAR(SalesDataTable[[#This Row],[Order Date]])</f>
        <v>2026</v>
      </c>
      <c r="D1032" s="4" t="str">
        <f>"Q"&amp;ROUNDUP(MONTH(SalesDataTable[[#This Row],[Order Date]])/3,0)</f>
        <v>Q1</v>
      </c>
      <c r="E1032" s="4">
        <f>MONTH(SalesDataTable[[#This Row],[Order Date]])</f>
        <v>2</v>
      </c>
      <c r="F1032" s="4" t="str">
        <f>TEXT(SalesDataTable[[#This Row],[Order Date]],"MMM")</f>
        <v>Feb</v>
      </c>
      <c r="G1032" s="4" t="s">
        <v>6</v>
      </c>
      <c r="H1032" s="4" t="s">
        <v>41</v>
      </c>
      <c r="I1032" s="4" t="s">
        <v>28</v>
      </c>
      <c r="J1032" s="4" t="s">
        <v>13</v>
      </c>
      <c r="K1032" s="4" t="s">
        <v>23</v>
      </c>
      <c r="L1032" s="4" t="s">
        <v>51</v>
      </c>
      <c r="M1032" s="8">
        <v>1</v>
      </c>
      <c r="N1032" s="5">
        <v>123.95</v>
      </c>
      <c r="O1032" s="6">
        <v>0</v>
      </c>
      <c r="P1032" s="5">
        <v>61.32</v>
      </c>
      <c r="Q1032" s="5">
        <f t="shared" si="64"/>
        <v>123.95</v>
      </c>
      <c r="R1032" s="5">
        <f t="shared" si="65"/>
        <v>61.32</v>
      </c>
      <c r="S1032" s="5">
        <f t="shared" si="66"/>
        <v>62.63</v>
      </c>
      <c r="T1032" s="7">
        <f t="shared" si="67"/>
        <v>0.50528438886647842</v>
      </c>
    </row>
    <row r="1033" spans="1:20" ht="15.6">
      <c r="A1033" s="2">
        <v>2015</v>
      </c>
      <c r="B1033" s="3">
        <v>46153</v>
      </c>
      <c r="C1033" s="4">
        <f>YEAR(SalesDataTable[[#This Row],[Order Date]])</f>
        <v>2026</v>
      </c>
      <c r="D1033" s="4" t="str">
        <f>"Q"&amp;ROUNDUP(MONTH(SalesDataTable[[#This Row],[Order Date]])/3,0)</f>
        <v>Q2</v>
      </c>
      <c r="E1033" s="4">
        <f>MONTH(SalesDataTable[[#This Row],[Order Date]])</f>
        <v>5</v>
      </c>
      <c r="F1033" s="4" t="str">
        <f>TEXT(SalesDataTable[[#This Row],[Order Date]],"MMM")</f>
        <v>May</v>
      </c>
      <c r="G1033" s="4" t="s">
        <v>6</v>
      </c>
      <c r="H1033" s="4" t="s">
        <v>43</v>
      </c>
      <c r="I1033" s="4" t="s">
        <v>2</v>
      </c>
      <c r="J1033" s="4" t="s">
        <v>13</v>
      </c>
      <c r="K1033" s="4" t="s">
        <v>9</v>
      </c>
      <c r="L1033" s="4" t="s">
        <v>37</v>
      </c>
      <c r="M1033" s="8">
        <v>1</v>
      </c>
      <c r="N1033" s="5">
        <v>154.6</v>
      </c>
      <c r="O1033" s="6">
        <v>0</v>
      </c>
      <c r="P1033" s="5">
        <v>80.05</v>
      </c>
      <c r="Q1033" s="5">
        <f t="shared" si="64"/>
        <v>154.6</v>
      </c>
      <c r="R1033" s="5">
        <f t="shared" si="65"/>
        <v>80.05</v>
      </c>
      <c r="S1033" s="5">
        <f t="shared" si="66"/>
        <v>74.55</v>
      </c>
      <c r="T1033" s="7">
        <f t="shared" si="67"/>
        <v>0.48221216041397152</v>
      </c>
    </row>
    <row r="1034" spans="1:20" ht="15.6">
      <c r="A1034" s="2">
        <v>2019</v>
      </c>
      <c r="B1034" s="3">
        <v>46170</v>
      </c>
      <c r="C1034" s="4">
        <f>YEAR(SalesDataTable[[#This Row],[Order Date]])</f>
        <v>2026</v>
      </c>
      <c r="D1034" s="4" t="str">
        <f>"Q"&amp;ROUNDUP(MONTH(SalesDataTable[[#This Row],[Order Date]])/3,0)</f>
        <v>Q2</v>
      </c>
      <c r="E1034" s="4">
        <f>MONTH(SalesDataTable[[#This Row],[Order Date]])</f>
        <v>5</v>
      </c>
      <c r="F1034" s="4" t="str">
        <f>TEXT(SalesDataTable[[#This Row],[Order Date]],"MMM")</f>
        <v>May</v>
      </c>
      <c r="G1034" s="4" t="s">
        <v>20</v>
      </c>
      <c r="H1034" s="4" t="s">
        <v>47</v>
      </c>
      <c r="I1034" s="4" t="s">
        <v>8</v>
      </c>
      <c r="J1034" s="4" t="s">
        <v>16</v>
      </c>
      <c r="K1034" s="4" t="s">
        <v>4</v>
      </c>
      <c r="L1034" s="4" t="s">
        <v>5</v>
      </c>
      <c r="M1034" s="8">
        <v>8</v>
      </c>
      <c r="N1034" s="5">
        <v>80.13</v>
      </c>
      <c r="O1034" s="6">
        <v>0.1</v>
      </c>
      <c r="P1034" s="5">
        <v>43.8</v>
      </c>
      <c r="Q1034" s="5">
        <f t="shared" si="64"/>
        <v>576.93600000000004</v>
      </c>
      <c r="R1034" s="5">
        <f t="shared" si="65"/>
        <v>350.4</v>
      </c>
      <c r="S1034" s="5">
        <f t="shared" si="66"/>
        <v>226.53600000000006</v>
      </c>
      <c r="T1034" s="7">
        <f t="shared" si="67"/>
        <v>0.39265360455925796</v>
      </c>
    </row>
    <row r="1035" spans="1:20" ht="15.6">
      <c r="A1035" s="2">
        <v>2023</v>
      </c>
      <c r="B1035" s="3">
        <v>46115</v>
      </c>
      <c r="C1035" s="4">
        <f>YEAR(SalesDataTable[[#This Row],[Order Date]])</f>
        <v>2026</v>
      </c>
      <c r="D1035" s="4" t="str">
        <f>"Q"&amp;ROUNDUP(MONTH(SalesDataTable[[#This Row],[Order Date]])/3,0)</f>
        <v>Q2</v>
      </c>
      <c r="E1035" s="4">
        <f>MONTH(SalesDataTable[[#This Row],[Order Date]])</f>
        <v>4</v>
      </c>
      <c r="F1035" s="4" t="str">
        <f>TEXT(SalesDataTable[[#This Row],[Order Date]],"MMM")</f>
        <v>Apr</v>
      </c>
      <c r="G1035" s="4" t="s">
        <v>6</v>
      </c>
      <c r="H1035" s="4" t="s">
        <v>43</v>
      </c>
      <c r="I1035" s="4" t="s">
        <v>2</v>
      </c>
      <c r="J1035" s="4" t="s">
        <v>13</v>
      </c>
      <c r="K1035" s="4" t="s">
        <v>14</v>
      </c>
      <c r="L1035" s="4" t="s">
        <v>48</v>
      </c>
      <c r="M1035" s="8">
        <v>3</v>
      </c>
      <c r="N1035" s="5">
        <v>168.37</v>
      </c>
      <c r="O1035" s="6">
        <v>0</v>
      </c>
      <c r="P1035" s="5">
        <v>87.15</v>
      </c>
      <c r="Q1035" s="5">
        <f t="shared" si="64"/>
        <v>505.11</v>
      </c>
      <c r="R1035" s="5">
        <f t="shared" si="65"/>
        <v>261.45000000000005</v>
      </c>
      <c r="S1035" s="5">
        <f t="shared" si="66"/>
        <v>243.65999999999997</v>
      </c>
      <c r="T1035" s="7">
        <f t="shared" si="67"/>
        <v>0.4823899744610084</v>
      </c>
    </row>
    <row r="1036" spans="1:20" ht="15.6">
      <c r="A1036" s="2">
        <v>2024</v>
      </c>
      <c r="B1036" s="3">
        <v>46134</v>
      </c>
      <c r="C1036" s="4">
        <f>YEAR(SalesDataTable[[#This Row],[Order Date]])</f>
        <v>2026</v>
      </c>
      <c r="D1036" s="4" t="str">
        <f>"Q"&amp;ROUNDUP(MONTH(SalesDataTable[[#This Row],[Order Date]])/3,0)</f>
        <v>Q2</v>
      </c>
      <c r="E1036" s="4">
        <f>MONTH(SalesDataTable[[#This Row],[Order Date]])</f>
        <v>4</v>
      </c>
      <c r="F1036" s="4" t="str">
        <f>TEXT(SalesDataTable[[#This Row],[Order Date]],"MMM")</f>
        <v>Apr</v>
      </c>
      <c r="G1036" s="4" t="s">
        <v>6</v>
      </c>
      <c r="H1036" s="4" t="s">
        <v>27</v>
      </c>
      <c r="I1036" s="4" t="s">
        <v>19</v>
      </c>
      <c r="J1036" s="4" t="s">
        <v>13</v>
      </c>
      <c r="K1036" s="4" t="s">
        <v>23</v>
      </c>
      <c r="L1036" s="4" t="s">
        <v>40</v>
      </c>
      <c r="M1036" s="8">
        <v>1</v>
      </c>
      <c r="N1036" s="5">
        <v>81.73</v>
      </c>
      <c r="O1036" s="6">
        <v>0.05</v>
      </c>
      <c r="P1036" s="5">
        <v>39.979999999999997</v>
      </c>
      <c r="Q1036" s="5">
        <f t="shared" si="64"/>
        <v>77.643500000000003</v>
      </c>
      <c r="R1036" s="5">
        <f t="shared" si="65"/>
        <v>39.979999999999997</v>
      </c>
      <c r="S1036" s="5">
        <f t="shared" si="66"/>
        <v>37.663500000000006</v>
      </c>
      <c r="T1036" s="7">
        <f t="shared" si="67"/>
        <v>0.48508246021882068</v>
      </c>
    </row>
    <row r="1037" spans="1:20" ht="15.6">
      <c r="A1037" s="2">
        <v>2027</v>
      </c>
      <c r="B1037" s="3">
        <v>46096</v>
      </c>
      <c r="C1037" s="4">
        <f>YEAR(SalesDataTable[[#This Row],[Order Date]])</f>
        <v>2026</v>
      </c>
      <c r="D1037" s="4" t="str">
        <f>"Q"&amp;ROUNDUP(MONTH(SalesDataTable[[#This Row],[Order Date]])/3,0)</f>
        <v>Q1</v>
      </c>
      <c r="E1037" s="4">
        <f>MONTH(SalesDataTable[[#This Row],[Order Date]])</f>
        <v>3</v>
      </c>
      <c r="F1037" s="4" t="str">
        <f>TEXT(SalesDataTable[[#This Row],[Order Date]],"MMM")</f>
        <v>Mar</v>
      </c>
      <c r="G1037" s="4" t="s">
        <v>11</v>
      </c>
      <c r="H1037" s="4" t="s">
        <v>12</v>
      </c>
      <c r="I1037" s="4" t="s">
        <v>2</v>
      </c>
      <c r="J1037" s="4" t="s">
        <v>3</v>
      </c>
      <c r="K1037" s="4" t="s">
        <v>14</v>
      </c>
      <c r="L1037" s="4" t="s">
        <v>44</v>
      </c>
      <c r="M1037" s="8">
        <v>4</v>
      </c>
      <c r="N1037" s="5">
        <v>136.21</v>
      </c>
      <c r="O1037" s="6">
        <v>0.05</v>
      </c>
      <c r="P1037" s="5">
        <v>68.55</v>
      </c>
      <c r="Q1037" s="5">
        <f t="shared" si="64"/>
        <v>517.59799999999996</v>
      </c>
      <c r="R1037" s="5">
        <f t="shared" si="65"/>
        <v>274.2</v>
      </c>
      <c r="S1037" s="5">
        <f t="shared" si="66"/>
        <v>243.39799999999997</v>
      </c>
      <c r="T1037" s="7">
        <f t="shared" si="67"/>
        <v>0.4702452482428448</v>
      </c>
    </row>
    <row r="1038" spans="1:20" ht="15.6">
      <c r="A1038" s="2">
        <v>2028</v>
      </c>
      <c r="B1038" s="3">
        <v>46311</v>
      </c>
      <c r="C1038" s="4">
        <f>YEAR(SalesDataTable[[#This Row],[Order Date]])</f>
        <v>2026</v>
      </c>
      <c r="D1038" s="4" t="str">
        <f>"Q"&amp;ROUNDUP(MONTH(SalesDataTable[[#This Row],[Order Date]])/3,0)</f>
        <v>Q4</v>
      </c>
      <c r="E1038" s="4">
        <f>MONTH(SalesDataTable[[#This Row],[Order Date]])</f>
        <v>10</v>
      </c>
      <c r="F1038" s="4" t="str">
        <f>TEXT(SalesDataTable[[#This Row],[Order Date]],"MMM")</f>
        <v>Oct</v>
      </c>
      <c r="G1038" s="4" t="s">
        <v>20</v>
      </c>
      <c r="H1038" s="4" t="s">
        <v>21</v>
      </c>
      <c r="I1038" s="4" t="s">
        <v>19</v>
      </c>
      <c r="J1038" s="4" t="s">
        <v>16</v>
      </c>
      <c r="K1038" s="4" t="s">
        <v>34</v>
      </c>
      <c r="L1038" s="4" t="s">
        <v>45</v>
      </c>
      <c r="M1038" s="8">
        <v>3</v>
      </c>
      <c r="N1038" s="5">
        <v>51.89</v>
      </c>
      <c r="O1038" s="6">
        <v>0.1</v>
      </c>
      <c r="P1038" s="5">
        <v>21.56</v>
      </c>
      <c r="Q1038" s="5">
        <f t="shared" si="64"/>
        <v>140.10300000000001</v>
      </c>
      <c r="R1038" s="5">
        <f t="shared" si="65"/>
        <v>64.679999999999993</v>
      </c>
      <c r="S1038" s="5">
        <f t="shared" si="66"/>
        <v>75.423000000000016</v>
      </c>
      <c r="T1038" s="7">
        <f t="shared" si="67"/>
        <v>0.53833965011455864</v>
      </c>
    </row>
    <row r="1039" spans="1:20" ht="15.6">
      <c r="A1039" s="2">
        <v>2030</v>
      </c>
      <c r="B1039" s="3">
        <v>46233</v>
      </c>
      <c r="C1039" s="4">
        <f>YEAR(SalesDataTable[[#This Row],[Order Date]])</f>
        <v>2026</v>
      </c>
      <c r="D1039" s="4" t="str">
        <f>"Q"&amp;ROUNDUP(MONTH(SalesDataTable[[#This Row],[Order Date]])/3,0)</f>
        <v>Q3</v>
      </c>
      <c r="E1039" s="4">
        <f>MONTH(SalesDataTable[[#This Row],[Order Date]])</f>
        <v>7</v>
      </c>
      <c r="F1039" s="4" t="str">
        <f>TEXT(SalesDataTable[[#This Row],[Order Date]],"MMM")</f>
        <v>Jul</v>
      </c>
      <c r="G1039" s="4" t="s">
        <v>0</v>
      </c>
      <c r="H1039" s="4" t="s">
        <v>1</v>
      </c>
      <c r="I1039" s="4" t="s">
        <v>28</v>
      </c>
      <c r="J1039" s="4" t="s">
        <v>16</v>
      </c>
      <c r="K1039" s="4" t="s">
        <v>14</v>
      </c>
      <c r="L1039" s="4" t="s">
        <v>44</v>
      </c>
      <c r="M1039" s="8">
        <v>2</v>
      </c>
      <c r="N1039" s="5">
        <v>135.63</v>
      </c>
      <c r="O1039" s="6">
        <v>0</v>
      </c>
      <c r="P1039" s="5">
        <v>66.63</v>
      </c>
      <c r="Q1039" s="5">
        <f t="shared" si="64"/>
        <v>271.26</v>
      </c>
      <c r="R1039" s="5">
        <f t="shared" si="65"/>
        <v>133.26</v>
      </c>
      <c r="S1039" s="5">
        <f t="shared" si="66"/>
        <v>138</v>
      </c>
      <c r="T1039" s="7">
        <f t="shared" si="67"/>
        <v>0.50873700508737008</v>
      </c>
    </row>
    <row r="1040" spans="1:20" ht="15.6">
      <c r="A1040" s="2">
        <v>2035</v>
      </c>
      <c r="B1040" s="3">
        <v>46358</v>
      </c>
      <c r="C1040" s="4">
        <f>YEAR(SalesDataTable[[#This Row],[Order Date]])</f>
        <v>2026</v>
      </c>
      <c r="D1040" s="4" t="str">
        <f>"Q"&amp;ROUNDUP(MONTH(SalesDataTable[[#This Row],[Order Date]])/3,0)</f>
        <v>Q4</v>
      </c>
      <c r="E1040" s="4">
        <f>MONTH(SalesDataTable[[#This Row],[Order Date]])</f>
        <v>12</v>
      </c>
      <c r="F1040" s="4" t="str">
        <f>TEXT(SalesDataTable[[#This Row],[Order Date]],"MMM")</f>
        <v>Dec</v>
      </c>
      <c r="G1040" s="4" t="s">
        <v>20</v>
      </c>
      <c r="H1040" s="4" t="s">
        <v>47</v>
      </c>
      <c r="I1040" s="4" t="s">
        <v>2</v>
      </c>
      <c r="J1040" s="4" t="s">
        <v>13</v>
      </c>
      <c r="K1040" s="4" t="s">
        <v>23</v>
      </c>
      <c r="L1040" s="4" t="s">
        <v>40</v>
      </c>
      <c r="M1040" s="8">
        <v>4</v>
      </c>
      <c r="N1040" s="5">
        <v>80.98</v>
      </c>
      <c r="O1040" s="6">
        <v>0.2</v>
      </c>
      <c r="P1040" s="5">
        <v>38.6</v>
      </c>
      <c r="Q1040" s="5">
        <f t="shared" si="64"/>
        <v>259.13600000000002</v>
      </c>
      <c r="R1040" s="5">
        <f t="shared" si="65"/>
        <v>154.4</v>
      </c>
      <c r="S1040" s="5">
        <f t="shared" si="66"/>
        <v>104.73600000000002</v>
      </c>
      <c r="T1040" s="7">
        <f t="shared" si="67"/>
        <v>0.40417387009138062</v>
      </c>
    </row>
    <row r="1041" spans="1:20" ht="15.6">
      <c r="A1041" s="2">
        <v>2038</v>
      </c>
      <c r="B1041" s="3">
        <v>46071</v>
      </c>
      <c r="C1041" s="4">
        <f>YEAR(SalesDataTable[[#This Row],[Order Date]])</f>
        <v>2026</v>
      </c>
      <c r="D1041" s="4" t="str">
        <f>"Q"&amp;ROUNDUP(MONTH(SalesDataTable[[#This Row],[Order Date]])/3,0)</f>
        <v>Q1</v>
      </c>
      <c r="E1041" s="4">
        <f>MONTH(SalesDataTable[[#This Row],[Order Date]])</f>
        <v>2</v>
      </c>
      <c r="F1041" s="4" t="str">
        <f>TEXT(SalesDataTable[[#This Row],[Order Date]],"MMM")</f>
        <v>Feb</v>
      </c>
      <c r="G1041" s="4" t="s">
        <v>0</v>
      </c>
      <c r="H1041" s="4" t="s">
        <v>36</v>
      </c>
      <c r="I1041" s="4" t="s">
        <v>2</v>
      </c>
      <c r="J1041" s="4" t="s">
        <v>13</v>
      </c>
      <c r="K1041" s="4" t="s">
        <v>23</v>
      </c>
      <c r="L1041" s="4" t="s">
        <v>51</v>
      </c>
      <c r="M1041" s="8">
        <v>5</v>
      </c>
      <c r="N1041" s="5">
        <v>122.72</v>
      </c>
      <c r="O1041" s="6">
        <v>0</v>
      </c>
      <c r="P1041" s="5">
        <v>62.41</v>
      </c>
      <c r="Q1041" s="5">
        <f t="shared" si="64"/>
        <v>613.6</v>
      </c>
      <c r="R1041" s="5">
        <f t="shared" si="65"/>
        <v>312.04999999999995</v>
      </c>
      <c r="S1041" s="5">
        <f t="shared" si="66"/>
        <v>301.55000000000007</v>
      </c>
      <c r="T1041" s="7">
        <f t="shared" si="67"/>
        <v>0.49144393741851378</v>
      </c>
    </row>
    <row r="1042" spans="1:20" ht="15.6">
      <c r="A1042" s="2">
        <v>2040</v>
      </c>
      <c r="B1042" s="3">
        <v>46357</v>
      </c>
      <c r="C1042" s="4">
        <f>YEAR(SalesDataTable[[#This Row],[Order Date]])</f>
        <v>2026</v>
      </c>
      <c r="D1042" s="4" t="str">
        <f>"Q"&amp;ROUNDUP(MONTH(SalesDataTable[[#This Row],[Order Date]])/3,0)</f>
        <v>Q4</v>
      </c>
      <c r="E1042" s="4">
        <f>MONTH(SalesDataTable[[#This Row],[Order Date]])</f>
        <v>12</v>
      </c>
      <c r="F1042" s="4" t="str">
        <f>TEXT(SalesDataTable[[#This Row],[Order Date]],"MMM")</f>
        <v>Dec</v>
      </c>
      <c r="G1042" s="4" t="s">
        <v>6</v>
      </c>
      <c r="H1042" s="4" t="s">
        <v>43</v>
      </c>
      <c r="I1042" s="4" t="s">
        <v>2</v>
      </c>
      <c r="J1042" s="4" t="s">
        <v>13</v>
      </c>
      <c r="K1042" s="4" t="s">
        <v>9</v>
      </c>
      <c r="L1042" s="4" t="s">
        <v>17</v>
      </c>
      <c r="M1042" s="8">
        <v>1</v>
      </c>
      <c r="N1042" s="5">
        <v>140.34</v>
      </c>
      <c r="O1042" s="6">
        <v>0.15</v>
      </c>
      <c r="P1042" s="5">
        <v>79.92</v>
      </c>
      <c r="Q1042" s="5">
        <f t="shared" si="64"/>
        <v>119.289</v>
      </c>
      <c r="R1042" s="5">
        <f t="shared" si="65"/>
        <v>79.92</v>
      </c>
      <c r="S1042" s="5">
        <f t="shared" si="66"/>
        <v>39.369</v>
      </c>
      <c r="T1042" s="7">
        <f t="shared" si="67"/>
        <v>0.33003043029952467</v>
      </c>
    </row>
    <row r="1043" spans="1:20" ht="15.6">
      <c r="A1043" s="2">
        <v>2042</v>
      </c>
      <c r="B1043" s="3">
        <v>46083</v>
      </c>
      <c r="C1043" s="4">
        <f>YEAR(SalesDataTable[[#This Row],[Order Date]])</f>
        <v>2026</v>
      </c>
      <c r="D1043" s="4" t="str">
        <f>"Q"&amp;ROUNDUP(MONTH(SalesDataTable[[#This Row],[Order Date]])/3,0)</f>
        <v>Q1</v>
      </c>
      <c r="E1043" s="4">
        <f>MONTH(SalesDataTable[[#This Row],[Order Date]])</f>
        <v>3</v>
      </c>
      <c r="F1043" s="4" t="str">
        <f>TEXT(SalesDataTable[[#This Row],[Order Date]],"MMM")</f>
        <v>Mar</v>
      </c>
      <c r="G1043" s="4" t="s">
        <v>11</v>
      </c>
      <c r="H1043" s="4" t="s">
        <v>52</v>
      </c>
      <c r="I1043" s="4" t="s">
        <v>2</v>
      </c>
      <c r="J1043" s="4" t="s">
        <v>16</v>
      </c>
      <c r="K1043" s="4" t="s">
        <v>9</v>
      </c>
      <c r="L1043" s="4" t="s">
        <v>17</v>
      </c>
      <c r="M1043" s="8">
        <v>3</v>
      </c>
      <c r="N1043" s="5">
        <v>146.99</v>
      </c>
      <c r="O1043" s="6">
        <v>0</v>
      </c>
      <c r="P1043" s="5">
        <v>80.069999999999993</v>
      </c>
      <c r="Q1043" s="5">
        <f t="shared" si="64"/>
        <v>440.97</v>
      </c>
      <c r="R1043" s="5">
        <f t="shared" si="65"/>
        <v>240.20999999999998</v>
      </c>
      <c r="S1043" s="5">
        <f t="shared" si="66"/>
        <v>200.76000000000005</v>
      </c>
      <c r="T1043" s="7">
        <f t="shared" si="67"/>
        <v>0.45526906592285199</v>
      </c>
    </row>
    <row r="1044" spans="1:20" ht="15.6">
      <c r="A1044" s="2">
        <v>2043</v>
      </c>
      <c r="B1044" s="3">
        <v>46190</v>
      </c>
      <c r="C1044" s="4">
        <f>YEAR(SalesDataTable[[#This Row],[Order Date]])</f>
        <v>2026</v>
      </c>
      <c r="D1044" s="4" t="str">
        <f>"Q"&amp;ROUNDUP(MONTH(SalesDataTable[[#This Row],[Order Date]])/3,0)</f>
        <v>Q2</v>
      </c>
      <c r="E1044" s="4">
        <f>MONTH(SalesDataTable[[#This Row],[Order Date]])</f>
        <v>6</v>
      </c>
      <c r="F1044" s="4" t="str">
        <f>TEXT(SalesDataTable[[#This Row],[Order Date]],"MMM")</f>
        <v>Jun</v>
      </c>
      <c r="G1044" s="4" t="s">
        <v>6</v>
      </c>
      <c r="H1044" s="4" t="s">
        <v>27</v>
      </c>
      <c r="I1044" s="4" t="s">
        <v>2</v>
      </c>
      <c r="J1044" s="4" t="s">
        <v>13</v>
      </c>
      <c r="K1044" s="4" t="s">
        <v>9</v>
      </c>
      <c r="L1044" s="4" t="s">
        <v>10</v>
      </c>
      <c r="M1044" s="8">
        <v>2</v>
      </c>
      <c r="N1044" s="5">
        <v>90.33</v>
      </c>
      <c r="O1044" s="6">
        <v>0</v>
      </c>
      <c r="P1044" s="5">
        <v>46.3</v>
      </c>
      <c r="Q1044" s="5">
        <f t="shared" si="64"/>
        <v>180.66</v>
      </c>
      <c r="R1044" s="5">
        <f t="shared" si="65"/>
        <v>92.6</v>
      </c>
      <c r="S1044" s="5">
        <f t="shared" si="66"/>
        <v>88.06</v>
      </c>
      <c r="T1044" s="7">
        <f t="shared" si="67"/>
        <v>0.48743496069965686</v>
      </c>
    </row>
    <row r="1045" spans="1:20" ht="15.6">
      <c r="A1045" s="2">
        <v>2045</v>
      </c>
      <c r="B1045" s="3">
        <v>46274</v>
      </c>
      <c r="C1045" s="4">
        <f>YEAR(SalesDataTable[[#This Row],[Order Date]])</f>
        <v>2026</v>
      </c>
      <c r="D1045" s="4" t="str">
        <f>"Q"&amp;ROUNDUP(MONTH(SalesDataTable[[#This Row],[Order Date]])/3,0)</f>
        <v>Q3</v>
      </c>
      <c r="E1045" s="4">
        <f>MONTH(SalesDataTable[[#This Row],[Order Date]])</f>
        <v>9</v>
      </c>
      <c r="F1045" s="4" t="str">
        <f>TEXT(SalesDataTable[[#This Row],[Order Date]],"MMM")</f>
        <v>Sep</v>
      </c>
      <c r="G1045" s="4" t="s">
        <v>6</v>
      </c>
      <c r="H1045" s="4" t="s">
        <v>7</v>
      </c>
      <c r="I1045" s="4" t="s">
        <v>28</v>
      </c>
      <c r="J1045" s="4" t="s">
        <v>3</v>
      </c>
      <c r="K1045" s="4" t="s">
        <v>14</v>
      </c>
      <c r="L1045" s="4" t="s">
        <v>15</v>
      </c>
      <c r="M1045" s="8">
        <v>1</v>
      </c>
      <c r="N1045" s="5">
        <v>35.68</v>
      </c>
      <c r="O1045" s="6">
        <v>0.05</v>
      </c>
      <c r="P1045" s="5">
        <v>13.37</v>
      </c>
      <c r="Q1045" s="5">
        <f t="shared" si="64"/>
        <v>33.896000000000001</v>
      </c>
      <c r="R1045" s="5">
        <f t="shared" si="65"/>
        <v>13.37</v>
      </c>
      <c r="S1045" s="5">
        <f t="shared" si="66"/>
        <v>20.526000000000003</v>
      </c>
      <c r="T1045" s="7">
        <f t="shared" si="67"/>
        <v>0.60555817795610112</v>
      </c>
    </row>
    <row r="1046" spans="1:20" ht="15.6">
      <c r="A1046" s="2">
        <v>2047</v>
      </c>
      <c r="B1046" s="3">
        <v>46054</v>
      </c>
      <c r="C1046" s="4">
        <f>YEAR(SalesDataTable[[#This Row],[Order Date]])</f>
        <v>2026</v>
      </c>
      <c r="D1046" s="4" t="str">
        <f>"Q"&amp;ROUNDUP(MONTH(SalesDataTable[[#This Row],[Order Date]])/3,0)</f>
        <v>Q1</v>
      </c>
      <c r="E1046" s="4">
        <f>MONTH(SalesDataTable[[#This Row],[Order Date]])</f>
        <v>2</v>
      </c>
      <c r="F1046" s="4" t="str">
        <f>TEXT(SalesDataTable[[#This Row],[Order Date]],"MMM")</f>
        <v>Feb</v>
      </c>
      <c r="G1046" s="4" t="s">
        <v>11</v>
      </c>
      <c r="H1046" s="4" t="s">
        <v>25</v>
      </c>
      <c r="I1046" s="4" t="s">
        <v>8</v>
      </c>
      <c r="J1046" s="4" t="s">
        <v>16</v>
      </c>
      <c r="K1046" s="4" t="s">
        <v>23</v>
      </c>
      <c r="L1046" s="4" t="s">
        <v>51</v>
      </c>
      <c r="M1046" s="8">
        <v>12</v>
      </c>
      <c r="N1046" s="5">
        <v>124.84</v>
      </c>
      <c r="O1046" s="6">
        <v>0.1</v>
      </c>
      <c r="P1046" s="5">
        <v>59.47</v>
      </c>
      <c r="Q1046" s="5">
        <f t="shared" si="64"/>
        <v>1348.2719999999999</v>
      </c>
      <c r="R1046" s="5">
        <f t="shared" si="65"/>
        <v>713.64</v>
      </c>
      <c r="S1046" s="5">
        <f t="shared" si="66"/>
        <v>634.63199999999995</v>
      </c>
      <c r="T1046" s="7">
        <f t="shared" si="67"/>
        <v>0.47070027412866244</v>
      </c>
    </row>
    <row r="1047" spans="1:20" ht="15.6">
      <c r="A1047" s="2">
        <v>2048</v>
      </c>
      <c r="B1047" s="3">
        <v>46310</v>
      </c>
      <c r="C1047" s="4">
        <f>YEAR(SalesDataTable[[#This Row],[Order Date]])</f>
        <v>2026</v>
      </c>
      <c r="D1047" s="4" t="str">
        <f>"Q"&amp;ROUNDUP(MONTH(SalesDataTable[[#This Row],[Order Date]])/3,0)</f>
        <v>Q4</v>
      </c>
      <c r="E1047" s="4">
        <f>MONTH(SalesDataTable[[#This Row],[Order Date]])</f>
        <v>10</v>
      </c>
      <c r="F1047" s="4" t="str">
        <f>TEXT(SalesDataTable[[#This Row],[Order Date]],"MMM")</f>
        <v>Oct</v>
      </c>
      <c r="G1047" s="4" t="s">
        <v>20</v>
      </c>
      <c r="H1047" s="4" t="s">
        <v>31</v>
      </c>
      <c r="I1047" s="4" t="s">
        <v>2</v>
      </c>
      <c r="J1047" s="4" t="s">
        <v>13</v>
      </c>
      <c r="K1047" s="4" t="s">
        <v>34</v>
      </c>
      <c r="L1047" s="4" t="s">
        <v>45</v>
      </c>
      <c r="M1047" s="8">
        <v>3</v>
      </c>
      <c r="N1047" s="5">
        <v>49.5</v>
      </c>
      <c r="O1047" s="6">
        <v>0.05</v>
      </c>
      <c r="P1047" s="5">
        <v>22</v>
      </c>
      <c r="Q1047" s="5">
        <f t="shared" si="64"/>
        <v>141.07499999999999</v>
      </c>
      <c r="R1047" s="5">
        <f t="shared" si="65"/>
        <v>66</v>
      </c>
      <c r="S1047" s="5">
        <f t="shared" si="66"/>
        <v>75.074999999999989</v>
      </c>
      <c r="T1047" s="7">
        <f t="shared" si="67"/>
        <v>0.53216374269005839</v>
      </c>
    </row>
    <row r="1048" spans="1:20" ht="15.6">
      <c r="A1048" s="2">
        <v>2049</v>
      </c>
      <c r="B1048" s="3">
        <v>46320</v>
      </c>
      <c r="C1048" s="4">
        <f>YEAR(SalesDataTable[[#This Row],[Order Date]])</f>
        <v>2026</v>
      </c>
      <c r="D1048" s="4" t="str">
        <f>"Q"&amp;ROUNDUP(MONTH(SalesDataTable[[#This Row],[Order Date]])/3,0)</f>
        <v>Q4</v>
      </c>
      <c r="E1048" s="4">
        <f>MONTH(SalesDataTable[[#This Row],[Order Date]])</f>
        <v>10</v>
      </c>
      <c r="F1048" s="4" t="str">
        <f>TEXT(SalesDataTable[[#This Row],[Order Date]],"MMM")</f>
        <v>Oct</v>
      </c>
      <c r="G1048" s="4" t="s">
        <v>20</v>
      </c>
      <c r="H1048" s="4" t="s">
        <v>21</v>
      </c>
      <c r="I1048" s="4" t="s">
        <v>8</v>
      </c>
      <c r="J1048" s="4" t="s">
        <v>16</v>
      </c>
      <c r="K1048" s="4" t="s">
        <v>14</v>
      </c>
      <c r="L1048" s="4" t="s">
        <v>15</v>
      </c>
      <c r="M1048" s="8">
        <v>6</v>
      </c>
      <c r="N1048" s="5">
        <v>35.380000000000003</v>
      </c>
      <c r="O1048" s="6">
        <v>0.05</v>
      </c>
      <c r="P1048" s="5">
        <v>13.9</v>
      </c>
      <c r="Q1048" s="5">
        <f t="shared" si="64"/>
        <v>201.66600000000003</v>
      </c>
      <c r="R1048" s="5">
        <f t="shared" si="65"/>
        <v>83.4</v>
      </c>
      <c r="S1048" s="5">
        <f t="shared" si="66"/>
        <v>118.26600000000002</v>
      </c>
      <c r="T1048" s="7">
        <f t="shared" si="67"/>
        <v>0.58644491386748387</v>
      </c>
    </row>
    <row r="1049" spans="1:20" ht="15.6">
      <c r="A1049" s="2">
        <v>2051</v>
      </c>
      <c r="B1049" s="3">
        <v>46044</v>
      </c>
      <c r="C1049" s="4">
        <f>YEAR(SalesDataTable[[#This Row],[Order Date]])</f>
        <v>2026</v>
      </c>
      <c r="D1049" s="4" t="str">
        <f>"Q"&amp;ROUNDUP(MONTH(SalesDataTable[[#This Row],[Order Date]])/3,0)</f>
        <v>Q1</v>
      </c>
      <c r="E1049" s="4">
        <f>MONTH(SalesDataTable[[#This Row],[Order Date]])</f>
        <v>1</v>
      </c>
      <c r="F1049" s="4" t="str">
        <f>TEXT(SalesDataTable[[#This Row],[Order Date]],"MMM")</f>
        <v>Jan</v>
      </c>
      <c r="G1049" s="4" t="s">
        <v>11</v>
      </c>
      <c r="H1049" s="4" t="s">
        <v>25</v>
      </c>
      <c r="I1049" s="4" t="s">
        <v>2</v>
      </c>
      <c r="J1049" s="4" t="s">
        <v>13</v>
      </c>
      <c r="K1049" s="4" t="s">
        <v>23</v>
      </c>
      <c r="L1049" s="4" t="s">
        <v>24</v>
      </c>
      <c r="M1049" s="8">
        <v>3</v>
      </c>
      <c r="N1049" s="5">
        <v>347.41</v>
      </c>
      <c r="O1049" s="6">
        <v>0.1</v>
      </c>
      <c r="P1049" s="5">
        <v>192.13</v>
      </c>
      <c r="Q1049" s="5">
        <f t="shared" si="64"/>
        <v>938.00700000000006</v>
      </c>
      <c r="R1049" s="5">
        <f t="shared" si="65"/>
        <v>576.39</v>
      </c>
      <c r="S1049" s="5">
        <f t="shared" si="66"/>
        <v>361.61700000000008</v>
      </c>
      <c r="T1049" s="7">
        <f t="shared" si="67"/>
        <v>0.38551631277804971</v>
      </c>
    </row>
    <row r="1050" spans="1:20" ht="15.6">
      <c r="A1050" s="2">
        <v>2052</v>
      </c>
      <c r="B1050" s="3">
        <v>46208</v>
      </c>
      <c r="C1050" s="4">
        <f>YEAR(SalesDataTable[[#This Row],[Order Date]])</f>
        <v>2026</v>
      </c>
      <c r="D1050" s="4" t="str">
        <f>"Q"&amp;ROUNDUP(MONTH(SalesDataTable[[#This Row],[Order Date]])/3,0)</f>
        <v>Q3</v>
      </c>
      <c r="E1050" s="4">
        <f>MONTH(SalesDataTable[[#This Row],[Order Date]])</f>
        <v>7</v>
      </c>
      <c r="F1050" s="4" t="str">
        <f>TEXT(SalesDataTable[[#This Row],[Order Date]],"MMM")</f>
        <v>Jul</v>
      </c>
      <c r="G1050" s="4" t="s">
        <v>20</v>
      </c>
      <c r="H1050" s="4" t="s">
        <v>47</v>
      </c>
      <c r="I1050" s="4" t="s">
        <v>2</v>
      </c>
      <c r="J1050" s="4" t="s">
        <v>16</v>
      </c>
      <c r="K1050" s="4" t="s">
        <v>9</v>
      </c>
      <c r="L1050" s="4" t="s">
        <v>17</v>
      </c>
      <c r="M1050" s="8">
        <v>3</v>
      </c>
      <c r="N1050" s="5">
        <v>146.88999999999999</v>
      </c>
      <c r="O1050" s="6">
        <v>0</v>
      </c>
      <c r="P1050" s="5">
        <v>77.650000000000006</v>
      </c>
      <c r="Q1050" s="5">
        <f t="shared" si="64"/>
        <v>440.66999999999996</v>
      </c>
      <c r="R1050" s="5">
        <f t="shared" si="65"/>
        <v>232.95000000000002</v>
      </c>
      <c r="S1050" s="5">
        <f t="shared" si="66"/>
        <v>207.71999999999994</v>
      </c>
      <c r="T1050" s="7">
        <f t="shared" si="67"/>
        <v>0.47137313636054179</v>
      </c>
    </row>
    <row r="1051" spans="1:20" ht="15.6">
      <c r="A1051" s="2">
        <v>2053</v>
      </c>
      <c r="B1051" s="3">
        <v>46209</v>
      </c>
      <c r="C1051" s="4">
        <f>YEAR(SalesDataTable[[#This Row],[Order Date]])</f>
        <v>2026</v>
      </c>
      <c r="D1051" s="4" t="str">
        <f>"Q"&amp;ROUNDUP(MONTH(SalesDataTable[[#This Row],[Order Date]])/3,0)</f>
        <v>Q3</v>
      </c>
      <c r="E1051" s="4">
        <f>MONTH(SalesDataTable[[#This Row],[Order Date]])</f>
        <v>7</v>
      </c>
      <c r="F1051" s="4" t="str">
        <f>TEXT(SalesDataTable[[#This Row],[Order Date]],"MMM")</f>
        <v>Jul</v>
      </c>
      <c r="G1051" s="4" t="s">
        <v>6</v>
      </c>
      <c r="H1051" s="4" t="s">
        <v>43</v>
      </c>
      <c r="I1051" s="4" t="s">
        <v>2</v>
      </c>
      <c r="J1051" s="4" t="s">
        <v>13</v>
      </c>
      <c r="K1051" s="4" t="s">
        <v>4</v>
      </c>
      <c r="L1051" s="4" t="s">
        <v>5</v>
      </c>
      <c r="M1051" s="8">
        <v>5</v>
      </c>
      <c r="N1051" s="5">
        <v>81.63</v>
      </c>
      <c r="O1051" s="6">
        <v>0.05</v>
      </c>
      <c r="P1051" s="5">
        <v>42.36</v>
      </c>
      <c r="Q1051" s="5">
        <f t="shared" si="64"/>
        <v>387.74249999999995</v>
      </c>
      <c r="R1051" s="5">
        <f t="shared" si="65"/>
        <v>211.8</v>
      </c>
      <c r="S1051" s="5">
        <f t="shared" si="66"/>
        <v>175.94249999999994</v>
      </c>
      <c r="T1051" s="7">
        <f t="shared" si="67"/>
        <v>0.45376119460724568</v>
      </c>
    </row>
    <row r="1052" spans="1:20" ht="15.6">
      <c r="A1052" s="2">
        <v>2054</v>
      </c>
      <c r="B1052" s="3">
        <v>46111</v>
      </c>
      <c r="C1052" s="4">
        <f>YEAR(SalesDataTable[[#This Row],[Order Date]])</f>
        <v>2026</v>
      </c>
      <c r="D1052" s="4" t="str">
        <f>"Q"&amp;ROUNDUP(MONTH(SalesDataTable[[#This Row],[Order Date]])/3,0)</f>
        <v>Q1</v>
      </c>
      <c r="E1052" s="4">
        <f>MONTH(SalesDataTable[[#This Row],[Order Date]])</f>
        <v>3</v>
      </c>
      <c r="F1052" s="4" t="str">
        <f>TEXT(SalesDataTable[[#This Row],[Order Date]],"MMM")</f>
        <v>Mar</v>
      </c>
      <c r="G1052" s="4" t="s">
        <v>20</v>
      </c>
      <c r="H1052" s="4" t="s">
        <v>47</v>
      </c>
      <c r="I1052" s="4" t="s">
        <v>8</v>
      </c>
      <c r="J1052" s="4" t="s">
        <v>16</v>
      </c>
      <c r="K1052" s="4" t="s">
        <v>9</v>
      </c>
      <c r="L1052" s="4" t="s">
        <v>17</v>
      </c>
      <c r="M1052" s="8">
        <v>6</v>
      </c>
      <c r="N1052" s="5">
        <v>142.18</v>
      </c>
      <c r="O1052" s="6">
        <v>0.05</v>
      </c>
      <c r="P1052" s="5">
        <v>80.94</v>
      </c>
      <c r="Q1052" s="5">
        <f t="shared" si="64"/>
        <v>810.42600000000004</v>
      </c>
      <c r="R1052" s="5">
        <f t="shared" si="65"/>
        <v>485.64</v>
      </c>
      <c r="S1052" s="5">
        <f t="shared" si="66"/>
        <v>324.78600000000006</v>
      </c>
      <c r="T1052" s="7">
        <f t="shared" si="67"/>
        <v>0.40075960050640036</v>
      </c>
    </row>
    <row r="1053" spans="1:20" ht="15.6">
      <c r="A1053" s="2">
        <v>2056</v>
      </c>
      <c r="B1053" s="3">
        <v>46335</v>
      </c>
      <c r="C1053" s="4">
        <f>YEAR(SalesDataTable[[#This Row],[Order Date]])</f>
        <v>2026</v>
      </c>
      <c r="D1053" s="4" t="str">
        <f>"Q"&amp;ROUNDUP(MONTH(SalesDataTable[[#This Row],[Order Date]])/3,0)</f>
        <v>Q4</v>
      </c>
      <c r="E1053" s="4">
        <f>MONTH(SalesDataTable[[#This Row],[Order Date]])</f>
        <v>11</v>
      </c>
      <c r="F1053" s="4" t="str">
        <f>TEXT(SalesDataTable[[#This Row],[Order Date]],"MMM")</f>
        <v>Nov</v>
      </c>
      <c r="G1053" s="4" t="s">
        <v>0</v>
      </c>
      <c r="H1053" s="4" t="s">
        <v>1</v>
      </c>
      <c r="I1053" s="4" t="s">
        <v>19</v>
      </c>
      <c r="J1053" s="4" t="s">
        <v>13</v>
      </c>
      <c r="K1053" s="4" t="s">
        <v>34</v>
      </c>
      <c r="L1053" s="4" t="s">
        <v>45</v>
      </c>
      <c r="M1053" s="8">
        <v>1</v>
      </c>
      <c r="N1053" s="5">
        <v>51.65</v>
      </c>
      <c r="O1053" s="6">
        <v>0.15</v>
      </c>
      <c r="P1053" s="5">
        <v>21.86</v>
      </c>
      <c r="Q1053" s="5">
        <f t="shared" si="64"/>
        <v>43.902499999999996</v>
      </c>
      <c r="R1053" s="5">
        <f t="shared" si="65"/>
        <v>21.86</v>
      </c>
      <c r="S1053" s="5">
        <f t="shared" si="66"/>
        <v>22.042499999999997</v>
      </c>
      <c r="T1053" s="7">
        <f t="shared" si="67"/>
        <v>0.50207846933545919</v>
      </c>
    </row>
    <row r="1054" spans="1:20" ht="15.6">
      <c r="A1054" s="2">
        <v>2059</v>
      </c>
      <c r="B1054" s="3">
        <v>46235</v>
      </c>
      <c r="C1054" s="4">
        <f>YEAR(SalesDataTable[[#This Row],[Order Date]])</f>
        <v>2026</v>
      </c>
      <c r="D1054" s="4" t="str">
        <f>"Q"&amp;ROUNDUP(MONTH(SalesDataTable[[#This Row],[Order Date]])/3,0)</f>
        <v>Q3</v>
      </c>
      <c r="E1054" s="4">
        <f>MONTH(SalesDataTable[[#This Row],[Order Date]])</f>
        <v>8</v>
      </c>
      <c r="F1054" s="4" t="str">
        <f>TEXT(SalesDataTable[[#This Row],[Order Date]],"MMM")</f>
        <v>Aug</v>
      </c>
      <c r="G1054" s="4" t="s">
        <v>11</v>
      </c>
      <c r="H1054" s="4" t="s">
        <v>12</v>
      </c>
      <c r="I1054" s="4" t="s">
        <v>19</v>
      </c>
      <c r="J1054" s="4" t="s">
        <v>13</v>
      </c>
      <c r="K1054" s="4" t="s">
        <v>4</v>
      </c>
      <c r="L1054" s="4" t="s">
        <v>22</v>
      </c>
      <c r="M1054" s="8">
        <v>1</v>
      </c>
      <c r="N1054" s="5">
        <v>50.98</v>
      </c>
      <c r="O1054" s="6">
        <v>0</v>
      </c>
      <c r="P1054" s="5">
        <v>22.92</v>
      </c>
      <c r="Q1054" s="5">
        <f t="shared" si="64"/>
        <v>50.98</v>
      </c>
      <c r="R1054" s="5">
        <f t="shared" si="65"/>
        <v>22.92</v>
      </c>
      <c r="S1054" s="5">
        <f t="shared" si="66"/>
        <v>28.059999999999995</v>
      </c>
      <c r="T1054" s="7">
        <f t="shared" si="67"/>
        <v>0.55041192624558644</v>
      </c>
    </row>
    <row r="1055" spans="1:20" ht="15.6">
      <c r="A1055" s="2">
        <v>2060</v>
      </c>
      <c r="B1055" s="3">
        <v>46337</v>
      </c>
      <c r="C1055" s="4">
        <f>YEAR(SalesDataTable[[#This Row],[Order Date]])</f>
        <v>2026</v>
      </c>
      <c r="D1055" s="4" t="str">
        <f>"Q"&amp;ROUNDUP(MONTH(SalesDataTable[[#This Row],[Order Date]])/3,0)</f>
        <v>Q4</v>
      </c>
      <c r="E1055" s="4">
        <f>MONTH(SalesDataTable[[#This Row],[Order Date]])</f>
        <v>11</v>
      </c>
      <c r="F1055" s="4" t="str">
        <f>TEXT(SalesDataTable[[#This Row],[Order Date]],"MMM")</f>
        <v>Nov</v>
      </c>
      <c r="G1055" s="4" t="s">
        <v>11</v>
      </c>
      <c r="H1055" s="4" t="s">
        <v>25</v>
      </c>
      <c r="I1055" s="4" t="s">
        <v>2</v>
      </c>
      <c r="J1055" s="4" t="s">
        <v>16</v>
      </c>
      <c r="K1055" s="4" t="s">
        <v>23</v>
      </c>
      <c r="L1055" s="4" t="s">
        <v>51</v>
      </c>
      <c r="M1055" s="8">
        <v>3</v>
      </c>
      <c r="N1055" s="5">
        <v>124.55</v>
      </c>
      <c r="O1055" s="6">
        <v>0.15</v>
      </c>
      <c r="P1055" s="5">
        <v>60.68</v>
      </c>
      <c r="Q1055" s="5">
        <f t="shared" si="64"/>
        <v>317.60249999999996</v>
      </c>
      <c r="R1055" s="5">
        <f t="shared" si="65"/>
        <v>182.04</v>
      </c>
      <c r="S1055" s="5">
        <f t="shared" si="66"/>
        <v>135.56249999999997</v>
      </c>
      <c r="T1055" s="7">
        <f t="shared" si="67"/>
        <v>0.42683070819656643</v>
      </c>
    </row>
    <row r="1056" spans="1:20" ht="15.6">
      <c r="A1056" s="2">
        <v>2061</v>
      </c>
      <c r="B1056" s="3">
        <v>46384</v>
      </c>
      <c r="C1056" s="4">
        <f>YEAR(SalesDataTable[[#This Row],[Order Date]])</f>
        <v>2026</v>
      </c>
      <c r="D1056" s="4" t="str">
        <f>"Q"&amp;ROUNDUP(MONTH(SalesDataTable[[#This Row],[Order Date]])/3,0)</f>
        <v>Q4</v>
      </c>
      <c r="E1056" s="4">
        <f>MONTH(SalesDataTable[[#This Row],[Order Date]])</f>
        <v>12</v>
      </c>
      <c r="F1056" s="4" t="str">
        <f>TEXT(SalesDataTable[[#This Row],[Order Date]],"MMM")</f>
        <v>Dec</v>
      </c>
      <c r="G1056" s="4" t="s">
        <v>0</v>
      </c>
      <c r="H1056" s="4" t="s">
        <v>50</v>
      </c>
      <c r="I1056" s="4" t="s">
        <v>28</v>
      </c>
      <c r="J1056" s="4" t="s">
        <v>3</v>
      </c>
      <c r="K1056" s="4" t="s">
        <v>23</v>
      </c>
      <c r="L1056" s="4" t="s">
        <v>24</v>
      </c>
      <c r="M1056" s="8">
        <v>2</v>
      </c>
      <c r="N1056" s="5">
        <v>342.78</v>
      </c>
      <c r="O1056" s="6">
        <v>0</v>
      </c>
      <c r="P1056" s="5">
        <v>197.89</v>
      </c>
      <c r="Q1056" s="5">
        <f t="shared" si="64"/>
        <v>685.56</v>
      </c>
      <c r="R1056" s="5">
        <f t="shared" si="65"/>
        <v>395.78</v>
      </c>
      <c r="S1056" s="5">
        <f t="shared" si="66"/>
        <v>289.77999999999997</v>
      </c>
      <c r="T1056" s="7">
        <f t="shared" si="67"/>
        <v>0.4226909387945621</v>
      </c>
    </row>
    <row r="1057" spans="1:20" ht="15.6">
      <c r="A1057" s="2">
        <v>2063</v>
      </c>
      <c r="B1057" s="3">
        <v>46278</v>
      </c>
      <c r="C1057" s="4">
        <f>YEAR(SalesDataTable[[#This Row],[Order Date]])</f>
        <v>2026</v>
      </c>
      <c r="D1057" s="4" t="str">
        <f>"Q"&amp;ROUNDUP(MONTH(SalesDataTable[[#This Row],[Order Date]])/3,0)</f>
        <v>Q3</v>
      </c>
      <c r="E1057" s="4">
        <f>MONTH(SalesDataTable[[#This Row],[Order Date]])</f>
        <v>9</v>
      </c>
      <c r="F1057" s="4" t="str">
        <f>TEXT(SalesDataTable[[#This Row],[Order Date]],"MMM")</f>
        <v>Sep</v>
      </c>
      <c r="G1057" s="4" t="s">
        <v>6</v>
      </c>
      <c r="H1057" s="4" t="s">
        <v>49</v>
      </c>
      <c r="I1057" s="4" t="s">
        <v>19</v>
      </c>
      <c r="J1057" s="4" t="s">
        <v>3</v>
      </c>
      <c r="K1057" s="4" t="s">
        <v>14</v>
      </c>
      <c r="L1057" s="4" t="s">
        <v>44</v>
      </c>
      <c r="M1057" s="8">
        <v>3</v>
      </c>
      <c r="N1057" s="5">
        <v>130.28</v>
      </c>
      <c r="O1057" s="6">
        <v>0.1</v>
      </c>
      <c r="P1057" s="5">
        <v>65.33</v>
      </c>
      <c r="Q1057" s="5">
        <f t="shared" si="64"/>
        <v>351.75600000000003</v>
      </c>
      <c r="R1057" s="5">
        <f t="shared" si="65"/>
        <v>195.99</v>
      </c>
      <c r="S1057" s="5">
        <f t="shared" si="66"/>
        <v>155.76600000000002</v>
      </c>
      <c r="T1057" s="7">
        <f t="shared" si="67"/>
        <v>0.44282400300208102</v>
      </c>
    </row>
    <row r="1058" spans="1:20" ht="15.6">
      <c r="A1058" s="2">
        <v>2065</v>
      </c>
      <c r="B1058" s="3">
        <v>46378</v>
      </c>
      <c r="C1058" s="4">
        <f>YEAR(SalesDataTable[[#This Row],[Order Date]])</f>
        <v>2026</v>
      </c>
      <c r="D1058" s="4" t="str">
        <f>"Q"&amp;ROUNDUP(MONTH(SalesDataTable[[#This Row],[Order Date]])/3,0)</f>
        <v>Q4</v>
      </c>
      <c r="E1058" s="4">
        <f>MONTH(SalesDataTable[[#This Row],[Order Date]])</f>
        <v>12</v>
      </c>
      <c r="F1058" s="4" t="str">
        <f>TEXT(SalesDataTable[[#This Row],[Order Date]],"MMM")</f>
        <v>Dec</v>
      </c>
      <c r="G1058" s="4" t="s">
        <v>20</v>
      </c>
      <c r="H1058" s="4" t="s">
        <v>21</v>
      </c>
      <c r="I1058" s="4" t="s">
        <v>2</v>
      </c>
      <c r="J1058" s="4" t="s">
        <v>13</v>
      </c>
      <c r="K1058" s="4" t="s">
        <v>4</v>
      </c>
      <c r="L1058" s="4" t="s">
        <v>5</v>
      </c>
      <c r="M1058" s="8">
        <v>1</v>
      </c>
      <c r="N1058" s="5">
        <v>83.15</v>
      </c>
      <c r="O1058" s="6">
        <v>0</v>
      </c>
      <c r="P1058" s="5">
        <v>42.3</v>
      </c>
      <c r="Q1058" s="5">
        <f t="shared" si="64"/>
        <v>83.15</v>
      </c>
      <c r="R1058" s="5">
        <f t="shared" si="65"/>
        <v>42.3</v>
      </c>
      <c r="S1058" s="5">
        <f t="shared" si="66"/>
        <v>40.850000000000009</v>
      </c>
      <c r="T1058" s="7">
        <f t="shared" si="67"/>
        <v>0.49128081779915822</v>
      </c>
    </row>
    <row r="1059" spans="1:20" ht="15.6">
      <c r="A1059" s="2">
        <v>2067</v>
      </c>
      <c r="B1059" s="3">
        <v>46282</v>
      </c>
      <c r="C1059" s="4">
        <f>YEAR(SalesDataTable[[#This Row],[Order Date]])</f>
        <v>2026</v>
      </c>
      <c r="D1059" s="4" t="str">
        <f>"Q"&amp;ROUNDUP(MONTH(SalesDataTable[[#This Row],[Order Date]])/3,0)</f>
        <v>Q3</v>
      </c>
      <c r="E1059" s="4">
        <f>MONTH(SalesDataTable[[#This Row],[Order Date]])</f>
        <v>9</v>
      </c>
      <c r="F1059" s="4" t="str">
        <f>TEXT(SalesDataTable[[#This Row],[Order Date]],"MMM")</f>
        <v>Sep</v>
      </c>
      <c r="G1059" s="4" t="s">
        <v>20</v>
      </c>
      <c r="H1059" s="4" t="s">
        <v>31</v>
      </c>
      <c r="I1059" s="4" t="s">
        <v>19</v>
      </c>
      <c r="J1059" s="4" t="s">
        <v>13</v>
      </c>
      <c r="K1059" s="4" t="s">
        <v>4</v>
      </c>
      <c r="L1059" s="4" t="s">
        <v>5</v>
      </c>
      <c r="M1059" s="8">
        <v>2</v>
      </c>
      <c r="N1059" s="5">
        <v>82.47</v>
      </c>
      <c r="O1059" s="6">
        <v>0</v>
      </c>
      <c r="P1059" s="5">
        <v>42.49</v>
      </c>
      <c r="Q1059" s="5">
        <f t="shared" si="64"/>
        <v>164.94</v>
      </c>
      <c r="R1059" s="5">
        <f t="shared" si="65"/>
        <v>84.98</v>
      </c>
      <c r="S1059" s="5">
        <f t="shared" si="66"/>
        <v>79.959999999999994</v>
      </c>
      <c r="T1059" s="7">
        <f t="shared" si="67"/>
        <v>0.48478234509518608</v>
      </c>
    </row>
    <row r="1060" spans="1:20" ht="15.6">
      <c r="A1060" s="2">
        <v>2069</v>
      </c>
      <c r="B1060" s="3">
        <v>46290</v>
      </c>
      <c r="C1060" s="4">
        <f>YEAR(SalesDataTable[[#This Row],[Order Date]])</f>
        <v>2026</v>
      </c>
      <c r="D1060" s="4" t="str">
        <f>"Q"&amp;ROUNDUP(MONTH(SalesDataTable[[#This Row],[Order Date]])/3,0)</f>
        <v>Q3</v>
      </c>
      <c r="E1060" s="4">
        <f>MONTH(SalesDataTable[[#This Row],[Order Date]])</f>
        <v>9</v>
      </c>
      <c r="F1060" s="4" t="str">
        <f>TEXT(SalesDataTable[[#This Row],[Order Date]],"MMM")</f>
        <v>Sep</v>
      </c>
      <c r="G1060" s="4" t="s">
        <v>20</v>
      </c>
      <c r="H1060" s="4" t="s">
        <v>31</v>
      </c>
      <c r="I1060" s="4" t="s">
        <v>2</v>
      </c>
      <c r="J1060" s="4" t="s">
        <v>13</v>
      </c>
      <c r="K1060" s="4" t="s">
        <v>23</v>
      </c>
      <c r="L1060" s="4" t="s">
        <v>24</v>
      </c>
      <c r="M1060" s="8">
        <v>1</v>
      </c>
      <c r="N1060" s="5">
        <v>344.79</v>
      </c>
      <c r="O1060" s="6">
        <v>0</v>
      </c>
      <c r="P1060" s="5">
        <v>189.63</v>
      </c>
      <c r="Q1060" s="5">
        <f t="shared" si="64"/>
        <v>344.79</v>
      </c>
      <c r="R1060" s="5">
        <f t="shared" si="65"/>
        <v>189.63</v>
      </c>
      <c r="S1060" s="5">
        <f t="shared" si="66"/>
        <v>155.16000000000003</v>
      </c>
      <c r="T1060" s="7">
        <f t="shared" si="67"/>
        <v>0.45001305142260511</v>
      </c>
    </row>
    <row r="1061" spans="1:20" ht="15.6">
      <c r="A1061" s="2">
        <v>2072</v>
      </c>
      <c r="B1061" s="3">
        <v>46123</v>
      </c>
      <c r="C1061" s="4">
        <f>YEAR(SalesDataTable[[#This Row],[Order Date]])</f>
        <v>2026</v>
      </c>
      <c r="D1061" s="4" t="str">
        <f>"Q"&amp;ROUNDUP(MONTH(SalesDataTable[[#This Row],[Order Date]])/3,0)</f>
        <v>Q2</v>
      </c>
      <c r="E1061" s="4">
        <f>MONTH(SalesDataTable[[#This Row],[Order Date]])</f>
        <v>4</v>
      </c>
      <c r="F1061" s="4" t="str">
        <f>TEXT(SalesDataTable[[#This Row],[Order Date]],"MMM")</f>
        <v>Apr</v>
      </c>
      <c r="G1061" s="4" t="s">
        <v>0</v>
      </c>
      <c r="H1061" s="4" t="s">
        <v>36</v>
      </c>
      <c r="I1061" s="4" t="s">
        <v>2</v>
      </c>
      <c r="J1061" s="4" t="s">
        <v>13</v>
      </c>
      <c r="K1061" s="4" t="s">
        <v>23</v>
      </c>
      <c r="L1061" s="4" t="s">
        <v>51</v>
      </c>
      <c r="M1061" s="8">
        <v>4</v>
      </c>
      <c r="N1061" s="5">
        <v>124.87</v>
      </c>
      <c r="O1061" s="6">
        <v>0.1</v>
      </c>
      <c r="P1061" s="5">
        <v>62.03</v>
      </c>
      <c r="Q1061" s="5">
        <f t="shared" si="64"/>
        <v>449.53200000000004</v>
      </c>
      <c r="R1061" s="5">
        <f t="shared" si="65"/>
        <v>248.12</v>
      </c>
      <c r="S1061" s="5">
        <f t="shared" si="66"/>
        <v>201.41200000000003</v>
      </c>
      <c r="T1061" s="7">
        <f t="shared" si="67"/>
        <v>0.44804819234225823</v>
      </c>
    </row>
    <row r="1062" spans="1:20" ht="15.6">
      <c r="A1062" s="2">
        <v>2073</v>
      </c>
      <c r="B1062" s="3">
        <v>46347</v>
      </c>
      <c r="C1062" s="4">
        <f>YEAR(SalesDataTable[[#This Row],[Order Date]])</f>
        <v>2026</v>
      </c>
      <c r="D1062" s="4" t="str">
        <f>"Q"&amp;ROUNDUP(MONTH(SalesDataTable[[#This Row],[Order Date]])/3,0)</f>
        <v>Q4</v>
      </c>
      <c r="E1062" s="4">
        <f>MONTH(SalesDataTable[[#This Row],[Order Date]])</f>
        <v>11</v>
      </c>
      <c r="F1062" s="4" t="str">
        <f>TEXT(SalesDataTable[[#This Row],[Order Date]],"MMM")</f>
        <v>Nov</v>
      </c>
      <c r="G1062" s="4" t="s">
        <v>6</v>
      </c>
      <c r="H1062" s="4" t="s">
        <v>43</v>
      </c>
      <c r="I1062" s="4" t="s">
        <v>2</v>
      </c>
      <c r="J1062" s="4" t="s">
        <v>13</v>
      </c>
      <c r="K1062" s="4" t="s">
        <v>4</v>
      </c>
      <c r="L1062" s="4" t="s">
        <v>22</v>
      </c>
      <c r="M1062" s="8">
        <v>2</v>
      </c>
      <c r="N1062" s="5">
        <v>51.48</v>
      </c>
      <c r="O1062" s="6">
        <v>0.1</v>
      </c>
      <c r="P1062" s="5">
        <v>22.51</v>
      </c>
      <c r="Q1062" s="5">
        <f t="shared" si="64"/>
        <v>92.664000000000001</v>
      </c>
      <c r="R1062" s="5">
        <f t="shared" si="65"/>
        <v>45.02</v>
      </c>
      <c r="S1062" s="5">
        <f t="shared" si="66"/>
        <v>47.643999999999998</v>
      </c>
      <c r="T1062" s="7">
        <f t="shared" si="67"/>
        <v>0.51415868082534744</v>
      </c>
    </row>
    <row r="1063" spans="1:20" ht="15.6">
      <c r="A1063" s="2">
        <v>2074</v>
      </c>
      <c r="B1063" s="3">
        <v>46370</v>
      </c>
      <c r="C1063" s="4">
        <f>YEAR(SalesDataTable[[#This Row],[Order Date]])</f>
        <v>2026</v>
      </c>
      <c r="D1063" s="4" t="str">
        <f>"Q"&amp;ROUNDUP(MONTH(SalesDataTable[[#This Row],[Order Date]])/3,0)</f>
        <v>Q4</v>
      </c>
      <c r="E1063" s="4">
        <f>MONTH(SalesDataTable[[#This Row],[Order Date]])</f>
        <v>12</v>
      </c>
      <c r="F1063" s="4" t="str">
        <f>TEXT(SalesDataTable[[#This Row],[Order Date]],"MMM")</f>
        <v>Dec</v>
      </c>
      <c r="G1063" s="4" t="s">
        <v>6</v>
      </c>
      <c r="H1063" s="4" t="s">
        <v>43</v>
      </c>
      <c r="I1063" s="4" t="s">
        <v>8</v>
      </c>
      <c r="J1063" s="4" t="s">
        <v>16</v>
      </c>
      <c r="K1063" s="4" t="s">
        <v>9</v>
      </c>
      <c r="L1063" s="4" t="s">
        <v>17</v>
      </c>
      <c r="M1063" s="8">
        <v>4</v>
      </c>
      <c r="N1063" s="5">
        <v>145.85</v>
      </c>
      <c r="O1063" s="6">
        <v>0.1</v>
      </c>
      <c r="P1063" s="5">
        <v>79.47</v>
      </c>
      <c r="Q1063" s="5">
        <f t="shared" si="64"/>
        <v>525.05999999999995</v>
      </c>
      <c r="R1063" s="5">
        <f t="shared" si="65"/>
        <v>317.88</v>
      </c>
      <c r="S1063" s="5">
        <f t="shared" si="66"/>
        <v>207.17999999999995</v>
      </c>
      <c r="T1063" s="7">
        <f t="shared" si="67"/>
        <v>0.39458347617415146</v>
      </c>
    </row>
    <row r="1064" spans="1:20" ht="15.6">
      <c r="A1064" s="2">
        <v>2075</v>
      </c>
      <c r="B1064" s="3">
        <v>46157</v>
      </c>
      <c r="C1064" s="4">
        <f>YEAR(SalesDataTable[[#This Row],[Order Date]])</f>
        <v>2026</v>
      </c>
      <c r="D1064" s="4" t="str">
        <f>"Q"&amp;ROUNDUP(MONTH(SalesDataTable[[#This Row],[Order Date]])/3,0)</f>
        <v>Q2</v>
      </c>
      <c r="E1064" s="4">
        <f>MONTH(SalesDataTable[[#This Row],[Order Date]])</f>
        <v>5</v>
      </c>
      <c r="F1064" s="4" t="str">
        <f>TEXT(SalesDataTable[[#This Row],[Order Date]],"MMM")</f>
        <v>May</v>
      </c>
      <c r="G1064" s="4" t="s">
        <v>0</v>
      </c>
      <c r="H1064" s="4" t="s">
        <v>36</v>
      </c>
      <c r="I1064" s="4" t="s">
        <v>8</v>
      </c>
      <c r="J1064" s="4" t="s">
        <v>16</v>
      </c>
      <c r="K1064" s="4" t="s">
        <v>23</v>
      </c>
      <c r="L1064" s="4" t="s">
        <v>40</v>
      </c>
      <c r="M1064" s="8">
        <v>6</v>
      </c>
      <c r="N1064" s="5">
        <v>81.13</v>
      </c>
      <c r="O1064" s="6">
        <v>0.05</v>
      </c>
      <c r="P1064" s="5">
        <v>39.409999999999997</v>
      </c>
      <c r="Q1064" s="5">
        <f t="shared" si="64"/>
        <v>462.44099999999997</v>
      </c>
      <c r="R1064" s="5">
        <f t="shared" si="65"/>
        <v>236.45999999999998</v>
      </c>
      <c r="S1064" s="5">
        <f t="shared" si="66"/>
        <v>225.98099999999999</v>
      </c>
      <c r="T1064" s="7">
        <f t="shared" si="67"/>
        <v>0.48866990599881932</v>
      </c>
    </row>
    <row r="1065" spans="1:20" ht="15.6">
      <c r="A1065" s="2">
        <v>2077</v>
      </c>
      <c r="B1065" s="3">
        <v>46270</v>
      </c>
      <c r="C1065" s="4">
        <f>YEAR(SalesDataTable[[#This Row],[Order Date]])</f>
        <v>2026</v>
      </c>
      <c r="D1065" s="4" t="str">
        <f>"Q"&amp;ROUNDUP(MONTH(SalesDataTable[[#This Row],[Order Date]])/3,0)</f>
        <v>Q3</v>
      </c>
      <c r="E1065" s="4">
        <f>MONTH(SalesDataTable[[#This Row],[Order Date]])</f>
        <v>9</v>
      </c>
      <c r="F1065" s="4" t="str">
        <f>TEXT(SalesDataTable[[#This Row],[Order Date]],"MMM")</f>
        <v>Sep</v>
      </c>
      <c r="G1065" s="4" t="s">
        <v>20</v>
      </c>
      <c r="H1065" s="4" t="s">
        <v>33</v>
      </c>
      <c r="I1065" s="4" t="s">
        <v>8</v>
      </c>
      <c r="J1065" s="4" t="s">
        <v>16</v>
      </c>
      <c r="K1065" s="4" t="s">
        <v>9</v>
      </c>
      <c r="L1065" s="4" t="s">
        <v>37</v>
      </c>
      <c r="M1065" s="8">
        <v>4</v>
      </c>
      <c r="N1065" s="5">
        <v>152.99</v>
      </c>
      <c r="O1065" s="6">
        <v>0.15</v>
      </c>
      <c r="P1065" s="5">
        <v>77.12</v>
      </c>
      <c r="Q1065" s="5">
        <f t="shared" si="64"/>
        <v>520.16600000000005</v>
      </c>
      <c r="R1065" s="5">
        <f t="shared" si="65"/>
        <v>308.48</v>
      </c>
      <c r="S1065" s="5">
        <f t="shared" si="66"/>
        <v>211.68600000000004</v>
      </c>
      <c r="T1065" s="7">
        <f t="shared" si="67"/>
        <v>0.40695854784818697</v>
      </c>
    </row>
    <row r="1066" spans="1:20" ht="15.6">
      <c r="A1066" s="2">
        <v>2082</v>
      </c>
      <c r="B1066" s="3">
        <v>46310</v>
      </c>
      <c r="C1066" s="4">
        <f>YEAR(SalesDataTable[[#This Row],[Order Date]])</f>
        <v>2026</v>
      </c>
      <c r="D1066" s="4" t="str">
        <f>"Q"&amp;ROUNDUP(MONTH(SalesDataTable[[#This Row],[Order Date]])/3,0)</f>
        <v>Q4</v>
      </c>
      <c r="E1066" s="4">
        <f>MONTH(SalesDataTable[[#This Row],[Order Date]])</f>
        <v>10</v>
      </c>
      <c r="F1066" s="4" t="str">
        <f>TEXT(SalesDataTable[[#This Row],[Order Date]],"MMM")</f>
        <v>Oct</v>
      </c>
      <c r="G1066" s="4" t="s">
        <v>6</v>
      </c>
      <c r="H1066" s="4" t="s">
        <v>27</v>
      </c>
      <c r="I1066" s="4" t="s">
        <v>28</v>
      </c>
      <c r="J1066" s="4" t="s">
        <v>13</v>
      </c>
      <c r="K1066" s="4" t="s">
        <v>9</v>
      </c>
      <c r="L1066" s="4" t="s">
        <v>10</v>
      </c>
      <c r="M1066" s="8">
        <v>1</v>
      </c>
      <c r="N1066" s="5">
        <v>91.99</v>
      </c>
      <c r="O1066" s="6">
        <v>0</v>
      </c>
      <c r="P1066" s="5">
        <v>44.86</v>
      </c>
      <c r="Q1066" s="5">
        <f t="shared" si="64"/>
        <v>91.99</v>
      </c>
      <c r="R1066" s="5">
        <f t="shared" si="65"/>
        <v>44.86</v>
      </c>
      <c r="S1066" s="5">
        <f t="shared" si="66"/>
        <v>47.129999999999995</v>
      </c>
      <c r="T1066" s="7">
        <f t="shared" si="67"/>
        <v>0.51233829764104788</v>
      </c>
    </row>
    <row r="1067" spans="1:20" ht="15.6">
      <c r="A1067" s="2">
        <v>2083</v>
      </c>
      <c r="B1067" s="3">
        <v>46257</v>
      </c>
      <c r="C1067" s="4">
        <f>YEAR(SalesDataTable[[#This Row],[Order Date]])</f>
        <v>2026</v>
      </c>
      <c r="D1067" s="4" t="str">
        <f>"Q"&amp;ROUNDUP(MONTH(SalesDataTable[[#This Row],[Order Date]])/3,0)</f>
        <v>Q3</v>
      </c>
      <c r="E1067" s="4">
        <f>MONTH(SalesDataTable[[#This Row],[Order Date]])</f>
        <v>8</v>
      </c>
      <c r="F1067" s="4" t="str">
        <f>TEXT(SalesDataTable[[#This Row],[Order Date]],"MMM")</f>
        <v>Aug</v>
      </c>
      <c r="G1067" s="4" t="s">
        <v>6</v>
      </c>
      <c r="H1067" s="4" t="s">
        <v>49</v>
      </c>
      <c r="I1067" s="4" t="s">
        <v>2</v>
      </c>
      <c r="J1067" s="4" t="s">
        <v>13</v>
      </c>
      <c r="K1067" s="4" t="s">
        <v>9</v>
      </c>
      <c r="L1067" s="4" t="s">
        <v>10</v>
      </c>
      <c r="M1067" s="8">
        <v>1</v>
      </c>
      <c r="N1067" s="5">
        <v>91.37</v>
      </c>
      <c r="O1067" s="6">
        <v>0</v>
      </c>
      <c r="P1067" s="5">
        <v>46.73</v>
      </c>
      <c r="Q1067" s="5">
        <f t="shared" si="64"/>
        <v>91.37</v>
      </c>
      <c r="R1067" s="5">
        <f t="shared" si="65"/>
        <v>46.73</v>
      </c>
      <c r="S1067" s="5">
        <f t="shared" si="66"/>
        <v>44.640000000000008</v>
      </c>
      <c r="T1067" s="7">
        <f t="shared" si="67"/>
        <v>0.48856298566269024</v>
      </c>
    </row>
    <row r="1068" spans="1:20" ht="15.6">
      <c r="A1068" s="2">
        <v>2085</v>
      </c>
      <c r="B1068" s="3">
        <v>46291</v>
      </c>
      <c r="C1068" s="4">
        <f>YEAR(SalesDataTable[[#This Row],[Order Date]])</f>
        <v>2026</v>
      </c>
      <c r="D1068" s="4" t="str">
        <f>"Q"&amp;ROUNDUP(MONTH(SalesDataTable[[#This Row],[Order Date]])/3,0)</f>
        <v>Q3</v>
      </c>
      <c r="E1068" s="4">
        <f>MONTH(SalesDataTable[[#This Row],[Order Date]])</f>
        <v>9</v>
      </c>
      <c r="F1068" s="4" t="str">
        <f>TEXT(SalesDataTable[[#This Row],[Order Date]],"MMM")</f>
        <v>Sep</v>
      </c>
      <c r="G1068" s="4" t="s">
        <v>11</v>
      </c>
      <c r="H1068" s="4" t="s">
        <v>12</v>
      </c>
      <c r="I1068" s="4" t="s">
        <v>2</v>
      </c>
      <c r="J1068" s="4" t="s">
        <v>3</v>
      </c>
      <c r="K1068" s="4" t="s">
        <v>23</v>
      </c>
      <c r="L1068" s="4" t="s">
        <v>29</v>
      </c>
      <c r="M1068" s="8">
        <v>3</v>
      </c>
      <c r="N1068" s="5">
        <v>191.46</v>
      </c>
      <c r="O1068" s="6">
        <v>0</v>
      </c>
      <c r="P1068" s="5">
        <v>104.06</v>
      </c>
      <c r="Q1068" s="5">
        <f t="shared" si="64"/>
        <v>574.38</v>
      </c>
      <c r="R1068" s="5">
        <f t="shared" si="65"/>
        <v>312.18</v>
      </c>
      <c r="S1068" s="5">
        <f t="shared" si="66"/>
        <v>262.2</v>
      </c>
      <c r="T1068" s="7">
        <f t="shared" si="67"/>
        <v>0.45649221769560222</v>
      </c>
    </row>
    <row r="1069" spans="1:20" ht="15.6">
      <c r="A1069" s="2">
        <v>2088</v>
      </c>
      <c r="B1069" s="3">
        <v>46309</v>
      </c>
      <c r="C1069" s="4">
        <f>YEAR(SalesDataTable[[#This Row],[Order Date]])</f>
        <v>2026</v>
      </c>
      <c r="D1069" s="4" t="str">
        <f>"Q"&amp;ROUNDUP(MONTH(SalesDataTable[[#This Row],[Order Date]])/3,0)</f>
        <v>Q4</v>
      </c>
      <c r="E1069" s="4">
        <f>MONTH(SalesDataTable[[#This Row],[Order Date]])</f>
        <v>10</v>
      </c>
      <c r="F1069" s="4" t="str">
        <f>TEXT(SalesDataTable[[#This Row],[Order Date]],"MMM")</f>
        <v>Oct</v>
      </c>
      <c r="G1069" s="4" t="s">
        <v>20</v>
      </c>
      <c r="H1069" s="4" t="s">
        <v>21</v>
      </c>
      <c r="I1069" s="4" t="s">
        <v>19</v>
      </c>
      <c r="J1069" s="4" t="s">
        <v>3</v>
      </c>
      <c r="K1069" s="4" t="s">
        <v>9</v>
      </c>
      <c r="L1069" s="4" t="s">
        <v>17</v>
      </c>
      <c r="M1069" s="8">
        <v>1</v>
      </c>
      <c r="N1069" s="5">
        <v>141.77000000000001</v>
      </c>
      <c r="O1069" s="6">
        <v>0</v>
      </c>
      <c r="P1069" s="5">
        <v>78.48</v>
      </c>
      <c r="Q1069" s="5">
        <f t="shared" si="64"/>
        <v>141.77000000000001</v>
      </c>
      <c r="R1069" s="5">
        <f t="shared" si="65"/>
        <v>78.48</v>
      </c>
      <c r="S1069" s="5">
        <f t="shared" si="66"/>
        <v>63.290000000000006</v>
      </c>
      <c r="T1069" s="7">
        <f t="shared" si="67"/>
        <v>0.44642731184312623</v>
      </c>
    </row>
    <row r="1070" spans="1:20" ht="15.6">
      <c r="A1070" s="2">
        <v>2089</v>
      </c>
      <c r="B1070" s="3">
        <v>46166</v>
      </c>
      <c r="C1070" s="4">
        <f>YEAR(SalesDataTable[[#This Row],[Order Date]])</f>
        <v>2026</v>
      </c>
      <c r="D1070" s="4" t="str">
        <f>"Q"&amp;ROUNDUP(MONTH(SalesDataTable[[#This Row],[Order Date]])/3,0)</f>
        <v>Q2</v>
      </c>
      <c r="E1070" s="4">
        <f>MONTH(SalesDataTable[[#This Row],[Order Date]])</f>
        <v>5</v>
      </c>
      <c r="F1070" s="4" t="str">
        <f>TEXT(SalesDataTable[[#This Row],[Order Date]],"MMM")</f>
        <v>May</v>
      </c>
      <c r="G1070" s="4" t="s">
        <v>0</v>
      </c>
      <c r="H1070" s="4" t="s">
        <v>50</v>
      </c>
      <c r="I1070" s="4" t="s">
        <v>28</v>
      </c>
      <c r="J1070" s="4" t="s">
        <v>13</v>
      </c>
      <c r="K1070" s="4" t="s">
        <v>34</v>
      </c>
      <c r="L1070" s="4" t="s">
        <v>42</v>
      </c>
      <c r="M1070" s="8">
        <v>3</v>
      </c>
      <c r="N1070" s="5">
        <v>35.75</v>
      </c>
      <c r="O1070" s="6">
        <v>0.15</v>
      </c>
      <c r="P1070" s="5">
        <v>13.54</v>
      </c>
      <c r="Q1070" s="5">
        <f t="shared" si="64"/>
        <v>91.162499999999994</v>
      </c>
      <c r="R1070" s="5">
        <f t="shared" si="65"/>
        <v>40.619999999999997</v>
      </c>
      <c r="S1070" s="5">
        <f t="shared" si="66"/>
        <v>50.542499999999997</v>
      </c>
      <c r="T1070" s="7">
        <f t="shared" si="67"/>
        <v>0.55442204853969557</v>
      </c>
    </row>
    <row r="1071" spans="1:20" ht="15.6">
      <c r="A1071" s="2">
        <v>2090</v>
      </c>
      <c r="B1071" s="3">
        <v>46338</v>
      </c>
      <c r="C1071" s="4">
        <f>YEAR(SalesDataTable[[#This Row],[Order Date]])</f>
        <v>2026</v>
      </c>
      <c r="D1071" s="4" t="str">
        <f>"Q"&amp;ROUNDUP(MONTH(SalesDataTable[[#This Row],[Order Date]])/3,0)</f>
        <v>Q4</v>
      </c>
      <c r="E1071" s="4">
        <f>MONTH(SalesDataTable[[#This Row],[Order Date]])</f>
        <v>11</v>
      </c>
      <c r="F1071" s="4" t="str">
        <f>TEXT(SalesDataTable[[#This Row],[Order Date]],"MMM")</f>
        <v>Nov</v>
      </c>
      <c r="G1071" s="4" t="s">
        <v>20</v>
      </c>
      <c r="H1071" s="4" t="s">
        <v>21</v>
      </c>
      <c r="I1071" s="4" t="s">
        <v>28</v>
      </c>
      <c r="J1071" s="4" t="s">
        <v>13</v>
      </c>
      <c r="K1071" s="4" t="s">
        <v>14</v>
      </c>
      <c r="L1071" s="4" t="s">
        <v>32</v>
      </c>
      <c r="M1071" s="8">
        <v>4</v>
      </c>
      <c r="N1071" s="5">
        <v>46.68</v>
      </c>
      <c r="O1071" s="6">
        <v>0.05</v>
      </c>
      <c r="P1071" s="5">
        <v>17.96</v>
      </c>
      <c r="Q1071" s="5">
        <f t="shared" si="64"/>
        <v>177.38399999999999</v>
      </c>
      <c r="R1071" s="5">
        <f t="shared" si="65"/>
        <v>71.84</v>
      </c>
      <c r="S1071" s="5">
        <f t="shared" si="66"/>
        <v>105.54399999999998</v>
      </c>
      <c r="T1071" s="7">
        <f t="shared" si="67"/>
        <v>0.59500293149325756</v>
      </c>
    </row>
    <row r="1072" spans="1:20" ht="15.6">
      <c r="A1072" s="2">
        <v>2091</v>
      </c>
      <c r="B1072" s="3">
        <v>46353</v>
      </c>
      <c r="C1072" s="4">
        <f>YEAR(SalesDataTable[[#This Row],[Order Date]])</f>
        <v>2026</v>
      </c>
      <c r="D1072" s="4" t="str">
        <f>"Q"&amp;ROUNDUP(MONTH(SalesDataTable[[#This Row],[Order Date]])/3,0)</f>
        <v>Q4</v>
      </c>
      <c r="E1072" s="4">
        <f>MONTH(SalesDataTable[[#This Row],[Order Date]])</f>
        <v>11</v>
      </c>
      <c r="F1072" s="4" t="str">
        <f>TEXT(SalesDataTable[[#This Row],[Order Date]],"MMM")</f>
        <v>Nov</v>
      </c>
      <c r="G1072" s="4" t="s">
        <v>6</v>
      </c>
      <c r="H1072" s="4" t="s">
        <v>43</v>
      </c>
      <c r="I1072" s="4" t="s">
        <v>28</v>
      </c>
      <c r="J1072" s="4" t="s">
        <v>13</v>
      </c>
      <c r="K1072" s="4" t="s">
        <v>34</v>
      </c>
      <c r="L1072" s="4" t="s">
        <v>42</v>
      </c>
      <c r="M1072" s="8">
        <v>1</v>
      </c>
      <c r="N1072" s="5">
        <v>35.590000000000003</v>
      </c>
      <c r="O1072" s="6">
        <v>0</v>
      </c>
      <c r="P1072" s="5">
        <v>13.57</v>
      </c>
      <c r="Q1072" s="5">
        <f t="shared" si="64"/>
        <v>35.590000000000003</v>
      </c>
      <c r="R1072" s="5">
        <f t="shared" si="65"/>
        <v>13.57</v>
      </c>
      <c r="S1072" s="5">
        <f t="shared" si="66"/>
        <v>22.020000000000003</v>
      </c>
      <c r="T1072" s="7">
        <f t="shared" si="67"/>
        <v>0.61871312166338865</v>
      </c>
    </row>
    <row r="1073" spans="1:20" ht="15.6">
      <c r="A1073" s="2">
        <v>2092</v>
      </c>
      <c r="B1073" s="3">
        <v>46060</v>
      </c>
      <c r="C1073" s="4">
        <f>YEAR(SalesDataTable[[#This Row],[Order Date]])</f>
        <v>2026</v>
      </c>
      <c r="D1073" s="4" t="str">
        <f>"Q"&amp;ROUNDUP(MONTH(SalesDataTable[[#This Row],[Order Date]])/3,0)</f>
        <v>Q1</v>
      </c>
      <c r="E1073" s="4">
        <f>MONTH(SalesDataTable[[#This Row],[Order Date]])</f>
        <v>2</v>
      </c>
      <c r="F1073" s="4" t="str">
        <f>TEXT(SalesDataTable[[#This Row],[Order Date]],"MMM")</f>
        <v>Feb</v>
      </c>
      <c r="G1073" s="4" t="s">
        <v>11</v>
      </c>
      <c r="H1073" s="4" t="s">
        <v>12</v>
      </c>
      <c r="I1073" s="4" t="s">
        <v>2</v>
      </c>
      <c r="J1073" s="4" t="s">
        <v>13</v>
      </c>
      <c r="K1073" s="4" t="s">
        <v>34</v>
      </c>
      <c r="L1073" s="4" t="s">
        <v>42</v>
      </c>
      <c r="M1073" s="8">
        <v>1</v>
      </c>
      <c r="N1073" s="5">
        <v>36.619999999999997</v>
      </c>
      <c r="O1073" s="6">
        <v>0</v>
      </c>
      <c r="P1073" s="5">
        <v>13.55</v>
      </c>
      <c r="Q1073" s="5">
        <f t="shared" si="64"/>
        <v>36.619999999999997</v>
      </c>
      <c r="R1073" s="5">
        <f t="shared" si="65"/>
        <v>13.55</v>
      </c>
      <c r="S1073" s="5">
        <f t="shared" si="66"/>
        <v>23.069999999999997</v>
      </c>
      <c r="T1073" s="7">
        <f t="shared" si="67"/>
        <v>0.62998361551064985</v>
      </c>
    </row>
    <row r="1074" spans="1:20" ht="15.6">
      <c r="A1074" s="2">
        <v>2093</v>
      </c>
      <c r="B1074" s="3">
        <v>46080</v>
      </c>
      <c r="C1074" s="4">
        <f>YEAR(SalesDataTable[[#This Row],[Order Date]])</f>
        <v>2026</v>
      </c>
      <c r="D1074" s="4" t="str">
        <f>"Q"&amp;ROUNDUP(MONTH(SalesDataTable[[#This Row],[Order Date]])/3,0)</f>
        <v>Q1</v>
      </c>
      <c r="E1074" s="4">
        <f>MONTH(SalesDataTable[[#This Row],[Order Date]])</f>
        <v>2</v>
      </c>
      <c r="F1074" s="4" t="str">
        <f>TEXT(SalesDataTable[[#This Row],[Order Date]],"MMM")</f>
        <v>Feb</v>
      </c>
      <c r="G1074" s="4" t="s">
        <v>11</v>
      </c>
      <c r="H1074" s="4" t="s">
        <v>52</v>
      </c>
      <c r="I1074" s="4" t="s">
        <v>2</v>
      </c>
      <c r="J1074" s="4" t="s">
        <v>3</v>
      </c>
      <c r="K1074" s="4" t="s">
        <v>23</v>
      </c>
      <c r="L1074" s="4" t="s">
        <v>51</v>
      </c>
      <c r="M1074" s="8">
        <v>2</v>
      </c>
      <c r="N1074" s="5">
        <v>126.19</v>
      </c>
      <c r="O1074" s="6">
        <v>0</v>
      </c>
      <c r="P1074" s="5">
        <v>58.99</v>
      </c>
      <c r="Q1074" s="5">
        <f t="shared" si="64"/>
        <v>252.38</v>
      </c>
      <c r="R1074" s="5">
        <f t="shared" si="65"/>
        <v>117.98</v>
      </c>
      <c r="S1074" s="5">
        <f t="shared" si="66"/>
        <v>134.39999999999998</v>
      </c>
      <c r="T1074" s="7">
        <f t="shared" si="67"/>
        <v>0.5325303114351374</v>
      </c>
    </row>
    <row r="1075" spans="1:20" ht="15.6">
      <c r="A1075" s="2">
        <v>2094</v>
      </c>
      <c r="B1075" s="3">
        <v>46358</v>
      </c>
      <c r="C1075" s="4">
        <f>YEAR(SalesDataTable[[#This Row],[Order Date]])</f>
        <v>2026</v>
      </c>
      <c r="D1075" s="4" t="str">
        <f>"Q"&amp;ROUNDUP(MONTH(SalesDataTable[[#This Row],[Order Date]])/3,0)</f>
        <v>Q4</v>
      </c>
      <c r="E1075" s="4">
        <f>MONTH(SalesDataTable[[#This Row],[Order Date]])</f>
        <v>12</v>
      </c>
      <c r="F1075" s="4" t="str">
        <f>TEXT(SalesDataTable[[#This Row],[Order Date]],"MMM")</f>
        <v>Dec</v>
      </c>
      <c r="G1075" s="4" t="s">
        <v>0</v>
      </c>
      <c r="H1075" s="4" t="s">
        <v>50</v>
      </c>
      <c r="I1075" s="4" t="s">
        <v>2</v>
      </c>
      <c r="J1075" s="4" t="s">
        <v>13</v>
      </c>
      <c r="K1075" s="4" t="s">
        <v>23</v>
      </c>
      <c r="L1075" s="4" t="s">
        <v>29</v>
      </c>
      <c r="M1075" s="8">
        <v>3</v>
      </c>
      <c r="N1075" s="5">
        <v>196.48</v>
      </c>
      <c r="O1075" s="6">
        <v>0.05</v>
      </c>
      <c r="P1075" s="5">
        <v>107.2</v>
      </c>
      <c r="Q1075" s="5">
        <f t="shared" si="64"/>
        <v>559.96799999999996</v>
      </c>
      <c r="R1075" s="5">
        <f t="shared" si="65"/>
        <v>321.60000000000002</v>
      </c>
      <c r="S1075" s="5">
        <f t="shared" si="66"/>
        <v>238.36799999999994</v>
      </c>
      <c r="T1075" s="7">
        <f t="shared" si="67"/>
        <v>0.42568146751242919</v>
      </c>
    </row>
    <row r="1076" spans="1:20" ht="15.6">
      <c r="A1076" s="2">
        <v>2096</v>
      </c>
      <c r="B1076" s="3">
        <v>46208</v>
      </c>
      <c r="C1076" s="4">
        <f>YEAR(SalesDataTable[[#This Row],[Order Date]])</f>
        <v>2026</v>
      </c>
      <c r="D1076" s="4" t="str">
        <f>"Q"&amp;ROUNDUP(MONTH(SalesDataTable[[#This Row],[Order Date]])/3,0)</f>
        <v>Q3</v>
      </c>
      <c r="E1076" s="4">
        <f>MONTH(SalesDataTable[[#This Row],[Order Date]])</f>
        <v>7</v>
      </c>
      <c r="F1076" s="4" t="str">
        <f>TEXT(SalesDataTable[[#This Row],[Order Date]],"MMM")</f>
        <v>Jul</v>
      </c>
      <c r="G1076" s="4" t="s">
        <v>20</v>
      </c>
      <c r="H1076" s="4" t="s">
        <v>47</v>
      </c>
      <c r="I1076" s="4" t="s">
        <v>28</v>
      </c>
      <c r="J1076" s="4" t="s">
        <v>3</v>
      </c>
      <c r="K1076" s="4" t="s">
        <v>14</v>
      </c>
      <c r="L1076" s="4" t="s">
        <v>48</v>
      </c>
      <c r="M1076" s="8">
        <v>2</v>
      </c>
      <c r="N1076" s="5">
        <v>161.21</v>
      </c>
      <c r="O1076" s="6">
        <v>0</v>
      </c>
      <c r="P1076" s="5">
        <v>85.2</v>
      </c>
      <c r="Q1076" s="5">
        <f t="shared" si="64"/>
        <v>322.42</v>
      </c>
      <c r="R1076" s="5">
        <f t="shared" si="65"/>
        <v>170.4</v>
      </c>
      <c r="S1076" s="5">
        <f t="shared" si="66"/>
        <v>152.02000000000001</v>
      </c>
      <c r="T1076" s="7">
        <f t="shared" si="67"/>
        <v>0.47149680540909372</v>
      </c>
    </row>
    <row r="1077" spans="1:20" ht="15.6">
      <c r="A1077" s="2">
        <v>2098</v>
      </c>
      <c r="B1077" s="3">
        <v>46198</v>
      </c>
      <c r="C1077" s="4">
        <f>YEAR(SalesDataTable[[#This Row],[Order Date]])</f>
        <v>2026</v>
      </c>
      <c r="D1077" s="4" t="str">
        <f>"Q"&amp;ROUNDUP(MONTH(SalesDataTable[[#This Row],[Order Date]])/3,0)</f>
        <v>Q2</v>
      </c>
      <c r="E1077" s="4">
        <f>MONTH(SalesDataTable[[#This Row],[Order Date]])</f>
        <v>6</v>
      </c>
      <c r="F1077" s="4" t="str">
        <f>TEXT(SalesDataTable[[#This Row],[Order Date]],"MMM")</f>
        <v>Jun</v>
      </c>
      <c r="G1077" s="4" t="s">
        <v>11</v>
      </c>
      <c r="H1077" s="4" t="s">
        <v>12</v>
      </c>
      <c r="I1077" s="4" t="s">
        <v>2</v>
      </c>
      <c r="J1077" s="4" t="s">
        <v>3</v>
      </c>
      <c r="K1077" s="4" t="s">
        <v>9</v>
      </c>
      <c r="L1077" s="4" t="s">
        <v>17</v>
      </c>
      <c r="M1077" s="8">
        <v>1</v>
      </c>
      <c r="N1077" s="5">
        <v>146.46</v>
      </c>
      <c r="O1077" s="6">
        <v>0.15</v>
      </c>
      <c r="P1077" s="5">
        <v>80.760000000000005</v>
      </c>
      <c r="Q1077" s="5">
        <f t="shared" si="64"/>
        <v>124.491</v>
      </c>
      <c r="R1077" s="5">
        <f t="shared" si="65"/>
        <v>80.760000000000005</v>
      </c>
      <c r="S1077" s="5">
        <f t="shared" si="66"/>
        <v>43.730999999999995</v>
      </c>
      <c r="T1077" s="7">
        <f t="shared" si="67"/>
        <v>0.35127840566787955</v>
      </c>
    </row>
    <row r="1078" spans="1:20" ht="15.6">
      <c r="A1078" s="2">
        <v>2100</v>
      </c>
      <c r="B1078" s="3">
        <v>46219</v>
      </c>
      <c r="C1078" s="4">
        <f>YEAR(SalesDataTable[[#This Row],[Order Date]])</f>
        <v>2026</v>
      </c>
      <c r="D1078" s="4" t="str">
        <f>"Q"&amp;ROUNDUP(MONTH(SalesDataTable[[#This Row],[Order Date]])/3,0)</f>
        <v>Q3</v>
      </c>
      <c r="E1078" s="4">
        <f>MONTH(SalesDataTable[[#This Row],[Order Date]])</f>
        <v>7</v>
      </c>
      <c r="F1078" s="4" t="str">
        <f>TEXT(SalesDataTable[[#This Row],[Order Date]],"MMM")</f>
        <v>Jul</v>
      </c>
      <c r="G1078" s="4" t="s">
        <v>11</v>
      </c>
      <c r="H1078" s="4" t="s">
        <v>12</v>
      </c>
      <c r="I1078" s="4" t="s">
        <v>2</v>
      </c>
      <c r="J1078" s="4" t="s">
        <v>16</v>
      </c>
      <c r="K1078" s="4" t="s">
        <v>4</v>
      </c>
      <c r="L1078" s="4" t="s">
        <v>22</v>
      </c>
      <c r="M1078" s="8">
        <v>2</v>
      </c>
      <c r="N1078" s="5">
        <v>49.84</v>
      </c>
      <c r="O1078" s="6">
        <v>0.1</v>
      </c>
      <c r="P1078" s="5">
        <v>23.06</v>
      </c>
      <c r="Q1078" s="5">
        <f t="shared" si="64"/>
        <v>89.712000000000003</v>
      </c>
      <c r="R1078" s="5">
        <f t="shared" si="65"/>
        <v>46.12</v>
      </c>
      <c r="S1078" s="5">
        <f t="shared" si="66"/>
        <v>43.592000000000006</v>
      </c>
      <c r="T1078" s="7">
        <f t="shared" si="67"/>
        <v>0.48591046905653651</v>
      </c>
    </row>
    <row r="1079" spans="1:20" ht="15.6">
      <c r="A1079" s="2">
        <v>2101</v>
      </c>
      <c r="B1079" s="3">
        <v>46138</v>
      </c>
      <c r="C1079" s="4">
        <f>YEAR(SalesDataTable[[#This Row],[Order Date]])</f>
        <v>2026</v>
      </c>
      <c r="D1079" s="4" t="str">
        <f>"Q"&amp;ROUNDUP(MONTH(SalesDataTable[[#This Row],[Order Date]])/3,0)</f>
        <v>Q2</v>
      </c>
      <c r="E1079" s="4">
        <f>MONTH(SalesDataTable[[#This Row],[Order Date]])</f>
        <v>4</v>
      </c>
      <c r="F1079" s="4" t="str">
        <f>TEXT(SalesDataTable[[#This Row],[Order Date]],"MMM")</f>
        <v>Apr</v>
      </c>
      <c r="G1079" s="4" t="s">
        <v>20</v>
      </c>
      <c r="H1079" s="4" t="s">
        <v>21</v>
      </c>
      <c r="I1079" s="4" t="s">
        <v>2</v>
      </c>
      <c r="J1079" s="4" t="s">
        <v>13</v>
      </c>
      <c r="K1079" s="4" t="s">
        <v>9</v>
      </c>
      <c r="L1079" s="4" t="s">
        <v>17</v>
      </c>
      <c r="M1079" s="8">
        <v>4</v>
      </c>
      <c r="N1079" s="5">
        <v>144.69999999999999</v>
      </c>
      <c r="O1079" s="6">
        <v>0</v>
      </c>
      <c r="P1079" s="5">
        <v>79.41</v>
      </c>
      <c r="Q1079" s="5">
        <f t="shared" si="64"/>
        <v>578.79999999999995</v>
      </c>
      <c r="R1079" s="5">
        <f t="shared" si="65"/>
        <v>317.64</v>
      </c>
      <c r="S1079" s="5">
        <f t="shared" si="66"/>
        <v>261.15999999999997</v>
      </c>
      <c r="T1079" s="7">
        <f t="shared" si="67"/>
        <v>0.45120939875604699</v>
      </c>
    </row>
    <row r="1080" spans="1:20" ht="15.6">
      <c r="A1080" s="2">
        <v>2102</v>
      </c>
      <c r="B1080" s="3">
        <v>46283</v>
      </c>
      <c r="C1080" s="4">
        <f>YEAR(SalesDataTable[[#This Row],[Order Date]])</f>
        <v>2026</v>
      </c>
      <c r="D1080" s="4" t="str">
        <f>"Q"&amp;ROUNDUP(MONTH(SalesDataTable[[#This Row],[Order Date]])/3,0)</f>
        <v>Q3</v>
      </c>
      <c r="E1080" s="4">
        <f>MONTH(SalesDataTable[[#This Row],[Order Date]])</f>
        <v>9</v>
      </c>
      <c r="F1080" s="4" t="str">
        <f>TEXT(SalesDataTable[[#This Row],[Order Date]],"MMM")</f>
        <v>Sep</v>
      </c>
      <c r="G1080" s="4" t="s">
        <v>0</v>
      </c>
      <c r="H1080" s="4" t="s">
        <v>50</v>
      </c>
      <c r="I1080" s="4" t="s">
        <v>19</v>
      </c>
      <c r="J1080" s="4" t="s">
        <v>3</v>
      </c>
      <c r="K1080" s="4" t="s">
        <v>4</v>
      </c>
      <c r="L1080" s="4" t="s">
        <v>22</v>
      </c>
      <c r="M1080" s="8">
        <v>1</v>
      </c>
      <c r="N1080" s="5">
        <v>50.02</v>
      </c>
      <c r="O1080" s="6">
        <v>0.1</v>
      </c>
      <c r="P1080" s="5">
        <v>22.47</v>
      </c>
      <c r="Q1080" s="5">
        <f t="shared" si="64"/>
        <v>45.018000000000001</v>
      </c>
      <c r="R1080" s="5">
        <f t="shared" si="65"/>
        <v>22.47</v>
      </c>
      <c r="S1080" s="5">
        <f t="shared" si="66"/>
        <v>22.548000000000002</v>
      </c>
      <c r="T1080" s="7">
        <f t="shared" si="67"/>
        <v>0.50086632013861121</v>
      </c>
    </row>
    <row r="1081" spans="1:20" ht="15.6">
      <c r="A1081" s="2">
        <v>2104</v>
      </c>
      <c r="B1081" s="3">
        <v>46177</v>
      </c>
      <c r="C1081" s="4">
        <f>YEAR(SalesDataTable[[#This Row],[Order Date]])</f>
        <v>2026</v>
      </c>
      <c r="D1081" s="4" t="str">
        <f>"Q"&amp;ROUNDUP(MONTH(SalesDataTable[[#This Row],[Order Date]])/3,0)</f>
        <v>Q2</v>
      </c>
      <c r="E1081" s="4">
        <f>MONTH(SalesDataTable[[#This Row],[Order Date]])</f>
        <v>6</v>
      </c>
      <c r="F1081" s="4" t="str">
        <f>TEXT(SalesDataTable[[#This Row],[Order Date]],"MMM")</f>
        <v>Jun</v>
      </c>
      <c r="G1081" s="4" t="s">
        <v>6</v>
      </c>
      <c r="H1081" s="4" t="s">
        <v>7</v>
      </c>
      <c r="I1081" s="4" t="s">
        <v>2</v>
      </c>
      <c r="J1081" s="4" t="s">
        <v>13</v>
      </c>
      <c r="K1081" s="4" t="s">
        <v>9</v>
      </c>
      <c r="L1081" s="4" t="s">
        <v>10</v>
      </c>
      <c r="M1081" s="8">
        <v>1</v>
      </c>
      <c r="N1081" s="5">
        <v>92.31</v>
      </c>
      <c r="O1081" s="6">
        <v>0</v>
      </c>
      <c r="P1081" s="5">
        <v>45.58</v>
      </c>
      <c r="Q1081" s="5">
        <f t="shared" si="64"/>
        <v>92.31</v>
      </c>
      <c r="R1081" s="5">
        <f t="shared" si="65"/>
        <v>45.58</v>
      </c>
      <c r="S1081" s="5">
        <f t="shared" si="66"/>
        <v>46.730000000000004</v>
      </c>
      <c r="T1081" s="7">
        <f t="shared" si="67"/>
        <v>0.50622901094139316</v>
      </c>
    </row>
    <row r="1082" spans="1:20" ht="15.6">
      <c r="A1082" s="2">
        <v>2105</v>
      </c>
      <c r="B1082" s="3">
        <v>46149</v>
      </c>
      <c r="C1082" s="4">
        <f>YEAR(SalesDataTable[[#This Row],[Order Date]])</f>
        <v>2026</v>
      </c>
      <c r="D1082" s="4" t="str">
        <f>"Q"&amp;ROUNDUP(MONTH(SalesDataTable[[#This Row],[Order Date]])/3,0)</f>
        <v>Q2</v>
      </c>
      <c r="E1082" s="4">
        <f>MONTH(SalesDataTable[[#This Row],[Order Date]])</f>
        <v>5</v>
      </c>
      <c r="F1082" s="4" t="str">
        <f>TEXT(SalesDataTable[[#This Row],[Order Date]],"MMM")</f>
        <v>May</v>
      </c>
      <c r="G1082" s="4" t="s">
        <v>6</v>
      </c>
      <c r="H1082" s="4" t="s">
        <v>49</v>
      </c>
      <c r="I1082" s="4" t="s">
        <v>19</v>
      </c>
      <c r="J1082" s="4" t="s">
        <v>13</v>
      </c>
      <c r="K1082" s="4" t="s">
        <v>23</v>
      </c>
      <c r="L1082" s="4" t="s">
        <v>40</v>
      </c>
      <c r="M1082" s="8">
        <v>1</v>
      </c>
      <c r="N1082" s="5">
        <v>80.3</v>
      </c>
      <c r="O1082" s="6">
        <v>0</v>
      </c>
      <c r="P1082" s="5">
        <v>40.020000000000003</v>
      </c>
      <c r="Q1082" s="5">
        <f t="shared" si="64"/>
        <v>80.3</v>
      </c>
      <c r="R1082" s="5">
        <f t="shared" si="65"/>
        <v>40.020000000000003</v>
      </c>
      <c r="S1082" s="5">
        <f t="shared" si="66"/>
        <v>40.279999999999994</v>
      </c>
      <c r="T1082" s="7">
        <f t="shared" si="67"/>
        <v>0.50161892901618921</v>
      </c>
    </row>
    <row r="1083" spans="1:20" ht="15.6">
      <c r="A1083" s="2">
        <v>2107</v>
      </c>
      <c r="B1083" s="3">
        <v>46127</v>
      </c>
      <c r="C1083" s="4">
        <f>YEAR(SalesDataTable[[#This Row],[Order Date]])</f>
        <v>2026</v>
      </c>
      <c r="D1083" s="4" t="str">
        <f>"Q"&amp;ROUNDUP(MONTH(SalesDataTable[[#This Row],[Order Date]])/3,0)</f>
        <v>Q2</v>
      </c>
      <c r="E1083" s="4">
        <f>MONTH(SalesDataTable[[#This Row],[Order Date]])</f>
        <v>4</v>
      </c>
      <c r="F1083" s="4" t="str">
        <f>TEXT(SalesDataTable[[#This Row],[Order Date]],"MMM")</f>
        <v>Apr</v>
      </c>
      <c r="G1083" s="4" t="s">
        <v>0</v>
      </c>
      <c r="H1083" s="4" t="s">
        <v>50</v>
      </c>
      <c r="I1083" s="4" t="s">
        <v>2</v>
      </c>
      <c r="J1083" s="4" t="s">
        <v>3</v>
      </c>
      <c r="K1083" s="4" t="s">
        <v>14</v>
      </c>
      <c r="L1083" s="4" t="s">
        <v>48</v>
      </c>
      <c r="M1083" s="8">
        <v>5</v>
      </c>
      <c r="N1083" s="5">
        <v>165.35</v>
      </c>
      <c r="O1083" s="6">
        <v>0.05</v>
      </c>
      <c r="P1083" s="5">
        <v>89.38</v>
      </c>
      <c r="Q1083" s="5">
        <f t="shared" si="64"/>
        <v>785.41249999999991</v>
      </c>
      <c r="R1083" s="5">
        <f t="shared" si="65"/>
        <v>446.9</v>
      </c>
      <c r="S1083" s="5">
        <f t="shared" si="66"/>
        <v>338.51249999999993</v>
      </c>
      <c r="T1083" s="7">
        <f t="shared" si="67"/>
        <v>0.43099963395031271</v>
      </c>
    </row>
    <row r="1084" spans="1:20" ht="15.6">
      <c r="A1084" s="2">
        <v>2108</v>
      </c>
      <c r="B1084" s="3">
        <v>46268</v>
      </c>
      <c r="C1084" s="4">
        <f>YEAR(SalesDataTable[[#This Row],[Order Date]])</f>
        <v>2026</v>
      </c>
      <c r="D1084" s="4" t="str">
        <f>"Q"&amp;ROUNDUP(MONTH(SalesDataTable[[#This Row],[Order Date]])/3,0)</f>
        <v>Q3</v>
      </c>
      <c r="E1084" s="4">
        <f>MONTH(SalesDataTable[[#This Row],[Order Date]])</f>
        <v>9</v>
      </c>
      <c r="F1084" s="4" t="str">
        <f>TEXT(SalesDataTable[[#This Row],[Order Date]],"MMM")</f>
        <v>Sep</v>
      </c>
      <c r="G1084" s="4" t="s">
        <v>6</v>
      </c>
      <c r="H1084" s="4" t="s">
        <v>41</v>
      </c>
      <c r="I1084" s="4" t="s">
        <v>2</v>
      </c>
      <c r="J1084" s="4" t="s">
        <v>3</v>
      </c>
      <c r="K1084" s="4" t="s">
        <v>9</v>
      </c>
      <c r="L1084" s="4" t="s">
        <v>17</v>
      </c>
      <c r="M1084" s="8">
        <v>1</v>
      </c>
      <c r="N1084" s="5">
        <v>146.13999999999999</v>
      </c>
      <c r="O1084" s="6">
        <v>0</v>
      </c>
      <c r="P1084" s="5">
        <v>81.040000000000006</v>
      </c>
      <c r="Q1084" s="5">
        <f t="shared" si="64"/>
        <v>146.13999999999999</v>
      </c>
      <c r="R1084" s="5">
        <f t="shared" si="65"/>
        <v>81.040000000000006</v>
      </c>
      <c r="S1084" s="5">
        <f t="shared" si="66"/>
        <v>65.09999999999998</v>
      </c>
      <c r="T1084" s="7">
        <f t="shared" si="67"/>
        <v>0.44546325441357593</v>
      </c>
    </row>
    <row r="1085" spans="1:20" ht="15.6">
      <c r="A1085" s="2">
        <v>2109</v>
      </c>
      <c r="B1085" s="3">
        <v>46201</v>
      </c>
      <c r="C1085" s="4">
        <f>YEAR(SalesDataTable[[#This Row],[Order Date]])</f>
        <v>2026</v>
      </c>
      <c r="D1085" s="4" t="str">
        <f>"Q"&amp;ROUNDUP(MONTH(SalesDataTable[[#This Row],[Order Date]])/3,0)</f>
        <v>Q2</v>
      </c>
      <c r="E1085" s="4">
        <f>MONTH(SalesDataTable[[#This Row],[Order Date]])</f>
        <v>6</v>
      </c>
      <c r="F1085" s="4" t="str">
        <f>TEXT(SalesDataTable[[#This Row],[Order Date]],"MMM")</f>
        <v>Jun</v>
      </c>
      <c r="G1085" s="4" t="s">
        <v>6</v>
      </c>
      <c r="H1085" s="4" t="s">
        <v>49</v>
      </c>
      <c r="I1085" s="4" t="s">
        <v>2</v>
      </c>
      <c r="J1085" s="4" t="s">
        <v>13</v>
      </c>
      <c r="K1085" s="4" t="s">
        <v>4</v>
      </c>
      <c r="L1085" s="4" t="s">
        <v>26</v>
      </c>
      <c r="M1085" s="8">
        <v>1</v>
      </c>
      <c r="N1085" s="5">
        <v>40.67</v>
      </c>
      <c r="O1085" s="6">
        <v>0</v>
      </c>
      <c r="P1085" s="5">
        <v>16.5</v>
      </c>
      <c r="Q1085" s="5">
        <f t="shared" si="64"/>
        <v>40.67</v>
      </c>
      <c r="R1085" s="5">
        <f t="shared" si="65"/>
        <v>16.5</v>
      </c>
      <c r="S1085" s="5">
        <f t="shared" si="66"/>
        <v>24.17</v>
      </c>
      <c r="T1085" s="7">
        <f t="shared" si="67"/>
        <v>0.59429554954511932</v>
      </c>
    </row>
    <row r="1086" spans="1:20" ht="15.6">
      <c r="A1086" s="2">
        <v>2110</v>
      </c>
      <c r="B1086" s="3">
        <v>46143</v>
      </c>
      <c r="C1086" s="4">
        <f>YEAR(SalesDataTable[[#This Row],[Order Date]])</f>
        <v>2026</v>
      </c>
      <c r="D1086" s="4" t="str">
        <f>"Q"&amp;ROUNDUP(MONTH(SalesDataTable[[#This Row],[Order Date]])/3,0)</f>
        <v>Q2</v>
      </c>
      <c r="E1086" s="4">
        <f>MONTH(SalesDataTable[[#This Row],[Order Date]])</f>
        <v>5</v>
      </c>
      <c r="F1086" s="4" t="str">
        <f>TEXT(SalesDataTable[[#This Row],[Order Date]],"MMM")</f>
        <v>May</v>
      </c>
      <c r="G1086" s="4" t="s">
        <v>0</v>
      </c>
      <c r="H1086" s="4" t="s">
        <v>50</v>
      </c>
      <c r="I1086" s="4" t="s">
        <v>2</v>
      </c>
      <c r="J1086" s="4" t="s">
        <v>3</v>
      </c>
      <c r="K1086" s="4" t="s">
        <v>14</v>
      </c>
      <c r="L1086" s="4" t="s">
        <v>48</v>
      </c>
      <c r="M1086" s="8">
        <v>1</v>
      </c>
      <c r="N1086" s="5">
        <v>164.49</v>
      </c>
      <c r="O1086" s="6">
        <v>0.05</v>
      </c>
      <c r="P1086" s="5">
        <v>87.81</v>
      </c>
      <c r="Q1086" s="5">
        <f t="shared" si="64"/>
        <v>156.2655</v>
      </c>
      <c r="R1086" s="5">
        <f t="shared" si="65"/>
        <v>87.81</v>
      </c>
      <c r="S1086" s="5">
        <f t="shared" si="66"/>
        <v>68.455500000000001</v>
      </c>
      <c r="T1086" s="7">
        <f t="shared" si="67"/>
        <v>0.43807174328306631</v>
      </c>
    </row>
    <row r="1087" spans="1:20" ht="15.6">
      <c r="A1087" s="2">
        <v>2111</v>
      </c>
      <c r="B1087" s="3">
        <v>46117</v>
      </c>
      <c r="C1087" s="4">
        <f>YEAR(SalesDataTable[[#This Row],[Order Date]])</f>
        <v>2026</v>
      </c>
      <c r="D1087" s="4" t="str">
        <f>"Q"&amp;ROUNDUP(MONTH(SalesDataTable[[#This Row],[Order Date]])/3,0)</f>
        <v>Q2</v>
      </c>
      <c r="E1087" s="4">
        <f>MONTH(SalesDataTable[[#This Row],[Order Date]])</f>
        <v>4</v>
      </c>
      <c r="F1087" s="4" t="str">
        <f>TEXT(SalesDataTable[[#This Row],[Order Date]],"MMM")</f>
        <v>Apr</v>
      </c>
      <c r="G1087" s="4" t="s">
        <v>20</v>
      </c>
      <c r="H1087" s="4" t="s">
        <v>47</v>
      </c>
      <c r="I1087" s="4" t="s">
        <v>2</v>
      </c>
      <c r="J1087" s="4" t="s">
        <v>13</v>
      </c>
      <c r="K1087" s="4" t="s">
        <v>9</v>
      </c>
      <c r="L1087" s="4" t="s">
        <v>46</v>
      </c>
      <c r="M1087" s="8">
        <v>3</v>
      </c>
      <c r="N1087" s="5">
        <v>69.83</v>
      </c>
      <c r="O1087" s="6">
        <v>0.05</v>
      </c>
      <c r="P1087" s="5">
        <v>31.53</v>
      </c>
      <c r="Q1087" s="5">
        <f t="shared" si="64"/>
        <v>199.0155</v>
      </c>
      <c r="R1087" s="5">
        <f t="shared" si="65"/>
        <v>94.59</v>
      </c>
      <c r="S1087" s="5">
        <f t="shared" si="66"/>
        <v>104.4255</v>
      </c>
      <c r="T1087" s="7">
        <f t="shared" si="67"/>
        <v>0.52471038687941396</v>
      </c>
    </row>
    <row r="1088" spans="1:20" ht="15.6">
      <c r="A1088" s="2">
        <v>2114</v>
      </c>
      <c r="B1088" s="3">
        <v>46174</v>
      </c>
      <c r="C1088" s="4">
        <f>YEAR(SalesDataTable[[#This Row],[Order Date]])</f>
        <v>2026</v>
      </c>
      <c r="D1088" s="4" t="str">
        <f>"Q"&amp;ROUNDUP(MONTH(SalesDataTable[[#This Row],[Order Date]])/3,0)</f>
        <v>Q2</v>
      </c>
      <c r="E1088" s="4">
        <f>MONTH(SalesDataTable[[#This Row],[Order Date]])</f>
        <v>6</v>
      </c>
      <c r="F1088" s="4" t="str">
        <f>TEXT(SalesDataTable[[#This Row],[Order Date]],"MMM")</f>
        <v>Jun</v>
      </c>
      <c r="G1088" s="4" t="s">
        <v>20</v>
      </c>
      <c r="H1088" s="4" t="s">
        <v>47</v>
      </c>
      <c r="I1088" s="4" t="s">
        <v>19</v>
      </c>
      <c r="J1088" s="4" t="s">
        <v>16</v>
      </c>
      <c r="K1088" s="4" t="s">
        <v>14</v>
      </c>
      <c r="L1088" s="4" t="s">
        <v>32</v>
      </c>
      <c r="M1088" s="8">
        <v>2</v>
      </c>
      <c r="N1088" s="5">
        <v>45.54</v>
      </c>
      <c r="O1088" s="6">
        <v>0.1</v>
      </c>
      <c r="P1088" s="5">
        <v>18.309999999999999</v>
      </c>
      <c r="Q1088" s="5">
        <f t="shared" si="64"/>
        <v>81.971999999999994</v>
      </c>
      <c r="R1088" s="5">
        <f t="shared" si="65"/>
        <v>36.619999999999997</v>
      </c>
      <c r="S1088" s="5">
        <f t="shared" si="66"/>
        <v>45.351999999999997</v>
      </c>
      <c r="T1088" s="7">
        <f t="shared" si="67"/>
        <v>0.5532620894939736</v>
      </c>
    </row>
    <row r="1089" spans="1:20" ht="15.6">
      <c r="A1089" s="2">
        <v>2115</v>
      </c>
      <c r="B1089" s="3">
        <v>46335</v>
      </c>
      <c r="C1089" s="4">
        <f>YEAR(SalesDataTable[[#This Row],[Order Date]])</f>
        <v>2026</v>
      </c>
      <c r="D1089" s="4" t="str">
        <f>"Q"&amp;ROUNDUP(MONTH(SalesDataTable[[#This Row],[Order Date]])/3,0)</f>
        <v>Q4</v>
      </c>
      <c r="E1089" s="4">
        <f>MONTH(SalesDataTable[[#This Row],[Order Date]])</f>
        <v>11</v>
      </c>
      <c r="F1089" s="4" t="str">
        <f>TEXT(SalesDataTable[[#This Row],[Order Date]],"MMM")</f>
        <v>Nov</v>
      </c>
      <c r="G1089" s="4" t="s">
        <v>6</v>
      </c>
      <c r="H1089" s="4" t="s">
        <v>43</v>
      </c>
      <c r="I1089" s="4" t="s">
        <v>2</v>
      </c>
      <c r="J1089" s="4" t="s">
        <v>13</v>
      </c>
      <c r="K1089" s="4" t="s">
        <v>4</v>
      </c>
      <c r="L1089" s="4" t="s">
        <v>5</v>
      </c>
      <c r="M1089" s="8">
        <v>5</v>
      </c>
      <c r="N1089" s="5">
        <v>82.96</v>
      </c>
      <c r="O1089" s="6">
        <v>0</v>
      </c>
      <c r="P1089" s="5">
        <v>43.55</v>
      </c>
      <c r="Q1089" s="5">
        <f t="shared" si="64"/>
        <v>414.79999999999995</v>
      </c>
      <c r="R1089" s="5">
        <f t="shared" si="65"/>
        <v>217.75</v>
      </c>
      <c r="S1089" s="5">
        <f t="shared" si="66"/>
        <v>197.04999999999995</v>
      </c>
      <c r="T1089" s="7">
        <f t="shared" si="67"/>
        <v>0.47504821600771452</v>
      </c>
    </row>
    <row r="1090" spans="1:20" ht="15.6">
      <c r="A1090" s="2">
        <v>2123</v>
      </c>
      <c r="B1090" s="3">
        <v>46379</v>
      </c>
      <c r="C1090" s="4">
        <f>YEAR(SalesDataTable[[#This Row],[Order Date]])</f>
        <v>2026</v>
      </c>
      <c r="D1090" s="4" t="str">
        <f>"Q"&amp;ROUNDUP(MONTH(SalesDataTable[[#This Row],[Order Date]])/3,0)</f>
        <v>Q4</v>
      </c>
      <c r="E1090" s="4">
        <f>MONTH(SalesDataTable[[#This Row],[Order Date]])</f>
        <v>12</v>
      </c>
      <c r="F1090" s="4" t="str">
        <f>TEXT(SalesDataTable[[#This Row],[Order Date]],"MMM")</f>
        <v>Dec</v>
      </c>
      <c r="G1090" s="4" t="s">
        <v>20</v>
      </c>
      <c r="H1090" s="4" t="s">
        <v>33</v>
      </c>
      <c r="I1090" s="4" t="s">
        <v>2</v>
      </c>
      <c r="J1090" s="4" t="s">
        <v>3</v>
      </c>
      <c r="K1090" s="4" t="s">
        <v>9</v>
      </c>
      <c r="L1090" s="4" t="s">
        <v>10</v>
      </c>
      <c r="M1090" s="8">
        <v>1</v>
      </c>
      <c r="N1090" s="5">
        <v>91.08</v>
      </c>
      <c r="O1090" s="6">
        <v>0.2</v>
      </c>
      <c r="P1090" s="5">
        <v>46.14</v>
      </c>
      <c r="Q1090" s="5">
        <f t="shared" ref="Q1090:Q1153" si="68">M1090*N1090*(1-O1090)</f>
        <v>72.864000000000004</v>
      </c>
      <c r="R1090" s="5">
        <f t="shared" ref="R1090:R1153" si="69">M1090*P1090</f>
        <v>46.14</v>
      </c>
      <c r="S1090" s="5">
        <f t="shared" ref="S1090:S1153" si="70">Q1090-R1090</f>
        <v>26.724000000000004</v>
      </c>
      <c r="T1090" s="7">
        <f t="shared" ref="T1090:T1153" si="71">IFERROR(S1090/Q1090,0)</f>
        <v>0.36676548089591571</v>
      </c>
    </row>
    <row r="1091" spans="1:20" ht="15.6">
      <c r="A1091" s="2">
        <v>2124</v>
      </c>
      <c r="B1091" s="3">
        <v>46289</v>
      </c>
      <c r="C1091" s="4">
        <f>YEAR(SalesDataTable[[#This Row],[Order Date]])</f>
        <v>2026</v>
      </c>
      <c r="D1091" s="4" t="str">
        <f>"Q"&amp;ROUNDUP(MONTH(SalesDataTable[[#This Row],[Order Date]])/3,0)</f>
        <v>Q3</v>
      </c>
      <c r="E1091" s="4">
        <f>MONTH(SalesDataTable[[#This Row],[Order Date]])</f>
        <v>9</v>
      </c>
      <c r="F1091" s="4" t="str">
        <f>TEXT(SalesDataTable[[#This Row],[Order Date]],"MMM")</f>
        <v>Sep</v>
      </c>
      <c r="G1091" s="4" t="s">
        <v>20</v>
      </c>
      <c r="H1091" s="4" t="s">
        <v>33</v>
      </c>
      <c r="I1091" s="4" t="s">
        <v>19</v>
      </c>
      <c r="J1091" s="4" t="s">
        <v>13</v>
      </c>
      <c r="K1091" s="4" t="s">
        <v>4</v>
      </c>
      <c r="L1091" s="4" t="s">
        <v>30</v>
      </c>
      <c r="M1091" s="8">
        <v>6</v>
      </c>
      <c r="N1091" s="5">
        <v>104.16</v>
      </c>
      <c r="O1091" s="6">
        <v>0</v>
      </c>
      <c r="P1091" s="5">
        <v>51.76</v>
      </c>
      <c r="Q1091" s="5">
        <f t="shared" si="68"/>
        <v>624.96</v>
      </c>
      <c r="R1091" s="5">
        <f t="shared" si="69"/>
        <v>310.56</v>
      </c>
      <c r="S1091" s="5">
        <f t="shared" si="70"/>
        <v>314.40000000000003</v>
      </c>
      <c r="T1091" s="7">
        <f t="shared" si="71"/>
        <v>0.50307219662058378</v>
      </c>
    </row>
    <row r="1092" spans="1:20" ht="15.6">
      <c r="A1092" s="2">
        <v>2126</v>
      </c>
      <c r="B1092" s="3">
        <v>46250</v>
      </c>
      <c r="C1092" s="4">
        <f>YEAR(SalesDataTable[[#This Row],[Order Date]])</f>
        <v>2026</v>
      </c>
      <c r="D1092" s="4" t="str">
        <f>"Q"&amp;ROUNDUP(MONTH(SalesDataTable[[#This Row],[Order Date]])/3,0)</f>
        <v>Q3</v>
      </c>
      <c r="E1092" s="4">
        <f>MONTH(SalesDataTable[[#This Row],[Order Date]])</f>
        <v>8</v>
      </c>
      <c r="F1092" s="4" t="str">
        <f>TEXT(SalesDataTable[[#This Row],[Order Date]],"MMM")</f>
        <v>Aug</v>
      </c>
      <c r="G1092" s="4" t="s">
        <v>6</v>
      </c>
      <c r="H1092" s="4" t="s">
        <v>49</v>
      </c>
      <c r="I1092" s="4" t="s">
        <v>2</v>
      </c>
      <c r="J1092" s="4" t="s">
        <v>16</v>
      </c>
      <c r="K1092" s="4" t="s">
        <v>4</v>
      </c>
      <c r="L1092" s="4" t="s">
        <v>30</v>
      </c>
      <c r="M1092" s="8">
        <v>2</v>
      </c>
      <c r="N1092" s="5">
        <v>104.02</v>
      </c>
      <c r="O1092" s="6">
        <v>0</v>
      </c>
      <c r="P1092" s="5">
        <v>50.26</v>
      </c>
      <c r="Q1092" s="5">
        <f t="shared" si="68"/>
        <v>208.04</v>
      </c>
      <c r="R1092" s="5">
        <f t="shared" si="69"/>
        <v>100.52</v>
      </c>
      <c r="S1092" s="5">
        <f t="shared" si="70"/>
        <v>107.52</v>
      </c>
      <c r="T1092" s="7">
        <f t="shared" si="71"/>
        <v>0.51682368775235532</v>
      </c>
    </row>
    <row r="1093" spans="1:20" ht="15.6">
      <c r="A1093" s="2">
        <v>2128</v>
      </c>
      <c r="B1093" s="3">
        <v>46159</v>
      </c>
      <c r="C1093" s="4">
        <f>YEAR(SalesDataTable[[#This Row],[Order Date]])</f>
        <v>2026</v>
      </c>
      <c r="D1093" s="4" t="str">
        <f>"Q"&amp;ROUNDUP(MONTH(SalesDataTable[[#This Row],[Order Date]])/3,0)</f>
        <v>Q2</v>
      </c>
      <c r="E1093" s="4">
        <f>MONTH(SalesDataTable[[#This Row],[Order Date]])</f>
        <v>5</v>
      </c>
      <c r="F1093" s="4" t="str">
        <f>TEXT(SalesDataTable[[#This Row],[Order Date]],"MMM")</f>
        <v>May</v>
      </c>
      <c r="G1093" s="4" t="s">
        <v>11</v>
      </c>
      <c r="H1093" s="4" t="s">
        <v>39</v>
      </c>
      <c r="I1093" s="4" t="s">
        <v>19</v>
      </c>
      <c r="J1093" s="4" t="s">
        <v>13</v>
      </c>
      <c r="K1093" s="4" t="s">
        <v>4</v>
      </c>
      <c r="L1093" s="4" t="s">
        <v>5</v>
      </c>
      <c r="M1093" s="8">
        <v>1</v>
      </c>
      <c r="N1093" s="5">
        <v>81.86</v>
      </c>
      <c r="O1093" s="6">
        <v>0</v>
      </c>
      <c r="P1093" s="5">
        <v>43.14</v>
      </c>
      <c r="Q1093" s="5">
        <f t="shared" si="68"/>
        <v>81.86</v>
      </c>
      <c r="R1093" s="5">
        <f t="shared" si="69"/>
        <v>43.14</v>
      </c>
      <c r="S1093" s="5">
        <f t="shared" si="70"/>
        <v>38.72</v>
      </c>
      <c r="T1093" s="7">
        <f t="shared" si="71"/>
        <v>0.47300268751526997</v>
      </c>
    </row>
    <row r="1094" spans="1:20" ht="15.6">
      <c r="A1094" s="2">
        <v>2129</v>
      </c>
      <c r="B1094" s="3">
        <v>46327</v>
      </c>
      <c r="C1094" s="4">
        <f>YEAR(SalesDataTable[[#This Row],[Order Date]])</f>
        <v>2026</v>
      </c>
      <c r="D1094" s="4" t="str">
        <f>"Q"&amp;ROUNDUP(MONTH(SalesDataTable[[#This Row],[Order Date]])/3,0)</f>
        <v>Q4</v>
      </c>
      <c r="E1094" s="4">
        <f>MONTH(SalesDataTable[[#This Row],[Order Date]])</f>
        <v>11</v>
      </c>
      <c r="F1094" s="4" t="str">
        <f>TEXT(SalesDataTable[[#This Row],[Order Date]],"MMM")</f>
        <v>Nov</v>
      </c>
      <c r="G1094" s="4" t="s">
        <v>20</v>
      </c>
      <c r="H1094" s="4" t="s">
        <v>47</v>
      </c>
      <c r="I1094" s="4" t="s">
        <v>19</v>
      </c>
      <c r="J1094" s="4" t="s">
        <v>13</v>
      </c>
      <c r="K1094" s="4" t="s">
        <v>4</v>
      </c>
      <c r="L1094" s="4" t="s">
        <v>22</v>
      </c>
      <c r="M1094" s="8">
        <v>2</v>
      </c>
      <c r="N1094" s="5">
        <v>50.43</v>
      </c>
      <c r="O1094" s="6">
        <v>0</v>
      </c>
      <c r="P1094" s="5">
        <v>22.54</v>
      </c>
      <c r="Q1094" s="5">
        <f t="shared" si="68"/>
        <v>100.86</v>
      </c>
      <c r="R1094" s="5">
        <f t="shared" si="69"/>
        <v>45.08</v>
      </c>
      <c r="S1094" s="5">
        <f t="shared" si="70"/>
        <v>55.78</v>
      </c>
      <c r="T1094" s="7">
        <f t="shared" si="71"/>
        <v>0.55304382312115807</v>
      </c>
    </row>
    <row r="1095" spans="1:20" ht="15.6">
      <c r="A1095" s="2">
        <v>2130</v>
      </c>
      <c r="B1095" s="3">
        <v>46223</v>
      </c>
      <c r="C1095" s="4">
        <f>YEAR(SalesDataTable[[#This Row],[Order Date]])</f>
        <v>2026</v>
      </c>
      <c r="D1095" s="4" t="str">
        <f>"Q"&amp;ROUNDUP(MONTH(SalesDataTable[[#This Row],[Order Date]])/3,0)</f>
        <v>Q3</v>
      </c>
      <c r="E1095" s="4">
        <f>MONTH(SalesDataTable[[#This Row],[Order Date]])</f>
        <v>7</v>
      </c>
      <c r="F1095" s="4" t="str">
        <f>TEXT(SalesDataTable[[#This Row],[Order Date]],"MMM")</f>
        <v>Jul</v>
      </c>
      <c r="G1095" s="4" t="s">
        <v>6</v>
      </c>
      <c r="H1095" s="4" t="s">
        <v>49</v>
      </c>
      <c r="I1095" s="4" t="s">
        <v>19</v>
      </c>
      <c r="J1095" s="4" t="s">
        <v>3</v>
      </c>
      <c r="K1095" s="4" t="s">
        <v>9</v>
      </c>
      <c r="L1095" s="4" t="s">
        <v>17</v>
      </c>
      <c r="M1095" s="8">
        <v>1</v>
      </c>
      <c r="N1095" s="5">
        <v>145.21</v>
      </c>
      <c r="O1095" s="6">
        <v>0</v>
      </c>
      <c r="P1095" s="5">
        <v>80.52</v>
      </c>
      <c r="Q1095" s="5">
        <f t="shared" si="68"/>
        <v>145.21</v>
      </c>
      <c r="R1095" s="5">
        <f t="shared" si="69"/>
        <v>80.52</v>
      </c>
      <c r="S1095" s="5">
        <f t="shared" si="70"/>
        <v>64.690000000000012</v>
      </c>
      <c r="T1095" s="7">
        <f t="shared" si="71"/>
        <v>0.44549273466014744</v>
      </c>
    </row>
    <row r="1096" spans="1:20" ht="15.6">
      <c r="A1096" s="2">
        <v>2132</v>
      </c>
      <c r="B1096" s="3">
        <v>46313</v>
      </c>
      <c r="C1096" s="4">
        <f>YEAR(SalesDataTable[[#This Row],[Order Date]])</f>
        <v>2026</v>
      </c>
      <c r="D1096" s="4" t="str">
        <f>"Q"&amp;ROUNDUP(MONTH(SalesDataTable[[#This Row],[Order Date]])/3,0)</f>
        <v>Q4</v>
      </c>
      <c r="E1096" s="4">
        <f>MONTH(SalesDataTable[[#This Row],[Order Date]])</f>
        <v>10</v>
      </c>
      <c r="F1096" s="4" t="str">
        <f>TEXT(SalesDataTable[[#This Row],[Order Date]],"MMM")</f>
        <v>Oct</v>
      </c>
      <c r="G1096" s="4" t="s">
        <v>20</v>
      </c>
      <c r="H1096" s="4" t="s">
        <v>33</v>
      </c>
      <c r="I1096" s="4" t="s">
        <v>19</v>
      </c>
      <c r="J1096" s="4" t="s">
        <v>13</v>
      </c>
      <c r="K1096" s="4" t="s">
        <v>9</v>
      </c>
      <c r="L1096" s="4" t="s">
        <v>10</v>
      </c>
      <c r="M1096" s="8">
        <v>1</v>
      </c>
      <c r="N1096" s="5">
        <v>92.56</v>
      </c>
      <c r="O1096" s="6">
        <v>0.1</v>
      </c>
      <c r="P1096" s="5">
        <v>44.23</v>
      </c>
      <c r="Q1096" s="5">
        <f t="shared" si="68"/>
        <v>83.304000000000002</v>
      </c>
      <c r="R1096" s="5">
        <f t="shared" si="69"/>
        <v>44.23</v>
      </c>
      <c r="S1096" s="5">
        <f t="shared" si="70"/>
        <v>39.074000000000005</v>
      </c>
      <c r="T1096" s="7">
        <f t="shared" si="71"/>
        <v>0.46905310669355621</v>
      </c>
    </row>
    <row r="1097" spans="1:20" ht="15.6">
      <c r="A1097" s="2">
        <v>2135</v>
      </c>
      <c r="B1097" s="3">
        <v>46386</v>
      </c>
      <c r="C1097" s="4">
        <f>YEAR(SalesDataTable[[#This Row],[Order Date]])</f>
        <v>2026</v>
      </c>
      <c r="D1097" s="4" t="str">
        <f>"Q"&amp;ROUNDUP(MONTH(SalesDataTable[[#This Row],[Order Date]])/3,0)</f>
        <v>Q4</v>
      </c>
      <c r="E1097" s="4">
        <f>MONTH(SalesDataTable[[#This Row],[Order Date]])</f>
        <v>12</v>
      </c>
      <c r="F1097" s="4" t="str">
        <f>TEXT(SalesDataTable[[#This Row],[Order Date]],"MMM")</f>
        <v>Dec</v>
      </c>
      <c r="G1097" s="4" t="s">
        <v>6</v>
      </c>
      <c r="H1097" s="4" t="s">
        <v>43</v>
      </c>
      <c r="I1097" s="4" t="s">
        <v>28</v>
      </c>
      <c r="J1097" s="4" t="s">
        <v>16</v>
      </c>
      <c r="K1097" s="4" t="s">
        <v>23</v>
      </c>
      <c r="L1097" s="4" t="s">
        <v>29</v>
      </c>
      <c r="M1097" s="8">
        <v>3</v>
      </c>
      <c r="N1097" s="5">
        <v>194.7</v>
      </c>
      <c r="O1097" s="6">
        <v>0.1</v>
      </c>
      <c r="P1097" s="5">
        <v>102.62</v>
      </c>
      <c r="Q1097" s="5">
        <f t="shared" si="68"/>
        <v>525.68999999999994</v>
      </c>
      <c r="R1097" s="5">
        <f t="shared" si="69"/>
        <v>307.86</v>
      </c>
      <c r="S1097" s="5">
        <f t="shared" si="70"/>
        <v>217.82999999999993</v>
      </c>
      <c r="T1097" s="7">
        <f t="shared" si="71"/>
        <v>0.41436968555612613</v>
      </c>
    </row>
    <row r="1098" spans="1:20" ht="15.6">
      <c r="A1098" s="2">
        <v>2136</v>
      </c>
      <c r="B1098" s="3">
        <v>46080</v>
      </c>
      <c r="C1098" s="4">
        <f>YEAR(SalesDataTable[[#This Row],[Order Date]])</f>
        <v>2026</v>
      </c>
      <c r="D1098" s="4" t="str">
        <f>"Q"&amp;ROUNDUP(MONTH(SalesDataTable[[#This Row],[Order Date]])/3,0)</f>
        <v>Q1</v>
      </c>
      <c r="E1098" s="4">
        <f>MONTH(SalesDataTable[[#This Row],[Order Date]])</f>
        <v>2</v>
      </c>
      <c r="F1098" s="4" t="str">
        <f>TEXT(SalesDataTable[[#This Row],[Order Date]],"MMM")</f>
        <v>Feb</v>
      </c>
      <c r="G1098" s="4" t="s">
        <v>6</v>
      </c>
      <c r="H1098" s="4" t="s">
        <v>43</v>
      </c>
      <c r="I1098" s="4" t="s">
        <v>2</v>
      </c>
      <c r="J1098" s="4" t="s">
        <v>3</v>
      </c>
      <c r="K1098" s="4" t="s">
        <v>14</v>
      </c>
      <c r="L1098" s="4" t="s">
        <v>44</v>
      </c>
      <c r="M1098" s="8">
        <v>2</v>
      </c>
      <c r="N1098" s="5">
        <v>135.38999999999999</v>
      </c>
      <c r="O1098" s="6">
        <v>0.05</v>
      </c>
      <c r="P1098" s="5">
        <v>65.69</v>
      </c>
      <c r="Q1098" s="5">
        <f t="shared" si="68"/>
        <v>257.24099999999999</v>
      </c>
      <c r="R1098" s="5">
        <f t="shared" si="69"/>
        <v>131.38</v>
      </c>
      <c r="S1098" s="5">
        <f t="shared" si="70"/>
        <v>125.86099999999999</v>
      </c>
      <c r="T1098" s="7">
        <f t="shared" si="71"/>
        <v>0.48927270536189799</v>
      </c>
    </row>
    <row r="1099" spans="1:20" ht="15.6">
      <c r="A1099" s="2">
        <v>2140</v>
      </c>
      <c r="B1099" s="3">
        <v>46253</v>
      </c>
      <c r="C1099" s="4">
        <f>YEAR(SalesDataTable[[#This Row],[Order Date]])</f>
        <v>2026</v>
      </c>
      <c r="D1099" s="4" t="str">
        <f>"Q"&amp;ROUNDUP(MONTH(SalesDataTable[[#This Row],[Order Date]])/3,0)</f>
        <v>Q3</v>
      </c>
      <c r="E1099" s="4">
        <f>MONTH(SalesDataTable[[#This Row],[Order Date]])</f>
        <v>8</v>
      </c>
      <c r="F1099" s="4" t="str">
        <f>TEXT(SalesDataTable[[#This Row],[Order Date]],"MMM")</f>
        <v>Aug</v>
      </c>
      <c r="G1099" s="4" t="s">
        <v>6</v>
      </c>
      <c r="H1099" s="4" t="s">
        <v>27</v>
      </c>
      <c r="I1099" s="4" t="s">
        <v>8</v>
      </c>
      <c r="J1099" s="4" t="s">
        <v>16</v>
      </c>
      <c r="K1099" s="4" t="s">
        <v>4</v>
      </c>
      <c r="L1099" s="4" t="s">
        <v>30</v>
      </c>
      <c r="M1099" s="8">
        <v>15</v>
      </c>
      <c r="N1099" s="5">
        <v>104.79</v>
      </c>
      <c r="O1099" s="6">
        <v>0.15</v>
      </c>
      <c r="P1099" s="5">
        <v>49.67</v>
      </c>
      <c r="Q1099" s="5">
        <f t="shared" si="68"/>
        <v>1336.0725</v>
      </c>
      <c r="R1099" s="5">
        <f t="shared" si="69"/>
        <v>745.05000000000007</v>
      </c>
      <c r="S1099" s="5">
        <f t="shared" si="70"/>
        <v>591.02249999999992</v>
      </c>
      <c r="T1099" s="7">
        <f t="shared" si="71"/>
        <v>0.44235810556687599</v>
      </c>
    </row>
    <row r="1100" spans="1:20" ht="15.6">
      <c r="A1100" s="2">
        <v>2141</v>
      </c>
      <c r="B1100" s="3">
        <v>46361</v>
      </c>
      <c r="C1100" s="4">
        <f>YEAR(SalesDataTable[[#This Row],[Order Date]])</f>
        <v>2026</v>
      </c>
      <c r="D1100" s="4" t="str">
        <f>"Q"&amp;ROUNDUP(MONTH(SalesDataTable[[#This Row],[Order Date]])/3,0)</f>
        <v>Q4</v>
      </c>
      <c r="E1100" s="4">
        <f>MONTH(SalesDataTable[[#This Row],[Order Date]])</f>
        <v>12</v>
      </c>
      <c r="F1100" s="4" t="str">
        <f>TEXT(SalesDataTable[[#This Row],[Order Date]],"MMM")</f>
        <v>Dec</v>
      </c>
      <c r="G1100" s="4" t="s">
        <v>20</v>
      </c>
      <c r="H1100" s="4" t="s">
        <v>47</v>
      </c>
      <c r="I1100" s="4" t="s">
        <v>2</v>
      </c>
      <c r="J1100" s="4" t="s">
        <v>13</v>
      </c>
      <c r="K1100" s="4" t="s">
        <v>23</v>
      </c>
      <c r="L1100" s="4" t="s">
        <v>29</v>
      </c>
      <c r="M1100" s="8">
        <v>3</v>
      </c>
      <c r="N1100" s="5">
        <v>194.07</v>
      </c>
      <c r="O1100" s="6">
        <v>0.1</v>
      </c>
      <c r="P1100" s="5">
        <v>102.37</v>
      </c>
      <c r="Q1100" s="5">
        <f t="shared" si="68"/>
        <v>523.98900000000003</v>
      </c>
      <c r="R1100" s="5">
        <f t="shared" si="69"/>
        <v>307.11</v>
      </c>
      <c r="S1100" s="5">
        <f t="shared" si="70"/>
        <v>216.87900000000002</v>
      </c>
      <c r="T1100" s="7">
        <f t="shared" si="71"/>
        <v>0.4138999101126169</v>
      </c>
    </row>
    <row r="1101" spans="1:20" ht="15.6">
      <c r="A1101" s="2">
        <v>2142</v>
      </c>
      <c r="B1101" s="3">
        <v>46123</v>
      </c>
      <c r="C1101" s="4">
        <f>YEAR(SalesDataTable[[#This Row],[Order Date]])</f>
        <v>2026</v>
      </c>
      <c r="D1101" s="4" t="str">
        <f>"Q"&amp;ROUNDUP(MONTH(SalesDataTable[[#This Row],[Order Date]])/3,0)</f>
        <v>Q2</v>
      </c>
      <c r="E1101" s="4">
        <f>MONTH(SalesDataTable[[#This Row],[Order Date]])</f>
        <v>4</v>
      </c>
      <c r="F1101" s="4" t="str">
        <f>TEXT(SalesDataTable[[#This Row],[Order Date]],"MMM")</f>
        <v>Apr</v>
      </c>
      <c r="G1101" s="4" t="s">
        <v>20</v>
      </c>
      <c r="H1101" s="4" t="s">
        <v>21</v>
      </c>
      <c r="I1101" s="4" t="s">
        <v>28</v>
      </c>
      <c r="J1101" s="4" t="s">
        <v>13</v>
      </c>
      <c r="K1101" s="4" t="s">
        <v>23</v>
      </c>
      <c r="L1101" s="4" t="s">
        <v>24</v>
      </c>
      <c r="M1101" s="8">
        <v>1</v>
      </c>
      <c r="N1101" s="5">
        <v>339.64</v>
      </c>
      <c r="O1101" s="6">
        <v>0.1</v>
      </c>
      <c r="P1101" s="5">
        <v>195.81</v>
      </c>
      <c r="Q1101" s="5">
        <f t="shared" si="68"/>
        <v>305.67599999999999</v>
      </c>
      <c r="R1101" s="5">
        <f t="shared" si="69"/>
        <v>195.81</v>
      </c>
      <c r="S1101" s="5">
        <f t="shared" si="70"/>
        <v>109.86599999999999</v>
      </c>
      <c r="T1101" s="7">
        <f t="shared" si="71"/>
        <v>0.35941977780394924</v>
      </c>
    </row>
    <row r="1102" spans="1:20" ht="15.6">
      <c r="A1102" s="2">
        <v>2145</v>
      </c>
      <c r="B1102" s="3">
        <v>46107</v>
      </c>
      <c r="C1102" s="4">
        <f>YEAR(SalesDataTable[[#This Row],[Order Date]])</f>
        <v>2026</v>
      </c>
      <c r="D1102" s="4" t="str">
        <f>"Q"&amp;ROUNDUP(MONTH(SalesDataTable[[#This Row],[Order Date]])/3,0)</f>
        <v>Q1</v>
      </c>
      <c r="E1102" s="4">
        <f>MONTH(SalesDataTable[[#This Row],[Order Date]])</f>
        <v>3</v>
      </c>
      <c r="F1102" s="4" t="str">
        <f>TEXT(SalesDataTable[[#This Row],[Order Date]],"MMM")</f>
        <v>Mar</v>
      </c>
      <c r="G1102" s="4" t="s">
        <v>20</v>
      </c>
      <c r="H1102" s="4" t="s">
        <v>33</v>
      </c>
      <c r="I1102" s="4" t="s">
        <v>19</v>
      </c>
      <c r="J1102" s="4" t="s">
        <v>3</v>
      </c>
      <c r="K1102" s="4" t="s">
        <v>4</v>
      </c>
      <c r="L1102" s="4" t="s">
        <v>26</v>
      </c>
      <c r="M1102" s="8">
        <v>1</v>
      </c>
      <c r="N1102" s="5">
        <v>39.53</v>
      </c>
      <c r="O1102" s="6">
        <v>0.05</v>
      </c>
      <c r="P1102" s="5">
        <v>17.170000000000002</v>
      </c>
      <c r="Q1102" s="5">
        <f t="shared" si="68"/>
        <v>37.5535</v>
      </c>
      <c r="R1102" s="5">
        <f t="shared" si="69"/>
        <v>17.170000000000002</v>
      </c>
      <c r="S1102" s="5">
        <f t="shared" si="70"/>
        <v>20.383499999999998</v>
      </c>
      <c r="T1102" s="7">
        <f t="shared" si="71"/>
        <v>0.54278562584046752</v>
      </c>
    </row>
    <row r="1103" spans="1:20" ht="15.6">
      <c r="A1103" s="2">
        <v>2146</v>
      </c>
      <c r="B1103" s="3">
        <v>46265</v>
      </c>
      <c r="C1103" s="4">
        <f>YEAR(SalesDataTable[[#This Row],[Order Date]])</f>
        <v>2026</v>
      </c>
      <c r="D1103" s="4" t="str">
        <f>"Q"&amp;ROUNDUP(MONTH(SalesDataTable[[#This Row],[Order Date]])/3,0)</f>
        <v>Q3</v>
      </c>
      <c r="E1103" s="4">
        <f>MONTH(SalesDataTable[[#This Row],[Order Date]])</f>
        <v>8</v>
      </c>
      <c r="F1103" s="4" t="str">
        <f>TEXT(SalesDataTable[[#This Row],[Order Date]],"MMM")</f>
        <v>Aug</v>
      </c>
      <c r="G1103" s="4" t="s">
        <v>0</v>
      </c>
      <c r="H1103" s="4" t="s">
        <v>1</v>
      </c>
      <c r="I1103" s="4" t="s">
        <v>28</v>
      </c>
      <c r="J1103" s="4" t="s">
        <v>13</v>
      </c>
      <c r="K1103" s="4" t="s">
        <v>34</v>
      </c>
      <c r="L1103" s="4" t="s">
        <v>42</v>
      </c>
      <c r="M1103" s="8">
        <v>1</v>
      </c>
      <c r="N1103" s="5">
        <v>35.47</v>
      </c>
      <c r="O1103" s="6">
        <v>0.05</v>
      </c>
      <c r="P1103" s="5">
        <v>14.1</v>
      </c>
      <c r="Q1103" s="5">
        <f t="shared" si="68"/>
        <v>33.6965</v>
      </c>
      <c r="R1103" s="5">
        <f t="shared" si="69"/>
        <v>14.1</v>
      </c>
      <c r="S1103" s="5">
        <f t="shared" si="70"/>
        <v>19.596499999999999</v>
      </c>
      <c r="T1103" s="7">
        <f t="shared" si="71"/>
        <v>0.58155891561438122</v>
      </c>
    </row>
    <row r="1104" spans="1:20" ht="15.6">
      <c r="A1104" s="2">
        <v>2147</v>
      </c>
      <c r="B1104" s="3">
        <v>46216</v>
      </c>
      <c r="C1104" s="4">
        <f>YEAR(SalesDataTable[[#This Row],[Order Date]])</f>
        <v>2026</v>
      </c>
      <c r="D1104" s="4" t="str">
        <f>"Q"&amp;ROUNDUP(MONTH(SalesDataTable[[#This Row],[Order Date]])/3,0)</f>
        <v>Q3</v>
      </c>
      <c r="E1104" s="4">
        <f>MONTH(SalesDataTable[[#This Row],[Order Date]])</f>
        <v>7</v>
      </c>
      <c r="F1104" s="4" t="str">
        <f>TEXT(SalesDataTable[[#This Row],[Order Date]],"MMM")</f>
        <v>Jul</v>
      </c>
      <c r="G1104" s="4" t="s">
        <v>6</v>
      </c>
      <c r="H1104" s="4" t="s">
        <v>49</v>
      </c>
      <c r="I1104" s="4" t="s">
        <v>19</v>
      </c>
      <c r="J1104" s="4" t="s">
        <v>13</v>
      </c>
      <c r="K1104" s="4" t="s">
        <v>14</v>
      </c>
      <c r="L1104" s="4" t="s">
        <v>44</v>
      </c>
      <c r="M1104" s="8">
        <v>1</v>
      </c>
      <c r="N1104" s="5">
        <v>131.91999999999999</v>
      </c>
      <c r="O1104" s="6">
        <v>0</v>
      </c>
      <c r="P1104" s="5">
        <v>66.19</v>
      </c>
      <c r="Q1104" s="5">
        <f t="shared" si="68"/>
        <v>131.91999999999999</v>
      </c>
      <c r="R1104" s="5">
        <f t="shared" si="69"/>
        <v>66.19</v>
      </c>
      <c r="S1104" s="5">
        <f t="shared" si="70"/>
        <v>65.72999999999999</v>
      </c>
      <c r="T1104" s="7">
        <f t="shared" si="71"/>
        <v>0.49825651910248631</v>
      </c>
    </row>
    <row r="1105" spans="1:20" ht="15.6">
      <c r="A1105" s="2">
        <v>2148</v>
      </c>
      <c r="B1105" s="3">
        <v>46228</v>
      </c>
      <c r="C1105" s="4">
        <f>YEAR(SalesDataTable[[#This Row],[Order Date]])</f>
        <v>2026</v>
      </c>
      <c r="D1105" s="4" t="str">
        <f>"Q"&amp;ROUNDUP(MONTH(SalesDataTable[[#This Row],[Order Date]])/3,0)</f>
        <v>Q3</v>
      </c>
      <c r="E1105" s="4">
        <f>MONTH(SalesDataTable[[#This Row],[Order Date]])</f>
        <v>7</v>
      </c>
      <c r="F1105" s="4" t="str">
        <f>TEXT(SalesDataTable[[#This Row],[Order Date]],"MMM")</f>
        <v>Jul</v>
      </c>
      <c r="G1105" s="4" t="s">
        <v>11</v>
      </c>
      <c r="H1105" s="4" t="s">
        <v>39</v>
      </c>
      <c r="I1105" s="4" t="s">
        <v>2</v>
      </c>
      <c r="J1105" s="4" t="s">
        <v>13</v>
      </c>
      <c r="K1105" s="4" t="s">
        <v>34</v>
      </c>
      <c r="L1105" s="4" t="s">
        <v>35</v>
      </c>
      <c r="M1105" s="8">
        <v>2</v>
      </c>
      <c r="N1105" s="5">
        <v>41.14</v>
      </c>
      <c r="O1105" s="6">
        <v>0.1</v>
      </c>
      <c r="P1105" s="5">
        <v>14.84</v>
      </c>
      <c r="Q1105" s="5">
        <f t="shared" si="68"/>
        <v>74.052000000000007</v>
      </c>
      <c r="R1105" s="5">
        <f t="shared" si="69"/>
        <v>29.68</v>
      </c>
      <c r="S1105" s="5">
        <f t="shared" si="70"/>
        <v>44.372000000000007</v>
      </c>
      <c r="T1105" s="7">
        <f t="shared" si="71"/>
        <v>0.59920056176740677</v>
      </c>
    </row>
    <row r="1106" spans="1:20" ht="15.6">
      <c r="A1106" s="2">
        <v>2149</v>
      </c>
      <c r="B1106" s="3">
        <v>46053</v>
      </c>
      <c r="C1106" s="4">
        <f>YEAR(SalesDataTable[[#This Row],[Order Date]])</f>
        <v>2026</v>
      </c>
      <c r="D1106" s="4" t="str">
        <f>"Q"&amp;ROUNDUP(MONTH(SalesDataTable[[#This Row],[Order Date]])/3,0)</f>
        <v>Q1</v>
      </c>
      <c r="E1106" s="4">
        <f>MONTH(SalesDataTable[[#This Row],[Order Date]])</f>
        <v>1</v>
      </c>
      <c r="F1106" s="4" t="str">
        <f>TEXT(SalesDataTable[[#This Row],[Order Date]],"MMM")</f>
        <v>Jan</v>
      </c>
      <c r="G1106" s="4" t="s">
        <v>0</v>
      </c>
      <c r="H1106" s="4" t="s">
        <v>50</v>
      </c>
      <c r="I1106" s="4" t="s">
        <v>2</v>
      </c>
      <c r="J1106" s="4" t="s">
        <v>3</v>
      </c>
      <c r="K1106" s="4" t="s">
        <v>34</v>
      </c>
      <c r="L1106" s="4" t="s">
        <v>38</v>
      </c>
      <c r="M1106" s="8">
        <v>2</v>
      </c>
      <c r="N1106" s="5">
        <v>124.83</v>
      </c>
      <c r="O1106" s="6">
        <v>0</v>
      </c>
      <c r="P1106" s="5">
        <v>70.91</v>
      </c>
      <c r="Q1106" s="5">
        <f t="shared" si="68"/>
        <v>249.66</v>
      </c>
      <c r="R1106" s="5">
        <f t="shared" si="69"/>
        <v>141.82</v>
      </c>
      <c r="S1106" s="5">
        <f t="shared" si="70"/>
        <v>107.84</v>
      </c>
      <c r="T1106" s="7">
        <f t="shared" si="71"/>
        <v>0.43194744853000083</v>
      </c>
    </row>
    <row r="1107" spans="1:20" ht="15.6">
      <c r="A1107" s="2">
        <v>2151</v>
      </c>
      <c r="B1107" s="3">
        <v>46344</v>
      </c>
      <c r="C1107" s="4">
        <f>YEAR(SalesDataTable[[#This Row],[Order Date]])</f>
        <v>2026</v>
      </c>
      <c r="D1107" s="4" t="str">
        <f>"Q"&amp;ROUNDUP(MONTH(SalesDataTable[[#This Row],[Order Date]])/3,0)</f>
        <v>Q4</v>
      </c>
      <c r="E1107" s="4">
        <f>MONTH(SalesDataTable[[#This Row],[Order Date]])</f>
        <v>11</v>
      </c>
      <c r="F1107" s="4" t="str">
        <f>TEXT(SalesDataTable[[#This Row],[Order Date]],"MMM")</f>
        <v>Nov</v>
      </c>
      <c r="G1107" s="4" t="s">
        <v>6</v>
      </c>
      <c r="H1107" s="4" t="s">
        <v>7</v>
      </c>
      <c r="I1107" s="4" t="s">
        <v>2</v>
      </c>
      <c r="J1107" s="4" t="s">
        <v>13</v>
      </c>
      <c r="K1107" s="4" t="s">
        <v>23</v>
      </c>
      <c r="L1107" s="4" t="s">
        <v>51</v>
      </c>
      <c r="M1107" s="8">
        <v>2</v>
      </c>
      <c r="N1107" s="5">
        <v>124.18</v>
      </c>
      <c r="O1107" s="6">
        <v>0.15</v>
      </c>
      <c r="P1107" s="5">
        <v>60.72</v>
      </c>
      <c r="Q1107" s="5">
        <f t="shared" si="68"/>
        <v>211.10599999999999</v>
      </c>
      <c r="R1107" s="5">
        <f t="shared" si="69"/>
        <v>121.44</v>
      </c>
      <c r="S1107" s="5">
        <f t="shared" si="70"/>
        <v>89.665999999999997</v>
      </c>
      <c r="T1107" s="7">
        <f t="shared" si="71"/>
        <v>0.42474396748552862</v>
      </c>
    </row>
    <row r="1108" spans="1:20" ht="15.6">
      <c r="A1108" s="2">
        <v>2152</v>
      </c>
      <c r="B1108" s="3">
        <v>46093</v>
      </c>
      <c r="C1108" s="4">
        <f>YEAR(SalesDataTable[[#This Row],[Order Date]])</f>
        <v>2026</v>
      </c>
      <c r="D1108" s="4" t="str">
        <f>"Q"&amp;ROUNDUP(MONTH(SalesDataTable[[#This Row],[Order Date]])/3,0)</f>
        <v>Q1</v>
      </c>
      <c r="E1108" s="4">
        <f>MONTH(SalesDataTable[[#This Row],[Order Date]])</f>
        <v>3</v>
      </c>
      <c r="F1108" s="4" t="str">
        <f>TEXT(SalesDataTable[[#This Row],[Order Date]],"MMM")</f>
        <v>Mar</v>
      </c>
      <c r="G1108" s="4" t="s">
        <v>0</v>
      </c>
      <c r="H1108" s="4" t="s">
        <v>36</v>
      </c>
      <c r="I1108" s="4" t="s">
        <v>2</v>
      </c>
      <c r="J1108" s="4" t="s">
        <v>13</v>
      </c>
      <c r="K1108" s="4" t="s">
        <v>9</v>
      </c>
      <c r="L1108" s="4" t="s">
        <v>17</v>
      </c>
      <c r="M1108" s="8">
        <v>1</v>
      </c>
      <c r="N1108" s="5">
        <v>142.88999999999999</v>
      </c>
      <c r="O1108" s="6">
        <v>0</v>
      </c>
      <c r="P1108" s="5">
        <v>81.099999999999994</v>
      </c>
      <c r="Q1108" s="5">
        <f t="shared" si="68"/>
        <v>142.88999999999999</v>
      </c>
      <c r="R1108" s="5">
        <f t="shared" si="69"/>
        <v>81.099999999999994</v>
      </c>
      <c r="S1108" s="5">
        <f t="shared" si="70"/>
        <v>61.789999999999992</v>
      </c>
      <c r="T1108" s="7">
        <f t="shared" si="71"/>
        <v>0.43243054097557559</v>
      </c>
    </row>
    <row r="1109" spans="1:20" ht="15.6">
      <c r="A1109" s="2">
        <v>2154</v>
      </c>
      <c r="B1109" s="3">
        <v>46336</v>
      </c>
      <c r="C1109" s="4">
        <f>YEAR(SalesDataTable[[#This Row],[Order Date]])</f>
        <v>2026</v>
      </c>
      <c r="D1109" s="4" t="str">
        <f>"Q"&amp;ROUNDUP(MONTH(SalesDataTable[[#This Row],[Order Date]])/3,0)</f>
        <v>Q4</v>
      </c>
      <c r="E1109" s="4">
        <f>MONTH(SalesDataTable[[#This Row],[Order Date]])</f>
        <v>11</v>
      </c>
      <c r="F1109" s="4" t="str">
        <f>TEXT(SalesDataTable[[#This Row],[Order Date]],"MMM")</f>
        <v>Nov</v>
      </c>
      <c r="G1109" s="4" t="s">
        <v>20</v>
      </c>
      <c r="H1109" s="4" t="s">
        <v>31</v>
      </c>
      <c r="I1109" s="4" t="s">
        <v>2</v>
      </c>
      <c r="J1109" s="4" t="s">
        <v>13</v>
      </c>
      <c r="K1109" s="4" t="s">
        <v>9</v>
      </c>
      <c r="L1109" s="4" t="s">
        <v>37</v>
      </c>
      <c r="M1109" s="8">
        <v>5</v>
      </c>
      <c r="N1109" s="5">
        <v>152.82</v>
      </c>
      <c r="O1109" s="6">
        <v>0.1</v>
      </c>
      <c r="P1109" s="5">
        <v>80.09</v>
      </c>
      <c r="Q1109" s="5">
        <f t="shared" si="68"/>
        <v>687.68999999999994</v>
      </c>
      <c r="R1109" s="5">
        <f t="shared" si="69"/>
        <v>400.45000000000005</v>
      </c>
      <c r="S1109" s="5">
        <f t="shared" si="70"/>
        <v>287.2399999999999</v>
      </c>
      <c r="T1109" s="7">
        <f t="shared" si="71"/>
        <v>0.417688202533118</v>
      </c>
    </row>
    <row r="1110" spans="1:20" ht="15.6">
      <c r="A1110" s="2">
        <v>2156</v>
      </c>
      <c r="B1110" s="3">
        <v>46237</v>
      </c>
      <c r="C1110" s="4">
        <f>YEAR(SalesDataTable[[#This Row],[Order Date]])</f>
        <v>2026</v>
      </c>
      <c r="D1110" s="4" t="str">
        <f>"Q"&amp;ROUNDUP(MONTH(SalesDataTable[[#This Row],[Order Date]])/3,0)</f>
        <v>Q3</v>
      </c>
      <c r="E1110" s="4">
        <f>MONTH(SalesDataTable[[#This Row],[Order Date]])</f>
        <v>8</v>
      </c>
      <c r="F1110" s="4" t="str">
        <f>TEXT(SalesDataTable[[#This Row],[Order Date]],"MMM")</f>
        <v>Aug</v>
      </c>
      <c r="G1110" s="4" t="s">
        <v>0</v>
      </c>
      <c r="H1110" s="4" t="s">
        <v>1</v>
      </c>
      <c r="I1110" s="4" t="s">
        <v>19</v>
      </c>
      <c r="J1110" s="4" t="s">
        <v>3</v>
      </c>
      <c r="K1110" s="4" t="s">
        <v>14</v>
      </c>
      <c r="L1110" s="4" t="s">
        <v>48</v>
      </c>
      <c r="M1110" s="8">
        <v>1</v>
      </c>
      <c r="N1110" s="5">
        <v>162.78</v>
      </c>
      <c r="O1110" s="6">
        <v>0</v>
      </c>
      <c r="P1110" s="5">
        <v>85.08</v>
      </c>
      <c r="Q1110" s="5">
        <f t="shared" si="68"/>
        <v>162.78</v>
      </c>
      <c r="R1110" s="5">
        <f t="shared" si="69"/>
        <v>85.08</v>
      </c>
      <c r="S1110" s="5">
        <f t="shared" si="70"/>
        <v>77.7</v>
      </c>
      <c r="T1110" s="7">
        <f t="shared" si="71"/>
        <v>0.47733136748986366</v>
      </c>
    </row>
    <row r="1111" spans="1:20" ht="15.6">
      <c r="A1111" s="2">
        <v>2159</v>
      </c>
      <c r="B1111" s="3">
        <v>46181</v>
      </c>
      <c r="C1111" s="4">
        <f>YEAR(SalesDataTable[[#This Row],[Order Date]])</f>
        <v>2026</v>
      </c>
      <c r="D1111" s="4" t="str">
        <f>"Q"&amp;ROUNDUP(MONTH(SalesDataTable[[#This Row],[Order Date]])/3,0)</f>
        <v>Q2</v>
      </c>
      <c r="E1111" s="4">
        <f>MONTH(SalesDataTable[[#This Row],[Order Date]])</f>
        <v>6</v>
      </c>
      <c r="F1111" s="4" t="str">
        <f>TEXT(SalesDataTable[[#This Row],[Order Date]],"MMM")</f>
        <v>Jun</v>
      </c>
      <c r="G1111" s="4" t="s">
        <v>11</v>
      </c>
      <c r="H1111" s="4" t="s">
        <v>39</v>
      </c>
      <c r="I1111" s="4" t="s">
        <v>19</v>
      </c>
      <c r="J1111" s="4" t="s">
        <v>13</v>
      </c>
      <c r="K1111" s="4" t="s">
        <v>9</v>
      </c>
      <c r="L1111" s="4" t="s">
        <v>37</v>
      </c>
      <c r="M1111" s="8">
        <v>1</v>
      </c>
      <c r="N1111" s="5">
        <v>157.04</v>
      </c>
      <c r="O1111" s="6">
        <v>0</v>
      </c>
      <c r="P1111" s="5">
        <v>77.540000000000006</v>
      </c>
      <c r="Q1111" s="5">
        <f t="shared" si="68"/>
        <v>157.04</v>
      </c>
      <c r="R1111" s="5">
        <f t="shared" si="69"/>
        <v>77.540000000000006</v>
      </c>
      <c r="S1111" s="5">
        <f t="shared" si="70"/>
        <v>79.499999999999986</v>
      </c>
      <c r="T1111" s="7">
        <f t="shared" si="71"/>
        <v>0.5062404482934284</v>
      </c>
    </row>
    <row r="1112" spans="1:20" ht="15.6">
      <c r="A1112" s="2">
        <v>2160</v>
      </c>
      <c r="B1112" s="3">
        <v>46363</v>
      </c>
      <c r="C1112" s="4">
        <f>YEAR(SalesDataTable[[#This Row],[Order Date]])</f>
        <v>2026</v>
      </c>
      <c r="D1112" s="4" t="str">
        <f>"Q"&amp;ROUNDUP(MONTH(SalesDataTable[[#This Row],[Order Date]])/3,0)</f>
        <v>Q4</v>
      </c>
      <c r="E1112" s="4">
        <f>MONTH(SalesDataTable[[#This Row],[Order Date]])</f>
        <v>12</v>
      </c>
      <c r="F1112" s="4" t="str">
        <f>TEXT(SalesDataTable[[#This Row],[Order Date]],"MMM")</f>
        <v>Dec</v>
      </c>
      <c r="G1112" s="4" t="s">
        <v>0</v>
      </c>
      <c r="H1112" s="4" t="s">
        <v>50</v>
      </c>
      <c r="I1112" s="4" t="s">
        <v>28</v>
      </c>
      <c r="J1112" s="4" t="s">
        <v>3</v>
      </c>
      <c r="K1112" s="4" t="s">
        <v>14</v>
      </c>
      <c r="L1112" s="4" t="s">
        <v>15</v>
      </c>
      <c r="M1112" s="8">
        <v>1</v>
      </c>
      <c r="N1112" s="5">
        <v>35.53</v>
      </c>
      <c r="O1112" s="6">
        <v>0.05</v>
      </c>
      <c r="P1112" s="5">
        <v>13.28</v>
      </c>
      <c r="Q1112" s="5">
        <f t="shared" si="68"/>
        <v>33.753500000000003</v>
      </c>
      <c r="R1112" s="5">
        <f t="shared" si="69"/>
        <v>13.28</v>
      </c>
      <c r="S1112" s="5">
        <f t="shared" si="70"/>
        <v>20.473500000000001</v>
      </c>
      <c r="T1112" s="7">
        <f t="shared" si="71"/>
        <v>0.6065593197742456</v>
      </c>
    </row>
    <row r="1113" spans="1:20" ht="15.6">
      <c r="A1113" s="2">
        <v>2162</v>
      </c>
      <c r="B1113" s="3">
        <v>46276</v>
      </c>
      <c r="C1113" s="4">
        <f>YEAR(SalesDataTable[[#This Row],[Order Date]])</f>
        <v>2026</v>
      </c>
      <c r="D1113" s="4" t="str">
        <f>"Q"&amp;ROUNDUP(MONTH(SalesDataTable[[#This Row],[Order Date]])/3,0)</f>
        <v>Q3</v>
      </c>
      <c r="E1113" s="4">
        <f>MONTH(SalesDataTable[[#This Row],[Order Date]])</f>
        <v>9</v>
      </c>
      <c r="F1113" s="4" t="str">
        <f>TEXT(SalesDataTable[[#This Row],[Order Date]],"MMM")</f>
        <v>Sep</v>
      </c>
      <c r="G1113" s="4" t="s">
        <v>6</v>
      </c>
      <c r="H1113" s="4" t="s">
        <v>7</v>
      </c>
      <c r="I1113" s="4" t="s">
        <v>2</v>
      </c>
      <c r="J1113" s="4" t="s">
        <v>13</v>
      </c>
      <c r="K1113" s="4" t="s">
        <v>14</v>
      </c>
      <c r="L1113" s="4" t="s">
        <v>44</v>
      </c>
      <c r="M1113" s="8">
        <v>1</v>
      </c>
      <c r="N1113" s="5">
        <v>133.31</v>
      </c>
      <c r="O1113" s="6">
        <v>0.05</v>
      </c>
      <c r="P1113" s="5">
        <v>67.790000000000006</v>
      </c>
      <c r="Q1113" s="5">
        <f t="shared" si="68"/>
        <v>126.64449999999999</v>
      </c>
      <c r="R1113" s="5">
        <f t="shared" si="69"/>
        <v>67.790000000000006</v>
      </c>
      <c r="S1113" s="5">
        <f t="shared" si="70"/>
        <v>58.854499999999987</v>
      </c>
      <c r="T1113" s="7">
        <f t="shared" si="71"/>
        <v>0.46472211584395684</v>
      </c>
    </row>
    <row r="1114" spans="1:20" ht="15.6">
      <c r="A1114" s="2">
        <v>2166</v>
      </c>
      <c r="B1114" s="3">
        <v>46332</v>
      </c>
      <c r="C1114" s="4">
        <f>YEAR(SalesDataTable[[#This Row],[Order Date]])</f>
        <v>2026</v>
      </c>
      <c r="D1114" s="4" t="str">
        <f>"Q"&amp;ROUNDUP(MONTH(SalesDataTable[[#This Row],[Order Date]])/3,0)</f>
        <v>Q4</v>
      </c>
      <c r="E1114" s="4">
        <f>MONTH(SalesDataTable[[#This Row],[Order Date]])</f>
        <v>11</v>
      </c>
      <c r="F1114" s="4" t="str">
        <f>TEXT(SalesDataTable[[#This Row],[Order Date]],"MMM")</f>
        <v>Nov</v>
      </c>
      <c r="G1114" s="4" t="s">
        <v>20</v>
      </c>
      <c r="H1114" s="4" t="s">
        <v>47</v>
      </c>
      <c r="I1114" s="4" t="s">
        <v>19</v>
      </c>
      <c r="J1114" s="4" t="s">
        <v>13</v>
      </c>
      <c r="K1114" s="4" t="s">
        <v>34</v>
      </c>
      <c r="L1114" s="4" t="s">
        <v>35</v>
      </c>
      <c r="M1114" s="8">
        <v>1</v>
      </c>
      <c r="N1114" s="5">
        <v>40.380000000000003</v>
      </c>
      <c r="O1114" s="6">
        <v>0.15</v>
      </c>
      <c r="P1114" s="5">
        <v>14.53</v>
      </c>
      <c r="Q1114" s="5">
        <f t="shared" si="68"/>
        <v>34.323</v>
      </c>
      <c r="R1114" s="5">
        <f t="shared" si="69"/>
        <v>14.53</v>
      </c>
      <c r="S1114" s="5">
        <f t="shared" si="70"/>
        <v>19.792999999999999</v>
      </c>
      <c r="T1114" s="7">
        <f t="shared" si="71"/>
        <v>0.57666870611543275</v>
      </c>
    </row>
    <row r="1115" spans="1:20" ht="15.6">
      <c r="A1115" s="2">
        <v>2170</v>
      </c>
      <c r="B1115" s="3">
        <v>46075</v>
      </c>
      <c r="C1115" s="4">
        <f>YEAR(SalesDataTable[[#This Row],[Order Date]])</f>
        <v>2026</v>
      </c>
      <c r="D1115" s="4" t="str">
        <f>"Q"&amp;ROUNDUP(MONTH(SalesDataTable[[#This Row],[Order Date]])/3,0)</f>
        <v>Q1</v>
      </c>
      <c r="E1115" s="4">
        <f>MONTH(SalesDataTable[[#This Row],[Order Date]])</f>
        <v>2</v>
      </c>
      <c r="F1115" s="4" t="str">
        <f>TEXT(SalesDataTable[[#This Row],[Order Date]],"MMM")</f>
        <v>Feb</v>
      </c>
      <c r="G1115" s="4" t="s">
        <v>6</v>
      </c>
      <c r="H1115" s="4" t="s">
        <v>41</v>
      </c>
      <c r="I1115" s="4" t="s">
        <v>28</v>
      </c>
      <c r="J1115" s="4" t="s">
        <v>3</v>
      </c>
      <c r="K1115" s="4" t="s">
        <v>4</v>
      </c>
      <c r="L1115" s="4" t="s">
        <v>30</v>
      </c>
      <c r="M1115" s="8">
        <v>1</v>
      </c>
      <c r="N1115" s="5">
        <v>101.19</v>
      </c>
      <c r="O1115" s="6">
        <v>0.05</v>
      </c>
      <c r="P1115" s="5">
        <v>49.14</v>
      </c>
      <c r="Q1115" s="5">
        <f t="shared" si="68"/>
        <v>96.130499999999998</v>
      </c>
      <c r="R1115" s="5">
        <f t="shared" si="69"/>
        <v>49.14</v>
      </c>
      <c r="S1115" s="5">
        <f t="shared" si="70"/>
        <v>46.990499999999997</v>
      </c>
      <c r="T1115" s="7">
        <f t="shared" si="71"/>
        <v>0.48881988546819166</v>
      </c>
    </row>
    <row r="1116" spans="1:20" ht="15.6">
      <c r="A1116" s="2">
        <v>2171</v>
      </c>
      <c r="B1116" s="3">
        <v>46100</v>
      </c>
      <c r="C1116" s="4">
        <f>YEAR(SalesDataTable[[#This Row],[Order Date]])</f>
        <v>2026</v>
      </c>
      <c r="D1116" s="4" t="str">
        <f>"Q"&amp;ROUNDUP(MONTH(SalesDataTable[[#This Row],[Order Date]])/3,0)</f>
        <v>Q1</v>
      </c>
      <c r="E1116" s="4">
        <f>MONTH(SalesDataTable[[#This Row],[Order Date]])</f>
        <v>3</v>
      </c>
      <c r="F1116" s="4" t="str">
        <f>TEXT(SalesDataTable[[#This Row],[Order Date]],"MMM")</f>
        <v>Mar</v>
      </c>
      <c r="G1116" s="4" t="s">
        <v>20</v>
      </c>
      <c r="H1116" s="4" t="s">
        <v>47</v>
      </c>
      <c r="I1116" s="4" t="s">
        <v>8</v>
      </c>
      <c r="J1116" s="4" t="s">
        <v>16</v>
      </c>
      <c r="K1116" s="4" t="s">
        <v>34</v>
      </c>
      <c r="L1116" s="4" t="s">
        <v>42</v>
      </c>
      <c r="M1116" s="8">
        <v>5</v>
      </c>
      <c r="N1116" s="5">
        <v>35.65</v>
      </c>
      <c r="O1116" s="6">
        <v>0.1</v>
      </c>
      <c r="P1116" s="5">
        <v>13.64</v>
      </c>
      <c r="Q1116" s="5">
        <f t="shared" si="68"/>
        <v>160.42500000000001</v>
      </c>
      <c r="R1116" s="5">
        <f t="shared" si="69"/>
        <v>68.2</v>
      </c>
      <c r="S1116" s="5">
        <f t="shared" si="70"/>
        <v>92.225000000000009</v>
      </c>
      <c r="T1116" s="7">
        <f t="shared" si="71"/>
        <v>0.5748792270531401</v>
      </c>
    </row>
    <row r="1117" spans="1:20" ht="15.6">
      <c r="A1117" s="2">
        <v>2172</v>
      </c>
      <c r="B1117" s="3">
        <v>46157</v>
      </c>
      <c r="C1117" s="4">
        <f>YEAR(SalesDataTable[[#This Row],[Order Date]])</f>
        <v>2026</v>
      </c>
      <c r="D1117" s="4" t="str">
        <f>"Q"&amp;ROUNDUP(MONTH(SalesDataTable[[#This Row],[Order Date]])/3,0)</f>
        <v>Q2</v>
      </c>
      <c r="E1117" s="4">
        <f>MONTH(SalesDataTable[[#This Row],[Order Date]])</f>
        <v>5</v>
      </c>
      <c r="F1117" s="4" t="str">
        <f>TEXT(SalesDataTable[[#This Row],[Order Date]],"MMM")</f>
        <v>May</v>
      </c>
      <c r="G1117" s="4" t="s">
        <v>11</v>
      </c>
      <c r="H1117" s="4" t="s">
        <v>39</v>
      </c>
      <c r="I1117" s="4" t="s">
        <v>8</v>
      </c>
      <c r="J1117" s="4" t="s">
        <v>16</v>
      </c>
      <c r="K1117" s="4" t="s">
        <v>14</v>
      </c>
      <c r="L1117" s="4" t="s">
        <v>15</v>
      </c>
      <c r="M1117" s="8">
        <v>6</v>
      </c>
      <c r="N1117" s="5">
        <v>37.1</v>
      </c>
      <c r="O1117" s="6">
        <v>0.1</v>
      </c>
      <c r="P1117" s="5">
        <v>13.63</v>
      </c>
      <c r="Q1117" s="5">
        <f t="shared" si="68"/>
        <v>200.34000000000003</v>
      </c>
      <c r="R1117" s="5">
        <f t="shared" si="69"/>
        <v>81.78</v>
      </c>
      <c r="S1117" s="5">
        <f t="shared" si="70"/>
        <v>118.56000000000003</v>
      </c>
      <c r="T1117" s="7">
        <f t="shared" si="71"/>
        <v>0.59179395028451642</v>
      </c>
    </row>
    <row r="1118" spans="1:20" ht="15.6">
      <c r="A1118" s="2">
        <v>2174</v>
      </c>
      <c r="B1118" s="3">
        <v>46224</v>
      </c>
      <c r="C1118" s="4">
        <f>YEAR(SalesDataTable[[#This Row],[Order Date]])</f>
        <v>2026</v>
      </c>
      <c r="D1118" s="4" t="str">
        <f>"Q"&amp;ROUNDUP(MONTH(SalesDataTable[[#This Row],[Order Date]])/3,0)</f>
        <v>Q3</v>
      </c>
      <c r="E1118" s="4">
        <f>MONTH(SalesDataTable[[#This Row],[Order Date]])</f>
        <v>7</v>
      </c>
      <c r="F1118" s="4" t="str">
        <f>TEXT(SalesDataTable[[#This Row],[Order Date]],"MMM")</f>
        <v>Jul</v>
      </c>
      <c r="G1118" s="4" t="s">
        <v>20</v>
      </c>
      <c r="H1118" s="4" t="s">
        <v>33</v>
      </c>
      <c r="I1118" s="4" t="s">
        <v>28</v>
      </c>
      <c r="J1118" s="4" t="s">
        <v>3</v>
      </c>
      <c r="K1118" s="4" t="s">
        <v>4</v>
      </c>
      <c r="L1118" s="4" t="s">
        <v>26</v>
      </c>
      <c r="M1118" s="8">
        <v>3</v>
      </c>
      <c r="N1118" s="5">
        <v>40.28</v>
      </c>
      <c r="O1118" s="6">
        <v>0</v>
      </c>
      <c r="P1118" s="5">
        <v>17.12</v>
      </c>
      <c r="Q1118" s="5">
        <f t="shared" si="68"/>
        <v>120.84</v>
      </c>
      <c r="R1118" s="5">
        <f t="shared" si="69"/>
        <v>51.36</v>
      </c>
      <c r="S1118" s="5">
        <f t="shared" si="70"/>
        <v>69.48</v>
      </c>
      <c r="T1118" s="7">
        <f t="shared" si="71"/>
        <v>0.57497517378351537</v>
      </c>
    </row>
    <row r="1119" spans="1:20" ht="15.6">
      <c r="A1119" s="2">
        <v>2176</v>
      </c>
      <c r="B1119" s="3">
        <v>46257</v>
      </c>
      <c r="C1119" s="4">
        <f>YEAR(SalesDataTable[[#This Row],[Order Date]])</f>
        <v>2026</v>
      </c>
      <c r="D1119" s="4" t="str">
        <f>"Q"&amp;ROUNDUP(MONTH(SalesDataTable[[#This Row],[Order Date]])/3,0)</f>
        <v>Q3</v>
      </c>
      <c r="E1119" s="4">
        <f>MONTH(SalesDataTable[[#This Row],[Order Date]])</f>
        <v>8</v>
      </c>
      <c r="F1119" s="4" t="str">
        <f>TEXT(SalesDataTable[[#This Row],[Order Date]],"MMM")</f>
        <v>Aug</v>
      </c>
      <c r="G1119" s="4" t="s">
        <v>6</v>
      </c>
      <c r="H1119" s="4" t="s">
        <v>41</v>
      </c>
      <c r="I1119" s="4" t="s">
        <v>2</v>
      </c>
      <c r="J1119" s="4" t="s">
        <v>13</v>
      </c>
      <c r="K1119" s="4" t="s">
        <v>14</v>
      </c>
      <c r="L1119" s="4" t="s">
        <v>32</v>
      </c>
      <c r="M1119" s="8">
        <v>1</v>
      </c>
      <c r="N1119" s="5">
        <v>46.92</v>
      </c>
      <c r="O1119" s="6">
        <v>0</v>
      </c>
      <c r="P1119" s="5">
        <v>18.3</v>
      </c>
      <c r="Q1119" s="5">
        <f t="shared" si="68"/>
        <v>46.92</v>
      </c>
      <c r="R1119" s="5">
        <f t="shared" si="69"/>
        <v>18.3</v>
      </c>
      <c r="S1119" s="5">
        <f t="shared" si="70"/>
        <v>28.62</v>
      </c>
      <c r="T1119" s="7">
        <f t="shared" si="71"/>
        <v>0.60997442455242967</v>
      </c>
    </row>
    <row r="1120" spans="1:20" ht="15.6">
      <c r="A1120" s="2">
        <v>2177</v>
      </c>
      <c r="B1120" s="3">
        <v>46310</v>
      </c>
      <c r="C1120" s="4">
        <f>YEAR(SalesDataTable[[#This Row],[Order Date]])</f>
        <v>2026</v>
      </c>
      <c r="D1120" s="4" t="str">
        <f>"Q"&amp;ROUNDUP(MONTH(SalesDataTable[[#This Row],[Order Date]])/3,0)</f>
        <v>Q4</v>
      </c>
      <c r="E1120" s="4">
        <f>MONTH(SalesDataTable[[#This Row],[Order Date]])</f>
        <v>10</v>
      </c>
      <c r="F1120" s="4" t="str">
        <f>TEXT(SalesDataTable[[#This Row],[Order Date]],"MMM")</f>
        <v>Oct</v>
      </c>
      <c r="G1120" s="4" t="s">
        <v>0</v>
      </c>
      <c r="H1120" s="4" t="s">
        <v>50</v>
      </c>
      <c r="I1120" s="4" t="s">
        <v>28</v>
      </c>
      <c r="J1120" s="4" t="s">
        <v>3</v>
      </c>
      <c r="K1120" s="4" t="s">
        <v>4</v>
      </c>
      <c r="L1120" s="4" t="s">
        <v>5</v>
      </c>
      <c r="M1120" s="8">
        <v>1</v>
      </c>
      <c r="N1120" s="5">
        <v>79.78</v>
      </c>
      <c r="O1120" s="6">
        <v>0.05</v>
      </c>
      <c r="P1120" s="5">
        <v>41.59</v>
      </c>
      <c r="Q1120" s="5">
        <f t="shared" si="68"/>
        <v>75.790999999999997</v>
      </c>
      <c r="R1120" s="5">
        <f t="shared" si="69"/>
        <v>41.59</v>
      </c>
      <c r="S1120" s="5">
        <f t="shared" si="70"/>
        <v>34.200999999999993</v>
      </c>
      <c r="T1120" s="7">
        <f t="shared" si="71"/>
        <v>0.45125410668812915</v>
      </c>
    </row>
    <row r="1121" spans="1:20" ht="15.6">
      <c r="A1121" s="2">
        <v>2178</v>
      </c>
      <c r="B1121" s="3">
        <v>46063</v>
      </c>
      <c r="C1121" s="4">
        <f>YEAR(SalesDataTable[[#This Row],[Order Date]])</f>
        <v>2026</v>
      </c>
      <c r="D1121" s="4" t="str">
        <f>"Q"&amp;ROUNDUP(MONTH(SalesDataTable[[#This Row],[Order Date]])/3,0)</f>
        <v>Q1</v>
      </c>
      <c r="E1121" s="4">
        <f>MONTH(SalesDataTable[[#This Row],[Order Date]])</f>
        <v>2</v>
      </c>
      <c r="F1121" s="4" t="str">
        <f>TEXT(SalesDataTable[[#This Row],[Order Date]],"MMM")</f>
        <v>Feb</v>
      </c>
      <c r="G1121" s="4" t="s">
        <v>11</v>
      </c>
      <c r="H1121" s="4" t="s">
        <v>12</v>
      </c>
      <c r="I1121" s="4" t="s">
        <v>28</v>
      </c>
      <c r="J1121" s="4" t="s">
        <v>13</v>
      </c>
      <c r="K1121" s="4" t="s">
        <v>9</v>
      </c>
      <c r="L1121" s="4" t="s">
        <v>37</v>
      </c>
      <c r="M1121" s="8">
        <v>6</v>
      </c>
      <c r="N1121" s="5">
        <v>154.05000000000001</v>
      </c>
      <c r="O1121" s="6">
        <v>0</v>
      </c>
      <c r="P1121" s="5">
        <v>79.25</v>
      </c>
      <c r="Q1121" s="5">
        <f t="shared" si="68"/>
        <v>924.30000000000007</v>
      </c>
      <c r="R1121" s="5">
        <f t="shared" si="69"/>
        <v>475.5</v>
      </c>
      <c r="S1121" s="5">
        <f t="shared" si="70"/>
        <v>448.80000000000007</v>
      </c>
      <c r="T1121" s="7">
        <f t="shared" si="71"/>
        <v>0.4855566374553717</v>
      </c>
    </row>
    <row r="1122" spans="1:20" ht="15.6">
      <c r="A1122" s="2">
        <v>2180</v>
      </c>
      <c r="B1122" s="3">
        <v>46164</v>
      </c>
      <c r="C1122" s="4">
        <f>YEAR(SalesDataTable[[#This Row],[Order Date]])</f>
        <v>2026</v>
      </c>
      <c r="D1122" s="4" t="str">
        <f>"Q"&amp;ROUNDUP(MONTH(SalesDataTable[[#This Row],[Order Date]])/3,0)</f>
        <v>Q2</v>
      </c>
      <c r="E1122" s="4">
        <f>MONTH(SalesDataTable[[#This Row],[Order Date]])</f>
        <v>5</v>
      </c>
      <c r="F1122" s="4" t="str">
        <f>TEXT(SalesDataTable[[#This Row],[Order Date]],"MMM")</f>
        <v>May</v>
      </c>
      <c r="G1122" s="4" t="s">
        <v>0</v>
      </c>
      <c r="H1122" s="4" t="s">
        <v>36</v>
      </c>
      <c r="I1122" s="4" t="s">
        <v>8</v>
      </c>
      <c r="J1122" s="4" t="s">
        <v>3</v>
      </c>
      <c r="K1122" s="4" t="s">
        <v>4</v>
      </c>
      <c r="L1122" s="4" t="s">
        <v>22</v>
      </c>
      <c r="M1122" s="8">
        <v>3</v>
      </c>
      <c r="N1122" s="5">
        <v>51.04</v>
      </c>
      <c r="O1122" s="6">
        <v>0.2</v>
      </c>
      <c r="P1122" s="5">
        <v>22.32</v>
      </c>
      <c r="Q1122" s="5">
        <f t="shared" si="68"/>
        <v>122.49600000000001</v>
      </c>
      <c r="R1122" s="5">
        <f t="shared" si="69"/>
        <v>66.960000000000008</v>
      </c>
      <c r="S1122" s="5">
        <f t="shared" si="70"/>
        <v>55.536000000000001</v>
      </c>
      <c r="T1122" s="7">
        <f t="shared" si="71"/>
        <v>0.45336990595611282</v>
      </c>
    </row>
    <row r="1123" spans="1:20" ht="15.6">
      <c r="A1123" s="2">
        <v>2185</v>
      </c>
      <c r="B1123" s="3">
        <v>46045</v>
      </c>
      <c r="C1123" s="4">
        <f>YEAR(SalesDataTable[[#This Row],[Order Date]])</f>
        <v>2026</v>
      </c>
      <c r="D1123" s="4" t="str">
        <f>"Q"&amp;ROUNDUP(MONTH(SalesDataTable[[#This Row],[Order Date]])/3,0)</f>
        <v>Q1</v>
      </c>
      <c r="E1123" s="4">
        <f>MONTH(SalesDataTable[[#This Row],[Order Date]])</f>
        <v>1</v>
      </c>
      <c r="F1123" s="4" t="str">
        <f>TEXT(SalesDataTable[[#This Row],[Order Date]],"MMM")</f>
        <v>Jan</v>
      </c>
      <c r="G1123" s="4" t="s">
        <v>11</v>
      </c>
      <c r="H1123" s="4" t="s">
        <v>12</v>
      </c>
      <c r="I1123" s="4" t="s">
        <v>8</v>
      </c>
      <c r="J1123" s="4" t="s">
        <v>16</v>
      </c>
      <c r="K1123" s="4" t="s">
        <v>23</v>
      </c>
      <c r="L1123" s="4" t="s">
        <v>24</v>
      </c>
      <c r="M1123" s="8">
        <v>10</v>
      </c>
      <c r="N1123" s="5">
        <v>337.69</v>
      </c>
      <c r="O1123" s="6">
        <v>0.1</v>
      </c>
      <c r="P1123" s="5">
        <v>200.27</v>
      </c>
      <c r="Q1123" s="5">
        <f t="shared" si="68"/>
        <v>3039.21</v>
      </c>
      <c r="R1123" s="5">
        <f t="shared" si="69"/>
        <v>2002.7</v>
      </c>
      <c r="S1123" s="5">
        <f t="shared" si="70"/>
        <v>1036.51</v>
      </c>
      <c r="T1123" s="7">
        <f t="shared" si="71"/>
        <v>0.34104586389226149</v>
      </c>
    </row>
    <row r="1124" spans="1:20" ht="15.6">
      <c r="A1124" s="2">
        <v>2186</v>
      </c>
      <c r="B1124" s="3">
        <v>46280</v>
      </c>
      <c r="C1124" s="4">
        <f>YEAR(SalesDataTable[[#This Row],[Order Date]])</f>
        <v>2026</v>
      </c>
      <c r="D1124" s="4" t="str">
        <f>"Q"&amp;ROUNDUP(MONTH(SalesDataTable[[#This Row],[Order Date]])/3,0)</f>
        <v>Q3</v>
      </c>
      <c r="E1124" s="4">
        <f>MONTH(SalesDataTable[[#This Row],[Order Date]])</f>
        <v>9</v>
      </c>
      <c r="F1124" s="4" t="str">
        <f>TEXT(SalesDataTable[[#This Row],[Order Date]],"MMM")</f>
        <v>Sep</v>
      </c>
      <c r="G1124" s="4" t="s">
        <v>11</v>
      </c>
      <c r="H1124" s="4" t="s">
        <v>12</v>
      </c>
      <c r="I1124" s="4" t="s">
        <v>2</v>
      </c>
      <c r="J1124" s="4" t="s">
        <v>3</v>
      </c>
      <c r="K1124" s="4" t="s">
        <v>9</v>
      </c>
      <c r="L1124" s="4" t="s">
        <v>10</v>
      </c>
      <c r="M1124" s="8">
        <v>2</v>
      </c>
      <c r="N1124" s="5">
        <v>91.6</v>
      </c>
      <c r="O1124" s="6">
        <v>0</v>
      </c>
      <c r="P1124" s="5">
        <v>46.54</v>
      </c>
      <c r="Q1124" s="5">
        <f t="shared" si="68"/>
        <v>183.2</v>
      </c>
      <c r="R1124" s="5">
        <f t="shared" si="69"/>
        <v>93.08</v>
      </c>
      <c r="S1124" s="5">
        <f t="shared" si="70"/>
        <v>90.11999999999999</v>
      </c>
      <c r="T1124" s="7">
        <f t="shared" si="71"/>
        <v>0.49192139737991264</v>
      </c>
    </row>
    <row r="1125" spans="1:20" ht="15.6">
      <c r="A1125" s="2">
        <v>2187</v>
      </c>
      <c r="B1125" s="3">
        <v>46244</v>
      </c>
      <c r="C1125" s="4">
        <f>YEAR(SalesDataTable[[#This Row],[Order Date]])</f>
        <v>2026</v>
      </c>
      <c r="D1125" s="4" t="str">
        <f>"Q"&amp;ROUNDUP(MONTH(SalesDataTable[[#This Row],[Order Date]])/3,0)</f>
        <v>Q3</v>
      </c>
      <c r="E1125" s="4">
        <f>MONTH(SalesDataTable[[#This Row],[Order Date]])</f>
        <v>8</v>
      </c>
      <c r="F1125" s="4" t="str">
        <f>TEXT(SalesDataTable[[#This Row],[Order Date]],"MMM")</f>
        <v>Aug</v>
      </c>
      <c r="G1125" s="4" t="s">
        <v>11</v>
      </c>
      <c r="H1125" s="4" t="s">
        <v>12</v>
      </c>
      <c r="I1125" s="4" t="s">
        <v>19</v>
      </c>
      <c r="J1125" s="4" t="s">
        <v>13</v>
      </c>
      <c r="K1125" s="4" t="s">
        <v>14</v>
      </c>
      <c r="L1125" s="4" t="s">
        <v>32</v>
      </c>
      <c r="M1125" s="8">
        <v>1</v>
      </c>
      <c r="N1125" s="5">
        <v>46.32</v>
      </c>
      <c r="O1125" s="6">
        <v>0.05</v>
      </c>
      <c r="P1125" s="5">
        <v>18.34</v>
      </c>
      <c r="Q1125" s="5">
        <f t="shared" si="68"/>
        <v>44.003999999999998</v>
      </c>
      <c r="R1125" s="5">
        <f t="shared" si="69"/>
        <v>18.34</v>
      </c>
      <c r="S1125" s="5">
        <f t="shared" si="70"/>
        <v>25.663999999999998</v>
      </c>
      <c r="T1125" s="7">
        <f t="shared" si="71"/>
        <v>0.58321970729933637</v>
      </c>
    </row>
    <row r="1126" spans="1:20" ht="15.6">
      <c r="A1126" s="2">
        <v>2188</v>
      </c>
      <c r="B1126" s="3">
        <v>46261</v>
      </c>
      <c r="C1126" s="4">
        <f>YEAR(SalesDataTable[[#This Row],[Order Date]])</f>
        <v>2026</v>
      </c>
      <c r="D1126" s="4" t="str">
        <f>"Q"&amp;ROUNDUP(MONTH(SalesDataTable[[#This Row],[Order Date]])/3,0)</f>
        <v>Q3</v>
      </c>
      <c r="E1126" s="4">
        <f>MONTH(SalesDataTable[[#This Row],[Order Date]])</f>
        <v>8</v>
      </c>
      <c r="F1126" s="4" t="str">
        <f>TEXT(SalesDataTable[[#This Row],[Order Date]],"MMM")</f>
        <v>Aug</v>
      </c>
      <c r="G1126" s="4" t="s">
        <v>6</v>
      </c>
      <c r="H1126" s="4" t="s">
        <v>27</v>
      </c>
      <c r="I1126" s="4" t="s">
        <v>2</v>
      </c>
      <c r="J1126" s="4" t="s">
        <v>13</v>
      </c>
      <c r="K1126" s="4" t="s">
        <v>23</v>
      </c>
      <c r="L1126" s="4" t="s">
        <v>40</v>
      </c>
      <c r="M1126" s="8">
        <v>1</v>
      </c>
      <c r="N1126" s="5">
        <v>83.23</v>
      </c>
      <c r="O1126" s="6">
        <v>0.1</v>
      </c>
      <c r="P1126" s="5">
        <v>40.229999999999997</v>
      </c>
      <c r="Q1126" s="5">
        <f t="shared" si="68"/>
        <v>74.907000000000011</v>
      </c>
      <c r="R1126" s="5">
        <f t="shared" si="69"/>
        <v>40.229999999999997</v>
      </c>
      <c r="S1126" s="5">
        <f t="shared" si="70"/>
        <v>34.677000000000014</v>
      </c>
      <c r="T1126" s="7">
        <f t="shared" si="71"/>
        <v>0.46293403820737727</v>
      </c>
    </row>
    <row r="1127" spans="1:20" ht="15.6">
      <c r="A1127" s="2">
        <v>2189</v>
      </c>
      <c r="B1127" s="3">
        <v>46095</v>
      </c>
      <c r="C1127" s="4">
        <f>YEAR(SalesDataTable[[#This Row],[Order Date]])</f>
        <v>2026</v>
      </c>
      <c r="D1127" s="4" t="str">
        <f>"Q"&amp;ROUNDUP(MONTH(SalesDataTable[[#This Row],[Order Date]])/3,0)</f>
        <v>Q1</v>
      </c>
      <c r="E1127" s="4">
        <f>MONTH(SalesDataTable[[#This Row],[Order Date]])</f>
        <v>3</v>
      </c>
      <c r="F1127" s="4" t="str">
        <f>TEXT(SalesDataTable[[#This Row],[Order Date]],"MMM")</f>
        <v>Mar</v>
      </c>
      <c r="G1127" s="4" t="s">
        <v>20</v>
      </c>
      <c r="H1127" s="4" t="s">
        <v>21</v>
      </c>
      <c r="I1127" s="4" t="s">
        <v>28</v>
      </c>
      <c r="J1127" s="4" t="s">
        <v>13</v>
      </c>
      <c r="K1127" s="4" t="s">
        <v>9</v>
      </c>
      <c r="L1127" s="4" t="s">
        <v>46</v>
      </c>
      <c r="M1127" s="8">
        <v>2</v>
      </c>
      <c r="N1127" s="5">
        <v>72.34</v>
      </c>
      <c r="O1127" s="6">
        <v>0</v>
      </c>
      <c r="P1127" s="5">
        <v>33.29</v>
      </c>
      <c r="Q1127" s="5">
        <f t="shared" si="68"/>
        <v>144.68</v>
      </c>
      <c r="R1127" s="5">
        <f t="shared" si="69"/>
        <v>66.58</v>
      </c>
      <c r="S1127" s="5">
        <f t="shared" si="70"/>
        <v>78.100000000000009</v>
      </c>
      <c r="T1127" s="7">
        <f t="shared" si="71"/>
        <v>0.53981199889411113</v>
      </c>
    </row>
    <row r="1128" spans="1:20" ht="15.6">
      <c r="A1128" s="2">
        <v>2190</v>
      </c>
      <c r="B1128" s="3">
        <v>46198</v>
      </c>
      <c r="C1128" s="4">
        <f>YEAR(SalesDataTable[[#This Row],[Order Date]])</f>
        <v>2026</v>
      </c>
      <c r="D1128" s="4" t="str">
        <f>"Q"&amp;ROUNDUP(MONTH(SalesDataTable[[#This Row],[Order Date]])/3,0)</f>
        <v>Q2</v>
      </c>
      <c r="E1128" s="4">
        <f>MONTH(SalesDataTable[[#This Row],[Order Date]])</f>
        <v>6</v>
      </c>
      <c r="F1128" s="4" t="str">
        <f>TEXT(SalesDataTable[[#This Row],[Order Date]],"MMM")</f>
        <v>Jun</v>
      </c>
      <c r="G1128" s="4" t="s">
        <v>6</v>
      </c>
      <c r="H1128" s="4" t="s">
        <v>27</v>
      </c>
      <c r="I1128" s="4" t="s">
        <v>19</v>
      </c>
      <c r="J1128" s="4" t="s">
        <v>16</v>
      </c>
      <c r="K1128" s="4" t="s">
        <v>4</v>
      </c>
      <c r="L1128" s="4" t="s">
        <v>22</v>
      </c>
      <c r="M1128" s="8">
        <v>5</v>
      </c>
      <c r="N1128" s="5">
        <v>50.78</v>
      </c>
      <c r="O1128" s="6">
        <v>0</v>
      </c>
      <c r="P1128" s="5">
        <v>22.68</v>
      </c>
      <c r="Q1128" s="5">
        <f t="shared" si="68"/>
        <v>253.9</v>
      </c>
      <c r="R1128" s="5">
        <f t="shared" si="69"/>
        <v>113.4</v>
      </c>
      <c r="S1128" s="5">
        <f t="shared" si="70"/>
        <v>140.5</v>
      </c>
      <c r="T1128" s="7">
        <f t="shared" si="71"/>
        <v>0.55336746750689247</v>
      </c>
    </row>
    <row r="1129" spans="1:20" ht="15.6">
      <c r="A1129" s="2">
        <v>2191</v>
      </c>
      <c r="B1129" s="3">
        <v>46340</v>
      </c>
      <c r="C1129" s="4">
        <f>YEAR(SalesDataTable[[#This Row],[Order Date]])</f>
        <v>2026</v>
      </c>
      <c r="D1129" s="4" t="str">
        <f>"Q"&amp;ROUNDUP(MONTH(SalesDataTable[[#This Row],[Order Date]])/3,0)</f>
        <v>Q4</v>
      </c>
      <c r="E1129" s="4">
        <f>MONTH(SalesDataTable[[#This Row],[Order Date]])</f>
        <v>11</v>
      </c>
      <c r="F1129" s="4" t="str">
        <f>TEXT(SalesDataTable[[#This Row],[Order Date]],"MMM")</f>
        <v>Nov</v>
      </c>
      <c r="G1129" s="4" t="s">
        <v>11</v>
      </c>
      <c r="H1129" s="4" t="s">
        <v>25</v>
      </c>
      <c r="I1129" s="4" t="s">
        <v>19</v>
      </c>
      <c r="J1129" s="4" t="s">
        <v>3</v>
      </c>
      <c r="K1129" s="4" t="s">
        <v>4</v>
      </c>
      <c r="L1129" s="4" t="s">
        <v>22</v>
      </c>
      <c r="M1129" s="8">
        <v>6</v>
      </c>
      <c r="N1129" s="5">
        <v>49.85</v>
      </c>
      <c r="O1129" s="6">
        <v>0.05</v>
      </c>
      <c r="P1129" s="5">
        <v>22.68</v>
      </c>
      <c r="Q1129" s="5">
        <f t="shared" si="68"/>
        <v>284.14499999999998</v>
      </c>
      <c r="R1129" s="5">
        <f t="shared" si="69"/>
        <v>136.07999999999998</v>
      </c>
      <c r="S1129" s="5">
        <f t="shared" si="70"/>
        <v>148.065</v>
      </c>
      <c r="T1129" s="7">
        <f t="shared" si="71"/>
        <v>0.52108958454310306</v>
      </c>
    </row>
    <row r="1130" spans="1:20" ht="15.6">
      <c r="A1130" s="2">
        <v>2193</v>
      </c>
      <c r="B1130" s="3">
        <v>46221</v>
      </c>
      <c r="C1130" s="4">
        <f>YEAR(SalesDataTable[[#This Row],[Order Date]])</f>
        <v>2026</v>
      </c>
      <c r="D1130" s="4" t="str">
        <f>"Q"&amp;ROUNDUP(MONTH(SalesDataTable[[#This Row],[Order Date]])/3,0)</f>
        <v>Q3</v>
      </c>
      <c r="E1130" s="4">
        <f>MONTH(SalesDataTable[[#This Row],[Order Date]])</f>
        <v>7</v>
      </c>
      <c r="F1130" s="4" t="str">
        <f>TEXT(SalesDataTable[[#This Row],[Order Date]],"MMM")</f>
        <v>Jul</v>
      </c>
      <c r="G1130" s="4" t="s">
        <v>11</v>
      </c>
      <c r="H1130" s="4" t="s">
        <v>12</v>
      </c>
      <c r="I1130" s="4" t="s">
        <v>2</v>
      </c>
      <c r="J1130" s="4" t="s">
        <v>3</v>
      </c>
      <c r="K1130" s="4" t="s">
        <v>4</v>
      </c>
      <c r="L1130" s="4" t="s">
        <v>26</v>
      </c>
      <c r="M1130" s="8">
        <v>2</v>
      </c>
      <c r="N1130" s="5">
        <v>39.409999999999997</v>
      </c>
      <c r="O1130" s="6">
        <v>0</v>
      </c>
      <c r="P1130" s="5">
        <v>16.8</v>
      </c>
      <c r="Q1130" s="5">
        <f t="shared" si="68"/>
        <v>78.819999999999993</v>
      </c>
      <c r="R1130" s="5">
        <f t="shared" si="69"/>
        <v>33.6</v>
      </c>
      <c r="S1130" s="5">
        <f t="shared" si="70"/>
        <v>45.219999999999992</v>
      </c>
      <c r="T1130" s="7">
        <f t="shared" si="71"/>
        <v>0.57371225577264651</v>
      </c>
    </row>
    <row r="1131" spans="1:20" ht="15.6">
      <c r="A1131" s="2">
        <v>2194</v>
      </c>
      <c r="B1131" s="3">
        <v>46343</v>
      </c>
      <c r="C1131" s="4">
        <f>YEAR(SalesDataTable[[#This Row],[Order Date]])</f>
        <v>2026</v>
      </c>
      <c r="D1131" s="4" t="str">
        <f>"Q"&amp;ROUNDUP(MONTH(SalesDataTable[[#This Row],[Order Date]])/3,0)</f>
        <v>Q4</v>
      </c>
      <c r="E1131" s="4">
        <f>MONTH(SalesDataTable[[#This Row],[Order Date]])</f>
        <v>11</v>
      </c>
      <c r="F1131" s="4" t="str">
        <f>TEXT(SalesDataTable[[#This Row],[Order Date]],"MMM")</f>
        <v>Nov</v>
      </c>
      <c r="G1131" s="4" t="s">
        <v>20</v>
      </c>
      <c r="H1131" s="4" t="s">
        <v>47</v>
      </c>
      <c r="I1131" s="4" t="s">
        <v>2</v>
      </c>
      <c r="J1131" s="4" t="s">
        <v>3</v>
      </c>
      <c r="K1131" s="4" t="s">
        <v>14</v>
      </c>
      <c r="L1131" s="4" t="s">
        <v>15</v>
      </c>
      <c r="M1131" s="8">
        <v>4</v>
      </c>
      <c r="N1131" s="5">
        <v>36.57</v>
      </c>
      <c r="O1131" s="6">
        <v>0.05</v>
      </c>
      <c r="P1131" s="5">
        <v>13.35</v>
      </c>
      <c r="Q1131" s="5">
        <f t="shared" si="68"/>
        <v>138.96600000000001</v>
      </c>
      <c r="R1131" s="5">
        <f t="shared" si="69"/>
        <v>53.4</v>
      </c>
      <c r="S1131" s="5">
        <f t="shared" si="70"/>
        <v>85.566000000000003</v>
      </c>
      <c r="T1131" s="7">
        <f t="shared" si="71"/>
        <v>0.61573334484694098</v>
      </c>
    </row>
    <row r="1132" spans="1:20" ht="15.6">
      <c r="A1132" s="2">
        <v>2196</v>
      </c>
      <c r="B1132" s="3">
        <v>46153</v>
      </c>
      <c r="C1132" s="4">
        <f>YEAR(SalesDataTable[[#This Row],[Order Date]])</f>
        <v>2026</v>
      </c>
      <c r="D1132" s="4" t="str">
        <f>"Q"&amp;ROUNDUP(MONTH(SalesDataTable[[#This Row],[Order Date]])/3,0)</f>
        <v>Q2</v>
      </c>
      <c r="E1132" s="4">
        <f>MONTH(SalesDataTable[[#This Row],[Order Date]])</f>
        <v>5</v>
      </c>
      <c r="F1132" s="4" t="str">
        <f>TEXT(SalesDataTable[[#This Row],[Order Date]],"MMM")</f>
        <v>May</v>
      </c>
      <c r="G1132" s="4" t="s">
        <v>20</v>
      </c>
      <c r="H1132" s="4" t="s">
        <v>21</v>
      </c>
      <c r="I1132" s="4" t="s">
        <v>28</v>
      </c>
      <c r="J1132" s="4" t="s">
        <v>3</v>
      </c>
      <c r="K1132" s="4" t="s">
        <v>4</v>
      </c>
      <c r="L1132" s="4" t="s">
        <v>5</v>
      </c>
      <c r="M1132" s="8">
        <v>1</v>
      </c>
      <c r="N1132" s="5">
        <v>83.23</v>
      </c>
      <c r="O1132" s="6">
        <v>0.05</v>
      </c>
      <c r="P1132" s="5">
        <v>43.82</v>
      </c>
      <c r="Q1132" s="5">
        <f t="shared" si="68"/>
        <v>79.0685</v>
      </c>
      <c r="R1132" s="5">
        <f t="shared" si="69"/>
        <v>43.82</v>
      </c>
      <c r="S1132" s="5">
        <f t="shared" si="70"/>
        <v>35.2485</v>
      </c>
      <c r="T1132" s="7">
        <f t="shared" si="71"/>
        <v>0.44579699880483376</v>
      </c>
    </row>
    <row r="1133" spans="1:20" ht="15.6">
      <c r="A1133" s="2">
        <v>2199</v>
      </c>
      <c r="B1133" s="3">
        <v>46320</v>
      </c>
      <c r="C1133" s="4">
        <f>YEAR(SalesDataTable[[#This Row],[Order Date]])</f>
        <v>2026</v>
      </c>
      <c r="D1133" s="4" t="str">
        <f>"Q"&amp;ROUNDUP(MONTH(SalesDataTable[[#This Row],[Order Date]])/3,0)</f>
        <v>Q4</v>
      </c>
      <c r="E1133" s="4">
        <f>MONTH(SalesDataTable[[#This Row],[Order Date]])</f>
        <v>10</v>
      </c>
      <c r="F1133" s="4" t="str">
        <f>TEXT(SalesDataTable[[#This Row],[Order Date]],"MMM")</f>
        <v>Oct</v>
      </c>
      <c r="G1133" s="4" t="s">
        <v>6</v>
      </c>
      <c r="H1133" s="4" t="s">
        <v>43</v>
      </c>
      <c r="I1133" s="4" t="s">
        <v>28</v>
      </c>
      <c r="J1133" s="4" t="s">
        <v>3</v>
      </c>
      <c r="K1133" s="4" t="s">
        <v>14</v>
      </c>
      <c r="L1133" s="4" t="s">
        <v>44</v>
      </c>
      <c r="M1133" s="8">
        <v>1</v>
      </c>
      <c r="N1133" s="5">
        <v>132.63</v>
      </c>
      <c r="O1133" s="6">
        <v>0.05</v>
      </c>
      <c r="P1133" s="5">
        <v>67.489999999999995</v>
      </c>
      <c r="Q1133" s="5">
        <f t="shared" si="68"/>
        <v>125.99849999999999</v>
      </c>
      <c r="R1133" s="5">
        <f t="shared" si="69"/>
        <v>67.489999999999995</v>
      </c>
      <c r="S1133" s="5">
        <f t="shared" si="70"/>
        <v>58.508499999999998</v>
      </c>
      <c r="T1133" s="7">
        <f t="shared" si="71"/>
        <v>0.46435870268296847</v>
      </c>
    </row>
    <row r="1134" spans="1:20" ht="15.6">
      <c r="A1134" s="2">
        <v>2200</v>
      </c>
      <c r="B1134" s="3">
        <v>46286</v>
      </c>
      <c r="C1134" s="4">
        <f>YEAR(SalesDataTable[[#This Row],[Order Date]])</f>
        <v>2026</v>
      </c>
      <c r="D1134" s="4" t="str">
        <f>"Q"&amp;ROUNDUP(MONTH(SalesDataTable[[#This Row],[Order Date]])/3,0)</f>
        <v>Q3</v>
      </c>
      <c r="E1134" s="4">
        <f>MONTH(SalesDataTable[[#This Row],[Order Date]])</f>
        <v>9</v>
      </c>
      <c r="F1134" s="4" t="str">
        <f>TEXT(SalesDataTable[[#This Row],[Order Date]],"MMM")</f>
        <v>Sep</v>
      </c>
      <c r="G1134" s="4" t="s">
        <v>0</v>
      </c>
      <c r="H1134" s="4" t="s">
        <v>1</v>
      </c>
      <c r="I1134" s="4" t="s">
        <v>2</v>
      </c>
      <c r="J1134" s="4" t="s">
        <v>13</v>
      </c>
      <c r="K1134" s="4" t="s">
        <v>4</v>
      </c>
      <c r="L1134" s="4" t="s">
        <v>26</v>
      </c>
      <c r="M1134" s="8">
        <v>1</v>
      </c>
      <c r="N1134" s="5">
        <v>40.4</v>
      </c>
      <c r="O1134" s="6">
        <v>0.15</v>
      </c>
      <c r="P1134" s="5">
        <v>16.47</v>
      </c>
      <c r="Q1134" s="5">
        <f t="shared" si="68"/>
        <v>34.339999999999996</v>
      </c>
      <c r="R1134" s="5">
        <f t="shared" si="69"/>
        <v>16.47</v>
      </c>
      <c r="S1134" s="5">
        <f t="shared" si="70"/>
        <v>17.869999999999997</v>
      </c>
      <c r="T1134" s="7">
        <f t="shared" si="71"/>
        <v>0.52038439138031445</v>
      </c>
    </row>
    <row r="1135" spans="1:20" ht="15.6">
      <c r="A1135" s="2">
        <v>2201</v>
      </c>
      <c r="B1135" s="3">
        <v>46241</v>
      </c>
      <c r="C1135" s="4">
        <f>YEAR(SalesDataTable[[#This Row],[Order Date]])</f>
        <v>2026</v>
      </c>
      <c r="D1135" s="4" t="str">
        <f>"Q"&amp;ROUNDUP(MONTH(SalesDataTable[[#This Row],[Order Date]])/3,0)</f>
        <v>Q3</v>
      </c>
      <c r="E1135" s="4">
        <f>MONTH(SalesDataTable[[#This Row],[Order Date]])</f>
        <v>8</v>
      </c>
      <c r="F1135" s="4" t="str">
        <f>TEXT(SalesDataTable[[#This Row],[Order Date]],"MMM")</f>
        <v>Aug</v>
      </c>
      <c r="G1135" s="4" t="s">
        <v>6</v>
      </c>
      <c r="H1135" s="4" t="s">
        <v>7</v>
      </c>
      <c r="I1135" s="4" t="s">
        <v>2</v>
      </c>
      <c r="J1135" s="4" t="s">
        <v>3</v>
      </c>
      <c r="K1135" s="4" t="s">
        <v>9</v>
      </c>
      <c r="L1135" s="4" t="s">
        <v>17</v>
      </c>
      <c r="M1135" s="8">
        <v>1</v>
      </c>
      <c r="N1135" s="5">
        <v>141.38</v>
      </c>
      <c r="O1135" s="6">
        <v>0.05</v>
      </c>
      <c r="P1135" s="5">
        <v>77.14</v>
      </c>
      <c r="Q1135" s="5">
        <f t="shared" si="68"/>
        <v>134.31099999999998</v>
      </c>
      <c r="R1135" s="5">
        <f t="shared" si="69"/>
        <v>77.14</v>
      </c>
      <c r="S1135" s="5">
        <f t="shared" si="70"/>
        <v>57.170999999999978</v>
      </c>
      <c r="T1135" s="7">
        <f t="shared" si="71"/>
        <v>0.42566133823737434</v>
      </c>
    </row>
    <row r="1136" spans="1:20" ht="15.6">
      <c r="A1136" s="2">
        <v>2203</v>
      </c>
      <c r="B1136" s="3">
        <v>46050</v>
      </c>
      <c r="C1136" s="4">
        <f>YEAR(SalesDataTable[[#This Row],[Order Date]])</f>
        <v>2026</v>
      </c>
      <c r="D1136" s="4" t="str">
        <f>"Q"&amp;ROUNDUP(MONTH(SalesDataTable[[#This Row],[Order Date]])/3,0)</f>
        <v>Q1</v>
      </c>
      <c r="E1136" s="4">
        <f>MONTH(SalesDataTable[[#This Row],[Order Date]])</f>
        <v>1</v>
      </c>
      <c r="F1136" s="4" t="str">
        <f>TEXT(SalesDataTable[[#This Row],[Order Date]],"MMM")</f>
        <v>Jan</v>
      </c>
      <c r="G1136" s="4" t="s">
        <v>11</v>
      </c>
      <c r="H1136" s="4" t="s">
        <v>52</v>
      </c>
      <c r="I1136" s="4" t="s">
        <v>28</v>
      </c>
      <c r="J1136" s="4" t="s">
        <v>3</v>
      </c>
      <c r="K1136" s="4" t="s">
        <v>9</v>
      </c>
      <c r="L1136" s="4" t="s">
        <v>46</v>
      </c>
      <c r="M1136" s="8">
        <v>2</v>
      </c>
      <c r="N1136" s="5">
        <v>70.290000000000006</v>
      </c>
      <c r="O1136" s="6">
        <v>0.15</v>
      </c>
      <c r="P1136" s="5">
        <v>31.84</v>
      </c>
      <c r="Q1136" s="5">
        <f t="shared" si="68"/>
        <v>119.49300000000001</v>
      </c>
      <c r="R1136" s="5">
        <f t="shared" si="69"/>
        <v>63.68</v>
      </c>
      <c r="S1136" s="5">
        <f t="shared" si="70"/>
        <v>55.813000000000009</v>
      </c>
      <c r="T1136" s="7">
        <f t="shared" si="71"/>
        <v>0.46708175374289712</v>
      </c>
    </row>
    <row r="1137" spans="1:20" ht="15.6">
      <c r="A1137" s="2">
        <v>2204</v>
      </c>
      <c r="B1137" s="3">
        <v>46358</v>
      </c>
      <c r="C1137" s="4">
        <f>YEAR(SalesDataTable[[#This Row],[Order Date]])</f>
        <v>2026</v>
      </c>
      <c r="D1137" s="4" t="str">
        <f>"Q"&amp;ROUNDUP(MONTH(SalesDataTable[[#This Row],[Order Date]])/3,0)</f>
        <v>Q4</v>
      </c>
      <c r="E1137" s="4">
        <f>MONTH(SalesDataTable[[#This Row],[Order Date]])</f>
        <v>12</v>
      </c>
      <c r="F1137" s="4" t="str">
        <f>TEXT(SalesDataTable[[#This Row],[Order Date]],"MMM")</f>
        <v>Dec</v>
      </c>
      <c r="G1137" s="4" t="s">
        <v>0</v>
      </c>
      <c r="H1137" s="4" t="s">
        <v>36</v>
      </c>
      <c r="I1137" s="4" t="s">
        <v>19</v>
      </c>
      <c r="J1137" s="4" t="s">
        <v>13</v>
      </c>
      <c r="K1137" s="4" t="s">
        <v>14</v>
      </c>
      <c r="L1137" s="4" t="s">
        <v>32</v>
      </c>
      <c r="M1137" s="8">
        <v>2</v>
      </c>
      <c r="N1137" s="5">
        <v>46.63</v>
      </c>
      <c r="O1137" s="6">
        <v>0</v>
      </c>
      <c r="P1137" s="5">
        <v>18.68</v>
      </c>
      <c r="Q1137" s="5">
        <f t="shared" si="68"/>
        <v>93.26</v>
      </c>
      <c r="R1137" s="5">
        <f t="shared" si="69"/>
        <v>37.36</v>
      </c>
      <c r="S1137" s="5">
        <f t="shared" si="70"/>
        <v>55.900000000000006</v>
      </c>
      <c r="T1137" s="7">
        <f t="shared" si="71"/>
        <v>0.59939952820072917</v>
      </c>
    </row>
    <row r="1138" spans="1:20" ht="15.6">
      <c r="A1138" s="2">
        <v>2205</v>
      </c>
      <c r="B1138" s="3">
        <v>46299</v>
      </c>
      <c r="C1138" s="4">
        <f>YEAR(SalesDataTable[[#This Row],[Order Date]])</f>
        <v>2026</v>
      </c>
      <c r="D1138" s="4" t="str">
        <f>"Q"&amp;ROUNDUP(MONTH(SalesDataTable[[#This Row],[Order Date]])/3,0)</f>
        <v>Q4</v>
      </c>
      <c r="E1138" s="4">
        <f>MONTH(SalesDataTable[[#This Row],[Order Date]])</f>
        <v>10</v>
      </c>
      <c r="F1138" s="4" t="str">
        <f>TEXT(SalesDataTable[[#This Row],[Order Date]],"MMM")</f>
        <v>Oct</v>
      </c>
      <c r="G1138" s="4" t="s">
        <v>20</v>
      </c>
      <c r="H1138" s="4" t="s">
        <v>47</v>
      </c>
      <c r="I1138" s="4" t="s">
        <v>2</v>
      </c>
      <c r="J1138" s="4" t="s">
        <v>13</v>
      </c>
      <c r="K1138" s="4" t="s">
        <v>9</v>
      </c>
      <c r="L1138" s="4" t="s">
        <v>10</v>
      </c>
      <c r="M1138" s="8">
        <v>5</v>
      </c>
      <c r="N1138" s="5">
        <v>90.12</v>
      </c>
      <c r="O1138" s="6">
        <v>0</v>
      </c>
      <c r="P1138" s="5">
        <v>46.67</v>
      </c>
      <c r="Q1138" s="5">
        <f t="shared" si="68"/>
        <v>450.6</v>
      </c>
      <c r="R1138" s="5">
        <f t="shared" si="69"/>
        <v>233.35000000000002</v>
      </c>
      <c r="S1138" s="5">
        <f t="shared" si="70"/>
        <v>217.25</v>
      </c>
      <c r="T1138" s="7">
        <f t="shared" si="71"/>
        <v>0.48213493120284062</v>
      </c>
    </row>
    <row r="1139" spans="1:20" ht="15.6">
      <c r="A1139" s="2">
        <v>2209</v>
      </c>
      <c r="B1139" s="3">
        <v>46078</v>
      </c>
      <c r="C1139" s="4">
        <f>YEAR(SalesDataTable[[#This Row],[Order Date]])</f>
        <v>2026</v>
      </c>
      <c r="D1139" s="4" t="str">
        <f>"Q"&amp;ROUNDUP(MONTH(SalesDataTable[[#This Row],[Order Date]])/3,0)</f>
        <v>Q1</v>
      </c>
      <c r="E1139" s="4">
        <f>MONTH(SalesDataTable[[#This Row],[Order Date]])</f>
        <v>2</v>
      </c>
      <c r="F1139" s="4" t="str">
        <f>TEXT(SalesDataTable[[#This Row],[Order Date]],"MMM")</f>
        <v>Feb</v>
      </c>
      <c r="G1139" s="4" t="s">
        <v>0</v>
      </c>
      <c r="H1139" s="4" t="s">
        <v>1</v>
      </c>
      <c r="I1139" s="4" t="s">
        <v>2</v>
      </c>
      <c r="J1139" s="4" t="s">
        <v>16</v>
      </c>
      <c r="K1139" s="4" t="s">
        <v>4</v>
      </c>
      <c r="L1139" s="4" t="s">
        <v>22</v>
      </c>
      <c r="M1139" s="8">
        <v>5</v>
      </c>
      <c r="N1139" s="5">
        <v>50.58</v>
      </c>
      <c r="O1139" s="6">
        <v>0.1</v>
      </c>
      <c r="P1139" s="5">
        <v>22.42</v>
      </c>
      <c r="Q1139" s="5">
        <f t="shared" si="68"/>
        <v>227.60999999999999</v>
      </c>
      <c r="R1139" s="5">
        <f t="shared" si="69"/>
        <v>112.10000000000001</v>
      </c>
      <c r="S1139" s="5">
        <f t="shared" si="70"/>
        <v>115.50999999999998</v>
      </c>
      <c r="T1139" s="7">
        <f t="shared" si="71"/>
        <v>0.50749088352884308</v>
      </c>
    </row>
    <row r="1140" spans="1:20" ht="15.6">
      <c r="A1140" s="2">
        <v>2211</v>
      </c>
      <c r="B1140" s="3">
        <v>46197</v>
      </c>
      <c r="C1140" s="4">
        <f>YEAR(SalesDataTable[[#This Row],[Order Date]])</f>
        <v>2026</v>
      </c>
      <c r="D1140" s="4" t="str">
        <f>"Q"&amp;ROUNDUP(MONTH(SalesDataTable[[#This Row],[Order Date]])/3,0)</f>
        <v>Q2</v>
      </c>
      <c r="E1140" s="4">
        <f>MONTH(SalesDataTable[[#This Row],[Order Date]])</f>
        <v>6</v>
      </c>
      <c r="F1140" s="4" t="str">
        <f>TEXT(SalesDataTable[[#This Row],[Order Date]],"MMM")</f>
        <v>Jun</v>
      </c>
      <c r="G1140" s="4" t="s">
        <v>11</v>
      </c>
      <c r="H1140" s="4" t="s">
        <v>39</v>
      </c>
      <c r="I1140" s="4" t="s">
        <v>28</v>
      </c>
      <c r="J1140" s="4" t="s">
        <v>13</v>
      </c>
      <c r="K1140" s="4" t="s">
        <v>34</v>
      </c>
      <c r="L1140" s="4" t="s">
        <v>35</v>
      </c>
      <c r="M1140" s="8">
        <v>2</v>
      </c>
      <c r="N1140" s="5">
        <v>41.25</v>
      </c>
      <c r="O1140" s="6">
        <v>0</v>
      </c>
      <c r="P1140" s="5">
        <v>14.72</v>
      </c>
      <c r="Q1140" s="5">
        <f t="shared" si="68"/>
        <v>82.5</v>
      </c>
      <c r="R1140" s="5">
        <f t="shared" si="69"/>
        <v>29.44</v>
      </c>
      <c r="S1140" s="5">
        <f t="shared" si="70"/>
        <v>53.06</v>
      </c>
      <c r="T1140" s="7">
        <f t="shared" si="71"/>
        <v>0.64315151515151514</v>
      </c>
    </row>
    <row r="1141" spans="1:20" ht="15.6">
      <c r="A1141" s="2">
        <v>2212</v>
      </c>
      <c r="B1141" s="3">
        <v>46105</v>
      </c>
      <c r="C1141" s="4">
        <f>YEAR(SalesDataTable[[#This Row],[Order Date]])</f>
        <v>2026</v>
      </c>
      <c r="D1141" s="4" t="str">
        <f>"Q"&amp;ROUNDUP(MONTH(SalesDataTable[[#This Row],[Order Date]])/3,0)</f>
        <v>Q1</v>
      </c>
      <c r="E1141" s="4">
        <f>MONTH(SalesDataTable[[#This Row],[Order Date]])</f>
        <v>3</v>
      </c>
      <c r="F1141" s="4" t="str">
        <f>TEXT(SalesDataTable[[#This Row],[Order Date]],"MMM")</f>
        <v>Mar</v>
      </c>
      <c r="G1141" s="4" t="s">
        <v>6</v>
      </c>
      <c r="H1141" s="4" t="s">
        <v>27</v>
      </c>
      <c r="I1141" s="4" t="s">
        <v>2</v>
      </c>
      <c r="J1141" s="4" t="s">
        <v>3</v>
      </c>
      <c r="K1141" s="4" t="s">
        <v>34</v>
      </c>
      <c r="L1141" s="4" t="s">
        <v>38</v>
      </c>
      <c r="M1141" s="8">
        <v>2</v>
      </c>
      <c r="N1141" s="5">
        <v>122.92</v>
      </c>
      <c r="O1141" s="6">
        <v>0.05</v>
      </c>
      <c r="P1141" s="5">
        <v>70.31</v>
      </c>
      <c r="Q1141" s="5">
        <f t="shared" si="68"/>
        <v>233.548</v>
      </c>
      <c r="R1141" s="5">
        <f t="shared" si="69"/>
        <v>140.62</v>
      </c>
      <c r="S1141" s="5">
        <f t="shared" si="70"/>
        <v>92.927999999999997</v>
      </c>
      <c r="T1141" s="7">
        <f t="shared" si="71"/>
        <v>0.39789679209413054</v>
      </c>
    </row>
    <row r="1142" spans="1:20" ht="15.6">
      <c r="A1142" s="2">
        <v>2215</v>
      </c>
      <c r="B1142" s="3">
        <v>46222</v>
      </c>
      <c r="C1142" s="4">
        <f>YEAR(SalesDataTable[[#This Row],[Order Date]])</f>
        <v>2026</v>
      </c>
      <c r="D1142" s="4" t="str">
        <f>"Q"&amp;ROUNDUP(MONTH(SalesDataTable[[#This Row],[Order Date]])/3,0)</f>
        <v>Q3</v>
      </c>
      <c r="E1142" s="4">
        <f>MONTH(SalesDataTable[[#This Row],[Order Date]])</f>
        <v>7</v>
      </c>
      <c r="F1142" s="4" t="str">
        <f>TEXT(SalesDataTable[[#This Row],[Order Date]],"MMM")</f>
        <v>Jul</v>
      </c>
      <c r="G1142" s="4" t="s">
        <v>20</v>
      </c>
      <c r="H1142" s="4" t="s">
        <v>47</v>
      </c>
      <c r="I1142" s="4" t="s">
        <v>19</v>
      </c>
      <c r="J1142" s="4" t="s">
        <v>3</v>
      </c>
      <c r="K1142" s="4" t="s">
        <v>34</v>
      </c>
      <c r="L1142" s="4" t="s">
        <v>42</v>
      </c>
      <c r="M1142" s="8">
        <v>3</v>
      </c>
      <c r="N1142" s="5">
        <v>35.53</v>
      </c>
      <c r="O1142" s="6">
        <v>0</v>
      </c>
      <c r="P1142" s="5">
        <v>14</v>
      </c>
      <c r="Q1142" s="5">
        <f t="shared" si="68"/>
        <v>106.59</v>
      </c>
      <c r="R1142" s="5">
        <f t="shared" si="69"/>
        <v>42</v>
      </c>
      <c r="S1142" s="5">
        <f t="shared" si="70"/>
        <v>64.59</v>
      </c>
      <c r="T1142" s="7">
        <f t="shared" si="71"/>
        <v>0.60596678862932729</v>
      </c>
    </row>
    <row r="1143" spans="1:20" ht="15.6">
      <c r="A1143" s="2">
        <v>2216</v>
      </c>
      <c r="B1143" s="3">
        <v>46200</v>
      </c>
      <c r="C1143" s="4">
        <f>YEAR(SalesDataTable[[#This Row],[Order Date]])</f>
        <v>2026</v>
      </c>
      <c r="D1143" s="4" t="str">
        <f>"Q"&amp;ROUNDUP(MONTH(SalesDataTable[[#This Row],[Order Date]])/3,0)</f>
        <v>Q2</v>
      </c>
      <c r="E1143" s="4">
        <f>MONTH(SalesDataTable[[#This Row],[Order Date]])</f>
        <v>6</v>
      </c>
      <c r="F1143" s="4" t="str">
        <f>TEXT(SalesDataTable[[#This Row],[Order Date]],"MMM")</f>
        <v>Jun</v>
      </c>
      <c r="G1143" s="4" t="s">
        <v>0</v>
      </c>
      <c r="H1143" s="4" t="s">
        <v>36</v>
      </c>
      <c r="I1143" s="4" t="s">
        <v>2</v>
      </c>
      <c r="J1143" s="4" t="s">
        <v>16</v>
      </c>
      <c r="K1143" s="4" t="s">
        <v>4</v>
      </c>
      <c r="L1143" s="4" t="s">
        <v>5</v>
      </c>
      <c r="M1143" s="8">
        <v>4</v>
      </c>
      <c r="N1143" s="5">
        <v>81.86</v>
      </c>
      <c r="O1143" s="6">
        <v>0.05</v>
      </c>
      <c r="P1143" s="5">
        <v>42.22</v>
      </c>
      <c r="Q1143" s="5">
        <f t="shared" si="68"/>
        <v>311.06799999999998</v>
      </c>
      <c r="R1143" s="5">
        <f t="shared" si="69"/>
        <v>168.88</v>
      </c>
      <c r="S1143" s="5">
        <f t="shared" si="70"/>
        <v>142.18799999999999</v>
      </c>
      <c r="T1143" s="7">
        <f t="shared" si="71"/>
        <v>0.45709619761595532</v>
      </c>
    </row>
    <row r="1144" spans="1:20" ht="15.6">
      <c r="A1144" s="2">
        <v>2217</v>
      </c>
      <c r="B1144" s="3">
        <v>46143</v>
      </c>
      <c r="C1144" s="4">
        <f>YEAR(SalesDataTable[[#This Row],[Order Date]])</f>
        <v>2026</v>
      </c>
      <c r="D1144" s="4" t="str">
        <f>"Q"&amp;ROUNDUP(MONTH(SalesDataTable[[#This Row],[Order Date]])/3,0)</f>
        <v>Q2</v>
      </c>
      <c r="E1144" s="4">
        <f>MONTH(SalesDataTable[[#This Row],[Order Date]])</f>
        <v>5</v>
      </c>
      <c r="F1144" s="4" t="str">
        <f>TEXT(SalesDataTable[[#This Row],[Order Date]],"MMM")</f>
        <v>May</v>
      </c>
      <c r="G1144" s="4" t="s">
        <v>20</v>
      </c>
      <c r="H1144" s="4" t="s">
        <v>33</v>
      </c>
      <c r="I1144" s="4" t="s">
        <v>8</v>
      </c>
      <c r="J1144" s="4" t="s">
        <v>3</v>
      </c>
      <c r="K1144" s="4" t="s">
        <v>14</v>
      </c>
      <c r="L1144" s="4" t="s">
        <v>48</v>
      </c>
      <c r="M1144" s="8">
        <v>3</v>
      </c>
      <c r="N1144" s="5">
        <v>163.44999999999999</v>
      </c>
      <c r="O1144" s="6">
        <v>0.05</v>
      </c>
      <c r="P1144" s="5">
        <v>87.54</v>
      </c>
      <c r="Q1144" s="5">
        <f t="shared" si="68"/>
        <v>465.83249999999992</v>
      </c>
      <c r="R1144" s="5">
        <f t="shared" si="69"/>
        <v>262.62</v>
      </c>
      <c r="S1144" s="5">
        <f t="shared" si="70"/>
        <v>203.21249999999992</v>
      </c>
      <c r="T1144" s="7">
        <f t="shared" si="71"/>
        <v>0.4362351274331438</v>
      </c>
    </row>
    <row r="1145" spans="1:20" ht="15.6">
      <c r="A1145" s="2">
        <v>2219</v>
      </c>
      <c r="B1145" s="3">
        <v>46384</v>
      </c>
      <c r="C1145" s="4">
        <f>YEAR(SalesDataTable[[#This Row],[Order Date]])</f>
        <v>2026</v>
      </c>
      <c r="D1145" s="4" t="str">
        <f>"Q"&amp;ROUNDUP(MONTH(SalesDataTable[[#This Row],[Order Date]])/3,0)</f>
        <v>Q4</v>
      </c>
      <c r="E1145" s="4">
        <f>MONTH(SalesDataTable[[#This Row],[Order Date]])</f>
        <v>12</v>
      </c>
      <c r="F1145" s="4" t="str">
        <f>TEXT(SalesDataTable[[#This Row],[Order Date]],"MMM")</f>
        <v>Dec</v>
      </c>
      <c r="G1145" s="4" t="s">
        <v>6</v>
      </c>
      <c r="H1145" s="4" t="s">
        <v>49</v>
      </c>
      <c r="I1145" s="4" t="s">
        <v>2</v>
      </c>
      <c r="J1145" s="4" t="s">
        <v>3</v>
      </c>
      <c r="K1145" s="4" t="s">
        <v>9</v>
      </c>
      <c r="L1145" s="4" t="s">
        <v>17</v>
      </c>
      <c r="M1145" s="8">
        <v>1</v>
      </c>
      <c r="N1145" s="5">
        <v>147</v>
      </c>
      <c r="O1145" s="6">
        <v>0.15</v>
      </c>
      <c r="P1145" s="5">
        <v>79.58</v>
      </c>
      <c r="Q1145" s="5">
        <f t="shared" si="68"/>
        <v>124.95</v>
      </c>
      <c r="R1145" s="5">
        <f t="shared" si="69"/>
        <v>79.58</v>
      </c>
      <c r="S1145" s="5">
        <f t="shared" si="70"/>
        <v>45.370000000000005</v>
      </c>
      <c r="T1145" s="7">
        <f t="shared" si="71"/>
        <v>0.36310524209683875</v>
      </c>
    </row>
    <row r="1146" spans="1:20" ht="15.6">
      <c r="A1146" s="2">
        <v>2221</v>
      </c>
      <c r="B1146" s="3">
        <v>46343</v>
      </c>
      <c r="C1146" s="4">
        <f>YEAR(SalesDataTable[[#This Row],[Order Date]])</f>
        <v>2026</v>
      </c>
      <c r="D1146" s="4" t="str">
        <f>"Q"&amp;ROUNDUP(MONTH(SalesDataTable[[#This Row],[Order Date]])/3,0)</f>
        <v>Q4</v>
      </c>
      <c r="E1146" s="4">
        <f>MONTH(SalesDataTable[[#This Row],[Order Date]])</f>
        <v>11</v>
      </c>
      <c r="F1146" s="4" t="str">
        <f>TEXT(SalesDataTable[[#This Row],[Order Date]],"MMM")</f>
        <v>Nov</v>
      </c>
      <c r="G1146" s="4" t="s">
        <v>6</v>
      </c>
      <c r="H1146" s="4" t="s">
        <v>43</v>
      </c>
      <c r="I1146" s="4" t="s">
        <v>28</v>
      </c>
      <c r="J1146" s="4" t="s">
        <v>3</v>
      </c>
      <c r="K1146" s="4" t="s">
        <v>4</v>
      </c>
      <c r="L1146" s="4" t="s">
        <v>26</v>
      </c>
      <c r="M1146" s="8">
        <v>1</v>
      </c>
      <c r="N1146" s="5">
        <v>39.81</v>
      </c>
      <c r="O1146" s="6">
        <v>0.05</v>
      </c>
      <c r="P1146" s="5">
        <v>16.25</v>
      </c>
      <c r="Q1146" s="5">
        <f t="shared" si="68"/>
        <v>37.819499999999998</v>
      </c>
      <c r="R1146" s="5">
        <f t="shared" si="69"/>
        <v>16.25</v>
      </c>
      <c r="S1146" s="5">
        <f t="shared" si="70"/>
        <v>21.569499999999998</v>
      </c>
      <c r="T1146" s="7">
        <f t="shared" si="71"/>
        <v>0.57032747656632155</v>
      </c>
    </row>
    <row r="1147" spans="1:20" ht="15.6">
      <c r="A1147" s="2">
        <v>2224</v>
      </c>
      <c r="B1147" s="3">
        <v>46135</v>
      </c>
      <c r="C1147" s="4">
        <f>YEAR(SalesDataTable[[#This Row],[Order Date]])</f>
        <v>2026</v>
      </c>
      <c r="D1147" s="4" t="str">
        <f>"Q"&amp;ROUNDUP(MONTH(SalesDataTable[[#This Row],[Order Date]])/3,0)</f>
        <v>Q2</v>
      </c>
      <c r="E1147" s="4">
        <f>MONTH(SalesDataTable[[#This Row],[Order Date]])</f>
        <v>4</v>
      </c>
      <c r="F1147" s="4" t="str">
        <f>TEXT(SalesDataTable[[#This Row],[Order Date]],"MMM")</f>
        <v>Apr</v>
      </c>
      <c r="G1147" s="4" t="s">
        <v>6</v>
      </c>
      <c r="H1147" s="4" t="s">
        <v>7</v>
      </c>
      <c r="I1147" s="4" t="s">
        <v>2</v>
      </c>
      <c r="J1147" s="4" t="s">
        <v>13</v>
      </c>
      <c r="K1147" s="4" t="s">
        <v>34</v>
      </c>
      <c r="L1147" s="4" t="s">
        <v>45</v>
      </c>
      <c r="M1147" s="8">
        <v>3</v>
      </c>
      <c r="N1147" s="5">
        <v>49.55</v>
      </c>
      <c r="O1147" s="6">
        <v>0</v>
      </c>
      <c r="P1147" s="5">
        <v>22.55</v>
      </c>
      <c r="Q1147" s="5">
        <f t="shared" si="68"/>
        <v>148.64999999999998</v>
      </c>
      <c r="R1147" s="5">
        <f t="shared" si="69"/>
        <v>67.650000000000006</v>
      </c>
      <c r="S1147" s="5">
        <f t="shared" si="70"/>
        <v>80.999999999999972</v>
      </c>
      <c r="T1147" s="7">
        <f t="shared" si="71"/>
        <v>0.54490413723511588</v>
      </c>
    </row>
    <row r="1148" spans="1:20" ht="15.6">
      <c r="A1148" s="2">
        <v>2226</v>
      </c>
      <c r="B1148" s="3">
        <v>46220</v>
      </c>
      <c r="C1148" s="4">
        <f>YEAR(SalesDataTable[[#This Row],[Order Date]])</f>
        <v>2026</v>
      </c>
      <c r="D1148" s="4" t="str">
        <f>"Q"&amp;ROUNDUP(MONTH(SalesDataTable[[#This Row],[Order Date]])/3,0)</f>
        <v>Q3</v>
      </c>
      <c r="E1148" s="4">
        <f>MONTH(SalesDataTable[[#This Row],[Order Date]])</f>
        <v>7</v>
      </c>
      <c r="F1148" s="4" t="str">
        <f>TEXT(SalesDataTable[[#This Row],[Order Date]],"MMM")</f>
        <v>Jul</v>
      </c>
      <c r="G1148" s="4" t="s">
        <v>0</v>
      </c>
      <c r="H1148" s="4" t="s">
        <v>50</v>
      </c>
      <c r="I1148" s="4" t="s">
        <v>19</v>
      </c>
      <c r="J1148" s="4" t="s">
        <v>13</v>
      </c>
      <c r="K1148" s="4" t="s">
        <v>9</v>
      </c>
      <c r="L1148" s="4" t="s">
        <v>46</v>
      </c>
      <c r="M1148" s="8">
        <v>1</v>
      </c>
      <c r="N1148" s="5">
        <v>69.78</v>
      </c>
      <c r="O1148" s="6">
        <v>0.05</v>
      </c>
      <c r="P1148" s="5">
        <v>32.83</v>
      </c>
      <c r="Q1148" s="5">
        <f t="shared" si="68"/>
        <v>66.290999999999997</v>
      </c>
      <c r="R1148" s="5">
        <f t="shared" si="69"/>
        <v>32.83</v>
      </c>
      <c r="S1148" s="5">
        <f t="shared" si="70"/>
        <v>33.460999999999999</v>
      </c>
      <c r="T1148" s="7">
        <f t="shared" si="71"/>
        <v>0.50475931876121949</v>
      </c>
    </row>
    <row r="1149" spans="1:20" ht="15.6">
      <c r="A1149" s="2">
        <v>2229</v>
      </c>
      <c r="B1149" s="3">
        <v>46136</v>
      </c>
      <c r="C1149" s="4">
        <f>YEAR(SalesDataTable[[#This Row],[Order Date]])</f>
        <v>2026</v>
      </c>
      <c r="D1149" s="4" t="str">
        <f>"Q"&amp;ROUNDUP(MONTH(SalesDataTable[[#This Row],[Order Date]])/3,0)</f>
        <v>Q2</v>
      </c>
      <c r="E1149" s="4">
        <f>MONTH(SalesDataTable[[#This Row],[Order Date]])</f>
        <v>4</v>
      </c>
      <c r="F1149" s="4" t="str">
        <f>TEXT(SalesDataTable[[#This Row],[Order Date]],"MMM")</f>
        <v>Apr</v>
      </c>
      <c r="G1149" s="4" t="s">
        <v>0</v>
      </c>
      <c r="H1149" s="4" t="s">
        <v>1</v>
      </c>
      <c r="I1149" s="4" t="s">
        <v>2</v>
      </c>
      <c r="J1149" s="4" t="s">
        <v>13</v>
      </c>
      <c r="K1149" s="4" t="s">
        <v>9</v>
      </c>
      <c r="L1149" s="4" t="s">
        <v>17</v>
      </c>
      <c r="M1149" s="8">
        <v>2</v>
      </c>
      <c r="N1149" s="5">
        <v>145.75</v>
      </c>
      <c r="O1149" s="6">
        <v>0.1</v>
      </c>
      <c r="P1149" s="5">
        <v>78.900000000000006</v>
      </c>
      <c r="Q1149" s="5">
        <f t="shared" si="68"/>
        <v>262.35000000000002</v>
      </c>
      <c r="R1149" s="5">
        <f t="shared" si="69"/>
        <v>157.80000000000001</v>
      </c>
      <c r="S1149" s="5">
        <f t="shared" si="70"/>
        <v>104.55000000000001</v>
      </c>
      <c r="T1149" s="7">
        <f t="shared" si="71"/>
        <v>0.39851343624928531</v>
      </c>
    </row>
    <row r="1150" spans="1:20" ht="15.6">
      <c r="A1150" s="2">
        <v>2232</v>
      </c>
      <c r="B1150" s="3">
        <v>46101</v>
      </c>
      <c r="C1150" s="4">
        <f>YEAR(SalesDataTable[[#This Row],[Order Date]])</f>
        <v>2026</v>
      </c>
      <c r="D1150" s="4" t="str">
        <f>"Q"&amp;ROUNDUP(MONTH(SalesDataTable[[#This Row],[Order Date]])/3,0)</f>
        <v>Q1</v>
      </c>
      <c r="E1150" s="4">
        <f>MONTH(SalesDataTable[[#This Row],[Order Date]])</f>
        <v>3</v>
      </c>
      <c r="F1150" s="4" t="str">
        <f>TEXT(SalesDataTable[[#This Row],[Order Date]],"MMM")</f>
        <v>Mar</v>
      </c>
      <c r="G1150" s="4" t="s">
        <v>20</v>
      </c>
      <c r="H1150" s="4" t="s">
        <v>47</v>
      </c>
      <c r="I1150" s="4" t="s">
        <v>19</v>
      </c>
      <c r="J1150" s="4" t="s">
        <v>13</v>
      </c>
      <c r="K1150" s="4" t="s">
        <v>14</v>
      </c>
      <c r="L1150" s="4" t="s">
        <v>15</v>
      </c>
      <c r="M1150" s="8">
        <v>2</v>
      </c>
      <c r="N1150" s="5">
        <v>36.340000000000003</v>
      </c>
      <c r="O1150" s="6">
        <v>0</v>
      </c>
      <c r="P1150" s="5">
        <v>13.8</v>
      </c>
      <c r="Q1150" s="5">
        <f t="shared" si="68"/>
        <v>72.680000000000007</v>
      </c>
      <c r="R1150" s="5">
        <f t="shared" si="69"/>
        <v>27.6</v>
      </c>
      <c r="S1150" s="5">
        <f t="shared" si="70"/>
        <v>45.080000000000005</v>
      </c>
      <c r="T1150" s="7">
        <f t="shared" si="71"/>
        <v>0.620253164556962</v>
      </c>
    </row>
    <row r="1151" spans="1:20" ht="15.6">
      <c r="A1151" s="2">
        <v>2236</v>
      </c>
      <c r="B1151" s="3">
        <v>46286</v>
      </c>
      <c r="C1151" s="4">
        <f>YEAR(SalesDataTable[[#This Row],[Order Date]])</f>
        <v>2026</v>
      </c>
      <c r="D1151" s="4" t="str">
        <f>"Q"&amp;ROUNDUP(MONTH(SalesDataTable[[#This Row],[Order Date]])/3,0)</f>
        <v>Q3</v>
      </c>
      <c r="E1151" s="4">
        <f>MONTH(SalesDataTable[[#This Row],[Order Date]])</f>
        <v>9</v>
      </c>
      <c r="F1151" s="4" t="str">
        <f>TEXT(SalesDataTable[[#This Row],[Order Date]],"MMM")</f>
        <v>Sep</v>
      </c>
      <c r="G1151" s="4" t="s">
        <v>6</v>
      </c>
      <c r="H1151" s="4" t="s">
        <v>41</v>
      </c>
      <c r="I1151" s="4" t="s">
        <v>2</v>
      </c>
      <c r="J1151" s="4" t="s">
        <v>3</v>
      </c>
      <c r="K1151" s="4" t="s">
        <v>9</v>
      </c>
      <c r="L1151" s="4" t="s">
        <v>17</v>
      </c>
      <c r="M1151" s="8">
        <v>3</v>
      </c>
      <c r="N1151" s="5">
        <v>143.31</v>
      </c>
      <c r="O1151" s="6">
        <v>0</v>
      </c>
      <c r="P1151" s="5">
        <v>81.36</v>
      </c>
      <c r="Q1151" s="5">
        <f t="shared" si="68"/>
        <v>429.93</v>
      </c>
      <c r="R1151" s="5">
        <f t="shared" si="69"/>
        <v>244.07999999999998</v>
      </c>
      <c r="S1151" s="5">
        <f t="shared" si="70"/>
        <v>185.85000000000002</v>
      </c>
      <c r="T1151" s="7">
        <f t="shared" si="71"/>
        <v>0.43227967343521045</v>
      </c>
    </row>
    <row r="1152" spans="1:20" ht="15.6">
      <c r="A1152" s="2">
        <v>2240</v>
      </c>
      <c r="B1152" s="3">
        <v>46131</v>
      </c>
      <c r="C1152" s="4">
        <f>YEAR(SalesDataTable[[#This Row],[Order Date]])</f>
        <v>2026</v>
      </c>
      <c r="D1152" s="4" t="str">
        <f>"Q"&amp;ROUNDUP(MONTH(SalesDataTable[[#This Row],[Order Date]])/3,0)</f>
        <v>Q2</v>
      </c>
      <c r="E1152" s="4">
        <f>MONTH(SalesDataTable[[#This Row],[Order Date]])</f>
        <v>4</v>
      </c>
      <c r="F1152" s="4" t="str">
        <f>TEXT(SalesDataTable[[#This Row],[Order Date]],"MMM")</f>
        <v>Apr</v>
      </c>
      <c r="G1152" s="4" t="s">
        <v>0</v>
      </c>
      <c r="H1152" s="4" t="s">
        <v>50</v>
      </c>
      <c r="I1152" s="4" t="s">
        <v>28</v>
      </c>
      <c r="J1152" s="4" t="s">
        <v>3</v>
      </c>
      <c r="K1152" s="4" t="s">
        <v>23</v>
      </c>
      <c r="L1152" s="4" t="s">
        <v>24</v>
      </c>
      <c r="M1152" s="8">
        <v>4</v>
      </c>
      <c r="N1152" s="5">
        <v>341.75</v>
      </c>
      <c r="O1152" s="6">
        <v>0.1</v>
      </c>
      <c r="P1152" s="5">
        <v>191.91</v>
      </c>
      <c r="Q1152" s="5">
        <f t="shared" si="68"/>
        <v>1230.3</v>
      </c>
      <c r="R1152" s="5">
        <f t="shared" si="69"/>
        <v>767.64</v>
      </c>
      <c r="S1152" s="5">
        <f t="shared" si="70"/>
        <v>462.65999999999997</v>
      </c>
      <c r="T1152" s="7">
        <f t="shared" si="71"/>
        <v>0.37605462082418922</v>
      </c>
    </row>
    <row r="1153" spans="1:20" ht="15.6">
      <c r="A1153" s="2">
        <v>2245</v>
      </c>
      <c r="B1153" s="3">
        <v>46026</v>
      </c>
      <c r="C1153" s="4">
        <f>YEAR(SalesDataTable[[#This Row],[Order Date]])</f>
        <v>2026</v>
      </c>
      <c r="D1153" s="4" t="str">
        <f>"Q"&amp;ROUNDUP(MONTH(SalesDataTable[[#This Row],[Order Date]])/3,0)</f>
        <v>Q1</v>
      </c>
      <c r="E1153" s="4">
        <f>MONTH(SalesDataTable[[#This Row],[Order Date]])</f>
        <v>1</v>
      </c>
      <c r="F1153" s="4" t="str">
        <f>TEXT(SalesDataTable[[#This Row],[Order Date]],"MMM")</f>
        <v>Jan</v>
      </c>
      <c r="G1153" s="4" t="s">
        <v>0</v>
      </c>
      <c r="H1153" s="4" t="s">
        <v>36</v>
      </c>
      <c r="I1153" s="4" t="s">
        <v>2</v>
      </c>
      <c r="J1153" s="4" t="s">
        <v>13</v>
      </c>
      <c r="K1153" s="4" t="s">
        <v>9</v>
      </c>
      <c r="L1153" s="4" t="s">
        <v>37</v>
      </c>
      <c r="M1153" s="8">
        <v>1</v>
      </c>
      <c r="N1153" s="5">
        <v>153.38999999999999</v>
      </c>
      <c r="O1153" s="6">
        <v>0</v>
      </c>
      <c r="P1153" s="5">
        <v>78.59</v>
      </c>
      <c r="Q1153" s="5">
        <f t="shared" si="68"/>
        <v>153.38999999999999</v>
      </c>
      <c r="R1153" s="5">
        <f t="shared" si="69"/>
        <v>78.59</v>
      </c>
      <c r="S1153" s="5">
        <f t="shared" si="70"/>
        <v>74.799999999999983</v>
      </c>
      <c r="T1153" s="7">
        <f t="shared" si="71"/>
        <v>0.48764587000456344</v>
      </c>
    </row>
    <row r="1154" spans="1:20" ht="15.6">
      <c r="A1154" s="2">
        <v>2246</v>
      </c>
      <c r="B1154" s="3">
        <v>46114</v>
      </c>
      <c r="C1154" s="4">
        <f>YEAR(SalesDataTable[[#This Row],[Order Date]])</f>
        <v>2026</v>
      </c>
      <c r="D1154" s="4" t="str">
        <f>"Q"&amp;ROUNDUP(MONTH(SalesDataTable[[#This Row],[Order Date]])/3,0)</f>
        <v>Q2</v>
      </c>
      <c r="E1154" s="4">
        <f>MONTH(SalesDataTable[[#This Row],[Order Date]])</f>
        <v>4</v>
      </c>
      <c r="F1154" s="4" t="str">
        <f>TEXT(SalesDataTable[[#This Row],[Order Date]],"MMM")</f>
        <v>Apr</v>
      </c>
      <c r="G1154" s="4" t="s">
        <v>6</v>
      </c>
      <c r="H1154" s="4" t="s">
        <v>43</v>
      </c>
      <c r="I1154" s="4" t="s">
        <v>28</v>
      </c>
      <c r="J1154" s="4" t="s">
        <v>3</v>
      </c>
      <c r="K1154" s="4" t="s">
        <v>4</v>
      </c>
      <c r="L1154" s="4" t="s">
        <v>22</v>
      </c>
      <c r="M1154" s="8">
        <v>1</v>
      </c>
      <c r="N1154" s="5">
        <v>50.17</v>
      </c>
      <c r="O1154" s="6">
        <v>0</v>
      </c>
      <c r="P1154" s="5">
        <v>21.95</v>
      </c>
      <c r="Q1154" s="5">
        <f t="shared" ref="Q1154:Q1217" si="72">M1154*N1154*(1-O1154)</f>
        <v>50.17</v>
      </c>
      <c r="R1154" s="5">
        <f t="shared" ref="R1154:R1217" si="73">M1154*P1154</f>
        <v>21.95</v>
      </c>
      <c r="S1154" s="5">
        <f t="shared" ref="S1154:S1217" si="74">Q1154-R1154</f>
        <v>28.220000000000002</v>
      </c>
      <c r="T1154" s="7">
        <f t="shared" ref="T1154:T1217" si="75">IFERROR(S1154/Q1154,0)</f>
        <v>0.56248754235598963</v>
      </c>
    </row>
    <row r="1155" spans="1:20" ht="15.6">
      <c r="A1155" s="2">
        <v>2247</v>
      </c>
      <c r="B1155" s="3">
        <v>46295</v>
      </c>
      <c r="C1155" s="4">
        <f>YEAR(SalesDataTable[[#This Row],[Order Date]])</f>
        <v>2026</v>
      </c>
      <c r="D1155" s="4" t="str">
        <f>"Q"&amp;ROUNDUP(MONTH(SalesDataTable[[#This Row],[Order Date]])/3,0)</f>
        <v>Q3</v>
      </c>
      <c r="E1155" s="4">
        <f>MONTH(SalesDataTable[[#This Row],[Order Date]])</f>
        <v>9</v>
      </c>
      <c r="F1155" s="4" t="str">
        <f>TEXT(SalesDataTable[[#This Row],[Order Date]],"MMM")</f>
        <v>Sep</v>
      </c>
      <c r="G1155" s="4" t="s">
        <v>6</v>
      </c>
      <c r="H1155" s="4" t="s">
        <v>27</v>
      </c>
      <c r="I1155" s="4" t="s">
        <v>19</v>
      </c>
      <c r="J1155" s="4" t="s">
        <v>16</v>
      </c>
      <c r="K1155" s="4" t="s">
        <v>14</v>
      </c>
      <c r="L1155" s="4" t="s">
        <v>48</v>
      </c>
      <c r="M1155" s="8">
        <v>1</v>
      </c>
      <c r="N1155" s="5">
        <v>163.13999999999999</v>
      </c>
      <c r="O1155" s="6">
        <v>0</v>
      </c>
      <c r="P1155" s="5">
        <v>87.53</v>
      </c>
      <c r="Q1155" s="5">
        <f t="shared" si="72"/>
        <v>163.13999999999999</v>
      </c>
      <c r="R1155" s="5">
        <f t="shared" si="73"/>
        <v>87.53</v>
      </c>
      <c r="S1155" s="5">
        <f t="shared" si="74"/>
        <v>75.609999999999985</v>
      </c>
      <c r="T1155" s="7">
        <f t="shared" si="75"/>
        <v>0.4634669608924849</v>
      </c>
    </row>
    <row r="1156" spans="1:20" ht="15.6">
      <c r="A1156" s="2">
        <v>2248</v>
      </c>
      <c r="B1156" s="3">
        <v>46128</v>
      </c>
      <c r="C1156" s="4">
        <f>YEAR(SalesDataTable[[#This Row],[Order Date]])</f>
        <v>2026</v>
      </c>
      <c r="D1156" s="4" t="str">
        <f>"Q"&amp;ROUNDUP(MONTH(SalesDataTable[[#This Row],[Order Date]])/3,0)</f>
        <v>Q2</v>
      </c>
      <c r="E1156" s="4">
        <f>MONTH(SalesDataTable[[#This Row],[Order Date]])</f>
        <v>4</v>
      </c>
      <c r="F1156" s="4" t="str">
        <f>TEXT(SalesDataTable[[#This Row],[Order Date]],"MMM")</f>
        <v>Apr</v>
      </c>
      <c r="G1156" s="4" t="s">
        <v>0</v>
      </c>
      <c r="H1156" s="4" t="s">
        <v>50</v>
      </c>
      <c r="I1156" s="4" t="s">
        <v>19</v>
      </c>
      <c r="J1156" s="4" t="s">
        <v>13</v>
      </c>
      <c r="K1156" s="4" t="s">
        <v>14</v>
      </c>
      <c r="L1156" s="4" t="s">
        <v>15</v>
      </c>
      <c r="M1156" s="8">
        <v>2</v>
      </c>
      <c r="N1156" s="5">
        <v>36.68</v>
      </c>
      <c r="O1156" s="6">
        <v>0.1</v>
      </c>
      <c r="P1156" s="5">
        <v>13.92</v>
      </c>
      <c r="Q1156" s="5">
        <f t="shared" si="72"/>
        <v>66.024000000000001</v>
      </c>
      <c r="R1156" s="5">
        <f t="shared" si="73"/>
        <v>27.84</v>
      </c>
      <c r="S1156" s="5">
        <f t="shared" si="74"/>
        <v>38.183999999999997</v>
      </c>
      <c r="T1156" s="7">
        <f t="shared" si="75"/>
        <v>0.57833515085423481</v>
      </c>
    </row>
    <row r="1157" spans="1:20" ht="15.6">
      <c r="A1157" s="2">
        <v>2249</v>
      </c>
      <c r="B1157" s="3">
        <v>46204</v>
      </c>
      <c r="C1157" s="4">
        <f>YEAR(SalesDataTable[[#This Row],[Order Date]])</f>
        <v>2026</v>
      </c>
      <c r="D1157" s="4" t="str">
        <f>"Q"&amp;ROUNDUP(MONTH(SalesDataTable[[#This Row],[Order Date]])/3,0)</f>
        <v>Q3</v>
      </c>
      <c r="E1157" s="4">
        <f>MONTH(SalesDataTable[[#This Row],[Order Date]])</f>
        <v>7</v>
      </c>
      <c r="F1157" s="4" t="str">
        <f>TEXT(SalesDataTable[[#This Row],[Order Date]],"MMM")</f>
        <v>Jul</v>
      </c>
      <c r="G1157" s="4" t="s">
        <v>0</v>
      </c>
      <c r="H1157" s="4" t="s">
        <v>50</v>
      </c>
      <c r="I1157" s="4" t="s">
        <v>28</v>
      </c>
      <c r="J1157" s="4" t="s">
        <v>13</v>
      </c>
      <c r="K1157" s="4" t="s">
        <v>34</v>
      </c>
      <c r="L1157" s="4" t="s">
        <v>42</v>
      </c>
      <c r="M1157" s="8">
        <v>3</v>
      </c>
      <c r="N1157" s="5">
        <v>36.22</v>
      </c>
      <c r="O1157" s="6">
        <v>0.1</v>
      </c>
      <c r="P1157" s="5">
        <v>13.83</v>
      </c>
      <c r="Q1157" s="5">
        <f t="shared" si="72"/>
        <v>97.793999999999997</v>
      </c>
      <c r="R1157" s="5">
        <f t="shared" si="73"/>
        <v>41.49</v>
      </c>
      <c r="S1157" s="5">
        <f t="shared" si="74"/>
        <v>56.303999999999995</v>
      </c>
      <c r="T1157" s="7">
        <f t="shared" si="75"/>
        <v>0.57574084299650286</v>
      </c>
    </row>
    <row r="1158" spans="1:20" ht="15.6">
      <c r="A1158" s="2">
        <v>2250</v>
      </c>
      <c r="B1158" s="3">
        <v>46297</v>
      </c>
      <c r="C1158" s="4">
        <f>YEAR(SalesDataTable[[#This Row],[Order Date]])</f>
        <v>2026</v>
      </c>
      <c r="D1158" s="4" t="str">
        <f>"Q"&amp;ROUNDUP(MONTH(SalesDataTable[[#This Row],[Order Date]])/3,0)</f>
        <v>Q4</v>
      </c>
      <c r="E1158" s="4">
        <f>MONTH(SalesDataTable[[#This Row],[Order Date]])</f>
        <v>10</v>
      </c>
      <c r="F1158" s="4" t="str">
        <f>TEXT(SalesDataTable[[#This Row],[Order Date]],"MMM")</f>
        <v>Oct</v>
      </c>
      <c r="G1158" s="4" t="s">
        <v>20</v>
      </c>
      <c r="H1158" s="4" t="s">
        <v>47</v>
      </c>
      <c r="I1158" s="4" t="s">
        <v>19</v>
      </c>
      <c r="J1158" s="4" t="s">
        <v>3</v>
      </c>
      <c r="K1158" s="4" t="s">
        <v>4</v>
      </c>
      <c r="L1158" s="4" t="s">
        <v>22</v>
      </c>
      <c r="M1158" s="8">
        <v>2</v>
      </c>
      <c r="N1158" s="5">
        <v>50.43</v>
      </c>
      <c r="O1158" s="6">
        <v>0</v>
      </c>
      <c r="P1158" s="5">
        <v>23.04</v>
      </c>
      <c r="Q1158" s="5">
        <f t="shared" si="72"/>
        <v>100.86</v>
      </c>
      <c r="R1158" s="5">
        <f t="shared" si="73"/>
        <v>46.08</v>
      </c>
      <c r="S1158" s="5">
        <f t="shared" si="74"/>
        <v>54.78</v>
      </c>
      <c r="T1158" s="7">
        <f t="shared" si="75"/>
        <v>0.54312908982748365</v>
      </c>
    </row>
    <row r="1159" spans="1:20" ht="15.6">
      <c r="A1159" s="2">
        <v>2252</v>
      </c>
      <c r="B1159" s="3">
        <v>46239</v>
      </c>
      <c r="C1159" s="4">
        <f>YEAR(SalesDataTable[[#This Row],[Order Date]])</f>
        <v>2026</v>
      </c>
      <c r="D1159" s="4" t="str">
        <f>"Q"&amp;ROUNDUP(MONTH(SalesDataTable[[#This Row],[Order Date]])/3,0)</f>
        <v>Q3</v>
      </c>
      <c r="E1159" s="4">
        <f>MONTH(SalesDataTable[[#This Row],[Order Date]])</f>
        <v>8</v>
      </c>
      <c r="F1159" s="4" t="str">
        <f>TEXT(SalesDataTable[[#This Row],[Order Date]],"MMM")</f>
        <v>Aug</v>
      </c>
      <c r="G1159" s="4" t="s">
        <v>6</v>
      </c>
      <c r="H1159" s="4" t="s">
        <v>41</v>
      </c>
      <c r="I1159" s="4" t="s">
        <v>2</v>
      </c>
      <c r="J1159" s="4" t="s">
        <v>13</v>
      </c>
      <c r="K1159" s="4" t="s">
        <v>4</v>
      </c>
      <c r="L1159" s="4" t="s">
        <v>22</v>
      </c>
      <c r="M1159" s="8">
        <v>1</v>
      </c>
      <c r="N1159" s="5">
        <v>49.68</v>
      </c>
      <c r="O1159" s="6">
        <v>0.05</v>
      </c>
      <c r="P1159" s="5">
        <v>22.02</v>
      </c>
      <c r="Q1159" s="5">
        <f t="shared" si="72"/>
        <v>47.195999999999998</v>
      </c>
      <c r="R1159" s="5">
        <f t="shared" si="73"/>
        <v>22.02</v>
      </c>
      <c r="S1159" s="5">
        <f t="shared" si="74"/>
        <v>25.175999999999998</v>
      </c>
      <c r="T1159" s="7">
        <f t="shared" si="75"/>
        <v>0.53343503686753113</v>
      </c>
    </row>
    <row r="1160" spans="1:20" ht="15.6">
      <c r="A1160" s="2">
        <v>2253</v>
      </c>
      <c r="B1160" s="3">
        <v>46232</v>
      </c>
      <c r="C1160" s="4">
        <f>YEAR(SalesDataTable[[#This Row],[Order Date]])</f>
        <v>2026</v>
      </c>
      <c r="D1160" s="4" t="str">
        <f>"Q"&amp;ROUNDUP(MONTH(SalesDataTable[[#This Row],[Order Date]])/3,0)</f>
        <v>Q3</v>
      </c>
      <c r="E1160" s="4">
        <f>MONTH(SalesDataTable[[#This Row],[Order Date]])</f>
        <v>7</v>
      </c>
      <c r="F1160" s="4" t="str">
        <f>TEXT(SalesDataTable[[#This Row],[Order Date]],"MMM")</f>
        <v>Jul</v>
      </c>
      <c r="G1160" s="4" t="s">
        <v>6</v>
      </c>
      <c r="H1160" s="4" t="s">
        <v>49</v>
      </c>
      <c r="I1160" s="4" t="s">
        <v>28</v>
      </c>
      <c r="J1160" s="4" t="s">
        <v>13</v>
      </c>
      <c r="K1160" s="4" t="s">
        <v>4</v>
      </c>
      <c r="L1160" s="4" t="s">
        <v>22</v>
      </c>
      <c r="M1160" s="8">
        <v>3</v>
      </c>
      <c r="N1160" s="5">
        <v>50.98</v>
      </c>
      <c r="O1160" s="6">
        <v>0</v>
      </c>
      <c r="P1160" s="5">
        <v>22.63</v>
      </c>
      <c r="Q1160" s="5">
        <f t="shared" si="72"/>
        <v>152.94</v>
      </c>
      <c r="R1160" s="5">
        <f t="shared" si="73"/>
        <v>67.89</v>
      </c>
      <c r="S1160" s="5">
        <f t="shared" si="74"/>
        <v>85.05</v>
      </c>
      <c r="T1160" s="7">
        <f t="shared" si="75"/>
        <v>0.55610043154178113</v>
      </c>
    </row>
    <row r="1161" spans="1:20" ht="15.6">
      <c r="A1161" s="2">
        <v>2255</v>
      </c>
      <c r="B1161" s="3">
        <v>46193</v>
      </c>
      <c r="C1161" s="4">
        <f>YEAR(SalesDataTable[[#This Row],[Order Date]])</f>
        <v>2026</v>
      </c>
      <c r="D1161" s="4" t="str">
        <f>"Q"&amp;ROUNDUP(MONTH(SalesDataTable[[#This Row],[Order Date]])/3,0)</f>
        <v>Q2</v>
      </c>
      <c r="E1161" s="4">
        <f>MONTH(SalesDataTable[[#This Row],[Order Date]])</f>
        <v>6</v>
      </c>
      <c r="F1161" s="4" t="str">
        <f>TEXT(SalesDataTable[[#This Row],[Order Date]],"MMM")</f>
        <v>Jun</v>
      </c>
      <c r="G1161" s="4" t="s">
        <v>0</v>
      </c>
      <c r="H1161" s="4" t="s">
        <v>36</v>
      </c>
      <c r="I1161" s="4" t="s">
        <v>2</v>
      </c>
      <c r="J1161" s="4" t="s">
        <v>16</v>
      </c>
      <c r="K1161" s="4" t="s">
        <v>9</v>
      </c>
      <c r="L1161" s="4" t="s">
        <v>10</v>
      </c>
      <c r="M1161" s="8">
        <v>5</v>
      </c>
      <c r="N1161" s="5">
        <v>90.1</v>
      </c>
      <c r="O1161" s="6">
        <v>0</v>
      </c>
      <c r="P1161" s="5">
        <v>44.32</v>
      </c>
      <c r="Q1161" s="5">
        <f t="shared" si="72"/>
        <v>450.5</v>
      </c>
      <c r="R1161" s="5">
        <f t="shared" si="73"/>
        <v>221.6</v>
      </c>
      <c r="S1161" s="5">
        <f t="shared" si="74"/>
        <v>228.9</v>
      </c>
      <c r="T1161" s="7">
        <f t="shared" si="75"/>
        <v>0.50810210876803552</v>
      </c>
    </row>
    <row r="1162" spans="1:20" ht="15.6">
      <c r="A1162" s="2">
        <v>2265</v>
      </c>
      <c r="B1162" s="3">
        <v>46127</v>
      </c>
      <c r="C1162" s="4">
        <f>YEAR(SalesDataTable[[#This Row],[Order Date]])</f>
        <v>2026</v>
      </c>
      <c r="D1162" s="4" t="str">
        <f>"Q"&amp;ROUNDUP(MONTH(SalesDataTable[[#This Row],[Order Date]])/3,0)</f>
        <v>Q2</v>
      </c>
      <c r="E1162" s="4">
        <f>MONTH(SalesDataTable[[#This Row],[Order Date]])</f>
        <v>4</v>
      </c>
      <c r="F1162" s="4" t="str">
        <f>TEXT(SalesDataTable[[#This Row],[Order Date]],"MMM")</f>
        <v>Apr</v>
      </c>
      <c r="G1162" s="4" t="s">
        <v>6</v>
      </c>
      <c r="H1162" s="4" t="s">
        <v>41</v>
      </c>
      <c r="I1162" s="4" t="s">
        <v>19</v>
      </c>
      <c r="J1162" s="4" t="s">
        <v>3</v>
      </c>
      <c r="K1162" s="4" t="s">
        <v>14</v>
      </c>
      <c r="L1162" s="4" t="s">
        <v>15</v>
      </c>
      <c r="M1162" s="8">
        <v>2</v>
      </c>
      <c r="N1162" s="5">
        <v>36.35</v>
      </c>
      <c r="O1162" s="6">
        <v>0</v>
      </c>
      <c r="P1162" s="5">
        <v>13.55</v>
      </c>
      <c r="Q1162" s="5">
        <f t="shared" si="72"/>
        <v>72.7</v>
      </c>
      <c r="R1162" s="5">
        <f t="shared" si="73"/>
        <v>27.1</v>
      </c>
      <c r="S1162" s="5">
        <f t="shared" si="74"/>
        <v>45.6</v>
      </c>
      <c r="T1162" s="7">
        <f t="shared" si="75"/>
        <v>0.6272352132049519</v>
      </c>
    </row>
    <row r="1163" spans="1:20" ht="15.6">
      <c r="A1163" s="2">
        <v>2266</v>
      </c>
      <c r="B1163" s="3">
        <v>46231</v>
      </c>
      <c r="C1163" s="4">
        <f>YEAR(SalesDataTable[[#This Row],[Order Date]])</f>
        <v>2026</v>
      </c>
      <c r="D1163" s="4" t="str">
        <f>"Q"&amp;ROUNDUP(MONTH(SalesDataTable[[#This Row],[Order Date]])/3,0)</f>
        <v>Q3</v>
      </c>
      <c r="E1163" s="4">
        <f>MONTH(SalesDataTable[[#This Row],[Order Date]])</f>
        <v>7</v>
      </c>
      <c r="F1163" s="4" t="str">
        <f>TEXT(SalesDataTable[[#This Row],[Order Date]],"MMM")</f>
        <v>Jul</v>
      </c>
      <c r="G1163" s="4" t="s">
        <v>6</v>
      </c>
      <c r="H1163" s="4" t="s">
        <v>41</v>
      </c>
      <c r="I1163" s="4" t="s">
        <v>28</v>
      </c>
      <c r="J1163" s="4" t="s">
        <v>16</v>
      </c>
      <c r="K1163" s="4" t="s">
        <v>23</v>
      </c>
      <c r="L1163" s="4" t="s">
        <v>40</v>
      </c>
      <c r="M1163" s="8">
        <v>1</v>
      </c>
      <c r="N1163" s="5">
        <v>83.05</v>
      </c>
      <c r="O1163" s="6">
        <v>0</v>
      </c>
      <c r="P1163" s="5">
        <v>38.86</v>
      </c>
      <c r="Q1163" s="5">
        <f t="shared" si="72"/>
        <v>83.05</v>
      </c>
      <c r="R1163" s="5">
        <f t="shared" si="73"/>
        <v>38.86</v>
      </c>
      <c r="S1163" s="5">
        <f t="shared" si="74"/>
        <v>44.19</v>
      </c>
      <c r="T1163" s="7">
        <f t="shared" si="75"/>
        <v>0.53208910295003009</v>
      </c>
    </row>
    <row r="1164" spans="1:20" ht="15.6">
      <c r="A1164" s="2">
        <v>2267</v>
      </c>
      <c r="B1164" s="3">
        <v>46312</v>
      </c>
      <c r="C1164" s="4">
        <f>YEAR(SalesDataTable[[#This Row],[Order Date]])</f>
        <v>2026</v>
      </c>
      <c r="D1164" s="4" t="str">
        <f>"Q"&amp;ROUNDUP(MONTH(SalesDataTable[[#This Row],[Order Date]])/3,0)</f>
        <v>Q4</v>
      </c>
      <c r="E1164" s="4">
        <f>MONTH(SalesDataTable[[#This Row],[Order Date]])</f>
        <v>10</v>
      </c>
      <c r="F1164" s="4" t="str">
        <f>TEXT(SalesDataTable[[#This Row],[Order Date]],"MMM")</f>
        <v>Oct</v>
      </c>
      <c r="G1164" s="4" t="s">
        <v>0</v>
      </c>
      <c r="H1164" s="4" t="s">
        <v>50</v>
      </c>
      <c r="I1164" s="4" t="s">
        <v>2</v>
      </c>
      <c r="J1164" s="4" t="s">
        <v>3</v>
      </c>
      <c r="K1164" s="4" t="s">
        <v>14</v>
      </c>
      <c r="L1164" s="4" t="s">
        <v>44</v>
      </c>
      <c r="M1164" s="8">
        <v>1</v>
      </c>
      <c r="N1164" s="5">
        <v>134.31</v>
      </c>
      <c r="O1164" s="6">
        <v>0.05</v>
      </c>
      <c r="P1164" s="5">
        <v>67.239999999999995</v>
      </c>
      <c r="Q1164" s="5">
        <f t="shared" si="72"/>
        <v>127.5945</v>
      </c>
      <c r="R1164" s="5">
        <f t="shared" si="73"/>
        <v>67.239999999999995</v>
      </c>
      <c r="S1164" s="5">
        <f t="shared" si="74"/>
        <v>60.354500000000002</v>
      </c>
      <c r="T1164" s="7">
        <f t="shared" si="75"/>
        <v>0.47301803761133909</v>
      </c>
    </row>
    <row r="1165" spans="1:20" ht="15.6">
      <c r="A1165" s="2">
        <v>2268</v>
      </c>
      <c r="B1165" s="3">
        <v>46331</v>
      </c>
      <c r="C1165" s="4">
        <f>YEAR(SalesDataTable[[#This Row],[Order Date]])</f>
        <v>2026</v>
      </c>
      <c r="D1165" s="4" t="str">
        <f>"Q"&amp;ROUNDUP(MONTH(SalesDataTable[[#This Row],[Order Date]])/3,0)</f>
        <v>Q4</v>
      </c>
      <c r="E1165" s="4">
        <f>MONTH(SalesDataTable[[#This Row],[Order Date]])</f>
        <v>11</v>
      </c>
      <c r="F1165" s="4" t="str">
        <f>TEXT(SalesDataTable[[#This Row],[Order Date]],"MMM")</f>
        <v>Nov</v>
      </c>
      <c r="G1165" s="4" t="s">
        <v>6</v>
      </c>
      <c r="H1165" s="4" t="s">
        <v>7</v>
      </c>
      <c r="I1165" s="4" t="s">
        <v>19</v>
      </c>
      <c r="J1165" s="4" t="s">
        <v>13</v>
      </c>
      <c r="K1165" s="4" t="s">
        <v>9</v>
      </c>
      <c r="L1165" s="4" t="s">
        <v>37</v>
      </c>
      <c r="M1165" s="8">
        <v>4</v>
      </c>
      <c r="N1165" s="5">
        <v>151.38999999999999</v>
      </c>
      <c r="O1165" s="6">
        <v>0.05</v>
      </c>
      <c r="P1165" s="5">
        <v>80.66</v>
      </c>
      <c r="Q1165" s="5">
        <f t="shared" si="72"/>
        <v>575.28199999999993</v>
      </c>
      <c r="R1165" s="5">
        <f t="shared" si="73"/>
        <v>322.64</v>
      </c>
      <c r="S1165" s="5">
        <f t="shared" si="74"/>
        <v>252.64199999999994</v>
      </c>
      <c r="T1165" s="7">
        <f t="shared" si="75"/>
        <v>0.43916201097896329</v>
      </c>
    </row>
    <row r="1166" spans="1:20" ht="15.6">
      <c r="A1166" s="2">
        <v>2270</v>
      </c>
      <c r="B1166" s="3">
        <v>46309</v>
      </c>
      <c r="C1166" s="4">
        <f>YEAR(SalesDataTable[[#This Row],[Order Date]])</f>
        <v>2026</v>
      </c>
      <c r="D1166" s="4" t="str">
        <f>"Q"&amp;ROUNDUP(MONTH(SalesDataTable[[#This Row],[Order Date]])/3,0)</f>
        <v>Q4</v>
      </c>
      <c r="E1166" s="4">
        <f>MONTH(SalesDataTable[[#This Row],[Order Date]])</f>
        <v>10</v>
      </c>
      <c r="F1166" s="4" t="str">
        <f>TEXT(SalesDataTable[[#This Row],[Order Date]],"MMM")</f>
        <v>Oct</v>
      </c>
      <c r="G1166" s="4" t="s">
        <v>20</v>
      </c>
      <c r="H1166" s="4" t="s">
        <v>31</v>
      </c>
      <c r="I1166" s="4" t="s">
        <v>2</v>
      </c>
      <c r="J1166" s="4" t="s">
        <v>13</v>
      </c>
      <c r="K1166" s="4" t="s">
        <v>23</v>
      </c>
      <c r="L1166" s="4" t="s">
        <v>29</v>
      </c>
      <c r="M1166" s="8">
        <v>3</v>
      </c>
      <c r="N1166" s="5">
        <v>199.99</v>
      </c>
      <c r="O1166" s="6">
        <v>0.15</v>
      </c>
      <c r="P1166" s="5">
        <v>101.86</v>
      </c>
      <c r="Q1166" s="5">
        <f t="shared" si="72"/>
        <v>509.97450000000003</v>
      </c>
      <c r="R1166" s="5">
        <f t="shared" si="73"/>
        <v>305.58</v>
      </c>
      <c r="S1166" s="5">
        <f t="shared" si="74"/>
        <v>204.39450000000005</v>
      </c>
      <c r="T1166" s="7">
        <f t="shared" si="75"/>
        <v>0.40079356909021929</v>
      </c>
    </row>
    <row r="1167" spans="1:20" ht="15.6">
      <c r="A1167" s="2">
        <v>2271</v>
      </c>
      <c r="B1167" s="3">
        <v>46040</v>
      </c>
      <c r="C1167" s="4">
        <f>YEAR(SalesDataTable[[#This Row],[Order Date]])</f>
        <v>2026</v>
      </c>
      <c r="D1167" s="4" t="str">
        <f>"Q"&amp;ROUNDUP(MONTH(SalesDataTable[[#This Row],[Order Date]])/3,0)</f>
        <v>Q1</v>
      </c>
      <c r="E1167" s="4">
        <f>MONTH(SalesDataTable[[#This Row],[Order Date]])</f>
        <v>1</v>
      </c>
      <c r="F1167" s="4" t="str">
        <f>TEXT(SalesDataTable[[#This Row],[Order Date]],"MMM")</f>
        <v>Jan</v>
      </c>
      <c r="G1167" s="4" t="s">
        <v>6</v>
      </c>
      <c r="H1167" s="4" t="s">
        <v>7</v>
      </c>
      <c r="I1167" s="4" t="s">
        <v>19</v>
      </c>
      <c r="J1167" s="4" t="s">
        <v>13</v>
      </c>
      <c r="K1167" s="4" t="s">
        <v>23</v>
      </c>
      <c r="L1167" s="4" t="s">
        <v>24</v>
      </c>
      <c r="M1167" s="8">
        <v>4</v>
      </c>
      <c r="N1167" s="5">
        <v>333.28</v>
      </c>
      <c r="O1167" s="6">
        <v>0</v>
      </c>
      <c r="P1167" s="5">
        <v>195.76</v>
      </c>
      <c r="Q1167" s="5">
        <f t="shared" si="72"/>
        <v>1333.12</v>
      </c>
      <c r="R1167" s="5">
        <f t="shared" si="73"/>
        <v>783.04</v>
      </c>
      <c r="S1167" s="5">
        <f t="shared" si="74"/>
        <v>550.07999999999993</v>
      </c>
      <c r="T1167" s="7">
        <f t="shared" si="75"/>
        <v>0.41262602016322608</v>
      </c>
    </row>
    <row r="1168" spans="1:20" ht="15.6">
      <c r="A1168" s="2">
        <v>2272</v>
      </c>
      <c r="B1168" s="3">
        <v>46186</v>
      </c>
      <c r="C1168" s="4">
        <f>YEAR(SalesDataTable[[#This Row],[Order Date]])</f>
        <v>2026</v>
      </c>
      <c r="D1168" s="4" t="str">
        <f>"Q"&amp;ROUNDUP(MONTH(SalesDataTable[[#This Row],[Order Date]])/3,0)</f>
        <v>Q2</v>
      </c>
      <c r="E1168" s="4">
        <f>MONTH(SalesDataTable[[#This Row],[Order Date]])</f>
        <v>6</v>
      </c>
      <c r="F1168" s="4" t="str">
        <f>TEXT(SalesDataTable[[#This Row],[Order Date]],"MMM")</f>
        <v>Jun</v>
      </c>
      <c r="G1168" s="4" t="s">
        <v>20</v>
      </c>
      <c r="H1168" s="4" t="s">
        <v>33</v>
      </c>
      <c r="I1168" s="4" t="s">
        <v>2</v>
      </c>
      <c r="J1168" s="4" t="s">
        <v>3</v>
      </c>
      <c r="K1168" s="4" t="s">
        <v>34</v>
      </c>
      <c r="L1168" s="4" t="s">
        <v>38</v>
      </c>
      <c r="M1168" s="8">
        <v>1</v>
      </c>
      <c r="N1168" s="5">
        <v>125.01</v>
      </c>
      <c r="O1168" s="6">
        <v>0.15</v>
      </c>
      <c r="P1168" s="5">
        <v>70.39</v>
      </c>
      <c r="Q1168" s="5">
        <f t="shared" si="72"/>
        <v>106.2585</v>
      </c>
      <c r="R1168" s="5">
        <f t="shared" si="73"/>
        <v>70.39</v>
      </c>
      <c r="S1168" s="5">
        <f t="shared" si="74"/>
        <v>35.868499999999997</v>
      </c>
      <c r="T1168" s="7">
        <f t="shared" si="75"/>
        <v>0.33755887764272974</v>
      </c>
    </row>
    <row r="1169" spans="1:20" ht="15.6">
      <c r="A1169" s="2">
        <v>2273</v>
      </c>
      <c r="B1169" s="3">
        <v>46165</v>
      </c>
      <c r="C1169" s="4">
        <f>YEAR(SalesDataTable[[#This Row],[Order Date]])</f>
        <v>2026</v>
      </c>
      <c r="D1169" s="4" t="str">
        <f>"Q"&amp;ROUNDUP(MONTH(SalesDataTable[[#This Row],[Order Date]])/3,0)</f>
        <v>Q2</v>
      </c>
      <c r="E1169" s="4">
        <f>MONTH(SalesDataTable[[#This Row],[Order Date]])</f>
        <v>5</v>
      </c>
      <c r="F1169" s="4" t="str">
        <f>TEXT(SalesDataTable[[#This Row],[Order Date]],"MMM")</f>
        <v>May</v>
      </c>
      <c r="G1169" s="4" t="s">
        <v>11</v>
      </c>
      <c r="H1169" s="4" t="s">
        <v>12</v>
      </c>
      <c r="I1169" s="4" t="s">
        <v>19</v>
      </c>
      <c r="J1169" s="4" t="s">
        <v>13</v>
      </c>
      <c r="K1169" s="4" t="s">
        <v>34</v>
      </c>
      <c r="L1169" s="4" t="s">
        <v>42</v>
      </c>
      <c r="M1169" s="8">
        <v>2</v>
      </c>
      <c r="N1169" s="5">
        <v>35.700000000000003</v>
      </c>
      <c r="O1169" s="6">
        <v>0</v>
      </c>
      <c r="P1169" s="5">
        <v>13.52</v>
      </c>
      <c r="Q1169" s="5">
        <f t="shared" si="72"/>
        <v>71.400000000000006</v>
      </c>
      <c r="R1169" s="5">
        <f t="shared" si="73"/>
        <v>27.04</v>
      </c>
      <c r="S1169" s="5">
        <f t="shared" si="74"/>
        <v>44.360000000000007</v>
      </c>
      <c r="T1169" s="7">
        <f t="shared" si="75"/>
        <v>0.62128851540616248</v>
      </c>
    </row>
    <row r="1170" spans="1:20" ht="15.6">
      <c r="A1170" s="2">
        <v>2277</v>
      </c>
      <c r="B1170" s="3">
        <v>46302</v>
      </c>
      <c r="C1170" s="4">
        <f>YEAR(SalesDataTable[[#This Row],[Order Date]])</f>
        <v>2026</v>
      </c>
      <c r="D1170" s="4" t="str">
        <f>"Q"&amp;ROUNDUP(MONTH(SalesDataTable[[#This Row],[Order Date]])/3,0)</f>
        <v>Q4</v>
      </c>
      <c r="E1170" s="4">
        <f>MONTH(SalesDataTable[[#This Row],[Order Date]])</f>
        <v>10</v>
      </c>
      <c r="F1170" s="4" t="str">
        <f>TEXT(SalesDataTable[[#This Row],[Order Date]],"MMM")</f>
        <v>Oct</v>
      </c>
      <c r="G1170" s="4" t="s">
        <v>0</v>
      </c>
      <c r="H1170" s="4" t="s">
        <v>1</v>
      </c>
      <c r="I1170" s="4" t="s">
        <v>2</v>
      </c>
      <c r="J1170" s="4" t="s">
        <v>13</v>
      </c>
      <c r="K1170" s="4" t="s">
        <v>4</v>
      </c>
      <c r="L1170" s="4" t="s">
        <v>30</v>
      </c>
      <c r="M1170" s="8">
        <v>2</v>
      </c>
      <c r="N1170" s="5">
        <v>105</v>
      </c>
      <c r="O1170" s="6">
        <v>0</v>
      </c>
      <c r="P1170" s="5">
        <v>50.3</v>
      </c>
      <c r="Q1170" s="5">
        <f t="shared" si="72"/>
        <v>210</v>
      </c>
      <c r="R1170" s="5">
        <f t="shared" si="73"/>
        <v>100.6</v>
      </c>
      <c r="S1170" s="5">
        <f t="shared" si="74"/>
        <v>109.4</v>
      </c>
      <c r="T1170" s="7">
        <f t="shared" si="75"/>
        <v>0.52095238095238094</v>
      </c>
    </row>
    <row r="1171" spans="1:20" ht="15.6">
      <c r="A1171" s="2">
        <v>2278</v>
      </c>
      <c r="B1171" s="3">
        <v>46321</v>
      </c>
      <c r="C1171" s="4">
        <f>YEAR(SalesDataTable[[#This Row],[Order Date]])</f>
        <v>2026</v>
      </c>
      <c r="D1171" s="4" t="str">
        <f>"Q"&amp;ROUNDUP(MONTH(SalesDataTable[[#This Row],[Order Date]])/3,0)</f>
        <v>Q4</v>
      </c>
      <c r="E1171" s="4">
        <f>MONTH(SalesDataTable[[#This Row],[Order Date]])</f>
        <v>10</v>
      </c>
      <c r="F1171" s="4" t="str">
        <f>TEXT(SalesDataTable[[#This Row],[Order Date]],"MMM")</f>
        <v>Oct</v>
      </c>
      <c r="G1171" s="4" t="s">
        <v>0</v>
      </c>
      <c r="H1171" s="4" t="s">
        <v>50</v>
      </c>
      <c r="I1171" s="4" t="s">
        <v>2</v>
      </c>
      <c r="J1171" s="4" t="s">
        <v>3</v>
      </c>
      <c r="K1171" s="4" t="s">
        <v>34</v>
      </c>
      <c r="L1171" s="4" t="s">
        <v>45</v>
      </c>
      <c r="M1171" s="8">
        <v>5</v>
      </c>
      <c r="N1171" s="5">
        <v>51.5</v>
      </c>
      <c r="O1171" s="6">
        <v>0.1</v>
      </c>
      <c r="P1171" s="5">
        <v>21.38</v>
      </c>
      <c r="Q1171" s="5">
        <f t="shared" si="72"/>
        <v>231.75</v>
      </c>
      <c r="R1171" s="5">
        <f t="shared" si="73"/>
        <v>106.89999999999999</v>
      </c>
      <c r="S1171" s="5">
        <f t="shared" si="74"/>
        <v>124.85000000000001</v>
      </c>
      <c r="T1171" s="7">
        <f t="shared" si="75"/>
        <v>0.53872707659115426</v>
      </c>
    </row>
    <row r="1172" spans="1:20" ht="15.6">
      <c r="A1172" s="2">
        <v>2279</v>
      </c>
      <c r="B1172" s="3">
        <v>46356</v>
      </c>
      <c r="C1172" s="4">
        <f>YEAR(SalesDataTable[[#This Row],[Order Date]])</f>
        <v>2026</v>
      </c>
      <c r="D1172" s="4" t="str">
        <f>"Q"&amp;ROUNDUP(MONTH(SalesDataTable[[#This Row],[Order Date]])/3,0)</f>
        <v>Q4</v>
      </c>
      <c r="E1172" s="4">
        <f>MONTH(SalesDataTable[[#This Row],[Order Date]])</f>
        <v>11</v>
      </c>
      <c r="F1172" s="4" t="str">
        <f>TEXT(SalesDataTable[[#This Row],[Order Date]],"MMM")</f>
        <v>Nov</v>
      </c>
      <c r="G1172" s="4" t="s">
        <v>0</v>
      </c>
      <c r="H1172" s="4" t="s">
        <v>1</v>
      </c>
      <c r="I1172" s="4" t="s">
        <v>19</v>
      </c>
      <c r="J1172" s="4" t="s">
        <v>3</v>
      </c>
      <c r="K1172" s="4" t="s">
        <v>4</v>
      </c>
      <c r="L1172" s="4" t="s">
        <v>22</v>
      </c>
      <c r="M1172" s="8">
        <v>2</v>
      </c>
      <c r="N1172" s="5">
        <v>50.38</v>
      </c>
      <c r="O1172" s="6">
        <v>0.1</v>
      </c>
      <c r="P1172" s="5">
        <v>22.41</v>
      </c>
      <c r="Q1172" s="5">
        <f t="shared" si="72"/>
        <v>90.684000000000012</v>
      </c>
      <c r="R1172" s="5">
        <f t="shared" si="73"/>
        <v>44.82</v>
      </c>
      <c r="S1172" s="5">
        <f t="shared" si="74"/>
        <v>45.864000000000011</v>
      </c>
      <c r="T1172" s="7">
        <f t="shared" si="75"/>
        <v>0.50575625248114342</v>
      </c>
    </row>
    <row r="1173" spans="1:20" ht="15.6">
      <c r="A1173" s="2">
        <v>2281</v>
      </c>
      <c r="B1173" s="3">
        <v>46248</v>
      </c>
      <c r="C1173" s="4">
        <f>YEAR(SalesDataTable[[#This Row],[Order Date]])</f>
        <v>2026</v>
      </c>
      <c r="D1173" s="4" t="str">
        <f>"Q"&amp;ROUNDUP(MONTH(SalesDataTable[[#This Row],[Order Date]])/3,0)</f>
        <v>Q3</v>
      </c>
      <c r="E1173" s="4">
        <f>MONTH(SalesDataTable[[#This Row],[Order Date]])</f>
        <v>8</v>
      </c>
      <c r="F1173" s="4" t="str">
        <f>TEXT(SalesDataTable[[#This Row],[Order Date]],"MMM")</f>
        <v>Aug</v>
      </c>
      <c r="G1173" s="4" t="s">
        <v>6</v>
      </c>
      <c r="H1173" s="4" t="s">
        <v>41</v>
      </c>
      <c r="I1173" s="4" t="s">
        <v>19</v>
      </c>
      <c r="J1173" s="4" t="s">
        <v>3</v>
      </c>
      <c r="K1173" s="4" t="s">
        <v>9</v>
      </c>
      <c r="L1173" s="4" t="s">
        <v>46</v>
      </c>
      <c r="M1173" s="8">
        <v>1</v>
      </c>
      <c r="N1173" s="5">
        <v>70.91</v>
      </c>
      <c r="O1173" s="6">
        <v>0</v>
      </c>
      <c r="P1173" s="5">
        <v>33.11</v>
      </c>
      <c r="Q1173" s="5">
        <f t="shared" si="72"/>
        <v>70.91</v>
      </c>
      <c r="R1173" s="5">
        <f t="shared" si="73"/>
        <v>33.11</v>
      </c>
      <c r="S1173" s="5">
        <f t="shared" si="74"/>
        <v>37.799999999999997</v>
      </c>
      <c r="T1173" s="7">
        <f t="shared" si="75"/>
        <v>0.53307008884501483</v>
      </c>
    </row>
    <row r="1174" spans="1:20" ht="15.6">
      <c r="A1174" s="2">
        <v>2282</v>
      </c>
      <c r="B1174" s="3">
        <v>46250</v>
      </c>
      <c r="C1174" s="4">
        <f>YEAR(SalesDataTable[[#This Row],[Order Date]])</f>
        <v>2026</v>
      </c>
      <c r="D1174" s="4" t="str">
        <f>"Q"&amp;ROUNDUP(MONTH(SalesDataTable[[#This Row],[Order Date]])/3,0)</f>
        <v>Q3</v>
      </c>
      <c r="E1174" s="4">
        <f>MONTH(SalesDataTable[[#This Row],[Order Date]])</f>
        <v>8</v>
      </c>
      <c r="F1174" s="4" t="str">
        <f>TEXT(SalesDataTable[[#This Row],[Order Date]],"MMM")</f>
        <v>Aug</v>
      </c>
      <c r="G1174" s="4" t="s">
        <v>6</v>
      </c>
      <c r="H1174" s="4" t="s">
        <v>27</v>
      </c>
      <c r="I1174" s="4" t="s">
        <v>8</v>
      </c>
      <c r="J1174" s="4" t="s">
        <v>16</v>
      </c>
      <c r="K1174" s="4" t="s">
        <v>9</v>
      </c>
      <c r="L1174" s="4" t="s">
        <v>10</v>
      </c>
      <c r="M1174" s="8">
        <v>8</v>
      </c>
      <c r="N1174" s="5">
        <v>92.71</v>
      </c>
      <c r="O1174" s="6">
        <v>0.1</v>
      </c>
      <c r="P1174" s="5">
        <v>44.83</v>
      </c>
      <c r="Q1174" s="5">
        <f t="shared" si="72"/>
        <v>667.51199999999994</v>
      </c>
      <c r="R1174" s="5">
        <f t="shared" si="73"/>
        <v>358.64</v>
      </c>
      <c r="S1174" s="5">
        <f t="shared" si="74"/>
        <v>308.87199999999996</v>
      </c>
      <c r="T1174" s="7">
        <f t="shared" si="75"/>
        <v>0.46272126943036229</v>
      </c>
    </row>
    <row r="1175" spans="1:20" ht="15.6">
      <c r="A1175" s="2">
        <v>2285</v>
      </c>
      <c r="B1175" s="3">
        <v>46255</v>
      </c>
      <c r="C1175" s="4">
        <f>YEAR(SalesDataTable[[#This Row],[Order Date]])</f>
        <v>2026</v>
      </c>
      <c r="D1175" s="4" t="str">
        <f>"Q"&amp;ROUNDUP(MONTH(SalesDataTable[[#This Row],[Order Date]])/3,0)</f>
        <v>Q3</v>
      </c>
      <c r="E1175" s="4">
        <f>MONTH(SalesDataTable[[#This Row],[Order Date]])</f>
        <v>8</v>
      </c>
      <c r="F1175" s="4" t="str">
        <f>TEXT(SalesDataTable[[#This Row],[Order Date]],"MMM")</f>
        <v>Aug</v>
      </c>
      <c r="G1175" s="4" t="s">
        <v>6</v>
      </c>
      <c r="H1175" s="4" t="s">
        <v>41</v>
      </c>
      <c r="I1175" s="4" t="s">
        <v>2</v>
      </c>
      <c r="J1175" s="4" t="s">
        <v>16</v>
      </c>
      <c r="K1175" s="4" t="s">
        <v>9</v>
      </c>
      <c r="L1175" s="4" t="s">
        <v>37</v>
      </c>
      <c r="M1175" s="8">
        <v>2</v>
      </c>
      <c r="N1175" s="5">
        <v>155.11000000000001</v>
      </c>
      <c r="O1175" s="6">
        <v>0.05</v>
      </c>
      <c r="P1175" s="5">
        <v>80.13</v>
      </c>
      <c r="Q1175" s="5">
        <f t="shared" si="72"/>
        <v>294.709</v>
      </c>
      <c r="R1175" s="5">
        <f t="shared" si="73"/>
        <v>160.26</v>
      </c>
      <c r="S1175" s="5">
        <f t="shared" si="74"/>
        <v>134.44900000000001</v>
      </c>
      <c r="T1175" s="7">
        <f t="shared" si="75"/>
        <v>0.45620934548995795</v>
      </c>
    </row>
    <row r="1176" spans="1:20" ht="15.6">
      <c r="A1176" s="2">
        <v>2294</v>
      </c>
      <c r="B1176" s="3">
        <v>46111</v>
      </c>
      <c r="C1176" s="4">
        <f>YEAR(SalesDataTable[[#This Row],[Order Date]])</f>
        <v>2026</v>
      </c>
      <c r="D1176" s="4" t="str">
        <f>"Q"&amp;ROUNDUP(MONTH(SalesDataTable[[#This Row],[Order Date]])/3,0)</f>
        <v>Q1</v>
      </c>
      <c r="E1176" s="4">
        <f>MONTH(SalesDataTable[[#This Row],[Order Date]])</f>
        <v>3</v>
      </c>
      <c r="F1176" s="4" t="str">
        <f>TEXT(SalesDataTable[[#This Row],[Order Date]],"MMM")</f>
        <v>Mar</v>
      </c>
      <c r="G1176" s="4" t="s">
        <v>6</v>
      </c>
      <c r="H1176" s="4" t="s">
        <v>49</v>
      </c>
      <c r="I1176" s="4" t="s">
        <v>2</v>
      </c>
      <c r="J1176" s="4" t="s">
        <v>13</v>
      </c>
      <c r="K1176" s="4" t="s">
        <v>34</v>
      </c>
      <c r="L1176" s="4" t="s">
        <v>35</v>
      </c>
      <c r="M1176" s="8">
        <v>2</v>
      </c>
      <c r="N1176" s="5">
        <v>41.04</v>
      </c>
      <c r="O1176" s="6">
        <v>0</v>
      </c>
      <c r="P1176" s="5">
        <v>15.03</v>
      </c>
      <c r="Q1176" s="5">
        <f t="shared" si="72"/>
        <v>82.08</v>
      </c>
      <c r="R1176" s="5">
        <f t="shared" si="73"/>
        <v>30.06</v>
      </c>
      <c r="S1176" s="5">
        <f t="shared" si="74"/>
        <v>52.019999999999996</v>
      </c>
      <c r="T1176" s="7">
        <f t="shared" si="75"/>
        <v>0.63377192982456132</v>
      </c>
    </row>
    <row r="1177" spans="1:20" ht="15.6">
      <c r="A1177" s="2">
        <v>2295</v>
      </c>
      <c r="B1177" s="3">
        <v>46191</v>
      </c>
      <c r="C1177" s="4">
        <f>YEAR(SalesDataTable[[#This Row],[Order Date]])</f>
        <v>2026</v>
      </c>
      <c r="D1177" s="4" t="str">
        <f>"Q"&amp;ROUNDUP(MONTH(SalesDataTable[[#This Row],[Order Date]])/3,0)</f>
        <v>Q2</v>
      </c>
      <c r="E1177" s="4">
        <f>MONTH(SalesDataTable[[#This Row],[Order Date]])</f>
        <v>6</v>
      </c>
      <c r="F1177" s="4" t="str">
        <f>TEXT(SalesDataTable[[#This Row],[Order Date]],"MMM")</f>
        <v>Jun</v>
      </c>
      <c r="G1177" s="4" t="s">
        <v>6</v>
      </c>
      <c r="H1177" s="4" t="s">
        <v>41</v>
      </c>
      <c r="I1177" s="4" t="s">
        <v>28</v>
      </c>
      <c r="J1177" s="4" t="s">
        <v>13</v>
      </c>
      <c r="K1177" s="4" t="s">
        <v>14</v>
      </c>
      <c r="L1177" s="4" t="s">
        <v>32</v>
      </c>
      <c r="M1177" s="8">
        <v>1</v>
      </c>
      <c r="N1177" s="5">
        <v>45.7</v>
      </c>
      <c r="O1177" s="6">
        <v>0.1</v>
      </c>
      <c r="P1177" s="5">
        <v>18.600000000000001</v>
      </c>
      <c r="Q1177" s="5">
        <f t="shared" si="72"/>
        <v>41.13</v>
      </c>
      <c r="R1177" s="5">
        <f t="shared" si="73"/>
        <v>18.600000000000001</v>
      </c>
      <c r="S1177" s="5">
        <f t="shared" si="74"/>
        <v>22.53</v>
      </c>
      <c r="T1177" s="7">
        <f t="shared" si="75"/>
        <v>0.5477753464624362</v>
      </c>
    </row>
    <row r="1178" spans="1:20" ht="15.6">
      <c r="A1178" s="2">
        <v>2296</v>
      </c>
      <c r="B1178" s="3">
        <v>46159</v>
      </c>
      <c r="C1178" s="4">
        <f>YEAR(SalesDataTable[[#This Row],[Order Date]])</f>
        <v>2026</v>
      </c>
      <c r="D1178" s="4" t="str">
        <f>"Q"&amp;ROUNDUP(MONTH(SalesDataTable[[#This Row],[Order Date]])/3,0)</f>
        <v>Q2</v>
      </c>
      <c r="E1178" s="4">
        <f>MONTH(SalesDataTable[[#This Row],[Order Date]])</f>
        <v>5</v>
      </c>
      <c r="F1178" s="4" t="str">
        <f>TEXT(SalesDataTable[[#This Row],[Order Date]],"MMM")</f>
        <v>May</v>
      </c>
      <c r="G1178" s="4" t="s">
        <v>20</v>
      </c>
      <c r="H1178" s="4" t="s">
        <v>33</v>
      </c>
      <c r="I1178" s="4" t="s">
        <v>2</v>
      </c>
      <c r="J1178" s="4" t="s">
        <v>3</v>
      </c>
      <c r="K1178" s="4" t="s">
        <v>14</v>
      </c>
      <c r="L1178" s="4" t="s">
        <v>32</v>
      </c>
      <c r="M1178" s="8">
        <v>1</v>
      </c>
      <c r="N1178" s="5">
        <v>45.45</v>
      </c>
      <c r="O1178" s="6">
        <v>0</v>
      </c>
      <c r="P1178" s="5">
        <v>17.93</v>
      </c>
      <c r="Q1178" s="5">
        <f t="shared" si="72"/>
        <v>45.45</v>
      </c>
      <c r="R1178" s="5">
        <f t="shared" si="73"/>
        <v>17.93</v>
      </c>
      <c r="S1178" s="5">
        <f t="shared" si="74"/>
        <v>27.520000000000003</v>
      </c>
      <c r="T1178" s="7">
        <f t="shared" si="75"/>
        <v>0.60550055005500558</v>
      </c>
    </row>
    <row r="1179" spans="1:20" ht="15.6">
      <c r="A1179" s="2">
        <v>2298</v>
      </c>
      <c r="B1179" s="3">
        <v>46214</v>
      </c>
      <c r="C1179" s="4">
        <f>YEAR(SalesDataTable[[#This Row],[Order Date]])</f>
        <v>2026</v>
      </c>
      <c r="D1179" s="4" t="str">
        <f>"Q"&amp;ROUNDUP(MONTH(SalesDataTable[[#This Row],[Order Date]])/3,0)</f>
        <v>Q3</v>
      </c>
      <c r="E1179" s="4">
        <f>MONTH(SalesDataTable[[#This Row],[Order Date]])</f>
        <v>7</v>
      </c>
      <c r="F1179" s="4" t="str">
        <f>TEXT(SalesDataTable[[#This Row],[Order Date]],"MMM")</f>
        <v>Jul</v>
      </c>
      <c r="G1179" s="4" t="s">
        <v>11</v>
      </c>
      <c r="H1179" s="4" t="s">
        <v>12</v>
      </c>
      <c r="I1179" s="4" t="s">
        <v>19</v>
      </c>
      <c r="J1179" s="4" t="s">
        <v>13</v>
      </c>
      <c r="K1179" s="4" t="s">
        <v>4</v>
      </c>
      <c r="L1179" s="4" t="s">
        <v>30</v>
      </c>
      <c r="M1179" s="8">
        <v>2</v>
      </c>
      <c r="N1179" s="5">
        <v>103.17</v>
      </c>
      <c r="O1179" s="6">
        <v>0</v>
      </c>
      <c r="P1179" s="5">
        <v>50.49</v>
      </c>
      <c r="Q1179" s="5">
        <f t="shared" si="72"/>
        <v>206.34</v>
      </c>
      <c r="R1179" s="5">
        <f t="shared" si="73"/>
        <v>100.98</v>
      </c>
      <c r="S1179" s="5">
        <f t="shared" si="74"/>
        <v>105.36</v>
      </c>
      <c r="T1179" s="7">
        <f t="shared" si="75"/>
        <v>0.51061355045071244</v>
      </c>
    </row>
    <row r="1180" spans="1:20" ht="15.6">
      <c r="A1180" s="2">
        <v>2299</v>
      </c>
      <c r="B1180" s="3">
        <v>46294</v>
      </c>
      <c r="C1180" s="4">
        <f>YEAR(SalesDataTable[[#This Row],[Order Date]])</f>
        <v>2026</v>
      </c>
      <c r="D1180" s="4" t="str">
        <f>"Q"&amp;ROUNDUP(MONTH(SalesDataTable[[#This Row],[Order Date]])/3,0)</f>
        <v>Q3</v>
      </c>
      <c r="E1180" s="4">
        <f>MONTH(SalesDataTable[[#This Row],[Order Date]])</f>
        <v>9</v>
      </c>
      <c r="F1180" s="4" t="str">
        <f>TEXT(SalesDataTable[[#This Row],[Order Date]],"MMM")</f>
        <v>Sep</v>
      </c>
      <c r="G1180" s="4" t="s">
        <v>6</v>
      </c>
      <c r="H1180" s="4" t="s">
        <v>41</v>
      </c>
      <c r="I1180" s="4" t="s">
        <v>2</v>
      </c>
      <c r="J1180" s="4" t="s">
        <v>13</v>
      </c>
      <c r="K1180" s="4" t="s">
        <v>14</v>
      </c>
      <c r="L1180" s="4" t="s">
        <v>15</v>
      </c>
      <c r="M1180" s="8">
        <v>2</v>
      </c>
      <c r="N1180" s="5">
        <v>36.93</v>
      </c>
      <c r="O1180" s="6">
        <v>0.1</v>
      </c>
      <c r="P1180" s="5">
        <v>13.4</v>
      </c>
      <c r="Q1180" s="5">
        <f t="shared" si="72"/>
        <v>66.474000000000004</v>
      </c>
      <c r="R1180" s="5">
        <f t="shared" si="73"/>
        <v>26.8</v>
      </c>
      <c r="S1180" s="5">
        <f t="shared" si="74"/>
        <v>39.674000000000007</v>
      </c>
      <c r="T1180" s="7">
        <f t="shared" si="75"/>
        <v>0.59683485272437353</v>
      </c>
    </row>
    <row r="1181" spans="1:20" ht="15.6">
      <c r="A1181" s="2">
        <v>2301</v>
      </c>
      <c r="B1181" s="3">
        <v>46360</v>
      </c>
      <c r="C1181" s="4">
        <f>YEAR(SalesDataTable[[#This Row],[Order Date]])</f>
        <v>2026</v>
      </c>
      <c r="D1181" s="4" t="str">
        <f>"Q"&amp;ROUNDUP(MONTH(SalesDataTable[[#This Row],[Order Date]])/3,0)</f>
        <v>Q4</v>
      </c>
      <c r="E1181" s="4">
        <f>MONTH(SalesDataTable[[#This Row],[Order Date]])</f>
        <v>12</v>
      </c>
      <c r="F1181" s="4" t="str">
        <f>TEXT(SalesDataTable[[#This Row],[Order Date]],"MMM")</f>
        <v>Dec</v>
      </c>
      <c r="G1181" s="4" t="s">
        <v>20</v>
      </c>
      <c r="H1181" s="4" t="s">
        <v>31</v>
      </c>
      <c r="I1181" s="4" t="s">
        <v>2</v>
      </c>
      <c r="J1181" s="4" t="s">
        <v>3</v>
      </c>
      <c r="K1181" s="4" t="s">
        <v>23</v>
      </c>
      <c r="L1181" s="4" t="s">
        <v>51</v>
      </c>
      <c r="M1181" s="8">
        <v>2</v>
      </c>
      <c r="N1181" s="5">
        <v>120.37</v>
      </c>
      <c r="O1181" s="6">
        <v>0.2</v>
      </c>
      <c r="P1181" s="5">
        <v>59.39</v>
      </c>
      <c r="Q1181" s="5">
        <f t="shared" si="72"/>
        <v>192.59200000000001</v>
      </c>
      <c r="R1181" s="5">
        <f t="shared" si="73"/>
        <v>118.78</v>
      </c>
      <c r="S1181" s="5">
        <f t="shared" si="74"/>
        <v>73.812000000000012</v>
      </c>
      <c r="T1181" s="7">
        <f t="shared" si="75"/>
        <v>0.3832557946332143</v>
      </c>
    </row>
    <row r="1182" spans="1:20" ht="15.6">
      <c r="A1182" s="2">
        <v>2305</v>
      </c>
      <c r="B1182" s="3">
        <v>46272</v>
      </c>
      <c r="C1182" s="4">
        <f>YEAR(SalesDataTable[[#This Row],[Order Date]])</f>
        <v>2026</v>
      </c>
      <c r="D1182" s="4" t="str">
        <f>"Q"&amp;ROUNDUP(MONTH(SalesDataTable[[#This Row],[Order Date]])/3,0)</f>
        <v>Q3</v>
      </c>
      <c r="E1182" s="4">
        <f>MONTH(SalesDataTable[[#This Row],[Order Date]])</f>
        <v>9</v>
      </c>
      <c r="F1182" s="4" t="str">
        <f>TEXT(SalesDataTable[[#This Row],[Order Date]],"MMM")</f>
        <v>Sep</v>
      </c>
      <c r="G1182" s="4" t="s">
        <v>20</v>
      </c>
      <c r="H1182" s="4" t="s">
        <v>31</v>
      </c>
      <c r="I1182" s="4" t="s">
        <v>28</v>
      </c>
      <c r="J1182" s="4" t="s">
        <v>3</v>
      </c>
      <c r="K1182" s="4" t="s">
        <v>23</v>
      </c>
      <c r="L1182" s="4" t="s">
        <v>40</v>
      </c>
      <c r="M1182" s="8">
        <v>2</v>
      </c>
      <c r="N1182" s="5">
        <v>82.43</v>
      </c>
      <c r="O1182" s="6">
        <v>0</v>
      </c>
      <c r="P1182" s="5">
        <v>40.51</v>
      </c>
      <c r="Q1182" s="5">
        <f t="shared" si="72"/>
        <v>164.86</v>
      </c>
      <c r="R1182" s="5">
        <f t="shared" si="73"/>
        <v>81.02</v>
      </c>
      <c r="S1182" s="5">
        <f t="shared" si="74"/>
        <v>83.840000000000018</v>
      </c>
      <c r="T1182" s="7">
        <f t="shared" si="75"/>
        <v>0.50855271139148372</v>
      </c>
    </row>
    <row r="1183" spans="1:20" ht="15.6">
      <c r="A1183" s="2">
        <v>2307</v>
      </c>
      <c r="B1183" s="3">
        <v>46276</v>
      </c>
      <c r="C1183" s="4">
        <f>YEAR(SalesDataTable[[#This Row],[Order Date]])</f>
        <v>2026</v>
      </c>
      <c r="D1183" s="4" t="str">
        <f>"Q"&amp;ROUNDUP(MONTH(SalesDataTable[[#This Row],[Order Date]])/3,0)</f>
        <v>Q3</v>
      </c>
      <c r="E1183" s="4">
        <f>MONTH(SalesDataTable[[#This Row],[Order Date]])</f>
        <v>9</v>
      </c>
      <c r="F1183" s="4" t="str">
        <f>TEXT(SalesDataTable[[#This Row],[Order Date]],"MMM")</f>
        <v>Sep</v>
      </c>
      <c r="G1183" s="4" t="s">
        <v>11</v>
      </c>
      <c r="H1183" s="4" t="s">
        <v>12</v>
      </c>
      <c r="I1183" s="4" t="s">
        <v>2</v>
      </c>
      <c r="J1183" s="4" t="s">
        <v>3</v>
      </c>
      <c r="K1183" s="4" t="s">
        <v>14</v>
      </c>
      <c r="L1183" s="4" t="s">
        <v>48</v>
      </c>
      <c r="M1183" s="8">
        <v>1</v>
      </c>
      <c r="N1183" s="5">
        <v>162.06</v>
      </c>
      <c r="O1183" s="6">
        <v>0</v>
      </c>
      <c r="P1183" s="5">
        <v>86.95</v>
      </c>
      <c r="Q1183" s="5">
        <f t="shared" si="72"/>
        <v>162.06</v>
      </c>
      <c r="R1183" s="5">
        <f t="shared" si="73"/>
        <v>86.95</v>
      </c>
      <c r="S1183" s="5">
        <f t="shared" si="74"/>
        <v>75.11</v>
      </c>
      <c r="T1183" s="7">
        <f t="shared" si="75"/>
        <v>0.4634703196347032</v>
      </c>
    </row>
    <row r="1184" spans="1:20" ht="15.6">
      <c r="A1184" s="2">
        <v>2309</v>
      </c>
      <c r="B1184" s="3">
        <v>46104</v>
      </c>
      <c r="C1184" s="4">
        <f>YEAR(SalesDataTable[[#This Row],[Order Date]])</f>
        <v>2026</v>
      </c>
      <c r="D1184" s="4" t="str">
        <f>"Q"&amp;ROUNDUP(MONTH(SalesDataTable[[#This Row],[Order Date]])/3,0)</f>
        <v>Q1</v>
      </c>
      <c r="E1184" s="4">
        <f>MONTH(SalesDataTable[[#This Row],[Order Date]])</f>
        <v>3</v>
      </c>
      <c r="F1184" s="4" t="str">
        <f>TEXT(SalesDataTable[[#This Row],[Order Date]],"MMM")</f>
        <v>Mar</v>
      </c>
      <c r="G1184" s="4" t="s">
        <v>20</v>
      </c>
      <c r="H1184" s="4" t="s">
        <v>31</v>
      </c>
      <c r="I1184" s="4" t="s">
        <v>2</v>
      </c>
      <c r="J1184" s="4" t="s">
        <v>3</v>
      </c>
      <c r="K1184" s="4" t="s">
        <v>23</v>
      </c>
      <c r="L1184" s="4" t="s">
        <v>29</v>
      </c>
      <c r="M1184" s="8">
        <v>6</v>
      </c>
      <c r="N1184" s="5">
        <v>199.75</v>
      </c>
      <c r="O1184" s="6">
        <v>0</v>
      </c>
      <c r="P1184" s="5">
        <v>105.84</v>
      </c>
      <c r="Q1184" s="5">
        <f t="shared" si="72"/>
        <v>1198.5</v>
      </c>
      <c r="R1184" s="5">
        <f t="shared" si="73"/>
        <v>635.04</v>
      </c>
      <c r="S1184" s="5">
        <f t="shared" si="74"/>
        <v>563.46</v>
      </c>
      <c r="T1184" s="7">
        <f t="shared" si="75"/>
        <v>0.47013767209011265</v>
      </c>
    </row>
    <row r="1185" spans="1:20" ht="15.6">
      <c r="A1185" s="2">
        <v>2310</v>
      </c>
      <c r="B1185" s="3">
        <v>46292</v>
      </c>
      <c r="C1185" s="4">
        <f>YEAR(SalesDataTable[[#This Row],[Order Date]])</f>
        <v>2026</v>
      </c>
      <c r="D1185" s="4" t="str">
        <f>"Q"&amp;ROUNDUP(MONTH(SalesDataTable[[#This Row],[Order Date]])/3,0)</f>
        <v>Q3</v>
      </c>
      <c r="E1185" s="4">
        <f>MONTH(SalesDataTable[[#This Row],[Order Date]])</f>
        <v>9</v>
      </c>
      <c r="F1185" s="4" t="str">
        <f>TEXT(SalesDataTable[[#This Row],[Order Date]],"MMM")</f>
        <v>Sep</v>
      </c>
      <c r="G1185" s="4" t="s">
        <v>0</v>
      </c>
      <c r="H1185" s="4" t="s">
        <v>50</v>
      </c>
      <c r="I1185" s="4" t="s">
        <v>2</v>
      </c>
      <c r="J1185" s="4" t="s">
        <v>3</v>
      </c>
      <c r="K1185" s="4" t="s">
        <v>14</v>
      </c>
      <c r="L1185" s="4" t="s">
        <v>48</v>
      </c>
      <c r="M1185" s="8">
        <v>1</v>
      </c>
      <c r="N1185" s="5">
        <v>165.44</v>
      </c>
      <c r="O1185" s="6">
        <v>0</v>
      </c>
      <c r="P1185" s="5">
        <v>88.25</v>
      </c>
      <c r="Q1185" s="5">
        <f t="shared" si="72"/>
        <v>165.44</v>
      </c>
      <c r="R1185" s="5">
        <f t="shared" si="73"/>
        <v>88.25</v>
      </c>
      <c r="S1185" s="5">
        <f t="shared" si="74"/>
        <v>77.19</v>
      </c>
      <c r="T1185" s="7">
        <f t="shared" si="75"/>
        <v>0.46657398452611215</v>
      </c>
    </row>
    <row r="1186" spans="1:20" ht="15.6">
      <c r="A1186" s="2">
        <v>2311</v>
      </c>
      <c r="B1186" s="3">
        <v>46100</v>
      </c>
      <c r="C1186" s="4">
        <f>YEAR(SalesDataTable[[#This Row],[Order Date]])</f>
        <v>2026</v>
      </c>
      <c r="D1186" s="4" t="str">
        <f>"Q"&amp;ROUNDUP(MONTH(SalesDataTable[[#This Row],[Order Date]])/3,0)</f>
        <v>Q1</v>
      </c>
      <c r="E1186" s="4">
        <f>MONTH(SalesDataTable[[#This Row],[Order Date]])</f>
        <v>3</v>
      </c>
      <c r="F1186" s="4" t="str">
        <f>TEXT(SalesDataTable[[#This Row],[Order Date]],"MMM")</f>
        <v>Mar</v>
      </c>
      <c r="G1186" s="4" t="s">
        <v>20</v>
      </c>
      <c r="H1186" s="4" t="s">
        <v>33</v>
      </c>
      <c r="I1186" s="4" t="s">
        <v>2</v>
      </c>
      <c r="J1186" s="4" t="s">
        <v>13</v>
      </c>
      <c r="K1186" s="4" t="s">
        <v>9</v>
      </c>
      <c r="L1186" s="4" t="s">
        <v>17</v>
      </c>
      <c r="M1186" s="8">
        <v>1</v>
      </c>
      <c r="N1186" s="5">
        <v>145.19</v>
      </c>
      <c r="O1186" s="6">
        <v>0</v>
      </c>
      <c r="P1186" s="5">
        <v>80.67</v>
      </c>
      <c r="Q1186" s="5">
        <f t="shared" si="72"/>
        <v>145.19</v>
      </c>
      <c r="R1186" s="5">
        <f t="shared" si="73"/>
        <v>80.67</v>
      </c>
      <c r="S1186" s="5">
        <f t="shared" si="74"/>
        <v>64.52</v>
      </c>
      <c r="T1186" s="7">
        <f t="shared" si="75"/>
        <v>0.44438322198498514</v>
      </c>
    </row>
    <row r="1187" spans="1:20" ht="15.6">
      <c r="A1187" s="2">
        <v>2312</v>
      </c>
      <c r="B1187" s="3">
        <v>46122</v>
      </c>
      <c r="C1187" s="4">
        <f>YEAR(SalesDataTable[[#This Row],[Order Date]])</f>
        <v>2026</v>
      </c>
      <c r="D1187" s="4" t="str">
        <f>"Q"&amp;ROUNDUP(MONTH(SalesDataTable[[#This Row],[Order Date]])/3,0)</f>
        <v>Q2</v>
      </c>
      <c r="E1187" s="4">
        <f>MONTH(SalesDataTable[[#This Row],[Order Date]])</f>
        <v>4</v>
      </c>
      <c r="F1187" s="4" t="str">
        <f>TEXT(SalesDataTable[[#This Row],[Order Date]],"MMM")</f>
        <v>Apr</v>
      </c>
      <c r="G1187" s="4" t="s">
        <v>0</v>
      </c>
      <c r="H1187" s="4" t="s">
        <v>50</v>
      </c>
      <c r="I1187" s="4" t="s">
        <v>19</v>
      </c>
      <c r="J1187" s="4" t="s">
        <v>13</v>
      </c>
      <c r="K1187" s="4" t="s">
        <v>9</v>
      </c>
      <c r="L1187" s="4" t="s">
        <v>10</v>
      </c>
      <c r="M1187" s="8">
        <v>1</v>
      </c>
      <c r="N1187" s="5">
        <v>93.35</v>
      </c>
      <c r="O1187" s="6">
        <v>0.1</v>
      </c>
      <c r="P1187" s="5">
        <v>45.54</v>
      </c>
      <c r="Q1187" s="5">
        <f t="shared" si="72"/>
        <v>84.015000000000001</v>
      </c>
      <c r="R1187" s="5">
        <f t="shared" si="73"/>
        <v>45.54</v>
      </c>
      <c r="S1187" s="5">
        <f t="shared" si="74"/>
        <v>38.475000000000001</v>
      </c>
      <c r="T1187" s="7">
        <f t="shared" si="75"/>
        <v>0.45795393679700053</v>
      </c>
    </row>
    <row r="1188" spans="1:20" ht="15.6">
      <c r="A1188" s="2">
        <v>2314</v>
      </c>
      <c r="B1188" s="3">
        <v>46044</v>
      </c>
      <c r="C1188" s="4">
        <f>YEAR(SalesDataTable[[#This Row],[Order Date]])</f>
        <v>2026</v>
      </c>
      <c r="D1188" s="4" t="str">
        <f>"Q"&amp;ROUNDUP(MONTH(SalesDataTable[[#This Row],[Order Date]])/3,0)</f>
        <v>Q1</v>
      </c>
      <c r="E1188" s="4">
        <f>MONTH(SalesDataTable[[#This Row],[Order Date]])</f>
        <v>1</v>
      </c>
      <c r="F1188" s="4" t="str">
        <f>TEXT(SalesDataTable[[#This Row],[Order Date]],"MMM")</f>
        <v>Jan</v>
      </c>
      <c r="G1188" s="4" t="s">
        <v>0</v>
      </c>
      <c r="H1188" s="4" t="s">
        <v>36</v>
      </c>
      <c r="I1188" s="4" t="s">
        <v>2</v>
      </c>
      <c r="J1188" s="4" t="s">
        <v>13</v>
      </c>
      <c r="K1188" s="4" t="s">
        <v>4</v>
      </c>
      <c r="L1188" s="4" t="s">
        <v>26</v>
      </c>
      <c r="M1188" s="8">
        <v>1</v>
      </c>
      <c r="N1188" s="5">
        <v>40.28</v>
      </c>
      <c r="O1188" s="6">
        <v>0</v>
      </c>
      <c r="P1188" s="5">
        <v>16.79</v>
      </c>
      <c r="Q1188" s="5">
        <f t="shared" si="72"/>
        <v>40.28</v>
      </c>
      <c r="R1188" s="5">
        <f t="shared" si="73"/>
        <v>16.79</v>
      </c>
      <c r="S1188" s="5">
        <f t="shared" si="74"/>
        <v>23.490000000000002</v>
      </c>
      <c r="T1188" s="7">
        <f t="shared" si="75"/>
        <v>0.58316782522343602</v>
      </c>
    </row>
    <row r="1189" spans="1:20" ht="15.6">
      <c r="A1189" s="2">
        <v>2316</v>
      </c>
      <c r="B1189" s="3">
        <v>46182</v>
      </c>
      <c r="C1189" s="4">
        <f>YEAR(SalesDataTable[[#This Row],[Order Date]])</f>
        <v>2026</v>
      </c>
      <c r="D1189" s="4" t="str">
        <f>"Q"&amp;ROUNDUP(MONTH(SalesDataTable[[#This Row],[Order Date]])/3,0)</f>
        <v>Q2</v>
      </c>
      <c r="E1189" s="4">
        <f>MONTH(SalesDataTable[[#This Row],[Order Date]])</f>
        <v>6</v>
      </c>
      <c r="F1189" s="4" t="str">
        <f>TEXT(SalesDataTable[[#This Row],[Order Date]],"MMM")</f>
        <v>Jun</v>
      </c>
      <c r="G1189" s="4" t="s">
        <v>6</v>
      </c>
      <c r="H1189" s="4" t="s">
        <v>41</v>
      </c>
      <c r="I1189" s="4" t="s">
        <v>28</v>
      </c>
      <c r="J1189" s="4" t="s">
        <v>13</v>
      </c>
      <c r="K1189" s="4" t="s">
        <v>34</v>
      </c>
      <c r="L1189" s="4" t="s">
        <v>42</v>
      </c>
      <c r="M1189" s="8">
        <v>1</v>
      </c>
      <c r="N1189" s="5">
        <v>35.619999999999997</v>
      </c>
      <c r="O1189" s="6">
        <v>0</v>
      </c>
      <c r="P1189" s="5">
        <v>14.05</v>
      </c>
      <c r="Q1189" s="5">
        <f t="shared" si="72"/>
        <v>35.619999999999997</v>
      </c>
      <c r="R1189" s="5">
        <f t="shared" si="73"/>
        <v>14.05</v>
      </c>
      <c r="S1189" s="5">
        <f t="shared" si="74"/>
        <v>21.569999999999997</v>
      </c>
      <c r="T1189" s="7">
        <f t="shared" si="75"/>
        <v>0.60555867490174053</v>
      </c>
    </row>
    <row r="1190" spans="1:20" ht="15.6">
      <c r="A1190" s="2">
        <v>2317</v>
      </c>
      <c r="B1190" s="3">
        <v>46145</v>
      </c>
      <c r="C1190" s="4">
        <f>YEAR(SalesDataTable[[#This Row],[Order Date]])</f>
        <v>2026</v>
      </c>
      <c r="D1190" s="4" t="str">
        <f>"Q"&amp;ROUNDUP(MONTH(SalesDataTable[[#This Row],[Order Date]])/3,0)</f>
        <v>Q2</v>
      </c>
      <c r="E1190" s="4">
        <f>MONTH(SalesDataTable[[#This Row],[Order Date]])</f>
        <v>5</v>
      </c>
      <c r="F1190" s="4" t="str">
        <f>TEXT(SalesDataTable[[#This Row],[Order Date]],"MMM")</f>
        <v>May</v>
      </c>
      <c r="G1190" s="4" t="s">
        <v>0</v>
      </c>
      <c r="H1190" s="4" t="s">
        <v>50</v>
      </c>
      <c r="I1190" s="4" t="s">
        <v>8</v>
      </c>
      <c r="J1190" s="4" t="s">
        <v>16</v>
      </c>
      <c r="K1190" s="4" t="s">
        <v>9</v>
      </c>
      <c r="L1190" s="4" t="s">
        <v>37</v>
      </c>
      <c r="M1190" s="8">
        <v>5</v>
      </c>
      <c r="N1190" s="5">
        <v>155.54</v>
      </c>
      <c r="O1190" s="6">
        <v>0.1</v>
      </c>
      <c r="P1190" s="5">
        <v>78.02</v>
      </c>
      <c r="Q1190" s="5">
        <f t="shared" si="72"/>
        <v>699.93</v>
      </c>
      <c r="R1190" s="5">
        <f t="shared" si="73"/>
        <v>390.09999999999997</v>
      </c>
      <c r="S1190" s="5">
        <f t="shared" si="74"/>
        <v>309.83</v>
      </c>
      <c r="T1190" s="7">
        <f t="shared" si="75"/>
        <v>0.44265855156944267</v>
      </c>
    </row>
    <row r="1191" spans="1:20" ht="15.6">
      <c r="A1191" s="2">
        <v>2320</v>
      </c>
      <c r="B1191" s="3">
        <v>46158</v>
      </c>
      <c r="C1191" s="4">
        <f>YEAR(SalesDataTable[[#This Row],[Order Date]])</f>
        <v>2026</v>
      </c>
      <c r="D1191" s="4" t="str">
        <f>"Q"&amp;ROUNDUP(MONTH(SalesDataTable[[#This Row],[Order Date]])/3,0)</f>
        <v>Q2</v>
      </c>
      <c r="E1191" s="4">
        <f>MONTH(SalesDataTable[[#This Row],[Order Date]])</f>
        <v>5</v>
      </c>
      <c r="F1191" s="4" t="str">
        <f>TEXT(SalesDataTable[[#This Row],[Order Date]],"MMM")</f>
        <v>May</v>
      </c>
      <c r="G1191" s="4" t="s">
        <v>6</v>
      </c>
      <c r="H1191" s="4" t="s">
        <v>43</v>
      </c>
      <c r="I1191" s="4" t="s">
        <v>19</v>
      </c>
      <c r="J1191" s="4" t="s">
        <v>16</v>
      </c>
      <c r="K1191" s="4" t="s">
        <v>14</v>
      </c>
      <c r="L1191" s="4" t="s">
        <v>44</v>
      </c>
      <c r="M1191" s="8">
        <v>2</v>
      </c>
      <c r="N1191" s="5">
        <v>131.1</v>
      </c>
      <c r="O1191" s="6">
        <v>0</v>
      </c>
      <c r="P1191" s="5">
        <v>65.55</v>
      </c>
      <c r="Q1191" s="5">
        <f t="shared" si="72"/>
        <v>262.2</v>
      </c>
      <c r="R1191" s="5">
        <f t="shared" si="73"/>
        <v>131.1</v>
      </c>
      <c r="S1191" s="5">
        <f t="shared" si="74"/>
        <v>131.1</v>
      </c>
      <c r="T1191" s="7">
        <f t="shared" si="75"/>
        <v>0.5</v>
      </c>
    </row>
    <row r="1192" spans="1:20" ht="15.6">
      <c r="A1192" s="2">
        <v>2322</v>
      </c>
      <c r="B1192" s="3">
        <v>46159</v>
      </c>
      <c r="C1192" s="4">
        <f>YEAR(SalesDataTable[[#This Row],[Order Date]])</f>
        <v>2026</v>
      </c>
      <c r="D1192" s="4" t="str">
        <f>"Q"&amp;ROUNDUP(MONTH(SalesDataTable[[#This Row],[Order Date]])/3,0)</f>
        <v>Q2</v>
      </c>
      <c r="E1192" s="4">
        <f>MONTH(SalesDataTable[[#This Row],[Order Date]])</f>
        <v>5</v>
      </c>
      <c r="F1192" s="4" t="str">
        <f>TEXT(SalesDataTable[[#This Row],[Order Date]],"MMM")</f>
        <v>May</v>
      </c>
      <c r="G1192" s="4" t="s">
        <v>11</v>
      </c>
      <c r="H1192" s="4" t="s">
        <v>39</v>
      </c>
      <c r="I1192" s="4" t="s">
        <v>19</v>
      </c>
      <c r="J1192" s="4" t="s">
        <v>16</v>
      </c>
      <c r="K1192" s="4" t="s">
        <v>9</v>
      </c>
      <c r="L1192" s="4" t="s">
        <v>46</v>
      </c>
      <c r="M1192" s="8">
        <v>1</v>
      </c>
      <c r="N1192" s="5">
        <v>70.62</v>
      </c>
      <c r="O1192" s="6">
        <v>0</v>
      </c>
      <c r="P1192" s="5">
        <v>32.53</v>
      </c>
      <c r="Q1192" s="5">
        <f t="shared" si="72"/>
        <v>70.62</v>
      </c>
      <c r="R1192" s="5">
        <f t="shared" si="73"/>
        <v>32.53</v>
      </c>
      <c r="S1192" s="5">
        <f t="shared" si="74"/>
        <v>38.090000000000003</v>
      </c>
      <c r="T1192" s="7">
        <f t="shared" si="75"/>
        <v>0.53936561880487111</v>
      </c>
    </row>
    <row r="1193" spans="1:20" ht="15.6">
      <c r="A1193" s="2">
        <v>2323</v>
      </c>
      <c r="B1193" s="3">
        <v>46092</v>
      </c>
      <c r="C1193" s="4">
        <f>YEAR(SalesDataTable[[#This Row],[Order Date]])</f>
        <v>2026</v>
      </c>
      <c r="D1193" s="4" t="str">
        <f>"Q"&amp;ROUNDUP(MONTH(SalesDataTable[[#This Row],[Order Date]])/3,0)</f>
        <v>Q1</v>
      </c>
      <c r="E1193" s="4">
        <f>MONTH(SalesDataTable[[#This Row],[Order Date]])</f>
        <v>3</v>
      </c>
      <c r="F1193" s="4" t="str">
        <f>TEXT(SalesDataTable[[#This Row],[Order Date]],"MMM")</f>
        <v>Mar</v>
      </c>
      <c r="G1193" s="4" t="s">
        <v>6</v>
      </c>
      <c r="H1193" s="4" t="s">
        <v>43</v>
      </c>
      <c r="I1193" s="4" t="s">
        <v>19</v>
      </c>
      <c r="J1193" s="4" t="s">
        <v>13</v>
      </c>
      <c r="K1193" s="4" t="s">
        <v>14</v>
      </c>
      <c r="L1193" s="4" t="s">
        <v>15</v>
      </c>
      <c r="M1193" s="8">
        <v>2</v>
      </c>
      <c r="N1193" s="5">
        <v>36.08</v>
      </c>
      <c r="O1193" s="6">
        <v>0.05</v>
      </c>
      <c r="P1193" s="5">
        <v>13.19</v>
      </c>
      <c r="Q1193" s="5">
        <f t="shared" si="72"/>
        <v>68.551999999999992</v>
      </c>
      <c r="R1193" s="5">
        <f t="shared" si="73"/>
        <v>26.38</v>
      </c>
      <c r="S1193" s="5">
        <f t="shared" si="74"/>
        <v>42.171999999999997</v>
      </c>
      <c r="T1193" s="7">
        <f t="shared" si="75"/>
        <v>0.61518263507993931</v>
      </c>
    </row>
    <row r="1194" spans="1:20" ht="15.6">
      <c r="A1194" s="2">
        <v>2324</v>
      </c>
      <c r="B1194" s="3">
        <v>46213</v>
      </c>
      <c r="C1194" s="4">
        <f>YEAR(SalesDataTable[[#This Row],[Order Date]])</f>
        <v>2026</v>
      </c>
      <c r="D1194" s="4" t="str">
        <f>"Q"&amp;ROUNDUP(MONTH(SalesDataTable[[#This Row],[Order Date]])/3,0)</f>
        <v>Q3</v>
      </c>
      <c r="E1194" s="4">
        <f>MONTH(SalesDataTable[[#This Row],[Order Date]])</f>
        <v>7</v>
      </c>
      <c r="F1194" s="4" t="str">
        <f>TEXT(SalesDataTable[[#This Row],[Order Date]],"MMM")</f>
        <v>Jul</v>
      </c>
      <c r="G1194" s="4" t="s">
        <v>6</v>
      </c>
      <c r="H1194" s="4" t="s">
        <v>43</v>
      </c>
      <c r="I1194" s="4" t="s">
        <v>2</v>
      </c>
      <c r="J1194" s="4" t="s">
        <v>13</v>
      </c>
      <c r="K1194" s="4" t="s">
        <v>34</v>
      </c>
      <c r="L1194" s="4" t="s">
        <v>45</v>
      </c>
      <c r="M1194" s="8">
        <v>2</v>
      </c>
      <c r="N1194" s="5">
        <v>51.75</v>
      </c>
      <c r="O1194" s="6">
        <v>0</v>
      </c>
      <c r="P1194" s="5">
        <v>21.4</v>
      </c>
      <c r="Q1194" s="5">
        <f t="shared" si="72"/>
        <v>103.5</v>
      </c>
      <c r="R1194" s="5">
        <f t="shared" si="73"/>
        <v>42.8</v>
      </c>
      <c r="S1194" s="5">
        <f t="shared" si="74"/>
        <v>60.7</v>
      </c>
      <c r="T1194" s="7">
        <f t="shared" si="75"/>
        <v>0.58647342995169083</v>
      </c>
    </row>
    <row r="1195" spans="1:20" ht="15.6">
      <c r="A1195" s="2">
        <v>2325</v>
      </c>
      <c r="B1195" s="3">
        <v>46140</v>
      </c>
      <c r="C1195" s="4">
        <f>YEAR(SalesDataTable[[#This Row],[Order Date]])</f>
        <v>2026</v>
      </c>
      <c r="D1195" s="4" t="str">
        <f>"Q"&amp;ROUNDUP(MONTH(SalesDataTable[[#This Row],[Order Date]])/3,0)</f>
        <v>Q2</v>
      </c>
      <c r="E1195" s="4">
        <f>MONTH(SalesDataTable[[#This Row],[Order Date]])</f>
        <v>4</v>
      </c>
      <c r="F1195" s="4" t="str">
        <f>TEXT(SalesDataTable[[#This Row],[Order Date]],"MMM")</f>
        <v>Apr</v>
      </c>
      <c r="G1195" s="4" t="s">
        <v>0</v>
      </c>
      <c r="H1195" s="4" t="s">
        <v>1</v>
      </c>
      <c r="I1195" s="4" t="s">
        <v>2</v>
      </c>
      <c r="J1195" s="4" t="s">
        <v>3</v>
      </c>
      <c r="K1195" s="4" t="s">
        <v>34</v>
      </c>
      <c r="L1195" s="4" t="s">
        <v>35</v>
      </c>
      <c r="M1195" s="8">
        <v>1</v>
      </c>
      <c r="N1195" s="5">
        <v>40.950000000000003</v>
      </c>
      <c r="O1195" s="6">
        <v>0.15</v>
      </c>
      <c r="P1195" s="5">
        <v>14.89</v>
      </c>
      <c r="Q1195" s="5">
        <f t="shared" si="72"/>
        <v>34.807500000000005</v>
      </c>
      <c r="R1195" s="5">
        <f t="shared" si="73"/>
        <v>14.89</v>
      </c>
      <c r="S1195" s="5">
        <f t="shared" si="74"/>
        <v>19.917500000000004</v>
      </c>
      <c r="T1195" s="7">
        <f t="shared" si="75"/>
        <v>0.57221863104216053</v>
      </c>
    </row>
    <row r="1196" spans="1:20" ht="15.6">
      <c r="A1196" s="2">
        <v>2327</v>
      </c>
      <c r="B1196" s="3">
        <v>46162</v>
      </c>
      <c r="C1196" s="4">
        <f>YEAR(SalesDataTable[[#This Row],[Order Date]])</f>
        <v>2026</v>
      </c>
      <c r="D1196" s="4" t="str">
        <f>"Q"&amp;ROUNDUP(MONTH(SalesDataTable[[#This Row],[Order Date]])/3,0)</f>
        <v>Q2</v>
      </c>
      <c r="E1196" s="4">
        <f>MONTH(SalesDataTable[[#This Row],[Order Date]])</f>
        <v>5</v>
      </c>
      <c r="F1196" s="4" t="str">
        <f>TEXT(SalesDataTable[[#This Row],[Order Date]],"MMM")</f>
        <v>May</v>
      </c>
      <c r="G1196" s="4" t="s">
        <v>11</v>
      </c>
      <c r="H1196" s="4" t="s">
        <v>25</v>
      </c>
      <c r="I1196" s="4" t="s">
        <v>19</v>
      </c>
      <c r="J1196" s="4" t="s">
        <v>3</v>
      </c>
      <c r="K1196" s="4" t="s">
        <v>9</v>
      </c>
      <c r="L1196" s="4" t="s">
        <v>46</v>
      </c>
      <c r="M1196" s="8">
        <v>1</v>
      </c>
      <c r="N1196" s="5">
        <v>73.150000000000006</v>
      </c>
      <c r="O1196" s="6">
        <v>0</v>
      </c>
      <c r="P1196" s="5">
        <v>32.950000000000003</v>
      </c>
      <c r="Q1196" s="5">
        <f t="shared" si="72"/>
        <v>73.150000000000006</v>
      </c>
      <c r="R1196" s="5">
        <f t="shared" si="73"/>
        <v>32.950000000000003</v>
      </c>
      <c r="S1196" s="5">
        <f t="shared" si="74"/>
        <v>40.200000000000003</v>
      </c>
      <c r="T1196" s="7">
        <f t="shared" si="75"/>
        <v>0.54955570745044424</v>
      </c>
    </row>
    <row r="1197" spans="1:20" ht="15.6">
      <c r="A1197" s="2">
        <v>2328</v>
      </c>
      <c r="B1197" s="3">
        <v>46253</v>
      </c>
      <c r="C1197" s="4">
        <f>YEAR(SalesDataTable[[#This Row],[Order Date]])</f>
        <v>2026</v>
      </c>
      <c r="D1197" s="4" t="str">
        <f>"Q"&amp;ROUNDUP(MONTH(SalesDataTable[[#This Row],[Order Date]])/3,0)</f>
        <v>Q3</v>
      </c>
      <c r="E1197" s="4">
        <f>MONTH(SalesDataTable[[#This Row],[Order Date]])</f>
        <v>8</v>
      </c>
      <c r="F1197" s="4" t="str">
        <f>TEXT(SalesDataTable[[#This Row],[Order Date]],"MMM")</f>
        <v>Aug</v>
      </c>
      <c r="G1197" s="4" t="s">
        <v>11</v>
      </c>
      <c r="H1197" s="4" t="s">
        <v>12</v>
      </c>
      <c r="I1197" s="4" t="s">
        <v>2</v>
      </c>
      <c r="J1197" s="4" t="s">
        <v>3</v>
      </c>
      <c r="K1197" s="4" t="s">
        <v>14</v>
      </c>
      <c r="L1197" s="4" t="s">
        <v>44</v>
      </c>
      <c r="M1197" s="8">
        <v>1</v>
      </c>
      <c r="N1197" s="5">
        <v>130.94</v>
      </c>
      <c r="O1197" s="6">
        <v>0</v>
      </c>
      <c r="P1197" s="5">
        <v>66.06</v>
      </c>
      <c r="Q1197" s="5">
        <f t="shared" si="72"/>
        <v>130.94</v>
      </c>
      <c r="R1197" s="5">
        <f t="shared" si="73"/>
        <v>66.06</v>
      </c>
      <c r="S1197" s="5">
        <f t="shared" si="74"/>
        <v>64.88</v>
      </c>
      <c r="T1197" s="7">
        <f t="shared" si="75"/>
        <v>0.49549411944402011</v>
      </c>
    </row>
    <row r="1198" spans="1:20" ht="15.6">
      <c r="A1198" s="2">
        <v>2329</v>
      </c>
      <c r="B1198" s="3">
        <v>46182</v>
      </c>
      <c r="C1198" s="4">
        <f>YEAR(SalesDataTable[[#This Row],[Order Date]])</f>
        <v>2026</v>
      </c>
      <c r="D1198" s="4" t="str">
        <f>"Q"&amp;ROUNDUP(MONTH(SalesDataTable[[#This Row],[Order Date]])/3,0)</f>
        <v>Q2</v>
      </c>
      <c r="E1198" s="4">
        <f>MONTH(SalesDataTable[[#This Row],[Order Date]])</f>
        <v>6</v>
      </c>
      <c r="F1198" s="4" t="str">
        <f>TEXT(SalesDataTable[[#This Row],[Order Date]],"MMM")</f>
        <v>Jun</v>
      </c>
      <c r="G1198" s="4" t="s">
        <v>20</v>
      </c>
      <c r="H1198" s="4" t="s">
        <v>33</v>
      </c>
      <c r="I1198" s="4" t="s">
        <v>2</v>
      </c>
      <c r="J1198" s="4" t="s">
        <v>13</v>
      </c>
      <c r="K1198" s="4" t="s">
        <v>9</v>
      </c>
      <c r="L1198" s="4" t="s">
        <v>37</v>
      </c>
      <c r="M1198" s="8">
        <v>3</v>
      </c>
      <c r="N1198" s="5">
        <v>157.43</v>
      </c>
      <c r="O1198" s="6">
        <v>0.15</v>
      </c>
      <c r="P1198" s="5">
        <v>77.56</v>
      </c>
      <c r="Q1198" s="5">
        <f t="shared" si="72"/>
        <v>401.44650000000001</v>
      </c>
      <c r="R1198" s="5">
        <f t="shared" si="73"/>
        <v>232.68</v>
      </c>
      <c r="S1198" s="5">
        <f t="shared" si="74"/>
        <v>168.76650000000001</v>
      </c>
      <c r="T1198" s="7">
        <f t="shared" si="75"/>
        <v>0.42039599299034863</v>
      </c>
    </row>
    <row r="1199" spans="1:20" ht="15.6">
      <c r="A1199" s="2">
        <v>2330</v>
      </c>
      <c r="B1199" s="3">
        <v>46188</v>
      </c>
      <c r="C1199" s="4">
        <f>YEAR(SalesDataTable[[#This Row],[Order Date]])</f>
        <v>2026</v>
      </c>
      <c r="D1199" s="4" t="str">
        <f>"Q"&amp;ROUNDUP(MONTH(SalesDataTable[[#This Row],[Order Date]])/3,0)</f>
        <v>Q2</v>
      </c>
      <c r="E1199" s="4">
        <f>MONTH(SalesDataTable[[#This Row],[Order Date]])</f>
        <v>6</v>
      </c>
      <c r="F1199" s="4" t="str">
        <f>TEXT(SalesDataTable[[#This Row],[Order Date]],"MMM")</f>
        <v>Jun</v>
      </c>
      <c r="G1199" s="4" t="s">
        <v>6</v>
      </c>
      <c r="H1199" s="4" t="s">
        <v>7</v>
      </c>
      <c r="I1199" s="4" t="s">
        <v>2</v>
      </c>
      <c r="J1199" s="4" t="s">
        <v>13</v>
      </c>
      <c r="K1199" s="4" t="s">
        <v>14</v>
      </c>
      <c r="L1199" s="4" t="s">
        <v>15</v>
      </c>
      <c r="M1199" s="8">
        <v>2</v>
      </c>
      <c r="N1199" s="5">
        <v>36.11</v>
      </c>
      <c r="O1199" s="6">
        <v>0.05</v>
      </c>
      <c r="P1199" s="5">
        <v>13.29</v>
      </c>
      <c r="Q1199" s="5">
        <f t="shared" si="72"/>
        <v>68.608999999999995</v>
      </c>
      <c r="R1199" s="5">
        <f t="shared" si="73"/>
        <v>26.58</v>
      </c>
      <c r="S1199" s="5">
        <f t="shared" si="74"/>
        <v>42.028999999999996</v>
      </c>
      <c r="T1199" s="7">
        <f t="shared" si="75"/>
        <v>0.6125872698917052</v>
      </c>
    </row>
    <row r="1200" spans="1:20" ht="15.6">
      <c r="A1200" s="2">
        <v>2331</v>
      </c>
      <c r="B1200" s="3">
        <v>46027</v>
      </c>
      <c r="C1200" s="4">
        <f>YEAR(SalesDataTable[[#This Row],[Order Date]])</f>
        <v>2026</v>
      </c>
      <c r="D1200" s="4" t="str">
        <f>"Q"&amp;ROUNDUP(MONTH(SalesDataTable[[#This Row],[Order Date]])/3,0)</f>
        <v>Q1</v>
      </c>
      <c r="E1200" s="4">
        <f>MONTH(SalesDataTable[[#This Row],[Order Date]])</f>
        <v>1</v>
      </c>
      <c r="F1200" s="4" t="str">
        <f>TEXT(SalesDataTable[[#This Row],[Order Date]],"MMM")</f>
        <v>Jan</v>
      </c>
      <c r="G1200" s="4" t="s">
        <v>20</v>
      </c>
      <c r="H1200" s="4" t="s">
        <v>33</v>
      </c>
      <c r="I1200" s="4" t="s">
        <v>2</v>
      </c>
      <c r="J1200" s="4" t="s">
        <v>13</v>
      </c>
      <c r="K1200" s="4" t="s">
        <v>4</v>
      </c>
      <c r="L1200" s="4" t="s">
        <v>30</v>
      </c>
      <c r="M1200" s="8">
        <v>1</v>
      </c>
      <c r="N1200" s="5">
        <v>104.23</v>
      </c>
      <c r="O1200" s="6">
        <v>0.1</v>
      </c>
      <c r="P1200" s="5">
        <v>51.6</v>
      </c>
      <c r="Q1200" s="5">
        <f t="shared" si="72"/>
        <v>93.807000000000002</v>
      </c>
      <c r="R1200" s="5">
        <f t="shared" si="73"/>
        <v>51.6</v>
      </c>
      <c r="S1200" s="5">
        <f t="shared" si="74"/>
        <v>42.207000000000001</v>
      </c>
      <c r="T1200" s="7">
        <f t="shared" si="75"/>
        <v>0.44993443986056475</v>
      </c>
    </row>
    <row r="1201" spans="1:20" ht="15.6">
      <c r="A1201" s="2">
        <v>2333</v>
      </c>
      <c r="B1201" s="3">
        <v>46178</v>
      </c>
      <c r="C1201" s="4">
        <f>YEAR(SalesDataTable[[#This Row],[Order Date]])</f>
        <v>2026</v>
      </c>
      <c r="D1201" s="4" t="str">
        <f>"Q"&amp;ROUNDUP(MONTH(SalesDataTable[[#This Row],[Order Date]])/3,0)</f>
        <v>Q2</v>
      </c>
      <c r="E1201" s="4">
        <f>MONTH(SalesDataTable[[#This Row],[Order Date]])</f>
        <v>6</v>
      </c>
      <c r="F1201" s="4" t="str">
        <f>TEXT(SalesDataTable[[#This Row],[Order Date]],"MMM")</f>
        <v>Jun</v>
      </c>
      <c r="G1201" s="4" t="s">
        <v>11</v>
      </c>
      <c r="H1201" s="4" t="s">
        <v>25</v>
      </c>
      <c r="I1201" s="4" t="s">
        <v>2</v>
      </c>
      <c r="J1201" s="4" t="s">
        <v>16</v>
      </c>
      <c r="K1201" s="4" t="s">
        <v>23</v>
      </c>
      <c r="L1201" s="4" t="s">
        <v>51</v>
      </c>
      <c r="M1201" s="8">
        <v>1</v>
      </c>
      <c r="N1201" s="5">
        <v>125.32</v>
      </c>
      <c r="O1201" s="6">
        <v>0</v>
      </c>
      <c r="P1201" s="5">
        <v>59.03</v>
      </c>
      <c r="Q1201" s="5">
        <f t="shared" si="72"/>
        <v>125.32</v>
      </c>
      <c r="R1201" s="5">
        <f t="shared" si="73"/>
        <v>59.03</v>
      </c>
      <c r="S1201" s="5">
        <f t="shared" si="74"/>
        <v>66.289999999999992</v>
      </c>
      <c r="T1201" s="7">
        <f t="shared" si="75"/>
        <v>0.52896584743057773</v>
      </c>
    </row>
    <row r="1202" spans="1:20" ht="15.6">
      <c r="A1202" s="2">
        <v>2335</v>
      </c>
      <c r="B1202" s="3">
        <v>46045</v>
      </c>
      <c r="C1202" s="4">
        <f>YEAR(SalesDataTable[[#This Row],[Order Date]])</f>
        <v>2026</v>
      </c>
      <c r="D1202" s="4" t="str">
        <f>"Q"&amp;ROUNDUP(MONTH(SalesDataTable[[#This Row],[Order Date]])/3,0)</f>
        <v>Q1</v>
      </c>
      <c r="E1202" s="4">
        <f>MONTH(SalesDataTable[[#This Row],[Order Date]])</f>
        <v>1</v>
      </c>
      <c r="F1202" s="4" t="str">
        <f>TEXT(SalesDataTable[[#This Row],[Order Date]],"MMM")</f>
        <v>Jan</v>
      </c>
      <c r="G1202" s="4" t="s">
        <v>20</v>
      </c>
      <c r="H1202" s="4" t="s">
        <v>33</v>
      </c>
      <c r="I1202" s="4" t="s">
        <v>2</v>
      </c>
      <c r="J1202" s="4" t="s">
        <v>13</v>
      </c>
      <c r="K1202" s="4" t="s">
        <v>23</v>
      </c>
      <c r="L1202" s="4" t="s">
        <v>24</v>
      </c>
      <c r="M1202" s="8">
        <v>2</v>
      </c>
      <c r="N1202" s="5">
        <v>333.29</v>
      </c>
      <c r="O1202" s="6">
        <v>0</v>
      </c>
      <c r="P1202" s="5">
        <v>197.18</v>
      </c>
      <c r="Q1202" s="5">
        <f t="shared" si="72"/>
        <v>666.58</v>
      </c>
      <c r="R1202" s="5">
        <f t="shared" si="73"/>
        <v>394.36</v>
      </c>
      <c r="S1202" s="5">
        <f t="shared" si="74"/>
        <v>272.22000000000003</v>
      </c>
      <c r="T1202" s="7">
        <f t="shared" si="75"/>
        <v>0.40838308980167426</v>
      </c>
    </row>
    <row r="1203" spans="1:20" ht="15.6">
      <c r="A1203" s="2">
        <v>2339</v>
      </c>
      <c r="B1203" s="3">
        <v>46101</v>
      </c>
      <c r="C1203" s="4">
        <f>YEAR(SalesDataTable[[#This Row],[Order Date]])</f>
        <v>2026</v>
      </c>
      <c r="D1203" s="4" t="str">
        <f>"Q"&amp;ROUNDUP(MONTH(SalesDataTable[[#This Row],[Order Date]])/3,0)</f>
        <v>Q1</v>
      </c>
      <c r="E1203" s="4">
        <f>MONTH(SalesDataTable[[#This Row],[Order Date]])</f>
        <v>3</v>
      </c>
      <c r="F1203" s="4" t="str">
        <f>TEXT(SalesDataTable[[#This Row],[Order Date]],"MMM")</f>
        <v>Mar</v>
      </c>
      <c r="G1203" s="4" t="s">
        <v>6</v>
      </c>
      <c r="H1203" s="4" t="s">
        <v>43</v>
      </c>
      <c r="I1203" s="4" t="s">
        <v>28</v>
      </c>
      <c r="J1203" s="4" t="s">
        <v>13</v>
      </c>
      <c r="K1203" s="4" t="s">
        <v>4</v>
      </c>
      <c r="L1203" s="4" t="s">
        <v>22</v>
      </c>
      <c r="M1203" s="8">
        <v>2</v>
      </c>
      <c r="N1203" s="5">
        <v>51.29</v>
      </c>
      <c r="O1203" s="6">
        <v>0</v>
      </c>
      <c r="P1203" s="5">
        <v>23.15</v>
      </c>
      <c r="Q1203" s="5">
        <f t="shared" si="72"/>
        <v>102.58</v>
      </c>
      <c r="R1203" s="5">
        <f t="shared" si="73"/>
        <v>46.3</v>
      </c>
      <c r="S1203" s="5">
        <f t="shared" si="74"/>
        <v>56.28</v>
      </c>
      <c r="T1203" s="7">
        <f t="shared" si="75"/>
        <v>0.54864496003119523</v>
      </c>
    </row>
    <row r="1204" spans="1:20" ht="15.6">
      <c r="A1204" s="2">
        <v>2340</v>
      </c>
      <c r="B1204" s="3">
        <v>46268</v>
      </c>
      <c r="C1204" s="4">
        <f>YEAR(SalesDataTable[[#This Row],[Order Date]])</f>
        <v>2026</v>
      </c>
      <c r="D1204" s="4" t="str">
        <f>"Q"&amp;ROUNDUP(MONTH(SalesDataTable[[#This Row],[Order Date]])/3,0)</f>
        <v>Q3</v>
      </c>
      <c r="E1204" s="4">
        <f>MONTH(SalesDataTable[[#This Row],[Order Date]])</f>
        <v>9</v>
      </c>
      <c r="F1204" s="4" t="str">
        <f>TEXT(SalesDataTable[[#This Row],[Order Date]],"MMM")</f>
        <v>Sep</v>
      </c>
      <c r="G1204" s="4" t="s">
        <v>6</v>
      </c>
      <c r="H1204" s="4" t="s">
        <v>49</v>
      </c>
      <c r="I1204" s="4" t="s">
        <v>19</v>
      </c>
      <c r="J1204" s="4" t="s">
        <v>13</v>
      </c>
      <c r="K1204" s="4" t="s">
        <v>23</v>
      </c>
      <c r="L1204" s="4" t="s">
        <v>24</v>
      </c>
      <c r="M1204" s="8">
        <v>4</v>
      </c>
      <c r="N1204" s="5">
        <v>332.93</v>
      </c>
      <c r="O1204" s="6">
        <v>0</v>
      </c>
      <c r="P1204" s="5">
        <v>193.56</v>
      </c>
      <c r="Q1204" s="5">
        <f t="shared" si="72"/>
        <v>1331.72</v>
      </c>
      <c r="R1204" s="5">
        <f t="shared" si="73"/>
        <v>774.24</v>
      </c>
      <c r="S1204" s="5">
        <f t="shared" si="74"/>
        <v>557.48</v>
      </c>
      <c r="T1204" s="7">
        <f t="shared" si="75"/>
        <v>0.41861652599645571</v>
      </c>
    </row>
    <row r="1205" spans="1:20" ht="15.6">
      <c r="A1205" s="2">
        <v>2342</v>
      </c>
      <c r="B1205" s="3">
        <v>46209</v>
      </c>
      <c r="C1205" s="4">
        <f>YEAR(SalesDataTable[[#This Row],[Order Date]])</f>
        <v>2026</v>
      </c>
      <c r="D1205" s="4" t="str">
        <f>"Q"&amp;ROUNDUP(MONTH(SalesDataTable[[#This Row],[Order Date]])/3,0)</f>
        <v>Q3</v>
      </c>
      <c r="E1205" s="4">
        <f>MONTH(SalesDataTable[[#This Row],[Order Date]])</f>
        <v>7</v>
      </c>
      <c r="F1205" s="4" t="str">
        <f>TEXT(SalesDataTable[[#This Row],[Order Date]],"MMM")</f>
        <v>Jul</v>
      </c>
      <c r="G1205" s="4" t="s">
        <v>6</v>
      </c>
      <c r="H1205" s="4" t="s">
        <v>7</v>
      </c>
      <c r="I1205" s="4" t="s">
        <v>2</v>
      </c>
      <c r="J1205" s="4" t="s">
        <v>3</v>
      </c>
      <c r="K1205" s="4" t="s">
        <v>34</v>
      </c>
      <c r="L1205" s="4" t="s">
        <v>42</v>
      </c>
      <c r="M1205" s="8">
        <v>1</v>
      </c>
      <c r="N1205" s="5">
        <v>36.19</v>
      </c>
      <c r="O1205" s="6">
        <v>0</v>
      </c>
      <c r="P1205" s="5">
        <v>13.91</v>
      </c>
      <c r="Q1205" s="5">
        <f t="shared" si="72"/>
        <v>36.19</v>
      </c>
      <c r="R1205" s="5">
        <f t="shared" si="73"/>
        <v>13.91</v>
      </c>
      <c r="S1205" s="5">
        <f t="shared" si="74"/>
        <v>22.279999999999998</v>
      </c>
      <c r="T1205" s="7">
        <f t="shared" si="75"/>
        <v>0.61563967946946663</v>
      </c>
    </row>
    <row r="1206" spans="1:20" ht="15.6">
      <c r="A1206" s="2">
        <v>2343</v>
      </c>
      <c r="B1206" s="3">
        <v>46351</v>
      </c>
      <c r="C1206" s="4">
        <f>YEAR(SalesDataTable[[#This Row],[Order Date]])</f>
        <v>2026</v>
      </c>
      <c r="D1206" s="4" t="str">
        <f>"Q"&amp;ROUNDUP(MONTH(SalesDataTable[[#This Row],[Order Date]])/3,0)</f>
        <v>Q4</v>
      </c>
      <c r="E1206" s="4">
        <f>MONTH(SalesDataTable[[#This Row],[Order Date]])</f>
        <v>11</v>
      </c>
      <c r="F1206" s="4" t="str">
        <f>TEXT(SalesDataTable[[#This Row],[Order Date]],"MMM")</f>
        <v>Nov</v>
      </c>
      <c r="G1206" s="4" t="s">
        <v>0</v>
      </c>
      <c r="H1206" s="4" t="s">
        <v>50</v>
      </c>
      <c r="I1206" s="4" t="s">
        <v>19</v>
      </c>
      <c r="J1206" s="4" t="s">
        <v>13</v>
      </c>
      <c r="K1206" s="4" t="s">
        <v>23</v>
      </c>
      <c r="L1206" s="4" t="s">
        <v>51</v>
      </c>
      <c r="M1206" s="8">
        <v>1</v>
      </c>
      <c r="N1206" s="5">
        <v>121.53</v>
      </c>
      <c r="O1206" s="6">
        <v>0.15</v>
      </c>
      <c r="P1206" s="5">
        <v>62.14</v>
      </c>
      <c r="Q1206" s="5">
        <f t="shared" si="72"/>
        <v>103.3005</v>
      </c>
      <c r="R1206" s="5">
        <f t="shared" si="73"/>
        <v>62.14</v>
      </c>
      <c r="S1206" s="5">
        <f t="shared" si="74"/>
        <v>41.160499999999999</v>
      </c>
      <c r="T1206" s="7">
        <f t="shared" si="75"/>
        <v>0.39845402490791426</v>
      </c>
    </row>
    <row r="1207" spans="1:20" ht="15.6">
      <c r="A1207" s="2">
        <v>2344</v>
      </c>
      <c r="B1207" s="3">
        <v>46272</v>
      </c>
      <c r="C1207" s="4">
        <f>YEAR(SalesDataTable[[#This Row],[Order Date]])</f>
        <v>2026</v>
      </c>
      <c r="D1207" s="4" t="str">
        <f>"Q"&amp;ROUNDUP(MONTH(SalesDataTable[[#This Row],[Order Date]])/3,0)</f>
        <v>Q3</v>
      </c>
      <c r="E1207" s="4">
        <f>MONTH(SalesDataTable[[#This Row],[Order Date]])</f>
        <v>9</v>
      </c>
      <c r="F1207" s="4" t="str">
        <f>TEXT(SalesDataTable[[#This Row],[Order Date]],"MMM")</f>
        <v>Sep</v>
      </c>
      <c r="G1207" s="4" t="s">
        <v>0</v>
      </c>
      <c r="H1207" s="4" t="s">
        <v>50</v>
      </c>
      <c r="I1207" s="4" t="s">
        <v>28</v>
      </c>
      <c r="J1207" s="4" t="s">
        <v>13</v>
      </c>
      <c r="K1207" s="4" t="s">
        <v>34</v>
      </c>
      <c r="L1207" s="4" t="s">
        <v>42</v>
      </c>
      <c r="M1207" s="8">
        <v>4</v>
      </c>
      <c r="N1207" s="5">
        <v>36.380000000000003</v>
      </c>
      <c r="O1207" s="6">
        <v>0</v>
      </c>
      <c r="P1207" s="5">
        <v>14.16</v>
      </c>
      <c r="Q1207" s="5">
        <f t="shared" si="72"/>
        <v>145.52000000000001</v>
      </c>
      <c r="R1207" s="5">
        <f t="shared" si="73"/>
        <v>56.64</v>
      </c>
      <c r="S1207" s="5">
        <f t="shared" si="74"/>
        <v>88.88000000000001</v>
      </c>
      <c r="T1207" s="7">
        <f t="shared" si="75"/>
        <v>0.61077515118196812</v>
      </c>
    </row>
    <row r="1208" spans="1:20" ht="15.6">
      <c r="A1208" s="2">
        <v>2346</v>
      </c>
      <c r="B1208" s="3">
        <v>46362</v>
      </c>
      <c r="C1208" s="4">
        <f>YEAR(SalesDataTable[[#This Row],[Order Date]])</f>
        <v>2026</v>
      </c>
      <c r="D1208" s="4" t="str">
        <f>"Q"&amp;ROUNDUP(MONTH(SalesDataTable[[#This Row],[Order Date]])/3,0)</f>
        <v>Q4</v>
      </c>
      <c r="E1208" s="4">
        <f>MONTH(SalesDataTable[[#This Row],[Order Date]])</f>
        <v>12</v>
      </c>
      <c r="F1208" s="4" t="str">
        <f>TEXT(SalesDataTable[[#This Row],[Order Date]],"MMM")</f>
        <v>Dec</v>
      </c>
      <c r="G1208" s="4" t="s">
        <v>0</v>
      </c>
      <c r="H1208" s="4" t="s">
        <v>1</v>
      </c>
      <c r="I1208" s="4" t="s">
        <v>28</v>
      </c>
      <c r="J1208" s="4" t="s">
        <v>16</v>
      </c>
      <c r="K1208" s="4" t="s">
        <v>14</v>
      </c>
      <c r="L1208" s="4" t="s">
        <v>32</v>
      </c>
      <c r="M1208" s="8">
        <v>2</v>
      </c>
      <c r="N1208" s="5">
        <v>46.01</v>
      </c>
      <c r="O1208" s="6">
        <v>0.05</v>
      </c>
      <c r="P1208" s="5">
        <v>18.399999999999999</v>
      </c>
      <c r="Q1208" s="5">
        <f t="shared" si="72"/>
        <v>87.418999999999997</v>
      </c>
      <c r="R1208" s="5">
        <f t="shared" si="73"/>
        <v>36.799999999999997</v>
      </c>
      <c r="S1208" s="5">
        <f t="shared" si="74"/>
        <v>50.619</v>
      </c>
      <c r="T1208" s="7">
        <f t="shared" si="75"/>
        <v>0.57903888170763795</v>
      </c>
    </row>
    <row r="1209" spans="1:20" ht="15.6">
      <c r="A1209" s="2">
        <v>2347</v>
      </c>
      <c r="B1209" s="3">
        <v>46103</v>
      </c>
      <c r="C1209" s="4">
        <f>YEAR(SalesDataTable[[#This Row],[Order Date]])</f>
        <v>2026</v>
      </c>
      <c r="D1209" s="4" t="str">
        <f>"Q"&amp;ROUNDUP(MONTH(SalesDataTable[[#This Row],[Order Date]])/3,0)</f>
        <v>Q1</v>
      </c>
      <c r="E1209" s="4">
        <f>MONTH(SalesDataTable[[#This Row],[Order Date]])</f>
        <v>3</v>
      </c>
      <c r="F1209" s="4" t="str">
        <f>TEXT(SalesDataTable[[#This Row],[Order Date]],"MMM")</f>
        <v>Mar</v>
      </c>
      <c r="G1209" s="4" t="s">
        <v>20</v>
      </c>
      <c r="H1209" s="4" t="s">
        <v>47</v>
      </c>
      <c r="I1209" s="4" t="s">
        <v>2</v>
      </c>
      <c r="J1209" s="4" t="s">
        <v>3</v>
      </c>
      <c r="K1209" s="4" t="s">
        <v>14</v>
      </c>
      <c r="L1209" s="4" t="s">
        <v>44</v>
      </c>
      <c r="M1209" s="8">
        <v>2</v>
      </c>
      <c r="N1209" s="5">
        <v>131.38999999999999</v>
      </c>
      <c r="O1209" s="6">
        <v>0</v>
      </c>
      <c r="P1209" s="5">
        <v>66.91</v>
      </c>
      <c r="Q1209" s="5">
        <f t="shared" si="72"/>
        <v>262.77999999999997</v>
      </c>
      <c r="R1209" s="5">
        <f t="shared" si="73"/>
        <v>133.82</v>
      </c>
      <c r="S1209" s="5">
        <f t="shared" si="74"/>
        <v>128.95999999999998</v>
      </c>
      <c r="T1209" s="7">
        <f t="shared" si="75"/>
        <v>0.49075272090722277</v>
      </c>
    </row>
    <row r="1210" spans="1:20" ht="15.6">
      <c r="A1210" s="2">
        <v>2352</v>
      </c>
      <c r="B1210" s="3">
        <v>46207</v>
      </c>
      <c r="C1210" s="4">
        <f>YEAR(SalesDataTable[[#This Row],[Order Date]])</f>
        <v>2026</v>
      </c>
      <c r="D1210" s="4" t="str">
        <f>"Q"&amp;ROUNDUP(MONTH(SalesDataTable[[#This Row],[Order Date]])/3,0)</f>
        <v>Q3</v>
      </c>
      <c r="E1210" s="4">
        <f>MONTH(SalesDataTable[[#This Row],[Order Date]])</f>
        <v>7</v>
      </c>
      <c r="F1210" s="4" t="str">
        <f>TEXT(SalesDataTable[[#This Row],[Order Date]],"MMM")</f>
        <v>Jul</v>
      </c>
      <c r="G1210" s="4" t="s">
        <v>11</v>
      </c>
      <c r="H1210" s="4" t="s">
        <v>18</v>
      </c>
      <c r="I1210" s="4" t="s">
        <v>8</v>
      </c>
      <c r="J1210" s="4" t="s">
        <v>3</v>
      </c>
      <c r="K1210" s="4" t="s">
        <v>9</v>
      </c>
      <c r="L1210" s="4" t="s">
        <v>46</v>
      </c>
      <c r="M1210" s="8">
        <v>4</v>
      </c>
      <c r="N1210" s="5">
        <v>69.7</v>
      </c>
      <c r="O1210" s="6">
        <v>0.1</v>
      </c>
      <c r="P1210" s="5">
        <v>32.799999999999997</v>
      </c>
      <c r="Q1210" s="5">
        <f t="shared" si="72"/>
        <v>250.92000000000002</v>
      </c>
      <c r="R1210" s="5">
        <f t="shared" si="73"/>
        <v>131.19999999999999</v>
      </c>
      <c r="S1210" s="5">
        <f t="shared" si="74"/>
        <v>119.72000000000003</v>
      </c>
      <c r="T1210" s="7">
        <f t="shared" si="75"/>
        <v>0.47712418300653603</v>
      </c>
    </row>
    <row r="1211" spans="1:20" ht="15.6">
      <c r="A1211" s="2">
        <v>2353</v>
      </c>
      <c r="B1211" s="3">
        <v>46070</v>
      </c>
      <c r="C1211" s="4">
        <f>YEAR(SalesDataTable[[#This Row],[Order Date]])</f>
        <v>2026</v>
      </c>
      <c r="D1211" s="4" t="str">
        <f>"Q"&amp;ROUNDUP(MONTH(SalesDataTable[[#This Row],[Order Date]])/3,0)</f>
        <v>Q1</v>
      </c>
      <c r="E1211" s="4">
        <f>MONTH(SalesDataTable[[#This Row],[Order Date]])</f>
        <v>2</v>
      </c>
      <c r="F1211" s="4" t="str">
        <f>TEXT(SalesDataTable[[#This Row],[Order Date]],"MMM")</f>
        <v>Feb</v>
      </c>
      <c r="G1211" s="4" t="s">
        <v>6</v>
      </c>
      <c r="H1211" s="4" t="s">
        <v>43</v>
      </c>
      <c r="I1211" s="4" t="s">
        <v>2</v>
      </c>
      <c r="J1211" s="4" t="s">
        <v>3</v>
      </c>
      <c r="K1211" s="4" t="s">
        <v>23</v>
      </c>
      <c r="L1211" s="4" t="s">
        <v>24</v>
      </c>
      <c r="M1211" s="8">
        <v>1</v>
      </c>
      <c r="N1211" s="5">
        <v>339.52</v>
      </c>
      <c r="O1211" s="6">
        <v>0.1</v>
      </c>
      <c r="P1211" s="5">
        <v>191.19</v>
      </c>
      <c r="Q1211" s="5">
        <f t="shared" si="72"/>
        <v>305.56799999999998</v>
      </c>
      <c r="R1211" s="5">
        <f t="shared" si="73"/>
        <v>191.19</v>
      </c>
      <c r="S1211" s="5">
        <f t="shared" si="74"/>
        <v>114.37799999999999</v>
      </c>
      <c r="T1211" s="7">
        <f t="shared" si="75"/>
        <v>0.3743127552623311</v>
      </c>
    </row>
    <row r="1212" spans="1:20" ht="15.6">
      <c r="A1212" s="2">
        <v>2356</v>
      </c>
      <c r="B1212" s="3">
        <v>46243</v>
      </c>
      <c r="C1212" s="4">
        <f>YEAR(SalesDataTable[[#This Row],[Order Date]])</f>
        <v>2026</v>
      </c>
      <c r="D1212" s="4" t="str">
        <f>"Q"&amp;ROUNDUP(MONTH(SalesDataTable[[#This Row],[Order Date]])/3,0)</f>
        <v>Q3</v>
      </c>
      <c r="E1212" s="4">
        <f>MONTH(SalesDataTable[[#This Row],[Order Date]])</f>
        <v>8</v>
      </c>
      <c r="F1212" s="4" t="str">
        <f>TEXT(SalesDataTable[[#This Row],[Order Date]],"MMM")</f>
        <v>Aug</v>
      </c>
      <c r="G1212" s="4" t="s">
        <v>20</v>
      </c>
      <c r="H1212" s="4" t="s">
        <v>47</v>
      </c>
      <c r="I1212" s="4" t="s">
        <v>19</v>
      </c>
      <c r="J1212" s="4" t="s">
        <v>13</v>
      </c>
      <c r="K1212" s="4" t="s">
        <v>4</v>
      </c>
      <c r="L1212" s="4" t="s">
        <v>30</v>
      </c>
      <c r="M1212" s="8">
        <v>3</v>
      </c>
      <c r="N1212" s="5">
        <v>102.91</v>
      </c>
      <c r="O1212" s="6">
        <v>0.1</v>
      </c>
      <c r="P1212" s="5">
        <v>50.23</v>
      </c>
      <c r="Q1212" s="5">
        <f t="shared" si="72"/>
        <v>277.85700000000003</v>
      </c>
      <c r="R1212" s="5">
        <f t="shared" si="73"/>
        <v>150.69</v>
      </c>
      <c r="S1212" s="5">
        <f t="shared" si="74"/>
        <v>127.16700000000003</v>
      </c>
      <c r="T1212" s="7">
        <f t="shared" si="75"/>
        <v>0.45767067232425318</v>
      </c>
    </row>
    <row r="1213" spans="1:20" ht="15.6">
      <c r="A1213" s="2">
        <v>2358</v>
      </c>
      <c r="B1213" s="3">
        <v>46195</v>
      </c>
      <c r="C1213" s="4">
        <f>YEAR(SalesDataTable[[#This Row],[Order Date]])</f>
        <v>2026</v>
      </c>
      <c r="D1213" s="4" t="str">
        <f>"Q"&amp;ROUNDUP(MONTH(SalesDataTable[[#This Row],[Order Date]])/3,0)</f>
        <v>Q2</v>
      </c>
      <c r="E1213" s="4">
        <f>MONTH(SalesDataTable[[#This Row],[Order Date]])</f>
        <v>6</v>
      </c>
      <c r="F1213" s="4" t="str">
        <f>TEXT(SalesDataTable[[#This Row],[Order Date]],"MMM")</f>
        <v>Jun</v>
      </c>
      <c r="G1213" s="4" t="s">
        <v>0</v>
      </c>
      <c r="H1213" s="4" t="s">
        <v>1</v>
      </c>
      <c r="I1213" s="4" t="s">
        <v>28</v>
      </c>
      <c r="J1213" s="4" t="s">
        <v>3</v>
      </c>
      <c r="K1213" s="4" t="s">
        <v>34</v>
      </c>
      <c r="L1213" s="4" t="s">
        <v>45</v>
      </c>
      <c r="M1213" s="8">
        <v>2</v>
      </c>
      <c r="N1213" s="5">
        <v>50.21</v>
      </c>
      <c r="O1213" s="6">
        <v>0.05</v>
      </c>
      <c r="P1213" s="5">
        <v>21.74</v>
      </c>
      <c r="Q1213" s="5">
        <f t="shared" si="72"/>
        <v>95.399000000000001</v>
      </c>
      <c r="R1213" s="5">
        <f t="shared" si="73"/>
        <v>43.48</v>
      </c>
      <c r="S1213" s="5">
        <f t="shared" si="74"/>
        <v>51.919000000000004</v>
      </c>
      <c r="T1213" s="7">
        <f t="shared" si="75"/>
        <v>0.54423002337550708</v>
      </c>
    </row>
    <row r="1214" spans="1:20" ht="15.6">
      <c r="A1214" s="2">
        <v>2359</v>
      </c>
      <c r="B1214" s="3">
        <v>46079</v>
      </c>
      <c r="C1214" s="4">
        <f>YEAR(SalesDataTable[[#This Row],[Order Date]])</f>
        <v>2026</v>
      </c>
      <c r="D1214" s="4" t="str">
        <f>"Q"&amp;ROUNDUP(MONTH(SalesDataTable[[#This Row],[Order Date]])/3,0)</f>
        <v>Q1</v>
      </c>
      <c r="E1214" s="4">
        <f>MONTH(SalesDataTable[[#This Row],[Order Date]])</f>
        <v>2</v>
      </c>
      <c r="F1214" s="4" t="str">
        <f>TEXT(SalesDataTable[[#This Row],[Order Date]],"MMM")</f>
        <v>Feb</v>
      </c>
      <c r="G1214" s="4" t="s">
        <v>11</v>
      </c>
      <c r="H1214" s="4" t="s">
        <v>39</v>
      </c>
      <c r="I1214" s="4" t="s">
        <v>2</v>
      </c>
      <c r="J1214" s="4" t="s">
        <v>3</v>
      </c>
      <c r="K1214" s="4" t="s">
        <v>23</v>
      </c>
      <c r="L1214" s="4" t="s">
        <v>29</v>
      </c>
      <c r="M1214" s="8">
        <v>2</v>
      </c>
      <c r="N1214" s="5">
        <v>195.92</v>
      </c>
      <c r="O1214" s="6">
        <v>0.05</v>
      </c>
      <c r="P1214" s="5">
        <v>104.13</v>
      </c>
      <c r="Q1214" s="5">
        <f t="shared" si="72"/>
        <v>372.24799999999993</v>
      </c>
      <c r="R1214" s="5">
        <f t="shared" si="73"/>
        <v>208.26</v>
      </c>
      <c r="S1214" s="5">
        <f t="shared" si="74"/>
        <v>163.98799999999994</v>
      </c>
      <c r="T1214" s="7">
        <f t="shared" si="75"/>
        <v>0.4405342674775955</v>
      </c>
    </row>
    <row r="1215" spans="1:20" ht="15.6">
      <c r="A1215" s="2">
        <v>2363</v>
      </c>
      <c r="B1215" s="3">
        <v>46205</v>
      </c>
      <c r="C1215" s="4">
        <f>YEAR(SalesDataTable[[#This Row],[Order Date]])</f>
        <v>2026</v>
      </c>
      <c r="D1215" s="4" t="str">
        <f>"Q"&amp;ROUNDUP(MONTH(SalesDataTable[[#This Row],[Order Date]])/3,0)</f>
        <v>Q3</v>
      </c>
      <c r="E1215" s="4">
        <f>MONTH(SalesDataTable[[#This Row],[Order Date]])</f>
        <v>7</v>
      </c>
      <c r="F1215" s="4" t="str">
        <f>TEXT(SalesDataTable[[#This Row],[Order Date]],"MMM")</f>
        <v>Jul</v>
      </c>
      <c r="G1215" s="4" t="s">
        <v>20</v>
      </c>
      <c r="H1215" s="4" t="s">
        <v>31</v>
      </c>
      <c r="I1215" s="4" t="s">
        <v>2</v>
      </c>
      <c r="J1215" s="4" t="s">
        <v>13</v>
      </c>
      <c r="K1215" s="4" t="s">
        <v>9</v>
      </c>
      <c r="L1215" s="4" t="s">
        <v>46</v>
      </c>
      <c r="M1215" s="8">
        <v>2</v>
      </c>
      <c r="N1215" s="5">
        <v>71.28</v>
      </c>
      <c r="O1215" s="6">
        <v>0.1</v>
      </c>
      <c r="P1215" s="5">
        <v>32.67</v>
      </c>
      <c r="Q1215" s="5">
        <f t="shared" si="72"/>
        <v>128.304</v>
      </c>
      <c r="R1215" s="5">
        <f t="shared" si="73"/>
        <v>65.34</v>
      </c>
      <c r="S1215" s="5">
        <f t="shared" si="74"/>
        <v>62.963999999999999</v>
      </c>
      <c r="T1215" s="7">
        <f t="shared" si="75"/>
        <v>0.4907407407407407</v>
      </c>
    </row>
    <row r="1216" spans="1:20" ht="15.6">
      <c r="A1216" s="2">
        <v>2365</v>
      </c>
      <c r="B1216" s="3">
        <v>46340</v>
      </c>
      <c r="C1216" s="4">
        <f>YEAR(SalesDataTable[[#This Row],[Order Date]])</f>
        <v>2026</v>
      </c>
      <c r="D1216" s="4" t="str">
        <f>"Q"&amp;ROUNDUP(MONTH(SalesDataTable[[#This Row],[Order Date]])/3,0)</f>
        <v>Q4</v>
      </c>
      <c r="E1216" s="4">
        <f>MONTH(SalesDataTable[[#This Row],[Order Date]])</f>
        <v>11</v>
      </c>
      <c r="F1216" s="4" t="str">
        <f>TEXT(SalesDataTable[[#This Row],[Order Date]],"MMM")</f>
        <v>Nov</v>
      </c>
      <c r="G1216" s="4" t="s">
        <v>11</v>
      </c>
      <c r="H1216" s="4" t="s">
        <v>25</v>
      </c>
      <c r="I1216" s="4" t="s">
        <v>19</v>
      </c>
      <c r="J1216" s="4" t="s">
        <v>16</v>
      </c>
      <c r="K1216" s="4" t="s">
        <v>9</v>
      </c>
      <c r="L1216" s="4" t="s">
        <v>10</v>
      </c>
      <c r="M1216" s="8">
        <v>2</v>
      </c>
      <c r="N1216" s="5">
        <v>91.95</v>
      </c>
      <c r="O1216" s="6">
        <v>0.05</v>
      </c>
      <c r="P1216" s="5">
        <v>46.45</v>
      </c>
      <c r="Q1216" s="5">
        <f t="shared" si="72"/>
        <v>174.70499999999998</v>
      </c>
      <c r="R1216" s="5">
        <f t="shared" si="73"/>
        <v>92.9</v>
      </c>
      <c r="S1216" s="5">
        <f t="shared" si="74"/>
        <v>81.804999999999978</v>
      </c>
      <c r="T1216" s="7">
        <f t="shared" si="75"/>
        <v>0.46824647262528252</v>
      </c>
    </row>
    <row r="1217" spans="1:20" ht="15.6">
      <c r="A1217" s="2">
        <v>2366</v>
      </c>
      <c r="B1217" s="3">
        <v>46195</v>
      </c>
      <c r="C1217" s="4">
        <f>YEAR(SalesDataTable[[#This Row],[Order Date]])</f>
        <v>2026</v>
      </c>
      <c r="D1217" s="4" t="str">
        <f>"Q"&amp;ROUNDUP(MONTH(SalesDataTable[[#This Row],[Order Date]])/3,0)</f>
        <v>Q2</v>
      </c>
      <c r="E1217" s="4">
        <f>MONTH(SalesDataTable[[#This Row],[Order Date]])</f>
        <v>6</v>
      </c>
      <c r="F1217" s="4" t="str">
        <f>TEXT(SalesDataTable[[#This Row],[Order Date]],"MMM")</f>
        <v>Jun</v>
      </c>
      <c r="G1217" s="4" t="s">
        <v>11</v>
      </c>
      <c r="H1217" s="4" t="s">
        <v>39</v>
      </c>
      <c r="I1217" s="4" t="s">
        <v>28</v>
      </c>
      <c r="J1217" s="4" t="s">
        <v>3</v>
      </c>
      <c r="K1217" s="4" t="s">
        <v>4</v>
      </c>
      <c r="L1217" s="4" t="s">
        <v>30</v>
      </c>
      <c r="M1217" s="8">
        <v>3</v>
      </c>
      <c r="N1217" s="5">
        <v>100.3</v>
      </c>
      <c r="O1217" s="6">
        <v>0</v>
      </c>
      <c r="P1217" s="5">
        <v>49.26</v>
      </c>
      <c r="Q1217" s="5">
        <f t="shared" si="72"/>
        <v>300.89999999999998</v>
      </c>
      <c r="R1217" s="5">
        <f t="shared" si="73"/>
        <v>147.78</v>
      </c>
      <c r="S1217" s="5">
        <f t="shared" si="74"/>
        <v>153.11999999999998</v>
      </c>
      <c r="T1217" s="7">
        <f t="shared" si="75"/>
        <v>0.5088733798604187</v>
      </c>
    </row>
    <row r="1218" spans="1:20" ht="15.6">
      <c r="A1218" s="2">
        <v>2369</v>
      </c>
      <c r="B1218" s="3">
        <v>46242</v>
      </c>
      <c r="C1218" s="4">
        <f>YEAR(SalesDataTable[[#This Row],[Order Date]])</f>
        <v>2026</v>
      </c>
      <c r="D1218" s="4" t="str">
        <f>"Q"&amp;ROUNDUP(MONTH(SalesDataTable[[#This Row],[Order Date]])/3,0)</f>
        <v>Q3</v>
      </c>
      <c r="E1218" s="4">
        <f>MONTH(SalesDataTable[[#This Row],[Order Date]])</f>
        <v>8</v>
      </c>
      <c r="F1218" s="4" t="str">
        <f>TEXT(SalesDataTable[[#This Row],[Order Date]],"MMM")</f>
        <v>Aug</v>
      </c>
      <c r="G1218" s="4" t="s">
        <v>20</v>
      </c>
      <c r="H1218" s="4" t="s">
        <v>33</v>
      </c>
      <c r="I1218" s="4" t="s">
        <v>19</v>
      </c>
      <c r="J1218" s="4" t="s">
        <v>13</v>
      </c>
      <c r="K1218" s="4" t="s">
        <v>23</v>
      </c>
      <c r="L1218" s="4" t="s">
        <v>51</v>
      </c>
      <c r="M1218" s="8">
        <v>1</v>
      </c>
      <c r="N1218" s="5">
        <v>125.95</v>
      </c>
      <c r="O1218" s="6">
        <v>0.05</v>
      </c>
      <c r="P1218" s="5">
        <v>61.9</v>
      </c>
      <c r="Q1218" s="5">
        <f t="shared" ref="Q1218:Q1281" si="76">M1218*N1218*(1-O1218)</f>
        <v>119.6525</v>
      </c>
      <c r="R1218" s="5">
        <f t="shared" ref="R1218:R1281" si="77">M1218*P1218</f>
        <v>61.9</v>
      </c>
      <c r="S1218" s="5">
        <f t="shared" ref="S1218:S1281" si="78">Q1218-R1218</f>
        <v>57.752500000000005</v>
      </c>
      <c r="T1218" s="7">
        <f t="shared" ref="T1218:T1281" si="79">IFERROR(S1218/Q1218,0)</f>
        <v>0.48266856104134892</v>
      </c>
    </row>
    <row r="1219" spans="1:20" ht="15.6">
      <c r="A1219" s="2">
        <v>2370</v>
      </c>
      <c r="B1219" s="3">
        <v>46271</v>
      </c>
      <c r="C1219" s="4">
        <f>YEAR(SalesDataTable[[#This Row],[Order Date]])</f>
        <v>2026</v>
      </c>
      <c r="D1219" s="4" t="str">
        <f>"Q"&amp;ROUNDUP(MONTH(SalesDataTable[[#This Row],[Order Date]])/3,0)</f>
        <v>Q3</v>
      </c>
      <c r="E1219" s="4">
        <f>MONTH(SalesDataTable[[#This Row],[Order Date]])</f>
        <v>9</v>
      </c>
      <c r="F1219" s="4" t="str">
        <f>TEXT(SalesDataTable[[#This Row],[Order Date]],"MMM")</f>
        <v>Sep</v>
      </c>
      <c r="G1219" s="4" t="s">
        <v>20</v>
      </c>
      <c r="H1219" s="4" t="s">
        <v>21</v>
      </c>
      <c r="I1219" s="4" t="s">
        <v>28</v>
      </c>
      <c r="J1219" s="4" t="s">
        <v>13</v>
      </c>
      <c r="K1219" s="4" t="s">
        <v>34</v>
      </c>
      <c r="L1219" s="4" t="s">
        <v>42</v>
      </c>
      <c r="M1219" s="8">
        <v>1</v>
      </c>
      <c r="N1219" s="5">
        <v>35.68</v>
      </c>
      <c r="O1219" s="6">
        <v>0.05</v>
      </c>
      <c r="P1219" s="5">
        <v>13.76</v>
      </c>
      <c r="Q1219" s="5">
        <f t="shared" si="76"/>
        <v>33.896000000000001</v>
      </c>
      <c r="R1219" s="5">
        <f t="shared" si="77"/>
        <v>13.76</v>
      </c>
      <c r="S1219" s="5">
        <f t="shared" si="78"/>
        <v>20.136000000000003</v>
      </c>
      <c r="T1219" s="7">
        <f t="shared" si="79"/>
        <v>0.59405239556289835</v>
      </c>
    </row>
    <row r="1220" spans="1:20" ht="15.6">
      <c r="A1220" s="2">
        <v>2374</v>
      </c>
      <c r="B1220" s="3">
        <v>46299</v>
      </c>
      <c r="C1220" s="4">
        <f>YEAR(SalesDataTable[[#This Row],[Order Date]])</f>
        <v>2026</v>
      </c>
      <c r="D1220" s="4" t="str">
        <f>"Q"&amp;ROUNDUP(MONTH(SalesDataTable[[#This Row],[Order Date]])/3,0)</f>
        <v>Q4</v>
      </c>
      <c r="E1220" s="4">
        <f>MONTH(SalesDataTable[[#This Row],[Order Date]])</f>
        <v>10</v>
      </c>
      <c r="F1220" s="4" t="str">
        <f>TEXT(SalesDataTable[[#This Row],[Order Date]],"MMM")</f>
        <v>Oct</v>
      </c>
      <c r="G1220" s="4" t="s">
        <v>20</v>
      </c>
      <c r="H1220" s="4" t="s">
        <v>47</v>
      </c>
      <c r="I1220" s="4" t="s">
        <v>28</v>
      </c>
      <c r="J1220" s="4" t="s">
        <v>3</v>
      </c>
      <c r="K1220" s="4" t="s">
        <v>9</v>
      </c>
      <c r="L1220" s="4" t="s">
        <v>46</v>
      </c>
      <c r="M1220" s="8">
        <v>1</v>
      </c>
      <c r="N1220" s="5">
        <v>70.400000000000006</v>
      </c>
      <c r="O1220" s="6">
        <v>0</v>
      </c>
      <c r="P1220" s="5">
        <v>32.43</v>
      </c>
      <c r="Q1220" s="5">
        <f t="shared" si="76"/>
        <v>70.400000000000006</v>
      </c>
      <c r="R1220" s="5">
        <f t="shared" si="77"/>
        <v>32.43</v>
      </c>
      <c r="S1220" s="5">
        <f t="shared" si="78"/>
        <v>37.970000000000006</v>
      </c>
      <c r="T1220" s="7">
        <f t="shared" si="79"/>
        <v>0.53934659090909098</v>
      </c>
    </row>
    <row r="1221" spans="1:20" ht="15.6">
      <c r="A1221" s="2">
        <v>2375</v>
      </c>
      <c r="B1221" s="3">
        <v>46073</v>
      </c>
      <c r="C1221" s="4">
        <f>YEAR(SalesDataTable[[#This Row],[Order Date]])</f>
        <v>2026</v>
      </c>
      <c r="D1221" s="4" t="str">
        <f>"Q"&amp;ROUNDUP(MONTH(SalesDataTable[[#This Row],[Order Date]])/3,0)</f>
        <v>Q1</v>
      </c>
      <c r="E1221" s="4">
        <f>MONTH(SalesDataTable[[#This Row],[Order Date]])</f>
        <v>2</v>
      </c>
      <c r="F1221" s="4" t="str">
        <f>TEXT(SalesDataTable[[#This Row],[Order Date]],"MMM")</f>
        <v>Feb</v>
      </c>
      <c r="G1221" s="4" t="s">
        <v>6</v>
      </c>
      <c r="H1221" s="4" t="s">
        <v>43</v>
      </c>
      <c r="I1221" s="4" t="s">
        <v>28</v>
      </c>
      <c r="J1221" s="4" t="s">
        <v>3</v>
      </c>
      <c r="K1221" s="4" t="s">
        <v>23</v>
      </c>
      <c r="L1221" s="4" t="s">
        <v>40</v>
      </c>
      <c r="M1221" s="8">
        <v>2</v>
      </c>
      <c r="N1221" s="5">
        <v>80.510000000000005</v>
      </c>
      <c r="O1221" s="6">
        <v>0.05</v>
      </c>
      <c r="P1221" s="5">
        <v>38.630000000000003</v>
      </c>
      <c r="Q1221" s="5">
        <f t="shared" si="76"/>
        <v>152.96899999999999</v>
      </c>
      <c r="R1221" s="5">
        <f t="shared" si="77"/>
        <v>77.260000000000005</v>
      </c>
      <c r="S1221" s="5">
        <f t="shared" si="78"/>
        <v>75.708999999999989</v>
      </c>
      <c r="T1221" s="7">
        <f t="shared" si="79"/>
        <v>0.4949303453640933</v>
      </c>
    </row>
    <row r="1222" spans="1:20" ht="15.6">
      <c r="A1222" s="2">
        <v>2376</v>
      </c>
      <c r="B1222" s="3">
        <v>46234</v>
      </c>
      <c r="C1222" s="4">
        <f>YEAR(SalesDataTable[[#This Row],[Order Date]])</f>
        <v>2026</v>
      </c>
      <c r="D1222" s="4" t="str">
        <f>"Q"&amp;ROUNDUP(MONTH(SalesDataTable[[#This Row],[Order Date]])/3,0)</f>
        <v>Q3</v>
      </c>
      <c r="E1222" s="4">
        <f>MONTH(SalesDataTable[[#This Row],[Order Date]])</f>
        <v>7</v>
      </c>
      <c r="F1222" s="4" t="str">
        <f>TEXT(SalesDataTable[[#This Row],[Order Date]],"MMM")</f>
        <v>Jul</v>
      </c>
      <c r="G1222" s="4" t="s">
        <v>11</v>
      </c>
      <c r="H1222" s="4" t="s">
        <v>25</v>
      </c>
      <c r="I1222" s="4" t="s">
        <v>8</v>
      </c>
      <c r="J1222" s="4" t="s">
        <v>3</v>
      </c>
      <c r="K1222" s="4" t="s">
        <v>23</v>
      </c>
      <c r="L1222" s="4" t="s">
        <v>29</v>
      </c>
      <c r="M1222" s="8">
        <v>5</v>
      </c>
      <c r="N1222" s="5">
        <v>198.35</v>
      </c>
      <c r="O1222" s="6">
        <v>0.05</v>
      </c>
      <c r="P1222" s="5">
        <v>104.96</v>
      </c>
      <c r="Q1222" s="5">
        <f t="shared" si="76"/>
        <v>942.16249999999991</v>
      </c>
      <c r="R1222" s="5">
        <f t="shared" si="77"/>
        <v>524.79999999999995</v>
      </c>
      <c r="S1222" s="5">
        <f t="shared" si="78"/>
        <v>417.36249999999995</v>
      </c>
      <c r="T1222" s="7">
        <f t="shared" si="79"/>
        <v>0.44298356175288234</v>
      </c>
    </row>
    <row r="1223" spans="1:20" ht="15.6">
      <c r="A1223" s="2">
        <v>2379</v>
      </c>
      <c r="B1223" s="3">
        <v>46108</v>
      </c>
      <c r="C1223" s="4">
        <f>YEAR(SalesDataTable[[#This Row],[Order Date]])</f>
        <v>2026</v>
      </c>
      <c r="D1223" s="4" t="str">
        <f>"Q"&amp;ROUNDUP(MONTH(SalesDataTable[[#This Row],[Order Date]])/3,0)</f>
        <v>Q1</v>
      </c>
      <c r="E1223" s="4">
        <f>MONTH(SalesDataTable[[#This Row],[Order Date]])</f>
        <v>3</v>
      </c>
      <c r="F1223" s="4" t="str">
        <f>TEXT(SalesDataTable[[#This Row],[Order Date]],"MMM")</f>
        <v>Mar</v>
      </c>
      <c r="G1223" s="4" t="s">
        <v>0</v>
      </c>
      <c r="H1223" s="4" t="s">
        <v>1</v>
      </c>
      <c r="I1223" s="4" t="s">
        <v>19</v>
      </c>
      <c r="J1223" s="4" t="s">
        <v>3</v>
      </c>
      <c r="K1223" s="4" t="s">
        <v>14</v>
      </c>
      <c r="L1223" s="4" t="s">
        <v>48</v>
      </c>
      <c r="M1223" s="8">
        <v>2</v>
      </c>
      <c r="N1223" s="5">
        <v>165.58</v>
      </c>
      <c r="O1223" s="6">
        <v>0</v>
      </c>
      <c r="P1223" s="5">
        <v>86.16</v>
      </c>
      <c r="Q1223" s="5">
        <f t="shared" si="76"/>
        <v>331.16</v>
      </c>
      <c r="R1223" s="5">
        <f t="shared" si="77"/>
        <v>172.32</v>
      </c>
      <c r="S1223" s="5">
        <f t="shared" si="78"/>
        <v>158.84000000000003</v>
      </c>
      <c r="T1223" s="7">
        <f t="shared" si="79"/>
        <v>0.47964730039859893</v>
      </c>
    </row>
    <row r="1224" spans="1:20" ht="15.6">
      <c r="A1224" s="2">
        <v>2380</v>
      </c>
      <c r="B1224" s="3">
        <v>46038</v>
      </c>
      <c r="C1224" s="4">
        <f>YEAR(SalesDataTable[[#This Row],[Order Date]])</f>
        <v>2026</v>
      </c>
      <c r="D1224" s="4" t="str">
        <f>"Q"&amp;ROUNDUP(MONTH(SalesDataTable[[#This Row],[Order Date]])/3,0)</f>
        <v>Q1</v>
      </c>
      <c r="E1224" s="4">
        <f>MONTH(SalesDataTable[[#This Row],[Order Date]])</f>
        <v>1</v>
      </c>
      <c r="F1224" s="4" t="str">
        <f>TEXT(SalesDataTable[[#This Row],[Order Date]],"MMM")</f>
        <v>Jan</v>
      </c>
      <c r="G1224" s="4" t="s">
        <v>20</v>
      </c>
      <c r="H1224" s="4" t="s">
        <v>47</v>
      </c>
      <c r="I1224" s="4" t="s">
        <v>2</v>
      </c>
      <c r="J1224" s="4" t="s">
        <v>3</v>
      </c>
      <c r="K1224" s="4" t="s">
        <v>23</v>
      </c>
      <c r="L1224" s="4" t="s">
        <v>51</v>
      </c>
      <c r="M1224" s="8">
        <v>4</v>
      </c>
      <c r="N1224" s="5">
        <v>121.8</v>
      </c>
      <c r="O1224" s="6">
        <v>0.05</v>
      </c>
      <c r="P1224" s="5">
        <v>59.57</v>
      </c>
      <c r="Q1224" s="5">
        <f t="shared" si="76"/>
        <v>462.84</v>
      </c>
      <c r="R1224" s="5">
        <f t="shared" si="77"/>
        <v>238.28</v>
      </c>
      <c r="S1224" s="5">
        <f t="shared" si="78"/>
        <v>224.55999999999997</v>
      </c>
      <c r="T1224" s="7">
        <f t="shared" si="79"/>
        <v>0.48517846339987897</v>
      </c>
    </row>
    <row r="1225" spans="1:20" ht="15.6">
      <c r="A1225" s="2">
        <v>2381</v>
      </c>
      <c r="B1225" s="3">
        <v>46119</v>
      </c>
      <c r="C1225" s="4">
        <f>YEAR(SalesDataTable[[#This Row],[Order Date]])</f>
        <v>2026</v>
      </c>
      <c r="D1225" s="4" t="str">
        <f>"Q"&amp;ROUNDUP(MONTH(SalesDataTable[[#This Row],[Order Date]])/3,0)</f>
        <v>Q2</v>
      </c>
      <c r="E1225" s="4">
        <f>MONTH(SalesDataTable[[#This Row],[Order Date]])</f>
        <v>4</v>
      </c>
      <c r="F1225" s="4" t="str">
        <f>TEXT(SalesDataTable[[#This Row],[Order Date]],"MMM")</f>
        <v>Apr</v>
      </c>
      <c r="G1225" s="4" t="s">
        <v>6</v>
      </c>
      <c r="H1225" s="4" t="s">
        <v>41</v>
      </c>
      <c r="I1225" s="4" t="s">
        <v>2</v>
      </c>
      <c r="J1225" s="4" t="s">
        <v>3</v>
      </c>
      <c r="K1225" s="4" t="s">
        <v>14</v>
      </c>
      <c r="L1225" s="4" t="s">
        <v>44</v>
      </c>
      <c r="M1225" s="8">
        <v>2</v>
      </c>
      <c r="N1225" s="5">
        <v>134.16</v>
      </c>
      <c r="O1225" s="6">
        <v>0.05</v>
      </c>
      <c r="P1225" s="5">
        <v>67.08</v>
      </c>
      <c r="Q1225" s="5">
        <f t="shared" si="76"/>
        <v>254.90399999999997</v>
      </c>
      <c r="R1225" s="5">
        <f t="shared" si="77"/>
        <v>134.16</v>
      </c>
      <c r="S1225" s="5">
        <f t="shared" si="78"/>
        <v>120.74399999999997</v>
      </c>
      <c r="T1225" s="7">
        <f t="shared" si="79"/>
        <v>0.47368421052631576</v>
      </c>
    </row>
    <row r="1226" spans="1:20" ht="15.6">
      <c r="A1226" s="2">
        <v>2382</v>
      </c>
      <c r="B1226" s="3">
        <v>46241</v>
      </c>
      <c r="C1226" s="4">
        <f>YEAR(SalesDataTable[[#This Row],[Order Date]])</f>
        <v>2026</v>
      </c>
      <c r="D1226" s="4" t="str">
        <f>"Q"&amp;ROUNDUP(MONTH(SalesDataTable[[#This Row],[Order Date]])/3,0)</f>
        <v>Q3</v>
      </c>
      <c r="E1226" s="4">
        <f>MONTH(SalesDataTable[[#This Row],[Order Date]])</f>
        <v>8</v>
      </c>
      <c r="F1226" s="4" t="str">
        <f>TEXT(SalesDataTable[[#This Row],[Order Date]],"MMM")</f>
        <v>Aug</v>
      </c>
      <c r="G1226" s="4" t="s">
        <v>6</v>
      </c>
      <c r="H1226" s="4" t="s">
        <v>49</v>
      </c>
      <c r="I1226" s="4" t="s">
        <v>19</v>
      </c>
      <c r="J1226" s="4" t="s">
        <v>3</v>
      </c>
      <c r="K1226" s="4" t="s">
        <v>23</v>
      </c>
      <c r="L1226" s="4" t="s">
        <v>24</v>
      </c>
      <c r="M1226" s="8">
        <v>3</v>
      </c>
      <c r="N1226" s="5">
        <v>343.45</v>
      </c>
      <c r="O1226" s="6">
        <v>0.05</v>
      </c>
      <c r="P1226" s="5">
        <v>195.73</v>
      </c>
      <c r="Q1226" s="5">
        <f t="shared" si="76"/>
        <v>978.83249999999987</v>
      </c>
      <c r="R1226" s="5">
        <f t="shared" si="77"/>
        <v>587.18999999999994</v>
      </c>
      <c r="S1226" s="5">
        <f t="shared" si="78"/>
        <v>391.64249999999993</v>
      </c>
      <c r="T1226" s="7">
        <f t="shared" si="79"/>
        <v>0.40011186796515236</v>
      </c>
    </row>
    <row r="1227" spans="1:20" ht="15.6">
      <c r="A1227" s="2">
        <v>2383</v>
      </c>
      <c r="B1227" s="3">
        <v>46292</v>
      </c>
      <c r="C1227" s="4">
        <f>YEAR(SalesDataTable[[#This Row],[Order Date]])</f>
        <v>2026</v>
      </c>
      <c r="D1227" s="4" t="str">
        <f>"Q"&amp;ROUNDUP(MONTH(SalesDataTable[[#This Row],[Order Date]])/3,0)</f>
        <v>Q3</v>
      </c>
      <c r="E1227" s="4">
        <f>MONTH(SalesDataTable[[#This Row],[Order Date]])</f>
        <v>9</v>
      </c>
      <c r="F1227" s="4" t="str">
        <f>TEXT(SalesDataTable[[#This Row],[Order Date]],"MMM")</f>
        <v>Sep</v>
      </c>
      <c r="G1227" s="4" t="s">
        <v>20</v>
      </c>
      <c r="H1227" s="4" t="s">
        <v>31</v>
      </c>
      <c r="I1227" s="4" t="s">
        <v>2</v>
      </c>
      <c r="J1227" s="4" t="s">
        <v>3</v>
      </c>
      <c r="K1227" s="4" t="s">
        <v>14</v>
      </c>
      <c r="L1227" s="4" t="s">
        <v>44</v>
      </c>
      <c r="M1227" s="8">
        <v>2</v>
      </c>
      <c r="N1227" s="5">
        <v>130.29</v>
      </c>
      <c r="O1227" s="6">
        <v>0.1</v>
      </c>
      <c r="P1227" s="5">
        <v>67.97</v>
      </c>
      <c r="Q1227" s="5">
        <f t="shared" si="76"/>
        <v>234.52199999999999</v>
      </c>
      <c r="R1227" s="5">
        <f t="shared" si="77"/>
        <v>135.94</v>
      </c>
      <c r="S1227" s="5">
        <f t="shared" si="78"/>
        <v>98.581999999999994</v>
      </c>
      <c r="T1227" s="7">
        <f t="shared" si="79"/>
        <v>0.42035288800197845</v>
      </c>
    </row>
    <row r="1228" spans="1:20" ht="15.6">
      <c r="A1228" s="2">
        <v>2385</v>
      </c>
      <c r="B1228" s="3">
        <v>46216</v>
      </c>
      <c r="C1228" s="4">
        <f>YEAR(SalesDataTable[[#This Row],[Order Date]])</f>
        <v>2026</v>
      </c>
      <c r="D1228" s="4" t="str">
        <f>"Q"&amp;ROUNDUP(MONTH(SalesDataTable[[#This Row],[Order Date]])/3,0)</f>
        <v>Q3</v>
      </c>
      <c r="E1228" s="4">
        <f>MONTH(SalesDataTable[[#This Row],[Order Date]])</f>
        <v>7</v>
      </c>
      <c r="F1228" s="4" t="str">
        <f>TEXT(SalesDataTable[[#This Row],[Order Date]],"MMM")</f>
        <v>Jul</v>
      </c>
      <c r="G1228" s="4" t="s">
        <v>6</v>
      </c>
      <c r="H1228" s="4" t="s">
        <v>41</v>
      </c>
      <c r="I1228" s="4" t="s">
        <v>8</v>
      </c>
      <c r="J1228" s="4" t="s">
        <v>16</v>
      </c>
      <c r="K1228" s="4" t="s">
        <v>23</v>
      </c>
      <c r="L1228" s="4" t="s">
        <v>40</v>
      </c>
      <c r="M1228" s="8">
        <v>6</v>
      </c>
      <c r="N1228" s="5">
        <v>83.28</v>
      </c>
      <c r="O1228" s="6">
        <v>0.15</v>
      </c>
      <c r="P1228" s="5">
        <v>38.76</v>
      </c>
      <c r="Q1228" s="5">
        <f t="shared" si="76"/>
        <v>424.72800000000001</v>
      </c>
      <c r="R1228" s="5">
        <f t="shared" si="77"/>
        <v>232.56</v>
      </c>
      <c r="S1228" s="5">
        <f t="shared" si="78"/>
        <v>192.16800000000001</v>
      </c>
      <c r="T1228" s="7">
        <f t="shared" si="79"/>
        <v>0.45244956772334294</v>
      </c>
    </row>
    <row r="1229" spans="1:20" ht="15.6">
      <c r="A1229" s="2">
        <v>2386</v>
      </c>
      <c r="B1229" s="3">
        <v>46242</v>
      </c>
      <c r="C1229" s="4">
        <f>YEAR(SalesDataTable[[#This Row],[Order Date]])</f>
        <v>2026</v>
      </c>
      <c r="D1229" s="4" t="str">
        <f>"Q"&amp;ROUNDUP(MONTH(SalesDataTable[[#This Row],[Order Date]])/3,0)</f>
        <v>Q3</v>
      </c>
      <c r="E1229" s="4">
        <f>MONTH(SalesDataTable[[#This Row],[Order Date]])</f>
        <v>8</v>
      </c>
      <c r="F1229" s="4" t="str">
        <f>TEXT(SalesDataTable[[#This Row],[Order Date]],"MMM")</f>
        <v>Aug</v>
      </c>
      <c r="G1229" s="4" t="s">
        <v>6</v>
      </c>
      <c r="H1229" s="4" t="s">
        <v>7</v>
      </c>
      <c r="I1229" s="4" t="s">
        <v>2</v>
      </c>
      <c r="J1229" s="4" t="s">
        <v>3</v>
      </c>
      <c r="K1229" s="4" t="s">
        <v>9</v>
      </c>
      <c r="L1229" s="4" t="s">
        <v>10</v>
      </c>
      <c r="M1229" s="8">
        <v>6</v>
      </c>
      <c r="N1229" s="5">
        <v>91.9</v>
      </c>
      <c r="O1229" s="6">
        <v>0.05</v>
      </c>
      <c r="P1229" s="5">
        <v>44.69</v>
      </c>
      <c r="Q1229" s="5">
        <f t="shared" si="76"/>
        <v>523.83000000000004</v>
      </c>
      <c r="R1229" s="5">
        <f t="shared" si="77"/>
        <v>268.14</v>
      </c>
      <c r="S1229" s="5">
        <f t="shared" si="78"/>
        <v>255.69000000000005</v>
      </c>
      <c r="T1229" s="7">
        <f t="shared" si="79"/>
        <v>0.48811637363266713</v>
      </c>
    </row>
    <row r="1230" spans="1:20" ht="15.6">
      <c r="A1230" s="2">
        <v>2388</v>
      </c>
      <c r="B1230" s="3">
        <v>46293</v>
      </c>
      <c r="C1230" s="4">
        <f>YEAR(SalesDataTable[[#This Row],[Order Date]])</f>
        <v>2026</v>
      </c>
      <c r="D1230" s="4" t="str">
        <f>"Q"&amp;ROUNDUP(MONTH(SalesDataTable[[#This Row],[Order Date]])/3,0)</f>
        <v>Q3</v>
      </c>
      <c r="E1230" s="4">
        <f>MONTH(SalesDataTable[[#This Row],[Order Date]])</f>
        <v>9</v>
      </c>
      <c r="F1230" s="4" t="str">
        <f>TEXT(SalesDataTable[[#This Row],[Order Date]],"MMM")</f>
        <v>Sep</v>
      </c>
      <c r="G1230" s="4" t="s">
        <v>20</v>
      </c>
      <c r="H1230" s="4" t="s">
        <v>33</v>
      </c>
      <c r="I1230" s="4" t="s">
        <v>2</v>
      </c>
      <c r="J1230" s="4" t="s">
        <v>3</v>
      </c>
      <c r="K1230" s="4" t="s">
        <v>9</v>
      </c>
      <c r="L1230" s="4" t="s">
        <v>10</v>
      </c>
      <c r="M1230" s="8">
        <v>3</v>
      </c>
      <c r="N1230" s="5">
        <v>93.22</v>
      </c>
      <c r="O1230" s="6">
        <v>0</v>
      </c>
      <c r="P1230" s="5">
        <v>46.75</v>
      </c>
      <c r="Q1230" s="5">
        <f t="shared" si="76"/>
        <v>279.65999999999997</v>
      </c>
      <c r="R1230" s="5">
        <f t="shared" si="77"/>
        <v>140.25</v>
      </c>
      <c r="S1230" s="5">
        <f t="shared" si="78"/>
        <v>139.40999999999997</v>
      </c>
      <c r="T1230" s="7">
        <f t="shared" si="79"/>
        <v>0.49849817635700489</v>
      </c>
    </row>
    <row r="1231" spans="1:20" ht="15.6">
      <c r="A1231" s="2">
        <v>2390</v>
      </c>
      <c r="B1231" s="3">
        <v>46130</v>
      </c>
      <c r="C1231" s="4">
        <f>YEAR(SalesDataTable[[#This Row],[Order Date]])</f>
        <v>2026</v>
      </c>
      <c r="D1231" s="4" t="str">
        <f>"Q"&amp;ROUNDUP(MONTH(SalesDataTable[[#This Row],[Order Date]])/3,0)</f>
        <v>Q2</v>
      </c>
      <c r="E1231" s="4">
        <f>MONTH(SalesDataTable[[#This Row],[Order Date]])</f>
        <v>4</v>
      </c>
      <c r="F1231" s="4" t="str">
        <f>TEXT(SalesDataTable[[#This Row],[Order Date]],"MMM")</f>
        <v>Apr</v>
      </c>
      <c r="G1231" s="4" t="s">
        <v>20</v>
      </c>
      <c r="H1231" s="4" t="s">
        <v>33</v>
      </c>
      <c r="I1231" s="4" t="s">
        <v>19</v>
      </c>
      <c r="J1231" s="4" t="s">
        <v>3</v>
      </c>
      <c r="K1231" s="4" t="s">
        <v>23</v>
      </c>
      <c r="L1231" s="4" t="s">
        <v>40</v>
      </c>
      <c r="M1231" s="8">
        <v>1</v>
      </c>
      <c r="N1231" s="5">
        <v>80.98</v>
      </c>
      <c r="O1231" s="6">
        <v>0</v>
      </c>
      <c r="P1231" s="5">
        <v>40.19</v>
      </c>
      <c r="Q1231" s="5">
        <f t="shared" si="76"/>
        <v>80.98</v>
      </c>
      <c r="R1231" s="5">
        <f t="shared" si="77"/>
        <v>40.19</v>
      </c>
      <c r="S1231" s="5">
        <f t="shared" si="78"/>
        <v>40.790000000000006</v>
      </c>
      <c r="T1231" s="7">
        <f t="shared" si="79"/>
        <v>0.50370461842430236</v>
      </c>
    </row>
    <row r="1232" spans="1:20" ht="15.6">
      <c r="A1232" s="2">
        <v>2391</v>
      </c>
      <c r="B1232" s="3">
        <v>46113</v>
      </c>
      <c r="C1232" s="4">
        <f>YEAR(SalesDataTable[[#This Row],[Order Date]])</f>
        <v>2026</v>
      </c>
      <c r="D1232" s="4" t="str">
        <f>"Q"&amp;ROUNDUP(MONTH(SalesDataTable[[#This Row],[Order Date]])/3,0)</f>
        <v>Q2</v>
      </c>
      <c r="E1232" s="4">
        <f>MONTH(SalesDataTable[[#This Row],[Order Date]])</f>
        <v>4</v>
      </c>
      <c r="F1232" s="4" t="str">
        <f>TEXT(SalesDataTable[[#This Row],[Order Date]],"MMM")</f>
        <v>Apr</v>
      </c>
      <c r="G1232" s="4" t="s">
        <v>6</v>
      </c>
      <c r="H1232" s="4" t="s">
        <v>43</v>
      </c>
      <c r="I1232" s="4" t="s">
        <v>2</v>
      </c>
      <c r="J1232" s="4" t="s">
        <v>3</v>
      </c>
      <c r="K1232" s="4" t="s">
        <v>34</v>
      </c>
      <c r="L1232" s="4" t="s">
        <v>35</v>
      </c>
      <c r="M1232" s="8">
        <v>2</v>
      </c>
      <c r="N1232" s="5">
        <v>40.590000000000003</v>
      </c>
      <c r="O1232" s="6">
        <v>0</v>
      </c>
      <c r="P1232" s="5">
        <v>15.01</v>
      </c>
      <c r="Q1232" s="5">
        <f t="shared" si="76"/>
        <v>81.180000000000007</v>
      </c>
      <c r="R1232" s="5">
        <f t="shared" si="77"/>
        <v>30.02</v>
      </c>
      <c r="S1232" s="5">
        <f t="shared" si="78"/>
        <v>51.160000000000011</v>
      </c>
      <c r="T1232" s="7">
        <f t="shared" si="79"/>
        <v>0.63020448386302053</v>
      </c>
    </row>
    <row r="1233" spans="1:20" ht="15.6">
      <c r="A1233" s="2">
        <v>2395</v>
      </c>
      <c r="B1233" s="3">
        <v>46163</v>
      </c>
      <c r="C1233" s="4">
        <f>YEAR(SalesDataTable[[#This Row],[Order Date]])</f>
        <v>2026</v>
      </c>
      <c r="D1233" s="4" t="str">
        <f>"Q"&amp;ROUNDUP(MONTH(SalesDataTable[[#This Row],[Order Date]])/3,0)</f>
        <v>Q2</v>
      </c>
      <c r="E1233" s="4">
        <f>MONTH(SalesDataTable[[#This Row],[Order Date]])</f>
        <v>5</v>
      </c>
      <c r="F1233" s="4" t="str">
        <f>TEXT(SalesDataTable[[#This Row],[Order Date]],"MMM")</f>
        <v>May</v>
      </c>
      <c r="G1233" s="4" t="s">
        <v>6</v>
      </c>
      <c r="H1233" s="4" t="s">
        <v>43</v>
      </c>
      <c r="I1233" s="4" t="s">
        <v>2</v>
      </c>
      <c r="J1233" s="4" t="s">
        <v>16</v>
      </c>
      <c r="K1233" s="4" t="s">
        <v>34</v>
      </c>
      <c r="L1233" s="4" t="s">
        <v>42</v>
      </c>
      <c r="M1233" s="8">
        <v>1</v>
      </c>
      <c r="N1233" s="5">
        <v>36.9</v>
      </c>
      <c r="O1233" s="6">
        <v>0.05</v>
      </c>
      <c r="P1233" s="5">
        <v>13.89</v>
      </c>
      <c r="Q1233" s="5">
        <f t="shared" si="76"/>
        <v>35.055</v>
      </c>
      <c r="R1233" s="5">
        <f t="shared" si="77"/>
        <v>13.89</v>
      </c>
      <c r="S1233" s="5">
        <f t="shared" si="78"/>
        <v>21.164999999999999</v>
      </c>
      <c r="T1233" s="7">
        <f t="shared" si="79"/>
        <v>0.60376551133932388</v>
      </c>
    </row>
    <row r="1234" spans="1:20" ht="15.6">
      <c r="A1234" s="2">
        <v>2396</v>
      </c>
      <c r="B1234" s="3">
        <v>46061</v>
      </c>
      <c r="C1234" s="4">
        <f>YEAR(SalesDataTable[[#This Row],[Order Date]])</f>
        <v>2026</v>
      </c>
      <c r="D1234" s="4" t="str">
        <f>"Q"&amp;ROUNDUP(MONTH(SalesDataTable[[#This Row],[Order Date]])/3,0)</f>
        <v>Q1</v>
      </c>
      <c r="E1234" s="4">
        <f>MONTH(SalesDataTable[[#This Row],[Order Date]])</f>
        <v>2</v>
      </c>
      <c r="F1234" s="4" t="str">
        <f>TEXT(SalesDataTable[[#This Row],[Order Date]],"MMM")</f>
        <v>Feb</v>
      </c>
      <c r="G1234" s="4" t="s">
        <v>20</v>
      </c>
      <c r="H1234" s="4" t="s">
        <v>31</v>
      </c>
      <c r="I1234" s="4" t="s">
        <v>2</v>
      </c>
      <c r="J1234" s="4" t="s">
        <v>16</v>
      </c>
      <c r="K1234" s="4" t="s">
        <v>34</v>
      </c>
      <c r="L1234" s="4" t="s">
        <v>45</v>
      </c>
      <c r="M1234" s="8">
        <v>2</v>
      </c>
      <c r="N1234" s="5">
        <v>50.4</v>
      </c>
      <c r="O1234" s="6">
        <v>0</v>
      </c>
      <c r="P1234" s="5">
        <v>21.43</v>
      </c>
      <c r="Q1234" s="5">
        <f t="shared" si="76"/>
        <v>100.8</v>
      </c>
      <c r="R1234" s="5">
        <f t="shared" si="77"/>
        <v>42.86</v>
      </c>
      <c r="S1234" s="5">
        <f t="shared" si="78"/>
        <v>57.94</v>
      </c>
      <c r="T1234" s="7">
        <f t="shared" si="79"/>
        <v>0.57480158730158726</v>
      </c>
    </row>
    <row r="1235" spans="1:20" ht="15.6">
      <c r="A1235" s="2">
        <v>2400</v>
      </c>
      <c r="B1235" s="3">
        <v>46304</v>
      </c>
      <c r="C1235" s="4">
        <f>YEAR(SalesDataTable[[#This Row],[Order Date]])</f>
        <v>2026</v>
      </c>
      <c r="D1235" s="4" t="str">
        <f>"Q"&amp;ROUNDUP(MONTH(SalesDataTable[[#This Row],[Order Date]])/3,0)</f>
        <v>Q4</v>
      </c>
      <c r="E1235" s="4">
        <f>MONTH(SalesDataTable[[#This Row],[Order Date]])</f>
        <v>10</v>
      </c>
      <c r="F1235" s="4" t="str">
        <f>TEXT(SalesDataTable[[#This Row],[Order Date]],"MMM")</f>
        <v>Oct</v>
      </c>
      <c r="G1235" s="4" t="s">
        <v>11</v>
      </c>
      <c r="H1235" s="4" t="s">
        <v>12</v>
      </c>
      <c r="I1235" s="4" t="s">
        <v>2</v>
      </c>
      <c r="J1235" s="4" t="s">
        <v>13</v>
      </c>
      <c r="K1235" s="4" t="s">
        <v>9</v>
      </c>
      <c r="L1235" s="4" t="s">
        <v>10</v>
      </c>
      <c r="M1235" s="8">
        <v>2</v>
      </c>
      <c r="N1235" s="5">
        <v>93.83</v>
      </c>
      <c r="O1235" s="6">
        <v>0.1</v>
      </c>
      <c r="P1235" s="5">
        <v>44.27</v>
      </c>
      <c r="Q1235" s="5">
        <f t="shared" si="76"/>
        <v>168.89400000000001</v>
      </c>
      <c r="R1235" s="5">
        <f t="shared" si="77"/>
        <v>88.54</v>
      </c>
      <c r="S1235" s="5">
        <f t="shared" si="78"/>
        <v>80.353999999999999</v>
      </c>
      <c r="T1235" s="7">
        <f t="shared" si="79"/>
        <v>0.47576586498040191</v>
      </c>
    </row>
    <row r="1236" spans="1:20" ht="15.6">
      <c r="A1236" s="2">
        <v>2402</v>
      </c>
      <c r="B1236" s="3">
        <v>46383</v>
      </c>
      <c r="C1236" s="4">
        <f>YEAR(SalesDataTable[[#This Row],[Order Date]])</f>
        <v>2026</v>
      </c>
      <c r="D1236" s="4" t="str">
        <f>"Q"&amp;ROUNDUP(MONTH(SalesDataTable[[#This Row],[Order Date]])/3,0)</f>
        <v>Q4</v>
      </c>
      <c r="E1236" s="4">
        <f>MONTH(SalesDataTable[[#This Row],[Order Date]])</f>
        <v>12</v>
      </c>
      <c r="F1236" s="4" t="str">
        <f>TEXT(SalesDataTable[[#This Row],[Order Date]],"MMM")</f>
        <v>Dec</v>
      </c>
      <c r="G1236" s="4" t="s">
        <v>6</v>
      </c>
      <c r="H1236" s="4" t="s">
        <v>49</v>
      </c>
      <c r="I1236" s="4" t="s">
        <v>28</v>
      </c>
      <c r="J1236" s="4" t="s">
        <v>13</v>
      </c>
      <c r="K1236" s="4" t="s">
        <v>14</v>
      </c>
      <c r="L1236" s="4" t="s">
        <v>44</v>
      </c>
      <c r="M1236" s="8">
        <v>6</v>
      </c>
      <c r="N1236" s="5">
        <v>133.4</v>
      </c>
      <c r="O1236" s="6">
        <v>0.1</v>
      </c>
      <c r="P1236" s="5">
        <v>66.3</v>
      </c>
      <c r="Q1236" s="5">
        <f t="shared" si="76"/>
        <v>720.36000000000013</v>
      </c>
      <c r="R1236" s="5">
        <f t="shared" si="77"/>
        <v>397.79999999999995</v>
      </c>
      <c r="S1236" s="5">
        <f t="shared" si="78"/>
        <v>322.56000000000017</v>
      </c>
      <c r="T1236" s="7">
        <f t="shared" si="79"/>
        <v>0.44777611194402817</v>
      </c>
    </row>
    <row r="1237" spans="1:20" ht="15.6">
      <c r="A1237" s="2">
        <v>2404</v>
      </c>
      <c r="B1237" s="3">
        <v>46373</v>
      </c>
      <c r="C1237" s="4">
        <f>YEAR(SalesDataTable[[#This Row],[Order Date]])</f>
        <v>2026</v>
      </c>
      <c r="D1237" s="4" t="str">
        <f>"Q"&amp;ROUNDUP(MONTH(SalesDataTable[[#This Row],[Order Date]])/3,0)</f>
        <v>Q4</v>
      </c>
      <c r="E1237" s="4">
        <f>MONTH(SalesDataTable[[#This Row],[Order Date]])</f>
        <v>12</v>
      </c>
      <c r="F1237" s="4" t="str">
        <f>TEXT(SalesDataTable[[#This Row],[Order Date]],"MMM")</f>
        <v>Dec</v>
      </c>
      <c r="G1237" s="4" t="s">
        <v>11</v>
      </c>
      <c r="H1237" s="4" t="s">
        <v>39</v>
      </c>
      <c r="I1237" s="4" t="s">
        <v>28</v>
      </c>
      <c r="J1237" s="4" t="s">
        <v>16</v>
      </c>
      <c r="K1237" s="4" t="s">
        <v>14</v>
      </c>
      <c r="L1237" s="4" t="s">
        <v>48</v>
      </c>
      <c r="M1237" s="8">
        <v>3</v>
      </c>
      <c r="N1237" s="5">
        <v>163.34</v>
      </c>
      <c r="O1237" s="6">
        <v>0.1</v>
      </c>
      <c r="P1237" s="5">
        <v>88.53</v>
      </c>
      <c r="Q1237" s="5">
        <f t="shared" si="76"/>
        <v>441.01799999999997</v>
      </c>
      <c r="R1237" s="5">
        <f t="shared" si="77"/>
        <v>265.59000000000003</v>
      </c>
      <c r="S1237" s="5">
        <f t="shared" si="78"/>
        <v>175.42799999999994</v>
      </c>
      <c r="T1237" s="7">
        <f t="shared" si="79"/>
        <v>0.39777968246194023</v>
      </c>
    </row>
    <row r="1238" spans="1:20" ht="15.6">
      <c r="A1238" s="2">
        <v>2407</v>
      </c>
      <c r="B1238" s="3">
        <v>46215</v>
      </c>
      <c r="C1238" s="4">
        <f>YEAR(SalesDataTable[[#This Row],[Order Date]])</f>
        <v>2026</v>
      </c>
      <c r="D1238" s="4" t="str">
        <f>"Q"&amp;ROUNDUP(MONTH(SalesDataTable[[#This Row],[Order Date]])/3,0)</f>
        <v>Q3</v>
      </c>
      <c r="E1238" s="4">
        <f>MONTH(SalesDataTable[[#This Row],[Order Date]])</f>
        <v>7</v>
      </c>
      <c r="F1238" s="4" t="str">
        <f>TEXT(SalesDataTable[[#This Row],[Order Date]],"MMM")</f>
        <v>Jul</v>
      </c>
      <c r="G1238" s="4" t="s">
        <v>6</v>
      </c>
      <c r="H1238" s="4" t="s">
        <v>43</v>
      </c>
      <c r="I1238" s="4" t="s">
        <v>28</v>
      </c>
      <c r="J1238" s="4" t="s">
        <v>16</v>
      </c>
      <c r="K1238" s="4" t="s">
        <v>9</v>
      </c>
      <c r="L1238" s="4" t="s">
        <v>37</v>
      </c>
      <c r="M1238" s="8">
        <v>1</v>
      </c>
      <c r="N1238" s="5">
        <v>153.25</v>
      </c>
      <c r="O1238" s="6">
        <v>0.15</v>
      </c>
      <c r="P1238" s="5">
        <v>78.28</v>
      </c>
      <c r="Q1238" s="5">
        <f t="shared" si="76"/>
        <v>130.26249999999999</v>
      </c>
      <c r="R1238" s="5">
        <f t="shared" si="77"/>
        <v>78.28</v>
      </c>
      <c r="S1238" s="5">
        <f t="shared" si="78"/>
        <v>51.982499999999987</v>
      </c>
      <c r="T1238" s="7">
        <f t="shared" si="79"/>
        <v>0.39905959121005657</v>
      </c>
    </row>
    <row r="1239" spans="1:20" ht="15.6">
      <c r="A1239" s="2">
        <v>2409</v>
      </c>
      <c r="B1239" s="3">
        <v>46236</v>
      </c>
      <c r="C1239" s="4">
        <f>YEAR(SalesDataTable[[#This Row],[Order Date]])</f>
        <v>2026</v>
      </c>
      <c r="D1239" s="4" t="str">
        <f>"Q"&amp;ROUNDUP(MONTH(SalesDataTable[[#This Row],[Order Date]])/3,0)</f>
        <v>Q3</v>
      </c>
      <c r="E1239" s="4">
        <f>MONTH(SalesDataTable[[#This Row],[Order Date]])</f>
        <v>8</v>
      </c>
      <c r="F1239" s="4" t="str">
        <f>TEXT(SalesDataTable[[#This Row],[Order Date]],"MMM")</f>
        <v>Aug</v>
      </c>
      <c r="G1239" s="4" t="s">
        <v>20</v>
      </c>
      <c r="H1239" s="4" t="s">
        <v>47</v>
      </c>
      <c r="I1239" s="4" t="s">
        <v>2</v>
      </c>
      <c r="J1239" s="4" t="s">
        <v>3</v>
      </c>
      <c r="K1239" s="4" t="s">
        <v>23</v>
      </c>
      <c r="L1239" s="4" t="s">
        <v>40</v>
      </c>
      <c r="M1239" s="8">
        <v>1</v>
      </c>
      <c r="N1239" s="5">
        <v>83.6</v>
      </c>
      <c r="O1239" s="6">
        <v>0.05</v>
      </c>
      <c r="P1239" s="5">
        <v>38.51</v>
      </c>
      <c r="Q1239" s="5">
        <f t="shared" si="76"/>
        <v>79.419999999999987</v>
      </c>
      <c r="R1239" s="5">
        <f t="shared" si="77"/>
        <v>38.51</v>
      </c>
      <c r="S1239" s="5">
        <f t="shared" si="78"/>
        <v>40.909999999999989</v>
      </c>
      <c r="T1239" s="7">
        <f t="shared" si="79"/>
        <v>0.51510954419541677</v>
      </c>
    </row>
    <row r="1240" spans="1:20" ht="15.6">
      <c r="A1240" s="2">
        <v>2414</v>
      </c>
      <c r="B1240" s="3">
        <v>46248</v>
      </c>
      <c r="C1240" s="4">
        <f>YEAR(SalesDataTable[[#This Row],[Order Date]])</f>
        <v>2026</v>
      </c>
      <c r="D1240" s="4" t="str">
        <f>"Q"&amp;ROUNDUP(MONTH(SalesDataTable[[#This Row],[Order Date]])/3,0)</f>
        <v>Q3</v>
      </c>
      <c r="E1240" s="4">
        <f>MONTH(SalesDataTable[[#This Row],[Order Date]])</f>
        <v>8</v>
      </c>
      <c r="F1240" s="4" t="str">
        <f>TEXT(SalesDataTable[[#This Row],[Order Date]],"MMM")</f>
        <v>Aug</v>
      </c>
      <c r="G1240" s="4" t="s">
        <v>6</v>
      </c>
      <c r="H1240" s="4" t="s">
        <v>27</v>
      </c>
      <c r="I1240" s="4" t="s">
        <v>8</v>
      </c>
      <c r="J1240" s="4" t="s">
        <v>16</v>
      </c>
      <c r="K1240" s="4" t="s">
        <v>4</v>
      </c>
      <c r="L1240" s="4" t="s">
        <v>22</v>
      </c>
      <c r="M1240" s="8">
        <v>6</v>
      </c>
      <c r="N1240" s="5">
        <v>50.94</v>
      </c>
      <c r="O1240" s="6">
        <v>0.1</v>
      </c>
      <c r="P1240" s="5">
        <v>22.76</v>
      </c>
      <c r="Q1240" s="5">
        <f t="shared" si="76"/>
        <v>275.07600000000002</v>
      </c>
      <c r="R1240" s="5">
        <f t="shared" si="77"/>
        <v>136.56</v>
      </c>
      <c r="S1240" s="5">
        <f t="shared" si="78"/>
        <v>138.51600000000002</v>
      </c>
      <c r="T1240" s="7">
        <f t="shared" si="79"/>
        <v>0.50355538105832576</v>
      </c>
    </row>
    <row r="1241" spans="1:20" ht="15.6">
      <c r="A1241" s="2">
        <v>2415</v>
      </c>
      <c r="B1241" s="3">
        <v>46239</v>
      </c>
      <c r="C1241" s="4">
        <f>YEAR(SalesDataTable[[#This Row],[Order Date]])</f>
        <v>2026</v>
      </c>
      <c r="D1241" s="4" t="str">
        <f>"Q"&amp;ROUNDUP(MONTH(SalesDataTable[[#This Row],[Order Date]])/3,0)</f>
        <v>Q3</v>
      </c>
      <c r="E1241" s="4">
        <f>MONTH(SalesDataTable[[#This Row],[Order Date]])</f>
        <v>8</v>
      </c>
      <c r="F1241" s="4" t="str">
        <f>TEXT(SalesDataTable[[#This Row],[Order Date]],"MMM")</f>
        <v>Aug</v>
      </c>
      <c r="G1241" s="4" t="s">
        <v>6</v>
      </c>
      <c r="H1241" s="4" t="s">
        <v>43</v>
      </c>
      <c r="I1241" s="4" t="s">
        <v>2</v>
      </c>
      <c r="J1241" s="4" t="s">
        <v>13</v>
      </c>
      <c r="K1241" s="4" t="s">
        <v>14</v>
      </c>
      <c r="L1241" s="4" t="s">
        <v>44</v>
      </c>
      <c r="M1241" s="8">
        <v>2</v>
      </c>
      <c r="N1241" s="5">
        <v>131.25</v>
      </c>
      <c r="O1241" s="6">
        <v>0.05</v>
      </c>
      <c r="P1241" s="5">
        <v>65.42</v>
      </c>
      <c r="Q1241" s="5">
        <f t="shared" si="76"/>
        <v>249.375</v>
      </c>
      <c r="R1241" s="5">
        <f t="shared" si="77"/>
        <v>130.84</v>
      </c>
      <c r="S1241" s="5">
        <f t="shared" si="78"/>
        <v>118.535</v>
      </c>
      <c r="T1241" s="7">
        <f t="shared" si="79"/>
        <v>0.47532832080200499</v>
      </c>
    </row>
    <row r="1242" spans="1:20" ht="15.6">
      <c r="A1242" s="2">
        <v>2417</v>
      </c>
      <c r="B1242" s="3">
        <v>46202</v>
      </c>
      <c r="C1242" s="4">
        <f>YEAR(SalesDataTable[[#This Row],[Order Date]])</f>
        <v>2026</v>
      </c>
      <c r="D1242" s="4" t="str">
        <f>"Q"&amp;ROUNDUP(MONTH(SalesDataTable[[#This Row],[Order Date]])/3,0)</f>
        <v>Q2</v>
      </c>
      <c r="E1242" s="4">
        <f>MONTH(SalesDataTable[[#This Row],[Order Date]])</f>
        <v>6</v>
      </c>
      <c r="F1242" s="4" t="str">
        <f>TEXT(SalesDataTable[[#This Row],[Order Date]],"MMM")</f>
        <v>Jun</v>
      </c>
      <c r="G1242" s="4" t="s">
        <v>6</v>
      </c>
      <c r="H1242" s="4" t="s">
        <v>43</v>
      </c>
      <c r="I1242" s="4" t="s">
        <v>2</v>
      </c>
      <c r="J1242" s="4" t="s">
        <v>16</v>
      </c>
      <c r="K1242" s="4" t="s">
        <v>34</v>
      </c>
      <c r="L1242" s="4" t="s">
        <v>45</v>
      </c>
      <c r="M1242" s="8">
        <v>1</v>
      </c>
      <c r="N1242" s="5">
        <v>50.67</v>
      </c>
      <c r="O1242" s="6">
        <v>0</v>
      </c>
      <c r="P1242" s="5">
        <v>22.18</v>
      </c>
      <c r="Q1242" s="5">
        <f t="shared" si="76"/>
        <v>50.67</v>
      </c>
      <c r="R1242" s="5">
        <f t="shared" si="77"/>
        <v>22.18</v>
      </c>
      <c r="S1242" s="5">
        <f t="shared" si="78"/>
        <v>28.490000000000002</v>
      </c>
      <c r="T1242" s="7">
        <f t="shared" si="79"/>
        <v>0.56226564041839355</v>
      </c>
    </row>
    <row r="1243" spans="1:20" ht="15.6">
      <c r="A1243" s="2">
        <v>2420</v>
      </c>
      <c r="B1243" s="3">
        <v>46179</v>
      </c>
      <c r="C1243" s="4">
        <f>YEAR(SalesDataTable[[#This Row],[Order Date]])</f>
        <v>2026</v>
      </c>
      <c r="D1243" s="4" t="str">
        <f>"Q"&amp;ROUNDUP(MONTH(SalesDataTable[[#This Row],[Order Date]])/3,0)</f>
        <v>Q2</v>
      </c>
      <c r="E1243" s="4">
        <f>MONTH(SalesDataTable[[#This Row],[Order Date]])</f>
        <v>6</v>
      </c>
      <c r="F1243" s="4" t="str">
        <f>TEXT(SalesDataTable[[#This Row],[Order Date]],"MMM")</f>
        <v>Jun</v>
      </c>
      <c r="G1243" s="4" t="s">
        <v>11</v>
      </c>
      <c r="H1243" s="4" t="s">
        <v>25</v>
      </c>
      <c r="I1243" s="4" t="s">
        <v>2</v>
      </c>
      <c r="J1243" s="4" t="s">
        <v>13</v>
      </c>
      <c r="K1243" s="4" t="s">
        <v>14</v>
      </c>
      <c r="L1243" s="4" t="s">
        <v>44</v>
      </c>
      <c r="M1243" s="8">
        <v>1</v>
      </c>
      <c r="N1243" s="5">
        <v>131.79</v>
      </c>
      <c r="O1243" s="6">
        <v>0</v>
      </c>
      <c r="P1243" s="5">
        <v>68.22</v>
      </c>
      <c r="Q1243" s="5">
        <f t="shared" si="76"/>
        <v>131.79</v>
      </c>
      <c r="R1243" s="5">
        <f t="shared" si="77"/>
        <v>68.22</v>
      </c>
      <c r="S1243" s="5">
        <f t="shared" si="78"/>
        <v>63.569999999999993</v>
      </c>
      <c r="T1243" s="7">
        <f t="shared" si="79"/>
        <v>0.48235829729114499</v>
      </c>
    </row>
    <row r="1244" spans="1:20" ht="15.6">
      <c r="A1244" s="2">
        <v>2424</v>
      </c>
      <c r="B1244" s="3">
        <v>46210</v>
      </c>
      <c r="C1244" s="4">
        <f>YEAR(SalesDataTable[[#This Row],[Order Date]])</f>
        <v>2026</v>
      </c>
      <c r="D1244" s="4" t="str">
        <f>"Q"&amp;ROUNDUP(MONTH(SalesDataTable[[#This Row],[Order Date]])/3,0)</f>
        <v>Q3</v>
      </c>
      <c r="E1244" s="4">
        <f>MONTH(SalesDataTable[[#This Row],[Order Date]])</f>
        <v>7</v>
      </c>
      <c r="F1244" s="4" t="str">
        <f>TEXT(SalesDataTable[[#This Row],[Order Date]],"MMM")</f>
        <v>Jul</v>
      </c>
      <c r="G1244" s="4" t="s">
        <v>20</v>
      </c>
      <c r="H1244" s="4" t="s">
        <v>33</v>
      </c>
      <c r="I1244" s="4" t="s">
        <v>2</v>
      </c>
      <c r="J1244" s="4" t="s">
        <v>13</v>
      </c>
      <c r="K1244" s="4" t="s">
        <v>4</v>
      </c>
      <c r="L1244" s="4" t="s">
        <v>22</v>
      </c>
      <c r="M1244" s="8">
        <v>1</v>
      </c>
      <c r="N1244" s="5">
        <v>51.06</v>
      </c>
      <c r="O1244" s="6">
        <v>0.15</v>
      </c>
      <c r="P1244" s="5">
        <v>22.56</v>
      </c>
      <c r="Q1244" s="5">
        <f t="shared" si="76"/>
        <v>43.401000000000003</v>
      </c>
      <c r="R1244" s="5">
        <f t="shared" si="77"/>
        <v>22.56</v>
      </c>
      <c r="S1244" s="5">
        <f t="shared" si="78"/>
        <v>20.841000000000005</v>
      </c>
      <c r="T1244" s="7">
        <f t="shared" si="79"/>
        <v>0.48019630884081022</v>
      </c>
    </row>
    <row r="1245" spans="1:20" ht="15.6">
      <c r="A1245" s="2">
        <v>2425</v>
      </c>
      <c r="B1245" s="3">
        <v>46287</v>
      </c>
      <c r="C1245" s="4">
        <f>YEAR(SalesDataTable[[#This Row],[Order Date]])</f>
        <v>2026</v>
      </c>
      <c r="D1245" s="4" t="str">
        <f>"Q"&amp;ROUNDUP(MONTH(SalesDataTable[[#This Row],[Order Date]])/3,0)</f>
        <v>Q3</v>
      </c>
      <c r="E1245" s="4">
        <f>MONTH(SalesDataTable[[#This Row],[Order Date]])</f>
        <v>9</v>
      </c>
      <c r="F1245" s="4" t="str">
        <f>TEXT(SalesDataTable[[#This Row],[Order Date]],"MMM")</f>
        <v>Sep</v>
      </c>
      <c r="G1245" s="4" t="s">
        <v>20</v>
      </c>
      <c r="H1245" s="4" t="s">
        <v>33</v>
      </c>
      <c r="I1245" s="4" t="s">
        <v>28</v>
      </c>
      <c r="J1245" s="4" t="s">
        <v>13</v>
      </c>
      <c r="K1245" s="4" t="s">
        <v>14</v>
      </c>
      <c r="L1245" s="4" t="s">
        <v>44</v>
      </c>
      <c r="M1245" s="8">
        <v>3</v>
      </c>
      <c r="N1245" s="5">
        <v>134.52000000000001</v>
      </c>
      <c r="O1245" s="6">
        <v>0.05</v>
      </c>
      <c r="P1245" s="5">
        <v>65.19</v>
      </c>
      <c r="Q1245" s="5">
        <f t="shared" si="76"/>
        <v>383.38200000000006</v>
      </c>
      <c r="R1245" s="5">
        <f t="shared" si="77"/>
        <v>195.57</v>
      </c>
      <c r="S1245" s="5">
        <f t="shared" si="78"/>
        <v>187.81200000000007</v>
      </c>
      <c r="T1245" s="7">
        <f t="shared" si="79"/>
        <v>0.48988215409174152</v>
      </c>
    </row>
    <row r="1246" spans="1:20" ht="15.6">
      <c r="A1246" s="2">
        <v>2426</v>
      </c>
      <c r="B1246" s="3">
        <v>46250</v>
      </c>
      <c r="C1246" s="4">
        <f>YEAR(SalesDataTable[[#This Row],[Order Date]])</f>
        <v>2026</v>
      </c>
      <c r="D1246" s="4" t="str">
        <f>"Q"&amp;ROUNDUP(MONTH(SalesDataTable[[#This Row],[Order Date]])/3,0)</f>
        <v>Q3</v>
      </c>
      <c r="E1246" s="4">
        <f>MONTH(SalesDataTable[[#This Row],[Order Date]])</f>
        <v>8</v>
      </c>
      <c r="F1246" s="4" t="str">
        <f>TEXT(SalesDataTable[[#This Row],[Order Date]],"MMM")</f>
        <v>Aug</v>
      </c>
      <c r="G1246" s="4" t="s">
        <v>6</v>
      </c>
      <c r="H1246" s="4" t="s">
        <v>43</v>
      </c>
      <c r="I1246" s="4" t="s">
        <v>2</v>
      </c>
      <c r="J1246" s="4" t="s">
        <v>13</v>
      </c>
      <c r="K1246" s="4" t="s">
        <v>9</v>
      </c>
      <c r="L1246" s="4" t="s">
        <v>10</v>
      </c>
      <c r="M1246" s="8">
        <v>1</v>
      </c>
      <c r="N1246" s="5">
        <v>90.58</v>
      </c>
      <c r="O1246" s="6">
        <v>0</v>
      </c>
      <c r="P1246" s="5">
        <v>44.53</v>
      </c>
      <c r="Q1246" s="5">
        <f t="shared" si="76"/>
        <v>90.58</v>
      </c>
      <c r="R1246" s="5">
        <f t="shared" si="77"/>
        <v>44.53</v>
      </c>
      <c r="S1246" s="5">
        <f t="shared" si="78"/>
        <v>46.05</v>
      </c>
      <c r="T1246" s="7">
        <f t="shared" si="79"/>
        <v>0.50839037315080593</v>
      </c>
    </row>
    <row r="1247" spans="1:20" ht="15.6">
      <c r="A1247" s="2">
        <v>2427</v>
      </c>
      <c r="B1247" s="3">
        <v>46128</v>
      </c>
      <c r="C1247" s="4">
        <f>YEAR(SalesDataTable[[#This Row],[Order Date]])</f>
        <v>2026</v>
      </c>
      <c r="D1247" s="4" t="str">
        <f>"Q"&amp;ROUNDUP(MONTH(SalesDataTable[[#This Row],[Order Date]])/3,0)</f>
        <v>Q2</v>
      </c>
      <c r="E1247" s="4">
        <f>MONTH(SalesDataTable[[#This Row],[Order Date]])</f>
        <v>4</v>
      </c>
      <c r="F1247" s="4" t="str">
        <f>TEXT(SalesDataTable[[#This Row],[Order Date]],"MMM")</f>
        <v>Apr</v>
      </c>
      <c r="G1247" s="4" t="s">
        <v>20</v>
      </c>
      <c r="H1247" s="4" t="s">
        <v>47</v>
      </c>
      <c r="I1247" s="4" t="s">
        <v>2</v>
      </c>
      <c r="J1247" s="4" t="s">
        <v>13</v>
      </c>
      <c r="K1247" s="4" t="s">
        <v>14</v>
      </c>
      <c r="L1247" s="4" t="s">
        <v>32</v>
      </c>
      <c r="M1247" s="8">
        <v>1</v>
      </c>
      <c r="N1247" s="5">
        <v>45.82</v>
      </c>
      <c r="O1247" s="6">
        <v>0.1</v>
      </c>
      <c r="P1247" s="5">
        <v>18.48</v>
      </c>
      <c r="Q1247" s="5">
        <f t="shared" si="76"/>
        <v>41.238</v>
      </c>
      <c r="R1247" s="5">
        <f t="shared" si="77"/>
        <v>18.48</v>
      </c>
      <c r="S1247" s="5">
        <f t="shared" si="78"/>
        <v>22.757999999999999</v>
      </c>
      <c r="T1247" s="7">
        <f t="shared" si="79"/>
        <v>0.55186963480285167</v>
      </c>
    </row>
    <row r="1248" spans="1:20" ht="15.6">
      <c r="A1248" s="2">
        <v>2428</v>
      </c>
      <c r="B1248" s="3">
        <v>46267</v>
      </c>
      <c r="C1248" s="4">
        <f>YEAR(SalesDataTable[[#This Row],[Order Date]])</f>
        <v>2026</v>
      </c>
      <c r="D1248" s="4" t="str">
        <f>"Q"&amp;ROUNDUP(MONTH(SalesDataTable[[#This Row],[Order Date]])/3,0)</f>
        <v>Q3</v>
      </c>
      <c r="E1248" s="4">
        <f>MONTH(SalesDataTable[[#This Row],[Order Date]])</f>
        <v>9</v>
      </c>
      <c r="F1248" s="4" t="str">
        <f>TEXT(SalesDataTable[[#This Row],[Order Date]],"MMM")</f>
        <v>Sep</v>
      </c>
      <c r="G1248" s="4" t="s">
        <v>6</v>
      </c>
      <c r="H1248" s="4" t="s">
        <v>27</v>
      </c>
      <c r="I1248" s="4" t="s">
        <v>28</v>
      </c>
      <c r="J1248" s="4" t="s">
        <v>13</v>
      </c>
      <c r="K1248" s="4" t="s">
        <v>14</v>
      </c>
      <c r="L1248" s="4" t="s">
        <v>15</v>
      </c>
      <c r="M1248" s="8">
        <v>1</v>
      </c>
      <c r="N1248" s="5">
        <v>36.69</v>
      </c>
      <c r="O1248" s="6">
        <v>0</v>
      </c>
      <c r="P1248" s="5">
        <v>13.92</v>
      </c>
      <c r="Q1248" s="5">
        <f t="shared" si="76"/>
        <v>36.69</v>
      </c>
      <c r="R1248" s="5">
        <f t="shared" si="77"/>
        <v>13.92</v>
      </c>
      <c r="S1248" s="5">
        <f t="shared" si="78"/>
        <v>22.769999999999996</v>
      </c>
      <c r="T1248" s="7">
        <f t="shared" si="79"/>
        <v>0.6206050695012264</v>
      </c>
    </row>
    <row r="1249" spans="1:20" ht="15.6">
      <c r="A1249" s="2">
        <v>2431</v>
      </c>
      <c r="B1249" s="3">
        <v>46252</v>
      </c>
      <c r="C1249" s="4">
        <f>YEAR(SalesDataTable[[#This Row],[Order Date]])</f>
        <v>2026</v>
      </c>
      <c r="D1249" s="4" t="str">
        <f>"Q"&amp;ROUNDUP(MONTH(SalesDataTable[[#This Row],[Order Date]])/3,0)</f>
        <v>Q3</v>
      </c>
      <c r="E1249" s="4">
        <f>MONTH(SalesDataTable[[#This Row],[Order Date]])</f>
        <v>8</v>
      </c>
      <c r="F1249" s="4" t="str">
        <f>TEXT(SalesDataTable[[#This Row],[Order Date]],"MMM")</f>
        <v>Aug</v>
      </c>
      <c r="G1249" s="4" t="s">
        <v>0</v>
      </c>
      <c r="H1249" s="4" t="s">
        <v>50</v>
      </c>
      <c r="I1249" s="4" t="s">
        <v>28</v>
      </c>
      <c r="J1249" s="4" t="s">
        <v>16</v>
      </c>
      <c r="K1249" s="4" t="s">
        <v>34</v>
      </c>
      <c r="L1249" s="4" t="s">
        <v>38</v>
      </c>
      <c r="M1249" s="8">
        <v>3</v>
      </c>
      <c r="N1249" s="5">
        <v>125.31</v>
      </c>
      <c r="O1249" s="6">
        <v>0</v>
      </c>
      <c r="P1249" s="5">
        <v>67.64</v>
      </c>
      <c r="Q1249" s="5">
        <f t="shared" si="76"/>
        <v>375.93</v>
      </c>
      <c r="R1249" s="5">
        <f t="shared" si="77"/>
        <v>202.92000000000002</v>
      </c>
      <c r="S1249" s="5">
        <f t="shared" si="78"/>
        <v>173.01</v>
      </c>
      <c r="T1249" s="7">
        <f t="shared" si="79"/>
        <v>0.46021865772883247</v>
      </c>
    </row>
    <row r="1250" spans="1:20" ht="15.6">
      <c r="A1250" s="2">
        <v>2432</v>
      </c>
      <c r="B1250" s="3">
        <v>46170</v>
      </c>
      <c r="C1250" s="4">
        <f>YEAR(SalesDataTable[[#This Row],[Order Date]])</f>
        <v>2026</v>
      </c>
      <c r="D1250" s="4" t="str">
        <f>"Q"&amp;ROUNDUP(MONTH(SalesDataTable[[#This Row],[Order Date]])/3,0)</f>
        <v>Q2</v>
      </c>
      <c r="E1250" s="4">
        <f>MONTH(SalesDataTable[[#This Row],[Order Date]])</f>
        <v>5</v>
      </c>
      <c r="F1250" s="4" t="str">
        <f>TEXT(SalesDataTable[[#This Row],[Order Date]],"MMM")</f>
        <v>May</v>
      </c>
      <c r="G1250" s="4" t="s">
        <v>6</v>
      </c>
      <c r="H1250" s="4" t="s">
        <v>43</v>
      </c>
      <c r="I1250" s="4" t="s">
        <v>2</v>
      </c>
      <c r="J1250" s="4" t="s">
        <v>3</v>
      </c>
      <c r="K1250" s="4" t="s">
        <v>34</v>
      </c>
      <c r="L1250" s="4" t="s">
        <v>35</v>
      </c>
      <c r="M1250" s="8">
        <v>1</v>
      </c>
      <c r="N1250" s="5">
        <v>41.13</v>
      </c>
      <c r="O1250" s="6">
        <v>0</v>
      </c>
      <c r="P1250" s="5">
        <v>14.8</v>
      </c>
      <c r="Q1250" s="5">
        <f t="shared" si="76"/>
        <v>41.13</v>
      </c>
      <c r="R1250" s="5">
        <f t="shared" si="77"/>
        <v>14.8</v>
      </c>
      <c r="S1250" s="5">
        <f t="shared" si="78"/>
        <v>26.330000000000002</v>
      </c>
      <c r="T1250" s="7">
        <f t="shared" si="79"/>
        <v>0.64016532944322879</v>
      </c>
    </row>
    <row r="1251" spans="1:20" ht="15.6">
      <c r="A1251" s="2">
        <v>2435</v>
      </c>
      <c r="B1251" s="3">
        <v>46072</v>
      </c>
      <c r="C1251" s="4">
        <f>YEAR(SalesDataTable[[#This Row],[Order Date]])</f>
        <v>2026</v>
      </c>
      <c r="D1251" s="4" t="str">
        <f>"Q"&amp;ROUNDUP(MONTH(SalesDataTable[[#This Row],[Order Date]])/3,0)</f>
        <v>Q1</v>
      </c>
      <c r="E1251" s="4">
        <f>MONTH(SalesDataTable[[#This Row],[Order Date]])</f>
        <v>2</v>
      </c>
      <c r="F1251" s="4" t="str">
        <f>TEXT(SalesDataTable[[#This Row],[Order Date]],"MMM")</f>
        <v>Feb</v>
      </c>
      <c r="G1251" s="4" t="s">
        <v>11</v>
      </c>
      <c r="H1251" s="4" t="s">
        <v>18</v>
      </c>
      <c r="I1251" s="4" t="s">
        <v>2</v>
      </c>
      <c r="J1251" s="4" t="s">
        <v>13</v>
      </c>
      <c r="K1251" s="4" t="s">
        <v>4</v>
      </c>
      <c r="L1251" s="4" t="s">
        <v>26</v>
      </c>
      <c r="M1251" s="8">
        <v>1</v>
      </c>
      <c r="N1251" s="5">
        <v>41.01</v>
      </c>
      <c r="O1251" s="6">
        <v>0.05</v>
      </c>
      <c r="P1251" s="5">
        <v>16.489999999999998</v>
      </c>
      <c r="Q1251" s="5">
        <f t="shared" si="76"/>
        <v>38.959499999999998</v>
      </c>
      <c r="R1251" s="5">
        <f t="shared" si="77"/>
        <v>16.489999999999998</v>
      </c>
      <c r="S1251" s="5">
        <f t="shared" si="78"/>
        <v>22.4695</v>
      </c>
      <c r="T1251" s="7">
        <f t="shared" si="79"/>
        <v>0.57673994789460847</v>
      </c>
    </row>
    <row r="1252" spans="1:20" ht="15.6">
      <c r="A1252" s="2">
        <v>2437</v>
      </c>
      <c r="B1252" s="3">
        <v>46335</v>
      </c>
      <c r="C1252" s="4">
        <f>YEAR(SalesDataTable[[#This Row],[Order Date]])</f>
        <v>2026</v>
      </c>
      <c r="D1252" s="4" t="str">
        <f>"Q"&amp;ROUNDUP(MONTH(SalesDataTable[[#This Row],[Order Date]])/3,0)</f>
        <v>Q4</v>
      </c>
      <c r="E1252" s="4">
        <f>MONTH(SalesDataTable[[#This Row],[Order Date]])</f>
        <v>11</v>
      </c>
      <c r="F1252" s="4" t="str">
        <f>TEXT(SalesDataTable[[#This Row],[Order Date]],"MMM")</f>
        <v>Nov</v>
      </c>
      <c r="G1252" s="4" t="s">
        <v>20</v>
      </c>
      <c r="H1252" s="4" t="s">
        <v>21</v>
      </c>
      <c r="I1252" s="4" t="s">
        <v>28</v>
      </c>
      <c r="J1252" s="4" t="s">
        <v>16</v>
      </c>
      <c r="K1252" s="4" t="s">
        <v>9</v>
      </c>
      <c r="L1252" s="4" t="s">
        <v>46</v>
      </c>
      <c r="M1252" s="8">
        <v>1</v>
      </c>
      <c r="N1252" s="5">
        <v>70.3</v>
      </c>
      <c r="O1252" s="6">
        <v>0.05</v>
      </c>
      <c r="P1252" s="5">
        <v>33.31</v>
      </c>
      <c r="Q1252" s="5">
        <f t="shared" si="76"/>
        <v>66.784999999999997</v>
      </c>
      <c r="R1252" s="5">
        <f t="shared" si="77"/>
        <v>33.31</v>
      </c>
      <c r="S1252" s="5">
        <f t="shared" si="78"/>
        <v>33.474999999999994</v>
      </c>
      <c r="T1252" s="7">
        <f t="shared" si="79"/>
        <v>0.50123530732949007</v>
      </c>
    </row>
    <row r="1253" spans="1:20" ht="15.6">
      <c r="A1253" s="2">
        <v>2439</v>
      </c>
      <c r="B1253" s="3">
        <v>46356</v>
      </c>
      <c r="C1253" s="4">
        <f>YEAR(SalesDataTable[[#This Row],[Order Date]])</f>
        <v>2026</v>
      </c>
      <c r="D1253" s="4" t="str">
        <f>"Q"&amp;ROUNDUP(MONTH(SalesDataTable[[#This Row],[Order Date]])/3,0)</f>
        <v>Q4</v>
      </c>
      <c r="E1253" s="4">
        <f>MONTH(SalesDataTable[[#This Row],[Order Date]])</f>
        <v>11</v>
      </c>
      <c r="F1253" s="4" t="str">
        <f>TEXT(SalesDataTable[[#This Row],[Order Date]],"MMM")</f>
        <v>Nov</v>
      </c>
      <c r="G1253" s="4" t="s">
        <v>0</v>
      </c>
      <c r="H1253" s="4" t="s">
        <v>36</v>
      </c>
      <c r="I1253" s="4" t="s">
        <v>2</v>
      </c>
      <c r="J1253" s="4" t="s">
        <v>16</v>
      </c>
      <c r="K1253" s="4" t="s">
        <v>34</v>
      </c>
      <c r="L1253" s="4" t="s">
        <v>42</v>
      </c>
      <c r="M1253" s="8">
        <v>1</v>
      </c>
      <c r="N1253" s="5">
        <v>35.67</v>
      </c>
      <c r="O1253" s="6">
        <v>0.1</v>
      </c>
      <c r="P1253" s="5">
        <v>13.81</v>
      </c>
      <c r="Q1253" s="5">
        <f t="shared" si="76"/>
        <v>32.103000000000002</v>
      </c>
      <c r="R1253" s="5">
        <f t="shared" si="77"/>
        <v>13.81</v>
      </c>
      <c r="S1253" s="5">
        <f t="shared" si="78"/>
        <v>18.292999999999999</v>
      </c>
      <c r="T1253" s="7">
        <f t="shared" si="79"/>
        <v>0.5698221350029592</v>
      </c>
    </row>
    <row r="1254" spans="1:20" ht="15.6">
      <c r="A1254" s="2">
        <v>2442</v>
      </c>
      <c r="B1254" s="3">
        <v>46302</v>
      </c>
      <c r="C1254" s="4">
        <f>YEAR(SalesDataTable[[#This Row],[Order Date]])</f>
        <v>2026</v>
      </c>
      <c r="D1254" s="4" t="str">
        <f>"Q"&amp;ROUNDUP(MONTH(SalesDataTable[[#This Row],[Order Date]])/3,0)</f>
        <v>Q4</v>
      </c>
      <c r="E1254" s="4">
        <f>MONTH(SalesDataTable[[#This Row],[Order Date]])</f>
        <v>10</v>
      </c>
      <c r="F1254" s="4" t="str">
        <f>TEXT(SalesDataTable[[#This Row],[Order Date]],"MMM")</f>
        <v>Oct</v>
      </c>
      <c r="G1254" s="4" t="s">
        <v>11</v>
      </c>
      <c r="H1254" s="4" t="s">
        <v>12</v>
      </c>
      <c r="I1254" s="4" t="s">
        <v>8</v>
      </c>
      <c r="J1254" s="4" t="s">
        <v>16</v>
      </c>
      <c r="K1254" s="4" t="s">
        <v>9</v>
      </c>
      <c r="L1254" s="4" t="s">
        <v>37</v>
      </c>
      <c r="M1254" s="8">
        <v>4</v>
      </c>
      <c r="N1254" s="5">
        <v>157.12</v>
      </c>
      <c r="O1254" s="6">
        <v>0.15</v>
      </c>
      <c r="P1254" s="5">
        <v>77.98</v>
      </c>
      <c r="Q1254" s="5">
        <f t="shared" si="76"/>
        <v>534.20799999999997</v>
      </c>
      <c r="R1254" s="5">
        <f t="shared" si="77"/>
        <v>311.92</v>
      </c>
      <c r="S1254" s="5">
        <f t="shared" si="78"/>
        <v>222.28799999999995</v>
      </c>
      <c r="T1254" s="7">
        <f t="shared" si="79"/>
        <v>0.41610758356295668</v>
      </c>
    </row>
    <row r="1255" spans="1:20" ht="15.6">
      <c r="A1255" s="2">
        <v>2443</v>
      </c>
      <c r="B1255" s="3">
        <v>46118</v>
      </c>
      <c r="C1255" s="4">
        <f>YEAR(SalesDataTable[[#This Row],[Order Date]])</f>
        <v>2026</v>
      </c>
      <c r="D1255" s="4" t="str">
        <f>"Q"&amp;ROUNDUP(MONTH(SalesDataTable[[#This Row],[Order Date]])/3,0)</f>
        <v>Q2</v>
      </c>
      <c r="E1255" s="4">
        <f>MONTH(SalesDataTable[[#This Row],[Order Date]])</f>
        <v>4</v>
      </c>
      <c r="F1255" s="4" t="str">
        <f>TEXT(SalesDataTable[[#This Row],[Order Date]],"MMM")</f>
        <v>Apr</v>
      </c>
      <c r="G1255" s="4" t="s">
        <v>0</v>
      </c>
      <c r="H1255" s="4" t="s">
        <v>50</v>
      </c>
      <c r="I1255" s="4" t="s">
        <v>2</v>
      </c>
      <c r="J1255" s="4" t="s">
        <v>3</v>
      </c>
      <c r="K1255" s="4" t="s">
        <v>14</v>
      </c>
      <c r="L1255" s="4" t="s">
        <v>15</v>
      </c>
      <c r="M1255" s="8">
        <v>1</v>
      </c>
      <c r="N1255" s="5">
        <v>35.700000000000003</v>
      </c>
      <c r="O1255" s="6">
        <v>0</v>
      </c>
      <c r="P1255" s="5">
        <v>13.8</v>
      </c>
      <c r="Q1255" s="5">
        <f t="shared" si="76"/>
        <v>35.700000000000003</v>
      </c>
      <c r="R1255" s="5">
        <f t="shared" si="77"/>
        <v>13.8</v>
      </c>
      <c r="S1255" s="5">
        <f t="shared" si="78"/>
        <v>21.900000000000002</v>
      </c>
      <c r="T1255" s="7">
        <f t="shared" si="79"/>
        <v>0.61344537815126055</v>
      </c>
    </row>
    <row r="1256" spans="1:20" ht="15.6">
      <c r="A1256" s="2">
        <v>2445</v>
      </c>
      <c r="B1256" s="3">
        <v>46128</v>
      </c>
      <c r="C1256" s="4">
        <f>YEAR(SalesDataTable[[#This Row],[Order Date]])</f>
        <v>2026</v>
      </c>
      <c r="D1256" s="4" t="str">
        <f>"Q"&amp;ROUNDUP(MONTH(SalesDataTable[[#This Row],[Order Date]])/3,0)</f>
        <v>Q2</v>
      </c>
      <c r="E1256" s="4">
        <f>MONTH(SalesDataTable[[#This Row],[Order Date]])</f>
        <v>4</v>
      </c>
      <c r="F1256" s="4" t="str">
        <f>TEXT(SalesDataTable[[#This Row],[Order Date]],"MMM")</f>
        <v>Apr</v>
      </c>
      <c r="G1256" s="4" t="s">
        <v>0</v>
      </c>
      <c r="H1256" s="4" t="s">
        <v>50</v>
      </c>
      <c r="I1256" s="4" t="s">
        <v>2</v>
      </c>
      <c r="J1256" s="4" t="s">
        <v>3</v>
      </c>
      <c r="K1256" s="4" t="s">
        <v>9</v>
      </c>
      <c r="L1256" s="4" t="s">
        <v>46</v>
      </c>
      <c r="M1256" s="8">
        <v>1</v>
      </c>
      <c r="N1256" s="5">
        <v>70.95</v>
      </c>
      <c r="O1256" s="6">
        <v>0</v>
      </c>
      <c r="P1256" s="5">
        <v>31.43</v>
      </c>
      <c r="Q1256" s="5">
        <f t="shared" si="76"/>
        <v>70.95</v>
      </c>
      <c r="R1256" s="5">
        <f t="shared" si="77"/>
        <v>31.43</v>
      </c>
      <c r="S1256" s="5">
        <f t="shared" si="78"/>
        <v>39.520000000000003</v>
      </c>
      <c r="T1256" s="7">
        <f t="shared" si="79"/>
        <v>0.55701198026779419</v>
      </c>
    </row>
    <row r="1257" spans="1:20" ht="15.6">
      <c r="A1257" s="2">
        <v>2446</v>
      </c>
      <c r="B1257" s="3">
        <v>46166</v>
      </c>
      <c r="C1257" s="4">
        <f>YEAR(SalesDataTable[[#This Row],[Order Date]])</f>
        <v>2026</v>
      </c>
      <c r="D1257" s="4" t="str">
        <f>"Q"&amp;ROUNDUP(MONTH(SalesDataTable[[#This Row],[Order Date]])/3,0)</f>
        <v>Q2</v>
      </c>
      <c r="E1257" s="4">
        <f>MONTH(SalesDataTable[[#This Row],[Order Date]])</f>
        <v>5</v>
      </c>
      <c r="F1257" s="4" t="str">
        <f>TEXT(SalesDataTable[[#This Row],[Order Date]],"MMM")</f>
        <v>May</v>
      </c>
      <c r="G1257" s="4" t="s">
        <v>6</v>
      </c>
      <c r="H1257" s="4" t="s">
        <v>43</v>
      </c>
      <c r="I1257" s="4" t="s">
        <v>2</v>
      </c>
      <c r="J1257" s="4" t="s">
        <v>13</v>
      </c>
      <c r="K1257" s="4" t="s">
        <v>23</v>
      </c>
      <c r="L1257" s="4" t="s">
        <v>29</v>
      </c>
      <c r="M1257" s="8">
        <v>5</v>
      </c>
      <c r="N1257" s="5">
        <v>195.78</v>
      </c>
      <c r="O1257" s="6">
        <v>0.1</v>
      </c>
      <c r="P1257" s="5">
        <v>101.98</v>
      </c>
      <c r="Q1257" s="5">
        <f t="shared" si="76"/>
        <v>881.01</v>
      </c>
      <c r="R1257" s="5">
        <f t="shared" si="77"/>
        <v>509.90000000000003</v>
      </c>
      <c r="S1257" s="5">
        <f t="shared" si="78"/>
        <v>371.10999999999996</v>
      </c>
      <c r="T1257" s="7">
        <f t="shared" si="79"/>
        <v>0.4212324491208953</v>
      </c>
    </row>
    <row r="1258" spans="1:20" ht="15.6">
      <c r="A1258" s="2">
        <v>2451</v>
      </c>
      <c r="B1258" s="3">
        <v>46200</v>
      </c>
      <c r="C1258" s="4">
        <f>YEAR(SalesDataTable[[#This Row],[Order Date]])</f>
        <v>2026</v>
      </c>
      <c r="D1258" s="4" t="str">
        <f>"Q"&amp;ROUNDUP(MONTH(SalesDataTable[[#This Row],[Order Date]])/3,0)</f>
        <v>Q2</v>
      </c>
      <c r="E1258" s="4">
        <f>MONTH(SalesDataTable[[#This Row],[Order Date]])</f>
        <v>6</v>
      </c>
      <c r="F1258" s="4" t="str">
        <f>TEXT(SalesDataTable[[#This Row],[Order Date]],"MMM")</f>
        <v>Jun</v>
      </c>
      <c r="G1258" s="4" t="s">
        <v>0</v>
      </c>
      <c r="H1258" s="4" t="s">
        <v>36</v>
      </c>
      <c r="I1258" s="4" t="s">
        <v>8</v>
      </c>
      <c r="J1258" s="4" t="s">
        <v>16</v>
      </c>
      <c r="K1258" s="4" t="s">
        <v>14</v>
      </c>
      <c r="L1258" s="4" t="s">
        <v>48</v>
      </c>
      <c r="M1258" s="8">
        <v>4</v>
      </c>
      <c r="N1258" s="5">
        <v>162.61000000000001</v>
      </c>
      <c r="O1258" s="6">
        <v>0.05</v>
      </c>
      <c r="P1258" s="5">
        <v>88.64</v>
      </c>
      <c r="Q1258" s="5">
        <f t="shared" si="76"/>
        <v>617.91800000000001</v>
      </c>
      <c r="R1258" s="5">
        <f t="shared" si="77"/>
        <v>354.56</v>
      </c>
      <c r="S1258" s="5">
        <f t="shared" si="78"/>
        <v>263.358</v>
      </c>
      <c r="T1258" s="7">
        <f t="shared" si="79"/>
        <v>0.4262021821665658</v>
      </c>
    </row>
    <row r="1259" spans="1:20" ht="15.6">
      <c r="A1259" s="2">
        <v>2452</v>
      </c>
      <c r="B1259" s="3">
        <v>46283</v>
      </c>
      <c r="C1259" s="4">
        <f>YEAR(SalesDataTable[[#This Row],[Order Date]])</f>
        <v>2026</v>
      </c>
      <c r="D1259" s="4" t="str">
        <f>"Q"&amp;ROUNDUP(MONTH(SalesDataTable[[#This Row],[Order Date]])/3,0)</f>
        <v>Q3</v>
      </c>
      <c r="E1259" s="4">
        <f>MONTH(SalesDataTable[[#This Row],[Order Date]])</f>
        <v>9</v>
      </c>
      <c r="F1259" s="4" t="str">
        <f>TEXT(SalesDataTable[[#This Row],[Order Date]],"MMM")</f>
        <v>Sep</v>
      </c>
      <c r="G1259" s="4" t="s">
        <v>11</v>
      </c>
      <c r="H1259" s="4" t="s">
        <v>25</v>
      </c>
      <c r="I1259" s="4" t="s">
        <v>2</v>
      </c>
      <c r="J1259" s="4" t="s">
        <v>13</v>
      </c>
      <c r="K1259" s="4" t="s">
        <v>34</v>
      </c>
      <c r="L1259" s="4" t="s">
        <v>45</v>
      </c>
      <c r="M1259" s="8">
        <v>1</v>
      </c>
      <c r="N1259" s="5">
        <v>50.17</v>
      </c>
      <c r="O1259" s="6">
        <v>0.1</v>
      </c>
      <c r="P1259" s="5">
        <v>21.99</v>
      </c>
      <c r="Q1259" s="5">
        <f t="shared" si="76"/>
        <v>45.153000000000006</v>
      </c>
      <c r="R1259" s="5">
        <f t="shared" si="77"/>
        <v>21.99</v>
      </c>
      <c r="S1259" s="5">
        <f t="shared" si="78"/>
        <v>23.163000000000007</v>
      </c>
      <c r="T1259" s="7">
        <f t="shared" si="79"/>
        <v>0.51298917015480705</v>
      </c>
    </row>
    <row r="1260" spans="1:20" ht="15.6">
      <c r="A1260" s="2">
        <v>2453</v>
      </c>
      <c r="B1260" s="3">
        <v>46110</v>
      </c>
      <c r="C1260" s="4">
        <f>YEAR(SalesDataTable[[#This Row],[Order Date]])</f>
        <v>2026</v>
      </c>
      <c r="D1260" s="4" t="str">
        <f>"Q"&amp;ROUNDUP(MONTH(SalesDataTable[[#This Row],[Order Date]])/3,0)</f>
        <v>Q1</v>
      </c>
      <c r="E1260" s="4">
        <f>MONTH(SalesDataTable[[#This Row],[Order Date]])</f>
        <v>3</v>
      </c>
      <c r="F1260" s="4" t="str">
        <f>TEXT(SalesDataTable[[#This Row],[Order Date]],"MMM")</f>
        <v>Mar</v>
      </c>
      <c r="G1260" s="4" t="s">
        <v>20</v>
      </c>
      <c r="H1260" s="4" t="s">
        <v>33</v>
      </c>
      <c r="I1260" s="4" t="s">
        <v>2</v>
      </c>
      <c r="J1260" s="4" t="s">
        <v>16</v>
      </c>
      <c r="K1260" s="4" t="s">
        <v>4</v>
      </c>
      <c r="L1260" s="4" t="s">
        <v>5</v>
      </c>
      <c r="M1260" s="8">
        <v>2</v>
      </c>
      <c r="N1260" s="5">
        <v>79.849999999999994</v>
      </c>
      <c r="O1260" s="6">
        <v>0.05</v>
      </c>
      <c r="P1260" s="5">
        <v>43.78</v>
      </c>
      <c r="Q1260" s="5">
        <f t="shared" si="76"/>
        <v>151.71499999999997</v>
      </c>
      <c r="R1260" s="5">
        <f t="shared" si="77"/>
        <v>87.56</v>
      </c>
      <c r="S1260" s="5">
        <f t="shared" si="78"/>
        <v>64.154999999999973</v>
      </c>
      <c r="T1260" s="7">
        <f t="shared" si="79"/>
        <v>0.42286524074745402</v>
      </c>
    </row>
    <row r="1261" spans="1:20" ht="15.6">
      <c r="A1261" s="2">
        <v>2455</v>
      </c>
      <c r="B1261" s="3">
        <v>46371</v>
      </c>
      <c r="C1261" s="4">
        <f>YEAR(SalesDataTable[[#This Row],[Order Date]])</f>
        <v>2026</v>
      </c>
      <c r="D1261" s="4" t="str">
        <f>"Q"&amp;ROUNDUP(MONTH(SalesDataTable[[#This Row],[Order Date]])/3,0)</f>
        <v>Q4</v>
      </c>
      <c r="E1261" s="4">
        <f>MONTH(SalesDataTable[[#This Row],[Order Date]])</f>
        <v>12</v>
      </c>
      <c r="F1261" s="4" t="str">
        <f>TEXT(SalesDataTable[[#This Row],[Order Date]],"MMM")</f>
        <v>Dec</v>
      </c>
      <c r="G1261" s="4" t="s">
        <v>6</v>
      </c>
      <c r="H1261" s="4" t="s">
        <v>43</v>
      </c>
      <c r="I1261" s="4" t="s">
        <v>2</v>
      </c>
      <c r="J1261" s="4" t="s">
        <v>3</v>
      </c>
      <c r="K1261" s="4" t="s">
        <v>23</v>
      </c>
      <c r="L1261" s="4" t="s">
        <v>51</v>
      </c>
      <c r="M1261" s="8">
        <v>3</v>
      </c>
      <c r="N1261" s="5">
        <v>126.21</v>
      </c>
      <c r="O1261" s="6">
        <v>0.1</v>
      </c>
      <c r="P1261" s="5">
        <v>60.65</v>
      </c>
      <c r="Q1261" s="5">
        <f t="shared" si="76"/>
        <v>340.767</v>
      </c>
      <c r="R1261" s="5">
        <f t="shared" si="77"/>
        <v>181.95</v>
      </c>
      <c r="S1261" s="5">
        <f t="shared" si="78"/>
        <v>158.81700000000001</v>
      </c>
      <c r="T1261" s="7">
        <f t="shared" si="79"/>
        <v>0.46605745274630467</v>
      </c>
    </row>
    <row r="1262" spans="1:20" ht="15.6">
      <c r="A1262" s="2">
        <v>2465</v>
      </c>
      <c r="B1262" s="3">
        <v>46209</v>
      </c>
      <c r="C1262" s="4">
        <f>YEAR(SalesDataTable[[#This Row],[Order Date]])</f>
        <v>2026</v>
      </c>
      <c r="D1262" s="4" t="str">
        <f>"Q"&amp;ROUNDUP(MONTH(SalesDataTable[[#This Row],[Order Date]])/3,0)</f>
        <v>Q3</v>
      </c>
      <c r="E1262" s="4">
        <f>MONTH(SalesDataTable[[#This Row],[Order Date]])</f>
        <v>7</v>
      </c>
      <c r="F1262" s="4" t="str">
        <f>TEXT(SalesDataTable[[#This Row],[Order Date]],"MMM")</f>
        <v>Jul</v>
      </c>
      <c r="G1262" s="4" t="s">
        <v>6</v>
      </c>
      <c r="H1262" s="4" t="s">
        <v>7</v>
      </c>
      <c r="I1262" s="4" t="s">
        <v>28</v>
      </c>
      <c r="J1262" s="4" t="s">
        <v>13</v>
      </c>
      <c r="K1262" s="4" t="s">
        <v>9</v>
      </c>
      <c r="L1262" s="4" t="s">
        <v>17</v>
      </c>
      <c r="M1262" s="8">
        <v>1</v>
      </c>
      <c r="N1262" s="5">
        <v>142.04</v>
      </c>
      <c r="O1262" s="6">
        <v>0</v>
      </c>
      <c r="P1262" s="5">
        <v>81.67</v>
      </c>
      <c r="Q1262" s="5">
        <f t="shared" si="76"/>
        <v>142.04</v>
      </c>
      <c r="R1262" s="5">
        <f t="shared" si="77"/>
        <v>81.67</v>
      </c>
      <c r="S1262" s="5">
        <f t="shared" si="78"/>
        <v>60.36999999999999</v>
      </c>
      <c r="T1262" s="7">
        <f t="shared" si="79"/>
        <v>0.4250211208110391</v>
      </c>
    </row>
    <row r="1263" spans="1:20" ht="15.6">
      <c r="A1263" s="2">
        <v>2466</v>
      </c>
      <c r="B1263" s="3">
        <v>46351</v>
      </c>
      <c r="C1263" s="4">
        <f>YEAR(SalesDataTable[[#This Row],[Order Date]])</f>
        <v>2026</v>
      </c>
      <c r="D1263" s="4" t="str">
        <f>"Q"&amp;ROUNDUP(MONTH(SalesDataTable[[#This Row],[Order Date]])/3,0)</f>
        <v>Q4</v>
      </c>
      <c r="E1263" s="4">
        <f>MONTH(SalesDataTable[[#This Row],[Order Date]])</f>
        <v>11</v>
      </c>
      <c r="F1263" s="4" t="str">
        <f>TEXT(SalesDataTable[[#This Row],[Order Date]],"MMM")</f>
        <v>Nov</v>
      </c>
      <c r="G1263" s="4" t="s">
        <v>11</v>
      </c>
      <c r="H1263" s="4" t="s">
        <v>12</v>
      </c>
      <c r="I1263" s="4" t="s">
        <v>2</v>
      </c>
      <c r="J1263" s="4" t="s">
        <v>16</v>
      </c>
      <c r="K1263" s="4" t="s">
        <v>4</v>
      </c>
      <c r="L1263" s="4" t="s">
        <v>26</v>
      </c>
      <c r="M1263" s="8">
        <v>2</v>
      </c>
      <c r="N1263" s="5">
        <v>40.51</v>
      </c>
      <c r="O1263" s="6">
        <v>0.05</v>
      </c>
      <c r="P1263" s="5">
        <v>16.45</v>
      </c>
      <c r="Q1263" s="5">
        <f t="shared" si="76"/>
        <v>76.968999999999994</v>
      </c>
      <c r="R1263" s="5">
        <f t="shared" si="77"/>
        <v>32.9</v>
      </c>
      <c r="S1263" s="5">
        <f t="shared" si="78"/>
        <v>44.068999999999996</v>
      </c>
      <c r="T1263" s="7">
        <f t="shared" si="79"/>
        <v>0.5725551845548208</v>
      </c>
    </row>
    <row r="1264" spans="1:20" ht="15.6">
      <c r="A1264" s="2">
        <v>2467</v>
      </c>
      <c r="B1264" s="3">
        <v>46228</v>
      </c>
      <c r="C1264" s="4">
        <f>YEAR(SalesDataTable[[#This Row],[Order Date]])</f>
        <v>2026</v>
      </c>
      <c r="D1264" s="4" t="str">
        <f>"Q"&amp;ROUNDUP(MONTH(SalesDataTable[[#This Row],[Order Date]])/3,0)</f>
        <v>Q3</v>
      </c>
      <c r="E1264" s="4">
        <f>MONTH(SalesDataTable[[#This Row],[Order Date]])</f>
        <v>7</v>
      </c>
      <c r="F1264" s="4" t="str">
        <f>TEXT(SalesDataTable[[#This Row],[Order Date]],"MMM")</f>
        <v>Jul</v>
      </c>
      <c r="G1264" s="4" t="s">
        <v>20</v>
      </c>
      <c r="H1264" s="4" t="s">
        <v>21</v>
      </c>
      <c r="I1264" s="4" t="s">
        <v>19</v>
      </c>
      <c r="J1264" s="4" t="s">
        <v>3</v>
      </c>
      <c r="K1264" s="4" t="s">
        <v>4</v>
      </c>
      <c r="L1264" s="4" t="s">
        <v>22</v>
      </c>
      <c r="M1264" s="8">
        <v>1</v>
      </c>
      <c r="N1264" s="5">
        <v>49.5</v>
      </c>
      <c r="O1264" s="6">
        <v>0</v>
      </c>
      <c r="P1264" s="5">
        <v>21.83</v>
      </c>
      <c r="Q1264" s="5">
        <f t="shared" si="76"/>
        <v>49.5</v>
      </c>
      <c r="R1264" s="5">
        <f t="shared" si="77"/>
        <v>21.83</v>
      </c>
      <c r="S1264" s="5">
        <f t="shared" si="78"/>
        <v>27.67</v>
      </c>
      <c r="T1264" s="7">
        <f t="shared" si="79"/>
        <v>0.55898989898989904</v>
      </c>
    </row>
    <row r="1265" spans="1:20" ht="15.6">
      <c r="A1265" s="2">
        <v>2470</v>
      </c>
      <c r="B1265" s="3">
        <v>46345</v>
      </c>
      <c r="C1265" s="4">
        <f>YEAR(SalesDataTable[[#This Row],[Order Date]])</f>
        <v>2026</v>
      </c>
      <c r="D1265" s="4" t="str">
        <f>"Q"&amp;ROUNDUP(MONTH(SalesDataTable[[#This Row],[Order Date]])/3,0)</f>
        <v>Q4</v>
      </c>
      <c r="E1265" s="4">
        <f>MONTH(SalesDataTable[[#This Row],[Order Date]])</f>
        <v>11</v>
      </c>
      <c r="F1265" s="4" t="str">
        <f>TEXT(SalesDataTable[[#This Row],[Order Date]],"MMM")</f>
        <v>Nov</v>
      </c>
      <c r="G1265" s="4" t="s">
        <v>6</v>
      </c>
      <c r="H1265" s="4" t="s">
        <v>27</v>
      </c>
      <c r="I1265" s="4" t="s">
        <v>19</v>
      </c>
      <c r="J1265" s="4" t="s">
        <v>16</v>
      </c>
      <c r="K1265" s="4" t="s">
        <v>9</v>
      </c>
      <c r="L1265" s="4" t="s">
        <v>10</v>
      </c>
      <c r="M1265" s="8">
        <v>1</v>
      </c>
      <c r="N1265" s="5">
        <v>92.13</v>
      </c>
      <c r="O1265" s="6">
        <v>0.15</v>
      </c>
      <c r="P1265" s="5">
        <v>45.85</v>
      </c>
      <c r="Q1265" s="5">
        <f t="shared" si="76"/>
        <v>78.31049999999999</v>
      </c>
      <c r="R1265" s="5">
        <f t="shared" si="77"/>
        <v>45.85</v>
      </c>
      <c r="S1265" s="5">
        <f t="shared" si="78"/>
        <v>32.460499999999989</v>
      </c>
      <c r="T1265" s="7">
        <f t="shared" si="79"/>
        <v>0.41451018701195874</v>
      </c>
    </row>
    <row r="1266" spans="1:20" ht="15.6">
      <c r="A1266" s="2">
        <v>2471</v>
      </c>
      <c r="B1266" s="3">
        <v>46303</v>
      </c>
      <c r="C1266" s="4">
        <f>YEAR(SalesDataTable[[#This Row],[Order Date]])</f>
        <v>2026</v>
      </c>
      <c r="D1266" s="4" t="str">
        <f>"Q"&amp;ROUNDUP(MONTH(SalesDataTable[[#This Row],[Order Date]])/3,0)</f>
        <v>Q4</v>
      </c>
      <c r="E1266" s="4">
        <f>MONTH(SalesDataTable[[#This Row],[Order Date]])</f>
        <v>10</v>
      </c>
      <c r="F1266" s="4" t="str">
        <f>TEXT(SalesDataTable[[#This Row],[Order Date]],"MMM")</f>
        <v>Oct</v>
      </c>
      <c r="G1266" s="4" t="s">
        <v>20</v>
      </c>
      <c r="H1266" s="4" t="s">
        <v>47</v>
      </c>
      <c r="I1266" s="4" t="s">
        <v>19</v>
      </c>
      <c r="J1266" s="4" t="s">
        <v>13</v>
      </c>
      <c r="K1266" s="4" t="s">
        <v>34</v>
      </c>
      <c r="L1266" s="4" t="s">
        <v>35</v>
      </c>
      <c r="M1266" s="8">
        <v>1</v>
      </c>
      <c r="N1266" s="5">
        <v>39.79</v>
      </c>
      <c r="O1266" s="6">
        <v>0</v>
      </c>
      <c r="P1266" s="5">
        <v>14.76</v>
      </c>
      <c r="Q1266" s="5">
        <f t="shared" si="76"/>
        <v>39.79</v>
      </c>
      <c r="R1266" s="5">
        <f t="shared" si="77"/>
        <v>14.76</v>
      </c>
      <c r="S1266" s="5">
        <f t="shared" si="78"/>
        <v>25.03</v>
      </c>
      <c r="T1266" s="7">
        <f t="shared" si="79"/>
        <v>0.62905252576024129</v>
      </c>
    </row>
    <row r="1267" spans="1:20" ht="15.6">
      <c r="A1267" s="2">
        <v>2473</v>
      </c>
      <c r="B1267" s="3">
        <v>46192</v>
      </c>
      <c r="C1267" s="4">
        <f>YEAR(SalesDataTable[[#This Row],[Order Date]])</f>
        <v>2026</v>
      </c>
      <c r="D1267" s="4" t="str">
        <f>"Q"&amp;ROUNDUP(MONTH(SalesDataTable[[#This Row],[Order Date]])/3,0)</f>
        <v>Q2</v>
      </c>
      <c r="E1267" s="4">
        <f>MONTH(SalesDataTable[[#This Row],[Order Date]])</f>
        <v>6</v>
      </c>
      <c r="F1267" s="4" t="str">
        <f>TEXT(SalesDataTable[[#This Row],[Order Date]],"MMM")</f>
        <v>Jun</v>
      </c>
      <c r="G1267" s="4" t="s">
        <v>0</v>
      </c>
      <c r="H1267" s="4" t="s">
        <v>1</v>
      </c>
      <c r="I1267" s="4" t="s">
        <v>8</v>
      </c>
      <c r="J1267" s="4" t="s">
        <v>3</v>
      </c>
      <c r="K1267" s="4" t="s">
        <v>4</v>
      </c>
      <c r="L1267" s="4" t="s">
        <v>5</v>
      </c>
      <c r="M1267" s="8">
        <v>3</v>
      </c>
      <c r="N1267" s="5">
        <v>80.75</v>
      </c>
      <c r="O1267" s="6">
        <v>0.15</v>
      </c>
      <c r="P1267" s="5">
        <v>42.81</v>
      </c>
      <c r="Q1267" s="5">
        <f t="shared" si="76"/>
        <v>205.91249999999999</v>
      </c>
      <c r="R1267" s="5">
        <f t="shared" si="77"/>
        <v>128.43</v>
      </c>
      <c r="S1267" s="5">
        <f t="shared" si="78"/>
        <v>77.482499999999987</v>
      </c>
      <c r="T1267" s="7">
        <f t="shared" si="79"/>
        <v>0.37628847204516475</v>
      </c>
    </row>
    <row r="1268" spans="1:20" ht="15.6">
      <c r="A1268" s="2">
        <v>2474</v>
      </c>
      <c r="B1268" s="3">
        <v>46223</v>
      </c>
      <c r="C1268" s="4">
        <f>YEAR(SalesDataTable[[#This Row],[Order Date]])</f>
        <v>2026</v>
      </c>
      <c r="D1268" s="4" t="str">
        <f>"Q"&amp;ROUNDUP(MONTH(SalesDataTable[[#This Row],[Order Date]])/3,0)</f>
        <v>Q3</v>
      </c>
      <c r="E1268" s="4">
        <f>MONTH(SalesDataTable[[#This Row],[Order Date]])</f>
        <v>7</v>
      </c>
      <c r="F1268" s="4" t="str">
        <f>TEXT(SalesDataTable[[#This Row],[Order Date]],"MMM")</f>
        <v>Jul</v>
      </c>
      <c r="G1268" s="4" t="s">
        <v>11</v>
      </c>
      <c r="H1268" s="4" t="s">
        <v>12</v>
      </c>
      <c r="I1268" s="4" t="s">
        <v>19</v>
      </c>
      <c r="J1268" s="4" t="s">
        <v>3</v>
      </c>
      <c r="K1268" s="4" t="s">
        <v>4</v>
      </c>
      <c r="L1268" s="4" t="s">
        <v>26</v>
      </c>
      <c r="M1268" s="8">
        <v>2</v>
      </c>
      <c r="N1268" s="5">
        <v>39.78</v>
      </c>
      <c r="O1268" s="6">
        <v>0.1</v>
      </c>
      <c r="P1268" s="5">
        <v>16.260000000000002</v>
      </c>
      <c r="Q1268" s="5">
        <f t="shared" si="76"/>
        <v>71.603999999999999</v>
      </c>
      <c r="R1268" s="5">
        <f t="shared" si="77"/>
        <v>32.520000000000003</v>
      </c>
      <c r="S1268" s="5">
        <f t="shared" si="78"/>
        <v>39.083999999999996</v>
      </c>
      <c r="T1268" s="7">
        <f t="shared" si="79"/>
        <v>0.54583542818836928</v>
      </c>
    </row>
    <row r="1269" spans="1:20" ht="15.6">
      <c r="A1269" s="2">
        <v>2475</v>
      </c>
      <c r="B1269" s="3">
        <v>46027</v>
      </c>
      <c r="C1269" s="4">
        <f>YEAR(SalesDataTable[[#This Row],[Order Date]])</f>
        <v>2026</v>
      </c>
      <c r="D1269" s="4" t="str">
        <f>"Q"&amp;ROUNDUP(MONTH(SalesDataTable[[#This Row],[Order Date]])/3,0)</f>
        <v>Q1</v>
      </c>
      <c r="E1269" s="4">
        <f>MONTH(SalesDataTable[[#This Row],[Order Date]])</f>
        <v>1</v>
      </c>
      <c r="F1269" s="4" t="str">
        <f>TEXT(SalesDataTable[[#This Row],[Order Date]],"MMM")</f>
        <v>Jan</v>
      </c>
      <c r="G1269" s="4" t="s">
        <v>6</v>
      </c>
      <c r="H1269" s="4" t="s">
        <v>7</v>
      </c>
      <c r="I1269" s="4" t="s">
        <v>19</v>
      </c>
      <c r="J1269" s="4" t="s">
        <v>3</v>
      </c>
      <c r="K1269" s="4" t="s">
        <v>34</v>
      </c>
      <c r="L1269" s="4" t="s">
        <v>38</v>
      </c>
      <c r="M1269" s="8">
        <v>5</v>
      </c>
      <c r="N1269" s="5">
        <v>122.87</v>
      </c>
      <c r="O1269" s="6">
        <v>0.05</v>
      </c>
      <c r="P1269" s="5">
        <v>69.67</v>
      </c>
      <c r="Q1269" s="5">
        <f t="shared" si="76"/>
        <v>583.63250000000005</v>
      </c>
      <c r="R1269" s="5">
        <f t="shared" si="77"/>
        <v>348.35</v>
      </c>
      <c r="S1269" s="5">
        <f t="shared" si="78"/>
        <v>235.28250000000003</v>
      </c>
      <c r="T1269" s="7">
        <f t="shared" si="79"/>
        <v>0.40313467807224584</v>
      </c>
    </row>
    <row r="1270" spans="1:20" ht="15.6">
      <c r="A1270" s="2">
        <v>2477</v>
      </c>
      <c r="B1270" s="3">
        <v>46385</v>
      </c>
      <c r="C1270" s="4">
        <f>YEAR(SalesDataTable[[#This Row],[Order Date]])</f>
        <v>2026</v>
      </c>
      <c r="D1270" s="4" t="str">
        <f>"Q"&amp;ROUNDUP(MONTH(SalesDataTable[[#This Row],[Order Date]])/3,0)</f>
        <v>Q4</v>
      </c>
      <c r="E1270" s="4">
        <f>MONTH(SalesDataTable[[#This Row],[Order Date]])</f>
        <v>12</v>
      </c>
      <c r="F1270" s="4" t="str">
        <f>TEXT(SalesDataTable[[#This Row],[Order Date]],"MMM")</f>
        <v>Dec</v>
      </c>
      <c r="G1270" s="4" t="s">
        <v>0</v>
      </c>
      <c r="H1270" s="4" t="s">
        <v>50</v>
      </c>
      <c r="I1270" s="4" t="s">
        <v>19</v>
      </c>
      <c r="J1270" s="4" t="s">
        <v>13</v>
      </c>
      <c r="K1270" s="4" t="s">
        <v>4</v>
      </c>
      <c r="L1270" s="4" t="s">
        <v>26</v>
      </c>
      <c r="M1270" s="8">
        <v>1</v>
      </c>
      <c r="N1270" s="5">
        <v>41.28</v>
      </c>
      <c r="O1270" s="6">
        <v>0.15</v>
      </c>
      <c r="P1270" s="5">
        <v>16.41</v>
      </c>
      <c r="Q1270" s="5">
        <f t="shared" si="76"/>
        <v>35.088000000000001</v>
      </c>
      <c r="R1270" s="5">
        <f t="shared" si="77"/>
        <v>16.41</v>
      </c>
      <c r="S1270" s="5">
        <f t="shared" si="78"/>
        <v>18.678000000000001</v>
      </c>
      <c r="T1270" s="7">
        <f t="shared" si="79"/>
        <v>0.53231874145006841</v>
      </c>
    </row>
    <row r="1271" spans="1:20" ht="15.6">
      <c r="A1271" s="2">
        <v>2478</v>
      </c>
      <c r="B1271" s="3">
        <v>46099</v>
      </c>
      <c r="C1271" s="4">
        <f>YEAR(SalesDataTable[[#This Row],[Order Date]])</f>
        <v>2026</v>
      </c>
      <c r="D1271" s="4" t="str">
        <f>"Q"&amp;ROUNDUP(MONTH(SalesDataTable[[#This Row],[Order Date]])/3,0)</f>
        <v>Q1</v>
      </c>
      <c r="E1271" s="4">
        <f>MONTH(SalesDataTable[[#This Row],[Order Date]])</f>
        <v>3</v>
      </c>
      <c r="F1271" s="4" t="str">
        <f>TEXT(SalesDataTable[[#This Row],[Order Date]],"MMM")</f>
        <v>Mar</v>
      </c>
      <c r="G1271" s="4" t="s">
        <v>20</v>
      </c>
      <c r="H1271" s="4" t="s">
        <v>31</v>
      </c>
      <c r="I1271" s="4" t="s">
        <v>19</v>
      </c>
      <c r="J1271" s="4" t="s">
        <v>3</v>
      </c>
      <c r="K1271" s="4" t="s">
        <v>34</v>
      </c>
      <c r="L1271" s="4" t="s">
        <v>35</v>
      </c>
      <c r="M1271" s="8">
        <v>2</v>
      </c>
      <c r="N1271" s="5">
        <v>39.619999999999997</v>
      </c>
      <c r="O1271" s="6">
        <v>0</v>
      </c>
      <c r="P1271" s="5">
        <v>14.78</v>
      </c>
      <c r="Q1271" s="5">
        <f t="shared" si="76"/>
        <v>79.239999999999995</v>
      </c>
      <c r="R1271" s="5">
        <f t="shared" si="77"/>
        <v>29.56</v>
      </c>
      <c r="S1271" s="5">
        <f t="shared" si="78"/>
        <v>49.679999999999993</v>
      </c>
      <c r="T1271" s="7">
        <f t="shared" si="79"/>
        <v>0.62695608278647141</v>
      </c>
    </row>
    <row r="1272" spans="1:20" ht="15.6">
      <c r="A1272" s="2">
        <v>2480</v>
      </c>
      <c r="B1272" s="3">
        <v>46118</v>
      </c>
      <c r="C1272" s="4">
        <f>YEAR(SalesDataTable[[#This Row],[Order Date]])</f>
        <v>2026</v>
      </c>
      <c r="D1272" s="4" t="str">
        <f>"Q"&amp;ROUNDUP(MONTH(SalesDataTable[[#This Row],[Order Date]])/3,0)</f>
        <v>Q2</v>
      </c>
      <c r="E1272" s="4">
        <f>MONTH(SalesDataTable[[#This Row],[Order Date]])</f>
        <v>4</v>
      </c>
      <c r="F1272" s="4" t="str">
        <f>TEXT(SalesDataTable[[#This Row],[Order Date]],"MMM")</f>
        <v>Apr</v>
      </c>
      <c r="G1272" s="4" t="s">
        <v>11</v>
      </c>
      <c r="H1272" s="4" t="s">
        <v>52</v>
      </c>
      <c r="I1272" s="4" t="s">
        <v>8</v>
      </c>
      <c r="J1272" s="4" t="s">
        <v>13</v>
      </c>
      <c r="K1272" s="4" t="s">
        <v>9</v>
      </c>
      <c r="L1272" s="4" t="s">
        <v>37</v>
      </c>
      <c r="M1272" s="8">
        <v>8</v>
      </c>
      <c r="N1272" s="5">
        <v>152.41999999999999</v>
      </c>
      <c r="O1272" s="6">
        <v>0.05</v>
      </c>
      <c r="P1272" s="5">
        <v>80.11</v>
      </c>
      <c r="Q1272" s="5">
        <f t="shared" si="76"/>
        <v>1158.3919999999998</v>
      </c>
      <c r="R1272" s="5">
        <f t="shared" si="77"/>
        <v>640.88</v>
      </c>
      <c r="S1272" s="5">
        <f t="shared" si="78"/>
        <v>517.51199999999983</v>
      </c>
      <c r="T1272" s="7">
        <f t="shared" si="79"/>
        <v>0.44675032286134564</v>
      </c>
    </row>
    <row r="1273" spans="1:20" ht="15.6">
      <c r="A1273" s="2">
        <v>2483</v>
      </c>
      <c r="B1273" s="3">
        <v>46317</v>
      </c>
      <c r="C1273" s="4">
        <f>YEAR(SalesDataTable[[#This Row],[Order Date]])</f>
        <v>2026</v>
      </c>
      <c r="D1273" s="4" t="str">
        <f>"Q"&amp;ROUNDUP(MONTH(SalesDataTable[[#This Row],[Order Date]])/3,0)</f>
        <v>Q4</v>
      </c>
      <c r="E1273" s="4">
        <f>MONTH(SalesDataTable[[#This Row],[Order Date]])</f>
        <v>10</v>
      </c>
      <c r="F1273" s="4" t="str">
        <f>TEXT(SalesDataTable[[#This Row],[Order Date]],"MMM")</f>
        <v>Oct</v>
      </c>
      <c r="G1273" s="4" t="s">
        <v>0</v>
      </c>
      <c r="H1273" s="4" t="s">
        <v>1</v>
      </c>
      <c r="I1273" s="4" t="s">
        <v>2</v>
      </c>
      <c r="J1273" s="4" t="s">
        <v>13</v>
      </c>
      <c r="K1273" s="4" t="s">
        <v>23</v>
      </c>
      <c r="L1273" s="4" t="s">
        <v>40</v>
      </c>
      <c r="M1273" s="8">
        <v>1</v>
      </c>
      <c r="N1273" s="5">
        <v>80.56</v>
      </c>
      <c r="O1273" s="6">
        <v>0</v>
      </c>
      <c r="P1273" s="5">
        <v>39.53</v>
      </c>
      <c r="Q1273" s="5">
        <f t="shared" si="76"/>
        <v>80.56</v>
      </c>
      <c r="R1273" s="5">
        <f t="shared" si="77"/>
        <v>39.53</v>
      </c>
      <c r="S1273" s="5">
        <f t="shared" si="78"/>
        <v>41.03</v>
      </c>
      <c r="T1273" s="7">
        <f t="shared" si="79"/>
        <v>0.5093098311817279</v>
      </c>
    </row>
    <row r="1274" spans="1:20" ht="15.6">
      <c r="A1274" s="2">
        <v>2485</v>
      </c>
      <c r="B1274" s="3">
        <v>46337</v>
      </c>
      <c r="C1274" s="4">
        <f>YEAR(SalesDataTable[[#This Row],[Order Date]])</f>
        <v>2026</v>
      </c>
      <c r="D1274" s="4" t="str">
        <f>"Q"&amp;ROUNDUP(MONTH(SalesDataTable[[#This Row],[Order Date]])/3,0)</f>
        <v>Q4</v>
      </c>
      <c r="E1274" s="4">
        <f>MONTH(SalesDataTable[[#This Row],[Order Date]])</f>
        <v>11</v>
      </c>
      <c r="F1274" s="4" t="str">
        <f>TEXT(SalesDataTable[[#This Row],[Order Date]],"MMM")</f>
        <v>Nov</v>
      </c>
      <c r="G1274" s="4" t="s">
        <v>11</v>
      </c>
      <c r="H1274" s="4" t="s">
        <v>39</v>
      </c>
      <c r="I1274" s="4" t="s">
        <v>19</v>
      </c>
      <c r="J1274" s="4" t="s">
        <v>3</v>
      </c>
      <c r="K1274" s="4" t="s">
        <v>9</v>
      </c>
      <c r="L1274" s="4" t="s">
        <v>17</v>
      </c>
      <c r="M1274" s="8">
        <v>1</v>
      </c>
      <c r="N1274" s="5">
        <v>143.77000000000001</v>
      </c>
      <c r="O1274" s="6">
        <v>0.1</v>
      </c>
      <c r="P1274" s="5">
        <v>81.02</v>
      </c>
      <c r="Q1274" s="5">
        <f t="shared" si="76"/>
        <v>129.393</v>
      </c>
      <c r="R1274" s="5">
        <f t="shared" si="77"/>
        <v>81.02</v>
      </c>
      <c r="S1274" s="5">
        <f t="shared" si="78"/>
        <v>48.373000000000005</v>
      </c>
      <c r="T1274" s="7">
        <f t="shared" si="79"/>
        <v>0.3738455712441941</v>
      </c>
    </row>
    <row r="1275" spans="1:20" ht="15.6">
      <c r="A1275" s="2">
        <v>2486</v>
      </c>
      <c r="B1275" s="3">
        <v>46125</v>
      </c>
      <c r="C1275" s="4">
        <f>YEAR(SalesDataTable[[#This Row],[Order Date]])</f>
        <v>2026</v>
      </c>
      <c r="D1275" s="4" t="str">
        <f>"Q"&amp;ROUNDUP(MONTH(SalesDataTable[[#This Row],[Order Date]])/3,0)</f>
        <v>Q2</v>
      </c>
      <c r="E1275" s="4">
        <f>MONTH(SalesDataTable[[#This Row],[Order Date]])</f>
        <v>4</v>
      </c>
      <c r="F1275" s="4" t="str">
        <f>TEXT(SalesDataTable[[#This Row],[Order Date]],"MMM")</f>
        <v>Apr</v>
      </c>
      <c r="G1275" s="4" t="s">
        <v>6</v>
      </c>
      <c r="H1275" s="4" t="s">
        <v>41</v>
      </c>
      <c r="I1275" s="4" t="s">
        <v>2</v>
      </c>
      <c r="J1275" s="4" t="s">
        <v>16</v>
      </c>
      <c r="K1275" s="4" t="s">
        <v>9</v>
      </c>
      <c r="L1275" s="4" t="s">
        <v>10</v>
      </c>
      <c r="M1275" s="8">
        <v>1</v>
      </c>
      <c r="N1275" s="5">
        <v>93.65</v>
      </c>
      <c r="O1275" s="6">
        <v>0</v>
      </c>
      <c r="P1275" s="5">
        <v>44.15</v>
      </c>
      <c r="Q1275" s="5">
        <f t="shared" si="76"/>
        <v>93.65</v>
      </c>
      <c r="R1275" s="5">
        <f t="shared" si="77"/>
        <v>44.15</v>
      </c>
      <c r="S1275" s="5">
        <f t="shared" si="78"/>
        <v>49.500000000000007</v>
      </c>
      <c r="T1275" s="7">
        <f t="shared" si="79"/>
        <v>0.5285638013881474</v>
      </c>
    </row>
    <row r="1276" spans="1:20" ht="15.6">
      <c r="A1276" s="2">
        <v>2487</v>
      </c>
      <c r="B1276" s="3">
        <v>46347</v>
      </c>
      <c r="C1276" s="4">
        <f>YEAR(SalesDataTable[[#This Row],[Order Date]])</f>
        <v>2026</v>
      </c>
      <c r="D1276" s="4" t="str">
        <f>"Q"&amp;ROUNDUP(MONTH(SalesDataTable[[#This Row],[Order Date]])/3,0)</f>
        <v>Q4</v>
      </c>
      <c r="E1276" s="4">
        <f>MONTH(SalesDataTable[[#This Row],[Order Date]])</f>
        <v>11</v>
      </c>
      <c r="F1276" s="4" t="str">
        <f>TEXT(SalesDataTable[[#This Row],[Order Date]],"MMM")</f>
        <v>Nov</v>
      </c>
      <c r="G1276" s="4" t="s">
        <v>11</v>
      </c>
      <c r="H1276" s="4" t="s">
        <v>12</v>
      </c>
      <c r="I1276" s="4" t="s">
        <v>28</v>
      </c>
      <c r="J1276" s="4" t="s">
        <v>13</v>
      </c>
      <c r="K1276" s="4" t="s">
        <v>23</v>
      </c>
      <c r="L1276" s="4" t="s">
        <v>51</v>
      </c>
      <c r="M1276" s="8">
        <v>1</v>
      </c>
      <c r="N1276" s="5">
        <v>123.43</v>
      </c>
      <c r="O1276" s="6">
        <v>0.15</v>
      </c>
      <c r="P1276" s="5">
        <v>60.8</v>
      </c>
      <c r="Q1276" s="5">
        <f t="shared" si="76"/>
        <v>104.91550000000001</v>
      </c>
      <c r="R1276" s="5">
        <f t="shared" si="77"/>
        <v>60.8</v>
      </c>
      <c r="S1276" s="5">
        <f t="shared" si="78"/>
        <v>44.115500000000011</v>
      </c>
      <c r="T1276" s="7">
        <f t="shared" si="79"/>
        <v>0.42048601017008935</v>
      </c>
    </row>
    <row r="1277" spans="1:20" ht="15.6">
      <c r="A1277" s="2">
        <v>2488</v>
      </c>
      <c r="B1277" s="3">
        <v>46208</v>
      </c>
      <c r="C1277" s="4">
        <f>YEAR(SalesDataTable[[#This Row],[Order Date]])</f>
        <v>2026</v>
      </c>
      <c r="D1277" s="4" t="str">
        <f>"Q"&amp;ROUNDUP(MONTH(SalesDataTable[[#This Row],[Order Date]])/3,0)</f>
        <v>Q3</v>
      </c>
      <c r="E1277" s="4">
        <f>MONTH(SalesDataTable[[#This Row],[Order Date]])</f>
        <v>7</v>
      </c>
      <c r="F1277" s="4" t="str">
        <f>TEXT(SalesDataTable[[#This Row],[Order Date]],"MMM")</f>
        <v>Jul</v>
      </c>
      <c r="G1277" s="4" t="s">
        <v>20</v>
      </c>
      <c r="H1277" s="4" t="s">
        <v>33</v>
      </c>
      <c r="I1277" s="4" t="s">
        <v>19</v>
      </c>
      <c r="J1277" s="4" t="s">
        <v>13</v>
      </c>
      <c r="K1277" s="4" t="s">
        <v>9</v>
      </c>
      <c r="L1277" s="4" t="s">
        <v>46</v>
      </c>
      <c r="M1277" s="8">
        <v>2</v>
      </c>
      <c r="N1277" s="5">
        <v>71.27</v>
      </c>
      <c r="O1277" s="6">
        <v>0.05</v>
      </c>
      <c r="P1277" s="5">
        <v>32.85</v>
      </c>
      <c r="Q1277" s="5">
        <f t="shared" si="76"/>
        <v>135.41299999999998</v>
      </c>
      <c r="R1277" s="5">
        <f t="shared" si="77"/>
        <v>65.7</v>
      </c>
      <c r="S1277" s="5">
        <f t="shared" si="78"/>
        <v>69.71299999999998</v>
      </c>
      <c r="T1277" s="7">
        <f t="shared" si="79"/>
        <v>0.5148176319851121</v>
      </c>
    </row>
    <row r="1278" spans="1:20" ht="15.6">
      <c r="A1278" s="2">
        <v>2490</v>
      </c>
      <c r="B1278" s="3">
        <v>46047</v>
      </c>
      <c r="C1278" s="4">
        <f>YEAR(SalesDataTable[[#This Row],[Order Date]])</f>
        <v>2026</v>
      </c>
      <c r="D1278" s="4" t="str">
        <f>"Q"&amp;ROUNDUP(MONTH(SalesDataTable[[#This Row],[Order Date]])/3,0)</f>
        <v>Q1</v>
      </c>
      <c r="E1278" s="4">
        <f>MONTH(SalesDataTable[[#This Row],[Order Date]])</f>
        <v>1</v>
      </c>
      <c r="F1278" s="4" t="str">
        <f>TEXT(SalesDataTable[[#This Row],[Order Date]],"MMM")</f>
        <v>Jan</v>
      </c>
      <c r="G1278" s="4" t="s">
        <v>6</v>
      </c>
      <c r="H1278" s="4" t="s">
        <v>49</v>
      </c>
      <c r="I1278" s="4" t="s">
        <v>2</v>
      </c>
      <c r="J1278" s="4" t="s">
        <v>13</v>
      </c>
      <c r="K1278" s="4" t="s">
        <v>4</v>
      </c>
      <c r="L1278" s="4" t="s">
        <v>30</v>
      </c>
      <c r="M1278" s="8">
        <v>2</v>
      </c>
      <c r="N1278" s="5">
        <v>103.99</v>
      </c>
      <c r="O1278" s="6">
        <v>0.15</v>
      </c>
      <c r="P1278" s="5">
        <v>51.94</v>
      </c>
      <c r="Q1278" s="5">
        <f t="shared" si="76"/>
        <v>176.78299999999999</v>
      </c>
      <c r="R1278" s="5">
        <f t="shared" si="77"/>
        <v>103.88</v>
      </c>
      <c r="S1278" s="5">
        <f t="shared" si="78"/>
        <v>72.902999999999992</v>
      </c>
      <c r="T1278" s="7">
        <f t="shared" si="79"/>
        <v>0.41238693765803269</v>
      </c>
    </row>
    <row r="1279" spans="1:20" ht="15.6">
      <c r="A1279" s="2">
        <v>2494</v>
      </c>
      <c r="B1279" s="3">
        <v>46061</v>
      </c>
      <c r="C1279" s="4">
        <f>YEAR(SalesDataTable[[#This Row],[Order Date]])</f>
        <v>2026</v>
      </c>
      <c r="D1279" s="4" t="str">
        <f>"Q"&amp;ROUNDUP(MONTH(SalesDataTable[[#This Row],[Order Date]])/3,0)</f>
        <v>Q1</v>
      </c>
      <c r="E1279" s="4">
        <f>MONTH(SalesDataTable[[#This Row],[Order Date]])</f>
        <v>2</v>
      </c>
      <c r="F1279" s="4" t="str">
        <f>TEXT(SalesDataTable[[#This Row],[Order Date]],"MMM")</f>
        <v>Feb</v>
      </c>
      <c r="G1279" s="4" t="s">
        <v>11</v>
      </c>
      <c r="H1279" s="4" t="s">
        <v>25</v>
      </c>
      <c r="I1279" s="4" t="s">
        <v>2</v>
      </c>
      <c r="J1279" s="4" t="s">
        <v>13</v>
      </c>
      <c r="K1279" s="4" t="s">
        <v>9</v>
      </c>
      <c r="L1279" s="4" t="s">
        <v>46</v>
      </c>
      <c r="M1279" s="8">
        <v>1</v>
      </c>
      <c r="N1279" s="5">
        <v>69.98</v>
      </c>
      <c r="O1279" s="6">
        <v>0</v>
      </c>
      <c r="P1279" s="5">
        <v>33.21</v>
      </c>
      <c r="Q1279" s="5">
        <f t="shared" si="76"/>
        <v>69.98</v>
      </c>
      <c r="R1279" s="5">
        <f t="shared" si="77"/>
        <v>33.21</v>
      </c>
      <c r="S1279" s="5">
        <f t="shared" si="78"/>
        <v>36.770000000000003</v>
      </c>
      <c r="T1279" s="7">
        <f t="shared" si="79"/>
        <v>0.52543583881108891</v>
      </c>
    </row>
    <row r="1280" spans="1:20" ht="15.6">
      <c r="A1280" s="2">
        <v>2496</v>
      </c>
      <c r="B1280" s="3">
        <v>46158</v>
      </c>
      <c r="C1280" s="4">
        <f>YEAR(SalesDataTable[[#This Row],[Order Date]])</f>
        <v>2026</v>
      </c>
      <c r="D1280" s="4" t="str">
        <f>"Q"&amp;ROUNDUP(MONTH(SalesDataTable[[#This Row],[Order Date]])/3,0)</f>
        <v>Q2</v>
      </c>
      <c r="E1280" s="4">
        <f>MONTH(SalesDataTable[[#This Row],[Order Date]])</f>
        <v>5</v>
      </c>
      <c r="F1280" s="4" t="str">
        <f>TEXT(SalesDataTable[[#This Row],[Order Date]],"MMM")</f>
        <v>May</v>
      </c>
      <c r="G1280" s="4" t="s">
        <v>6</v>
      </c>
      <c r="H1280" s="4" t="s">
        <v>27</v>
      </c>
      <c r="I1280" s="4" t="s">
        <v>2</v>
      </c>
      <c r="J1280" s="4" t="s">
        <v>3</v>
      </c>
      <c r="K1280" s="4" t="s">
        <v>14</v>
      </c>
      <c r="L1280" s="4" t="s">
        <v>32</v>
      </c>
      <c r="M1280" s="8">
        <v>2</v>
      </c>
      <c r="N1280" s="5">
        <v>46.44</v>
      </c>
      <c r="O1280" s="6">
        <v>0</v>
      </c>
      <c r="P1280" s="5">
        <v>18.63</v>
      </c>
      <c r="Q1280" s="5">
        <f t="shared" si="76"/>
        <v>92.88</v>
      </c>
      <c r="R1280" s="5">
        <f t="shared" si="77"/>
        <v>37.26</v>
      </c>
      <c r="S1280" s="5">
        <f t="shared" si="78"/>
        <v>55.62</v>
      </c>
      <c r="T1280" s="7">
        <f t="shared" si="79"/>
        <v>0.59883720930232553</v>
      </c>
    </row>
    <row r="1281" spans="1:20" ht="15.6">
      <c r="A1281" s="2">
        <v>2498</v>
      </c>
      <c r="B1281" s="3">
        <v>46094</v>
      </c>
      <c r="C1281" s="4">
        <f>YEAR(SalesDataTable[[#This Row],[Order Date]])</f>
        <v>2026</v>
      </c>
      <c r="D1281" s="4" t="str">
        <f>"Q"&amp;ROUNDUP(MONTH(SalesDataTable[[#This Row],[Order Date]])/3,0)</f>
        <v>Q1</v>
      </c>
      <c r="E1281" s="4">
        <f>MONTH(SalesDataTable[[#This Row],[Order Date]])</f>
        <v>3</v>
      </c>
      <c r="F1281" s="4" t="str">
        <f>TEXT(SalesDataTable[[#This Row],[Order Date]],"MMM")</f>
        <v>Mar</v>
      </c>
      <c r="G1281" s="4" t="s">
        <v>11</v>
      </c>
      <c r="H1281" s="4" t="s">
        <v>18</v>
      </c>
      <c r="I1281" s="4" t="s">
        <v>19</v>
      </c>
      <c r="J1281" s="4" t="s">
        <v>13</v>
      </c>
      <c r="K1281" s="4" t="s">
        <v>4</v>
      </c>
      <c r="L1281" s="4" t="s">
        <v>22</v>
      </c>
      <c r="M1281" s="8">
        <v>1</v>
      </c>
      <c r="N1281" s="5">
        <v>50.04</v>
      </c>
      <c r="O1281" s="6">
        <v>0</v>
      </c>
      <c r="P1281" s="5">
        <v>22.64</v>
      </c>
      <c r="Q1281" s="5">
        <f t="shared" si="76"/>
        <v>50.04</v>
      </c>
      <c r="R1281" s="5">
        <f t="shared" si="77"/>
        <v>22.64</v>
      </c>
      <c r="S1281" s="5">
        <f t="shared" si="78"/>
        <v>27.4</v>
      </c>
      <c r="T1281" s="7">
        <f t="shared" si="79"/>
        <v>0.54756195043964828</v>
      </c>
    </row>
    <row r="1282" spans="1:20" ht="15.6">
      <c r="A1282" s="2">
        <v>2499</v>
      </c>
      <c r="B1282" s="3">
        <v>46085</v>
      </c>
      <c r="C1282" s="4">
        <f>YEAR(SalesDataTable[[#This Row],[Order Date]])</f>
        <v>2026</v>
      </c>
      <c r="D1282" s="4" t="str">
        <f>"Q"&amp;ROUNDUP(MONTH(SalesDataTable[[#This Row],[Order Date]])/3,0)</f>
        <v>Q1</v>
      </c>
      <c r="E1282" s="4">
        <f>MONTH(SalesDataTable[[#This Row],[Order Date]])</f>
        <v>3</v>
      </c>
      <c r="F1282" s="4" t="str">
        <f>TEXT(SalesDataTable[[#This Row],[Order Date]],"MMM")</f>
        <v>Mar</v>
      </c>
      <c r="G1282" s="4" t="s">
        <v>20</v>
      </c>
      <c r="H1282" s="4" t="s">
        <v>31</v>
      </c>
      <c r="I1282" s="4" t="s">
        <v>19</v>
      </c>
      <c r="J1282" s="4" t="s">
        <v>13</v>
      </c>
      <c r="K1282" s="4" t="s">
        <v>23</v>
      </c>
      <c r="L1282" s="4" t="s">
        <v>24</v>
      </c>
      <c r="M1282" s="8">
        <v>2</v>
      </c>
      <c r="N1282" s="5">
        <v>341.1</v>
      </c>
      <c r="O1282" s="6">
        <v>0</v>
      </c>
      <c r="P1282" s="5">
        <v>200.19</v>
      </c>
      <c r="Q1282" s="5">
        <f t="shared" ref="Q1282:Q1345" si="80">M1282*N1282*(1-O1282)</f>
        <v>682.2</v>
      </c>
      <c r="R1282" s="5">
        <f t="shared" ref="R1282:R1345" si="81">M1282*P1282</f>
        <v>400.38</v>
      </c>
      <c r="S1282" s="5">
        <f t="shared" ref="S1282:S1345" si="82">Q1282-R1282</f>
        <v>281.82000000000005</v>
      </c>
      <c r="T1282" s="7">
        <f t="shared" ref="T1282:T1345" si="83">IFERROR(S1282/Q1282,0)</f>
        <v>0.41310466138962187</v>
      </c>
    </row>
    <row r="1283" spans="1:20" ht="15.6">
      <c r="A1283" s="2">
        <v>2503</v>
      </c>
      <c r="B1283" s="3">
        <v>46260</v>
      </c>
      <c r="C1283" s="4">
        <f>YEAR(SalesDataTable[[#This Row],[Order Date]])</f>
        <v>2026</v>
      </c>
      <c r="D1283" s="4" t="str">
        <f>"Q"&amp;ROUNDUP(MONTH(SalesDataTable[[#This Row],[Order Date]])/3,0)</f>
        <v>Q3</v>
      </c>
      <c r="E1283" s="4">
        <f>MONTH(SalesDataTable[[#This Row],[Order Date]])</f>
        <v>8</v>
      </c>
      <c r="F1283" s="4" t="str">
        <f>TEXT(SalesDataTable[[#This Row],[Order Date]],"MMM")</f>
        <v>Aug</v>
      </c>
      <c r="G1283" s="4" t="s">
        <v>6</v>
      </c>
      <c r="H1283" s="4" t="s">
        <v>27</v>
      </c>
      <c r="I1283" s="4" t="s">
        <v>2</v>
      </c>
      <c r="J1283" s="4" t="s">
        <v>3</v>
      </c>
      <c r="K1283" s="4" t="s">
        <v>4</v>
      </c>
      <c r="L1283" s="4" t="s">
        <v>22</v>
      </c>
      <c r="M1283" s="8">
        <v>2</v>
      </c>
      <c r="N1283" s="5">
        <v>50.02</v>
      </c>
      <c r="O1283" s="6">
        <v>0</v>
      </c>
      <c r="P1283" s="5">
        <v>21.99</v>
      </c>
      <c r="Q1283" s="5">
        <f t="shared" si="80"/>
        <v>100.04</v>
      </c>
      <c r="R1283" s="5">
        <f t="shared" si="81"/>
        <v>43.98</v>
      </c>
      <c r="S1283" s="5">
        <f t="shared" si="82"/>
        <v>56.060000000000009</v>
      </c>
      <c r="T1283" s="7">
        <f t="shared" si="83"/>
        <v>0.56037584966013598</v>
      </c>
    </row>
    <row r="1284" spans="1:20" ht="15.6">
      <c r="A1284" s="2">
        <v>2504</v>
      </c>
      <c r="B1284" s="3">
        <v>46158</v>
      </c>
      <c r="C1284" s="4">
        <f>YEAR(SalesDataTable[[#This Row],[Order Date]])</f>
        <v>2026</v>
      </c>
      <c r="D1284" s="4" t="str">
        <f>"Q"&amp;ROUNDUP(MONTH(SalesDataTable[[#This Row],[Order Date]])/3,0)</f>
        <v>Q2</v>
      </c>
      <c r="E1284" s="4">
        <f>MONTH(SalesDataTable[[#This Row],[Order Date]])</f>
        <v>5</v>
      </c>
      <c r="F1284" s="4" t="str">
        <f>TEXT(SalesDataTable[[#This Row],[Order Date]],"MMM")</f>
        <v>May</v>
      </c>
      <c r="G1284" s="4" t="s">
        <v>20</v>
      </c>
      <c r="H1284" s="4" t="s">
        <v>31</v>
      </c>
      <c r="I1284" s="4" t="s">
        <v>2</v>
      </c>
      <c r="J1284" s="4" t="s">
        <v>13</v>
      </c>
      <c r="K1284" s="4" t="s">
        <v>14</v>
      </c>
      <c r="L1284" s="4" t="s">
        <v>15</v>
      </c>
      <c r="M1284" s="8">
        <v>1</v>
      </c>
      <c r="N1284" s="5">
        <v>36.659999999999997</v>
      </c>
      <c r="O1284" s="6">
        <v>0</v>
      </c>
      <c r="P1284" s="5">
        <v>13.61</v>
      </c>
      <c r="Q1284" s="5">
        <f t="shared" si="80"/>
        <v>36.659999999999997</v>
      </c>
      <c r="R1284" s="5">
        <f t="shared" si="81"/>
        <v>13.61</v>
      </c>
      <c r="S1284" s="5">
        <f t="shared" si="82"/>
        <v>23.049999999999997</v>
      </c>
      <c r="T1284" s="7">
        <f t="shared" si="83"/>
        <v>0.62875068194217132</v>
      </c>
    </row>
    <row r="1285" spans="1:20" ht="15.6">
      <c r="A1285" s="2">
        <v>2511</v>
      </c>
      <c r="B1285" s="3">
        <v>46146</v>
      </c>
      <c r="C1285" s="4">
        <f>YEAR(SalesDataTable[[#This Row],[Order Date]])</f>
        <v>2026</v>
      </c>
      <c r="D1285" s="4" t="str">
        <f>"Q"&amp;ROUNDUP(MONTH(SalesDataTable[[#This Row],[Order Date]])/3,0)</f>
        <v>Q2</v>
      </c>
      <c r="E1285" s="4">
        <f>MONTH(SalesDataTable[[#This Row],[Order Date]])</f>
        <v>5</v>
      </c>
      <c r="F1285" s="4" t="str">
        <f>TEXT(SalesDataTable[[#This Row],[Order Date]],"MMM")</f>
        <v>May</v>
      </c>
      <c r="G1285" s="4" t="s">
        <v>11</v>
      </c>
      <c r="H1285" s="4" t="s">
        <v>39</v>
      </c>
      <c r="I1285" s="4" t="s">
        <v>8</v>
      </c>
      <c r="J1285" s="4" t="s">
        <v>16</v>
      </c>
      <c r="K1285" s="4" t="s">
        <v>23</v>
      </c>
      <c r="L1285" s="4" t="s">
        <v>29</v>
      </c>
      <c r="M1285" s="8">
        <v>8</v>
      </c>
      <c r="N1285" s="5">
        <v>195.03</v>
      </c>
      <c r="O1285" s="6">
        <v>0.15</v>
      </c>
      <c r="P1285" s="5">
        <v>101.13</v>
      </c>
      <c r="Q1285" s="5">
        <f t="shared" si="80"/>
        <v>1326.204</v>
      </c>
      <c r="R1285" s="5">
        <f t="shared" si="81"/>
        <v>809.04</v>
      </c>
      <c r="S1285" s="5">
        <f t="shared" si="82"/>
        <v>517.16399999999999</v>
      </c>
      <c r="T1285" s="7">
        <f t="shared" si="83"/>
        <v>0.38995810599274322</v>
      </c>
    </row>
    <row r="1286" spans="1:20" ht="15.6">
      <c r="A1286" s="2">
        <v>2512</v>
      </c>
      <c r="B1286" s="3">
        <v>46093</v>
      </c>
      <c r="C1286" s="4">
        <f>YEAR(SalesDataTable[[#This Row],[Order Date]])</f>
        <v>2026</v>
      </c>
      <c r="D1286" s="4" t="str">
        <f>"Q"&amp;ROUNDUP(MONTH(SalesDataTable[[#This Row],[Order Date]])/3,0)</f>
        <v>Q1</v>
      </c>
      <c r="E1286" s="4">
        <f>MONTH(SalesDataTable[[#This Row],[Order Date]])</f>
        <v>3</v>
      </c>
      <c r="F1286" s="4" t="str">
        <f>TEXT(SalesDataTable[[#This Row],[Order Date]],"MMM")</f>
        <v>Mar</v>
      </c>
      <c r="G1286" s="4" t="s">
        <v>6</v>
      </c>
      <c r="H1286" s="4" t="s">
        <v>7</v>
      </c>
      <c r="I1286" s="4" t="s">
        <v>2</v>
      </c>
      <c r="J1286" s="4" t="s">
        <v>13</v>
      </c>
      <c r="K1286" s="4" t="s">
        <v>23</v>
      </c>
      <c r="L1286" s="4" t="s">
        <v>29</v>
      </c>
      <c r="M1286" s="8">
        <v>2</v>
      </c>
      <c r="N1286" s="5">
        <v>192.76</v>
      </c>
      <c r="O1286" s="6">
        <v>0</v>
      </c>
      <c r="P1286" s="5">
        <v>103.08</v>
      </c>
      <c r="Q1286" s="5">
        <f t="shared" si="80"/>
        <v>385.52</v>
      </c>
      <c r="R1286" s="5">
        <f t="shared" si="81"/>
        <v>206.16</v>
      </c>
      <c r="S1286" s="5">
        <f t="shared" si="82"/>
        <v>179.35999999999999</v>
      </c>
      <c r="T1286" s="7">
        <f t="shared" si="83"/>
        <v>0.46524175140070551</v>
      </c>
    </row>
    <row r="1287" spans="1:20" ht="15.6">
      <c r="A1287" s="2">
        <v>2514</v>
      </c>
      <c r="B1287" s="3">
        <v>46223</v>
      </c>
      <c r="C1287" s="4">
        <f>YEAR(SalesDataTable[[#This Row],[Order Date]])</f>
        <v>2026</v>
      </c>
      <c r="D1287" s="4" t="str">
        <f>"Q"&amp;ROUNDUP(MONTH(SalesDataTable[[#This Row],[Order Date]])/3,0)</f>
        <v>Q3</v>
      </c>
      <c r="E1287" s="4">
        <f>MONTH(SalesDataTable[[#This Row],[Order Date]])</f>
        <v>7</v>
      </c>
      <c r="F1287" s="4" t="str">
        <f>TEXT(SalesDataTable[[#This Row],[Order Date]],"MMM")</f>
        <v>Jul</v>
      </c>
      <c r="G1287" s="4" t="s">
        <v>6</v>
      </c>
      <c r="H1287" s="4" t="s">
        <v>27</v>
      </c>
      <c r="I1287" s="4" t="s">
        <v>2</v>
      </c>
      <c r="J1287" s="4" t="s">
        <v>13</v>
      </c>
      <c r="K1287" s="4" t="s">
        <v>14</v>
      </c>
      <c r="L1287" s="4" t="s">
        <v>48</v>
      </c>
      <c r="M1287" s="8">
        <v>2</v>
      </c>
      <c r="N1287" s="5">
        <v>161.97</v>
      </c>
      <c r="O1287" s="6">
        <v>0.1</v>
      </c>
      <c r="P1287" s="5">
        <v>88.57</v>
      </c>
      <c r="Q1287" s="5">
        <f t="shared" si="80"/>
        <v>291.54599999999999</v>
      </c>
      <c r="R1287" s="5">
        <f t="shared" si="81"/>
        <v>177.14</v>
      </c>
      <c r="S1287" s="5">
        <f t="shared" si="82"/>
        <v>114.40600000000001</v>
      </c>
      <c r="T1287" s="7">
        <f t="shared" si="83"/>
        <v>0.39241148909606033</v>
      </c>
    </row>
    <row r="1288" spans="1:20" ht="15.6">
      <c r="A1288" s="2">
        <v>2515</v>
      </c>
      <c r="B1288" s="3">
        <v>46118</v>
      </c>
      <c r="C1288" s="4">
        <f>YEAR(SalesDataTable[[#This Row],[Order Date]])</f>
        <v>2026</v>
      </c>
      <c r="D1288" s="4" t="str">
        <f>"Q"&amp;ROUNDUP(MONTH(SalesDataTable[[#This Row],[Order Date]])/3,0)</f>
        <v>Q2</v>
      </c>
      <c r="E1288" s="4">
        <f>MONTH(SalesDataTable[[#This Row],[Order Date]])</f>
        <v>4</v>
      </c>
      <c r="F1288" s="4" t="str">
        <f>TEXT(SalesDataTable[[#This Row],[Order Date]],"MMM")</f>
        <v>Apr</v>
      </c>
      <c r="G1288" s="4" t="s">
        <v>20</v>
      </c>
      <c r="H1288" s="4" t="s">
        <v>33</v>
      </c>
      <c r="I1288" s="4" t="s">
        <v>2</v>
      </c>
      <c r="J1288" s="4" t="s">
        <v>3</v>
      </c>
      <c r="K1288" s="4" t="s">
        <v>4</v>
      </c>
      <c r="L1288" s="4" t="s">
        <v>5</v>
      </c>
      <c r="M1288" s="8">
        <v>1</v>
      </c>
      <c r="N1288" s="5">
        <v>81.78</v>
      </c>
      <c r="O1288" s="6">
        <v>0</v>
      </c>
      <c r="P1288" s="5">
        <v>42.82</v>
      </c>
      <c r="Q1288" s="5">
        <f t="shared" si="80"/>
        <v>81.78</v>
      </c>
      <c r="R1288" s="5">
        <f t="shared" si="81"/>
        <v>42.82</v>
      </c>
      <c r="S1288" s="5">
        <f t="shared" si="82"/>
        <v>38.96</v>
      </c>
      <c r="T1288" s="7">
        <f t="shared" si="83"/>
        <v>0.47640009782342874</v>
      </c>
    </row>
    <row r="1289" spans="1:20" ht="15.6">
      <c r="A1289" s="2">
        <v>2516</v>
      </c>
      <c r="B1289" s="3">
        <v>46297</v>
      </c>
      <c r="C1289" s="4">
        <f>YEAR(SalesDataTable[[#This Row],[Order Date]])</f>
        <v>2026</v>
      </c>
      <c r="D1289" s="4" t="str">
        <f>"Q"&amp;ROUNDUP(MONTH(SalesDataTable[[#This Row],[Order Date]])/3,0)</f>
        <v>Q4</v>
      </c>
      <c r="E1289" s="4">
        <f>MONTH(SalesDataTable[[#This Row],[Order Date]])</f>
        <v>10</v>
      </c>
      <c r="F1289" s="4" t="str">
        <f>TEXT(SalesDataTable[[#This Row],[Order Date]],"MMM")</f>
        <v>Oct</v>
      </c>
      <c r="G1289" s="4" t="s">
        <v>11</v>
      </c>
      <c r="H1289" s="4" t="s">
        <v>39</v>
      </c>
      <c r="I1289" s="4" t="s">
        <v>2</v>
      </c>
      <c r="J1289" s="4" t="s">
        <v>13</v>
      </c>
      <c r="K1289" s="4" t="s">
        <v>23</v>
      </c>
      <c r="L1289" s="4" t="s">
        <v>29</v>
      </c>
      <c r="M1289" s="8">
        <v>2</v>
      </c>
      <c r="N1289" s="5">
        <v>198.57</v>
      </c>
      <c r="O1289" s="6">
        <v>0.15</v>
      </c>
      <c r="P1289" s="5">
        <v>101.08</v>
      </c>
      <c r="Q1289" s="5">
        <f t="shared" si="80"/>
        <v>337.56899999999996</v>
      </c>
      <c r="R1289" s="5">
        <f t="shared" si="81"/>
        <v>202.16</v>
      </c>
      <c r="S1289" s="5">
        <f t="shared" si="82"/>
        <v>135.40899999999996</v>
      </c>
      <c r="T1289" s="7">
        <f t="shared" si="83"/>
        <v>0.4011298430839324</v>
      </c>
    </row>
    <row r="1290" spans="1:20" ht="15.6">
      <c r="A1290" s="2">
        <v>2517</v>
      </c>
      <c r="B1290" s="3">
        <v>46216</v>
      </c>
      <c r="C1290" s="4">
        <f>YEAR(SalesDataTable[[#This Row],[Order Date]])</f>
        <v>2026</v>
      </c>
      <c r="D1290" s="4" t="str">
        <f>"Q"&amp;ROUNDUP(MONTH(SalesDataTable[[#This Row],[Order Date]])/3,0)</f>
        <v>Q3</v>
      </c>
      <c r="E1290" s="4">
        <f>MONTH(SalesDataTable[[#This Row],[Order Date]])</f>
        <v>7</v>
      </c>
      <c r="F1290" s="4" t="str">
        <f>TEXT(SalesDataTable[[#This Row],[Order Date]],"MMM")</f>
        <v>Jul</v>
      </c>
      <c r="G1290" s="4" t="s">
        <v>6</v>
      </c>
      <c r="H1290" s="4" t="s">
        <v>27</v>
      </c>
      <c r="I1290" s="4" t="s">
        <v>2</v>
      </c>
      <c r="J1290" s="4" t="s">
        <v>13</v>
      </c>
      <c r="K1290" s="4" t="s">
        <v>14</v>
      </c>
      <c r="L1290" s="4" t="s">
        <v>15</v>
      </c>
      <c r="M1290" s="8">
        <v>1</v>
      </c>
      <c r="N1290" s="5">
        <v>36.479999999999997</v>
      </c>
      <c r="O1290" s="6">
        <v>0.05</v>
      </c>
      <c r="P1290" s="5">
        <v>13.22</v>
      </c>
      <c r="Q1290" s="5">
        <f t="shared" si="80"/>
        <v>34.655999999999999</v>
      </c>
      <c r="R1290" s="5">
        <f t="shared" si="81"/>
        <v>13.22</v>
      </c>
      <c r="S1290" s="5">
        <f t="shared" si="82"/>
        <v>21.436</v>
      </c>
      <c r="T1290" s="7">
        <f t="shared" si="83"/>
        <v>0.61853647276084955</v>
      </c>
    </row>
    <row r="1291" spans="1:20" ht="15.6">
      <c r="A1291" s="2">
        <v>2519</v>
      </c>
      <c r="B1291" s="3">
        <v>46235</v>
      </c>
      <c r="C1291" s="4">
        <f>YEAR(SalesDataTable[[#This Row],[Order Date]])</f>
        <v>2026</v>
      </c>
      <c r="D1291" s="4" t="str">
        <f>"Q"&amp;ROUNDUP(MONTH(SalesDataTable[[#This Row],[Order Date]])/3,0)</f>
        <v>Q3</v>
      </c>
      <c r="E1291" s="4">
        <f>MONTH(SalesDataTable[[#This Row],[Order Date]])</f>
        <v>8</v>
      </c>
      <c r="F1291" s="4" t="str">
        <f>TEXT(SalesDataTable[[#This Row],[Order Date]],"MMM")</f>
        <v>Aug</v>
      </c>
      <c r="G1291" s="4" t="s">
        <v>11</v>
      </c>
      <c r="H1291" s="4" t="s">
        <v>12</v>
      </c>
      <c r="I1291" s="4" t="s">
        <v>2</v>
      </c>
      <c r="J1291" s="4" t="s">
        <v>3</v>
      </c>
      <c r="K1291" s="4" t="s">
        <v>9</v>
      </c>
      <c r="L1291" s="4" t="s">
        <v>10</v>
      </c>
      <c r="M1291" s="8">
        <v>2</v>
      </c>
      <c r="N1291" s="5">
        <v>91.11</v>
      </c>
      <c r="O1291" s="6">
        <v>0</v>
      </c>
      <c r="P1291" s="5">
        <v>44.19</v>
      </c>
      <c r="Q1291" s="5">
        <f t="shared" si="80"/>
        <v>182.22</v>
      </c>
      <c r="R1291" s="5">
        <f t="shared" si="81"/>
        <v>88.38</v>
      </c>
      <c r="S1291" s="5">
        <f t="shared" si="82"/>
        <v>93.84</v>
      </c>
      <c r="T1291" s="7">
        <f t="shared" si="83"/>
        <v>0.51498189002304906</v>
      </c>
    </row>
    <row r="1292" spans="1:20" ht="15.6">
      <c r="A1292" s="2">
        <v>2520</v>
      </c>
      <c r="B1292" s="3">
        <v>46064</v>
      </c>
      <c r="C1292" s="4">
        <f>YEAR(SalesDataTable[[#This Row],[Order Date]])</f>
        <v>2026</v>
      </c>
      <c r="D1292" s="4" t="str">
        <f>"Q"&amp;ROUNDUP(MONTH(SalesDataTable[[#This Row],[Order Date]])/3,0)</f>
        <v>Q1</v>
      </c>
      <c r="E1292" s="4">
        <f>MONTH(SalesDataTable[[#This Row],[Order Date]])</f>
        <v>2</v>
      </c>
      <c r="F1292" s="4" t="str">
        <f>TEXT(SalesDataTable[[#This Row],[Order Date]],"MMM")</f>
        <v>Feb</v>
      </c>
      <c r="G1292" s="4" t="s">
        <v>6</v>
      </c>
      <c r="H1292" s="4" t="s">
        <v>49</v>
      </c>
      <c r="I1292" s="4" t="s">
        <v>8</v>
      </c>
      <c r="J1292" s="4" t="s">
        <v>16</v>
      </c>
      <c r="K1292" s="4" t="s">
        <v>23</v>
      </c>
      <c r="L1292" s="4" t="s">
        <v>24</v>
      </c>
      <c r="M1292" s="8">
        <v>10</v>
      </c>
      <c r="N1292" s="5">
        <v>343.77</v>
      </c>
      <c r="O1292" s="6">
        <v>0.15</v>
      </c>
      <c r="P1292" s="5">
        <v>195.29</v>
      </c>
      <c r="Q1292" s="5">
        <f t="shared" si="80"/>
        <v>2922.0449999999996</v>
      </c>
      <c r="R1292" s="5">
        <f t="shared" si="81"/>
        <v>1952.8999999999999</v>
      </c>
      <c r="S1292" s="5">
        <f t="shared" si="82"/>
        <v>969.14499999999975</v>
      </c>
      <c r="T1292" s="7">
        <f t="shared" si="83"/>
        <v>0.33166669233362245</v>
      </c>
    </row>
    <row r="1293" spans="1:20" ht="15.6">
      <c r="A1293" s="2">
        <v>2525</v>
      </c>
      <c r="B1293" s="3">
        <v>46239</v>
      </c>
      <c r="C1293" s="4">
        <f>YEAR(SalesDataTable[[#This Row],[Order Date]])</f>
        <v>2026</v>
      </c>
      <c r="D1293" s="4" t="str">
        <f>"Q"&amp;ROUNDUP(MONTH(SalesDataTable[[#This Row],[Order Date]])/3,0)</f>
        <v>Q3</v>
      </c>
      <c r="E1293" s="4">
        <f>MONTH(SalesDataTable[[#This Row],[Order Date]])</f>
        <v>8</v>
      </c>
      <c r="F1293" s="4" t="str">
        <f>TEXT(SalesDataTable[[#This Row],[Order Date]],"MMM")</f>
        <v>Aug</v>
      </c>
      <c r="G1293" s="4" t="s">
        <v>20</v>
      </c>
      <c r="H1293" s="4" t="s">
        <v>21</v>
      </c>
      <c r="I1293" s="4" t="s">
        <v>19</v>
      </c>
      <c r="J1293" s="4" t="s">
        <v>13</v>
      </c>
      <c r="K1293" s="4" t="s">
        <v>34</v>
      </c>
      <c r="L1293" s="4" t="s">
        <v>42</v>
      </c>
      <c r="M1293" s="8">
        <v>2</v>
      </c>
      <c r="N1293" s="5">
        <v>36.78</v>
      </c>
      <c r="O1293" s="6">
        <v>0.05</v>
      </c>
      <c r="P1293" s="5">
        <v>13.85</v>
      </c>
      <c r="Q1293" s="5">
        <f t="shared" si="80"/>
        <v>69.882000000000005</v>
      </c>
      <c r="R1293" s="5">
        <f t="shared" si="81"/>
        <v>27.7</v>
      </c>
      <c r="S1293" s="5">
        <f t="shared" si="82"/>
        <v>42.182000000000002</v>
      </c>
      <c r="T1293" s="7">
        <f t="shared" si="83"/>
        <v>0.60361752668784519</v>
      </c>
    </row>
    <row r="1294" spans="1:20" ht="15.6">
      <c r="A1294" s="2">
        <v>2526</v>
      </c>
      <c r="B1294" s="3">
        <v>46150</v>
      </c>
      <c r="C1294" s="4">
        <f>YEAR(SalesDataTable[[#This Row],[Order Date]])</f>
        <v>2026</v>
      </c>
      <c r="D1294" s="4" t="str">
        <f>"Q"&amp;ROUNDUP(MONTH(SalesDataTable[[#This Row],[Order Date]])/3,0)</f>
        <v>Q2</v>
      </c>
      <c r="E1294" s="4">
        <f>MONTH(SalesDataTable[[#This Row],[Order Date]])</f>
        <v>5</v>
      </c>
      <c r="F1294" s="4" t="str">
        <f>TEXT(SalesDataTable[[#This Row],[Order Date]],"MMM")</f>
        <v>May</v>
      </c>
      <c r="G1294" s="4" t="s">
        <v>6</v>
      </c>
      <c r="H1294" s="4" t="s">
        <v>49</v>
      </c>
      <c r="I1294" s="4" t="s">
        <v>2</v>
      </c>
      <c r="J1294" s="4" t="s">
        <v>13</v>
      </c>
      <c r="K1294" s="4" t="s">
        <v>23</v>
      </c>
      <c r="L1294" s="4" t="s">
        <v>40</v>
      </c>
      <c r="M1294" s="8">
        <v>1</v>
      </c>
      <c r="N1294" s="5">
        <v>80.86</v>
      </c>
      <c r="O1294" s="6">
        <v>0</v>
      </c>
      <c r="P1294" s="5">
        <v>38.44</v>
      </c>
      <c r="Q1294" s="5">
        <f t="shared" si="80"/>
        <v>80.86</v>
      </c>
      <c r="R1294" s="5">
        <f t="shared" si="81"/>
        <v>38.44</v>
      </c>
      <c r="S1294" s="5">
        <f t="shared" si="82"/>
        <v>42.42</v>
      </c>
      <c r="T1294" s="7">
        <f t="shared" si="83"/>
        <v>0.52461043779371752</v>
      </c>
    </row>
    <row r="1295" spans="1:20" ht="15.6">
      <c r="A1295" s="2">
        <v>2528</v>
      </c>
      <c r="B1295" s="3">
        <v>46097</v>
      </c>
      <c r="C1295" s="4">
        <f>YEAR(SalesDataTable[[#This Row],[Order Date]])</f>
        <v>2026</v>
      </c>
      <c r="D1295" s="4" t="str">
        <f>"Q"&amp;ROUNDUP(MONTH(SalesDataTable[[#This Row],[Order Date]])/3,0)</f>
        <v>Q1</v>
      </c>
      <c r="E1295" s="4">
        <f>MONTH(SalesDataTable[[#This Row],[Order Date]])</f>
        <v>3</v>
      </c>
      <c r="F1295" s="4" t="str">
        <f>TEXT(SalesDataTable[[#This Row],[Order Date]],"MMM")</f>
        <v>Mar</v>
      </c>
      <c r="G1295" s="4" t="s">
        <v>20</v>
      </c>
      <c r="H1295" s="4" t="s">
        <v>31</v>
      </c>
      <c r="I1295" s="4" t="s">
        <v>2</v>
      </c>
      <c r="J1295" s="4" t="s">
        <v>13</v>
      </c>
      <c r="K1295" s="4" t="s">
        <v>9</v>
      </c>
      <c r="L1295" s="4" t="s">
        <v>10</v>
      </c>
      <c r="M1295" s="8">
        <v>1</v>
      </c>
      <c r="N1295" s="5">
        <v>90.06</v>
      </c>
      <c r="O1295" s="6">
        <v>0</v>
      </c>
      <c r="P1295" s="5">
        <v>44.49</v>
      </c>
      <c r="Q1295" s="5">
        <f t="shared" si="80"/>
        <v>90.06</v>
      </c>
      <c r="R1295" s="5">
        <f t="shared" si="81"/>
        <v>44.49</v>
      </c>
      <c r="S1295" s="5">
        <f t="shared" si="82"/>
        <v>45.57</v>
      </c>
      <c r="T1295" s="7">
        <f t="shared" si="83"/>
        <v>0.50599600266489009</v>
      </c>
    </row>
    <row r="1296" spans="1:20" ht="15.6">
      <c r="A1296" s="2">
        <v>2529</v>
      </c>
      <c r="B1296" s="3">
        <v>46058</v>
      </c>
      <c r="C1296" s="4">
        <f>YEAR(SalesDataTable[[#This Row],[Order Date]])</f>
        <v>2026</v>
      </c>
      <c r="D1296" s="4" t="str">
        <f>"Q"&amp;ROUNDUP(MONTH(SalesDataTable[[#This Row],[Order Date]])/3,0)</f>
        <v>Q1</v>
      </c>
      <c r="E1296" s="4">
        <f>MONTH(SalesDataTable[[#This Row],[Order Date]])</f>
        <v>2</v>
      </c>
      <c r="F1296" s="4" t="str">
        <f>TEXT(SalesDataTable[[#This Row],[Order Date]],"MMM")</f>
        <v>Feb</v>
      </c>
      <c r="G1296" s="4" t="s">
        <v>20</v>
      </c>
      <c r="H1296" s="4" t="s">
        <v>47</v>
      </c>
      <c r="I1296" s="4" t="s">
        <v>2</v>
      </c>
      <c r="J1296" s="4" t="s">
        <v>3</v>
      </c>
      <c r="K1296" s="4" t="s">
        <v>9</v>
      </c>
      <c r="L1296" s="4" t="s">
        <v>37</v>
      </c>
      <c r="M1296" s="8">
        <v>6</v>
      </c>
      <c r="N1296" s="5">
        <v>154.22</v>
      </c>
      <c r="O1296" s="6">
        <v>0</v>
      </c>
      <c r="P1296" s="5">
        <v>79.599999999999994</v>
      </c>
      <c r="Q1296" s="5">
        <f t="shared" si="80"/>
        <v>925.31999999999994</v>
      </c>
      <c r="R1296" s="5">
        <f t="shared" si="81"/>
        <v>477.59999999999997</v>
      </c>
      <c r="S1296" s="5">
        <f t="shared" si="82"/>
        <v>447.71999999999997</v>
      </c>
      <c r="T1296" s="7">
        <f t="shared" si="83"/>
        <v>0.4838542342108676</v>
      </c>
    </row>
    <row r="1297" spans="1:20" ht="15.6">
      <c r="A1297" s="2">
        <v>2530</v>
      </c>
      <c r="B1297" s="3">
        <v>46279</v>
      </c>
      <c r="C1297" s="4">
        <f>YEAR(SalesDataTable[[#This Row],[Order Date]])</f>
        <v>2026</v>
      </c>
      <c r="D1297" s="4" t="str">
        <f>"Q"&amp;ROUNDUP(MONTH(SalesDataTable[[#This Row],[Order Date]])/3,0)</f>
        <v>Q3</v>
      </c>
      <c r="E1297" s="4">
        <f>MONTH(SalesDataTable[[#This Row],[Order Date]])</f>
        <v>9</v>
      </c>
      <c r="F1297" s="4" t="str">
        <f>TEXT(SalesDataTable[[#This Row],[Order Date]],"MMM")</f>
        <v>Sep</v>
      </c>
      <c r="G1297" s="4" t="s">
        <v>20</v>
      </c>
      <c r="H1297" s="4" t="s">
        <v>31</v>
      </c>
      <c r="I1297" s="4" t="s">
        <v>2</v>
      </c>
      <c r="J1297" s="4" t="s">
        <v>13</v>
      </c>
      <c r="K1297" s="4" t="s">
        <v>14</v>
      </c>
      <c r="L1297" s="4" t="s">
        <v>32</v>
      </c>
      <c r="M1297" s="8">
        <v>6</v>
      </c>
      <c r="N1297" s="5">
        <v>46.16</v>
      </c>
      <c r="O1297" s="6">
        <v>0.1</v>
      </c>
      <c r="P1297" s="5">
        <v>18.39</v>
      </c>
      <c r="Q1297" s="5">
        <f t="shared" si="80"/>
        <v>249.26399999999998</v>
      </c>
      <c r="R1297" s="5">
        <f t="shared" si="81"/>
        <v>110.34</v>
      </c>
      <c r="S1297" s="5">
        <f t="shared" si="82"/>
        <v>138.92399999999998</v>
      </c>
      <c r="T1297" s="7">
        <f t="shared" si="83"/>
        <v>0.55733679953783932</v>
      </c>
    </row>
    <row r="1298" spans="1:20" ht="15.6">
      <c r="A1298" s="2">
        <v>2532</v>
      </c>
      <c r="B1298" s="3">
        <v>46325</v>
      </c>
      <c r="C1298" s="4">
        <f>YEAR(SalesDataTable[[#This Row],[Order Date]])</f>
        <v>2026</v>
      </c>
      <c r="D1298" s="4" t="str">
        <f>"Q"&amp;ROUNDUP(MONTH(SalesDataTable[[#This Row],[Order Date]])/3,0)</f>
        <v>Q4</v>
      </c>
      <c r="E1298" s="4">
        <f>MONTH(SalesDataTable[[#This Row],[Order Date]])</f>
        <v>10</v>
      </c>
      <c r="F1298" s="4" t="str">
        <f>TEXT(SalesDataTable[[#This Row],[Order Date]],"MMM")</f>
        <v>Oct</v>
      </c>
      <c r="G1298" s="4" t="s">
        <v>0</v>
      </c>
      <c r="H1298" s="4" t="s">
        <v>50</v>
      </c>
      <c r="I1298" s="4" t="s">
        <v>28</v>
      </c>
      <c r="J1298" s="4" t="s">
        <v>13</v>
      </c>
      <c r="K1298" s="4" t="s">
        <v>4</v>
      </c>
      <c r="L1298" s="4" t="s">
        <v>5</v>
      </c>
      <c r="M1298" s="8">
        <v>1</v>
      </c>
      <c r="N1298" s="5">
        <v>80.400000000000006</v>
      </c>
      <c r="O1298" s="6">
        <v>0</v>
      </c>
      <c r="P1298" s="5">
        <v>43.34</v>
      </c>
      <c r="Q1298" s="5">
        <f t="shared" si="80"/>
        <v>80.400000000000006</v>
      </c>
      <c r="R1298" s="5">
        <f t="shared" si="81"/>
        <v>43.34</v>
      </c>
      <c r="S1298" s="5">
        <f t="shared" si="82"/>
        <v>37.06</v>
      </c>
      <c r="T1298" s="7">
        <f t="shared" si="83"/>
        <v>0.46094527363184079</v>
      </c>
    </row>
    <row r="1299" spans="1:20" ht="15.6">
      <c r="A1299" s="2">
        <v>2534</v>
      </c>
      <c r="B1299" s="3">
        <v>46250</v>
      </c>
      <c r="C1299" s="4">
        <f>YEAR(SalesDataTable[[#This Row],[Order Date]])</f>
        <v>2026</v>
      </c>
      <c r="D1299" s="4" t="str">
        <f>"Q"&amp;ROUNDUP(MONTH(SalesDataTable[[#This Row],[Order Date]])/3,0)</f>
        <v>Q3</v>
      </c>
      <c r="E1299" s="4">
        <f>MONTH(SalesDataTable[[#This Row],[Order Date]])</f>
        <v>8</v>
      </c>
      <c r="F1299" s="4" t="str">
        <f>TEXT(SalesDataTable[[#This Row],[Order Date]],"MMM")</f>
        <v>Aug</v>
      </c>
      <c r="G1299" s="4" t="s">
        <v>6</v>
      </c>
      <c r="H1299" s="4" t="s">
        <v>49</v>
      </c>
      <c r="I1299" s="4" t="s">
        <v>2</v>
      </c>
      <c r="J1299" s="4" t="s">
        <v>13</v>
      </c>
      <c r="K1299" s="4" t="s">
        <v>23</v>
      </c>
      <c r="L1299" s="4" t="s">
        <v>51</v>
      </c>
      <c r="M1299" s="8">
        <v>1</v>
      </c>
      <c r="N1299" s="5">
        <v>120.22</v>
      </c>
      <c r="O1299" s="6">
        <v>0</v>
      </c>
      <c r="P1299" s="5">
        <v>62.31</v>
      </c>
      <c r="Q1299" s="5">
        <f t="shared" si="80"/>
        <v>120.22</v>
      </c>
      <c r="R1299" s="5">
        <f t="shared" si="81"/>
        <v>62.31</v>
      </c>
      <c r="S1299" s="5">
        <f t="shared" si="82"/>
        <v>57.91</v>
      </c>
      <c r="T1299" s="7">
        <f t="shared" si="83"/>
        <v>0.48170021627017134</v>
      </c>
    </row>
    <row r="1300" spans="1:20" ht="15.6">
      <c r="A1300" s="2">
        <v>2539</v>
      </c>
      <c r="B1300" s="3">
        <v>46237</v>
      </c>
      <c r="C1300" s="4">
        <f>YEAR(SalesDataTable[[#This Row],[Order Date]])</f>
        <v>2026</v>
      </c>
      <c r="D1300" s="4" t="str">
        <f>"Q"&amp;ROUNDUP(MONTH(SalesDataTable[[#This Row],[Order Date]])/3,0)</f>
        <v>Q3</v>
      </c>
      <c r="E1300" s="4">
        <f>MONTH(SalesDataTable[[#This Row],[Order Date]])</f>
        <v>8</v>
      </c>
      <c r="F1300" s="4" t="str">
        <f>TEXT(SalesDataTable[[#This Row],[Order Date]],"MMM")</f>
        <v>Aug</v>
      </c>
      <c r="G1300" s="4" t="s">
        <v>11</v>
      </c>
      <c r="H1300" s="4" t="s">
        <v>52</v>
      </c>
      <c r="I1300" s="4" t="s">
        <v>19</v>
      </c>
      <c r="J1300" s="4" t="s">
        <v>13</v>
      </c>
      <c r="K1300" s="4" t="s">
        <v>4</v>
      </c>
      <c r="L1300" s="4" t="s">
        <v>5</v>
      </c>
      <c r="M1300" s="8">
        <v>1</v>
      </c>
      <c r="N1300" s="5">
        <v>80.040000000000006</v>
      </c>
      <c r="O1300" s="6">
        <v>0.1</v>
      </c>
      <c r="P1300" s="5">
        <v>41.88</v>
      </c>
      <c r="Q1300" s="5">
        <f t="shared" si="80"/>
        <v>72.036000000000001</v>
      </c>
      <c r="R1300" s="5">
        <f t="shared" si="81"/>
        <v>41.88</v>
      </c>
      <c r="S1300" s="5">
        <f t="shared" si="82"/>
        <v>30.155999999999999</v>
      </c>
      <c r="T1300" s="7">
        <f t="shared" si="83"/>
        <v>0.41862402132267196</v>
      </c>
    </row>
    <row r="1301" spans="1:20" ht="15.6">
      <c r="A1301" s="2">
        <v>2540</v>
      </c>
      <c r="B1301" s="3">
        <v>46356</v>
      </c>
      <c r="C1301" s="4">
        <f>YEAR(SalesDataTable[[#This Row],[Order Date]])</f>
        <v>2026</v>
      </c>
      <c r="D1301" s="4" t="str">
        <f>"Q"&amp;ROUNDUP(MONTH(SalesDataTable[[#This Row],[Order Date]])/3,0)</f>
        <v>Q4</v>
      </c>
      <c r="E1301" s="4">
        <f>MONTH(SalesDataTable[[#This Row],[Order Date]])</f>
        <v>11</v>
      </c>
      <c r="F1301" s="4" t="str">
        <f>TEXT(SalesDataTable[[#This Row],[Order Date]],"MMM")</f>
        <v>Nov</v>
      </c>
      <c r="G1301" s="4" t="s">
        <v>6</v>
      </c>
      <c r="H1301" s="4" t="s">
        <v>49</v>
      </c>
      <c r="I1301" s="4" t="s">
        <v>8</v>
      </c>
      <c r="J1301" s="4" t="s">
        <v>16</v>
      </c>
      <c r="K1301" s="4" t="s">
        <v>23</v>
      </c>
      <c r="L1301" s="4" t="s">
        <v>40</v>
      </c>
      <c r="M1301" s="8">
        <v>12</v>
      </c>
      <c r="N1301" s="5">
        <v>81.150000000000006</v>
      </c>
      <c r="O1301" s="6">
        <v>0.15</v>
      </c>
      <c r="P1301" s="5">
        <v>39.590000000000003</v>
      </c>
      <c r="Q1301" s="5">
        <f t="shared" si="80"/>
        <v>827.73</v>
      </c>
      <c r="R1301" s="5">
        <f t="shared" si="81"/>
        <v>475.08000000000004</v>
      </c>
      <c r="S1301" s="5">
        <f t="shared" si="82"/>
        <v>352.65</v>
      </c>
      <c r="T1301" s="7">
        <f t="shared" si="83"/>
        <v>0.42604472472907828</v>
      </c>
    </row>
    <row r="1302" spans="1:20" ht="15.6">
      <c r="A1302" s="2">
        <v>2541</v>
      </c>
      <c r="B1302" s="3">
        <v>46106</v>
      </c>
      <c r="C1302" s="4">
        <f>YEAR(SalesDataTable[[#This Row],[Order Date]])</f>
        <v>2026</v>
      </c>
      <c r="D1302" s="4" t="str">
        <f>"Q"&amp;ROUNDUP(MONTH(SalesDataTable[[#This Row],[Order Date]])/3,0)</f>
        <v>Q1</v>
      </c>
      <c r="E1302" s="4">
        <f>MONTH(SalesDataTable[[#This Row],[Order Date]])</f>
        <v>3</v>
      </c>
      <c r="F1302" s="4" t="str">
        <f>TEXT(SalesDataTable[[#This Row],[Order Date]],"MMM")</f>
        <v>Mar</v>
      </c>
      <c r="G1302" s="4" t="s">
        <v>6</v>
      </c>
      <c r="H1302" s="4" t="s">
        <v>43</v>
      </c>
      <c r="I1302" s="4" t="s">
        <v>2</v>
      </c>
      <c r="J1302" s="4" t="s">
        <v>3</v>
      </c>
      <c r="K1302" s="4" t="s">
        <v>14</v>
      </c>
      <c r="L1302" s="4" t="s">
        <v>32</v>
      </c>
      <c r="M1302" s="8">
        <v>2</v>
      </c>
      <c r="N1302" s="5">
        <v>46.61</v>
      </c>
      <c r="O1302" s="6">
        <v>0</v>
      </c>
      <c r="P1302" s="5">
        <v>17.97</v>
      </c>
      <c r="Q1302" s="5">
        <f t="shared" si="80"/>
        <v>93.22</v>
      </c>
      <c r="R1302" s="5">
        <f t="shared" si="81"/>
        <v>35.94</v>
      </c>
      <c r="S1302" s="5">
        <f t="shared" si="82"/>
        <v>57.28</v>
      </c>
      <c r="T1302" s="7">
        <f t="shared" si="83"/>
        <v>0.61446041621969538</v>
      </c>
    </row>
    <row r="1303" spans="1:20" ht="15.6">
      <c r="A1303" s="2">
        <v>2542</v>
      </c>
      <c r="B1303" s="3">
        <v>46145</v>
      </c>
      <c r="C1303" s="4">
        <f>YEAR(SalesDataTable[[#This Row],[Order Date]])</f>
        <v>2026</v>
      </c>
      <c r="D1303" s="4" t="str">
        <f>"Q"&amp;ROUNDUP(MONTH(SalesDataTable[[#This Row],[Order Date]])/3,0)</f>
        <v>Q2</v>
      </c>
      <c r="E1303" s="4">
        <f>MONTH(SalesDataTable[[#This Row],[Order Date]])</f>
        <v>5</v>
      </c>
      <c r="F1303" s="4" t="str">
        <f>TEXT(SalesDataTable[[#This Row],[Order Date]],"MMM")</f>
        <v>May</v>
      </c>
      <c r="G1303" s="4" t="s">
        <v>20</v>
      </c>
      <c r="H1303" s="4" t="s">
        <v>33</v>
      </c>
      <c r="I1303" s="4" t="s">
        <v>19</v>
      </c>
      <c r="J1303" s="4" t="s">
        <v>13</v>
      </c>
      <c r="K1303" s="4" t="s">
        <v>14</v>
      </c>
      <c r="L1303" s="4" t="s">
        <v>44</v>
      </c>
      <c r="M1303" s="8">
        <v>1</v>
      </c>
      <c r="N1303" s="5">
        <v>131.13</v>
      </c>
      <c r="O1303" s="6">
        <v>0.05</v>
      </c>
      <c r="P1303" s="5">
        <v>67.010000000000005</v>
      </c>
      <c r="Q1303" s="5">
        <f t="shared" si="80"/>
        <v>124.5735</v>
      </c>
      <c r="R1303" s="5">
        <f t="shared" si="81"/>
        <v>67.010000000000005</v>
      </c>
      <c r="S1303" s="5">
        <f t="shared" si="82"/>
        <v>57.563499999999991</v>
      </c>
      <c r="T1303" s="7">
        <f t="shared" si="83"/>
        <v>0.46208463276700096</v>
      </c>
    </row>
    <row r="1304" spans="1:20" ht="15.6">
      <c r="A1304" s="2">
        <v>2544</v>
      </c>
      <c r="B1304" s="3">
        <v>46143</v>
      </c>
      <c r="C1304" s="4">
        <f>YEAR(SalesDataTable[[#This Row],[Order Date]])</f>
        <v>2026</v>
      </c>
      <c r="D1304" s="4" t="str">
        <f>"Q"&amp;ROUNDUP(MONTH(SalesDataTable[[#This Row],[Order Date]])/3,0)</f>
        <v>Q2</v>
      </c>
      <c r="E1304" s="4">
        <f>MONTH(SalesDataTable[[#This Row],[Order Date]])</f>
        <v>5</v>
      </c>
      <c r="F1304" s="4" t="str">
        <f>TEXT(SalesDataTable[[#This Row],[Order Date]],"MMM")</f>
        <v>May</v>
      </c>
      <c r="G1304" s="4" t="s">
        <v>20</v>
      </c>
      <c r="H1304" s="4" t="s">
        <v>21</v>
      </c>
      <c r="I1304" s="4" t="s">
        <v>2</v>
      </c>
      <c r="J1304" s="4" t="s">
        <v>3</v>
      </c>
      <c r="K1304" s="4" t="s">
        <v>9</v>
      </c>
      <c r="L1304" s="4" t="s">
        <v>46</v>
      </c>
      <c r="M1304" s="8">
        <v>1</v>
      </c>
      <c r="N1304" s="5">
        <v>71.87</v>
      </c>
      <c r="O1304" s="6">
        <v>0.05</v>
      </c>
      <c r="P1304" s="5">
        <v>31.97</v>
      </c>
      <c r="Q1304" s="5">
        <f t="shared" si="80"/>
        <v>68.276499999999999</v>
      </c>
      <c r="R1304" s="5">
        <f t="shared" si="81"/>
        <v>31.97</v>
      </c>
      <c r="S1304" s="5">
        <f t="shared" si="82"/>
        <v>36.3065</v>
      </c>
      <c r="T1304" s="7">
        <f t="shared" si="83"/>
        <v>0.53175690025118449</v>
      </c>
    </row>
    <row r="1305" spans="1:20" ht="15.6">
      <c r="A1305" s="2">
        <v>2547</v>
      </c>
      <c r="B1305" s="3">
        <v>46207</v>
      </c>
      <c r="C1305" s="4">
        <f>YEAR(SalesDataTable[[#This Row],[Order Date]])</f>
        <v>2026</v>
      </c>
      <c r="D1305" s="4" t="str">
        <f>"Q"&amp;ROUNDUP(MONTH(SalesDataTable[[#This Row],[Order Date]])/3,0)</f>
        <v>Q3</v>
      </c>
      <c r="E1305" s="4">
        <f>MONTH(SalesDataTable[[#This Row],[Order Date]])</f>
        <v>7</v>
      </c>
      <c r="F1305" s="4" t="str">
        <f>TEXT(SalesDataTable[[#This Row],[Order Date]],"MMM")</f>
        <v>Jul</v>
      </c>
      <c r="G1305" s="4" t="s">
        <v>6</v>
      </c>
      <c r="H1305" s="4" t="s">
        <v>43</v>
      </c>
      <c r="I1305" s="4" t="s">
        <v>2</v>
      </c>
      <c r="J1305" s="4" t="s">
        <v>16</v>
      </c>
      <c r="K1305" s="4" t="s">
        <v>34</v>
      </c>
      <c r="L1305" s="4" t="s">
        <v>35</v>
      </c>
      <c r="M1305" s="8">
        <v>1</v>
      </c>
      <c r="N1305" s="5">
        <v>40.549999999999997</v>
      </c>
      <c r="O1305" s="6">
        <v>0.05</v>
      </c>
      <c r="P1305" s="5">
        <v>14.44</v>
      </c>
      <c r="Q1305" s="5">
        <f t="shared" si="80"/>
        <v>38.522499999999994</v>
      </c>
      <c r="R1305" s="5">
        <f t="shared" si="81"/>
        <v>14.44</v>
      </c>
      <c r="S1305" s="5">
        <f t="shared" si="82"/>
        <v>24.082499999999996</v>
      </c>
      <c r="T1305" s="7">
        <f t="shared" si="83"/>
        <v>0.62515413070283599</v>
      </c>
    </row>
    <row r="1306" spans="1:20" ht="15.6">
      <c r="A1306" s="2">
        <v>2548</v>
      </c>
      <c r="B1306" s="3">
        <v>46115</v>
      </c>
      <c r="C1306" s="4">
        <f>YEAR(SalesDataTable[[#This Row],[Order Date]])</f>
        <v>2026</v>
      </c>
      <c r="D1306" s="4" t="str">
        <f>"Q"&amp;ROUNDUP(MONTH(SalesDataTable[[#This Row],[Order Date]])/3,0)</f>
        <v>Q2</v>
      </c>
      <c r="E1306" s="4">
        <f>MONTH(SalesDataTable[[#This Row],[Order Date]])</f>
        <v>4</v>
      </c>
      <c r="F1306" s="4" t="str">
        <f>TEXT(SalesDataTable[[#This Row],[Order Date]],"MMM")</f>
        <v>Apr</v>
      </c>
      <c r="G1306" s="4" t="s">
        <v>0</v>
      </c>
      <c r="H1306" s="4" t="s">
        <v>36</v>
      </c>
      <c r="I1306" s="4" t="s">
        <v>28</v>
      </c>
      <c r="J1306" s="4" t="s">
        <v>13</v>
      </c>
      <c r="K1306" s="4" t="s">
        <v>4</v>
      </c>
      <c r="L1306" s="4" t="s">
        <v>22</v>
      </c>
      <c r="M1306" s="8">
        <v>4</v>
      </c>
      <c r="N1306" s="5">
        <v>51.68</v>
      </c>
      <c r="O1306" s="6">
        <v>0.05</v>
      </c>
      <c r="P1306" s="5">
        <v>23.09</v>
      </c>
      <c r="Q1306" s="5">
        <f t="shared" si="80"/>
        <v>196.38399999999999</v>
      </c>
      <c r="R1306" s="5">
        <f t="shared" si="81"/>
        <v>92.36</v>
      </c>
      <c r="S1306" s="5">
        <f t="shared" si="82"/>
        <v>104.02399999999999</v>
      </c>
      <c r="T1306" s="7">
        <f t="shared" si="83"/>
        <v>0.52969692031937421</v>
      </c>
    </row>
    <row r="1307" spans="1:20" ht="15.6">
      <c r="A1307" s="2">
        <v>2549</v>
      </c>
      <c r="B1307" s="3">
        <v>46192</v>
      </c>
      <c r="C1307" s="4">
        <f>YEAR(SalesDataTable[[#This Row],[Order Date]])</f>
        <v>2026</v>
      </c>
      <c r="D1307" s="4" t="str">
        <f>"Q"&amp;ROUNDUP(MONTH(SalesDataTable[[#This Row],[Order Date]])/3,0)</f>
        <v>Q2</v>
      </c>
      <c r="E1307" s="4">
        <f>MONTH(SalesDataTable[[#This Row],[Order Date]])</f>
        <v>6</v>
      </c>
      <c r="F1307" s="4" t="str">
        <f>TEXT(SalesDataTable[[#This Row],[Order Date]],"MMM")</f>
        <v>Jun</v>
      </c>
      <c r="G1307" s="4" t="s">
        <v>20</v>
      </c>
      <c r="H1307" s="4" t="s">
        <v>47</v>
      </c>
      <c r="I1307" s="4" t="s">
        <v>8</v>
      </c>
      <c r="J1307" s="4" t="s">
        <v>3</v>
      </c>
      <c r="K1307" s="4" t="s">
        <v>34</v>
      </c>
      <c r="L1307" s="4" t="s">
        <v>42</v>
      </c>
      <c r="M1307" s="8">
        <v>8</v>
      </c>
      <c r="N1307" s="5">
        <v>36.15</v>
      </c>
      <c r="O1307" s="6">
        <v>0.05</v>
      </c>
      <c r="P1307" s="5">
        <v>13.55</v>
      </c>
      <c r="Q1307" s="5">
        <f t="shared" si="80"/>
        <v>274.73999999999995</v>
      </c>
      <c r="R1307" s="5">
        <f t="shared" si="81"/>
        <v>108.4</v>
      </c>
      <c r="S1307" s="5">
        <f t="shared" si="82"/>
        <v>166.33999999999995</v>
      </c>
      <c r="T1307" s="7">
        <f t="shared" si="83"/>
        <v>0.60544514814005956</v>
      </c>
    </row>
    <row r="1308" spans="1:20" ht="15.6">
      <c r="A1308" s="2">
        <v>2554</v>
      </c>
      <c r="B1308" s="3">
        <v>46232</v>
      </c>
      <c r="C1308" s="4">
        <f>YEAR(SalesDataTable[[#This Row],[Order Date]])</f>
        <v>2026</v>
      </c>
      <c r="D1308" s="4" t="str">
        <f>"Q"&amp;ROUNDUP(MONTH(SalesDataTable[[#This Row],[Order Date]])/3,0)</f>
        <v>Q3</v>
      </c>
      <c r="E1308" s="4">
        <f>MONTH(SalesDataTable[[#This Row],[Order Date]])</f>
        <v>7</v>
      </c>
      <c r="F1308" s="4" t="str">
        <f>TEXT(SalesDataTable[[#This Row],[Order Date]],"MMM")</f>
        <v>Jul</v>
      </c>
      <c r="G1308" s="4" t="s">
        <v>6</v>
      </c>
      <c r="H1308" s="4" t="s">
        <v>41</v>
      </c>
      <c r="I1308" s="4" t="s">
        <v>28</v>
      </c>
      <c r="J1308" s="4" t="s">
        <v>13</v>
      </c>
      <c r="K1308" s="4" t="s">
        <v>34</v>
      </c>
      <c r="L1308" s="4" t="s">
        <v>45</v>
      </c>
      <c r="M1308" s="8">
        <v>2</v>
      </c>
      <c r="N1308" s="5">
        <v>49.98</v>
      </c>
      <c r="O1308" s="6">
        <v>0.1</v>
      </c>
      <c r="P1308" s="5">
        <v>21.91</v>
      </c>
      <c r="Q1308" s="5">
        <f t="shared" si="80"/>
        <v>89.963999999999999</v>
      </c>
      <c r="R1308" s="5">
        <f t="shared" si="81"/>
        <v>43.82</v>
      </c>
      <c r="S1308" s="5">
        <f t="shared" si="82"/>
        <v>46.143999999999998</v>
      </c>
      <c r="T1308" s="7">
        <f t="shared" si="83"/>
        <v>0.51291627762215997</v>
      </c>
    </row>
    <row r="1309" spans="1:20" ht="15.6">
      <c r="A1309" s="2">
        <v>2555</v>
      </c>
      <c r="B1309" s="3">
        <v>46222</v>
      </c>
      <c r="C1309" s="4">
        <f>YEAR(SalesDataTable[[#This Row],[Order Date]])</f>
        <v>2026</v>
      </c>
      <c r="D1309" s="4" t="str">
        <f>"Q"&amp;ROUNDUP(MONTH(SalesDataTable[[#This Row],[Order Date]])/3,0)</f>
        <v>Q3</v>
      </c>
      <c r="E1309" s="4">
        <f>MONTH(SalesDataTable[[#This Row],[Order Date]])</f>
        <v>7</v>
      </c>
      <c r="F1309" s="4" t="str">
        <f>TEXT(SalesDataTable[[#This Row],[Order Date]],"MMM")</f>
        <v>Jul</v>
      </c>
      <c r="G1309" s="4" t="s">
        <v>11</v>
      </c>
      <c r="H1309" s="4" t="s">
        <v>12</v>
      </c>
      <c r="I1309" s="4" t="s">
        <v>28</v>
      </c>
      <c r="J1309" s="4" t="s">
        <v>13</v>
      </c>
      <c r="K1309" s="4" t="s">
        <v>14</v>
      </c>
      <c r="L1309" s="4" t="s">
        <v>32</v>
      </c>
      <c r="M1309" s="8">
        <v>2</v>
      </c>
      <c r="N1309" s="5">
        <v>46.89</v>
      </c>
      <c r="O1309" s="6">
        <v>0.1</v>
      </c>
      <c r="P1309" s="5">
        <v>18.53</v>
      </c>
      <c r="Q1309" s="5">
        <f t="shared" si="80"/>
        <v>84.402000000000001</v>
      </c>
      <c r="R1309" s="5">
        <f t="shared" si="81"/>
        <v>37.06</v>
      </c>
      <c r="S1309" s="5">
        <f t="shared" si="82"/>
        <v>47.341999999999999</v>
      </c>
      <c r="T1309" s="7">
        <f t="shared" si="83"/>
        <v>0.56091087888912583</v>
      </c>
    </row>
    <row r="1310" spans="1:20" ht="15.6">
      <c r="A1310" s="2">
        <v>2556</v>
      </c>
      <c r="B1310" s="3">
        <v>46114</v>
      </c>
      <c r="C1310" s="4">
        <f>YEAR(SalesDataTable[[#This Row],[Order Date]])</f>
        <v>2026</v>
      </c>
      <c r="D1310" s="4" t="str">
        <f>"Q"&amp;ROUNDUP(MONTH(SalesDataTable[[#This Row],[Order Date]])/3,0)</f>
        <v>Q2</v>
      </c>
      <c r="E1310" s="4">
        <f>MONTH(SalesDataTable[[#This Row],[Order Date]])</f>
        <v>4</v>
      </c>
      <c r="F1310" s="4" t="str">
        <f>TEXT(SalesDataTable[[#This Row],[Order Date]],"MMM")</f>
        <v>Apr</v>
      </c>
      <c r="G1310" s="4" t="s">
        <v>20</v>
      </c>
      <c r="H1310" s="4" t="s">
        <v>33</v>
      </c>
      <c r="I1310" s="4" t="s">
        <v>2</v>
      </c>
      <c r="J1310" s="4" t="s">
        <v>3</v>
      </c>
      <c r="K1310" s="4" t="s">
        <v>9</v>
      </c>
      <c r="L1310" s="4" t="s">
        <v>46</v>
      </c>
      <c r="M1310" s="8">
        <v>2</v>
      </c>
      <c r="N1310" s="5">
        <v>72.900000000000006</v>
      </c>
      <c r="O1310" s="6">
        <v>0</v>
      </c>
      <c r="P1310" s="5">
        <v>31.52</v>
      </c>
      <c r="Q1310" s="5">
        <f t="shared" si="80"/>
        <v>145.80000000000001</v>
      </c>
      <c r="R1310" s="5">
        <f t="shared" si="81"/>
        <v>63.04</v>
      </c>
      <c r="S1310" s="5">
        <f t="shared" si="82"/>
        <v>82.760000000000019</v>
      </c>
      <c r="T1310" s="7">
        <f t="shared" si="83"/>
        <v>0.5676268861454048</v>
      </c>
    </row>
    <row r="1311" spans="1:20" ht="15.6">
      <c r="A1311" s="2">
        <v>2558</v>
      </c>
      <c r="B1311" s="3">
        <v>46082</v>
      </c>
      <c r="C1311" s="4">
        <f>YEAR(SalesDataTable[[#This Row],[Order Date]])</f>
        <v>2026</v>
      </c>
      <c r="D1311" s="4" t="str">
        <f>"Q"&amp;ROUNDUP(MONTH(SalesDataTable[[#This Row],[Order Date]])/3,0)</f>
        <v>Q1</v>
      </c>
      <c r="E1311" s="4">
        <f>MONTH(SalesDataTable[[#This Row],[Order Date]])</f>
        <v>3</v>
      </c>
      <c r="F1311" s="4" t="str">
        <f>TEXT(SalesDataTable[[#This Row],[Order Date]],"MMM")</f>
        <v>Mar</v>
      </c>
      <c r="G1311" s="4" t="s">
        <v>0</v>
      </c>
      <c r="H1311" s="4" t="s">
        <v>50</v>
      </c>
      <c r="I1311" s="4" t="s">
        <v>28</v>
      </c>
      <c r="J1311" s="4" t="s">
        <v>13</v>
      </c>
      <c r="K1311" s="4" t="s">
        <v>34</v>
      </c>
      <c r="L1311" s="4" t="s">
        <v>42</v>
      </c>
      <c r="M1311" s="8">
        <v>1</v>
      </c>
      <c r="N1311" s="5">
        <v>36.67</v>
      </c>
      <c r="O1311" s="6">
        <v>0</v>
      </c>
      <c r="P1311" s="5">
        <v>13.97</v>
      </c>
      <c r="Q1311" s="5">
        <f t="shared" si="80"/>
        <v>36.67</v>
      </c>
      <c r="R1311" s="5">
        <f t="shared" si="81"/>
        <v>13.97</v>
      </c>
      <c r="S1311" s="5">
        <f t="shared" si="82"/>
        <v>22.700000000000003</v>
      </c>
      <c r="T1311" s="7">
        <f t="shared" si="83"/>
        <v>0.61903463321516228</v>
      </c>
    </row>
    <row r="1312" spans="1:20" ht="15.6">
      <c r="A1312" s="2">
        <v>2560</v>
      </c>
      <c r="B1312" s="3">
        <v>46225</v>
      </c>
      <c r="C1312" s="4">
        <f>YEAR(SalesDataTable[[#This Row],[Order Date]])</f>
        <v>2026</v>
      </c>
      <c r="D1312" s="4" t="str">
        <f>"Q"&amp;ROUNDUP(MONTH(SalesDataTable[[#This Row],[Order Date]])/3,0)</f>
        <v>Q3</v>
      </c>
      <c r="E1312" s="4">
        <f>MONTH(SalesDataTable[[#This Row],[Order Date]])</f>
        <v>7</v>
      </c>
      <c r="F1312" s="4" t="str">
        <f>TEXT(SalesDataTable[[#This Row],[Order Date]],"MMM")</f>
        <v>Jul</v>
      </c>
      <c r="G1312" s="4" t="s">
        <v>6</v>
      </c>
      <c r="H1312" s="4" t="s">
        <v>43</v>
      </c>
      <c r="I1312" s="4" t="s">
        <v>2</v>
      </c>
      <c r="J1312" s="4" t="s">
        <v>3</v>
      </c>
      <c r="K1312" s="4" t="s">
        <v>4</v>
      </c>
      <c r="L1312" s="4" t="s">
        <v>22</v>
      </c>
      <c r="M1312" s="8">
        <v>2</v>
      </c>
      <c r="N1312" s="5">
        <v>51.71</v>
      </c>
      <c r="O1312" s="6">
        <v>0</v>
      </c>
      <c r="P1312" s="5">
        <v>22.75</v>
      </c>
      <c r="Q1312" s="5">
        <f t="shared" si="80"/>
        <v>103.42</v>
      </c>
      <c r="R1312" s="5">
        <f t="shared" si="81"/>
        <v>45.5</v>
      </c>
      <c r="S1312" s="5">
        <f t="shared" si="82"/>
        <v>57.92</v>
      </c>
      <c r="T1312" s="7">
        <f t="shared" si="83"/>
        <v>0.5600464126861342</v>
      </c>
    </row>
    <row r="1313" spans="1:20" ht="15.6">
      <c r="A1313" s="2">
        <v>2561</v>
      </c>
      <c r="B1313" s="3">
        <v>46338</v>
      </c>
      <c r="C1313" s="4">
        <f>YEAR(SalesDataTable[[#This Row],[Order Date]])</f>
        <v>2026</v>
      </c>
      <c r="D1313" s="4" t="str">
        <f>"Q"&amp;ROUNDUP(MONTH(SalesDataTable[[#This Row],[Order Date]])/3,0)</f>
        <v>Q4</v>
      </c>
      <c r="E1313" s="4">
        <f>MONTH(SalesDataTable[[#This Row],[Order Date]])</f>
        <v>11</v>
      </c>
      <c r="F1313" s="4" t="str">
        <f>TEXT(SalesDataTable[[#This Row],[Order Date]],"MMM")</f>
        <v>Nov</v>
      </c>
      <c r="G1313" s="4" t="s">
        <v>6</v>
      </c>
      <c r="H1313" s="4" t="s">
        <v>43</v>
      </c>
      <c r="I1313" s="4" t="s">
        <v>19</v>
      </c>
      <c r="J1313" s="4" t="s">
        <v>13</v>
      </c>
      <c r="K1313" s="4" t="s">
        <v>9</v>
      </c>
      <c r="L1313" s="4" t="s">
        <v>46</v>
      </c>
      <c r="M1313" s="8">
        <v>4</v>
      </c>
      <c r="N1313" s="5">
        <v>73.05</v>
      </c>
      <c r="O1313" s="6">
        <v>0.2</v>
      </c>
      <c r="P1313" s="5">
        <v>32.82</v>
      </c>
      <c r="Q1313" s="5">
        <f t="shared" si="80"/>
        <v>233.76</v>
      </c>
      <c r="R1313" s="5">
        <f t="shared" si="81"/>
        <v>131.28</v>
      </c>
      <c r="S1313" s="5">
        <f t="shared" si="82"/>
        <v>102.47999999999999</v>
      </c>
      <c r="T1313" s="7">
        <f t="shared" si="83"/>
        <v>0.4383983572895277</v>
      </c>
    </row>
    <row r="1314" spans="1:20" ht="15.6">
      <c r="A1314" s="2">
        <v>2563</v>
      </c>
      <c r="B1314" s="3">
        <v>46278</v>
      </c>
      <c r="C1314" s="4">
        <f>YEAR(SalesDataTable[[#This Row],[Order Date]])</f>
        <v>2026</v>
      </c>
      <c r="D1314" s="4" t="str">
        <f>"Q"&amp;ROUNDUP(MONTH(SalesDataTable[[#This Row],[Order Date]])/3,0)</f>
        <v>Q3</v>
      </c>
      <c r="E1314" s="4">
        <f>MONTH(SalesDataTable[[#This Row],[Order Date]])</f>
        <v>9</v>
      </c>
      <c r="F1314" s="4" t="str">
        <f>TEXT(SalesDataTable[[#This Row],[Order Date]],"MMM")</f>
        <v>Sep</v>
      </c>
      <c r="G1314" s="4" t="s">
        <v>6</v>
      </c>
      <c r="H1314" s="4" t="s">
        <v>27</v>
      </c>
      <c r="I1314" s="4" t="s">
        <v>28</v>
      </c>
      <c r="J1314" s="4" t="s">
        <v>3</v>
      </c>
      <c r="K1314" s="4" t="s">
        <v>9</v>
      </c>
      <c r="L1314" s="4" t="s">
        <v>37</v>
      </c>
      <c r="M1314" s="8">
        <v>1</v>
      </c>
      <c r="N1314" s="5">
        <v>157.88999999999999</v>
      </c>
      <c r="O1314" s="6">
        <v>0.1</v>
      </c>
      <c r="P1314" s="5">
        <v>78.209999999999994</v>
      </c>
      <c r="Q1314" s="5">
        <f t="shared" si="80"/>
        <v>142.101</v>
      </c>
      <c r="R1314" s="5">
        <f t="shared" si="81"/>
        <v>78.209999999999994</v>
      </c>
      <c r="S1314" s="5">
        <f t="shared" si="82"/>
        <v>63.891000000000005</v>
      </c>
      <c r="T1314" s="7">
        <f t="shared" si="83"/>
        <v>0.44961682183798851</v>
      </c>
    </row>
    <row r="1315" spans="1:20" ht="15.6">
      <c r="A1315" s="2">
        <v>2564</v>
      </c>
      <c r="B1315" s="3">
        <v>46258</v>
      </c>
      <c r="C1315" s="4">
        <f>YEAR(SalesDataTable[[#This Row],[Order Date]])</f>
        <v>2026</v>
      </c>
      <c r="D1315" s="4" t="str">
        <f>"Q"&amp;ROUNDUP(MONTH(SalesDataTable[[#This Row],[Order Date]])/3,0)</f>
        <v>Q3</v>
      </c>
      <c r="E1315" s="4">
        <f>MONTH(SalesDataTable[[#This Row],[Order Date]])</f>
        <v>8</v>
      </c>
      <c r="F1315" s="4" t="str">
        <f>TEXT(SalesDataTable[[#This Row],[Order Date]],"MMM")</f>
        <v>Aug</v>
      </c>
      <c r="G1315" s="4" t="s">
        <v>11</v>
      </c>
      <c r="H1315" s="4" t="s">
        <v>18</v>
      </c>
      <c r="I1315" s="4" t="s">
        <v>2</v>
      </c>
      <c r="J1315" s="4" t="s">
        <v>3</v>
      </c>
      <c r="K1315" s="4" t="s">
        <v>23</v>
      </c>
      <c r="L1315" s="4" t="s">
        <v>29</v>
      </c>
      <c r="M1315" s="8">
        <v>1</v>
      </c>
      <c r="N1315" s="5">
        <v>200.2</v>
      </c>
      <c r="O1315" s="6">
        <v>0</v>
      </c>
      <c r="P1315" s="5">
        <v>103.38</v>
      </c>
      <c r="Q1315" s="5">
        <f t="shared" si="80"/>
        <v>200.2</v>
      </c>
      <c r="R1315" s="5">
        <f t="shared" si="81"/>
        <v>103.38</v>
      </c>
      <c r="S1315" s="5">
        <f t="shared" si="82"/>
        <v>96.82</v>
      </c>
      <c r="T1315" s="7">
        <f t="shared" si="83"/>
        <v>0.48361638361638359</v>
      </c>
    </row>
    <row r="1316" spans="1:20" ht="15.6">
      <c r="A1316" s="2">
        <v>2566</v>
      </c>
      <c r="B1316" s="3">
        <v>46140</v>
      </c>
      <c r="C1316" s="4">
        <f>YEAR(SalesDataTable[[#This Row],[Order Date]])</f>
        <v>2026</v>
      </c>
      <c r="D1316" s="4" t="str">
        <f>"Q"&amp;ROUNDUP(MONTH(SalesDataTable[[#This Row],[Order Date]])/3,0)</f>
        <v>Q2</v>
      </c>
      <c r="E1316" s="4">
        <f>MONTH(SalesDataTable[[#This Row],[Order Date]])</f>
        <v>4</v>
      </c>
      <c r="F1316" s="4" t="str">
        <f>TEXT(SalesDataTable[[#This Row],[Order Date]],"MMM")</f>
        <v>Apr</v>
      </c>
      <c r="G1316" s="4" t="s">
        <v>20</v>
      </c>
      <c r="H1316" s="4" t="s">
        <v>47</v>
      </c>
      <c r="I1316" s="4" t="s">
        <v>28</v>
      </c>
      <c r="J1316" s="4" t="s">
        <v>3</v>
      </c>
      <c r="K1316" s="4" t="s">
        <v>14</v>
      </c>
      <c r="L1316" s="4" t="s">
        <v>32</v>
      </c>
      <c r="M1316" s="8">
        <v>3</v>
      </c>
      <c r="N1316" s="5">
        <v>47.28</v>
      </c>
      <c r="O1316" s="6">
        <v>0.05</v>
      </c>
      <c r="P1316" s="5">
        <v>18.52</v>
      </c>
      <c r="Q1316" s="5">
        <f t="shared" si="80"/>
        <v>134.74799999999999</v>
      </c>
      <c r="R1316" s="5">
        <f t="shared" si="81"/>
        <v>55.56</v>
      </c>
      <c r="S1316" s="5">
        <f t="shared" si="82"/>
        <v>79.187999999999988</v>
      </c>
      <c r="T1316" s="7">
        <f t="shared" si="83"/>
        <v>0.58767477068305274</v>
      </c>
    </row>
    <row r="1317" spans="1:20" ht="15.6">
      <c r="A1317" s="2">
        <v>2569</v>
      </c>
      <c r="B1317" s="3">
        <v>46296</v>
      </c>
      <c r="C1317" s="4">
        <f>YEAR(SalesDataTable[[#This Row],[Order Date]])</f>
        <v>2026</v>
      </c>
      <c r="D1317" s="4" t="str">
        <f>"Q"&amp;ROUNDUP(MONTH(SalesDataTable[[#This Row],[Order Date]])/3,0)</f>
        <v>Q4</v>
      </c>
      <c r="E1317" s="4">
        <f>MONTH(SalesDataTable[[#This Row],[Order Date]])</f>
        <v>10</v>
      </c>
      <c r="F1317" s="4" t="str">
        <f>TEXT(SalesDataTable[[#This Row],[Order Date]],"MMM")</f>
        <v>Oct</v>
      </c>
      <c r="G1317" s="4" t="s">
        <v>20</v>
      </c>
      <c r="H1317" s="4" t="s">
        <v>47</v>
      </c>
      <c r="I1317" s="4" t="s">
        <v>8</v>
      </c>
      <c r="J1317" s="4" t="s">
        <v>16</v>
      </c>
      <c r="K1317" s="4" t="s">
        <v>4</v>
      </c>
      <c r="L1317" s="4" t="s">
        <v>22</v>
      </c>
      <c r="M1317" s="8">
        <v>10</v>
      </c>
      <c r="N1317" s="5">
        <v>50.42</v>
      </c>
      <c r="O1317" s="6">
        <v>0.05</v>
      </c>
      <c r="P1317" s="5">
        <v>22.5</v>
      </c>
      <c r="Q1317" s="5">
        <f t="shared" si="80"/>
        <v>478.99</v>
      </c>
      <c r="R1317" s="5">
        <f t="shared" si="81"/>
        <v>225</v>
      </c>
      <c r="S1317" s="5">
        <f t="shared" si="82"/>
        <v>253.99</v>
      </c>
      <c r="T1317" s="7">
        <f t="shared" si="83"/>
        <v>0.53026159210004387</v>
      </c>
    </row>
    <row r="1318" spans="1:20" ht="15.6">
      <c r="A1318" s="2">
        <v>2572</v>
      </c>
      <c r="B1318" s="3">
        <v>46176</v>
      </c>
      <c r="C1318" s="4">
        <f>YEAR(SalesDataTable[[#This Row],[Order Date]])</f>
        <v>2026</v>
      </c>
      <c r="D1318" s="4" t="str">
        <f>"Q"&amp;ROUNDUP(MONTH(SalesDataTable[[#This Row],[Order Date]])/3,0)</f>
        <v>Q2</v>
      </c>
      <c r="E1318" s="4">
        <f>MONTH(SalesDataTable[[#This Row],[Order Date]])</f>
        <v>6</v>
      </c>
      <c r="F1318" s="4" t="str">
        <f>TEXT(SalesDataTable[[#This Row],[Order Date]],"MMM")</f>
        <v>Jun</v>
      </c>
      <c r="G1318" s="4" t="s">
        <v>20</v>
      </c>
      <c r="H1318" s="4" t="s">
        <v>33</v>
      </c>
      <c r="I1318" s="4" t="s">
        <v>28</v>
      </c>
      <c r="J1318" s="4" t="s">
        <v>16</v>
      </c>
      <c r="K1318" s="4" t="s">
        <v>9</v>
      </c>
      <c r="L1318" s="4" t="s">
        <v>46</v>
      </c>
      <c r="M1318" s="8">
        <v>2</v>
      </c>
      <c r="N1318" s="5">
        <v>70.97</v>
      </c>
      <c r="O1318" s="6">
        <v>0.05</v>
      </c>
      <c r="P1318" s="5">
        <v>32.54</v>
      </c>
      <c r="Q1318" s="5">
        <f t="shared" si="80"/>
        <v>134.84299999999999</v>
      </c>
      <c r="R1318" s="5">
        <f t="shared" si="81"/>
        <v>65.08</v>
      </c>
      <c r="S1318" s="5">
        <f t="shared" si="82"/>
        <v>69.762999999999991</v>
      </c>
      <c r="T1318" s="7">
        <f t="shared" si="83"/>
        <v>0.51736463887632278</v>
      </c>
    </row>
    <row r="1319" spans="1:20" ht="15.6">
      <c r="A1319" s="2">
        <v>2574</v>
      </c>
      <c r="B1319" s="3">
        <v>46261</v>
      </c>
      <c r="C1319" s="4">
        <f>YEAR(SalesDataTable[[#This Row],[Order Date]])</f>
        <v>2026</v>
      </c>
      <c r="D1319" s="4" t="str">
        <f>"Q"&amp;ROUNDUP(MONTH(SalesDataTable[[#This Row],[Order Date]])/3,0)</f>
        <v>Q3</v>
      </c>
      <c r="E1319" s="4">
        <f>MONTH(SalesDataTable[[#This Row],[Order Date]])</f>
        <v>8</v>
      </c>
      <c r="F1319" s="4" t="str">
        <f>TEXT(SalesDataTable[[#This Row],[Order Date]],"MMM")</f>
        <v>Aug</v>
      </c>
      <c r="G1319" s="4" t="s">
        <v>0</v>
      </c>
      <c r="H1319" s="4" t="s">
        <v>36</v>
      </c>
      <c r="I1319" s="4" t="s">
        <v>19</v>
      </c>
      <c r="J1319" s="4" t="s">
        <v>13</v>
      </c>
      <c r="K1319" s="4" t="s">
        <v>4</v>
      </c>
      <c r="L1319" s="4" t="s">
        <v>30</v>
      </c>
      <c r="M1319" s="8">
        <v>1</v>
      </c>
      <c r="N1319" s="5">
        <v>104.33</v>
      </c>
      <c r="O1319" s="6">
        <v>0.1</v>
      </c>
      <c r="P1319" s="5">
        <v>49.86</v>
      </c>
      <c r="Q1319" s="5">
        <f t="shared" si="80"/>
        <v>93.897000000000006</v>
      </c>
      <c r="R1319" s="5">
        <f t="shared" si="81"/>
        <v>49.86</v>
      </c>
      <c r="S1319" s="5">
        <f t="shared" si="82"/>
        <v>44.037000000000006</v>
      </c>
      <c r="T1319" s="7">
        <f t="shared" si="83"/>
        <v>0.46899261957251032</v>
      </c>
    </row>
    <row r="1320" spans="1:20" ht="15.6">
      <c r="A1320" s="2">
        <v>2575</v>
      </c>
      <c r="B1320" s="3">
        <v>46350</v>
      </c>
      <c r="C1320" s="4">
        <f>YEAR(SalesDataTable[[#This Row],[Order Date]])</f>
        <v>2026</v>
      </c>
      <c r="D1320" s="4" t="str">
        <f>"Q"&amp;ROUNDUP(MONTH(SalesDataTable[[#This Row],[Order Date]])/3,0)</f>
        <v>Q4</v>
      </c>
      <c r="E1320" s="4">
        <f>MONTH(SalesDataTable[[#This Row],[Order Date]])</f>
        <v>11</v>
      </c>
      <c r="F1320" s="4" t="str">
        <f>TEXT(SalesDataTable[[#This Row],[Order Date]],"MMM")</f>
        <v>Nov</v>
      </c>
      <c r="G1320" s="4" t="s">
        <v>11</v>
      </c>
      <c r="H1320" s="4" t="s">
        <v>39</v>
      </c>
      <c r="I1320" s="4" t="s">
        <v>19</v>
      </c>
      <c r="J1320" s="4" t="s">
        <v>3</v>
      </c>
      <c r="K1320" s="4" t="s">
        <v>34</v>
      </c>
      <c r="L1320" s="4" t="s">
        <v>35</v>
      </c>
      <c r="M1320" s="8">
        <v>1</v>
      </c>
      <c r="N1320" s="5">
        <v>39.42</v>
      </c>
      <c r="O1320" s="6">
        <v>0</v>
      </c>
      <c r="P1320" s="5">
        <v>14.63</v>
      </c>
      <c r="Q1320" s="5">
        <f t="shared" si="80"/>
        <v>39.42</v>
      </c>
      <c r="R1320" s="5">
        <f t="shared" si="81"/>
        <v>14.63</v>
      </c>
      <c r="S1320" s="5">
        <f t="shared" si="82"/>
        <v>24.79</v>
      </c>
      <c r="T1320" s="7">
        <f t="shared" si="83"/>
        <v>0.62886859462201927</v>
      </c>
    </row>
    <row r="1321" spans="1:20" ht="15.6">
      <c r="A1321" s="2">
        <v>2578</v>
      </c>
      <c r="B1321" s="3">
        <v>46093</v>
      </c>
      <c r="C1321" s="4">
        <f>YEAR(SalesDataTable[[#This Row],[Order Date]])</f>
        <v>2026</v>
      </c>
      <c r="D1321" s="4" t="str">
        <f>"Q"&amp;ROUNDUP(MONTH(SalesDataTable[[#This Row],[Order Date]])/3,0)</f>
        <v>Q1</v>
      </c>
      <c r="E1321" s="4">
        <f>MONTH(SalesDataTable[[#This Row],[Order Date]])</f>
        <v>3</v>
      </c>
      <c r="F1321" s="4" t="str">
        <f>TEXT(SalesDataTable[[#This Row],[Order Date]],"MMM")</f>
        <v>Mar</v>
      </c>
      <c r="G1321" s="4" t="s">
        <v>11</v>
      </c>
      <c r="H1321" s="4" t="s">
        <v>25</v>
      </c>
      <c r="I1321" s="4" t="s">
        <v>2</v>
      </c>
      <c r="J1321" s="4" t="s">
        <v>13</v>
      </c>
      <c r="K1321" s="4" t="s">
        <v>14</v>
      </c>
      <c r="L1321" s="4" t="s">
        <v>48</v>
      </c>
      <c r="M1321" s="8">
        <v>1</v>
      </c>
      <c r="N1321" s="5">
        <v>165.72</v>
      </c>
      <c r="O1321" s="6">
        <v>0</v>
      </c>
      <c r="P1321" s="5">
        <v>89.31</v>
      </c>
      <c r="Q1321" s="5">
        <f t="shared" si="80"/>
        <v>165.72</v>
      </c>
      <c r="R1321" s="5">
        <f t="shared" si="81"/>
        <v>89.31</v>
      </c>
      <c r="S1321" s="5">
        <f t="shared" si="82"/>
        <v>76.41</v>
      </c>
      <c r="T1321" s="7">
        <f t="shared" si="83"/>
        <v>0.46107892831281677</v>
      </c>
    </row>
    <row r="1322" spans="1:20" ht="15.6">
      <c r="A1322" s="2">
        <v>2579</v>
      </c>
      <c r="B1322" s="3">
        <v>46242</v>
      </c>
      <c r="C1322" s="4">
        <f>YEAR(SalesDataTable[[#This Row],[Order Date]])</f>
        <v>2026</v>
      </c>
      <c r="D1322" s="4" t="str">
        <f>"Q"&amp;ROUNDUP(MONTH(SalesDataTable[[#This Row],[Order Date]])/3,0)</f>
        <v>Q3</v>
      </c>
      <c r="E1322" s="4">
        <f>MONTH(SalesDataTable[[#This Row],[Order Date]])</f>
        <v>8</v>
      </c>
      <c r="F1322" s="4" t="str">
        <f>TEXT(SalesDataTable[[#This Row],[Order Date]],"MMM")</f>
        <v>Aug</v>
      </c>
      <c r="G1322" s="4" t="s">
        <v>20</v>
      </c>
      <c r="H1322" s="4" t="s">
        <v>33</v>
      </c>
      <c r="I1322" s="4" t="s">
        <v>19</v>
      </c>
      <c r="J1322" s="4" t="s">
        <v>3</v>
      </c>
      <c r="K1322" s="4" t="s">
        <v>23</v>
      </c>
      <c r="L1322" s="4" t="s">
        <v>40</v>
      </c>
      <c r="M1322" s="8">
        <v>1</v>
      </c>
      <c r="N1322" s="5">
        <v>81.22</v>
      </c>
      <c r="O1322" s="6">
        <v>0</v>
      </c>
      <c r="P1322" s="5">
        <v>39.18</v>
      </c>
      <c r="Q1322" s="5">
        <f t="shared" si="80"/>
        <v>81.22</v>
      </c>
      <c r="R1322" s="5">
        <f t="shared" si="81"/>
        <v>39.18</v>
      </c>
      <c r="S1322" s="5">
        <f t="shared" si="82"/>
        <v>42.04</v>
      </c>
      <c r="T1322" s="7">
        <f t="shared" si="83"/>
        <v>0.51760650086185667</v>
      </c>
    </row>
    <row r="1323" spans="1:20" ht="15.6">
      <c r="A1323" s="2">
        <v>2581</v>
      </c>
      <c r="B1323" s="3">
        <v>46155</v>
      </c>
      <c r="C1323" s="4">
        <f>YEAR(SalesDataTable[[#This Row],[Order Date]])</f>
        <v>2026</v>
      </c>
      <c r="D1323" s="4" t="str">
        <f>"Q"&amp;ROUNDUP(MONTH(SalesDataTable[[#This Row],[Order Date]])/3,0)</f>
        <v>Q2</v>
      </c>
      <c r="E1323" s="4">
        <f>MONTH(SalesDataTable[[#This Row],[Order Date]])</f>
        <v>5</v>
      </c>
      <c r="F1323" s="4" t="str">
        <f>TEXT(SalesDataTable[[#This Row],[Order Date]],"MMM")</f>
        <v>May</v>
      </c>
      <c r="G1323" s="4" t="s">
        <v>6</v>
      </c>
      <c r="H1323" s="4" t="s">
        <v>43</v>
      </c>
      <c r="I1323" s="4" t="s">
        <v>2</v>
      </c>
      <c r="J1323" s="4" t="s">
        <v>13</v>
      </c>
      <c r="K1323" s="4" t="s">
        <v>9</v>
      </c>
      <c r="L1323" s="4" t="s">
        <v>10</v>
      </c>
      <c r="M1323" s="8">
        <v>2</v>
      </c>
      <c r="N1323" s="5">
        <v>91.76</v>
      </c>
      <c r="O1323" s="6">
        <v>0.05</v>
      </c>
      <c r="P1323" s="5">
        <v>46.31</v>
      </c>
      <c r="Q1323" s="5">
        <f t="shared" si="80"/>
        <v>174.34399999999999</v>
      </c>
      <c r="R1323" s="5">
        <f t="shared" si="81"/>
        <v>92.62</v>
      </c>
      <c r="S1323" s="5">
        <f t="shared" si="82"/>
        <v>81.72399999999999</v>
      </c>
      <c r="T1323" s="7">
        <f t="shared" si="83"/>
        <v>0.46875143394668006</v>
      </c>
    </row>
    <row r="1324" spans="1:20" ht="15.6">
      <c r="A1324" s="2">
        <v>2582</v>
      </c>
      <c r="B1324" s="3">
        <v>46103</v>
      </c>
      <c r="C1324" s="4">
        <f>YEAR(SalesDataTable[[#This Row],[Order Date]])</f>
        <v>2026</v>
      </c>
      <c r="D1324" s="4" t="str">
        <f>"Q"&amp;ROUNDUP(MONTH(SalesDataTable[[#This Row],[Order Date]])/3,0)</f>
        <v>Q1</v>
      </c>
      <c r="E1324" s="4">
        <f>MONTH(SalesDataTable[[#This Row],[Order Date]])</f>
        <v>3</v>
      </c>
      <c r="F1324" s="4" t="str">
        <f>TEXT(SalesDataTable[[#This Row],[Order Date]],"MMM")</f>
        <v>Mar</v>
      </c>
      <c r="G1324" s="4" t="s">
        <v>6</v>
      </c>
      <c r="H1324" s="4" t="s">
        <v>7</v>
      </c>
      <c r="I1324" s="4" t="s">
        <v>28</v>
      </c>
      <c r="J1324" s="4" t="s">
        <v>13</v>
      </c>
      <c r="K1324" s="4" t="s">
        <v>34</v>
      </c>
      <c r="L1324" s="4" t="s">
        <v>38</v>
      </c>
      <c r="M1324" s="8">
        <v>1</v>
      </c>
      <c r="N1324" s="5">
        <v>120.16</v>
      </c>
      <c r="O1324" s="6">
        <v>0.15</v>
      </c>
      <c r="P1324" s="5">
        <v>68.33</v>
      </c>
      <c r="Q1324" s="5">
        <f t="shared" si="80"/>
        <v>102.136</v>
      </c>
      <c r="R1324" s="5">
        <f t="shared" si="81"/>
        <v>68.33</v>
      </c>
      <c r="S1324" s="5">
        <f t="shared" si="82"/>
        <v>33.805999999999997</v>
      </c>
      <c r="T1324" s="7">
        <f t="shared" si="83"/>
        <v>0.33099005247904756</v>
      </c>
    </row>
    <row r="1325" spans="1:20" ht="15.6">
      <c r="A1325" s="2">
        <v>2583</v>
      </c>
      <c r="B1325" s="3">
        <v>46116</v>
      </c>
      <c r="C1325" s="4">
        <f>YEAR(SalesDataTable[[#This Row],[Order Date]])</f>
        <v>2026</v>
      </c>
      <c r="D1325" s="4" t="str">
        <f>"Q"&amp;ROUNDUP(MONTH(SalesDataTable[[#This Row],[Order Date]])/3,0)</f>
        <v>Q2</v>
      </c>
      <c r="E1325" s="4">
        <f>MONTH(SalesDataTable[[#This Row],[Order Date]])</f>
        <v>4</v>
      </c>
      <c r="F1325" s="4" t="str">
        <f>TEXT(SalesDataTable[[#This Row],[Order Date]],"MMM")</f>
        <v>Apr</v>
      </c>
      <c r="G1325" s="4" t="s">
        <v>0</v>
      </c>
      <c r="H1325" s="4" t="s">
        <v>1</v>
      </c>
      <c r="I1325" s="4" t="s">
        <v>2</v>
      </c>
      <c r="J1325" s="4" t="s">
        <v>3</v>
      </c>
      <c r="K1325" s="4" t="s">
        <v>34</v>
      </c>
      <c r="L1325" s="4" t="s">
        <v>35</v>
      </c>
      <c r="M1325" s="8">
        <v>1</v>
      </c>
      <c r="N1325" s="5">
        <v>41.13</v>
      </c>
      <c r="O1325" s="6">
        <v>0</v>
      </c>
      <c r="P1325" s="5">
        <v>15.04</v>
      </c>
      <c r="Q1325" s="5">
        <f t="shared" si="80"/>
        <v>41.13</v>
      </c>
      <c r="R1325" s="5">
        <f t="shared" si="81"/>
        <v>15.04</v>
      </c>
      <c r="S1325" s="5">
        <f t="shared" si="82"/>
        <v>26.090000000000003</v>
      </c>
      <c r="T1325" s="7">
        <f t="shared" si="83"/>
        <v>0.63433017262338931</v>
      </c>
    </row>
    <row r="1326" spans="1:20" ht="15.6">
      <c r="A1326" s="2">
        <v>2584</v>
      </c>
      <c r="B1326" s="3">
        <v>46349</v>
      </c>
      <c r="C1326" s="4">
        <f>YEAR(SalesDataTable[[#This Row],[Order Date]])</f>
        <v>2026</v>
      </c>
      <c r="D1326" s="4" t="str">
        <f>"Q"&amp;ROUNDUP(MONTH(SalesDataTable[[#This Row],[Order Date]])/3,0)</f>
        <v>Q4</v>
      </c>
      <c r="E1326" s="4">
        <f>MONTH(SalesDataTable[[#This Row],[Order Date]])</f>
        <v>11</v>
      </c>
      <c r="F1326" s="4" t="str">
        <f>TEXT(SalesDataTable[[#This Row],[Order Date]],"MMM")</f>
        <v>Nov</v>
      </c>
      <c r="G1326" s="4" t="s">
        <v>6</v>
      </c>
      <c r="H1326" s="4" t="s">
        <v>27</v>
      </c>
      <c r="I1326" s="4" t="s">
        <v>8</v>
      </c>
      <c r="J1326" s="4" t="s">
        <v>3</v>
      </c>
      <c r="K1326" s="4" t="s">
        <v>23</v>
      </c>
      <c r="L1326" s="4" t="s">
        <v>29</v>
      </c>
      <c r="M1326" s="8">
        <v>15</v>
      </c>
      <c r="N1326" s="5">
        <v>192.23</v>
      </c>
      <c r="O1326" s="6">
        <v>0.15</v>
      </c>
      <c r="P1326" s="5">
        <v>106.34</v>
      </c>
      <c r="Q1326" s="5">
        <f t="shared" si="80"/>
        <v>2450.9324999999999</v>
      </c>
      <c r="R1326" s="5">
        <f t="shared" si="81"/>
        <v>1595.1000000000001</v>
      </c>
      <c r="S1326" s="5">
        <f t="shared" si="82"/>
        <v>855.83249999999975</v>
      </c>
      <c r="T1326" s="7">
        <f t="shared" si="83"/>
        <v>0.34918648310387979</v>
      </c>
    </row>
    <row r="1327" spans="1:20" ht="15.6">
      <c r="A1327" s="2">
        <v>2586</v>
      </c>
      <c r="B1327" s="3">
        <v>46379</v>
      </c>
      <c r="C1327" s="4">
        <f>YEAR(SalesDataTable[[#This Row],[Order Date]])</f>
        <v>2026</v>
      </c>
      <c r="D1327" s="4" t="str">
        <f>"Q"&amp;ROUNDUP(MONTH(SalesDataTable[[#This Row],[Order Date]])/3,0)</f>
        <v>Q4</v>
      </c>
      <c r="E1327" s="4">
        <f>MONTH(SalesDataTable[[#This Row],[Order Date]])</f>
        <v>12</v>
      </c>
      <c r="F1327" s="4" t="str">
        <f>TEXT(SalesDataTable[[#This Row],[Order Date]],"MMM")</f>
        <v>Dec</v>
      </c>
      <c r="G1327" s="4" t="s">
        <v>6</v>
      </c>
      <c r="H1327" s="4" t="s">
        <v>49</v>
      </c>
      <c r="I1327" s="4" t="s">
        <v>19</v>
      </c>
      <c r="J1327" s="4" t="s">
        <v>13</v>
      </c>
      <c r="K1327" s="4" t="s">
        <v>9</v>
      </c>
      <c r="L1327" s="4" t="s">
        <v>17</v>
      </c>
      <c r="M1327" s="8">
        <v>1</v>
      </c>
      <c r="N1327" s="5">
        <v>143.84</v>
      </c>
      <c r="O1327" s="6">
        <v>0.15</v>
      </c>
      <c r="P1327" s="5">
        <v>78.17</v>
      </c>
      <c r="Q1327" s="5">
        <f t="shared" si="80"/>
        <v>122.264</v>
      </c>
      <c r="R1327" s="5">
        <f t="shared" si="81"/>
        <v>78.17</v>
      </c>
      <c r="S1327" s="5">
        <f t="shared" si="82"/>
        <v>44.093999999999994</v>
      </c>
      <c r="T1327" s="7">
        <f t="shared" si="83"/>
        <v>0.360645815612118</v>
      </c>
    </row>
    <row r="1328" spans="1:20" ht="15.6">
      <c r="A1328" s="2">
        <v>2588</v>
      </c>
      <c r="B1328" s="3">
        <v>46187</v>
      </c>
      <c r="C1328" s="4">
        <f>YEAR(SalesDataTable[[#This Row],[Order Date]])</f>
        <v>2026</v>
      </c>
      <c r="D1328" s="4" t="str">
        <f>"Q"&amp;ROUNDUP(MONTH(SalesDataTable[[#This Row],[Order Date]])/3,0)</f>
        <v>Q2</v>
      </c>
      <c r="E1328" s="4">
        <f>MONTH(SalesDataTable[[#This Row],[Order Date]])</f>
        <v>6</v>
      </c>
      <c r="F1328" s="4" t="str">
        <f>TEXT(SalesDataTable[[#This Row],[Order Date]],"MMM")</f>
        <v>Jun</v>
      </c>
      <c r="G1328" s="4" t="s">
        <v>20</v>
      </c>
      <c r="H1328" s="4" t="s">
        <v>33</v>
      </c>
      <c r="I1328" s="4" t="s">
        <v>28</v>
      </c>
      <c r="J1328" s="4" t="s">
        <v>3</v>
      </c>
      <c r="K1328" s="4" t="s">
        <v>9</v>
      </c>
      <c r="L1328" s="4" t="s">
        <v>10</v>
      </c>
      <c r="M1328" s="8">
        <v>1</v>
      </c>
      <c r="N1328" s="5">
        <v>90.28</v>
      </c>
      <c r="O1328" s="6">
        <v>0</v>
      </c>
      <c r="P1328" s="5">
        <v>46.04</v>
      </c>
      <c r="Q1328" s="5">
        <f t="shared" si="80"/>
        <v>90.28</v>
      </c>
      <c r="R1328" s="5">
        <f t="shared" si="81"/>
        <v>46.04</v>
      </c>
      <c r="S1328" s="5">
        <f t="shared" si="82"/>
        <v>44.24</v>
      </c>
      <c r="T1328" s="7">
        <f t="shared" si="83"/>
        <v>0.4900310146211786</v>
      </c>
    </row>
    <row r="1329" spans="1:20" ht="15.6">
      <c r="A1329" s="2">
        <v>2590</v>
      </c>
      <c r="B1329" s="3">
        <v>46138</v>
      </c>
      <c r="C1329" s="4">
        <f>YEAR(SalesDataTable[[#This Row],[Order Date]])</f>
        <v>2026</v>
      </c>
      <c r="D1329" s="4" t="str">
        <f>"Q"&amp;ROUNDUP(MONTH(SalesDataTable[[#This Row],[Order Date]])/3,0)</f>
        <v>Q2</v>
      </c>
      <c r="E1329" s="4">
        <f>MONTH(SalesDataTable[[#This Row],[Order Date]])</f>
        <v>4</v>
      </c>
      <c r="F1329" s="4" t="str">
        <f>TEXT(SalesDataTable[[#This Row],[Order Date]],"MMM")</f>
        <v>Apr</v>
      </c>
      <c r="G1329" s="4" t="s">
        <v>6</v>
      </c>
      <c r="H1329" s="4" t="s">
        <v>27</v>
      </c>
      <c r="I1329" s="4" t="s">
        <v>19</v>
      </c>
      <c r="J1329" s="4" t="s">
        <v>13</v>
      </c>
      <c r="K1329" s="4" t="s">
        <v>34</v>
      </c>
      <c r="L1329" s="4" t="s">
        <v>42</v>
      </c>
      <c r="M1329" s="8">
        <v>2</v>
      </c>
      <c r="N1329" s="5">
        <v>36.51</v>
      </c>
      <c r="O1329" s="6">
        <v>0.1</v>
      </c>
      <c r="P1329" s="5">
        <v>14.18</v>
      </c>
      <c r="Q1329" s="5">
        <f t="shared" si="80"/>
        <v>65.718000000000004</v>
      </c>
      <c r="R1329" s="5">
        <f t="shared" si="81"/>
        <v>28.36</v>
      </c>
      <c r="S1329" s="5">
        <f t="shared" si="82"/>
        <v>37.358000000000004</v>
      </c>
      <c r="T1329" s="7">
        <f t="shared" si="83"/>
        <v>0.56845917404668433</v>
      </c>
    </row>
    <row r="1330" spans="1:20" ht="15.6">
      <c r="A1330" s="2">
        <v>2593</v>
      </c>
      <c r="B1330" s="3">
        <v>46053</v>
      </c>
      <c r="C1330" s="4">
        <f>YEAR(SalesDataTable[[#This Row],[Order Date]])</f>
        <v>2026</v>
      </c>
      <c r="D1330" s="4" t="str">
        <f>"Q"&amp;ROUNDUP(MONTH(SalesDataTable[[#This Row],[Order Date]])/3,0)</f>
        <v>Q1</v>
      </c>
      <c r="E1330" s="4">
        <f>MONTH(SalesDataTable[[#This Row],[Order Date]])</f>
        <v>1</v>
      </c>
      <c r="F1330" s="4" t="str">
        <f>TEXT(SalesDataTable[[#This Row],[Order Date]],"MMM")</f>
        <v>Jan</v>
      </c>
      <c r="G1330" s="4" t="s">
        <v>6</v>
      </c>
      <c r="H1330" s="4" t="s">
        <v>41</v>
      </c>
      <c r="I1330" s="4" t="s">
        <v>19</v>
      </c>
      <c r="J1330" s="4" t="s">
        <v>13</v>
      </c>
      <c r="K1330" s="4" t="s">
        <v>4</v>
      </c>
      <c r="L1330" s="4" t="s">
        <v>26</v>
      </c>
      <c r="M1330" s="8">
        <v>6</v>
      </c>
      <c r="N1330" s="5">
        <v>41.07</v>
      </c>
      <c r="O1330" s="6">
        <v>0.1</v>
      </c>
      <c r="P1330" s="5">
        <v>16.29</v>
      </c>
      <c r="Q1330" s="5">
        <f t="shared" si="80"/>
        <v>221.77800000000002</v>
      </c>
      <c r="R1330" s="5">
        <f t="shared" si="81"/>
        <v>97.74</v>
      </c>
      <c r="S1330" s="5">
        <f t="shared" si="82"/>
        <v>124.03800000000003</v>
      </c>
      <c r="T1330" s="7">
        <f t="shared" si="83"/>
        <v>0.55928901874847825</v>
      </c>
    </row>
    <row r="1331" spans="1:20" ht="15.6">
      <c r="A1331" s="2">
        <v>2595</v>
      </c>
      <c r="B1331" s="3">
        <v>46233</v>
      </c>
      <c r="C1331" s="4">
        <f>YEAR(SalesDataTable[[#This Row],[Order Date]])</f>
        <v>2026</v>
      </c>
      <c r="D1331" s="4" t="str">
        <f>"Q"&amp;ROUNDUP(MONTH(SalesDataTable[[#This Row],[Order Date]])/3,0)</f>
        <v>Q3</v>
      </c>
      <c r="E1331" s="4">
        <f>MONTH(SalesDataTable[[#This Row],[Order Date]])</f>
        <v>7</v>
      </c>
      <c r="F1331" s="4" t="str">
        <f>TEXT(SalesDataTable[[#This Row],[Order Date]],"MMM")</f>
        <v>Jul</v>
      </c>
      <c r="G1331" s="4" t="s">
        <v>0</v>
      </c>
      <c r="H1331" s="4" t="s">
        <v>36</v>
      </c>
      <c r="I1331" s="4" t="s">
        <v>8</v>
      </c>
      <c r="J1331" s="4" t="s">
        <v>16</v>
      </c>
      <c r="K1331" s="4" t="s">
        <v>14</v>
      </c>
      <c r="L1331" s="4" t="s">
        <v>44</v>
      </c>
      <c r="M1331" s="8">
        <v>15</v>
      </c>
      <c r="N1331" s="5">
        <v>133.44999999999999</v>
      </c>
      <c r="O1331" s="6">
        <v>0.2</v>
      </c>
      <c r="P1331" s="5">
        <v>65.819999999999993</v>
      </c>
      <c r="Q1331" s="5">
        <f t="shared" si="80"/>
        <v>1601.3999999999999</v>
      </c>
      <c r="R1331" s="5">
        <f t="shared" si="81"/>
        <v>987.3</v>
      </c>
      <c r="S1331" s="5">
        <f t="shared" si="82"/>
        <v>614.09999999999991</v>
      </c>
      <c r="T1331" s="7">
        <f t="shared" si="83"/>
        <v>0.3834769576620457</v>
      </c>
    </row>
    <row r="1332" spans="1:20" ht="15.6">
      <c r="A1332" s="2">
        <v>2596</v>
      </c>
      <c r="B1332" s="3">
        <v>46240</v>
      </c>
      <c r="C1332" s="4">
        <f>YEAR(SalesDataTable[[#This Row],[Order Date]])</f>
        <v>2026</v>
      </c>
      <c r="D1332" s="4" t="str">
        <f>"Q"&amp;ROUNDUP(MONTH(SalesDataTable[[#This Row],[Order Date]])/3,0)</f>
        <v>Q3</v>
      </c>
      <c r="E1332" s="4">
        <f>MONTH(SalesDataTable[[#This Row],[Order Date]])</f>
        <v>8</v>
      </c>
      <c r="F1332" s="4" t="str">
        <f>TEXT(SalesDataTable[[#This Row],[Order Date]],"MMM")</f>
        <v>Aug</v>
      </c>
      <c r="G1332" s="4" t="s">
        <v>11</v>
      </c>
      <c r="H1332" s="4" t="s">
        <v>18</v>
      </c>
      <c r="I1332" s="4" t="s">
        <v>19</v>
      </c>
      <c r="J1332" s="4" t="s">
        <v>3</v>
      </c>
      <c r="K1332" s="4" t="s">
        <v>23</v>
      </c>
      <c r="L1332" s="4" t="s">
        <v>40</v>
      </c>
      <c r="M1332" s="8">
        <v>1</v>
      </c>
      <c r="N1332" s="5">
        <v>82.82</v>
      </c>
      <c r="O1332" s="6">
        <v>0</v>
      </c>
      <c r="P1332" s="5">
        <v>38.83</v>
      </c>
      <c r="Q1332" s="5">
        <f t="shared" si="80"/>
        <v>82.82</v>
      </c>
      <c r="R1332" s="5">
        <f t="shared" si="81"/>
        <v>38.83</v>
      </c>
      <c r="S1332" s="5">
        <f t="shared" si="82"/>
        <v>43.989999999999995</v>
      </c>
      <c r="T1332" s="7">
        <f t="shared" si="83"/>
        <v>0.53115189567737264</v>
      </c>
    </row>
    <row r="1333" spans="1:20" ht="15.6">
      <c r="A1333" s="2">
        <v>2598</v>
      </c>
      <c r="B1333" s="3">
        <v>46158</v>
      </c>
      <c r="C1333" s="4">
        <f>YEAR(SalesDataTable[[#This Row],[Order Date]])</f>
        <v>2026</v>
      </c>
      <c r="D1333" s="4" t="str">
        <f>"Q"&amp;ROUNDUP(MONTH(SalesDataTable[[#This Row],[Order Date]])/3,0)</f>
        <v>Q2</v>
      </c>
      <c r="E1333" s="4">
        <f>MONTH(SalesDataTable[[#This Row],[Order Date]])</f>
        <v>5</v>
      </c>
      <c r="F1333" s="4" t="str">
        <f>TEXT(SalesDataTable[[#This Row],[Order Date]],"MMM")</f>
        <v>May</v>
      </c>
      <c r="G1333" s="4" t="s">
        <v>20</v>
      </c>
      <c r="H1333" s="4" t="s">
        <v>33</v>
      </c>
      <c r="I1333" s="4" t="s">
        <v>2</v>
      </c>
      <c r="J1333" s="4" t="s">
        <v>13</v>
      </c>
      <c r="K1333" s="4" t="s">
        <v>9</v>
      </c>
      <c r="L1333" s="4" t="s">
        <v>37</v>
      </c>
      <c r="M1333" s="8">
        <v>5</v>
      </c>
      <c r="N1333" s="5">
        <v>156.16999999999999</v>
      </c>
      <c r="O1333" s="6">
        <v>0.1</v>
      </c>
      <c r="P1333" s="5">
        <v>80.59</v>
      </c>
      <c r="Q1333" s="5">
        <f t="shared" si="80"/>
        <v>702.76499999999999</v>
      </c>
      <c r="R1333" s="5">
        <f t="shared" si="81"/>
        <v>402.95000000000005</v>
      </c>
      <c r="S1333" s="5">
        <f t="shared" si="82"/>
        <v>299.81499999999994</v>
      </c>
      <c r="T1333" s="7">
        <f t="shared" si="83"/>
        <v>0.42662198601239382</v>
      </c>
    </row>
    <row r="1334" spans="1:20" ht="15.6">
      <c r="A1334" s="2">
        <v>2600</v>
      </c>
      <c r="B1334" s="3">
        <v>46158</v>
      </c>
      <c r="C1334" s="4">
        <f>YEAR(SalesDataTable[[#This Row],[Order Date]])</f>
        <v>2026</v>
      </c>
      <c r="D1334" s="4" t="str">
        <f>"Q"&amp;ROUNDUP(MONTH(SalesDataTable[[#This Row],[Order Date]])/3,0)</f>
        <v>Q2</v>
      </c>
      <c r="E1334" s="4">
        <f>MONTH(SalesDataTable[[#This Row],[Order Date]])</f>
        <v>5</v>
      </c>
      <c r="F1334" s="4" t="str">
        <f>TEXT(SalesDataTable[[#This Row],[Order Date]],"MMM")</f>
        <v>May</v>
      </c>
      <c r="G1334" s="4" t="s">
        <v>6</v>
      </c>
      <c r="H1334" s="4" t="s">
        <v>43</v>
      </c>
      <c r="I1334" s="4" t="s">
        <v>19</v>
      </c>
      <c r="J1334" s="4" t="s">
        <v>13</v>
      </c>
      <c r="K1334" s="4" t="s">
        <v>14</v>
      </c>
      <c r="L1334" s="4" t="s">
        <v>15</v>
      </c>
      <c r="M1334" s="8">
        <v>1</v>
      </c>
      <c r="N1334" s="5">
        <v>35.97</v>
      </c>
      <c r="O1334" s="6">
        <v>0.1</v>
      </c>
      <c r="P1334" s="5">
        <v>13.54</v>
      </c>
      <c r="Q1334" s="5">
        <f t="shared" si="80"/>
        <v>32.372999999999998</v>
      </c>
      <c r="R1334" s="5">
        <f t="shared" si="81"/>
        <v>13.54</v>
      </c>
      <c r="S1334" s="5">
        <f t="shared" si="82"/>
        <v>18.832999999999998</v>
      </c>
      <c r="T1334" s="7">
        <f t="shared" si="83"/>
        <v>0.58175022395205878</v>
      </c>
    </row>
    <row r="1335" spans="1:20" ht="15.6">
      <c r="A1335" s="2">
        <v>2601</v>
      </c>
      <c r="B1335" s="3">
        <v>46272</v>
      </c>
      <c r="C1335" s="4">
        <f>YEAR(SalesDataTable[[#This Row],[Order Date]])</f>
        <v>2026</v>
      </c>
      <c r="D1335" s="4" t="str">
        <f>"Q"&amp;ROUNDUP(MONTH(SalesDataTable[[#This Row],[Order Date]])/3,0)</f>
        <v>Q3</v>
      </c>
      <c r="E1335" s="4">
        <f>MONTH(SalesDataTable[[#This Row],[Order Date]])</f>
        <v>9</v>
      </c>
      <c r="F1335" s="4" t="str">
        <f>TEXT(SalesDataTable[[#This Row],[Order Date]],"MMM")</f>
        <v>Sep</v>
      </c>
      <c r="G1335" s="4" t="s">
        <v>6</v>
      </c>
      <c r="H1335" s="4" t="s">
        <v>41</v>
      </c>
      <c r="I1335" s="4" t="s">
        <v>2</v>
      </c>
      <c r="J1335" s="4" t="s">
        <v>13</v>
      </c>
      <c r="K1335" s="4" t="s">
        <v>4</v>
      </c>
      <c r="L1335" s="4" t="s">
        <v>5</v>
      </c>
      <c r="M1335" s="8">
        <v>1</v>
      </c>
      <c r="N1335" s="5">
        <v>82.86</v>
      </c>
      <c r="O1335" s="6">
        <v>0</v>
      </c>
      <c r="P1335" s="5">
        <v>43.33</v>
      </c>
      <c r="Q1335" s="5">
        <f t="shared" si="80"/>
        <v>82.86</v>
      </c>
      <c r="R1335" s="5">
        <f t="shared" si="81"/>
        <v>43.33</v>
      </c>
      <c r="S1335" s="5">
        <f t="shared" si="82"/>
        <v>39.53</v>
      </c>
      <c r="T1335" s="7">
        <f t="shared" si="83"/>
        <v>0.47706975621530295</v>
      </c>
    </row>
    <row r="1336" spans="1:20" ht="15.6">
      <c r="A1336" s="2">
        <v>2602</v>
      </c>
      <c r="B1336" s="3">
        <v>46115</v>
      </c>
      <c r="C1336" s="4">
        <f>YEAR(SalesDataTable[[#This Row],[Order Date]])</f>
        <v>2026</v>
      </c>
      <c r="D1336" s="4" t="str">
        <f>"Q"&amp;ROUNDUP(MONTH(SalesDataTable[[#This Row],[Order Date]])/3,0)</f>
        <v>Q2</v>
      </c>
      <c r="E1336" s="4">
        <f>MONTH(SalesDataTable[[#This Row],[Order Date]])</f>
        <v>4</v>
      </c>
      <c r="F1336" s="4" t="str">
        <f>TEXT(SalesDataTable[[#This Row],[Order Date]],"MMM")</f>
        <v>Apr</v>
      </c>
      <c r="G1336" s="4" t="s">
        <v>6</v>
      </c>
      <c r="H1336" s="4" t="s">
        <v>43</v>
      </c>
      <c r="I1336" s="4" t="s">
        <v>28</v>
      </c>
      <c r="J1336" s="4" t="s">
        <v>13</v>
      </c>
      <c r="K1336" s="4" t="s">
        <v>4</v>
      </c>
      <c r="L1336" s="4" t="s">
        <v>26</v>
      </c>
      <c r="M1336" s="8">
        <v>1</v>
      </c>
      <c r="N1336" s="5">
        <v>40.159999999999997</v>
      </c>
      <c r="O1336" s="6">
        <v>0</v>
      </c>
      <c r="P1336" s="5">
        <v>16.77</v>
      </c>
      <c r="Q1336" s="5">
        <f t="shared" si="80"/>
        <v>40.159999999999997</v>
      </c>
      <c r="R1336" s="5">
        <f t="shared" si="81"/>
        <v>16.77</v>
      </c>
      <c r="S1336" s="5">
        <f t="shared" si="82"/>
        <v>23.389999999999997</v>
      </c>
      <c r="T1336" s="7">
        <f t="shared" si="83"/>
        <v>0.58242031872509958</v>
      </c>
    </row>
    <row r="1337" spans="1:20" ht="15.6">
      <c r="A1337" s="2">
        <v>2603</v>
      </c>
      <c r="B1337" s="3">
        <v>46340</v>
      </c>
      <c r="C1337" s="4">
        <f>YEAR(SalesDataTable[[#This Row],[Order Date]])</f>
        <v>2026</v>
      </c>
      <c r="D1337" s="4" t="str">
        <f>"Q"&amp;ROUNDUP(MONTH(SalesDataTable[[#This Row],[Order Date]])/3,0)</f>
        <v>Q4</v>
      </c>
      <c r="E1337" s="4">
        <f>MONTH(SalesDataTable[[#This Row],[Order Date]])</f>
        <v>11</v>
      </c>
      <c r="F1337" s="4" t="str">
        <f>TEXT(SalesDataTable[[#This Row],[Order Date]],"MMM")</f>
        <v>Nov</v>
      </c>
      <c r="G1337" s="4" t="s">
        <v>20</v>
      </c>
      <c r="H1337" s="4" t="s">
        <v>33</v>
      </c>
      <c r="I1337" s="4" t="s">
        <v>28</v>
      </c>
      <c r="J1337" s="4" t="s">
        <v>3</v>
      </c>
      <c r="K1337" s="4" t="s">
        <v>4</v>
      </c>
      <c r="L1337" s="4" t="s">
        <v>22</v>
      </c>
      <c r="M1337" s="8">
        <v>2</v>
      </c>
      <c r="N1337" s="5">
        <v>51.71</v>
      </c>
      <c r="O1337" s="6">
        <v>0.15</v>
      </c>
      <c r="P1337" s="5">
        <v>22.93</v>
      </c>
      <c r="Q1337" s="5">
        <f t="shared" si="80"/>
        <v>87.906999999999996</v>
      </c>
      <c r="R1337" s="5">
        <f t="shared" si="81"/>
        <v>45.86</v>
      </c>
      <c r="S1337" s="5">
        <f t="shared" si="82"/>
        <v>42.046999999999997</v>
      </c>
      <c r="T1337" s="7">
        <f t="shared" si="83"/>
        <v>0.47831230732478641</v>
      </c>
    </row>
    <row r="1338" spans="1:20" ht="15.6">
      <c r="A1338" s="2">
        <v>2610</v>
      </c>
      <c r="B1338" s="3">
        <v>46274</v>
      </c>
      <c r="C1338" s="4">
        <f>YEAR(SalesDataTable[[#This Row],[Order Date]])</f>
        <v>2026</v>
      </c>
      <c r="D1338" s="4" t="str">
        <f>"Q"&amp;ROUNDUP(MONTH(SalesDataTable[[#This Row],[Order Date]])/3,0)</f>
        <v>Q3</v>
      </c>
      <c r="E1338" s="4">
        <f>MONTH(SalesDataTable[[#This Row],[Order Date]])</f>
        <v>9</v>
      </c>
      <c r="F1338" s="4" t="str">
        <f>TEXT(SalesDataTable[[#This Row],[Order Date]],"MMM")</f>
        <v>Sep</v>
      </c>
      <c r="G1338" s="4" t="s">
        <v>20</v>
      </c>
      <c r="H1338" s="4" t="s">
        <v>33</v>
      </c>
      <c r="I1338" s="4" t="s">
        <v>2</v>
      </c>
      <c r="J1338" s="4" t="s">
        <v>3</v>
      </c>
      <c r="K1338" s="4" t="s">
        <v>23</v>
      </c>
      <c r="L1338" s="4" t="s">
        <v>24</v>
      </c>
      <c r="M1338" s="8">
        <v>1</v>
      </c>
      <c r="N1338" s="5">
        <v>341.87</v>
      </c>
      <c r="O1338" s="6">
        <v>0.1</v>
      </c>
      <c r="P1338" s="5">
        <v>190.66</v>
      </c>
      <c r="Q1338" s="5">
        <f t="shared" si="80"/>
        <v>307.68299999999999</v>
      </c>
      <c r="R1338" s="5">
        <f t="shared" si="81"/>
        <v>190.66</v>
      </c>
      <c r="S1338" s="5">
        <f t="shared" si="82"/>
        <v>117.023</v>
      </c>
      <c r="T1338" s="7">
        <f t="shared" si="83"/>
        <v>0.38033625517171893</v>
      </c>
    </row>
    <row r="1339" spans="1:20" ht="15.6">
      <c r="A1339" s="2">
        <v>2611</v>
      </c>
      <c r="B1339" s="3">
        <v>46189</v>
      </c>
      <c r="C1339" s="4">
        <f>YEAR(SalesDataTable[[#This Row],[Order Date]])</f>
        <v>2026</v>
      </c>
      <c r="D1339" s="4" t="str">
        <f>"Q"&amp;ROUNDUP(MONTH(SalesDataTable[[#This Row],[Order Date]])/3,0)</f>
        <v>Q2</v>
      </c>
      <c r="E1339" s="4">
        <f>MONTH(SalesDataTable[[#This Row],[Order Date]])</f>
        <v>6</v>
      </c>
      <c r="F1339" s="4" t="str">
        <f>TEXT(SalesDataTable[[#This Row],[Order Date]],"MMM")</f>
        <v>Jun</v>
      </c>
      <c r="G1339" s="4" t="s">
        <v>20</v>
      </c>
      <c r="H1339" s="4" t="s">
        <v>47</v>
      </c>
      <c r="I1339" s="4" t="s">
        <v>2</v>
      </c>
      <c r="J1339" s="4" t="s">
        <v>3</v>
      </c>
      <c r="K1339" s="4" t="s">
        <v>14</v>
      </c>
      <c r="L1339" s="4" t="s">
        <v>48</v>
      </c>
      <c r="M1339" s="8">
        <v>5</v>
      </c>
      <c r="N1339" s="5">
        <v>160.82</v>
      </c>
      <c r="O1339" s="6">
        <v>0</v>
      </c>
      <c r="P1339" s="5">
        <v>90.14</v>
      </c>
      <c r="Q1339" s="5">
        <f t="shared" si="80"/>
        <v>804.09999999999991</v>
      </c>
      <c r="R1339" s="5">
        <f t="shared" si="81"/>
        <v>450.7</v>
      </c>
      <c r="S1339" s="5">
        <f t="shared" si="82"/>
        <v>353.39999999999992</v>
      </c>
      <c r="T1339" s="7">
        <f t="shared" si="83"/>
        <v>0.43949757492849145</v>
      </c>
    </row>
    <row r="1340" spans="1:20" ht="15.6">
      <c r="A1340" s="2">
        <v>2613</v>
      </c>
      <c r="B1340" s="3">
        <v>46254</v>
      </c>
      <c r="C1340" s="4">
        <f>YEAR(SalesDataTable[[#This Row],[Order Date]])</f>
        <v>2026</v>
      </c>
      <c r="D1340" s="4" t="str">
        <f>"Q"&amp;ROUNDUP(MONTH(SalesDataTable[[#This Row],[Order Date]])/3,0)</f>
        <v>Q3</v>
      </c>
      <c r="E1340" s="4">
        <f>MONTH(SalesDataTable[[#This Row],[Order Date]])</f>
        <v>8</v>
      </c>
      <c r="F1340" s="4" t="str">
        <f>TEXT(SalesDataTable[[#This Row],[Order Date]],"MMM")</f>
        <v>Aug</v>
      </c>
      <c r="G1340" s="4" t="s">
        <v>20</v>
      </c>
      <c r="H1340" s="4" t="s">
        <v>21</v>
      </c>
      <c r="I1340" s="4" t="s">
        <v>2</v>
      </c>
      <c r="J1340" s="4" t="s">
        <v>13</v>
      </c>
      <c r="K1340" s="4" t="s">
        <v>34</v>
      </c>
      <c r="L1340" s="4" t="s">
        <v>42</v>
      </c>
      <c r="M1340" s="8">
        <v>1</v>
      </c>
      <c r="N1340" s="5">
        <v>36.380000000000003</v>
      </c>
      <c r="O1340" s="6">
        <v>0.05</v>
      </c>
      <c r="P1340" s="5">
        <v>14.2</v>
      </c>
      <c r="Q1340" s="5">
        <f t="shared" si="80"/>
        <v>34.561</v>
      </c>
      <c r="R1340" s="5">
        <f t="shared" si="81"/>
        <v>14.2</v>
      </c>
      <c r="S1340" s="5">
        <f t="shared" si="82"/>
        <v>20.361000000000001</v>
      </c>
      <c r="T1340" s="7">
        <f t="shared" si="83"/>
        <v>0.58913225890454557</v>
      </c>
    </row>
    <row r="1341" spans="1:20" ht="15.6">
      <c r="A1341" s="2">
        <v>2615</v>
      </c>
      <c r="B1341" s="3">
        <v>46066</v>
      </c>
      <c r="C1341" s="4">
        <f>YEAR(SalesDataTable[[#This Row],[Order Date]])</f>
        <v>2026</v>
      </c>
      <c r="D1341" s="4" t="str">
        <f>"Q"&amp;ROUNDUP(MONTH(SalesDataTable[[#This Row],[Order Date]])/3,0)</f>
        <v>Q1</v>
      </c>
      <c r="E1341" s="4">
        <f>MONTH(SalesDataTable[[#This Row],[Order Date]])</f>
        <v>2</v>
      </c>
      <c r="F1341" s="4" t="str">
        <f>TEXT(SalesDataTable[[#This Row],[Order Date]],"MMM")</f>
        <v>Feb</v>
      </c>
      <c r="G1341" s="4" t="s">
        <v>0</v>
      </c>
      <c r="H1341" s="4" t="s">
        <v>50</v>
      </c>
      <c r="I1341" s="4" t="s">
        <v>2</v>
      </c>
      <c r="J1341" s="4" t="s">
        <v>3</v>
      </c>
      <c r="K1341" s="4" t="s">
        <v>9</v>
      </c>
      <c r="L1341" s="4" t="s">
        <v>37</v>
      </c>
      <c r="M1341" s="8">
        <v>6</v>
      </c>
      <c r="N1341" s="5">
        <v>155.79</v>
      </c>
      <c r="O1341" s="6">
        <v>0</v>
      </c>
      <c r="P1341" s="5">
        <v>77.48</v>
      </c>
      <c r="Q1341" s="5">
        <f t="shared" si="80"/>
        <v>934.74</v>
      </c>
      <c r="R1341" s="5">
        <f t="shared" si="81"/>
        <v>464.88</v>
      </c>
      <c r="S1341" s="5">
        <f t="shared" si="82"/>
        <v>469.86</v>
      </c>
      <c r="T1341" s="7">
        <f t="shared" si="83"/>
        <v>0.50266384235188399</v>
      </c>
    </row>
    <row r="1342" spans="1:20" ht="15.6">
      <c r="A1342" s="2">
        <v>2616</v>
      </c>
      <c r="B1342" s="3">
        <v>46223</v>
      </c>
      <c r="C1342" s="4">
        <f>YEAR(SalesDataTable[[#This Row],[Order Date]])</f>
        <v>2026</v>
      </c>
      <c r="D1342" s="4" t="str">
        <f>"Q"&amp;ROUNDUP(MONTH(SalesDataTable[[#This Row],[Order Date]])/3,0)</f>
        <v>Q3</v>
      </c>
      <c r="E1342" s="4">
        <f>MONTH(SalesDataTable[[#This Row],[Order Date]])</f>
        <v>7</v>
      </c>
      <c r="F1342" s="4" t="str">
        <f>TEXT(SalesDataTable[[#This Row],[Order Date]],"MMM")</f>
        <v>Jul</v>
      </c>
      <c r="G1342" s="4" t="s">
        <v>11</v>
      </c>
      <c r="H1342" s="4" t="s">
        <v>18</v>
      </c>
      <c r="I1342" s="4" t="s">
        <v>19</v>
      </c>
      <c r="J1342" s="4" t="s">
        <v>13</v>
      </c>
      <c r="K1342" s="4" t="s">
        <v>34</v>
      </c>
      <c r="L1342" s="4" t="s">
        <v>38</v>
      </c>
      <c r="M1342" s="8">
        <v>2</v>
      </c>
      <c r="N1342" s="5">
        <v>125.37</v>
      </c>
      <c r="O1342" s="6">
        <v>0</v>
      </c>
      <c r="P1342" s="5">
        <v>68.040000000000006</v>
      </c>
      <c r="Q1342" s="5">
        <f t="shared" si="80"/>
        <v>250.74</v>
      </c>
      <c r="R1342" s="5">
        <f t="shared" si="81"/>
        <v>136.08000000000001</v>
      </c>
      <c r="S1342" s="5">
        <f t="shared" si="82"/>
        <v>114.66</v>
      </c>
      <c r="T1342" s="7">
        <f t="shared" si="83"/>
        <v>0.457286432160804</v>
      </c>
    </row>
    <row r="1343" spans="1:20" ht="15.6">
      <c r="A1343" s="2">
        <v>2617</v>
      </c>
      <c r="B1343" s="3">
        <v>46095</v>
      </c>
      <c r="C1343" s="4">
        <f>YEAR(SalesDataTable[[#This Row],[Order Date]])</f>
        <v>2026</v>
      </c>
      <c r="D1343" s="4" t="str">
        <f>"Q"&amp;ROUNDUP(MONTH(SalesDataTable[[#This Row],[Order Date]])/3,0)</f>
        <v>Q1</v>
      </c>
      <c r="E1343" s="4">
        <f>MONTH(SalesDataTable[[#This Row],[Order Date]])</f>
        <v>3</v>
      </c>
      <c r="F1343" s="4" t="str">
        <f>TEXT(SalesDataTable[[#This Row],[Order Date]],"MMM")</f>
        <v>Mar</v>
      </c>
      <c r="G1343" s="4" t="s">
        <v>20</v>
      </c>
      <c r="H1343" s="4" t="s">
        <v>47</v>
      </c>
      <c r="I1343" s="4" t="s">
        <v>2</v>
      </c>
      <c r="J1343" s="4" t="s">
        <v>13</v>
      </c>
      <c r="K1343" s="4" t="s">
        <v>14</v>
      </c>
      <c r="L1343" s="4" t="s">
        <v>15</v>
      </c>
      <c r="M1343" s="8">
        <v>2</v>
      </c>
      <c r="N1343" s="5">
        <v>35.409999999999997</v>
      </c>
      <c r="O1343" s="6">
        <v>0</v>
      </c>
      <c r="P1343" s="5">
        <v>13.89</v>
      </c>
      <c r="Q1343" s="5">
        <f t="shared" si="80"/>
        <v>70.819999999999993</v>
      </c>
      <c r="R1343" s="5">
        <f t="shared" si="81"/>
        <v>27.78</v>
      </c>
      <c r="S1343" s="5">
        <f t="shared" si="82"/>
        <v>43.039999999999992</v>
      </c>
      <c r="T1343" s="7">
        <f t="shared" si="83"/>
        <v>0.60773792713922614</v>
      </c>
    </row>
    <row r="1344" spans="1:20" ht="15.6">
      <c r="A1344" s="2">
        <v>2618</v>
      </c>
      <c r="B1344" s="3">
        <v>46245</v>
      </c>
      <c r="C1344" s="4">
        <f>YEAR(SalesDataTable[[#This Row],[Order Date]])</f>
        <v>2026</v>
      </c>
      <c r="D1344" s="4" t="str">
        <f>"Q"&amp;ROUNDUP(MONTH(SalesDataTable[[#This Row],[Order Date]])/3,0)</f>
        <v>Q3</v>
      </c>
      <c r="E1344" s="4">
        <f>MONTH(SalesDataTable[[#This Row],[Order Date]])</f>
        <v>8</v>
      </c>
      <c r="F1344" s="4" t="str">
        <f>TEXT(SalesDataTable[[#This Row],[Order Date]],"MMM")</f>
        <v>Aug</v>
      </c>
      <c r="G1344" s="4" t="s">
        <v>0</v>
      </c>
      <c r="H1344" s="4" t="s">
        <v>50</v>
      </c>
      <c r="I1344" s="4" t="s">
        <v>19</v>
      </c>
      <c r="J1344" s="4" t="s">
        <v>16</v>
      </c>
      <c r="K1344" s="4" t="s">
        <v>9</v>
      </c>
      <c r="L1344" s="4" t="s">
        <v>17</v>
      </c>
      <c r="M1344" s="8">
        <v>2</v>
      </c>
      <c r="N1344" s="5">
        <v>143.86000000000001</v>
      </c>
      <c r="O1344" s="6">
        <v>0</v>
      </c>
      <c r="P1344" s="5">
        <v>81.23</v>
      </c>
      <c r="Q1344" s="5">
        <f t="shared" si="80"/>
        <v>287.72000000000003</v>
      </c>
      <c r="R1344" s="5">
        <f t="shared" si="81"/>
        <v>162.46</v>
      </c>
      <c r="S1344" s="5">
        <f t="shared" si="82"/>
        <v>125.26000000000002</v>
      </c>
      <c r="T1344" s="7">
        <f t="shared" si="83"/>
        <v>0.43535381621020441</v>
      </c>
    </row>
    <row r="1345" spans="1:20" ht="15.6">
      <c r="A1345" s="2">
        <v>2622</v>
      </c>
      <c r="B1345" s="3">
        <v>46323</v>
      </c>
      <c r="C1345" s="4">
        <f>YEAR(SalesDataTable[[#This Row],[Order Date]])</f>
        <v>2026</v>
      </c>
      <c r="D1345" s="4" t="str">
        <f>"Q"&amp;ROUNDUP(MONTH(SalesDataTable[[#This Row],[Order Date]])/3,0)</f>
        <v>Q4</v>
      </c>
      <c r="E1345" s="4">
        <f>MONTH(SalesDataTable[[#This Row],[Order Date]])</f>
        <v>10</v>
      </c>
      <c r="F1345" s="4" t="str">
        <f>TEXT(SalesDataTable[[#This Row],[Order Date]],"MMM")</f>
        <v>Oct</v>
      </c>
      <c r="G1345" s="4" t="s">
        <v>0</v>
      </c>
      <c r="H1345" s="4" t="s">
        <v>50</v>
      </c>
      <c r="I1345" s="4" t="s">
        <v>28</v>
      </c>
      <c r="J1345" s="4" t="s">
        <v>13</v>
      </c>
      <c r="K1345" s="4" t="s">
        <v>23</v>
      </c>
      <c r="L1345" s="4" t="s">
        <v>40</v>
      </c>
      <c r="M1345" s="8">
        <v>3</v>
      </c>
      <c r="N1345" s="5">
        <v>83.73</v>
      </c>
      <c r="O1345" s="6">
        <v>0.15</v>
      </c>
      <c r="P1345" s="5">
        <v>39.43</v>
      </c>
      <c r="Q1345" s="5">
        <f t="shared" si="80"/>
        <v>213.51149999999998</v>
      </c>
      <c r="R1345" s="5">
        <f t="shared" si="81"/>
        <v>118.28999999999999</v>
      </c>
      <c r="S1345" s="5">
        <f t="shared" si="82"/>
        <v>95.221499999999992</v>
      </c>
      <c r="T1345" s="7">
        <f t="shared" si="83"/>
        <v>0.44597831966896395</v>
      </c>
    </row>
    <row r="1346" spans="1:20" ht="15.6">
      <c r="A1346" s="2">
        <v>2623</v>
      </c>
      <c r="B1346" s="3">
        <v>46091</v>
      </c>
      <c r="C1346" s="4">
        <f>YEAR(SalesDataTable[[#This Row],[Order Date]])</f>
        <v>2026</v>
      </c>
      <c r="D1346" s="4" t="str">
        <f>"Q"&amp;ROUNDUP(MONTH(SalesDataTable[[#This Row],[Order Date]])/3,0)</f>
        <v>Q1</v>
      </c>
      <c r="E1346" s="4">
        <f>MONTH(SalesDataTable[[#This Row],[Order Date]])</f>
        <v>3</v>
      </c>
      <c r="F1346" s="4" t="str">
        <f>TEXT(SalesDataTable[[#This Row],[Order Date]],"MMM")</f>
        <v>Mar</v>
      </c>
      <c r="G1346" s="4" t="s">
        <v>6</v>
      </c>
      <c r="H1346" s="4" t="s">
        <v>43</v>
      </c>
      <c r="I1346" s="4" t="s">
        <v>28</v>
      </c>
      <c r="J1346" s="4" t="s">
        <v>13</v>
      </c>
      <c r="K1346" s="4" t="s">
        <v>4</v>
      </c>
      <c r="L1346" s="4" t="s">
        <v>30</v>
      </c>
      <c r="M1346" s="8">
        <v>2</v>
      </c>
      <c r="N1346" s="5">
        <v>103.33</v>
      </c>
      <c r="O1346" s="6">
        <v>0.05</v>
      </c>
      <c r="P1346" s="5">
        <v>51.58</v>
      </c>
      <c r="Q1346" s="5">
        <f t="shared" ref="Q1346:Q1409" si="84">M1346*N1346*(1-O1346)</f>
        <v>196.327</v>
      </c>
      <c r="R1346" s="5">
        <f t="shared" ref="R1346:R1409" si="85">M1346*P1346</f>
        <v>103.16</v>
      </c>
      <c r="S1346" s="5">
        <f t="shared" ref="S1346:S1409" si="86">Q1346-R1346</f>
        <v>93.167000000000002</v>
      </c>
      <c r="T1346" s="7">
        <f t="shared" ref="T1346:T1409" si="87">IFERROR(S1346/Q1346,0)</f>
        <v>0.47455011282197557</v>
      </c>
    </row>
    <row r="1347" spans="1:20" ht="15.6">
      <c r="A1347" s="2">
        <v>2624</v>
      </c>
      <c r="B1347" s="3">
        <v>46232</v>
      </c>
      <c r="C1347" s="4">
        <f>YEAR(SalesDataTable[[#This Row],[Order Date]])</f>
        <v>2026</v>
      </c>
      <c r="D1347" s="4" t="str">
        <f>"Q"&amp;ROUNDUP(MONTH(SalesDataTable[[#This Row],[Order Date]])/3,0)</f>
        <v>Q3</v>
      </c>
      <c r="E1347" s="4">
        <f>MONTH(SalesDataTable[[#This Row],[Order Date]])</f>
        <v>7</v>
      </c>
      <c r="F1347" s="4" t="str">
        <f>TEXT(SalesDataTable[[#This Row],[Order Date]],"MMM")</f>
        <v>Jul</v>
      </c>
      <c r="G1347" s="4" t="s">
        <v>20</v>
      </c>
      <c r="H1347" s="4" t="s">
        <v>21</v>
      </c>
      <c r="I1347" s="4" t="s">
        <v>8</v>
      </c>
      <c r="J1347" s="4" t="s">
        <v>16</v>
      </c>
      <c r="K1347" s="4" t="s">
        <v>14</v>
      </c>
      <c r="L1347" s="4" t="s">
        <v>15</v>
      </c>
      <c r="M1347" s="8">
        <v>4</v>
      </c>
      <c r="N1347" s="5">
        <v>36.44</v>
      </c>
      <c r="O1347" s="6">
        <v>0.15</v>
      </c>
      <c r="P1347" s="5">
        <v>13.32</v>
      </c>
      <c r="Q1347" s="5">
        <f t="shared" si="84"/>
        <v>123.89599999999999</v>
      </c>
      <c r="R1347" s="5">
        <f t="shared" si="85"/>
        <v>53.28</v>
      </c>
      <c r="S1347" s="5">
        <f t="shared" si="86"/>
        <v>70.615999999999985</v>
      </c>
      <c r="T1347" s="7">
        <f t="shared" si="87"/>
        <v>0.5699619035319945</v>
      </c>
    </row>
    <row r="1348" spans="1:20" ht="15.6">
      <c r="A1348" s="2">
        <v>2625</v>
      </c>
      <c r="B1348" s="3">
        <v>46091</v>
      </c>
      <c r="C1348" s="4">
        <f>YEAR(SalesDataTable[[#This Row],[Order Date]])</f>
        <v>2026</v>
      </c>
      <c r="D1348" s="4" t="str">
        <f>"Q"&amp;ROUNDUP(MONTH(SalesDataTable[[#This Row],[Order Date]])/3,0)</f>
        <v>Q1</v>
      </c>
      <c r="E1348" s="4">
        <f>MONTH(SalesDataTable[[#This Row],[Order Date]])</f>
        <v>3</v>
      </c>
      <c r="F1348" s="4" t="str">
        <f>TEXT(SalesDataTable[[#This Row],[Order Date]],"MMM")</f>
        <v>Mar</v>
      </c>
      <c r="G1348" s="4" t="s">
        <v>20</v>
      </c>
      <c r="H1348" s="4" t="s">
        <v>31</v>
      </c>
      <c r="I1348" s="4" t="s">
        <v>19</v>
      </c>
      <c r="J1348" s="4" t="s">
        <v>16</v>
      </c>
      <c r="K1348" s="4" t="s">
        <v>34</v>
      </c>
      <c r="L1348" s="4" t="s">
        <v>45</v>
      </c>
      <c r="M1348" s="8">
        <v>2</v>
      </c>
      <c r="N1348" s="5">
        <v>51.14</v>
      </c>
      <c r="O1348" s="6">
        <v>0</v>
      </c>
      <c r="P1348" s="5">
        <v>21.58</v>
      </c>
      <c r="Q1348" s="5">
        <f t="shared" si="84"/>
        <v>102.28</v>
      </c>
      <c r="R1348" s="5">
        <f t="shared" si="85"/>
        <v>43.16</v>
      </c>
      <c r="S1348" s="5">
        <f t="shared" si="86"/>
        <v>59.120000000000005</v>
      </c>
      <c r="T1348" s="7">
        <f t="shared" si="87"/>
        <v>0.57802111849824012</v>
      </c>
    </row>
    <row r="1349" spans="1:20" ht="15.6">
      <c r="A1349" s="2">
        <v>2628</v>
      </c>
      <c r="B1349" s="3">
        <v>46178</v>
      </c>
      <c r="C1349" s="4">
        <f>YEAR(SalesDataTable[[#This Row],[Order Date]])</f>
        <v>2026</v>
      </c>
      <c r="D1349" s="4" t="str">
        <f>"Q"&amp;ROUNDUP(MONTH(SalesDataTable[[#This Row],[Order Date]])/3,0)</f>
        <v>Q2</v>
      </c>
      <c r="E1349" s="4">
        <f>MONTH(SalesDataTable[[#This Row],[Order Date]])</f>
        <v>6</v>
      </c>
      <c r="F1349" s="4" t="str">
        <f>TEXT(SalesDataTable[[#This Row],[Order Date]],"MMM")</f>
        <v>Jun</v>
      </c>
      <c r="G1349" s="4" t="s">
        <v>20</v>
      </c>
      <c r="H1349" s="4" t="s">
        <v>33</v>
      </c>
      <c r="I1349" s="4" t="s">
        <v>28</v>
      </c>
      <c r="J1349" s="4" t="s">
        <v>3</v>
      </c>
      <c r="K1349" s="4" t="s">
        <v>14</v>
      </c>
      <c r="L1349" s="4" t="s">
        <v>48</v>
      </c>
      <c r="M1349" s="8">
        <v>2</v>
      </c>
      <c r="N1349" s="5">
        <v>167.26</v>
      </c>
      <c r="O1349" s="6">
        <v>0</v>
      </c>
      <c r="P1349" s="5">
        <v>89.65</v>
      </c>
      <c r="Q1349" s="5">
        <f t="shared" si="84"/>
        <v>334.52</v>
      </c>
      <c r="R1349" s="5">
        <f t="shared" si="85"/>
        <v>179.3</v>
      </c>
      <c r="S1349" s="5">
        <f t="shared" si="86"/>
        <v>155.21999999999997</v>
      </c>
      <c r="T1349" s="7">
        <f t="shared" si="87"/>
        <v>0.46400813105344968</v>
      </c>
    </row>
    <row r="1350" spans="1:20" ht="15.6">
      <c r="A1350" s="2">
        <v>2629</v>
      </c>
      <c r="B1350" s="3">
        <v>46265</v>
      </c>
      <c r="C1350" s="4">
        <f>YEAR(SalesDataTable[[#This Row],[Order Date]])</f>
        <v>2026</v>
      </c>
      <c r="D1350" s="4" t="str">
        <f>"Q"&amp;ROUNDUP(MONTH(SalesDataTable[[#This Row],[Order Date]])/3,0)</f>
        <v>Q3</v>
      </c>
      <c r="E1350" s="4">
        <f>MONTH(SalesDataTable[[#This Row],[Order Date]])</f>
        <v>8</v>
      </c>
      <c r="F1350" s="4" t="str">
        <f>TEXT(SalesDataTable[[#This Row],[Order Date]],"MMM")</f>
        <v>Aug</v>
      </c>
      <c r="G1350" s="4" t="s">
        <v>20</v>
      </c>
      <c r="H1350" s="4" t="s">
        <v>33</v>
      </c>
      <c r="I1350" s="4" t="s">
        <v>2</v>
      </c>
      <c r="J1350" s="4" t="s">
        <v>3</v>
      </c>
      <c r="K1350" s="4" t="s">
        <v>4</v>
      </c>
      <c r="L1350" s="4" t="s">
        <v>5</v>
      </c>
      <c r="M1350" s="8">
        <v>1</v>
      </c>
      <c r="N1350" s="5">
        <v>81.72</v>
      </c>
      <c r="O1350" s="6">
        <v>0</v>
      </c>
      <c r="P1350" s="5">
        <v>42.38</v>
      </c>
      <c r="Q1350" s="5">
        <f t="shared" si="84"/>
        <v>81.72</v>
      </c>
      <c r="R1350" s="5">
        <f t="shared" si="85"/>
        <v>42.38</v>
      </c>
      <c r="S1350" s="5">
        <f t="shared" si="86"/>
        <v>39.339999999999996</v>
      </c>
      <c r="T1350" s="7">
        <f t="shared" si="87"/>
        <v>0.48139990210474787</v>
      </c>
    </row>
    <row r="1351" spans="1:20" ht="15.6">
      <c r="A1351" s="2">
        <v>2632</v>
      </c>
      <c r="B1351" s="3">
        <v>46223</v>
      </c>
      <c r="C1351" s="4">
        <f>YEAR(SalesDataTable[[#This Row],[Order Date]])</f>
        <v>2026</v>
      </c>
      <c r="D1351" s="4" t="str">
        <f>"Q"&amp;ROUNDUP(MONTH(SalesDataTable[[#This Row],[Order Date]])/3,0)</f>
        <v>Q3</v>
      </c>
      <c r="E1351" s="4">
        <f>MONTH(SalesDataTable[[#This Row],[Order Date]])</f>
        <v>7</v>
      </c>
      <c r="F1351" s="4" t="str">
        <f>TEXT(SalesDataTable[[#This Row],[Order Date]],"MMM")</f>
        <v>Jul</v>
      </c>
      <c r="G1351" s="4" t="s">
        <v>0</v>
      </c>
      <c r="H1351" s="4" t="s">
        <v>50</v>
      </c>
      <c r="I1351" s="4" t="s">
        <v>2</v>
      </c>
      <c r="J1351" s="4" t="s">
        <v>13</v>
      </c>
      <c r="K1351" s="4" t="s">
        <v>23</v>
      </c>
      <c r="L1351" s="4" t="s">
        <v>29</v>
      </c>
      <c r="M1351" s="8">
        <v>1</v>
      </c>
      <c r="N1351" s="5">
        <v>196.57</v>
      </c>
      <c r="O1351" s="6">
        <v>0</v>
      </c>
      <c r="P1351" s="5">
        <v>104.78</v>
      </c>
      <c r="Q1351" s="5">
        <f t="shared" si="84"/>
        <v>196.57</v>
      </c>
      <c r="R1351" s="5">
        <f t="shared" si="85"/>
        <v>104.78</v>
      </c>
      <c r="S1351" s="5">
        <f t="shared" si="86"/>
        <v>91.789999999999992</v>
      </c>
      <c r="T1351" s="7">
        <f t="shared" si="87"/>
        <v>0.46695833545301924</v>
      </c>
    </row>
    <row r="1352" spans="1:20" ht="15.6">
      <c r="A1352" s="2">
        <v>2634</v>
      </c>
      <c r="B1352" s="3">
        <v>46172</v>
      </c>
      <c r="C1352" s="4">
        <f>YEAR(SalesDataTable[[#This Row],[Order Date]])</f>
        <v>2026</v>
      </c>
      <c r="D1352" s="4" t="str">
        <f>"Q"&amp;ROUNDUP(MONTH(SalesDataTable[[#This Row],[Order Date]])/3,0)</f>
        <v>Q2</v>
      </c>
      <c r="E1352" s="4">
        <f>MONTH(SalesDataTable[[#This Row],[Order Date]])</f>
        <v>5</v>
      </c>
      <c r="F1352" s="4" t="str">
        <f>TEXT(SalesDataTable[[#This Row],[Order Date]],"MMM")</f>
        <v>May</v>
      </c>
      <c r="G1352" s="4" t="s">
        <v>11</v>
      </c>
      <c r="H1352" s="4" t="s">
        <v>52</v>
      </c>
      <c r="I1352" s="4" t="s">
        <v>28</v>
      </c>
      <c r="J1352" s="4" t="s">
        <v>3</v>
      </c>
      <c r="K1352" s="4" t="s">
        <v>14</v>
      </c>
      <c r="L1352" s="4" t="s">
        <v>15</v>
      </c>
      <c r="M1352" s="8">
        <v>2</v>
      </c>
      <c r="N1352" s="5">
        <v>36.94</v>
      </c>
      <c r="O1352" s="6">
        <v>0.05</v>
      </c>
      <c r="P1352" s="5">
        <v>13.82</v>
      </c>
      <c r="Q1352" s="5">
        <f t="shared" si="84"/>
        <v>70.185999999999993</v>
      </c>
      <c r="R1352" s="5">
        <f t="shared" si="85"/>
        <v>27.64</v>
      </c>
      <c r="S1352" s="5">
        <f t="shared" si="86"/>
        <v>42.545999999999992</v>
      </c>
      <c r="T1352" s="7">
        <f t="shared" si="87"/>
        <v>0.60618926851508848</v>
      </c>
    </row>
    <row r="1353" spans="1:20" ht="15.6">
      <c r="A1353" s="2">
        <v>2636</v>
      </c>
      <c r="B1353" s="3">
        <v>46331</v>
      </c>
      <c r="C1353" s="4">
        <f>YEAR(SalesDataTable[[#This Row],[Order Date]])</f>
        <v>2026</v>
      </c>
      <c r="D1353" s="4" t="str">
        <f>"Q"&amp;ROUNDUP(MONTH(SalesDataTable[[#This Row],[Order Date]])/3,0)</f>
        <v>Q4</v>
      </c>
      <c r="E1353" s="4">
        <f>MONTH(SalesDataTable[[#This Row],[Order Date]])</f>
        <v>11</v>
      </c>
      <c r="F1353" s="4" t="str">
        <f>TEXT(SalesDataTable[[#This Row],[Order Date]],"MMM")</f>
        <v>Nov</v>
      </c>
      <c r="G1353" s="4" t="s">
        <v>6</v>
      </c>
      <c r="H1353" s="4" t="s">
        <v>49</v>
      </c>
      <c r="I1353" s="4" t="s">
        <v>19</v>
      </c>
      <c r="J1353" s="4" t="s">
        <v>16</v>
      </c>
      <c r="K1353" s="4" t="s">
        <v>14</v>
      </c>
      <c r="L1353" s="4" t="s">
        <v>32</v>
      </c>
      <c r="M1353" s="8">
        <v>2</v>
      </c>
      <c r="N1353" s="5">
        <v>45.44</v>
      </c>
      <c r="O1353" s="6">
        <v>0.05</v>
      </c>
      <c r="P1353" s="5">
        <v>18.2</v>
      </c>
      <c r="Q1353" s="5">
        <f t="shared" si="84"/>
        <v>86.335999999999999</v>
      </c>
      <c r="R1353" s="5">
        <f t="shared" si="85"/>
        <v>36.4</v>
      </c>
      <c r="S1353" s="5">
        <f t="shared" si="86"/>
        <v>49.936</v>
      </c>
      <c r="T1353" s="7">
        <f t="shared" si="87"/>
        <v>0.57839140103780584</v>
      </c>
    </row>
    <row r="1354" spans="1:20" ht="15.6">
      <c r="A1354" s="2">
        <v>2638</v>
      </c>
      <c r="B1354" s="3">
        <v>46334</v>
      </c>
      <c r="C1354" s="4">
        <f>YEAR(SalesDataTable[[#This Row],[Order Date]])</f>
        <v>2026</v>
      </c>
      <c r="D1354" s="4" t="str">
        <f>"Q"&amp;ROUNDUP(MONTH(SalesDataTable[[#This Row],[Order Date]])/3,0)</f>
        <v>Q4</v>
      </c>
      <c r="E1354" s="4">
        <f>MONTH(SalesDataTable[[#This Row],[Order Date]])</f>
        <v>11</v>
      </c>
      <c r="F1354" s="4" t="str">
        <f>TEXT(SalesDataTable[[#This Row],[Order Date]],"MMM")</f>
        <v>Nov</v>
      </c>
      <c r="G1354" s="4" t="s">
        <v>0</v>
      </c>
      <c r="H1354" s="4" t="s">
        <v>36</v>
      </c>
      <c r="I1354" s="4" t="s">
        <v>2</v>
      </c>
      <c r="J1354" s="4" t="s">
        <v>13</v>
      </c>
      <c r="K1354" s="4" t="s">
        <v>9</v>
      </c>
      <c r="L1354" s="4" t="s">
        <v>46</v>
      </c>
      <c r="M1354" s="8">
        <v>1</v>
      </c>
      <c r="N1354" s="5">
        <v>69.760000000000005</v>
      </c>
      <c r="O1354" s="6">
        <v>0.15</v>
      </c>
      <c r="P1354" s="5">
        <v>32.39</v>
      </c>
      <c r="Q1354" s="5">
        <f t="shared" si="84"/>
        <v>59.295999999999999</v>
      </c>
      <c r="R1354" s="5">
        <f t="shared" si="85"/>
        <v>32.39</v>
      </c>
      <c r="S1354" s="5">
        <f t="shared" si="86"/>
        <v>26.905999999999999</v>
      </c>
      <c r="T1354" s="7">
        <f t="shared" si="87"/>
        <v>0.45375742039935241</v>
      </c>
    </row>
    <row r="1355" spans="1:20" ht="15.6">
      <c r="A1355" s="2">
        <v>2639</v>
      </c>
      <c r="B1355" s="3">
        <v>46370</v>
      </c>
      <c r="C1355" s="4">
        <f>YEAR(SalesDataTable[[#This Row],[Order Date]])</f>
        <v>2026</v>
      </c>
      <c r="D1355" s="4" t="str">
        <f>"Q"&amp;ROUNDUP(MONTH(SalesDataTable[[#This Row],[Order Date]])/3,0)</f>
        <v>Q4</v>
      </c>
      <c r="E1355" s="4">
        <f>MONTH(SalesDataTable[[#This Row],[Order Date]])</f>
        <v>12</v>
      </c>
      <c r="F1355" s="4" t="str">
        <f>TEXT(SalesDataTable[[#This Row],[Order Date]],"MMM")</f>
        <v>Dec</v>
      </c>
      <c r="G1355" s="4" t="s">
        <v>20</v>
      </c>
      <c r="H1355" s="4" t="s">
        <v>47</v>
      </c>
      <c r="I1355" s="4" t="s">
        <v>2</v>
      </c>
      <c r="J1355" s="4" t="s">
        <v>3</v>
      </c>
      <c r="K1355" s="4" t="s">
        <v>23</v>
      </c>
      <c r="L1355" s="4" t="s">
        <v>29</v>
      </c>
      <c r="M1355" s="8">
        <v>1</v>
      </c>
      <c r="N1355" s="5">
        <v>197.18</v>
      </c>
      <c r="O1355" s="6">
        <v>0</v>
      </c>
      <c r="P1355" s="5">
        <v>105.28</v>
      </c>
      <c r="Q1355" s="5">
        <f t="shared" si="84"/>
        <v>197.18</v>
      </c>
      <c r="R1355" s="5">
        <f t="shared" si="85"/>
        <v>105.28</v>
      </c>
      <c r="S1355" s="5">
        <f t="shared" si="86"/>
        <v>91.9</v>
      </c>
      <c r="T1355" s="7">
        <f t="shared" si="87"/>
        <v>0.46607160969672384</v>
      </c>
    </row>
    <row r="1356" spans="1:20" ht="15.6">
      <c r="A1356" s="2">
        <v>2641</v>
      </c>
      <c r="B1356" s="3">
        <v>46171</v>
      </c>
      <c r="C1356" s="4">
        <f>YEAR(SalesDataTable[[#This Row],[Order Date]])</f>
        <v>2026</v>
      </c>
      <c r="D1356" s="4" t="str">
        <f>"Q"&amp;ROUNDUP(MONTH(SalesDataTable[[#This Row],[Order Date]])/3,0)</f>
        <v>Q2</v>
      </c>
      <c r="E1356" s="4">
        <f>MONTH(SalesDataTable[[#This Row],[Order Date]])</f>
        <v>5</v>
      </c>
      <c r="F1356" s="4" t="str">
        <f>TEXT(SalesDataTable[[#This Row],[Order Date]],"MMM")</f>
        <v>May</v>
      </c>
      <c r="G1356" s="4" t="s">
        <v>0</v>
      </c>
      <c r="H1356" s="4" t="s">
        <v>50</v>
      </c>
      <c r="I1356" s="4" t="s">
        <v>28</v>
      </c>
      <c r="J1356" s="4" t="s">
        <v>3</v>
      </c>
      <c r="K1356" s="4" t="s">
        <v>34</v>
      </c>
      <c r="L1356" s="4" t="s">
        <v>42</v>
      </c>
      <c r="M1356" s="8">
        <v>2</v>
      </c>
      <c r="N1356" s="5">
        <v>36.9</v>
      </c>
      <c r="O1356" s="6">
        <v>0</v>
      </c>
      <c r="P1356" s="5">
        <v>14.07</v>
      </c>
      <c r="Q1356" s="5">
        <f t="shared" si="84"/>
        <v>73.8</v>
      </c>
      <c r="R1356" s="5">
        <f t="shared" si="85"/>
        <v>28.14</v>
      </c>
      <c r="S1356" s="5">
        <f t="shared" si="86"/>
        <v>45.66</v>
      </c>
      <c r="T1356" s="7">
        <f t="shared" si="87"/>
        <v>0.61869918699186988</v>
      </c>
    </row>
    <row r="1357" spans="1:20" ht="15.6">
      <c r="A1357" s="2">
        <v>2642</v>
      </c>
      <c r="B1357" s="3">
        <v>46055</v>
      </c>
      <c r="C1357" s="4">
        <f>YEAR(SalesDataTable[[#This Row],[Order Date]])</f>
        <v>2026</v>
      </c>
      <c r="D1357" s="4" t="str">
        <f>"Q"&amp;ROUNDUP(MONTH(SalesDataTable[[#This Row],[Order Date]])/3,0)</f>
        <v>Q1</v>
      </c>
      <c r="E1357" s="4">
        <f>MONTH(SalesDataTable[[#This Row],[Order Date]])</f>
        <v>2</v>
      </c>
      <c r="F1357" s="4" t="str">
        <f>TEXT(SalesDataTable[[#This Row],[Order Date]],"MMM")</f>
        <v>Feb</v>
      </c>
      <c r="G1357" s="4" t="s">
        <v>6</v>
      </c>
      <c r="H1357" s="4" t="s">
        <v>41</v>
      </c>
      <c r="I1357" s="4" t="s">
        <v>28</v>
      </c>
      <c r="J1357" s="4" t="s">
        <v>3</v>
      </c>
      <c r="K1357" s="4" t="s">
        <v>23</v>
      </c>
      <c r="L1357" s="4" t="s">
        <v>29</v>
      </c>
      <c r="M1357" s="8">
        <v>3</v>
      </c>
      <c r="N1357" s="5">
        <v>199.9</v>
      </c>
      <c r="O1357" s="6">
        <v>0</v>
      </c>
      <c r="P1357" s="5">
        <v>104.18</v>
      </c>
      <c r="Q1357" s="5">
        <f t="shared" si="84"/>
        <v>599.70000000000005</v>
      </c>
      <c r="R1357" s="5">
        <f t="shared" si="85"/>
        <v>312.54000000000002</v>
      </c>
      <c r="S1357" s="5">
        <f t="shared" si="86"/>
        <v>287.16000000000003</v>
      </c>
      <c r="T1357" s="7">
        <f t="shared" si="87"/>
        <v>0.47883941970985494</v>
      </c>
    </row>
    <row r="1358" spans="1:20" ht="15.6">
      <c r="A1358" s="2">
        <v>2644</v>
      </c>
      <c r="B1358" s="3">
        <v>46235</v>
      </c>
      <c r="C1358" s="4">
        <f>YEAR(SalesDataTable[[#This Row],[Order Date]])</f>
        <v>2026</v>
      </c>
      <c r="D1358" s="4" t="str">
        <f>"Q"&amp;ROUNDUP(MONTH(SalesDataTable[[#This Row],[Order Date]])/3,0)</f>
        <v>Q3</v>
      </c>
      <c r="E1358" s="4">
        <f>MONTH(SalesDataTable[[#This Row],[Order Date]])</f>
        <v>8</v>
      </c>
      <c r="F1358" s="4" t="str">
        <f>TEXT(SalesDataTable[[#This Row],[Order Date]],"MMM")</f>
        <v>Aug</v>
      </c>
      <c r="G1358" s="4" t="s">
        <v>0</v>
      </c>
      <c r="H1358" s="4" t="s">
        <v>1</v>
      </c>
      <c r="I1358" s="4" t="s">
        <v>28</v>
      </c>
      <c r="J1358" s="4" t="s">
        <v>3</v>
      </c>
      <c r="K1358" s="4" t="s">
        <v>14</v>
      </c>
      <c r="L1358" s="4" t="s">
        <v>15</v>
      </c>
      <c r="M1358" s="8">
        <v>3</v>
      </c>
      <c r="N1358" s="5">
        <v>35.619999999999997</v>
      </c>
      <c r="O1358" s="6">
        <v>0.05</v>
      </c>
      <c r="P1358" s="5">
        <v>13.47</v>
      </c>
      <c r="Q1358" s="5">
        <f t="shared" si="84"/>
        <v>101.51699999999998</v>
      </c>
      <c r="R1358" s="5">
        <f t="shared" si="85"/>
        <v>40.410000000000004</v>
      </c>
      <c r="S1358" s="5">
        <f t="shared" si="86"/>
        <v>61.106999999999978</v>
      </c>
      <c r="T1358" s="7">
        <f t="shared" si="87"/>
        <v>0.60193859156594454</v>
      </c>
    </row>
    <row r="1359" spans="1:20" ht="15.6">
      <c r="A1359" s="2">
        <v>2645</v>
      </c>
      <c r="B1359" s="3">
        <v>46330</v>
      </c>
      <c r="C1359" s="4">
        <f>YEAR(SalesDataTable[[#This Row],[Order Date]])</f>
        <v>2026</v>
      </c>
      <c r="D1359" s="4" t="str">
        <f>"Q"&amp;ROUNDUP(MONTH(SalesDataTable[[#This Row],[Order Date]])/3,0)</f>
        <v>Q4</v>
      </c>
      <c r="E1359" s="4">
        <f>MONTH(SalesDataTable[[#This Row],[Order Date]])</f>
        <v>11</v>
      </c>
      <c r="F1359" s="4" t="str">
        <f>TEXT(SalesDataTable[[#This Row],[Order Date]],"MMM")</f>
        <v>Nov</v>
      </c>
      <c r="G1359" s="4" t="s">
        <v>0</v>
      </c>
      <c r="H1359" s="4" t="s">
        <v>50</v>
      </c>
      <c r="I1359" s="4" t="s">
        <v>19</v>
      </c>
      <c r="J1359" s="4" t="s">
        <v>13</v>
      </c>
      <c r="K1359" s="4" t="s">
        <v>9</v>
      </c>
      <c r="L1359" s="4" t="s">
        <v>46</v>
      </c>
      <c r="M1359" s="8">
        <v>4</v>
      </c>
      <c r="N1359" s="5">
        <v>70.010000000000005</v>
      </c>
      <c r="O1359" s="6">
        <v>0.05</v>
      </c>
      <c r="P1359" s="5">
        <v>31.43</v>
      </c>
      <c r="Q1359" s="5">
        <f t="shared" si="84"/>
        <v>266.03800000000001</v>
      </c>
      <c r="R1359" s="5">
        <f t="shared" si="85"/>
        <v>125.72</v>
      </c>
      <c r="S1359" s="5">
        <f t="shared" si="86"/>
        <v>140.31800000000001</v>
      </c>
      <c r="T1359" s="7">
        <f t="shared" si="87"/>
        <v>0.52743593020545942</v>
      </c>
    </row>
    <row r="1360" spans="1:20" ht="15.6">
      <c r="A1360" s="2">
        <v>2646</v>
      </c>
      <c r="B1360" s="3">
        <v>46377</v>
      </c>
      <c r="C1360" s="4">
        <f>YEAR(SalesDataTable[[#This Row],[Order Date]])</f>
        <v>2026</v>
      </c>
      <c r="D1360" s="4" t="str">
        <f>"Q"&amp;ROUNDUP(MONTH(SalesDataTable[[#This Row],[Order Date]])/3,0)</f>
        <v>Q4</v>
      </c>
      <c r="E1360" s="4">
        <f>MONTH(SalesDataTable[[#This Row],[Order Date]])</f>
        <v>12</v>
      </c>
      <c r="F1360" s="4" t="str">
        <f>TEXT(SalesDataTable[[#This Row],[Order Date]],"MMM")</f>
        <v>Dec</v>
      </c>
      <c r="G1360" s="4" t="s">
        <v>6</v>
      </c>
      <c r="H1360" s="4" t="s">
        <v>7</v>
      </c>
      <c r="I1360" s="4" t="s">
        <v>2</v>
      </c>
      <c r="J1360" s="4" t="s">
        <v>3</v>
      </c>
      <c r="K1360" s="4" t="s">
        <v>34</v>
      </c>
      <c r="L1360" s="4" t="s">
        <v>42</v>
      </c>
      <c r="M1360" s="8">
        <v>1</v>
      </c>
      <c r="N1360" s="5">
        <v>35.799999999999997</v>
      </c>
      <c r="O1360" s="6">
        <v>0.05</v>
      </c>
      <c r="P1360" s="5">
        <v>14.12</v>
      </c>
      <c r="Q1360" s="5">
        <f t="shared" si="84"/>
        <v>34.01</v>
      </c>
      <c r="R1360" s="5">
        <f t="shared" si="85"/>
        <v>14.12</v>
      </c>
      <c r="S1360" s="5">
        <f t="shared" si="86"/>
        <v>19.89</v>
      </c>
      <c r="T1360" s="7">
        <f t="shared" si="87"/>
        <v>0.58482799176712741</v>
      </c>
    </row>
    <row r="1361" spans="1:20" ht="15.6">
      <c r="A1361" s="2">
        <v>2647</v>
      </c>
      <c r="B1361" s="3">
        <v>46351</v>
      </c>
      <c r="C1361" s="4">
        <f>YEAR(SalesDataTable[[#This Row],[Order Date]])</f>
        <v>2026</v>
      </c>
      <c r="D1361" s="4" t="str">
        <f>"Q"&amp;ROUNDUP(MONTH(SalesDataTable[[#This Row],[Order Date]])/3,0)</f>
        <v>Q4</v>
      </c>
      <c r="E1361" s="4">
        <f>MONTH(SalesDataTable[[#This Row],[Order Date]])</f>
        <v>11</v>
      </c>
      <c r="F1361" s="4" t="str">
        <f>TEXT(SalesDataTable[[#This Row],[Order Date]],"MMM")</f>
        <v>Nov</v>
      </c>
      <c r="G1361" s="4" t="s">
        <v>11</v>
      </c>
      <c r="H1361" s="4" t="s">
        <v>25</v>
      </c>
      <c r="I1361" s="4" t="s">
        <v>2</v>
      </c>
      <c r="J1361" s="4" t="s">
        <v>13</v>
      </c>
      <c r="K1361" s="4" t="s">
        <v>9</v>
      </c>
      <c r="L1361" s="4" t="s">
        <v>46</v>
      </c>
      <c r="M1361" s="8">
        <v>1</v>
      </c>
      <c r="N1361" s="5">
        <v>70.099999999999994</v>
      </c>
      <c r="O1361" s="6">
        <v>0.15</v>
      </c>
      <c r="P1361" s="5">
        <v>32.28</v>
      </c>
      <c r="Q1361" s="5">
        <f t="shared" si="84"/>
        <v>59.584999999999994</v>
      </c>
      <c r="R1361" s="5">
        <f t="shared" si="85"/>
        <v>32.28</v>
      </c>
      <c r="S1361" s="5">
        <f t="shared" si="86"/>
        <v>27.304999999999993</v>
      </c>
      <c r="T1361" s="7">
        <f t="shared" si="87"/>
        <v>0.45825291600234952</v>
      </c>
    </row>
    <row r="1362" spans="1:20" ht="15.6">
      <c r="A1362" s="2">
        <v>2648</v>
      </c>
      <c r="B1362" s="3">
        <v>46282</v>
      </c>
      <c r="C1362" s="4">
        <f>YEAR(SalesDataTable[[#This Row],[Order Date]])</f>
        <v>2026</v>
      </c>
      <c r="D1362" s="4" t="str">
        <f>"Q"&amp;ROUNDUP(MONTH(SalesDataTable[[#This Row],[Order Date]])/3,0)</f>
        <v>Q3</v>
      </c>
      <c r="E1362" s="4">
        <f>MONTH(SalesDataTable[[#This Row],[Order Date]])</f>
        <v>9</v>
      </c>
      <c r="F1362" s="4" t="str">
        <f>TEXT(SalesDataTable[[#This Row],[Order Date]],"MMM")</f>
        <v>Sep</v>
      </c>
      <c r="G1362" s="4" t="s">
        <v>11</v>
      </c>
      <c r="H1362" s="4" t="s">
        <v>52</v>
      </c>
      <c r="I1362" s="4" t="s">
        <v>28</v>
      </c>
      <c r="J1362" s="4" t="s">
        <v>13</v>
      </c>
      <c r="K1362" s="4" t="s">
        <v>34</v>
      </c>
      <c r="L1362" s="4" t="s">
        <v>45</v>
      </c>
      <c r="M1362" s="8">
        <v>1</v>
      </c>
      <c r="N1362" s="5">
        <v>50.47</v>
      </c>
      <c r="O1362" s="6">
        <v>0.05</v>
      </c>
      <c r="P1362" s="5">
        <v>22.27</v>
      </c>
      <c r="Q1362" s="5">
        <f t="shared" si="84"/>
        <v>47.946499999999993</v>
      </c>
      <c r="R1362" s="5">
        <f t="shared" si="85"/>
        <v>22.27</v>
      </c>
      <c r="S1362" s="5">
        <f t="shared" si="86"/>
        <v>25.676499999999994</v>
      </c>
      <c r="T1362" s="7">
        <f t="shared" si="87"/>
        <v>0.53552396942425406</v>
      </c>
    </row>
    <row r="1363" spans="1:20" ht="15.6">
      <c r="A1363" s="2">
        <v>2649</v>
      </c>
      <c r="B1363" s="3">
        <v>46172</v>
      </c>
      <c r="C1363" s="4">
        <f>YEAR(SalesDataTable[[#This Row],[Order Date]])</f>
        <v>2026</v>
      </c>
      <c r="D1363" s="4" t="str">
        <f>"Q"&amp;ROUNDUP(MONTH(SalesDataTable[[#This Row],[Order Date]])/3,0)</f>
        <v>Q2</v>
      </c>
      <c r="E1363" s="4">
        <f>MONTH(SalesDataTable[[#This Row],[Order Date]])</f>
        <v>5</v>
      </c>
      <c r="F1363" s="4" t="str">
        <f>TEXT(SalesDataTable[[#This Row],[Order Date]],"MMM")</f>
        <v>May</v>
      </c>
      <c r="G1363" s="4" t="s">
        <v>0</v>
      </c>
      <c r="H1363" s="4" t="s">
        <v>1</v>
      </c>
      <c r="I1363" s="4" t="s">
        <v>2</v>
      </c>
      <c r="J1363" s="4" t="s">
        <v>13</v>
      </c>
      <c r="K1363" s="4" t="s">
        <v>23</v>
      </c>
      <c r="L1363" s="4" t="s">
        <v>29</v>
      </c>
      <c r="M1363" s="8">
        <v>3</v>
      </c>
      <c r="N1363" s="5">
        <v>199.17</v>
      </c>
      <c r="O1363" s="6">
        <v>0.05</v>
      </c>
      <c r="P1363" s="5">
        <v>105.24</v>
      </c>
      <c r="Q1363" s="5">
        <f t="shared" si="84"/>
        <v>567.6345</v>
      </c>
      <c r="R1363" s="5">
        <f t="shared" si="85"/>
        <v>315.71999999999997</v>
      </c>
      <c r="S1363" s="5">
        <f t="shared" si="86"/>
        <v>251.91450000000003</v>
      </c>
      <c r="T1363" s="7">
        <f t="shared" si="87"/>
        <v>0.4437970207941907</v>
      </c>
    </row>
    <row r="1364" spans="1:20" ht="15.6">
      <c r="A1364" s="2">
        <v>2650</v>
      </c>
      <c r="B1364" s="3">
        <v>46204</v>
      </c>
      <c r="C1364" s="4">
        <f>YEAR(SalesDataTable[[#This Row],[Order Date]])</f>
        <v>2026</v>
      </c>
      <c r="D1364" s="4" t="str">
        <f>"Q"&amp;ROUNDUP(MONTH(SalesDataTable[[#This Row],[Order Date]])/3,0)</f>
        <v>Q3</v>
      </c>
      <c r="E1364" s="4">
        <f>MONTH(SalesDataTable[[#This Row],[Order Date]])</f>
        <v>7</v>
      </c>
      <c r="F1364" s="4" t="str">
        <f>TEXT(SalesDataTable[[#This Row],[Order Date]],"MMM")</f>
        <v>Jul</v>
      </c>
      <c r="G1364" s="4" t="s">
        <v>20</v>
      </c>
      <c r="H1364" s="4" t="s">
        <v>31</v>
      </c>
      <c r="I1364" s="4" t="s">
        <v>8</v>
      </c>
      <c r="J1364" s="4" t="s">
        <v>16</v>
      </c>
      <c r="K1364" s="4" t="s">
        <v>14</v>
      </c>
      <c r="L1364" s="4" t="s">
        <v>48</v>
      </c>
      <c r="M1364" s="8">
        <v>10</v>
      </c>
      <c r="N1364" s="5">
        <v>161.78</v>
      </c>
      <c r="O1364" s="6">
        <v>0.1</v>
      </c>
      <c r="P1364" s="5">
        <v>85.11</v>
      </c>
      <c r="Q1364" s="5">
        <f t="shared" si="84"/>
        <v>1456.02</v>
      </c>
      <c r="R1364" s="5">
        <f t="shared" si="85"/>
        <v>851.1</v>
      </c>
      <c r="S1364" s="5">
        <f t="shared" si="86"/>
        <v>604.91999999999996</v>
      </c>
      <c r="T1364" s="7">
        <f t="shared" si="87"/>
        <v>0.4154613260806857</v>
      </c>
    </row>
    <row r="1365" spans="1:20" ht="15.6">
      <c r="A1365" s="2">
        <v>2651</v>
      </c>
      <c r="B1365" s="3">
        <v>46384</v>
      </c>
      <c r="C1365" s="4">
        <f>YEAR(SalesDataTable[[#This Row],[Order Date]])</f>
        <v>2026</v>
      </c>
      <c r="D1365" s="4" t="str">
        <f>"Q"&amp;ROUNDUP(MONTH(SalesDataTable[[#This Row],[Order Date]])/3,0)</f>
        <v>Q4</v>
      </c>
      <c r="E1365" s="4">
        <f>MONTH(SalesDataTable[[#This Row],[Order Date]])</f>
        <v>12</v>
      </c>
      <c r="F1365" s="4" t="str">
        <f>TEXT(SalesDataTable[[#This Row],[Order Date]],"MMM")</f>
        <v>Dec</v>
      </c>
      <c r="G1365" s="4" t="s">
        <v>0</v>
      </c>
      <c r="H1365" s="4" t="s">
        <v>50</v>
      </c>
      <c r="I1365" s="4" t="s">
        <v>2</v>
      </c>
      <c r="J1365" s="4" t="s">
        <v>13</v>
      </c>
      <c r="K1365" s="4" t="s">
        <v>14</v>
      </c>
      <c r="L1365" s="4" t="s">
        <v>32</v>
      </c>
      <c r="M1365" s="8">
        <v>1</v>
      </c>
      <c r="N1365" s="5">
        <v>45.69</v>
      </c>
      <c r="O1365" s="6">
        <v>0.2</v>
      </c>
      <c r="P1365" s="5">
        <v>18.829999999999998</v>
      </c>
      <c r="Q1365" s="5">
        <f t="shared" si="84"/>
        <v>36.552</v>
      </c>
      <c r="R1365" s="5">
        <f t="shared" si="85"/>
        <v>18.829999999999998</v>
      </c>
      <c r="S1365" s="5">
        <f t="shared" si="86"/>
        <v>17.722000000000001</v>
      </c>
      <c r="T1365" s="7">
        <f t="shared" si="87"/>
        <v>0.48484351061501429</v>
      </c>
    </row>
    <row r="1366" spans="1:20" ht="15.6">
      <c r="A1366" s="2">
        <v>2652</v>
      </c>
      <c r="B1366" s="3">
        <v>46239</v>
      </c>
      <c r="C1366" s="4">
        <f>YEAR(SalesDataTable[[#This Row],[Order Date]])</f>
        <v>2026</v>
      </c>
      <c r="D1366" s="4" t="str">
        <f>"Q"&amp;ROUNDUP(MONTH(SalesDataTable[[#This Row],[Order Date]])/3,0)</f>
        <v>Q3</v>
      </c>
      <c r="E1366" s="4">
        <f>MONTH(SalesDataTable[[#This Row],[Order Date]])</f>
        <v>8</v>
      </c>
      <c r="F1366" s="4" t="str">
        <f>TEXT(SalesDataTable[[#This Row],[Order Date]],"MMM")</f>
        <v>Aug</v>
      </c>
      <c r="G1366" s="4" t="s">
        <v>11</v>
      </c>
      <c r="H1366" s="4" t="s">
        <v>12</v>
      </c>
      <c r="I1366" s="4" t="s">
        <v>19</v>
      </c>
      <c r="J1366" s="4" t="s">
        <v>3</v>
      </c>
      <c r="K1366" s="4" t="s">
        <v>4</v>
      </c>
      <c r="L1366" s="4" t="s">
        <v>5</v>
      </c>
      <c r="M1366" s="8">
        <v>1</v>
      </c>
      <c r="N1366" s="5">
        <v>80.790000000000006</v>
      </c>
      <c r="O1366" s="6">
        <v>0.1</v>
      </c>
      <c r="P1366" s="5">
        <v>43.65</v>
      </c>
      <c r="Q1366" s="5">
        <f t="shared" si="84"/>
        <v>72.711000000000013</v>
      </c>
      <c r="R1366" s="5">
        <f t="shared" si="85"/>
        <v>43.65</v>
      </c>
      <c r="S1366" s="5">
        <f t="shared" si="86"/>
        <v>29.061000000000014</v>
      </c>
      <c r="T1366" s="7">
        <f t="shared" si="87"/>
        <v>0.39967817799232591</v>
      </c>
    </row>
    <row r="1367" spans="1:20" ht="15.6">
      <c r="A1367" s="2">
        <v>2653</v>
      </c>
      <c r="B1367" s="3">
        <v>46089</v>
      </c>
      <c r="C1367" s="4">
        <f>YEAR(SalesDataTable[[#This Row],[Order Date]])</f>
        <v>2026</v>
      </c>
      <c r="D1367" s="4" t="str">
        <f>"Q"&amp;ROUNDUP(MONTH(SalesDataTable[[#This Row],[Order Date]])/3,0)</f>
        <v>Q1</v>
      </c>
      <c r="E1367" s="4">
        <f>MONTH(SalesDataTable[[#This Row],[Order Date]])</f>
        <v>3</v>
      </c>
      <c r="F1367" s="4" t="str">
        <f>TEXT(SalesDataTable[[#This Row],[Order Date]],"MMM")</f>
        <v>Mar</v>
      </c>
      <c r="G1367" s="4" t="s">
        <v>6</v>
      </c>
      <c r="H1367" s="4" t="s">
        <v>49</v>
      </c>
      <c r="I1367" s="4" t="s">
        <v>19</v>
      </c>
      <c r="J1367" s="4" t="s">
        <v>3</v>
      </c>
      <c r="K1367" s="4" t="s">
        <v>9</v>
      </c>
      <c r="L1367" s="4" t="s">
        <v>10</v>
      </c>
      <c r="M1367" s="8">
        <v>1</v>
      </c>
      <c r="N1367" s="5">
        <v>94.38</v>
      </c>
      <c r="O1367" s="6">
        <v>0</v>
      </c>
      <c r="P1367" s="5">
        <v>44.78</v>
      </c>
      <c r="Q1367" s="5">
        <f t="shared" si="84"/>
        <v>94.38</v>
      </c>
      <c r="R1367" s="5">
        <f t="shared" si="85"/>
        <v>44.78</v>
      </c>
      <c r="S1367" s="5">
        <f t="shared" si="86"/>
        <v>49.599999999999994</v>
      </c>
      <c r="T1367" s="7">
        <f t="shared" si="87"/>
        <v>0.52553507098961638</v>
      </c>
    </row>
    <row r="1368" spans="1:20" ht="15.6">
      <c r="A1368" s="2">
        <v>2655</v>
      </c>
      <c r="B1368" s="3">
        <v>46119</v>
      </c>
      <c r="C1368" s="4">
        <f>YEAR(SalesDataTable[[#This Row],[Order Date]])</f>
        <v>2026</v>
      </c>
      <c r="D1368" s="4" t="str">
        <f>"Q"&amp;ROUNDUP(MONTH(SalesDataTable[[#This Row],[Order Date]])/3,0)</f>
        <v>Q2</v>
      </c>
      <c r="E1368" s="4">
        <f>MONTH(SalesDataTable[[#This Row],[Order Date]])</f>
        <v>4</v>
      </c>
      <c r="F1368" s="4" t="str">
        <f>TEXT(SalesDataTable[[#This Row],[Order Date]],"MMM")</f>
        <v>Apr</v>
      </c>
      <c r="G1368" s="4" t="s">
        <v>20</v>
      </c>
      <c r="H1368" s="4" t="s">
        <v>47</v>
      </c>
      <c r="I1368" s="4" t="s">
        <v>19</v>
      </c>
      <c r="J1368" s="4" t="s">
        <v>16</v>
      </c>
      <c r="K1368" s="4" t="s">
        <v>4</v>
      </c>
      <c r="L1368" s="4" t="s">
        <v>30</v>
      </c>
      <c r="M1368" s="8">
        <v>1</v>
      </c>
      <c r="N1368" s="5">
        <v>101.13</v>
      </c>
      <c r="O1368" s="6">
        <v>0</v>
      </c>
      <c r="P1368" s="5">
        <v>50.8</v>
      </c>
      <c r="Q1368" s="5">
        <f t="shared" si="84"/>
        <v>101.13</v>
      </c>
      <c r="R1368" s="5">
        <f t="shared" si="85"/>
        <v>50.8</v>
      </c>
      <c r="S1368" s="5">
        <f t="shared" si="86"/>
        <v>50.33</v>
      </c>
      <c r="T1368" s="7">
        <f t="shared" si="87"/>
        <v>0.49767625828141998</v>
      </c>
    </row>
    <row r="1369" spans="1:20" ht="15.6">
      <c r="A1369" s="2">
        <v>2656</v>
      </c>
      <c r="B1369" s="3">
        <v>46312</v>
      </c>
      <c r="C1369" s="4">
        <f>YEAR(SalesDataTable[[#This Row],[Order Date]])</f>
        <v>2026</v>
      </c>
      <c r="D1369" s="4" t="str">
        <f>"Q"&amp;ROUNDUP(MONTH(SalesDataTable[[#This Row],[Order Date]])/3,0)</f>
        <v>Q4</v>
      </c>
      <c r="E1369" s="4">
        <f>MONTH(SalesDataTable[[#This Row],[Order Date]])</f>
        <v>10</v>
      </c>
      <c r="F1369" s="4" t="str">
        <f>TEXT(SalesDataTable[[#This Row],[Order Date]],"MMM")</f>
        <v>Oct</v>
      </c>
      <c r="G1369" s="4" t="s">
        <v>11</v>
      </c>
      <c r="H1369" s="4" t="s">
        <v>52</v>
      </c>
      <c r="I1369" s="4" t="s">
        <v>2</v>
      </c>
      <c r="J1369" s="4" t="s">
        <v>13</v>
      </c>
      <c r="K1369" s="4" t="s">
        <v>23</v>
      </c>
      <c r="L1369" s="4" t="s">
        <v>51</v>
      </c>
      <c r="M1369" s="8">
        <v>1</v>
      </c>
      <c r="N1369" s="5">
        <v>123.11</v>
      </c>
      <c r="O1369" s="6">
        <v>0</v>
      </c>
      <c r="P1369" s="5">
        <v>58.99</v>
      </c>
      <c r="Q1369" s="5">
        <f t="shared" si="84"/>
        <v>123.11</v>
      </c>
      <c r="R1369" s="5">
        <f t="shared" si="85"/>
        <v>58.99</v>
      </c>
      <c r="S1369" s="5">
        <f t="shared" si="86"/>
        <v>64.12</v>
      </c>
      <c r="T1369" s="7">
        <f t="shared" si="87"/>
        <v>0.52083502558687356</v>
      </c>
    </row>
    <row r="1370" spans="1:20" ht="15.6">
      <c r="A1370" s="2">
        <v>2657</v>
      </c>
      <c r="B1370" s="3">
        <v>46144</v>
      </c>
      <c r="C1370" s="4">
        <f>YEAR(SalesDataTable[[#This Row],[Order Date]])</f>
        <v>2026</v>
      </c>
      <c r="D1370" s="4" t="str">
        <f>"Q"&amp;ROUNDUP(MONTH(SalesDataTable[[#This Row],[Order Date]])/3,0)</f>
        <v>Q2</v>
      </c>
      <c r="E1370" s="4">
        <f>MONTH(SalesDataTable[[#This Row],[Order Date]])</f>
        <v>5</v>
      </c>
      <c r="F1370" s="4" t="str">
        <f>TEXT(SalesDataTable[[#This Row],[Order Date]],"MMM")</f>
        <v>May</v>
      </c>
      <c r="G1370" s="4" t="s">
        <v>0</v>
      </c>
      <c r="H1370" s="4" t="s">
        <v>1</v>
      </c>
      <c r="I1370" s="4" t="s">
        <v>19</v>
      </c>
      <c r="J1370" s="4" t="s">
        <v>13</v>
      </c>
      <c r="K1370" s="4" t="s">
        <v>9</v>
      </c>
      <c r="L1370" s="4" t="s">
        <v>17</v>
      </c>
      <c r="M1370" s="8">
        <v>1</v>
      </c>
      <c r="N1370" s="5">
        <v>145.68</v>
      </c>
      <c r="O1370" s="6">
        <v>0</v>
      </c>
      <c r="P1370" s="5">
        <v>77.8</v>
      </c>
      <c r="Q1370" s="5">
        <f t="shared" si="84"/>
        <v>145.68</v>
      </c>
      <c r="R1370" s="5">
        <f t="shared" si="85"/>
        <v>77.8</v>
      </c>
      <c r="S1370" s="5">
        <f t="shared" si="86"/>
        <v>67.88000000000001</v>
      </c>
      <c r="T1370" s="7">
        <f t="shared" si="87"/>
        <v>0.46595277320153766</v>
      </c>
    </row>
    <row r="1371" spans="1:20" ht="15.6">
      <c r="A1371" s="2">
        <v>2658</v>
      </c>
      <c r="B1371" s="3">
        <v>46161</v>
      </c>
      <c r="C1371" s="4">
        <f>YEAR(SalesDataTable[[#This Row],[Order Date]])</f>
        <v>2026</v>
      </c>
      <c r="D1371" s="4" t="str">
        <f>"Q"&amp;ROUNDUP(MONTH(SalesDataTable[[#This Row],[Order Date]])/3,0)</f>
        <v>Q2</v>
      </c>
      <c r="E1371" s="4">
        <f>MONTH(SalesDataTable[[#This Row],[Order Date]])</f>
        <v>5</v>
      </c>
      <c r="F1371" s="4" t="str">
        <f>TEXT(SalesDataTable[[#This Row],[Order Date]],"MMM")</f>
        <v>May</v>
      </c>
      <c r="G1371" s="4" t="s">
        <v>0</v>
      </c>
      <c r="H1371" s="4" t="s">
        <v>50</v>
      </c>
      <c r="I1371" s="4" t="s">
        <v>2</v>
      </c>
      <c r="J1371" s="4" t="s">
        <v>16</v>
      </c>
      <c r="K1371" s="4" t="s">
        <v>9</v>
      </c>
      <c r="L1371" s="4" t="s">
        <v>37</v>
      </c>
      <c r="M1371" s="8">
        <v>1</v>
      </c>
      <c r="N1371" s="5">
        <v>153.16999999999999</v>
      </c>
      <c r="O1371" s="6">
        <v>0</v>
      </c>
      <c r="P1371" s="5">
        <v>78.489999999999995</v>
      </c>
      <c r="Q1371" s="5">
        <f t="shared" si="84"/>
        <v>153.16999999999999</v>
      </c>
      <c r="R1371" s="5">
        <f t="shared" si="85"/>
        <v>78.489999999999995</v>
      </c>
      <c r="S1371" s="5">
        <f t="shared" si="86"/>
        <v>74.679999999999993</v>
      </c>
      <c r="T1371" s="7">
        <f t="shared" si="87"/>
        <v>0.48756283867598094</v>
      </c>
    </row>
    <row r="1372" spans="1:20" ht="15.6">
      <c r="A1372" s="2">
        <v>2659</v>
      </c>
      <c r="B1372" s="3">
        <v>46053</v>
      </c>
      <c r="C1372" s="4">
        <f>YEAR(SalesDataTable[[#This Row],[Order Date]])</f>
        <v>2026</v>
      </c>
      <c r="D1372" s="4" t="str">
        <f>"Q"&amp;ROUNDUP(MONTH(SalesDataTable[[#This Row],[Order Date]])/3,0)</f>
        <v>Q1</v>
      </c>
      <c r="E1372" s="4">
        <f>MONTH(SalesDataTable[[#This Row],[Order Date]])</f>
        <v>1</v>
      </c>
      <c r="F1372" s="4" t="str">
        <f>TEXT(SalesDataTable[[#This Row],[Order Date]],"MMM")</f>
        <v>Jan</v>
      </c>
      <c r="G1372" s="4" t="s">
        <v>0</v>
      </c>
      <c r="H1372" s="4" t="s">
        <v>50</v>
      </c>
      <c r="I1372" s="4" t="s">
        <v>2</v>
      </c>
      <c r="J1372" s="4" t="s">
        <v>13</v>
      </c>
      <c r="K1372" s="4" t="s">
        <v>14</v>
      </c>
      <c r="L1372" s="4" t="s">
        <v>15</v>
      </c>
      <c r="M1372" s="8">
        <v>1</v>
      </c>
      <c r="N1372" s="5">
        <v>36.020000000000003</v>
      </c>
      <c r="O1372" s="6">
        <v>0</v>
      </c>
      <c r="P1372" s="5">
        <v>13.34</v>
      </c>
      <c r="Q1372" s="5">
        <f t="shared" si="84"/>
        <v>36.020000000000003</v>
      </c>
      <c r="R1372" s="5">
        <f t="shared" si="85"/>
        <v>13.34</v>
      </c>
      <c r="S1372" s="5">
        <f t="shared" si="86"/>
        <v>22.680000000000003</v>
      </c>
      <c r="T1372" s="7">
        <f t="shared" si="87"/>
        <v>0.62965019433647973</v>
      </c>
    </row>
    <row r="1373" spans="1:20" ht="15.6">
      <c r="A1373" s="2">
        <v>2660</v>
      </c>
      <c r="B1373" s="3">
        <v>46220</v>
      </c>
      <c r="C1373" s="4">
        <f>YEAR(SalesDataTable[[#This Row],[Order Date]])</f>
        <v>2026</v>
      </c>
      <c r="D1373" s="4" t="str">
        <f>"Q"&amp;ROUNDUP(MONTH(SalesDataTable[[#This Row],[Order Date]])/3,0)</f>
        <v>Q3</v>
      </c>
      <c r="E1373" s="4">
        <f>MONTH(SalesDataTable[[#This Row],[Order Date]])</f>
        <v>7</v>
      </c>
      <c r="F1373" s="4" t="str">
        <f>TEXT(SalesDataTable[[#This Row],[Order Date]],"MMM")</f>
        <v>Jul</v>
      </c>
      <c r="G1373" s="4" t="s">
        <v>11</v>
      </c>
      <c r="H1373" s="4" t="s">
        <v>25</v>
      </c>
      <c r="I1373" s="4" t="s">
        <v>19</v>
      </c>
      <c r="J1373" s="4" t="s">
        <v>13</v>
      </c>
      <c r="K1373" s="4" t="s">
        <v>14</v>
      </c>
      <c r="L1373" s="4" t="s">
        <v>15</v>
      </c>
      <c r="M1373" s="8">
        <v>4</v>
      </c>
      <c r="N1373" s="5">
        <v>35.450000000000003</v>
      </c>
      <c r="O1373" s="6">
        <v>0.1</v>
      </c>
      <c r="P1373" s="5">
        <v>13.83</v>
      </c>
      <c r="Q1373" s="5">
        <f t="shared" si="84"/>
        <v>127.62000000000002</v>
      </c>
      <c r="R1373" s="5">
        <f t="shared" si="85"/>
        <v>55.32</v>
      </c>
      <c r="S1373" s="5">
        <f t="shared" si="86"/>
        <v>72.300000000000011</v>
      </c>
      <c r="T1373" s="7">
        <f t="shared" si="87"/>
        <v>0.56652562294311237</v>
      </c>
    </row>
    <row r="1374" spans="1:20" ht="15.6">
      <c r="A1374" s="2">
        <v>2664</v>
      </c>
      <c r="B1374" s="3">
        <v>46198</v>
      </c>
      <c r="C1374" s="4">
        <f>YEAR(SalesDataTable[[#This Row],[Order Date]])</f>
        <v>2026</v>
      </c>
      <c r="D1374" s="4" t="str">
        <f>"Q"&amp;ROUNDUP(MONTH(SalesDataTable[[#This Row],[Order Date]])/3,0)</f>
        <v>Q2</v>
      </c>
      <c r="E1374" s="4">
        <f>MONTH(SalesDataTable[[#This Row],[Order Date]])</f>
        <v>6</v>
      </c>
      <c r="F1374" s="4" t="str">
        <f>TEXT(SalesDataTable[[#This Row],[Order Date]],"MMM")</f>
        <v>Jun</v>
      </c>
      <c r="G1374" s="4" t="s">
        <v>11</v>
      </c>
      <c r="H1374" s="4" t="s">
        <v>39</v>
      </c>
      <c r="I1374" s="4" t="s">
        <v>28</v>
      </c>
      <c r="J1374" s="4" t="s">
        <v>3</v>
      </c>
      <c r="K1374" s="4" t="s">
        <v>14</v>
      </c>
      <c r="L1374" s="4" t="s">
        <v>32</v>
      </c>
      <c r="M1374" s="8">
        <v>3</v>
      </c>
      <c r="N1374" s="5">
        <v>47.61</v>
      </c>
      <c r="O1374" s="6">
        <v>0</v>
      </c>
      <c r="P1374" s="5">
        <v>18.21</v>
      </c>
      <c r="Q1374" s="5">
        <f t="shared" si="84"/>
        <v>142.82999999999998</v>
      </c>
      <c r="R1374" s="5">
        <f t="shared" si="85"/>
        <v>54.63</v>
      </c>
      <c r="S1374" s="5">
        <f t="shared" si="86"/>
        <v>88.199999999999989</v>
      </c>
      <c r="T1374" s="7">
        <f t="shared" si="87"/>
        <v>0.61751732829237549</v>
      </c>
    </row>
    <row r="1375" spans="1:20" ht="15.6">
      <c r="A1375" s="2">
        <v>2666</v>
      </c>
      <c r="B1375" s="3">
        <v>46334</v>
      </c>
      <c r="C1375" s="4">
        <f>YEAR(SalesDataTable[[#This Row],[Order Date]])</f>
        <v>2026</v>
      </c>
      <c r="D1375" s="4" t="str">
        <f>"Q"&amp;ROUNDUP(MONTH(SalesDataTable[[#This Row],[Order Date]])/3,0)</f>
        <v>Q4</v>
      </c>
      <c r="E1375" s="4">
        <f>MONTH(SalesDataTable[[#This Row],[Order Date]])</f>
        <v>11</v>
      </c>
      <c r="F1375" s="4" t="str">
        <f>TEXT(SalesDataTable[[#This Row],[Order Date]],"MMM")</f>
        <v>Nov</v>
      </c>
      <c r="G1375" s="4" t="s">
        <v>6</v>
      </c>
      <c r="H1375" s="4" t="s">
        <v>43</v>
      </c>
      <c r="I1375" s="4" t="s">
        <v>19</v>
      </c>
      <c r="J1375" s="4" t="s">
        <v>16</v>
      </c>
      <c r="K1375" s="4" t="s">
        <v>23</v>
      </c>
      <c r="L1375" s="4" t="s">
        <v>40</v>
      </c>
      <c r="M1375" s="8">
        <v>6</v>
      </c>
      <c r="N1375" s="5">
        <v>81.37</v>
      </c>
      <c r="O1375" s="6">
        <v>0</v>
      </c>
      <c r="P1375" s="5">
        <v>39.5</v>
      </c>
      <c r="Q1375" s="5">
        <f t="shared" si="84"/>
        <v>488.22</v>
      </c>
      <c r="R1375" s="5">
        <f t="shared" si="85"/>
        <v>237</v>
      </c>
      <c r="S1375" s="5">
        <f t="shared" si="86"/>
        <v>251.22000000000003</v>
      </c>
      <c r="T1375" s="7">
        <f t="shared" si="87"/>
        <v>0.5145631067961165</v>
      </c>
    </row>
    <row r="1376" spans="1:20" ht="15.6">
      <c r="A1376" s="2">
        <v>2668</v>
      </c>
      <c r="B1376" s="3">
        <v>46054</v>
      </c>
      <c r="C1376" s="4">
        <f>YEAR(SalesDataTable[[#This Row],[Order Date]])</f>
        <v>2026</v>
      </c>
      <c r="D1376" s="4" t="str">
        <f>"Q"&amp;ROUNDUP(MONTH(SalesDataTable[[#This Row],[Order Date]])/3,0)</f>
        <v>Q1</v>
      </c>
      <c r="E1376" s="4">
        <f>MONTH(SalesDataTable[[#This Row],[Order Date]])</f>
        <v>2</v>
      </c>
      <c r="F1376" s="4" t="str">
        <f>TEXT(SalesDataTable[[#This Row],[Order Date]],"MMM")</f>
        <v>Feb</v>
      </c>
      <c r="G1376" s="4" t="s">
        <v>6</v>
      </c>
      <c r="H1376" s="4" t="s">
        <v>43</v>
      </c>
      <c r="I1376" s="4" t="s">
        <v>2</v>
      </c>
      <c r="J1376" s="4" t="s">
        <v>3</v>
      </c>
      <c r="K1376" s="4" t="s">
        <v>34</v>
      </c>
      <c r="L1376" s="4" t="s">
        <v>42</v>
      </c>
      <c r="M1376" s="8">
        <v>3</v>
      </c>
      <c r="N1376" s="5">
        <v>35.36</v>
      </c>
      <c r="O1376" s="6">
        <v>0</v>
      </c>
      <c r="P1376" s="5">
        <v>13.7</v>
      </c>
      <c r="Q1376" s="5">
        <f t="shared" si="84"/>
        <v>106.08</v>
      </c>
      <c r="R1376" s="5">
        <f t="shared" si="85"/>
        <v>41.099999999999994</v>
      </c>
      <c r="S1376" s="5">
        <f t="shared" si="86"/>
        <v>64.98</v>
      </c>
      <c r="T1376" s="7">
        <f t="shared" si="87"/>
        <v>0.61255656108597289</v>
      </c>
    </row>
    <row r="1377" spans="1:20" ht="15.6">
      <c r="A1377" s="2">
        <v>2670</v>
      </c>
      <c r="B1377" s="3">
        <v>46191</v>
      </c>
      <c r="C1377" s="4">
        <f>YEAR(SalesDataTable[[#This Row],[Order Date]])</f>
        <v>2026</v>
      </c>
      <c r="D1377" s="4" t="str">
        <f>"Q"&amp;ROUNDUP(MONTH(SalesDataTable[[#This Row],[Order Date]])/3,0)</f>
        <v>Q2</v>
      </c>
      <c r="E1377" s="4">
        <f>MONTH(SalesDataTable[[#This Row],[Order Date]])</f>
        <v>6</v>
      </c>
      <c r="F1377" s="4" t="str">
        <f>TEXT(SalesDataTable[[#This Row],[Order Date]],"MMM")</f>
        <v>Jun</v>
      </c>
      <c r="G1377" s="4" t="s">
        <v>11</v>
      </c>
      <c r="H1377" s="4" t="s">
        <v>25</v>
      </c>
      <c r="I1377" s="4" t="s">
        <v>28</v>
      </c>
      <c r="J1377" s="4" t="s">
        <v>3</v>
      </c>
      <c r="K1377" s="4" t="s">
        <v>14</v>
      </c>
      <c r="L1377" s="4" t="s">
        <v>48</v>
      </c>
      <c r="M1377" s="8">
        <v>3</v>
      </c>
      <c r="N1377" s="5">
        <v>162.30000000000001</v>
      </c>
      <c r="O1377" s="6">
        <v>0.1</v>
      </c>
      <c r="P1377" s="5">
        <v>86.43</v>
      </c>
      <c r="Q1377" s="5">
        <f t="shared" si="84"/>
        <v>438.21000000000004</v>
      </c>
      <c r="R1377" s="5">
        <f t="shared" si="85"/>
        <v>259.29000000000002</v>
      </c>
      <c r="S1377" s="5">
        <f t="shared" si="86"/>
        <v>178.92000000000002</v>
      </c>
      <c r="T1377" s="7">
        <f t="shared" si="87"/>
        <v>0.40829739166153217</v>
      </c>
    </row>
    <row r="1378" spans="1:20" ht="15.6">
      <c r="A1378" s="2">
        <v>2673</v>
      </c>
      <c r="B1378" s="3">
        <v>46350</v>
      </c>
      <c r="C1378" s="4">
        <f>YEAR(SalesDataTable[[#This Row],[Order Date]])</f>
        <v>2026</v>
      </c>
      <c r="D1378" s="4" t="str">
        <f>"Q"&amp;ROUNDUP(MONTH(SalesDataTable[[#This Row],[Order Date]])/3,0)</f>
        <v>Q4</v>
      </c>
      <c r="E1378" s="4">
        <f>MONTH(SalesDataTable[[#This Row],[Order Date]])</f>
        <v>11</v>
      </c>
      <c r="F1378" s="4" t="str">
        <f>TEXT(SalesDataTable[[#This Row],[Order Date]],"MMM")</f>
        <v>Nov</v>
      </c>
      <c r="G1378" s="4" t="s">
        <v>11</v>
      </c>
      <c r="H1378" s="4" t="s">
        <v>12</v>
      </c>
      <c r="I1378" s="4" t="s">
        <v>2</v>
      </c>
      <c r="J1378" s="4" t="s">
        <v>3</v>
      </c>
      <c r="K1378" s="4" t="s">
        <v>4</v>
      </c>
      <c r="L1378" s="4" t="s">
        <v>22</v>
      </c>
      <c r="M1378" s="8">
        <v>2</v>
      </c>
      <c r="N1378" s="5">
        <v>51.56</v>
      </c>
      <c r="O1378" s="6">
        <v>0.05</v>
      </c>
      <c r="P1378" s="5">
        <v>22.7</v>
      </c>
      <c r="Q1378" s="5">
        <f t="shared" si="84"/>
        <v>97.963999999999999</v>
      </c>
      <c r="R1378" s="5">
        <f t="shared" si="85"/>
        <v>45.4</v>
      </c>
      <c r="S1378" s="5">
        <f t="shared" si="86"/>
        <v>52.564</v>
      </c>
      <c r="T1378" s="7">
        <f t="shared" si="87"/>
        <v>0.5365644522477645</v>
      </c>
    </row>
    <row r="1379" spans="1:20" ht="15.6">
      <c r="A1379" s="2">
        <v>2676</v>
      </c>
      <c r="B1379" s="3">
        <v>46110</v>
      </c>
      <c r="C1379" s="4">
        <f>YEAR(SalesDataTable[[#This Row],[Order Date]])</f>
        <v>2026</v>
      </c>
      <c r="D1379" s="4" t="str">
        <f>"Q"&amp;ROUNDUP(MONTH(SalesDataTable[[#This Row],[Order Date]])/3,0)</f>
        <v>Q1</v>
      </c>
      <c r="E1379" s="4">
        <f>MONTH(SalesDataTable[[#This Row],[Order Date]])</f>
        <v>3</v>
      </c>
      <c r="F1379" s="4" t="str">
        <f>TEXT(SalesDataTable[[#This Row],[Order Date]],"MMM")</f>
        <v>Mar</v>
      </c>
      <c r="G1379" s="4" t="s">
        <v>11</v>
      </c>
      <c r="H1379" s="4" t="s">
        <v>25</v>
      </c>
      <c r="I1379" s="4" t="s">
        <v>19</v>
      </c>
      <c r="J1379" s="4" t="s">
        <v>13</v>
      </c>
      <c r="K1379" s="4" t="s">
        <v>23</v>
      </c>
      <c r="L1379" s="4" t="s">
        <v>29</v>
      </c>
      <c r="M1379" s="8">
        <v>4</v>
      </c>
      <c r="N1379" s="5">
        <v>191.99</v>
      </c>
      <c r="O1379" s="6">
        <v>0</v>
      </c>
      <c r="P1379" s="5">
        <v>104.44</v>
      </c>
      <c r="Q1379" s="5">
        <f t="shared" si="84"/>
        <v>767.96</v>
      </c>
      <c r="R1379" s="5">
        <f t="shared" si="85"/>
        <v>417.76</v>
      </c>
      <c r="S1379" s="5">
        <f t="shared" si="86"/>
        <v>350.20000000000005</v>
      </c>
      <c r="T1379" s="7">
        <f t="shared" si="87"/>
        <v>0.45601333402781397</v>
      </c>
    </row>
    <row r="1380" spans="1:20" ht="15.6">
      <c r="A1380" s="2">
        <v>2678</v>
      </c>
      <c r="B1380" s="3">
        <v>46177</v>
      </c>
      <c r="C1380" s="4">
        <f>YEAR(SalesDataTable[[#This Row],[Order Date]])</f>
        <v>2026</v>
      </c>
      <c r="D1380" s="4" t="str">
        <f>"Q"&amp;ROUNDUP(MONTH(SalesDataTable[[#This Row],[Order Date]])/3,0)</f>
        <v>Q2</v>
      </c>
      <c r="E1380" s="4">
        <f>MONTH(SalesDataTable[[#This Row],[Order Date]])</f>
        <v>6</v>
      </c>
      <c r="F1380" s="4" t="str">
        <f>TEXT(SalesDataTable[[#This Row],[Order Date]],"MMM")</f>
        <v>Jun</v>
      </c>
      <c r="G1380" s="4" t="s">
        <v>20</v>
      </c>
      <c r="H1380" s="4" t="s">
        <v>33</v>
      </c>
      <c r="I1380" s="4" t="s">
        <v>8</v>
      </c>
      <c r="J1380" s="4" t="s">
        <v>3</v>
      </c>
      <c r="K1380" s="4" t="s">
        <v>14</v>
      </c>
      <c r="L1380" s="4" t="s">
        <v>32</v>
      </c>
      <c r="M1380" s="8">
        <v>12</v>
      </c>
      <c r="N1380" s="5">
        <v>47.6</v>
      </c>
      <c r="O1380" s="6">
        <v>0.15</v>
      </c>
      <c r="P1380" s="5">
        <v>18.670000000000002</v>
      </c>
      <c r="Q1380" s="5">
        <f t="shared" si="84"/>
        <v>485.52000000000004</v>
      </c>
      <c r="R1380" s="5">
        <f t="shared" si="85"/>
        <v>224.04000000000002</v>
      </c>
      <c r="S1380" s="5">
        <f t="shared" si="86"/>
        <v>261.48</v>
      </c>
      <c r="T1380" s="7">
        <f t="shared" si="87"/>
        <v>0.53855659911023235</v>
      </c>
    </row>
    <row r="1381" spans="1:20" ht="15.6">
      <c r="A1381" s="2">
        <v>2680</v>
      </c>
      <c r="B1381" s="3">
        <v>46186</v>
      </c>
      <c r="C1381" s="4">
        <f>YEAR(SalesDataTable[[#This Row],[Order Date]])</f>
        <v>2026</v>
      </c>
      <c r="D1381" s="4" t="str">
        <f>"Q"&amp;ROUNDUP(MONTH(SalesDataTable[[#This Row],[Order Date]])/3,0)</f>
        <v>Q2</v>
      </c>
      <c r="E1381" s="4">
        <f>MONTH(SalesDataTable[[#This Row],[Order Date]])</f>
        <v>6</v>
      </c>
      <c r="F1381" s="4" t="str">
        <f>TEXT(SalesDataTable[[#This Row],[Order Date]],"MMM")</f>
        <v>Jun</v>
      </c>
      <c r="G1381" s="4" t="s">
        <v>6</v>
      </c>
      <c r="H1381" s="4" t="s">
        <v>49</v>
      </c>
      <c r="I1381" s="4" t="s">
        <v>2</v>
      </c>
      <c r="J1381" s="4" t="s">
        <v>3</v>
      </c>
      <c r="K1381" s="4" t="s">
        <v>9</v>
      </c>
      <c r="L1381" s="4" t="s">
        <v>10</v>
      </c>
      <c r="M1381" s="8">
        <v>1</v>
      </c>
      <c r="N1381" s="5">
        <v>93.59</v>
      </c>
      <c r="O1381" s="6">
        <v>0.15</v>
      </c>
      <c r="P1381" s="5">
        <v>46.48</v>
      </c>
      <c r="Q1381" s="5">
        <f t="shared" si="84"/>
        <v>79.551500000000004</v>
      </c>
      <c r="R1381" s="5">
        <f t="shared" si="85"/>
        <v>46.48</v>
      </c>
      <c r="S1381" s="5">
        <f t="shared" si="86"/>
        <v>33.071500000000007</v>
      </c>
      <c r="T1381" s="7">
        <f t="shared" si="87"/>
        <v>0.41572440494522422</v>
      </c>
    </row>
    <row r="1382" spans="1:20" ht="15.6">
      <c r="A1382" s="2">
        <v>2681</v>
      </c>
      <c r="B1382" s="3">
        <v>46035</v>
      </c>
      <c r="C1382" s="4">
        <f>YEAR(SalesDataTable[[#This Row],[Order Date]])</f>
        <v>2026</v>
      </c>
      <c r="D1382" s="4" t="str">
        <f>"Q"&amp;ROUNDUP(MONTH(SalesDataTable[[#This Row],[Order Date]])/3,0)</f>
        <v>Q1</v>
      </c>
      <c r="E1382" s="4">
        <f>MONTH(SalesDataTable[[#This Row],[Order Date]])</f>
        <v>1</v>
      </c>
      <c r="F1382" s="4" t="str">
        <f>TEXT(SalesDataTable[[#This Row],[Order Date]],"MMM")</f>
        <v>Jan</v>
      </c>
      <c r="G1382" s="4" t="s">
        <v>20</v>
      </c>
      <c r="H1382" s="4" t="s">
        <v>21</v>
      </c>
      <c r="I1382" s="4" t="s">
        <v>2</v>
      </c>
      <c r="J1382" s="4" t="s">
        <v>13</v>
      </c>
      <c r="K1382" s="4" t="s">
        <v>9</v>
      </c>
      <c r="L1382" s="4" t="s">
        <v>10</v>
      </c>
      <c r="M1382" s="8">
        <v>1</v>
      </c>
      <c r="N1382" s="5">
        <v>94.32</v>
      </c>
      <c r="O1382" s="6">
        <v>0</v>
      </c>
      <c r="P1382" s="5">
        <v>45.93</v>
      </c>
      <c r="Q1382" s="5">
        <f t="shared" si="84"/>
        <v>94.32</v>
      </c>
      <c r="R1382" s="5">
        <f t="shared" si="85"/>
        <v>45.93</v>
      </c>
      <c r="S1382" s="5">
        <f t="shared" si="86"/>
        <v>48.389999999999993</v>
      </c>
      <c r="T1382" s="7">
        <f t="shared" si="87"/>
        <v>0.51304071246819338</v>
      </c>
    </row>
    <row r="1383" spans="1:20" ht="15.6">
      <c r="A1383" s="2">
        <v>2682</v>
      </c>
      <c r="B1383" s="3">
        <v>46230</v>
      </c>
      <c r="C1383" s="4">
        <f>YEAR(SalesDataTable[[#This Row],[Order Date]])</f>
        <v>2026</v>
      </c>
      <c r="D1383" s="4" t="str">
        <f>"Q"&amp;ROUNDUP(MONTH(SalesDataTable[[#This Row],[Order Date]])/3,0)</f>
        <v>Q3</v>
      </c>
      <c r="E1383" s="4">
        <f>MONTH(SalesDataTable[[#This Row],[Order Date]])</f>
        <v>7</v>
      </c>
      <c r="F1383" s="4" t="str">
        <f>TEXT(SalesDataTable[[#This Row],[Order Date]],"MMM")</f>
        <v>Jul</v>
      </c>
      <c r="G1383" s="4" t="s">
        <v>6</v>
      </c>
      <c r="H1383" s="4" t="s">
        <v>41</v>
      </c>
      <c r="I1383" s="4" t="s">
        <v>2</v>
      </c>
      <c r="J1383" s="4" t="s">
        <v>13</v>
      </c>
      <c r="K1383" s="4" t="s">
        <v>34</v>
      </c>
      <c r="L1383" s="4" t="s">
        <v>35</v>
      </c>
      <c r="M1383" s="8">
        <v>2</v>
      </c>
      <c r="N1383" s="5">
        <v>40.22</v>
      </c>
      <c r="O1383" s="6">
        <v>0.05</v>
      </c>
      <c r="P1383" s="5">
        <v>14.72</v>
      </c>
      <c r="Q1383" s="5">
        <f t="shared" si="84"/>
        <v>76.417999999999992</v>
      </c>
      <c r="R1383" s="5">
        <f t="shared" si="85"/>
        <v>29.44</v>
      </c>
      <c r="S1383" s="5">
        <f t="shared" si="86"/>
        <v>46.977999999999994</v>
      </c>
      <c r="T1383" s="7">
        <f t="shared" si="87"/>
        <v>0.61475045146431473</v>
      </c>
    </row>
    <row r="1384" spans="1:20" ht="15.6">
      <c r="A1384" s="2">
        <v>2683</v>
      </c>
      <c r="B1384" s="3">
        <v>46185</v>
      </c>
      <c r="C1384" s="4">
        <f>YEAR(SalesDataTable[[#This Row],[Order Date]])</f>
        <v>2026</v>
      </c>
      <c r="D1384" s="4" t="str">
        <f>"Q"&amp;ROUNDUP(MONTH(SalesDataTable[[#This Row],[Order Date]])/3,0)</f>
        <v>Q2</v>
      </c>
      <c r="E1384" s="4">
        <f>MONTH(SalesDataTable[[#This Row],[Order Date]])</f>
        <v>6</v>
      </c>
      <c r="F1384" s="4" t="str">
        <f>TEXT(SalesDataTable[[#This Row],[Order Date]],"MMM")</f>
        <v>Jun</v>
      </c>
      <c r="G1384" s="4" t="s">
        <v>20</v>
      </c>
      <c r="H1384" s="4" t="s">
        <v>33</v>
      </c>
      <c r="I1384" s="4" t="s">
        <v>2</v>
      </c>
      <c r="J1384" s="4" t="s">
        <v>3</v>
      </c>
      <c r="K1384" s="4" t="s">
        <v>23</v>
      </c>
      <c r="L1384" s="4" t="s">
        <v>29</v>
      </c>
      <c r="M1384" s="8">
        <v>1</v>
      </c>
      <c r="N1384" s="5">
        <v>198.64</v>
      </c>
      <c r="O1384" s="6">
        <v>0.05</v>
      </c>
      <c r="P1384" s="5">
        <v>101.89</v>
      </c>
      <c r="Q1384" s="5">
        <f t="shared" si="84"/>
        <v>188.70799999999997</v>
      </c>
      <c r="R1384" s="5">
        <f t="shared" si="85"/>
        <v>101.89</v>
      </c>
      <c r="S1384" s="5">
        <f t="shared" si="86"/>
        <v>86.817999999999969</v>
      </c>
      <c r="T1384" s="7">
        <f t="shared" si="87"/>
        <v>0.46006528605040581</v>
      </c>
    </row>
    <row r="1385" spans="1:20" ht="15.6">
      <c r="A1385" s="2">
        <v>2685</v>
      </c>
      <c r="B1385" s="3">
        <v>46058</v>
      </c>
      <c r="C1385" s="4">
        <f>YEAR(SalesDataTable[[#This Row],[Order Date]])</f>
        <v>2026</v>
      </c>
      <c r="D1385" s="4" t="str">
        <f>"Q"&amp;ROUNDUP(MONTH(SalesDataTable[[#This Row],[Order Date]])/3,0)</f>
        <v>Q1</v>
      </c>
      <c r="E1385" s="4">
        <f>MONTH(SalesDataTable[[#This Row],[Order Date]])</f>
        <v>2</v>
      </c>
      <c r="F1385" s="4" t="str">
        <f>TEXT(SalesDataTable[[#This Row],[Order Date]],"MMM")</f>
        <v>Feb</v>
      </c>
      <c r="G1385" s="4" t="s">
        <v>6</v>
      </c>
      <c r="H1385" s="4" t="s">
        <v>49</v>
      </c>
      <c r="I1385" s="4" t="s">
        <v>2</v>
      </c>
      <c r="J1385" s="4" t="s">
        <v>13</v>
      </c>
      <c r="K1385" s="4" t="s">
        <v>9</v>
      </c>
      <c r="L1385" s="4" t="s">
        <v>46</v>
      </c>
      <c r="M1385" s="8">
        <v>1</v>
      </c>
      <c r="N1385" s="5">
        <v>72.78</v>
      </c>
      <c r="O1385" s="6">
        <v>0.05</v>
      </c>
      <c r="P1385" s="5">
        <v>33.26</v>
      </c>
      <c r="Q1385" s="5">
        <f t="shared" si="84"/>
        <v>69.140999999999991</v>
      </c>
      <c r="R1385" s="5">
        <f t="shared" si="85"/>
        <v>33.26</v>
      </c>
      <c r="S1385" s="5">
        <f t="shared" si="86"/>
        <v>35.880999999999993</v>
      </c>
      <c r="T1385" s="7">
        <f t="shared" si="87"/>
        <v>0.51895402149231273</v>
      </c>
    </row>
    <row r="1386" spans="1:20" ht="15.6">
      <c r="A1386" s="2">
        <v>2686</v>
      </c>
      <c r="B1386" s="3">
        <v>46132</v>
      </c>
      <c r="C1386" s="4">
        <f>YEAR(SalesDataTable[[#This Row],[Order Date]])</f>
        <v>2026</v>
      </c>
      <c r="D1386" s="4" t="str">
        <f>"Q"&amp;ROUNDUP(MONTH(SalesDataTable[[#This Row],[Order Date]])/3,0)</f>
        <v>Q2</v>
      </c>
      <c r="E1386" s="4">
        <f>MONTH(SalesDataTable[[#This Row],[Order Date]])</f>
        <v>4</v>
      </c>
      <c r="F1386" s="4" t="str">
        <f>TEXT(SalesDataTable[[#This Row],[Order Date]],"MMM")</f>
        <v>Apr</v>
      </c>
      <c r="G1386" s="4" t="s">
        <v>6</v>
      </c>
      <c r="H1386" s="4" t="s">
        <v>43</v>
      </c>
      <c r="I1386" s="4" t="s">
        <v>2</v>
      </c>
      <c r="J1386" s="4" t="s">
        <v>3</v>
      </c>
      <c r="K1386" s="4" t="s">
        <v>9</v>
      </c>
      <c r="L1386" s="4" t="s">
        <v>46</v>
      </c>
      <c r="M1386" s="8">
        <v>1</v>
      </c>
      <c r="N1386" s="5">
        <v>70.45</v>
      </c>
      <c r="O1386" s="6">
        <v>0.05</v>
      </c>
      <c r="P1386" s="5">
        <v>31.98</v>
      </c>
      <c r="Q1386" s="5">
        <f t="shared" si="84"/>
        <v>66.927499999999995</v>
      </c>
      <c r="R1386" s="5">
        <f t="shared" si="85"/>
        <v>31.98</v>
      </c>
      <c r="S1386" s="5">
        <f t="shared" si="86"/>
        <v>34.947499999999991</v>
      </c>
      <c r="T1386" s="7">
        <f t="shared" si="87"/>
        <v>0.52216951178514059</v>
      </c>
    </row>
    <row r="1387" spans="1:20" ht="15.6">
      <c r="A1387" s="2">
        <v>2688</v>
      </c>
      <c r="B1387" s="3">
        <v>46125</v>
      </c>
      <c r="C1387" s="4">
        <f>YEAR(SalesDataTable[[#This Row],[Order Date]])</f>
        <v>2026</v>
      </c>
      <c r="D1387" s="4" t="str">
        <f>"Q"&amp;ROUNDUP(MONTH(SalesDataTable[[#This Row],[Order Date]])/3,0)</f>
        <v>Q2</v>
      </c>
      <c r="E1387" s="4">
        <f>MONTH(SalesDataTable[[#This Row],[Order Date]])</f>
        <v>4</v>
      </c>
      <c r="F1387" s="4" t="str">
        <f>TEXT(SalesDataTable[[#This Row],[Order Date]],"MMM")</f>
        <v>Apr</v>
      </c>
      <c r="G1387" s="4" t="s">
        <v>11</v>
      </c>
      <c r="H1387" s="4" t="s">
        <v>52</v>
      </c>
      <c r="I1387" s="4" t="s">
        <v>28</v>
      </c>
      <c r="J1387" s="4" t="s">
        <v>13</v>
      </c>
      <c r="K1387" s="4" t="s">
        <v>14</v>
      </c>
      <c r="L1387" s="4" t="s">
        <v>32</v>
      </c>
      <c r="M1387" s="8">
        <v>5</v>
      </c>
      <c r="N1387" s="5">
        <v>47.25</v>
      </c>
      <c r="O1387" s="6">
        <v>0.1</v>
      </c>
      <c r="P1387" s="5">
        <v>17.93</v>
      </c>
      <c r="Q1387" s="5">
        <f t="shared" si="84"/>
        <v>212.625</v>
      </c>
      <c r="R1387" s="5">
        <f t="shared" si="85"/>
        <v>89.65</v>
      </c>
      <c r="S1387" s="5">
        <f t="shared" si="86"/>
        <v>122.97499999999999</v>
      </c>
      <c r="T1387" s="7">
        <f t="shared" si="87"/>
        <v>0.57836566725455607</v>
      </c>
    </row>
    <row r="1388" spans="1:20" ht="15.6">
      <c r="A1388" s="2">
        <v>2693</v>
      </c>
      <c r="B1388" s="3">
        <v>46240</v>
      </c>
      <c r="C1388" s="4">
        <f>YEAR(SalesDataTable[[#This Row],[Order Date]])</f>
        <v>2026</v>
      </c>
      <c r="D1388" s="4" t="str">
        <f>"Q"&amp;ROUNDUP(MONTH(SalesDataTable[[#This Row],[Order Date]])/3,0)</f>
        <v>Q3</v>
      </c>
      <c r="E1388" s="4">
        <f>MONTH(SalesDataTable[[#This Row],[Order Date]])</f>
        <v>8</v>
      </c>
      <c r="F1388" s="4" t="str">
        <f>TEXT(SalesDataTable[[#This Row],[Order Date]],"MMM")</f>
        <v>Aug</v>
      </c>
      <c r="G1388" s="4" t="s">
        <v>20</v>
      </c>
      <c r="H1388" s="4" t="s">
        <v>33</v>
      </c>
      <c r="I1388" s="4" t="s">
        <v>2</v>
      </c>
      <c r="J1388" s="4" t="s">
        <v>13</v>
      </c>
      <c r="K1388" s="4" t="s">
        <v>23</v>
      </c>
      <c r="L1388" s="4" t="s">
        <v>24</v>
      </c>
      <c r="M1388" s="8">
        <v>1</v>
      </c>
      <c r="N1388" s="5">
        <v>335.26</v>
      </c>
      <c r="O1388" s="6">
        <v>0.05</v>
      </c>
      <c r="P1388" s="5">
        <v>193.73</v>
      </c>
      <c r="Q1388" s="5">
        <f t="shared" si="84"/>
        <v>318.49699999999996</v>
      </c>
      <c r="R1388" s="5">
        <f t="shared" si="85"/>
        <v>193.73</v>
      </c>
      <c r="S1388" s="5">
        <f t="shared" si="86"/>
        <v>124.76699999999997</v>
      </c>
      <c r="T1388" s="7">
        <f t="shared" si="87"/>
        <v>0.39173681384754011</v>
      </c>
    </row>
    <row r="1389" spans="1:20" ht="15.6">
      <c r="A1389" s="2">
        <v>2694</v>
      </c>
      <c r="B1389" s="3">
        <v>46370</v>
      </c>
      <c r="C1389" s="4">
        <f>YEAR(SalesDataTable[[#This Row],[Order Date]])</f>
        <v>2026</v>
      </c>
      <c r="D1389" s="4" t="str">
        <f>"Q"&amp;ROUNDUP(MONTH(SalesDataTable[[#This Row],[Order Date]])/3,0)</f>
        <v>Q4</v>
      </c>
      <c r="E1389" s="4">
        <f>MONTH(SalesDataTable[[#This Row],[Order Date]])</f>
        <v>12</v>
      </c>
      <c r="F1389" s="4" t="str">
        <f>TEXT(SalesDataTable[[#This Row],[Order Date]],"MMM")</f>
        <v>Dec</v>
      </c>
      <c r="G1389" s="4" t="s">
        <v>20</v>
      </c>
      <c r="H1389" s="4" t="s">
        <v>31</v>
      </c>
      <c r="I1389" s="4" t="s">
        <v>2</v>
      </c>
      <c r="J1389" s="4" t="s">
        <v>13</v>
      </c>
      <c r="K1389" s="4" t="s">
        <v>23</v>
      </c>
      <c r="L1389" s="4" t="s">
        <v>51</v>
      </c>
      <c r="M1389" s="8">
        <v>1</v>
      </c>
      <c r="N1389" s="5">
        <v>124.9</v>
      </c>
      <c r="O1389" s="6">
        <v>0</v>
      </c>
      <c r="P1389" s="5">
        <v>62.16</v>
      </c>
      <c r="Q1389" s="5">
        <f t="shared" si="84"/>
        <v>124.9</v>
      </c>
      <c r="R1389" s="5">
        <f t="shared" si="85"/>
        <v>62.16</v>
      </c>
      <c r="S1389" s="5">
        <f t="shared" si="86"/>
        <v>62.740000000000009</v>
      </c>
      <c r="T1389" s="7">
        <f t="shared" si="87"/>
        <v>0.50232185748598879</v>
      </c>
    </row>
    <row r="1390" spans="1:20" ht="15.6">
      <c r="A1390" s="2">
        <v>2698</v>
      </c>
      <c r="B1390" s="3">
        <v>46085</v>
      </c>
      <c r="C1390" s="4">
        <f>YEAR(SalesDataTable[[#This Row],[Order Date]])</f>
        <v>2026</v>
      </c>
      <c r="D1390" s="4" t="str">
        <f>"Q"&amp;ROUNDUP(MONTH(SalesDataTable[[#This Row],[Order Date]])/3,0)</f>
        <v>Q1</v>
      </c>
      <c r="E1390" s="4">
        <f>MONTH(SalesDataTable[[#This Row],[Order Date]])</f>
        <v>3</v>
      </c>
      <c r="F1390" s="4" t="str">
        <f>TEXT(SalesDataTable[[#This Row],[Order Date]],"MMM")</f>
        <v>Mar</v>
      </c>
      <c r="G1390" s="4" t="s">
        <v>11</v>
      </c>
      <c r="H1390" s="4" t="s">
        <v>52</v>
      </c>
      <c r="I1390" s="4" t="s">
        <v>28</v>
      </c>
      <c r="J1390" s="4" t="s">
        <v>13</v>
      </c>
      <c r="K1390" s="4" t="s">
        <v>34</v>
      </c>
      <c r="L1390" s="4" t="s">
        <v>42</v>
      </c>
      <c r="M1390" s="8">
        <v>4</v>
      </c>
      <c r="N1390" s="5">
        <v>36.08</v>
      </c>
      <c r="O1390" s="6">
        <v>0</v>
      </c>
      <c r="P1390" s="5">
        <v>13.89</v>
      </c>
      <c r="Q1390" s="5">
        <f t="shared" si="84"/>
        <v>144.32</v>
      </c>
      <c r="R1390" s="5">
        <f t="shared" si="85"/>
        <v>55.56</v>
      </c>
      <c r="S1390" s="5">
        <f t="shared" si="86"/>
        <v>88.759999999999991</v>
      </c>
      <c r="T1390" s="7">
        <f t="shared" si="87"/>
        <v>0.61502217294900219</v>
      </c>
    </row>
    <row r="1391" spans="1:20" ht="15.6">
      <c r="A1391" s="2">
        <v>2702</v>
      </c>
      <c r="B1391" s="3">
        <v>46037</v>
      </c>
      <c r="C1391" s="4">
        <f>YEAR(SalesDataTable[[#This Row],[Order Date]])</f>
        <v>2026</v>
      </c>
      <c r="D1391" s="4" t="str">
        <f>"Q"&amp;ROUNDUP(MONTH(SalesDataTable[[#This Row],[Order Date]])/3,0)</f>
        <v>Q1</v>
      </c>
      <c r="E1391" s="4">
        <f>MONTH(SalesDataTable[[#This Row],[Order Date]])</f>
        <v>1</v>
      </c>
      <c r="F1391" s="4" t="str">
        <f>TEXT(SalesDataTable[[#This Row],[Order Date]],"MMM")</f>
        <v>Jan</v>
      </c>
      <c r="G1391" s="4" t="s">
        <v>6</v>
      </c>
      <c r="H1391" s="4" t="s">
        <v>49</v>
      </c>
      <c r="I1391" s="4" t="s">
        <v>2</v>
      </c>
      <c r="J1391" s="4" t="s">
        <v>3</v>
      </c>
      <c r="K1391" s="4" t="s">
        <v>9</v>
      </c>
      <c r="L1391" s="4" t="s">
        <v>17</v>
      </c>
      <c r="M1391" s="8">
        <v>5</v>
      </c>
      <c r="N1391" s="5">
        <v>144.01</v>
      </c>
      <c r="O1391" s="6">
        <v>0.05</v>
      </c>
      <c r="P1391" s="5">
        <v>79.64</v>
      </c>
      <c r="Q1391" s="5">
        <f t="shared" si="84"/>
        <v>684.0474999999999</v>
      </c>
      <c r="R1391" s="5">
        <f t="shared" si="85"/>
        <v>398.2</v>
      </c>
      <c r="S1391" s="5">
        <f t="shared" si="86"/>
        <v>285.84749999999991</v>
      </c>
      <c r="T1391" s="7">
        <f t="shared" si="87"/>
        <v>0.41787668254032062</v>
      </c>
    </row>
    <row r="1392" spans="1:20" ht="15.6">
      <c r="A1392" s="2">
        <v>2703</v>
      </c>
      <c r="B1392" s="3">
        <v>46162</v>
      </c>
      <c r="C1392" s="4">
        <f>YEAR(SalesDataTable[[#This Row],[Order Date]])</f>
        <v>2026</v>
      </c>
      <c r="D1392" s="4" t="str">
        <f>"Q"&amp;ROUNDUP(MONTH(SalesDataTable[[#This Row],[Order Date]])/3,0)</f>
        <v>Q2</v>
      </c>
      <c r="E1392" s="4">
        <f>MONTH(SalesDataTable[[#This Row],[Order Date]])</f>
        <v>5</v>
      </c>
      <c r="F1392" s="4" t="str">
        <f>TEXT(SalesDataTable[[#This Row],[Order Date]],"MMM")</f>
        <v>May</v>
      </c>
      <c r="G1392" s="4" t="s">
        <v>20</v>
      </c>
      <c r="H1392" s="4" t="s">
        <v>33</v>
      </c>
      <c r="I1392" s="4" t="s">
        <v>19</v>
      </c>
      <c r="J1392" s="4" t="s">
        <v>16</v>
      </c>
      <c r="K1392" s="4" t="s">
        <v>23</v>
      </c>
      <c r="L1392" s="4" t="s">
        <v>29</v>
      </c>
      <c r="M1392" s="8">
        <v>2</v>
      </c>
      <c r="N1392" s="5">
        <v>197.35</v>
      </c>
      <c r="O1392" s="6">
        <v>0.05</v>
      </c>
      <c r="P1392" s="5">
        <v>102.63</v>
      </c>
      <c r="Q1392" s="5">
        <f t="shared" si="84"/>
        <v>374.96499999999997</v>
      </c>
      <c r="R1392" s="5">
        <f t="shared" si="85"/>
        <v>205.26</v>
      </c>
      <c r="S1392" s="5">
        <f t="shared" si="86"/>
        <v>169.70499999999998</v>
      </c>
      <c r="T1392" s="7">
        <f t="shared" si="87"/>
        <v>0.45258890829810783</v>
      </c>
    </row>
    <row r="1393" spans="1:20" ht="15.6">
      <c r="A1393" s="2">
        <v>2706</v>
      </c>
      <c r="B1393" s="3">
        <v>46054</v>
      </c>
      <c r="C1393" s="4">
        <f>YEAR(SalesDataTable[[#This Row],[Order Date]])</f>
        <v>2026</v>
      </c>
      <c r="D1393" s="4" t="str">
        <f>"Q"&amp;ROUNDUP(MONTH(SalesDataTable[[#This Row],[Order Date]])/3,0)</f>
        <v>Q1</v>
      </c>
      <c r="E1393" s="4">
        <f>MONTH(SalesDataTable[[#This Row],[Order Date]])</f>
        <v>2</v>
      </c>
      <c r="F1393" s="4" t="str">
        <f>TEXT(SalesDataTable[[#This Row],[Order Date]],"MMM")</f>
        <v>Feb</v>
      </c>
      <c r="G1393" s="4" t="s">
        <v>20</v>
      </c>
      <c r="H1393" s="4" t="s">
        <v>47</v>
      </c>
      <c r="I1393" s="4" t="s">
        <v>28</v>
      </c>
      <c r="J1393" s="4" t="s">
        <v>3</v>
      </c>
      <c r="K1393" s="4" t="s">
        <v>34</v>
      </c>
      <c r="L1393" s="4" t="s">
        <v>38</v>
      </c>
      <c r="M1393" s="8">
        <v>2</v>
      </c>
      <c r="N1393" s="5">
        <v>122.43</v>
      </c>
      <c r="O1393" s="6">
        <v>0</v>
      </c>
      <c r="P1393" s="5">
        <v>69.08</v>
      </c>
      <c r="Q1393" s="5">
        <f t="shared" si="84"/>
        <v>244.86</v>
      </c>
      <c r="R1393" s="5">
        <f t="shared" si="85"/>
        <v>138.16</v>
      </c>
      <c r="S1393" s="5">
        <f t="shared" si="86"/>
        <v>106.70000000000002</v>
      </c>
      <c r="T1393" s="7">
        <f t="shared" si="87"/>
        <v>0.43575920934411505</v>
      </c>
    </row>
    <row r="1394" spans="1:20" ht="15.6">
      <c r="A1394" s="2">
        <v>2710</v>
      </c>
      <c r="B1394" s="3">
        <v>46333</v>
      </c>
      <c r="C1394" s="4">
        <f>YEAR(SalesDataTable[[#This Row],[Order Date]])</f>
        <v>2026</v>
      </c>
      <c r="D1394" s="4" t="str">
        <f>"Q"&amp;ROUNDUP(MONTH(SalesDataTable[[#This Row],[Order Date]])/3,0)</f>
        <v>Q4</v>
      </c>
      <c r="E1394" s="4">
        <f>MONTH(SalesDataTable[[#This Row],[Order Date]])</f>
        <v>11</v>
      </c>
      <c r="F1394" s="4" t="str">
        <f>TEXT(SalesDataTable[[#This Row],[Order Date]],"MMM")</f>
        <v>Nov</v>
      </c>
      <c r="G1394" s="4" t="s">
        <v>0</v>
      </c>
      <c r="H1394" s="4" t="s">
        <v>36</v>
      </c>
      <c r="I1394" s="4" t="s">
        <v>19</v>
      </c>
      <c r="J1394" s="4" t="s">
        <v>13</v>
      </c>
      <c r="K1394" s="4" t="s">
        <v>23</v>
      </c>
      <c r="L1394" s="4" t="s">
        <v>40</v>
      </c>
      <c r="M1394" s="8">
        <v>2</v>
      </c>
      <c r="N1394" s="5">
        <v>80.67</v>
      </c>
      <c r="O1394" s="6">
        <v>0</v>
      </c>
      <c r="P1394" s="5">
        <v>40.5</v>
      </c>
      <c r="Q1394" s="5">
        <f t="shared" si="84"/>
        <v>161.34</v>
      </c>
      <c r="R1394" s="5">
        <f t="shared" si="85"/>
        <v>81</v>
      </c>
      <c r="S1394" s="5">
        <f t="shared" si="86"/>
        <v>80.34</v>
      </c>
      <c r="T1394" s="7">
        <f t="shared" si="87"/>
        <v>0.49795462997396805</v>
      </c>
    </row>
    <row r="1395" spans="1:20" ht="15.6">
      <c r="A1395" s="2">
        <v>2712</v>
      </c>
      <c r="B1395" s="3">
        <v>46125</v>
      </c>
      <c r="C1395" s="4">
        <f>YEAR(SalesDataTable[[#This Row],[Order Date]])</f>
        <v>2026</v>
      </c>
      <c r="D1395" s="4" t="str">
        <f>"Q"&amp;ROUNDUP(MONTH(SalesDataTable[[#This Row],[Order Date]])/3,0)</f>
        <v>Q2</v>
      </c>
      <c r="E1395" s="4">
        <f>MONTH(SalesDataTable[[#This Row],[Order Date]])</f>
        <v>4</v>
      </c>
      <c r="F1395" s="4" t="str">
        <f>TEXT(SalesDataTable[[#This Row],[Order Date]],"MMM")</f>
        <v>Apr</v>
      </c>
      <c r="G1395" s="4" t="s">
        <v>11</v>
      </c>
      <c r="H1395" s="4" t="s">
        <v>25</v>
      </c>
      <c r="I1395" s="4" t="s">
        <v>2</v>
      </c>
      <c r="J1395" s="4" t="s">
        <v>3</v>
      </c>
      <c r="K1395" s="4" t="s">
        <v>34</v>
      </c>
      <c r="L1395" s="4" t="s">
        <v>42</v>
      </c>
      <c r="M1395" s="8">
        <v>1</v>
      </c>
      <c r="N1395" s="5">
        <v>35.69</v>
      </c>
      <c r="O1395" s="6">
        <v>0.05</v>
      </c>
      <c r="P1395" s="5">
        <v>13.53</v>
      </c>
      <c r="Q1395" s="5">
        <f t="shared" si="84"/>
        <v>33.905499999999996</v>
      </c>
      <c r="R1395" s="5">
        <f t="shared" si="85"/>
        <v>13.53</v>
      </c>
      <c r="S1395" s="5">
        <f t="shared" si="86"/>
        <v>20.375499999999995</v>
      </c>
      <c r="T1395" s="7">
        <f t="shared" si="87"/>
        <v>0.60094969842650892</v>
      </c>
    </row>
    <row r="1396" spans="1:20" ht="15.6">
      <c r="A1396" s="2">
        <v>2714</v>
      </c>
      <c r="B1396" s="3">
        <v>46069</v>
      </c>
      <c r="C1396" s="4">
        <f>YEAR(SalesDataTable[[#This Row],[Order Date]])</f>
        <v>2026</v>
      </c>
      <c r="D1396" s="4" t="str">
        <f>"Q"&amp;ROUNDUP(MONTH(SalesDataTable[[#This Row],[Order Date]])/3,0)</f>
        <v>Q1</v>
      </c>
      <c r="E1396" s="4">
        <f>MONTH(SalesDataTable[[#This Row],[Order Date]])</f>
        <v>2</v>
      </c>
      <c r="F1396" s="4" t="str">
        <f>TEXT(SalesDataTable[[#This Row],[Order Date]],"MMM")</f>
        <v>Feb</v>
      </c>
      <c r="G1396" s="4" t="s">
        <v>0</v>
      </c>
      <c r="H1396" s="4" t="s">
        <v>50</v>
      </c>
      <c r="I1396" s="4" t="s">
        <v>2</v>
      </c>
      <c r="J1396" s="4" t="s">
        <v>16</v>
      </c>
      <c r="K1396" s="4" t="s">
        <v>9</v>
      </c>
      <c r="L1396" s="4" t="s">
        <v>37</v>
      </c>
      <c r="M1396" s="8">
        <v>3</v>
      </c>
      <c r="N1396" s="5">
        <v>153.24</v>
      </c>
      <c r="O1396" s="6">
        <v>0.15</v>
      </c>
      <c r="P1396" s="5">
        <v>77.61</v>
      </c>
      <c r="Q1396" s="5">
        <f t="shared" si="84"/>
        <v>390.762</v>
      </c>
      <c r="R1396" s="5">
        <f t="shared" si="85"/>
        <v>232.82999999999998</v>
      </c>
      <c r="S1396" s="5">
        <f t="shared" si="86"/>
        <v>157.93200000000002</v>
      </c>
      <c r="T1396" s="7">
        <f t="shared" si="87"/>
        <v>0.40416417154175693</v>
      </c>
    </row>
    <row r="1397" spans="1:20" ht="15.6">
      <c r="A1397" s="2">
        <v>2716</v>
      </c>
      <c r="B1397" s="3">
        <v>46212</v>
      </c>
      <c r="C1397" s="4">
        <f>YEAR(SalesDataTable[[#This Row],[Order Date]])</f>
        <v>2026</v>
      </c>
      <c r="D1397" s="4" t="str">
        <f>"Q"&amp;ROUNDUP(MONTH(SalesDataTable[[#This Row],[Order Date]])/3,0)</f>
        <v>Q3</v>
      </c>
      <c r="E1397" s="4">
        <f>MONTH(SalesDataTable[[#This Row],[Order Date]])</f>
        <v>7</v>
      </c>
      <c r="F1397" s="4" t="str">
        <f>TEXT(SalesDataTable[[#This Row],[Order Date]],"MMM")</f>
        <v>Jul</v>
      </c>
      <c r="G1397" s="4" t="s">
        <v>6</v>
      </c>
      <c r="H1397" s="4" t="s">
        <v>7</v>
      </c>
      <c r="I1397" s="4" t="s">
        <v>2</v>
      </c>
      <c r="J1397" s="4" t="s">
        <v>13</v>
      </c>
      <c r="K1397" s="4" t="s">
        <v>9</v>
      </c>
      <c r="L1397" s="4" t="s">
        <v>10</v>
      </c>
      <c r="M1397" s="8">
        <v>3</v>
      </c>
      <c r="N1397" s="5">
        <v>92.25</v>
      </c>
      <c r="O1397" s="6">
        <v>0</v>
      </c>
      <c r="P1397" s="5">
        <v>46.27</v>
      </c>
      <c r="Q1397" s="5">
        <f t="shared" si="84"/>
        <v>276.75</v>
      </c>
      <c r="R1397" s="5">
        <f t="shared" si="85"/>
        <v>138.81</v>
      </c>
      <c r="S1397" s="5">
        <f t="shared" si="86"/>
        <v>137.94</v>
      </c>
      <c r="T1397" s="7">
        <f t="shared" si="87"/>
        <v>0.49842818428184282</v>
      </c>
    </row>
    <row r="1398" spans="1:20" ht="15.6">
      <c r="A1398" s="2">
        <v>2717</v>
      </c>
      <c r="B1398" s="3">
        <v>46349</v>
      </c>
      <c r="C1398" s="4">
        <f>YEAR(SalesDataTable[[#This Row],[Order Date]])</f>
        <v>2026</v>
      </c>
      <c r="D1398" s="4" t="str">
        <f>"Q"&amp;ROUNDUP(MONTH(SalesDataTable[[#This Row],[Order Date]])/3,0)</f>
        <v>Q4</v>
      </c>
      <c r="E1398" s="4">
        <f>MONTH(SalesDataTable[[#This Row],[Order Date]])</f>
        <v>11</v>
      </c>
      <c r="F1398" s="4" t="str">
        <f>TEXT(SalesDataTable[[#This Row],[Order Date]],"MMM")</f>
        <v>Nov</v>
      </c>
      <c r="G1398" s="4" t="s">
        <v>6</v>
      </c>
      <c r="H1398" s="4" t="s">
        <v>43</v>
      </c>
      <c r="I1398" s="4" t="s">
        <v>2</v>
      </c>
      <c r="J1398" s="4" t="s">
        <v>13</v>
      </c>
      <c r="K1398" s="4" t="s">
        <v>14</v>
      </c>
      <c r="L1398" s="4" t="s">
        <v>48</v>
      </c>
      <c r="M1398" s="8">
        <v>2</v>
      </c>
      <c r="N1398" s="5">
        <v>167.9</v>
      </c>
      <c r="O1398" s="6">
        <v>0.15</v>
      </c>
      <c r="P1398" s="5">
        <v>89.55</v>
      </c>
      <c r="Q1398" s="5">
        <f t="shared" si="84"/>
        <v>285.43</v>
      </c>
      <c r="R1398" s="5">
        <f t="shared" si="85"/>
        <v>179.1</v>
      </c>
      <c r="S1398" s="5">
        <f t="shared" si="86"/>
        <v>106.33000000000001</v>
      </c>
      <c r="T1398" s="7">
        <f t="shared" si="87"/>
        <v>0.37252566303471957</v>
      </c>
    </row>
    <row r="1399" spans="1:20" ht="15.6">
      <c r="A1399" s="2">
        <v>2718</v>
      </c>
      <c r="B1399" s="3">
        <v>46178</v>
      </c>
      <c r="C1399" s="4">
        <f>YEAR(SalesDataTable[[#This Row],[Order Date]])</f>
        <v>2026</v>
      </c>
      <c r="D1399" s="4" t="str">
        <f>"Q"&amp;ROUNDUP(MONTH(SalesDataTable[[#This Row],[Order Date]])/3,0)</f>
        <v>Q2</v>
      </c>
      <c r="E1399" s="4">
        <f>MONTH(SalesDataTable[[#This Row],[Order Date]])</f>
        <v>6</v>
      </c>
      <c r="F1399" s="4" t="str">
        <f>TEXT(SalesDataTable[[#This Row],[Order Date]],"MMM")</f>
        <v>Jun</v>
      </c>
      <c r="G1399" s="4" t="s">
        <v>0</v>
      </c>
      <c r="H1399" s="4" t="s">
        <v>1</v>
      </c>
      <c r="I1399" s="4" t="s">
        <v>28</v>
      </c>
      <c r="J1399" s="4" t="s">
        <v>3</v>
      </c>
      <c r="K1399" s="4" t="s">
        <v>4</v>
      </c>
      <c r="L1399" s="4" t="s">
        <v>5</v>
      </c>
      <c r="M1399" s="8">
        <v>1</v>
      </c>
      <c r="N1399" s="5">
        <v>80.19</v>
      </c>
      <c r="O1399" s="6">
        <v>0</v>
      </c>
      <c r="P1399" s="5">
        <v>42.18</v>
      </c>
      <c r="Q1399" s="5">
        <f t="shared" si="84"/>
        <v>80.19</v>
      </c>
      <c r="R1399" s="5">
        <f t="shared" si="85"/>
        <v>42.18</v>
      </c>
      <c r="S1399" s="5">
        <f t="shared" si="86"/>
        <v>38.01</v>
      </c>
      <c r="T1399" s="7">
        <f t="shared" si="87"/>
        <v>0.47399925177702956</v>
      </c>
    </row>
    <row r="1400" spans="1:20" ht="15.6">
      <c r="A1400" s="2">
        <v>2719</v>
      </c>
      <c r="B1400" s="3">
        <v>46211</v>
      </c>
      <c r="C1400" s="4">
        <f>YEAR(SalesDataTable[[#This Row],[Order Date]])</f>
        <v>2026</v>
      </c>
      <c r="D1400" s="4" t="str">
        <f>"Q"&amp;ROUNDUP(MONTH(SalesDataTable[[#This Row],[Order Date]])/3,0)</f>
        <v>Q3</v>
      </c>
      <c r="E1400" s="4">
        <f>MONTH(SalesDataTable[[#This Row],[Order Date]])</f>
        <v>7</v>
      </c>
      <c r="F1400" s="4" t="str">
        <f>TEXT(SalesDataTable[[#This Row],[Order Date]],"MMM")</f>
        <v>Jul</v>
      </c>
      <c r="G1400" s="4" t="s">
        <v>0</v>
      </c>
      <c r="H1400" s="4" t="s">
        <v>50</v>
      </c>
      <c r="I1400" s="4" t="s">
        <v>2</v>
      </c>
      <c r="J1400" s="4" t="s">
        <v>16</v>
      </c>
      <c r="K1400" s="4" t="s">
        <v>14</v>
      </c>
      <c r="L1400" s="4" t="s">
        <v>48</v>
      </c>
      <c r="M1400" s="8">
        <v>1</v>
      </c>
      <c r="N1400" s="5">
        <v>164.92</v>
      </c>
      <c r="O1400" s="6">
        <v>0</v>
      </c>
      <c r="P1400" s="5">
        <v>89.47</v>
      </c>
      <c r="Q1400" s="5">
        <f t="shared" si="84"/>
        <v>164.92</v>
      </c>
      <c r="R1400" s="5">
        <f t="shared" si="85"/>
        <v>89.47</v>
      </c>
      <c r="S1400" s="5">
        <f t="shared" si="86"/>
        <v>75.449999999999989</v>
      </c>
      <c r="T1400" s="7">
        <f t="shared" si="87"/>
        <v>0.45749454280863444</v>
      </c>
    </row>
    <row r="1401" spans="1:20" ht="15.6">
      <c r="A1401" s="2">
        <v>2720</v>
      </c>
      <c r="B1401" s="3">
        <v>46207</v>
      </c>
      <c r="C1401" s="4">
        <f>YEAR(SalesDataTable[[#This Row],[Order Date]])</f>
        <v>2026</v>
      </c>
      <c r="D1401" s="4" t="str">
        <f>"Q"&amp;ROUNDUP(MONTH(SalesDataTable[[#This Row],[Order Date]])/3,0)</f>
        <v>Q3</v>
      </c>
      <c r="E1401" s="4">
        <f>MONTH(SalesDataTable[[#This Row],[Order Date]])</f>
        <v>7</v>
      </c>
      <c r="F1401" s="4" t="str">
        <f>TEXT(SalesDataTable[[#This Row],[Order Date]],"MMM")</f>
        <v>Jul</v>
      </c>
      <c r="G1401" s="4" t="s">
        <v>20</v>
      </c>
      <c r="H1401" s="4" t="s">
        <v>33</v>
      </c>
      <c r="I1401" s="4" t="s">
        <v>2</v>
      </c>
      <c r="J1401" s="4" t="s">
        <v>13</v>
      </c>
      <c r="K1401" s="4" t="s">
        <v>9</v>
      </c>
      <c r="L1401" s="4" t="s">
        <v>17</v>
      </c>
      <c r="M1401" s="8">
        <v>2</v>
      </c>
      <c r="N1401" s="5">
        <v>145.88999999999999</v>
      </c>
      <c r="O1401" s="6">
        <v>0</v>
      </c>
      <c r="P1401" s="5">
        <v>80.709999999999994</v>
      </c>
      <c r="Q1401" s="5">
        <f t="shared" si="84"/>
        <v>291.77999999999997</v>
      </c>
      <c r="R1401" s="5">
        <f t="shared" si="85"/>
        <v>161.41999999999999</v>
      </c>
      <c r="S1401" s="5">
        <f t="shared" si="86"/>
        <v>130.35999999999999</v>
      </c>
      <c r="T1401" s="7">
        <f t="shared" si="87"/>
        <v>0.4467749674412228</v>
      </c>
    </row>
    <row r="1402" spans="1:20" ht="15.6">
      <c r="A1402" s="2">
        <v>2722</v>
      </c>
      <c r="B1402" s="3">
        <v>46112</v>
      </c>
      <c r="C1402" s="4">
        <f>YEAR(SalesDataTable[[#This Row],[Order Date]])</f>
        <v>2026</v>
      </c>
      <c r="D1402" s="4" t="str">
        <f>"Q"&amp;ROUNDUP(MONTH(SalesDataTable[[#This Row],[Order Date]])/3,0)</f>
        <v>Q1</v>
      </c>
      <c r="E1402" s="4">
        <f>MONTH(SalesDataTable[[#This Row],[Order Date]])</f>
        <v>3</v>
      </c>
      <c r="F1402" s="4" t="str">
        <f>TEXT(SalesDataTable[[#This Row],[Order Date]],"MMM")</f>
        <v>Mar</v>
      </c>
      <c r="G1402" s="4" t="s">
        <v>20</v>
      </c>
      <c r="H1402" s="4" t="s">
        <v>47</v>
      </c>
      <c r="I1402" s="4" t="s">
        <v>28</v>
      </c>
      <c r="J1402" s="4" t="s">
        <v>13</v>
      </c>
      <c r="K1402" s="4" t="s">
        <v>4</v>
      </c>
      <c r="L1402" s="4" t="s">
        <v>22</v>
      </c>
      <c r="M1402" s="8">
        <v>1</v>
      </c>
      <c r="N1402" s="5">
        <v>50.99</v>
      </c>
      <c r="O1402" s="6">
        <v>0.1</v>
      </c>
      <c r="P1402" s="5">
        <v>21.86</v>
      </c>
      <c r="Q1402" s="5">
        <f t="shared" si="84"/>
        <v>45.891000000000005</v>
      </c>
      <c r="R1402" s="5">
        <f t="shared" si="85"/>
        <v>21.86</v>
      </c>
      <c r="S1402" s="5">
        <f t="shared" si="86"/>
        <v>24.031000000000006</v>
      </c>
      <c r="T1402" s="7">
        <f t="shared" si="87"/>
        <v>0.52365387548756848</v>
      </c>
    </row>
    <row r="1403" spans="1:20" ht="15.6">
      <c r="A1403" s="2">
        <v>2723</v>
      </c>
      <c r="B1403" s="3">
        <v>46257</v>
      </c>
      <c r="C1403" s="4">
        <f>YEAR(SalesDataTable[[#This Row],[Order Date]])</f>
        <v>2026</v>
      </c>
      <c r="D1403" s="4" t="str">
        <f>"Q"&amp;ROUNDUP(MONTH(SalesDataTable[[#This Row],[Order Date]])/3,0)</f>
        <v>Q3</v>
      </c>
      <c r="E1403" s="4">
        <f>MONTH(SalesDataTable[[#This Row],[Order Date]])</f>
        <v>8</v>
      </c>
      <c r="F1403" s="4" t="str">
        <f>TEXT(SalesDataTable[[#This Row],[Order Date]],"MMM")</f>
        <v>Aug</v>
      </c>
      <c r="G1403" s="4" t="s">
        <v>0</v>
      </c>
      <c r="H1403" s="4" t="s">
        <v>1</v>
      </c>
      <c r="I1403" s="4" t="s">
        <v>2</v>
      </c>
      <c r="J1403" s="4" t="s">
        <v>13</v>
      </c>
      <c r="K1403" s="4" t="s">
        <v>4</v>
      </c>
      <c r="L1403" s="4" t="s">
        <v>30</v>
      </c>
      <c r="M1403" s="8">
        <v>1</v>
      </c>
      <c r="N1403" s="5">
        <v>100.29</v>
      </c>
      <c r="O1403" s="6">
        <v>0.05</v>
      </c>
      <c r="P1403" s="5">
        <v>49.82</v>
      </c>
      <c r="Q1403" s="5">
        <f t="shared" si="84"/>
        <v>95.275500000000008</v>
      </c>
      <c r="R1403" s="5">
        <f t="shared" si="85"/>
        <v>49.82</v>
      </c>
      <c r="S1403" s="5">
        <f t="shared" si="86"/>
        <v>45.455500000000008</v>
      </c>
      <c r="T1403" s="7">
        <f t="shared" si="87"/>
        <v>0.47709537079312103</v>
      </c>
    </row>
    <row r="1404" spans="1:20" ht="15.6">
      <c r="A1404" s="2">
        <v>2726</v>
      </c>
      <c r="B1404" s="3">
        <v>46271</v>
      </c>
      <c r="C1404" s="4">
        <f>YEAR(SalesDataTable[[#This Row],[Order Date]])</f>
        <v>2026</v>
      </c>
      <c r="D1404" s="4" t="str">
        <f>"Q"&amp;ROUNDUP(MONTH(SalesDataTable[[#This Row],[Order Date]])/3,0)</f>
        <v>Q3</v>
      </c>
      <c r="E1404" s="4">
        <f>MONTH(SalesDataTable[[#This Row],[Order Date]])</f>
        <v>9</v>
      </c>
      <c r="F1404" s="4" t="str">
        <f>TEXT(SalesDataTable[[#This Row],[Order Date]],"MMM")</f>
        <v>Sep</v>
      </c>
      <c r="G1404" s="4" t="s">
        <v>6</v>
      </c>
      <c r="H1404" s="4" t="s">
        <v>27</v>
      </c>
      <c r="I1404" s="4" t="s">
        <v>2</v>
      </c>
      <c r="J1404" s="4" t="s">
        <v>13</v>
      </c>
      <c r="K1404" s="4" t="s">
        <v>4</v>
      </c>
      <c r="L1404" s="4" t="s">
        <v>26</v>
      </c>
      <c r="M1404" s="8">
        <v>1</v>
      </c>
      <c r="N1404" s="5">
        <v>39.68</v>
      </c>
      <c r="O1404" s="6">
        <v>0.05</v>
      </c>
      <c r="P1404" s="5">
        <v>16.63</v>
      </c>
      <c r="Q1404" s="5">
        <f t="shared" si="84"/>
        <v>37.695999999999998</v>
      </c>
      <c r="R1404" s="5">
        <f t="shared" si="85"/>
        <v>16.63</v>
      </c>
      <c r="S1404" s="5">
        <f t="shared" si="86"/>
        <v>21.065999999999999</v>
      </c>
      <c r="T1404" s="7">
        <f t="shared" si="87"/>
        <v>0.55883913412563668</v>
      </c>
    </row>
    <row r="1405" spans="1:20" ht="15.6">
      <c r="A1405" s="2">
        <v>2728</v>
      </c>
      <c r="B1405" s="3">
        <v>46284</v>
      </c>
      <c r="C1405" s="4">
        <f>YEAR(SalesDataTable[[#This Row],[Order Date]])</f>
        <v>2026</v>
      </c>
      <c r="D1405" s="4" t="str">
        <f>"Q"&amp;ROUNDUP(MONTH(SalesDataTable[[#This Row],[Order Date]])/3,0)</f>
        <v>Q3</v>
      </c>
      <c r="E1405" s="4">
        <f>MONTH(SalesDataTable[[#This Row],[Order Date]])</f>
        <v>9</v>
      </c>
      <c r="F1405" s="4" t="str">
        <f>TEXT(SalesDataTable[[#This Row],[Order Date]],"MMM")</f>
        <v>Sep</v>
      </c>
      <c r="G1405" s="4" t="s">
        <v>0</v>
      </c>
      <c r="H1405" s="4" t="s">
        <v>50</v>
      </c>
      <c r="I1405" s="4" t="s">
        <v>2</v>
      </c>
      <c r="J1405" s="4" t="s">
        <v>13</v>
      </c>
      <c r="K1405" s="4" t="s">
        <v>9</v>
      </c>
      <c r="L1405" s="4" t="s">
        <v>37</v>
      </c>
      <c r="M1405" s="8">
        <v>3</v>
      </c>
      <c r="N1405" s="5">
        <v>153.5</v>
      </c>
      <c r="O1405" s="6">
        <v>0</v>
      </c>
      <c r="P1405" s="5">
        <v>80.819999999999993</v>
      </c>
      <c r="Q1405" s="5">
        <f t="shared" si="84"/>
        <v>460.5</v>
      </c>
      <c r="R1405" s="5">
        <f t="shared" si="85"/>
        <v>242.45999999999998</v>
      </c>
      <c r="S1405" s="5">
        <f t="shared" si="86"/>
        <v>218.04000000000002</v>
      </c>
      <c r="T1405" s="7">
        <f t="shared" si="87"/>
        <v>0.47348534201954401</v>
      </c>
    </row>
    <row r="1406" spans="1:20" ht="15.6">
      <c r="A1406" s="2">
        <v>2730</v>
      </c>
      <c r="B1406" s="3">
        <v>46344</v>
      </c>
      <c r="C1406" s="4">
        <f>YEAR(SalesDataTable[[#This Row],[Order Date]])</f>
        <v>2026</v>
      </c>
      <c r="D1406" s="4" t="str">
        <f>"Q"&amp;ROUNDUP(MONTH(SalesDataTable[[#This Row],[Order Date]])/3,0)</f>
        <v>Q4</v>
      </c>
      <c r="E1406" s="4">
        <f>MONTH(SalesDataTable[[#This Row],[Order Date]])</f>
        <v>11</v>
      </c>
      <c r="F1406" s="4" t="str">
        <f>TEXT(SalesDataTable[[#This Row],[Order Date]],"MMM")</f>
        <v>Nov</v>
      </c>
      <c r="G1406" s="4" t="s">
        <v>0</v>
      </c>
      <c r="H1406" s="4" t="s">
        <v>1</v>
      </c>
      <c r="I1406" s="4" t="s">
        <v>2</v>
      </c>
      <c r="J1406" s="4" t="s">
        <v>3</v>
      </c>
      <c r="K1406" s="4" t="s">
        <v>9</v>
      </c>
      <c r="L1406" s="4" t="s">
        <v>37</v>
      </c>
      <c r="M1406" s="8">
        <v>3</v>
      </c>
      <c r="N1406" s="5">
        <v>154.07</v>
      </c>
      <c r="O1406" s="6">
        <v>0.05</v>
      </c>
      <c r="P1406" s="5">
        <v>77.73</v>
      </c>
      <c r="Q1406" s="5">
        <f t="shared" si="84"/>
        <v>439.09949999999998</v>
      </c>
      <c r="R1406" s="5">
        <f t="shared" si="85"/>
        <v>233.19</v>
      </c>
      <c r="S1406" s="5">
        <f t="shared" si="86"/>
        <v>205.90949999999998</v>
      </c>
      <c r="T1406" s="7">
        <f t="shared" si="87"/>
        <v>0.46893585622393102</v>
      </c>
    </row>
    <row r="1407" spans="1:20" ht="15.6">
      <c r="A1407" s="2">
        <v>2737</v>
      </c>
      <c r="B1407" s="3">
        <v>46349</v>
      </c>
      <c r="C1407" s="4">
        <f>YEAR(SalesDataTable[[#This Row],[Order Date]])</f>
        <v>2026</v>
      </c>
      <c r="D1407" s="4" t="str">
        <f>"Q"&amp;ROUNDUP(MONTH(SalesDataTable[[#This Row],[Order Date]])/3,0)</f>
        <v>Q4</v>
      </c>
      <c r="E1407" s="4">
        <f>MONTH(SalesDataTable[[#This Row],[Order Date]])</f>
        <v>11</v>
      </c>
      <c r="F1407" s="4" t="str">
        <f>TEXT(SalesDataTable[[#This Row],[Order Date]],"MMM")</f>
        <v>Nov</v>
      </c>
      <c r="G1407" s="4" t="s">
        <v>6</v>
      </c>
      <c r="H1407" s="4" t="s">
        <v>27</v>
      </c>
      <c r="I1407" s="4" t="s">
        <v>2</v>
      </c>
      <c r="J1407" s="4" t="s">
        <v>16</v>
      </c>
      <c r="K1407" s="4" t="s">
        <v>23</v>
      </c>
      <c r="L1407" s="4" t="s">
        <v>40</v>
      </c>
      <c r="M1407" s="8">
        <v>2</v>
      </c>
      <c r="N1407" s="5">
        <v>80.709999999999994</v>
      </c>
      <c r="O1407" s="6">
        <v>0.1</v>
      </c>
      <c r="P1407" s="5">
        <v>39.33</v>
      </c>
      <c r="Q1407" s="5">
        <f t="shared" si="84"/>
        <v>145.27799999999999</v>
      </c>
      <c r="R1407" s="5">
        <f t="shared" si="85"/>
        <v>78.66</v>
      </c>
      <c r="S1407" s="5">
        <f t="shared" si="86"/>
        <v>66.617999999999995</v>
      </c>
      <c r="T1407" s="7">
        <f t="shared" si="87"/>
        <v>0.45855532152149669</v>
      </c>
    </row>
    <row r="1408" spans="1:20" ht="15.6">
      <c r="A1408" s="2">
        <v>2738</v>
      </c>
      <c r="B1408" s="3">
        <v>46374</v>
      </c>
      <c r="C1408" s="4">
        <f>YEAR(SalesDataTable[[#This Row],[Order Date]])</f>
        <v>2026</v>
      </c>
      <c r="D1408" s="4" t="str">
        <f>"Q"&amp;ROUNDUP(MONTH(SalesDataTable[[#This Row],[Order Date]])/3,0)</f>
        <v>Q4</v>
      </c>
      <c r="E1408" s="4">
        <f>MONTH(SalesDataTable[[#This Row],[Order Date]])</f>
        <v>12</v>
      </c>
      <c r="F1408" s="4" t="str">
        <f>TEXT(SalesDataTable[[#This Row],[Order Date]],"MMM")</f>
        <v>Dec</v>
      </c>
      <c r="G1408" s="4" t="s">
        <v>6</v>
      </c>
      <c r="H1408" s="4" t="s">
        <v>41</v>
      </c>
      <c r="I1408" s="4" t="s">
        <v>2</v>
      </c>
      <c r="J1408" s="4" t="s">
        <v>13</v>
      </c>
      <c r="K1408" s="4" t="s">
        <v>9</v>
      </c>
      <c r="L1408" s="4" t="s">
        <v>17</v>
      </c>
      <c r="M1408" s="8">
        <v>3</v>
      </c>
      <c r="N1408" s="5">
        <v>145.43</v>
      </c>
      <c r="O1408" s="6">
        <v>0.05</v>
      </c>
      <c r="P1408" s="5">
        <v>81.72</v>
      </c>
      <c r="Q1408" s="5">
        <f t="shared" si="84"/>
        <v>414.47550000000001</v>
      </c>
      <c r="R1408" s="5">
        <f t="shared" si="85"/>
        <v>245.16</v>
      </c>
      <c r="S1408" s="5">
        <f t="shared" si="86"/>
        <v>169.31550000000001</v>
      </c>
      <c r="T1408" s="7">
        <f t="shared" si="87"/>
        <v>0.40850544845232106</v>
      </c>
    </row>
    <row r="1409" spans="1:20" ht="15.6">
      <c r="A1409" s="2">
        <v>2741</v>
      </c>
      <c r="B1409" s="3">
        <v>46311</v>
      </c>
      <c r="C1409" s="4">
        <f>YEAR(SalesDataTable[[#This Row],[Order Date]])</f>
        <v>2026</v>
      </c>
      <c r="D1409" s="4" t="str">
        <f>"Q"&amp;ROUNDUP(MONTH(SalesDataTable[[#This Row],[Order Date]])/3,0)</f>
        <v>Q4</v>
      </c>
      <c r="E1409" s="4">
        <f>MONTH(SalesDataTable[[#This Row],[Order Date]])</f>
        <v>10</v>
      </c>
      <c r="F1409" s="4" t="str">
        <f>TEXT(SalesDataTable[[#This Row],[Order Date]],"MMM")</f>
        <v>Oct</v>
      </c>
      <c r="G1409" s="4" t="s">
        <v>20</v>
      </c>
      <c r="H1409" s="4" t="s">
        <v>21</v>
      </c>
      <c r="I1409" s="4" t="s">
        <v>2</v>
      </c>
      <c r="J1409" s="4" t="s">
        <v>3</v>
      </c>
      <c r="K1409" s="4" t="s">
        <v>34</v>
      </c>
      <c r="L1409" s="4" t="s">
        <v>35</v>
      </c>
      <c r="M1409" s="8">
        <v>1</v>
      </c>
      <c r="N1409" s="5">
        <v>40.75</v>
      </c>
      <c r="O1409" s="6">
        <v>0</v>
      </c>
      <c r="P1409" s="5">
        <v>14.7</v>
      </c>
      <c r="Q1409" s="5">
        <f t="shared" si="84"/>
        <v>40.75</v>
      </c>
      <c r="R1409" s="5">
        <f t="shared" si="85"/>
        <v>14.7</v>
      </c>
      <c r="S1409" s="5">
        <f t="shared" si="86"/>
        <v>26.05</v>
      </c>
      <c r="T1409" s="7">
        <f t="shared" si="87"/>
        <v>0.63926380368098157</v>
      </c>
    </row>
    <row r="1410" spans="1:20" ht="15.6">
      <c r="A1410" s="2">
        <v>2743</v>
      </c>
      <c r="B1410" s="3">
        <v>46256</v>
      </c>
      <c r="C1410" s="4">
        <f>YEAR(SalesDataTable[[#This Row],[Order Date]])</f>
        <v>2026</v>
      </c>
      <c r="D1410" s="4" t="str">
        <f>"Q"&amp;ROUNDUP(MONTH(SalesDataTable[[#This Row],[Order Date]])/3,0)</f>
        <v>Q3</v>
      </c>
      <c r="E1410" s="4">
        <f>MONTH(SalesDataTable[[#This Row],[Order Date]])</f>
        <v>8</v>
      </c>
      <c r="F1410" s="4" t="str">
        <f>TEXT(SalesDataTable[[#This Row],[Order Date]],"MMM")</f>
        <v>Aug</v>
      </c>
      <c r="G1410" s="4" t="s">
        <v>20</v>
      </c>
      <c r="H1410" s="4" t="s">
        <v>31</v>
      </c>
      <c r="I1410" s="4" t="s">
        <v>2</v>
      </c>
      <c r="J1410" s="4" t="s">
        <v>16</v>
      </c>
      <c r="K1410" s="4" t="s">
        <v>34</v>
      </c>
      <c r="L1410" s="4" t="s">
        <v>38</v>
      </c>
      <c r="M1410" s="8">
        <v>1</v>
      </c>
      <c r="N1410" s="5">
        <v>125.14</v>
      </c>
      <c r="O1410" s="6">
        <v>0</v>
      </c>
      <c r="P1410" s="5">
        <v>69.44</v>
      </c>
      <c r="Q1410" s="5">
        <f t="shared" ref="Q1410:Q1473" si="88">M1410*N1410*(1-O1410)</f>
        <v>125.14</v>
      </c>
      <c r="R1410" s="5">
        <f t="shared" ref="R1410:R1473" si="89">M1410*P1410</f>
        <v>69.44</v>
      </c>
      <c r="S1410" s="5">
        <f t="shared" ref="S1410:S1473" si="90">Q1410-R1410</f>
        <v>55.7</v>
      </c>
      <c r="T1410" s="7">
        <f t="shared" ref="T1410:T1473" si="91">IFERROR(S1410/Q1410,0)</f>
        <v>0.4451014863353045</v>
      </c>
    </row>
    <row r="1411" spans="1:20" ht="15.6">
      <c r="A1411" s="2">
        <v>2745</v>
      </c>
      <c r="B1411" s="3">
        <v>46385</v>
      </c>
      <c r="C1411" s="4">
        <f>YEAR(SalesDataTable[[#This Row],[Order Date]])</f>
        <v>2026</v>
      </c>
      <c r="D1411" s="4" t="str">
        <f>"Q"&amp;ROUNDUP(MONTH(SalesDataTable[[#This Row],[Order Date]])/3,0)</f>
        <v>Q4</v>
      </c>
      <c r="E1411" s="4">
        <f>MONTH(SalesDataTable[[#This Row],[Order Date]])</f>
        <v>12</v>
      </c>
      <c r="F1411" s="4" t="str">
        <f>TEXT(SalesDataTable[[#This Row],[Order Date]],"MMM")</f>
        <v>Dec</v>
      </c>
      <c r="G1411" s="4" t="s">
        <v>20</v>
      </c>
      <c r="H1411" s="4" t="s">
        <v>47</v>
      </c>
      <c r="I1411" s="4" t="s">
        <v>28</v>
      </c>
      <c r="J1411" s="4" t="s">
        <v>16</v>
      </c>
      <c r="K1411" s="4" t="s">
        <v>14</v>
      </c>
      <c r="L1411" s="4" t="s">
        <v>32</v>
      </c>
      <c r="M1411" s="8">
        <v>1</v>
      </c>
      <c r="N1411" s="5">
        <v>46.07</v>
      </c>
      <c r="O1411" s="6">
        <v>0</v>
      </c>
      <c r="P1411" s="5">
        <v>18.420000000000002</v>
      </c>
      <c r="Q1411" s="5">
        <f t="shared" si="88"/>
        <v>46.07</v>
      </c>
      <c r="R1411" s="5">
        <f t="shared" si="89"/>
        <v>18.420000000000002</v>
      </c>
      <c r="S1411" s="5">
        <f t="shared" si="90"/>
        <v>27.65</v>
      </c>
      <c r="T1411" s="7">
        <f t="shared" si="91"/>
        <v>0.60017364879531143</v>
      </c>
    </row>
    <row r="1412" spans="1:20" ht="15.6">
      <c r="A1412" s="2">
        <v>2746</v>
      </c>
      <c r="B1412" s="3">
        <v>46216</v>
      </c>
      <c r="C1412" s="4">
        <f>YEAR(SalesDataTable[[#This Row],[Order Date]])</f>
        <v>2026</v>
      </c>
      <c r="D1412" s="4" t="str">
        <f>"Q"&amp;ROUNDUP(MONTH(SalesDataTable[[#This Row],[Order Date]])/3,0)</f>
        <v>Q3</v>
      </c>
      <c r="E1412" s="4">
        <f>MONTH(SalesDataTable[[#This Row],[Order Date]])</f>
        <v>7</v>
      </c>
      <c r="F1412" s="4" t="str">
        <f>TEXT(SalesDataTable[[#This Row],[Order Date]],"MMM")</f>
        <v>Jul</v>
      </c>
      <c r="G1412" s="4" t="s">
        <v>0</v>
      </c>
      <c r="H1412" s="4" t="s">
        <v>1</v>
      </c>
      <c r="I1412" s="4" t="s">
        <v>19</v>
      </c>
      <c r="J1412" s="4" t="s">
        <v>13</v>
      </c>
      <c r="K1412" s="4" t="s">
        <v>9</v>
      </c>
      <c r="L1412" s="4" t="s">
        <v>37</v>
      </c>
      <c r="M1412" s="8">
        <v>3</v>
      </c>
      <c r="N1412" s="5">
        <v>155.44</v>
      </c>
      <c r="O1412" s="6">
        <v>0.05</v>
      </c>
      <c r="P1412" s="5">
        <v>79.95</v>
      </c>
      <c r="Q1412" s="5">
        <f t="shared" si="88"/>
        <v>443.00399999999996</v>
      </c>
      <c r="R1412" s="5">
        <f t="shared" si="89"/>
        <v>239.85000000000002</v>
      </c>
      <c r="S1412" s="5">
        <f t="shared" si="90"/>
        <v>203.15399999999994</v>
      </c>
      <c r="T1412" s="7">
        <f t="shared" si="91"/>
        <v>0.45858276674702703</v>
      </c>
    </row>
    <row r="1413" spans="1:20" ht="15.6">
      <c r="A1413" s="2">
        <v>2747</v>
      </c>
      <c r="B1413" s="3">
        <v>46356</v>
      </c>
      <c r="C1413" s="4">
        <f>YEAR(SalesDataTable[[#This Row],[Order Date]])</f>
        <v>2026</v>
      </c>
      <c r="D1413" s="4" t="str">
        <f>"Q"&amp;ROUNDUP(MONTH(SalesDataTable[[#This Row],[Order Date]])/3,0)</f>
        <v>Q4</v>
      </c>
      <c r="E1413" s="4">
        <f>MONTH(SalesDataTable[[#This Row],[Order Date]])</f>
        <v>11</v>
      </c>
      <c r="F1413" s="4" t="str">
        <f>TEXT(SalesDataTable[[#This Row],[Order Date]],"MMM")</f>
        <v>Nov</v>
      </c>
      <c r="G1413" s="4" t="s">
        <v>0</v>
      </c>
      <c r="H1413" s="4" t="s">
        <v>50</v>
      </c>
      <c r="I1413" s="4" t="s">
        <v>19</v>
      </c>
      <c r="J1413" s="4" t="s">
        <v>3</v>
      </c>
      <c r="K1413" s="4" t="s">
        <v>23</v>
      </c>
      <c r="L1413" s="4" t="s">
        <v>29</v>
      </c>
      <c r="M1413" s="8">
        <v>1</v>
      </c>
      <c r="N1413" s="5">
        <v>194.73</v>
      </c>
      <c r="O1413" s="6">
        <v>0</v>
      </c>
      <c r="P1413" s="5">
        <v>104.48</v>
      </c>
      <c r="Q1413" s="5">
        <f t="shared" si="88"/>
        <v>194.73</v>
      </c>
      <c r="R1413" s="5">
        <f t="shared" si="89"/>
        <v>104.48</v>
      </c>
      <c r="S1413" s="5">
        <f t="shared" si="90"/>
        <v>90.249999999999986</v>
      </c>
      <c r="T1413" s="7">
        <f t="shared" si="91"/>
        <v>0.46346222975401835</v>
      </c>
    </row>
    <row r="1414" spans="1:20" ht="15.6">
      <c r="A1414" s="2">
        <v>2748</v>
      </c>
      <c r="B1414" s="3">
        <v>46183</v>
      </c>
      <c r="C1414" s="4">
        <f>YEAR(SalesDataTable[[#This Row],[Order Date]])</f>
        <v>2026</v>
      </c>
      <c r="D1414" s="4" t="str">
        <f>"Q"&amp;ROUNDUP(MONTH(SalesDataTable[[#This Row],[Order Date]])/3,0)</f>
        <v>Q2</v>
      </c>
      <c r="E1414" s="4">
        <f>MONTH(SalesDataTable[[#This Row],[Order Date]])</f>
        <v>6</v>
      </c>
      <c r="F1414" s="4" t="str">
        <f>TEXT(SalesDataTable[[#This Row],[Order Date]],"MMM")</f>
        <v>Jun</v>
      </c>
      <c r="G1414" s="4" t="s">
        <v>11</v>
      </c>
      <c r="H1414" s="4" t="s">
        <v>12</v>
      </c>
      <c r="I1414" s="4" t="s">
        <v>2</v>
      </c>
      <c r="J1414" s="4" t="s">
        <v>13</v>
      </c>
      <c r="K1414" s="4" t="s">
        <v>34</v>
      </c>
      <c r="L1414" s="4" t="s">
        <v>35</v>
      </c>
      <c r="M1414" s="8">
        <v>2</v>
      </c>
      <c r="N1414" s="5">
        <v>40.86</v>
      </c>
      <c r="O1414" s="6">
        <v>0</v>
      </c>
      <c r="P1414" s="5">
        <v>14.59</v>
      </c>
      <c r="Q1414" s="5">
        <f t="shared" si="88"/>
        <v>81.72</v>
      </c>
      <c r="R1414" s="5">
        <f t="shared" si="89"/>
        <v>29.18</v>
      </c>
      <c r="S1414" s="5">
        <f t="shared" si="90"/>
        <v>52.54</v>
      </c>
      <c r="T1414" s="7">
        <f t="shared" si="91"/>
        <v>0.64292706803720023</v>
      </c>
    </row>
    <row r="1415" spans="1:20" ht="15.6">
      <c r="A1415" s="2">
        <v>2749</v>
      </c>
      <c r="B1415" s="3">
        <v>46247</v>
      </c>
      <c r="C1415" s="4">
        <f>YEAR(SalesDataTable[[#This Row],[Order Date]])</f>
        <v>2026</v>
      </c>
      <c r="D1415" s="4" t="str">
        <f>"Q"&amp;ROUNDUP(MONTH(SalesDataTable[[#This Row],[Order Date]])/3,0)</f>
        <v>Q3</v>
      </c>
      <c r="E1415" s="4">
        <f>MONTH(SalesDataTable[[#This Row],[Order Date]])</f>
        <v>8</v>
      </c>
      <c r="F1415" s="4" t="str">
        <f>TEXT(SalesDataTable[[#This Row],[Order Date]],"MMM")</f>
        <v>Aug</v>
      </c>
      <c r="G1415" s="4" t="s">
        <v>6</v>
      </c>
      <c r="H1415" s="4" t="s">
        <v>49</v>
      </c>
      <c r="I1415" s="4" t="s">
        <v>2</v>
      </c>
      <c r="J1415" s="4" t="s">
        <v>16</v>
      </c>
      <c r="K1415" s="4" t="s">
        <v>9</v>
      </c>
      <c r="L1415" s="4" t="s">
        <v>10</v>
      </c>
      <c r="M1415" s="8">
        <v>2</v>
      </c>
      <c r="N1415" s="5">
        <v>93.13</v>
      </c>
      <c r="O1415" s="6">
        <v>0</v>
      </c>
      <c r="P1415" s="5">
        <v>45.68</v>
      </c>
      <c r="Q1415" s="5">
        <f t="shared" si="88"/>
        <v>186.26</v>
      </c>
      <c r="R1415" s="5">
        <f t="shared" si="89"/>
        <v>91.36</v>
      </c>
      <c r="S1415" s="5">
        <f t="shared" si="90"/>
        <v>94.899999999999991</v>
      </c>
      <c r="T1415" s="7">
        <f t="shared" si="91"/>
        <v>0.50950284548480618</v>
      </c>
    </row>
    <row r="1416" spans="1:20" ht="15.6">
      <c r="A1416" s="2">
        <v>2751</v>
      </c>
      <c r="B1416" s="3">
        <v>46210</v>
      </c>
      <c r="C1416" s="4">
        <f>YEAR(SalesDataTable[[#This Row],[Order Date]])</f>
        <v>2026</v>
      </c>
      <c r="D1416" s="4" t="str">
        <f>"Q"&amp;ROUNDUP(MONTH(SalesDataTable[[#This Row],[Order Date]])/3,0)</f>
        <v>Q3</v>
      </c>
      <c r="E1416" s="4">
        <f>MONTH(SalesDataTable[[#This Row],[Order Date]])</f>
        <v>7</v>
      </c>
      <c r="F1416" s="4" t="str">
        <f>TEXT(SalesDataTable[[#This Row],[Order Date]],"MMM")</f>
        <v>Jul</v>
      </c>
      <c r="G1416" s="4" t="s">
        <v>0</v>
      </c>
      <c r="H1416" s="4" t="s">
        <v>50</v>
      </c>
      <c r="I1416" s="4" t="s">
        <v>19</v>
      </c>
      <c r="J1416" s="4" t="s">
        <v>13</v>
      </c>
      <c r="K1416" s="4" t="s">
        <v>34</v>
      </c>
      <c r="L1416" s="4" t="s">
        <v>38</v>
      </c>
      <c r="M1416" s="8">
        <v>2</v>
      </c>
      <c r="N1416" s="5">
        <v>125.9</v>
      </c>
      <c r="O1416" s="6">
        <v>0.15</v>
      </c>
      <c r="P1416" s="5">
        <v>70.27</v>
      </c>
      <c r="Q1416" s="5">
        <f t="shared" si="88"/>
        <v>214.03</v>
      </c>
      <c r="R1416" s="5">
        <f t="shared" si="89"/>
        <v>140.54</v>
      </c>
      <c r="S1416" s="5">
        <f t="shared" si="90"/>
        <v>73.490000000000009</v>
      </c>
      <c r="T1416" s="7">
        <f t="shared" si="91"/>
        <v>0.34336307994206422</v>
      </c>
    </row>
    <row r="1417" spans="1:20" ht="15.6">
      <c r="A1417" s="2">
        <v>2753</v>
      </c>
      <c r="B1417" s="3">
        <v>46069</v>
      </c>
      <c r="C1417" s="4">
        <f>YEAR(SalesDataTable[[#This Row],[Order Date]])</f>
        <v>2026</v>
      </c>
      <c r="D1417" s="4" t="str">
        <f>"Q"&amp;ROUNDUP(MONTH(SalesDataTable[[#This Row],[Order Date]])/3,0)</f>
        <v>Q1</v>
      </c>
      <c r="E1417" s="4">
        <f>MONTH(SalesDataTable[[#This Row],[Order Date]])</f>
        <v>2</v>
      </c>
      <c r="F1417" s="4" t="str">
        <f>TEXT(SalesDataTable[[#This Row],[Order Date]],"MMM")</f>
        <v>Feb</v>
      </c>
      <c r="G1417" s="4" t="s">
        <v>20</v>
      </c>
      <c r="H1417" s="4" t="s">
        <v>21</v>
      </c>
      <c r="I1417" s="4" t="s">
        <v>28</v>
      </c>
      <c r="J1417" s="4" t="s">
        <v>3</v>
      </c>
      <c r="K1417" s="4" t="s">
        <v>9</v>
      </c>
      <c r="L1417" s="4" t="s">
        <v>17</v>
      </c>
      <c r="M1417" s="8">
        <v>1</v>
      </c>
      <c r="N1417" s="5">
        <v>140.47</v>
      </c>
      <c r="O1417" s="6">
        <v>0</v>
      </c>
      <c r="P1417" s="5">
        <v>79.66</v>
      </c>
      <c r="Q1417" s="5">
        <f t="shared" si="88"/>
        <v>140.47</v>
      </c>
      <c r="R1417" s="5">
        <f t="shared" si="89"/>
        <v>79.66</v>
      </c>
      <c r="S1417" s="5">
        <f t="shared" si="90"/>
        <v>60.81</v>
      </c>
      <c r="T1417" s="7">
        <f t="shared" si="91"/>
        <v>0.43290382288033036</v>
      </c>
    </row>
    <row r="1418" spans="1:20" ht="15.6">
      <c r="A1418" s="2">
        <v>2755</v>
      </c>
      <c r="B1418" s="3">
        <v>46271</v>
      </c>
      <c r="C1418" s="4">
        <f>YEAR(SalesDataTable[[#This Row],[Order Date]])</f>
        <v>2026</v>
      </c>
      <c r="D1418" s="4" t="str">
        <f>"Q"&amp;ROUNDUP(MONTH(SalesDataTable[[#This Row],[Order Date]])/3,0)</f>
        <v>Q3</v>
      </c>
      <c r="E1418" s="4">
        <f>MONTH(SalesDataTable[[#This Row],[Order Date]])</f>
        <v>9</v>
      </c>
      <c r="F1418" s="4" t="str">
        <f>TEXT(SalesDataTable[[#This Row],[Order Date]],"MMM")</f>
        <v>Sep</v>
      </c>
      <c r="G1418" s="4" t="s">
        <v>11</v>
      </c>
      <c r="H1418" s="4" t="s">
        <v>39</v>
      </c>
      <c r="I1418" s="4" t="s">
        <v>2</v>
      </c>
      <c r="J1418" s="4" t="s">
        <v>13</v>
      </c>
      <c r="K1418" s="4" t="s">
        <v>9</v>
      </c>
      <c r="L1418" s="4" t="s">
        <v>17</v>
      </c>
      <c r="M1418" s="8">
        <v>3</v>
      </c>
      <c r="N1418" s="5">
        <v>146.22</v>
      </c>
      <c r="O1418" s="6">
        <v>0</v>
      </c>
      <c r="P1418" s="5">
        <v>80.13</v>
      </c>
      <c r="Q1418" s="5">
        <f t="shared" si="88"/>
        <v>438.65999999999997</v>
      </c>
      <c r="R1418" s="5">
        <f t="shared" si="89"/>
        <v>240.39</v>
      </c>
      <c r="S1418" s="5">
        <f t="shared" si="90"/>
        <v>198.26999999999998</v>
      </c>
      <c r="T1418" s="7">
        <f t="shared" si="91"/>
        <v>0.4519901518260156</v>
      </c>
    </row>
    <row r="1419" spans="1:20" ht="15.6">
      <c r="A1419" s="2">
        <v>2757</v>
      </c>
      <c r="B1419" s="3">
        <v>46194</v>
      </c>
      <c r="C1419" s="4">
        <f>YEAR(SalesDataTable[[#This Row],[Order Date]])</f>
        <v>2026</v>
      </c>
      <c r="D1419" s="4" t="str">
        <f>"Q"&amp;ROUNDUP(MONTH(SalesDataTable[[#This Row],[Order Date]])/3,0)</f>
        <v>Q2</v>
      </c>
      <c r="E1419" s="4">
        <f>MONTH(SalesDataTable[[#This Row],[Order Date]])</f>
        <v>6</v>
      </c>
      <c r="F1419" s="4" t="str">
        <f>TEXT(SalesDataTable[[#This Row],[Order Date]],"MMM")</f>
        <v>Jun</v>
      </c>
      <c r="G1419" s="4" t="s">
        <v>6</v>
      </c>
      <c r="H1419" s="4" t="s">
        <v>27</v>
      </c>
      <c r="I1419" s="4" t="s">
        <v>8</v>
      </c>
      <c r="J1419" s="4" t="s">
        <v>16</v>
      </c>
      <c r="K1419" s="4" t="s">
        <v>14</v>
      </c>
      <c r="L1419" s="4" t="s">
        <v>44</v>
      </c>
      <c r="M1419" s="8">
        <v>6</v>
      </c>
      <c r="N1419" s="5">
        <v>136.65</v>
      </c>
      <c r="O1419" s="6">
        <v>0.15</v>
      </c>
      <c r="P1419" s="5">
        <v>68.56</v>
      </c>
      <c r="Q1419" s="5">
        <f t="shared" si="88"/>
        <v>696.91500000000008</v>
      </c>
      <c r="R1419" s="5">
        <f t="shared" si="89"/>
        <v>411.36</v>
      </c>
      <c r="S1419" s="5">
        <f t="shared" si="90"/>
        <v>285.55500000000006</v>
      </c>
      <c r="T1419" s="7">
        <f t="shared" si="91"/>
        <v>0.4097415036266977</v>
      </c>
    </row>
    <row r="1420" spans="1:20" ht="15.6">
      <c r="A1420" s="2">
        <v>2758</v>
      </c>
      <c r="B1420" s="3">
        <v>46225</v>
      </c>
      <c r="C1420" s="4">
        <f>YEAR(SalesDataTable[[#This Row],[Order Date]])</f>
        <v>2026</v>
      </c>
      <c r="D1420" s="4" t="str">
        <f>"Q"&amp;ROUNDUP(MONTH(SalesDataTable[[#This Row],[Order Date]])/3,0)</f>
        <v>Q3</v>
      </c>
      <c r="E1420" s="4">
        <f>MONTH(SalesDataTable[[#This Row],[Order Date]])</f>
        <v>7</v>
      </c>
      <c r="F1420" s="4" t="str">
        <f>TEXT(SalesDataTable[[#This Row],[Order Date]],"MMM")</f>
        <v>Jul</v>
      </c>
      <c r="G1420" s="4" t="s">
        <v>0</v>
      </c>
      <c r="H1420" s="4" t="s">
        <v>1</v>
      </c>
      <c r="I1420" s="4" t="s">
        <v>2</v>
      </c>
      <c r="J1420" s="4" t="s">
        <v>13</v>
      </c>
      <c r="K1420" s="4" t="s">
        <v>4</v>
      </c>
      <c r="L1420" s="4" t="s">
        <v>26</v>
      </c>
      <c r="M1420" s="8">
        <v>1</v>
      </c>
      <c r="N1420" s="5">
        <v>39.86</v>
      </c>
      <c r="O1420" s="6">
        <v>0</v>
      </c>
      <c r="P1420" s="5">
        <v>16.53</v>
      </c>
      <c r="Q1420" s="5">
        <f t="shared" si="88"/>
        <v>39.86</v>
      </c>
      <c r="R1420" s="5">
        <f t="shared" si="89"/>
        <v>16.53</v>
      </c>
      <c r="S1420" s="5">
        <f t="shared" si="90"/>
        <v>23.33</v>
      </c>
      <c r="T1420" s="7">
        <f t="shared" si="91"/>
        <v>0.58529854490717503</v>
      </c>
    </row>
    <row r="1421" spans="1:20" ht="15.6">
      <c r="A1421" s="2">
        <v>2761</v>
      </c>
      <c r="B1421" s="3">
        <v>46283</v>
      </c>
      <c r="C1421" s="4">
        <f>YEAR(SalesDataTable[[#This Row],[Order Date]])</f>
        <v>2026</v>
      </c>
      <c r="D1421" s="4" t="str">
        <f>"Q"&amp;ROUNDUP(MONTH(SalesDataTable[[#This Row],[Order Date]])/3,0)</f>
        <v>Q3</v>
      </c>
      <c r="E1421" s="4">
        <f>MONTH(SalesDataTable[[#This Row],[Order Date]])</f>
        <v>9</v>
      </c>
      <c r="F1421" s="4" t="str">
        <f>TEXT(SalesDataTable[[#This Row],[Order Date]],"MMM")</f>
        <v>Sep</v>
      </c>
      <c r="G1421" s="4" t="s">
        <v>0</v>
      </c>
      <c r="H1421" s="4" t="s">
        <v>50</v>
      </c>
      <c r="I1421" s="4" t="s">
        <v>8</v>
      </c>
      <c r="J1421" s="4" t="s">
        <v>16</v>
      </c>
      <c r="K1421" s="4" t="s">
        <v>23</v>
      </c>
      <c r="L1421" s="4" t="s">
        <v>51</v>
      </c>
      <c r="M1421" s="8">
        <v>5</v>
      </c>
      <c r="N1421" s="5">
        <v>124.51</v>
      </c>
      <c r="O1421" s="6">
        <v>0.1</v>
      </c>
      <c r="P1421" s="5">
        <v>60.29</v>
      </c>
      <c r="Q1421" s="5">
        <f t="shared" si="88"/>
        <v>560.29500000000007</v>
      </c>
      <c r="R1421" s="5">
        <f t="shared" si="89"/>
        <v>301.45</v>
      </c>
      <c r="S1421" s="5">
        <f t="shared" si="90"/>
        <v>258.84500000000008</v>
      </c>
      <c r="T1421" s="7">
        <f t="shared" si="91"/>
        <v>0.46197984990049895</v>
      </c>
    </row>
    <row r="1422" spans="1:20" ht="15.6">
      <c r="A1422" s="2">
        <v>2762</v>
      </c>
      <c r="B1422" s="3">
        <v>46103</v>
      </c>
      <c r="C1422" s="4">
        <f>YEAR(SalesDataTable[[#This Row],[Order Date]])</f>
        <v>2026</v>
      </c>
      <c r="D1422" s="4" t="str">
        <f>"Q"&amp;ROUNDUP(MONTH(SalesDataTable[[#This Row],[Order Date]])/3,0)</f>
        <v>Q1</v>
      </c>
      <c r="E1422" s="4">
        <f>MONTH(SalesDataTable[[#This Row],[Order Date]])</f>
        <v>3</v>
      </c>
      <c r="F1422" s="4" t="str">
        <f>TEXT(SalesDataTable[[#This Row],[Order Date]],"MMM")</f>
        <v>Mar</v>
      </c>
      <c r="G1422" s="4" t="s">
        <v>20</v>
      </c>
      <c r="H1422" s="4" t="s">
        <v>33</v>
      </c>
      <c r="I1422" s="4" t="s">
        <v>19</v>
      </c>
      <c r="J1422" s="4" t="s">
        <v>3</v>
      </c>
      <c r="K1422" s="4" t="s">
        <v>23</v>
      </c>
      <c r="L1422" s="4" t="s">
        <v>29</v>
      </c>
      <c r="M1422" s="8">
        <v>1</v>
      </c>
      <c r="N1422" s="5">
        <v>196.48</v>
      </c>
      <c r="O1422" s="6">
        <v>0</v>
      </c>
      <c r="P1422" s="5">
        <v>101.29</v>
      </c>
      <c r="Q1422" s="5">
        <f t="shared" si="88"/>
        <v>196.48</v>
      </c>
      <c r="R1422" s="5">
        <f t="shared" si="89"/>
        <v>101.29</v>
      </c>
      <c r="S1422" s="5">
        <f t="shared" si="90"/>
        <v>95.189999999999984</v>
      </c>
      <c r="T1422" s="7">
        <f t="shared" si="91"/>
        <v>0.48447679153094458</v>
      </c>
    </row>
    <row r="1423" spans="1:20" ht="15.6">
      <c r="A1423" s="2">
        <v>2763</v>
      </c>
      <c r="B1423" s="3">
        <v>46233</v>
      </c>
      <c r="C1423" s="4">
        <f>YEAR(SalesDataTable[[#This Row],[Order Date]])</f>
        <v>2026</v>
      </c>
      <c r="D1423" s="4" t="str">
        <f>"Q"&amp;ROUNDUP(MONTH(SalesDataTable[[#This Row],[Order Date]])/3,0)</f>
        <v>Q3</v>
      </c>
      <c r="E1423" s="4">
        <f>MONTH(SalesDataTable[[#This Row],[Order Date]])</f>
        <v>7</v>
      </c>
      <c r="F1423" s="4" t="str">
        <f>TEXT(SalesDataTable[[#This Row],[Order Date]],"MMM")</f>
        <v>Jul</v>
      </c>
      <c r="G1423" s="4" t="s">
        <v>0</v>
      </c>
      <c r="H1423" s="4" t="s">
        <v>50</v>
      </c>
      <c r="I1423" s="4" t="s">
        <v>2</v>
      </c>
      <c r="J1423" s="4" t="s">
        <v>16</v>
      </c>
      <c r="K1423" s="4" t="s">
        <v>23</v>
      </c>
      <c r="L1423" s="4" t="s">
        <v>51</v>
      </c>
      <c r="M1423" s="8">
        <v>1</v>
      </c>
      <c r="N1423" s="5">
        <v>120.94</v>
      </c>
      <c r="O1423" s="6">
        <v>0</v>
      </c>
      <c r="P1423" s="5">
        <v>62.24</v>
      </c>
      <c r="Q1423" s="5">
        <f t="shared" si="88"/>
        <v>120.94</v>
      </c>
      <c r="R1423" s="5">
        <f t="shared" si="89"/>
        <v>62.24</v>
      </c>
      <c r="S1423" s="5">
        <f t="shared" si="90"/>
        <v>58.699999999999996</v>
      </c>
      <c r="T1423" s="7">
        <f t="shared" si="91"/>
        <v>0.48536464362493797</v>
      </c>
    </row>
    <row r="1424" spans="1:20" ht="15.6">
      <c r="A1424" s="2">
        <v>2767</v>
      </c>
      <c r="B1424" s="3">
        <v>46112</v>
      </c>
      <c r="C1424" s="4">
        <f>YEAR(SalesDataTable[[#This Row],[Order Date]])</f>
        <v>2026</v>
      </c>
      <c r="D1424" s="4" t="str">
        <f>"Q"&amp;ROUNDUP(MONTH(SalesDataTable[[#This Row],[Order Date]])/3,0)</f>
        <v>Q1</v>
      </c>
      <c r="E1424" s="4">
        <f>MONTH(SalesDataTable[[#This Row],[Order Date]])</f>
        <v>3</v>
      </c>
      <c r="F1424" s="4" t="str">
        <f>TEXT(SalesDataTable[[#This Row],[Order Date]],"MMM")</f>
        <v>Mar</v>
      </c>
      <c r="G1424" s="4" t="s">
        <v>6</v>
      </c>
      <c r="H1424" s="4" t="s">
        <v>27</v>
      </c>
      <c r="I1424" s="4" t="s">
        <v>2</v>
      </c>
      <c r="J1424" s="4" t="s">
        <v>3</v>
      </c>
      <c r="K1424" s="4" t="s">
        <v>14</v>
      </c>
      <c r="L1424" s="4" t="s">
        <v>44</v>
      </c>
      <c r="M1424" s="8">
        <v>4</v>
      </c>
      <c r="N1424" s="5">
        <v>134.18</v>
      </c>
      <c r="O1424" s="6">
        <v>0</v>
      </c>
      <c r="P1424" s="5">
        <v>66.430000000000007</v>
      </c>
      <c r="Q1424" s="5">
        <f t="shared" si="88"/>
        <v>536.72</v>
      </c>
      <c r="R1424" s="5">
        <f t="shared" si="89"/>
        <v>265.72000000000003</v>
      </c>
      <c r="S1424" s="5">
        <f t="shared" si="90"/>
        <v>271</v>
      </c>
      <c r="T1424" s="7">
        <f t="shared" si="91"/>
        <v>0.5049187658369354</v>
      </c>
    </row>
    <row r="1425" spans="1:20" ht="15.6">
      <c r="A1425" s="2">
        <v>2772</v>
      </c>
      <c r="B1425" s="3">
        <v>46181</v>
      </c>
      <c r="C1425" s="4">
        <f>YEAR(SalesDataTable[[#This Row],[Order Date]])</f>
        <v>2026</v>
      </c>
      <c r="D1425" s="4" t="str">
        <f>"Q"&amp;ROUNDUP(MONTH(SalesDataTable[[#This Row],[Order Date]])/3,0)</f>
        <v>Q2</v>
      </c>
      <c r="E1425" s="4">
        <f>MONTH(SalesDataTable[[#This Row],[Order Date]])</f>
        <v>6</v>
      </c>
      <c r="F1425" s="4" t="str">
        <f>TEXT(SalesDataTable[[#This Row],[Order Date]],"MMM")</f>
        <v>Jun</v>
      </c>
      <c r="G1425" s="4" t="s">
        <v>20</v>
      </c>
      <c r="H1425" s="4" t="s">
        <v>31</v>
      </c>
      <c r="I1425" s="4" t="s">
        <v>19</v>
      </c>
      <c r="J1425" s="4" t="s">
        <v>13</v>
      </c>
      <c r="K1425" s="4" t="s">
        <v>14</v>
      </c>
      <c r="L1425" s="4" t="s">
        <v>44</v>
      </c>
      <c r="M1425" s="8">
        <v>6</v>
      </c>
      <c r="N1425" s="5">
        <v>136.46</v>
      </c>
      <c r="O1425" s="6">
        <v>0</v>
      </c>
      <c r="P1425" s="5">
        <v>68.61</v>
      </c>
      <c r="Q1425" s="5">
        <f t="shared" si="88"/>
        <v>818.76</v>
      </c>
      <c r="R1425" s="5">
        <f t="shared" si="89"/>
        <v>411.65999999999997</v>
      </c>
      <c r="S1425" s="5">
        <f t="shared" si="90"/>
        <v>407.1</v>
      </c>
      <c r="T1425" s="7">
        <f t="shared" si="91"/>
        <v>0.49721530118716112</v>
      </c>
    </row>
    <row r="1426" spans="1:20" ht="15.6">
      <c r="A1426" s="2">
        <v>2773</v>
      </c>
      <c r="B1426" s="3">
        <v>46244</v>
      </c>
      <c r="C1426" s="4">
        <f>YEAR(SalesDataTable[[#This Row],[Order Date]])</f>
        <v>2026</v>
      </c>
      <c r="D1426" s="4" t="str">
        <f>"Q"&amp;ROUNDUP(MONTH(SalesDataTable[[#This Row],[Order Date]])/3,0)</f>
        <v>Q3</v>
      </c>
      <c r="E1426" s="4">
        <f>MONTH(SalesDataTable[[#This Row],[Order Date]])</f>
        <v>8</v>
      </c>
      <c r="F1426" s="4" t="str">
        <f>TEXT(SalesDataTable[[#This Row],[Order Date]],"MMM")</f>
        <v>Aug</v>
      </c>
      <c r="G1426" s="4" t="s">
        <v>6</v>
      </c>
      <c r="H1426" s="4" t="s">
        <v>49</v>
      </c>
      <c r="I1426" s="4" t="s">
        <v>2</v>
      </c>
      <c r="J1426" s="4" t="s">
        <v>13</v>
      </c>
      <c r="K1426" s="4" t="s">
        <v>9</v>
      </c>
      <c r="L1426" s="4" t="s">
        <v>37</v>
      </c>
      <c r="M1426" s="8">
        <v>4</v>
      </c>
      <c r="N1426" s="5">
        <v>151.06</v>
      </c>
      <c r="O1426" s="6">
        <v>0</v>
      </c>
      <c r="P1426" s="5">
        <v>77.67</v>
      </c>
      <c r="Q1426" s="5">
        <f t="shared" si="88"/>
        <v>604.24</v>
      </c>
      <c r="R1426" s="5">
        <f t="shared" si="89"/>
        <v>310.68</v>
      </c>
      <c r="S1426" s="5">
        <f t="shared" si="90"/>
        <v>293.56</v>
      </c>
      <c r="T1426" s="7">
        <f t="shared" si="91"/>
        <v>0.48583344366476894</v>
      </c>
    </row>
    <row r="1427" spans="1:20" ht="15.6">
      <c r="A1427" s="2">
        <v>2774</v>
      </c>
      <c r="B1427" s="3">
        <v>46172</v>
      </c>
      <c r="C1427" s="4">
        <f>YEAR(SalesDataTable[[#This Row],[Order Date]])</f>
        <v>2026</v>
      </c>
      <c r="D1427" s="4" t="str">
        <f>"Q"&amp;ROUNDUP(MONTH(SalesDataTable[[#This Row],[Order Date]])/3,0)</f>
        <v>Q2</v>
      </c>
      <c r="E1427" s="4">
        <f>MONTH(SalesDataTable[[#This Row],[Order Date]])</f>
        <v>5</v>
      </c>
      <c r="F1427" s="4" t="str">
        <f>TEXT(SalesDataTable[[#This Row],[Order Date]],"MMM")</f>
        <v>May</v>
      </c>
      <c r="G1427" s="4" t="s">
        <v>0</v>
      </c>
      <c r="H1427" s="4" t="s">
        <v>36</v>
      </c>
      <c r="I1427" s="4" t="s">
        <v>2</v>
      </c>
      <c r="J1427" s="4" t="s">
        <v>3</v>
      </c>
      <c r="K1427" s="4" t="s">
        <v>23</v>
      </c>
      <c r="L1427" s="4" t="s">
        <v>40</v>
      </c>
      <c r="M1427" s="8">
        <v>3</v>
      </c>
      <c r="N1427" s="5">
        <v>83.17</v>
      </c>
      <c r="O1427" s="6">
        <v>0</v>
      </c>
      <c r="P1427" s="5">
        <v>40.520000000000003</v>
      </c>
      <c r="Q1427" s="5">
        <f t="shared" si="88"/>
        <v>249.51</v>
      </c>
      <c r="R1427" s="5">
        <f t="shared" si="89"/>
        <v>121.56</v>
      </c>
      <c r="S1427" s="5">
        <f t="shared" si="90"/>
        <v>127.94999999999999</v>
      </c>
      <c r="T1427" s="7">
        <f t="shared" si="91"/>
        <v>0.51280509799206442</v>
      </c>
    </row>
    <row r="1428" spans="1:20" ht="15.6">
      <c r="A1428" s="2">
        <v>2776</v>
      </c>
      <c r="B1428" s="3">
        <v>46162</v>
      </c>
      <c r="C1428" s="4">
        <f>YEAR(SalesDataTable[[#This Row],[Order Date]])</f>
        <v>2026</v>
      </c>
      <c r="D1428" s="4" t="str">
        <f>"Q"&amp;ROUNDUP(MONTH(SalesDataTable[[#This Row],[Order Date]])/3,0)</f>
        <v>Q2</v>
      </c>
      <c r="E1428" s="4">
        <f>MONTH(SalesDataTable[[#This Row],[Order Date]])</f>
        <v>5</v>
      </c>
      <c r="F1428" s="4" t="str">
        <f>TEXT(SalesDataTable[[#This Row],[Order Date]],"MMM")</f>
        <v>May</v>
      </c>
      <c r="G1428" s="4" t="s">
        <v>20</v>
      </c>
      <c r="H1428" s="4" t="s">
        <v>21</v>
      </c>
      <c r="I1428" s="4" t="s">
        <v>2</v>
      </c>
      <c r="J1428" s="4" t="s">
        <v>16</v>
      </c>
      <c r="K1428" s="4" t="s">
        <v>14</v>
      </c>
      <c r="L1428" s="4" t="s">
        <v>15</v>
      </c>
      <c r="M1428" s="8">
        <v>3</v>
      </c>
      <c r="N1428" s="5">
        <v>36.74</v>
      </c>
      <c r="O1428" s="6">
        <v>0.05</v>
      </c>
      <c r="P1428" s="5">
        <v>13.97</v>
      </c>
      <c r="Q1428" s="5">
        <f t="shared" si="88"/>
        <v>104.70899999999999</v>
      </c>
      <c r="R1428" s="5">
        <f t="shared" si="89"/>
        <v>41.910000000000004</v>
      </c>
      <c r="S1428" s="5">
        <f t="shared" si="90"/>
        <v>62.798999999999985</v>
      </c>
      <c r="T1428" s="7">
        <f t="shared" si="91"/>
        <v>0.59974787267570118</v>
      </c>
    </row>
    <row r="1429" spans="1:20" ht="15.6">
      <c r="A1429" s="2">
        <v>2777</v>
      </c>
      <c r="B1429" s="3">
        <v>46191</v>
      </c>
      <c r="C1429" s="4">
        <f>YEAR(SalesDataTable[[#This Row],[Order Date]])</f>
        <v>2026</v>
      </c>
      <c r="D1429" s="4" t="str">
        <f>"Q"&amp;ROUNDUP(MONTH(SalesDataTable[[#This Row],[Order Date]])/3,0)</f>
        <v>Q2</v>
      </c>
      <c r="E1429" s="4">
        <f>MONTH(SalesDataTable[[#This Row],[Order Date]])</f>
        <v>6</v>
      </c>
      <c r="F1429" s="4" t="str">
        <f>TEXT(SalesDataTable[[#This Row],[Order Date]],"MMM")</f>
        <v>Jun</v>
      </c>
      <c r="G1429" s="4" t="s">
        <v>6</v>
      </c>
      <c r="H1429" s="4" t="s">
        <v>49</v>
      </c>
      <c r="I1429" s="4" t="s">
        <v>8</v>
      </c>
      <c r="J1429" s="4" t="s">
        <v>16</v>
      </c>
      <c r="K1429" s="4" t="s">
        <v>9</v>
      </c>
      <c r="L1429" s="4" t="s">
        <v>46</v>
      </c>
      <c r="M1429" s="8">
        <v>5</v>
      </c>
      <c r="N1429" s="5">
        <v>72.37</v>
      </c>
      <c r="O1429" s="6">
        <v>0.2</v>
      </c>
      <c r="P1429" s="5">
        <v>32.840000000000003</v>
      </c>
      <c r="Q1429" s="5">
        <f t="shared" si="88"/>
        <v>289.48</v>
      </c>
      <c r="R1429" s="5">
        <f t="shared" si="89"/>
        <v>164.20000000000002</v>
      </c>
      <c r="S1429" s="5">
        <f t="shared" si="90"/>
        <v>125.28</v>
      </c>
      <c r="T1429" s="7">
        <f t="shared" si="91"/>
        <v>0.43277601215973466</v>
      </c>
    </row>
    <row r="1430" spans="1:20" ht="15.6">
      <c r="A1430" s="2">
        <v>2778</v>
      </c>
      <c r="B1430" s="3">
        <v>46342</v>
      </c>
      <c r="C1430" s="4">
        <f>YEAR(SalesDataTable[[#This Row],[Order Date]])</f>
        <v>2026</v>
      </c>
      <c r="D1430" s="4" t="str">
        <f>"Q"&amp;ROUNDUP(MONTH(SalesDataTable[[#This Row],[Order Date]])/3,0)</f>
        <v>Q4</v>
      </c>
      <c r="E1430" s="4">
        <f>MONTH(SalesDataTable[[#This Row],[Order Date]])</f>
        <v>11</v>
      </c>
      <c r="F1430" s="4" t="str">
        <f>TEXT(SalesDataTable[[#This Row],[Order Date]],"MMM")</f>
        <v>Nov</v>
      </c>
      <c r="G1430" s="4" t="s">
        <v>20</v>
      </c>
      <c r="H1430" s="4" t="s">
        <v>21</v>
      </c>
      <c r="I1430" s="4" t="s">
        <v>28</v>
      </c>
      <c r="J1430" s="4" t="s">
        <v>3</v>
      </c>
      <c r="K1430" s="4" t="s">
        <v>9</v>
      </c>
      <c r="L1430" s="4" t="s">
        <v>17</v>
      </c>
      <c r="M1430" s="8">
        <v>1</v>
      </c>
      <c r="N1430" s="5">
        <v>145.4</v>
      </c>
      <c r="O1430" s="6">
        <v>0.1</v>
      </c>
      <c r="P1430" s="5">
        <v>77.66</v>
      </c>
      <c r="Q1430" s="5">
        <f t="shared" si="88"/>
        <v>130.86000000000001</v>
      </c>
      <c r="R1430" s="5">
        <f t="shared" si="89"/>
        <v>77.66</v>
      </c>
      <c r="S1430" s="5">
        <f t="shared" si="90"/>
        <v>53.200000000000017</v>
      </c>
      <c r="T1430" s="7">
        <f t="shared" si="91"/>
        <v>0.40654134189209851</v>
      </c>
    </row>
    <row r="1431" spans="1:20" ht="15.6">
      <c r="A1431" s="2">
        <v>2779</v>
      </c>
      <c r="B1431" s="3">
        <v>46344</v>
      </c>
      <c r="C1431" s="4">
        <f>YEAR(SalesDataTable[[#This Row],[Order Date]])</f>
        <v>2026</v>
      </c>
      <c r="D1431" s="4" t="str">
        <f>"Q"&amp;ROUNDUP(MONTH(SalesDataTable[[#This Row],[Order Date]])/3,0)</f>
        <v>Q4</v>
      </c>
      <c r="E1431" s="4">
        <f>MONTH(SalesDataTable[[#This Row],[Order Date]])</f>
        <v>11</v>
      </c>
      <c r="F1431" s="4" t="str">
        <f>TEXT(SalesDataTable[[#This Row],[Order Date]],"MMM")</f>
        <v>Nov</v>
      </c>
      <c r="G1431" s="4" t="s">
        <v>0</v>
      </c>
      <c r="H1431" s="4" t="s">
        <v>50</v>
      </c>
      <c r="I1431" s="4" t="s">
        <v>8</v>
      </c>
      <c r="J1431" s="4" t="s">
        <v>16</v>
      </c>
      <c r="K1431" s="4" t="s">
        <v>34</v>
      </c>
      <c r="L1431" s="4" t="s">
        <v>38</v>
      </c>
      <c r="M1431" s="8">
        <v>4</v>
      </c>
      <c r="N1431" s="5">
        <v>123.4</v>
      </c>
      <c r="O1431" s="6">
        <v>0.05</v>
      </c>
      <c r="P1431" s="5">
        <v>70.930000000000007</v>
      </c>
      <c r="Q1431" s="5">
        <f t="shared" si="88"/>
        <v>468.92</v>
      </c>
      <c r="R1431" s="5">
        <f t="shared" si="89"/>
        <v>283.72000000000003</v>
      </c>
      <c r="S1431" s="5">
        <f t="shared" si="90"/>
        <v>185.2</v>
      </c>
      <c r="T1431" s="7">
        <f t="shared" si="91"/>
        <v>0.3949500980977565</v>
      </c>
    </row>
    <row r="1432" spans="1:20" ht="15.6">
      <c r="A1432" s="2">
        <v>2780</v>
      </c>
      <c r="B1432" s="3">
        <v>46191</v>
      </c>
      <c r="C1432" s="4">
        <f>YEAR(SalesDataTable[[#This Row],[Order Date]])</f>
        <v>2026</v>
      </c>
      <c r="D1432" s="4" t="str">
        <f>"Q"&amp;ROUNDUP(MONTH(SalesDataTable[[#This Row],[Order Date]])/3,0)</f>
        <v>Q2</v>
      </c>
      <c r="E1432" s="4">
        <f>MONTH(SalesDataTable[[#This Row],[Order Date]])</f>
        <v>6</v>
      </c>
      <c r="F1432" s="4" t="str">
        <f>TEXT(SalesDataTable[[#This Row],[Order Date]],"MMM")</f>
        <v>Jun</v>
      </c>
      <c r="G1432" s="4" t="s">
        <v>11</v>
      </c>
      <c r="H1432" s="4" t="s">
        <v>18</v>
      </c>
      <c r="I1432" s="4" t="s">
        <v>2</v>
      </c>
      <c r="J1432" s="4" t="s">
        <v>13</v>
      </c>
      <c r="K1432" s="4" t="s">
        <v>34</v>
      </c>
      <c r="L1432" s="4" t="s">
        <v>42</v>
      </c>
      <c r="M1432" s="8">
        <v>2</v>
      </c>
      <c r="N1432" s="5">
        <v>35.61</v>
      </c>
      <c r="O1432" s="6">
        <v>0.15</v>
      </c>
      <c r="P1432" s="5">
        <v>13.96</v>
      </c>
      <c r="Q1432" s="5">
        <f t="shared" si="88"/>
        <v>60.536999999999999</v>
      </c>
      <c r="R1432" s="5">
        <f t="shared" si="89"/>
        <v>27.92</v>
      </c>
      <c r="S1432" s="5">
        <f t="shared" si="90"/>
        <v>32.616999999999997</v>
      </c>
      <c r="T1432" s="7">
        <f t="shared" si="91"/>
        <v>0.53879445628293432</v>
      </c>
    </row>
    <row r="1433" spans="1:20" ht="15.6">
      <c r="A1433" s="2">
        <v>2781</v>
      </c>
      <c r="B1433" s="3">
        <v>46221</v>
      </c>
      <c r="C1433" s="4">
        <f>YEAR(SalesDataTable[[#This Row],[Order Date]])</f>
        <v>2026</v>
      </c>
      <c r="D1433" s="4" t="str">
        <f>"Q"&amp;ROUNDUP(MONTH(SalesDataTable[[#This Row],[Order Date]])/3,0)</f>
        <v>Q3</v>
      </c>
      <c r="E1433" s="4">
        <f>MONTH(SalesDataTable[[#This Row],[Order Date]])</f>
        <v>7</v>
      </c>
      <c r="F1433" s="4" t="str">
        <f>TEXT(SalesDataTable[[#This Row],[Order Date]],"MMM")</f>
        <v>Jul</v>
      </c>
      <c r="G1433" s="4" t="s">
        <v>0</v>
      </c>
      <c r="H1433" s="4" t="s">
        <v>1</v>
      </c>
      <c r="I1433" s="4" t="s">
        <v>2</v>
      </c>
      <c r="J1433" s="4" t="s">
        <v>3</v>
      </c>
      <c r="K1433" s="4" t="s">
        <v>14</v>
      </c>
      <c r="L1433" s="4" t="s">
        <v>44</v>
      </c>
      <c r="M1433" s="8">
        <v>2</v>
      </c>
      <c r="N1433" s="5">
        <v>134.99</v>
      </c>
      <c r="O1433" s="6">
        <v>0</v>
      </c>
      <c r="P1433" s="5">
        <v>68.77</v>
      </c>
      <c r="Q1433" s="5">
        <f t="shared" si="88"/>
        <v>269.98</v>
      </c>
      <c r="R1433" s="5">
        <f t="shared" si="89"/>
        <v>137.54</v>
      </c>
      <c r="S1433" s="5">
        <f t="shared" si="90"/>
        <v>132.44000000000003</v>
      </c>
      <c r="T1433" s="7">
        <f t="shared" si="91"/>
        <v>0.49055485591525305</v>
      </c>
    </row>
    <row r="1434" spans="1:20" ht="15.6">
      <c r="A1434" s="2">
        <v>2782</v>
      </c>
      <c r="B1434" s="3">
        <v>46031</v>
      </c>
      <c r="C1434" s="4">
        <f>YEAR(SalesDataTable[[#This Row],[Order Date]])</f>
        <v>2026</v>
      </c>
      <c r="D1434" s="4" t="str">
        <f>"Q"&amp;ROUNDUP(MONTH(SalesDataTable[[#This Row],[Order Date]])/3,0)</f>
        <v>Q1</v>
      </c>
      <c r="E1434" s="4">
        <f>MONTH(SalesDataTable[[#This Row],[Order Date]])</f>
        <v>1</v>
      </c>
      <c r="F1434" s="4" t="str">
        <f>TEXT(SalesDataTable[[#This Row],[Order Date]],"MMM")</f>
        <v>Jan</v>
      </c>
      <c r="G1434" s="4" t="s">
        <v>20</v>
      </c>
      <c r="H1434" s="4" t="s">
        <v>21</v>
      </c>
      <c r="I1434" s="4" t="s">
        <v>2</v>
      </c>
      <c r="J1434" s="4" t="s">
        <v>13</v>
      </c>
      <c r="K1434" s="4" t="s">
        <v>9</v>
      </c>
      <c r="L1434" s="4" t="s">
        <v>37</v>
      </c>
      <c r="M1434" s="8">
        <v>1</v>
      </c>
      <c r="N1434" s="5">
        <v>152.75</v>
      </c>
      <c r="O1434" s="6">
        <v>0.05</v>
      </c>
      <c r="P1434" s="5">
        <v>79.88</v>
      </c>
      <c r="Q1434" s="5">
        <f t="shared" si="88"/>
        <v>145.11249999999998</v>
      </c>
      <c r="R1434" s="5">
        <f t="shared" si="89"/>
        <v>79.88</v>
      </c>
      <c r="S1434" s="5">
        <f t="shared" si="90"/>
        <v>65.232499999999987</v>
      </c>
      <c r="T1434" s="7">
        <f t="shared" si="91"/>
        <v>0.44953053665259707</v>
      </c>
    </row>
    <row r="1435" spans="1:20" ht="15.6">
      <c r="A1435" s="2">
        <v>2784</v>
      </c>
      <c r="B1435" s="3">
        <v>46045</v>
      </c>
      <c r="C1435" s="4">
        <f>YEAR(SalesDataTable[[#This Row],[Order Date]])</f>
        <v>2026</v>
      </c>
      <c r="D1435" s="4" t="str">
        <f>"Q"&amp;ROUNDUP(MONTH(SalesDataTable[[#This Row],[Order Date]])/3,0)</f>
        <v>Q1</v>
      </c>
      <c r="E1435" s="4">
        <f>MONTH(SalesDataTable[[#This Row],[Order Date]])</f>
        <v>1</v>
      </c>
      <c r="F1435" s="4" t="str">
        <f>TEXT(SalesDataTable[[#This Row],[Order Date]],"MMM")</f>
        <v>Jan</v>
      </c>
      <c r="G1435" s="4" t="s">
        <v>0</v>
      </c>
      <c r="H1435" s="4" t="s">
        <v>50</v>
      </c>
      <c r="I1435" s="4" t="s">
        <v>19</v>
      </c>
      <c r="J1435" s="4" t="s">
        <v>13</v>
      </c>
      <c r="K1435" s="4" t="s">
        <v>4</v>
      </c>
      <c r="L1435" s="4" t="s">
        <v>5</v>
      </c>
      <c r="M1435" s="8">
        <v>1</v>
      </c>
      <c r="N1435" s="5">
        <v>80.11</v>
      </c>
      <c r="O1435" s="6">
        <v>0.05</v>
      </c>
      <c r="P1435" s="5">
        <v>43.54</v>
      </c>
      <c r="Q1435" s="5">
        <f t="shared" si="88"/>
        <v>76.104500000000002</v>
      </c>
      <c r="R1435" s="5">
        <f t="shared" si="89"/>
        <v>43.54</v>
      </c>
      <c r="S1435" s="5">
        <f t="shared" si="90"/>
        <v>32.564500000000002</v>
      </c>
      <c r="T1435" s="7">
        <f t="shared" si="91"/>
        <v>0.42789191177919839</v>
      </c>
    </row>
    <row r="1436" spans="1:20" ht="15.6">
      <c r="A1436" s="2">
        <v>2786</v>
      </c>
      <c r="B1436" s="3">
        <v>46278</v>
      </c>
      <c r="C1436" s="4">
        <f>YEAR(SalesDataTable[[#This Row],[Order Date]])</f>
        <v>2026</v>
      </c>
      <c r="D1436" s="4" t="str">
        <f>"Q"&amp;ROUNDUP(MONTH(SalesDataTable[[#This Row],[Order Date]])/3,0)</f>
        <v>Q3</v>
      </c>
      <c r="E1436" s="4">
        <f>MONTH(SalesDataTable[[#This Row],[Order Date]])</f>
        <v>9</v>
      </c>
      <c r="F1436" s="4" t="str">
        <f>TEXT(SalesDataTable[[#This Row],[Order Date]],"MMM")</f>
        <v>Sep</v>
      </c>
      <c r="G1436" s="4" t="s">
        <v>20</v>
      </c>
      <c r="H1436" s="4" t="s">
        <v>33</v>
      </c>
      <c r="I1436" s="4" t="s">
        <v>2</v>
      </c>
      <c r="J1436" s="4" t="s">
        <v>13</v>
      </c>
      <c r="K1436" s="4" t="s">
        <v>34</v>
      </c>
      <c r="L1436" s="4" t="s">
        <v>35</v>
      </c>
      <c r="M1436" s="8">
        <v>2</v>
      </c>
      <c r="N1436" s="5">
        <v>40.83</v>
      </c>
      <c r="O1436" s="6">
        <v>0</v>
      </c>
      <c r="P1436" s="5">
        <v>14.56</v>
      </c>
      <c r="Q1436" s="5">
        <f t="shared" si="88"/>
        <v>81.66</v>
      </c>
      <c r="R1436" s="5">
        <f t="shared" si="89"/>
        <v>29.12</v>
      </c>
      <c r="S1436" s="5">
        <f t="shared" si="90"/>
        <v>52.539999999999992</v>
      </c>
      <c r="T1436" s="7">
        <f t="shared" si="91"/>
        <v>0.64339946118050451</v>
      </c>
    </row>
    <row r="1437" spans="1:20" ht="15.6">
      <c r="A1437" s="2">
        <v>2788</v>
      </c>
      <c r="B1437" s="3">
        <v>46284</v>
      </c>
      <c r="C1437" s="4">
        <f>YEAR(SalesDataTable[[#This Row],[Order Date]])</f>
        <v>2026</v>
      </c>
      <c r="D1437" s="4" t="str">
        <f>"Q"&amp;ROUNDUP(MONTH(SalesDataTable[[#This Row],[Order Date]])/3,0)</f>
        <v>Q3</v>
      </c>
      <c r="E1437" s="4">
        <f>MONTH(SalesDataTable[[#This Row],[Order Date]])</f>
        <v>9</v>
      </c>
      <c r="F1437" s="4" t="str">
        <f>TEXT(SalesDataTable[[#This Row],[Order Date]],"MMM")</f>
        <v>Sep</v>
      </c>
      <c r="G1437" s="4" t="s">
        <v>6</v>
      </c>
      <c r="H1437" s="4" t="s">
        <v>43</v>
      </c>
      <c r="I1437" s="4" t="s">
        <v>28</v>
      </c>
      <c r="J1437" s="4" t="s">
        <v>13</v>
      </c>
      <c r="K1437" s="4" t="s">
        <v>9</v>
      </c>
      <c r="L1437" s="4" t="s">
        <v>46</v>
      </c>
      <c r="M1437" s="8">
        <v>1</v>
      </c>
      <c r="N1437" s="5">
        <v>70.430000000000007</v>
      </c>
      <c r="O1437" s="6">
        <v>0</v>
      </c>
      <c r="P1437" s="5">
        <v>31.51</v>
      </c>
      <c r="Q1437" s="5">
        <f t="shared" si="88"/>
        <v>70.430000000000007</v>
      </c>
      <c r="R1437" s="5">
        <f t="shared" si="89"/>
        <v>31.51</v>
      </c>
      <c r="S1437" s="5">
        <f t="shared" si="90"/>
        <v>38.92</v>
      </c>
      <c r="T1437" s="7">
        <f t="shared" si="91"/>
        <v>0.55260542382507449</v>
      </c>
    </row>
    <row r="1438" spans="1:20" ht="15.6">
      <c r="A1438" s="2">
        <v>2789</v>
      </c>
      <c r="B1438" s="3">
        <v>46289</v>
      </c>
      <c r="C1438" s="4">
        <f>YEAR(SalesDataTable[[#This Row],[Order Date]])</f>
        <v>2026</v>
      </c>
      <c r="D1438" s="4" t="str">
        <f>"Q"&amp;ROUNDUP(MONTH(SalesDataTable[[#This Row],[Order Date]])/3,0)</f>
        <v>Q3</v>
      </c>
      <c r="E1438" s="4">
        <f>MONTH(SalesDataTable[[#This Row],[Order Date]])</f>
        <v>9</v>
      </c>
      <c r="F1438" s="4" t="str">
        <f>TEXT(SalesDataTable[[#This Row],[Order Date]],"MMM")</f>
        <v>Sep</v>
      </c>
      <c r="G1438" s="4" t="s">
        <v>11</v>
      </c>
      <c r="H1438" s="4" t="s">
        <v>52</v>
      </c>
      <c r="I1438" s="4" t="s">
        <v>2</v>
      </c>
      <c r="J1438" s="4" t="s">
        <v>13</v>
      </c>
      <c r="K1438" s="4" t="s">
        <v>9</v>
      </c>
      <c r="L1438" s="4" t="s">
        <v>17</v>
      </c>
      <c r="M1438" s="8">
        <v>5</v>
      </c>
      <c r="N1438" s="5">
        <v>147.21</v>
      </c>
      <c r="O1438" s="6">
        <v>0.05</v>
      </c>
      <c r="P1438" s="5">
        <v>79.14</v>
      </c>
      <c r="Q1438" s="5">
        <f t="shared" si="88"/>
        <v>699.24750000000006</v>
      </c>
      <c r="R1438" s="5">
        <f t="shared" si="89"/>
        <v>395.7</v>
      </c>
      <c r="S1438" s="5">
        <f t="shared" si="90"/>
        <v>303.54750000000007</v>
      </c>
      <c r="T1438" s="7">
        <f t="shared" si="91"/>
        <v>0.43410594961011667</v>
      </c>
    </row>
    <row r="1439" spans="1:20" ht="15.6">
      <c r="A1439" s="2">
        <v>2790</v>
      </c>
      <c r="B1439" s="3">
        <v>46269</v>
      </c>
      <c r="C1439" s="4">
        <f>YEAR(SalesDataTable[[#This Row],[Order Date]])</f>
        <v>2026</v>
      </c>
      <c r="D1439" s="4" t="str">
        <f>"Q"&amp;ROUNDUP(MONTH(SalesDataTable[[#This Row],[Order Date]])/3,0)</f>
        <v>Q3</v>
      </c>
      <c r="E1439" s="4">
        <f>MONTH(SalesDataTable[[#This Row],[Order Date]])</f>
        <v>9</v>
      </c>
      <c r="F1439" s="4" t="str">
        <f>TEXT(SalesDataTable[[#This Row],[Order Date]],"MMM")</f>
        <v>Sep</v>
      </c>
      <c r="G1439" s="4" t="s">
        <v>20</v>
      </c>
      <c r="H1439" s="4" t="s">
        <v>33</v>
      </c>
      <c r="I1439" s="4" t="s">
        <v>2</v>
      </c>
      <c r="J1439" s="4" t="s">
        <v>3</v>
      </c>
      <c r="K1439" s="4" t="s">
        <v>34</v>
      </c>
      <c r="L1439" s="4" t="s">
        <v>35</v>
      </c>
      <c r="M1439" s="8">
        <v>1</v>
      </c>
      <c r="N1439" s="5">
        <v>39.85</v>
      </c>
      <c r="O1439" s="6">
        <v>0.1</v>
      </c>
      <c r="P1439" s="5">
        <v>14.96</v>
      </c>
      <c r="Q1439" s="5">
        <f t="shared" si="88"/>
        <v>35.865000000000002</v>
      </c>
      <c r="R1439" s="5">
        <f t="shared" si="89"/>
        <v>14.96</v>
      </c>
      <c r="S1439" s="5">
        <f t="shared" si="90"/>
        <v>20.905000000000001</v>
      </c>
      <c r="T1439" s="7">
        <f t="shared" si="91"/>
        <v>0.58288024536456151</v>
      </c>
    </row>
    <row r="1440" spans="1:20" ht="15.6">
      <c r="A1440" s="2">
        <v>2791</v>
      </c>
      <c r="B1440" s="3">
        <v>46258</v>
      </c>
      <c r="C1440" s="4">
        <f>YEAR(SalesDataTable[[#This Row],[Order Date]])</f>
        <v>2026</v>
      </c>
      <c r="D1440" s="4" t="str">
        <f>"Q"&amp;ROUNDUP(MONTH(SalesDataTable[[#This Row],[Order Date]])/3,0)</f>
        <v>Q3</v>
      </c>
      <c r="E1440" s="4">
        <f>MONTH(SalesDataTable[[#This Row],[Order Date]])</f>
        <v>8</v>
      </c>
      <c r="F1440" s="4" t="str">
        <f>TEXT(SalesDataTable[[#This Row],[Order Date]],"MMM")</f>
        <v>Aug</v>
      </c>
      <c r="G1440" s="4" t="s">
        <v>0</v>
      </c>
      <c r="H1440" s="4" t="s">
        <v>50</v>
      </c>
      <c r="I1440" s="4" t="s">
        <v>19</v>
      </c>
      <c r="J1440" s="4" t="s">
        <v>16</v>
      </c>
      <c r="K1440" s="4" t="s">
        <v>34</v>
      </c>
      <c r="L1440" s="4" t="s">
        <v>42</v>
      </c>
      <c r="M1440" s="8">
        <v>2</v>
      </c>
      <c r="N1440" s="5">
        <v>36.869999999999997</v>
      </c>
      <c r="O1440" s="6">
        <v>0</v>
      </c>
      <c r="P1440" s="5">
        <v>13.71</v>
      </c>
      <c r="Q1440" s="5">
        <f t="shared" si="88"/>
        <v>73.739999999999995</v>
      </c>
      <c r="R1440" s="5">
        <f t="shared" si="89"/>
        <v>27.42</v>
      </c>
      <c r="S1440" s="5">
        <f t="shared" si="90"/>
        <v>46.319999999999993</v>
      </c>
      <c r="T1440" s="7">
        <f t="shared" si="91"/>
        <v>0.62815296989422287</v>
      </c>
    </row>
    <row r="1441" spans="1:20" ht="15.6">
      <c r="A1441" s="2">
        <v>2793</v>
      </c>
      <c r="B1441" s="3">
        <v>46058</v>
      </c>
      <c r="C1441" s="4">
        <f>YEAR(SalesDataTable[[#This Row],[Order Date]])</f>
        <v>2026</v>
      </c>
      <c r="D1441" s="4" t="str">
        <f>"Q"&amp;ROUNDUP(MONTH(SalesDataTable[[#This Row],[Order Date]])/3,0)</f>
        <v>Q1</v>
      </c>
      <c r="E1441" s="4">
        <f>MONTH(SalesDataTable[[#This Row],[Order Date]])</f>
        <v>2</v>
      </c>
      <c r="F1441" s="4" t="str">
        <f>TEXT(SalesDataTable[[#This Row],[Order Date]],"MMM")</f>
        <v>Feb</v>
      </c>
      <c r="G1441" s="4" t="s">
        <v>6</v>
      </c>
      <c r="H1441" s="4" t="s">
        <v>49</v>
      </c>
      <c r="I1441" s="4" t="s">
        <v>8</v>
      </c>
      <c r="J1441" s="4" t="s">
        <v>16</v>
      </c>
      <c r="K1441" s="4" t="s">
        <v>23</v>
      </c>
      <c r="L1441" s="4" t="s">
        <v>51</v>
      </c>
      <c r="M1441" s="8">
        <v>3</v>
      </c>
      <c r="N1441" s="5">
        <v>122.69</v>
      </c>
      <c r="O1441" s="6">
        <v>0.05</v>
      </c>
      <c r="P1441" s="5">
        <v>62.08</v>
      </c>
      <c r="Q1441" s="5">
        <f t="shared" si="88"/>
        <v>349.66649999999998</v>
      </c>
      <c r="R1441" s="5">
        <f t="shared" si="89"/>
        <v>186.24</v>
      </c>
      <c r="S1441" s="5">
        <f t="shared" si="90"/>
        <v>163.42649999999998</v>
      </c>
      <c r="T1441" s="7">
        <f t="shared" si="91"/>
        <v>0.46737820180085876</v>
      </c>
    </row>
    <row r="1442" spans="1:20" ht="15.6">
      <c r="A1442" s="2">
        <v>2795</v>
      </c>
      <c r="B1442" s="3">
        <v>46293</v>
      </c>
      <c r="C1442" s="4">
        <f>YEAR(SalesDataTable[[#This Row],[Order Date]])</f>
        <v>2026</v>
      </c>
      <c r="D1442" s="4" t="str">
        <f>"Q"&amp;ROUNDUP(MONTH(SalesDataTable[[#This Row],[Order Date]])/3,0)</f>
        <v>Q3</v>
      </c>
      <c r="E1442" s="4">
        <f>MONTH(SalesDataTable[[#This Row],[Order Date]])</f>
        <v>9</v>
      </c>
      <c r="F1442" s="4" t="str">
        <f>TEXT(SalesDataTable[[#This Row],[Order Date]],"MMM")</f>
        <v>Sep</v>
      </c>
      <c r="G1442" s="4" t="s">
        <v>6</v>
      </c>
      <c r="H1442" s="4" t="s">
        <v>43</v>
      </c>
      <c r="I1442" s="4" t="s">
        <v>2</v>
      </c>
      <c r="J1442" s="4" t="s">
        <v>13</v>
      </c>
      <c r="K1442" s="4" t="s">
        <v>9</v>
      </c>
      <c r="L1442" s="4" t="s">
        <v>17</v>
      </c>
      <c r="M1442" s="8">
        <v>3</v>
      </c>
      <c r="N1442" s="5">
        <v>142.19</v>
      </c>
      <c r="O1442" s="6">
        <v>0.05</v>
      </c>
      <c r="P1442" s="5">
        <v>78.37</v>
      </c>
      <c r="Q1442" s="5">
        <f t="shared" si="88"/>
        <v>405.24149999999997</v>
      </c>
      <c r="R1442" s="5">
        <f t="shared" si="89"/>
        <v>235.11</v>
      </c>
      <c r="S1442" s="5">
        <f t="shared" si="90"/>
        <v>170.13149999999996</v>
      </c>
      <c r="T1442" s="7">
        <f t="shared" si="91"/>
        <v>0.41982743623246871</v>
      </c>
    </row>
    <row r="1443" spans="1:20" ht="15.6">
      <c r="A1443" s="2">
        <v>2796</v>
      </c>
      <c r="B1443" s="3">
        <v>46033</v>
      </c>
      <c r="C1443" s="4">
        <f>YEAR(SalesDataTable[[#This Row],[Order Date]])</f>
        <v>2026</v>
      </c>
      <c r="D1443" s="4" t="str">
        <f>"Q"&amp;ROUNDUP(MONTH(SalesDataTable[[#This Row],[Order Date]])/3,0)</f>
        <v>Q1</v>
      </c>
      <c r="E1443" s="4">
        <f>MONTH(SalesDataTable[[#This Row],[Order Date]])</f>
        <v>1</v>
      </c>
      <c r="F1443" s="4" t="str">
        <f>TEXT(SalesDataTable[[#This Row],[Order Date]],"MMM")</f>
        <v>Jan</v>
      </c>
      <c r="G1443" s="4" t="s">
        <v>20</v>
      </c>
      <c r="H1443" s="4" t="s">
        <v>31</v>
      </c>
      <c r="I1443" s="4" t="s">
        <v>19</v>
      </c>
      <c r="J1443" s="4" t="s">
        <v>3</v>
      </c>
      <c r="K1443" s="4" t="s">
        <v>14</v>
      </c>
      <c r="L1443" s="4" t="s">
        <v>15</v>
      </c>
      <c r="M1443" s="8">
        <v>3</v>
      </c>
      <c r="N1443" s="5">
        <v>36.33</v>
      </c>
      <c r="O1443" s="6">
        <v>0.05</v>
      </c>
      <c r="P1443" s="5">
        <v>13.27</v>
      </c>
      <c r="Q1443" s="5">
        <f t="shared" si="88"/>
        <v>103.54049999999999</v>
      </c>
      <c r="R1443" s="5">
        <f t="shared" si="89"/>
        <v>39.81</v>
      </c>
      <c r="S1443" s="5">
        <f t="shared" si="90"/>
        <v>63.730499999999992</v>
      </c>
      <c r="T1443" s="7">
        <f t="shared" si="91"/>
        <v>0.61551277036521934</v>
      </c>
    </row>
    <row r="1444" spans="1:20" ht="15.6">
      <c r="A1444" s="2">
        <v>2797</v>
      </c>
      <c r="B1444" s="3">
        <v>46370</v>
      </c>
      <c r="C1444" s="4">
        <f>YEAR(SalesDataTable[[#This Row],[Order Date]])</f>
        <v>2026</v>
      </c>
      <c r="D1444" s="4" t="str">
        <f>"Q"&amp;ROUNDUP(MONTH(SalesDataTable[[#This Row],[Order Date]])/3,0)</f>
        <v>Q4</v>
      </c>
      <c r="E1444" s="4">
        <f>MONTH(SalesDataTable[[#This Row],[Order Date]])</f>
        <v>12</v>
      </c>
      <c r="F1444" s="4" t="str">
        <f>TEXT(SalesDataTable[[#This Row],[Order Date]],"MMM")</f>
        <v>Dec</v>
      </c>
      <c r="G1444" s="4" t="s">
        <v>11</v>
      </c>
      <c r="H1444" s="4" t="s">
        <v>52</v>
      </c>
      <c r="I1444" s="4" t="s">
        <v>19</v>
      </c>
      <c r="J1444" s="4" t="s">
        <v>13</v>
      </c>
      <c r="K1444" s="4" t="s">
        <v>9</v>
      </c>
      <c r="L1444" s="4" t="s">
        <v>46</v>
      </c>
      <c r="M1444" s="8">
        <v>2</v>
      </c>
      <c r="N1444" s="5">
        <v>70.239999999999995</v>
      </c>
      <c r="O1444" s="6">
        <v>0.1</v>
      </c>
      <c r="P1444" s="5">
        <v>32.130000000000003</v>
      </c>
      <c r="Q1444" s="5">
        <f t="shared" si="88"/>
        <v>126.43199999999999</v>
      </c>
      <c r="R1444" s="5">
        <f t="shared" si="89"/>
        <v>64.260000000000005</v>
      </c>
      <c r="S1444" s="5">
        <f t="shared" si="90"/>
        <v>62.171999999999983</v>
      </c>
      <c r="T1444" s="7">
        <f t="shared" si="91"/>
        <v>0.49174259681093385</v>
      </c>
    </row>
    <row r="1445" spans="1:20" ht="15.6">
      <c r="A1445" s="2">
        <v>2800</v>
      </c>
      <c r="B1445" s="3">
        <v>46110</v>
      </c>
      <c r="C1445" s="4">
        <f>YEAR(SalesDataTable[[#This Row],[Order Date]])</f>
        <v>2026</v>
      </c>
      <c r="D1445" s="4" t="str">
        <f>"Q"&amp;ROUNDUP(MONTH(SalesDataTable[[#This Row],[Order Date]])/3,0)</f>
        <v>Q1</v>
      </c>
      <c r="E1445" s="4">
        <f>MONTH(SalesDataTable[[#This Row],[Order Date]])</f>
        <v>3</v>
      </c>
      <c r="F1445" s="4" t="str">
        <f>TEXT(SalesDataTable[[#This Row],[Order Date]],"MMM")</f>
        <v>Mar</v>
      </c>
      <c r="G1445" s="4" t="s">
        <v>6</v>
      </c>
      <c r="H1445" s="4" t="s">
        <v>41</v>
      </c>
      <c r="I1445" s="4" t="s">
        <v>2</v>
      </c>
      <c r="J1445" s="4" t="s">
        <v>13</v>
      </c>
      <c r="K1445" s="4" t="s">
        <v>4</v>
      </c>
      <c r="L1445" s="4" t="s">
        <v>22</v>
      </c>
      <c r="M1445" s="8">
        <v>1</v>
      </c>
      <c r="N1445" s="5">
        <v>49.81</v>
      </c>
      <c r="O1445" s="6">
        <v>0.05</v>
      </c>
      <c r="P1445" s="5">
        <v>23.12</v>
      </c>
      <c r="Q1445" s="5">
        <f t="shared" si="88"/>
        <v>47.319499999999998</v>
      </c>
      <c r="R1445" s="5">
        <f t="shared" si="89"/>
        <v>23.12</v>
      </c>
      <c r="S1445" s="5">
        <f t="shared" si="90"/>
        <v>24.199499999999997</v>
      </c>
      <c r="T1445" s="7">
        <f t="shared" si="91"/>
        <v>0.51140650260463438</v>
      </c>
    </row>
    <row r="1446" spans="1:20" ht="15.6">
      <c r="A1446" s="2">
        <v>2802</v>
      </c>
      <c r="B1446" s="3">
        <v>46231</v>
      </c>
      <c r="C1446" s="4">
        <f>YEAR(SalesDataTable[[#This Row],[Order Date]])</f>
        <v>2026</v>
      </c>
      <c r="D1446" s="4" t="str">
        <f>"Q"&amp;ROUNDUP(MONTH(SalesDataTable[[#This Row],[Order Date]])/3,0)</f>
        <v>Q3</v>
      </c>
      <c r="E1446" s="4">
        <f>MONTH(SalesDataTable[[#This Row],[Order Date]])</f>
        <v>7</v>
      </c>
      <c r="F1446" s="4" t="str">
        <f>TEXT(SalesDataTable[[#This Row],[Order Date]],"MMM")</f>
        <v>Jul</v>
      </c>
      <c r="G1446" s="4" t="s">
        <v>0</v>
      </c>
      <c r="H1446" s="4" t="s">
        <v>36</v>
      </c>
      <c r="I1446" s="4" t="s">
        <v>2</v>
      </c>
      <c r="J1446" s="4" t="s">
        <v>3</v>
      </c>
      <c r="K1446" s="4" t="s">
        <v>9</v>
      </c>
      <c r="L1446" s="4" t="s">
        <v>17</v>
      </c>
      <c r="M1446" s="8">
        <v>2</v>
      </c>
      <c r="N1446" s="5">
        <v>146.22999999999999</v>
      </c>
      <c r="O1446" s="6">
        <v>0</v>
      </c>
      <c r="P1446" s="5">
        <v>79.040000000000006</v>
      </c>
      <c r="Q1446" s="5">
        <f t="shared" si="88"/>
        <v>292.45999999999998</v>
      </c>
      <c r="R1446" s="5">
        <f t="shared" si="89"/>
        <v>158.08000000000001</v>
      </c>
      <c r="S1446" s="5">
        <f t="shared" si="90"/>
        <v>134.37999999999997</v>
      </c>
      <c r="T1446" s="7">
        <f t="shared" si="91"/>
        <v>0.45948163851466861</v>
      </c>
    </row>
    <row r="1447" spans="1:20" ht="15.6">
      <c r="A1447" s="2">
        <v>2803</v>
      </c>
      <c r="B1447" s="3">
        <v>46292</v>
      </c>
      <c r="C1447" s="4">
        <f>YEAR(SalesDataTable[[#This Row],[Order Date]])</f>
        <v>2026</v>
      </c>
      <c r="D1447" s="4" t="str">
        <f>"Q"&amp;ROUNDUP(MONTH(SalesDataTable[[#This Row],[Order Date]])/3,0)</f>
        <v>Q3</v>
      </c>
      <c r="E1447" s="4">
        <f>MONTH(SalesDataTable[[#This Row],[Order Date]])</f>
        <v>9</v>
      </c>
      <c r="F1447" s="4" t="str">
        <f>TEXT(SalesDataTable[[#This Row],[Order Date]],"MMM")</f>
        <v>Sep</v>
      </c>
      <c r="G1447" s="4" t="s">
        <v>6</v>
      </c>
      <c r="H1447" s="4" t="s">
        <v>43</v>
      </c>
      <c r="I1447" s="4" t="s">
        <v>2</v>
      </c>
      <c r="J1447" s="4" t="s">
        <v>3</v>
      </c>
      <c r="K1447" s="4" t="s">
        <v>34</v>
      </c>
      <c r="L1447" s="4" t="s">
        <v>42</v>
      </c>
      <c r="M1447" s="8">
        <v>3</v>
      </c>
      <c r="N1447" s="5">
        <v>36.909999999999997</v>
      </c>
      <c r="O1447" s="6">
        <v>0.05</v>
      </c>
      <c r="P1447" s="5">
        <v>13.7</v>
      </c>
      <c r="Q1447" s="5">
        <f t="shared" si="88"/>
        <v>105.19349999999999</v>
      </c>
      <c r="R1447" s="5">
        <f t="shared" si="89"/>
        <v>41.099999999999994</v>
      </c>
      <c r="S1447" s="5">
        <f t="shared" si="90"/>
        <v>64.093499999999992</v>
      </c>
      <c r="T1447" s="7">
        <f t="shared" si="91"/>
        <v>0.60929144861612172</v>
      </c>
    </row>
    <row r="1448" spans="1:20" ht="15.6">
      <c r="A1448" s="2">
        <v>2805</v>
      </c>
      <c r="B1448" s="3">
        <v>46179</v>
      </c>
      <c r="C1448" s="4">
        <f>YEAR(SalesDataTable[[#This Row],[Order Date]])</f>
        <v>2026</v>
      </c>
      <c r="D1448" s="4" t="str">
        <f>"Q"&amp;ROUNDUP(MONTH(SalesDataTable[[#This Row],[Order Date]])/3,0)</f>
        <v>Q2</v>
      </c>
      <c r="E1448" s="4">
        <f>MONTH(SalesDataTable[[#This Row],[Order Date]])</f>
        <v>6</v>
      </c>
      <c r="F1448" s="4" t="str">
        <f>TEXT(SalesDataTable[[#This Row],[Order Date]],"MMM")</f>
        <v>Jun</v>
      </c>
      <c r="G1448" s="4" t="s">
        <v>11</v>
      </c>
      <c r="H1448" s="4" t="s">
        <v>39</v>
      </c>
      <c r="I1448" s="4" t="s">
        <v>8</v>
      </c>
      <c r="J1448" s="4" t="s">
        <v>3</v>
      </c>
      <c r="K1448" s="4" t="s">
        <v>23</v>
      </c>
      <c r="L1448" s="4" t="s">
        <v>24</v>
      </c>
      <c r="M1448" s="8">
        <v>12</v>
      </c>
      <c r="N1448" s="5">
        <v>338.45</v>
      </c>
      <c r="O1448" s="6">
        <v>0.1</v>
      </c>
      <c r="P1448" s="5">
        <v>196.78</v>
      </c>
      <c r="Q1448" s="5">
        <f t="shared" si="88"/>
        <v>3655.2599999999998</v>
      </c>
      <c r="R1448" s="5">
        <f t="shared" si="89"/>
        <v>2361.36</v>
      </c>
      <c r="S1448" s="5">
        <f t="shared" si="90"/>
        <v>1293.8999999999996</v>
      </c>
      <c r="T1448" s="7">
        <f t="shared" si="91"/>
        <v>0.35398302719915947</v>
      </c>
    </row>
    <row r="1449" spans="1:20" ht="15.6">
      <c r="A1449" s="2">
        <v>2809</v>
      </c>
      <c r="B1449" s="3">
        <v>46302</v>
      </c>
      <c r="C1449" s="4">
        <f>YEAR(SalesDataTable[[#This Row],[Order Date]])</f>
        <v>2026</v>
      </c>
      <c r="D1449" s="4" t="str">
        <f>"Q"&amp;ROUNDUP(MONTH(SalesDataTable[[#This Row],[Order Date]])/3,0)</f>
        <v>Q4</v>
      </c>
      <c r="E1449" s="4">
        <f>MONTH(SalesDataTable[[#This Row],[Order Date]])</f>
        <v>10</v>
      </c>
      <c r="F1449" s="4" t="str">
        <f>TEXT(SalesDataTable[[#This Row],[Order Date]],"MMM")</f>
        <v>Oct</v>
      </c>
      <c r="G1449" s="4" t="s">
        <v>20</v>
      </c>
      <c r="H1449" s="4" t="s">
        <v>33</v>
      </c>
      <c r="I1449" s="4" t="s">
        <v>2</v>
      </c>
      <c r="J1449" s="4" t="s">
        <v>3</v>
      </c>
      <c r="K1449" s="4" t="s">
        <v>9</v>
      </c>
      <c r="L1449" s="4" t="s">
        <v>46</v>
      </c>
      <c r="M1449" s="8">
        <v>3</v>
      </c>
      <c r="N1449" s="5">
        <v>70.239999999999995</v>
      </c>
      <c r="O1449" s="6">
        <v>0.05</v>
      </c>
      <c r="P1449" s="5">
        <v>31.96</v>
      </c>
      <c r="Q1449" s="5">
        <f t="shared" si="88"/>
        <v>200.18399999999997</v>
      </c>
      <c r="R1449" s="5">
        <f t="shared" si="89"/>
        <v>95.88</v>
      </c>
      <c r="S1449" s="5">
        <f t="shared" si="90"/>
        <v>104.30399999999997</v>
      </c>
      <c r="T1449" s="7">
        <f t="shared" si="91"/>
        <v>0.5210406426087999</v>
      </c>
    </row>
    <row r="1450" spans="1:20" ht="15.6">
      <c r="A1450" s="2">
        <v>2811</v>
      </c>
      <c r="B1450" s="3">
        <v>46370</v>
      </c>
      <c r="C1450" s="4">
        <f>YEAR(SalesDataTable[[#This Row],[Order Date]])</f>
        <v>2026</v>
      </c>
      <c r="D1450" s="4" t="str">
        <f>"Q"&amp;ROUNDUP(MONTH(SalesDataTable[[#This Row],[Order Date]])/3,0)</f>
        <v>Q4</v>
      </c>
      <c r="E1450" s="4">
        <f>MONTH(SalesDataTable[[#This Row],[Order Date]])</f>
        <v>12</v>
      </c>
      <c r="F1450" s="4" t="str">
        <f>TEXT(SalesDataTable[[#This Row],[Order Date]],"MMM")</f>
        <v>Dec</v>
      </c>
      <c r="G1450" s="4" t="s">
        <v>6</v>
      </c>
      <c r="H1450" s="4" t="s">
        <v>41</v>
      </c>
      <c r="I1450" s="4" t="s">
        <v>19</v>
      </c>
      <c r="J1450" s="4" t="s">
        <v>16</v>
      </c>
      <c r="K1450" s="4" t="s">
        <v>9</v>
      </c>
      <c r="L1450" s="4" t="s">
        <v>17</v>
      </c>
      <c r="M1450" s="8">
        <v>5</v>
      </c>
      <c r="N1450" s="5">
        <v>145.6</v>
      </c>
      <c r="O1450" s="6">
        <v>0.15</v>
      </c>
      <c r="P1450" s="5">
        <v>81.180000000000007</v>
      </c>
      <c r="Q1450" s="5">
        <f t="shared" si="88"/>
        <v>618.79999999999995</v>
      </c>
      <c r="R1450" s="5">
        <f t="shared" si="89"/>
        <v>405.90000000000003</v>
      </c>
      <c r="S1450" s="5">
        <f t="shared" si="90"/>
        <v>212.89999999999992</v>
      </c>
      <c r="T1450" s="7">
        <f t="shared" si="91"/>
        <v>0.34405300581771159</v>
      </c>
    </row>
    <row r="1451" spans="1:20" ht="15.6">
      <c r="A1451" s="2">
        <v>2812</v>
      </c>
      <c r="B1451" s="3">
        <v>46133</v>
      </c>
      <c r="C1451" s="4">
        <f>YEAR(SalesDataTable[[#This Row],[Order Date]])</f>
        <v>2026</v>
      </c>
      <c r="D1451" s="4" t="str">
        <f>"Q"&amp;ROUNDUP(MONTH(SalesDataTable[[#This Row],[Order Date]])/3,0)</f>
        <v>Q2</v>
      </c>
      <c r="E1451" s="4">
        <f>MONTH(SalesDataTable[[#This Row],[Order Date]])</f>
        <v>4</v>
      </c>
      <c r="F1451" s="4" t="str">
        <f>TEXT(SalesDataTable[[#This Row],[Order Date]],"MMM")</f>
        <v>Apr</v>
      </c>
      <c r="G1451" s="4" t="s">
        <v>6</v>
      </c>
      <c r="H1451" s="4" t="s">
        <v>27</v>
      </c>
      <c r="I1451" s="4" t="s">
        <v>2</v>
      </c>
      <c r="J1451" s="4" t="s">
        <v>13</v>
      </c>
      <c r="K1451" s="4" t="s">
        <v>4</v>
      </c>
      <c r="L1451" s="4" t="s">
        <v>22</v>
      </c>
      <c r="M1451" s="8">
        <v>1</v>
      </c>
      <c r="N1451" s="5">
        <v>51.39</v>
      </c>
      <c r="O1451" s="6">
        <v>0</v>
      </c>
      <c r="P1451" s="5">
        <v>22.08</v>
      </c>
      <c r="Q1451" s="5">
        <f t="shared" si="88"/>
        <v>51.39</v>
      </c>
      <c r="R1451" s="5">
        <f t="shared" si="89"/>
        <v>22.08</v>
      </c>
      <c r="S1451" s="5">
        <f t="shared" si="90"/>
        <v>29.310000000000002</v>
      </c>
      <c r="T1451" s="7">
        <f t="shared" si="91"/>
        <v>0.57034442498540572</v>
      </c>
    </row>
    <row r="1452" spans="1:20" ht="15.6">
      <c r="A1452" s="2">
        <v>2815</v>
      </c>
      <c r="B1452" s="3">
        <v>46187</v>
      </c>
      <c r="C1452" s="4">
        <f>YEAR(SalesDataTable[[#This Row],[Order Date]])</f>
        <v>2026</v>
      </c>
      <c r="D1452" s="4" t="str">
        <f>"Q"&amp;ROUNDUP(MONTH(SalesDataTable[[#This Row],[Order Date]])/3,0)</f>
        <v>Q2</v>
      </c>
      <c r="E1452" s="4">
        <f>MONTH(SalesDataTable[[#This Row],[Order Date]])</f>
        <v>6</v>
      </c>
      <c r="F1452" s="4" t="str">
        <f>TEXT(SalesDataTable[[#This Row],[Order Date]],"MMM")</f>
        <v>Jun</v>
      </c>
      <c r="G1452" s="4" t="s">
        <v>20</v>
      </c>
      <c r="H1452" s="4" t="s">
        <v>47</v>
      </c>
      <c r="I1452" s="4" t="s">
        <v>28</v>
      </c>
      <c r="J1452" s="4" t="s">
        <v>13</v>
      </c>
      <c r="K1452" s="4" t="s">
        <v>23</v>
      </c>
      <c r="L1452" s="4" t="s">
        <v>24</v>
      </c>
      <c r="M1452" s="8">
        <v>2</v>
      </c>
      <c r="N1452" s="5">
        <v>342.25</v>
      </c>
      <c r="O1452" s="6">
        <v>0</v>
      </c>
      <c r="P1452" s="5">
        <v>196.86</v>
      </c>
      <c r="Q1452" s="5">
        <f t="shared" si="88"/>
        <v>684.5</v>
      </c>
      <c r="R1452" s="5">
        <f t="shared" si="89"/>
        <v>393.72</v>
      </c>
      <c r="S1452" s="5">
        <f t="shared" si="90"/>
        <v>290.77999999999997</v>
      </c>
      <c r="T1452" s="7">
        <f t="shared" si="91"/>
        <v>0.42480642804967128</v>
      </c>
    </row>
    <row r="1453" spans="1:20" ht="15.6">
      <c r="A1453" s="2">
        <v>2817</v>
      </c>
      <c r="B1453" s="3">
        <v>46215</v>
      </c>
      <c r="C1453" s="4">
        <f>YEAR(SalesDataTable[[#This Row],[Order Date]])</f>
        <v>2026</v>
      </c>
      <c r="D1453" s="4" t="str">
        <f>"Q"&amp;ROUNDUP(MONTH(SalesDataTable[[#This Row],[Order Date]])/3,0)</f>
        <v>Q3</v>
      </c>
      <c r="E1453" s="4">
        <f>MONTH(SalesDataTable[[#This Row],[Order Date]])</f>
        <v>7</v>
      </c>
      <c r="F1453" s="4" t="str">
        <f>TEXT(SalesDataTable[[#This Row],[Order Date]],"MMM")</f>
        <v>Jul</v>
      </c>
      <c r="G1453" s="4" t="s">
        <v>20</v>
      </c>
      <c r="H1453" s="4" t="s">
        <v>31</v>
      </c>
      <c r="I1453" s="4" t="s">
        <v>28</v>
      </c>
      <c r="J1453" s="4" t="s">
        <v>13</v>
      </c>
      <c r="K1453" s="4" t="s">
        <v>14</v>
      </c>
      <c r="L1453" s="4" t="s">
        <v>44</v>
      </c>
      <c r="M1453" s="8">
        <v>3</v>
      </c>
      <c r="N1453" s="5">
        <v>134.43</v>
      </c>
      <c r="O1453" s="6">
        <v>0.1</v>
      </c>
      <c r="P1453" s="5">
        <v>65.78</v>
      </c>
      <c r="Q1453" s="5">
        <f t="shared" si="88"/>
        <v>362.96100000000001</v>
      </c>
      <c r="R1453" s="5">
        <f t="shared" si="89"/>
        <v>197.34</v>
      </c>
      <c r="S1453" s="5">
        <f t="shared" si="90"/>
        <v>165.62100000000001</v>
      </c>
      <c r="T1453" s="7">
        <f t="shared" si="91"/>
        <v>0.45630522287518493</v>
      </c>
    </row>
    <row r="1454" spans="1:20" ht="15.6">
      <c r="A1454" s="2">
        <v>2820</v>
      </c>
      <c r="B1454" s="3">
        <v>46319</v>
      </c>
      <c r="C1454" s="4">
        <f>YEAR(SalesDataTable[[#This Row],[Order Date]])</f>
        <v>2026</v>
      </c>
      <c r="D1454" s="4" t="str">
        <f>"Q"&amp;ROUNDUP(MONTH(SalesDataTable[[#This Row],[Order Date]])/3,0)</f>
        <v>Q4</v>
      </c>
      <c r="E1454" s="4">
        <f>MONTH(SalesDataTable[[#This Row],[Order Date]])</f>
        <v>10</v>
      </c>
      <c r="F1454" s="4" t="str">
        <f>TEXT(SalesDataTable[[#This Row],[Order Date]],"MMM")</f>
        <v>Oct</v>
      </c>
      <c r="G1454" s="4" t="s">
        <v>20</v>
      </c>
      <c r="H1454" s="4" t="s">
        <v>31</v>
      </c>
      <c r="I1454" s="4" t="s">
        <v>8</v>
      </c>
      <c r="J1454" s="4" t="s">
        <v>16</v>
      </c>
      <c r="K1454" s="4" t="s">
        <v>9</v>
      </c>
      <c r="L1454" s="4" t="s">
        <v>46</v>
      </c>
      <c r="M1454" s="8">
        <v>6</v>
      </c>
      <c r="N1454" s="5">
        <v>72.73</v>
      </c>
      <c r="O1454" s="6">
        <v>0.05</v>
      </c>
      <c r="P1454" s="5">
        <v>32.700000000000003</v>
      </c>
      <c r="Q1454" s="5">
        <f t="shared" si="88"/>
        <v>414.56099999999998</v>
      </c>
      <c r="R1454" s="5">
        <f t="shared" si="89"/>
        <v>196.20000000000002</v>
      </c>
      <c r="S1454" s="5">
        <f t="shared" si="90"/>
        <v>218.36099999999996</v>
      </c>
      <c r="T1454" s="7">
        <f t="shared" si="91"/>
        <v>0.52672827400551425</v>
      </c>
    </row>
    <row r="1455" spans="1:20" ht="15.6">
      <c r="A1455" s="2">
        <v>2823</v>
      </c>
      <c r="B1455" s="3">
        <v>46217</v>
      </c>
      <c r="C1455" s="4">
        <f>YEAR(SalesDataTable[[#This Row],[Order Date]])</f>
        <v>2026</v>
      </c>
      <c r="D1455" s="4" t="str">
        <f>"Q"&amp;ROUNDUP(MONTH(SalesDataTable[[#This Row],[Order Date]])/3,0)</f>
        <v>Q3</v>
      </c>
      <c r="E1455" s="4">
        <f>MONTH(SalesDataTable[[#This Row],[Order Date]])</f>
        <v>7</v>
      </c>
      <c r="F1455" s="4" t="str">
        <f>TEXT(SalesDataTable[[#This Row],[Order Date]],"MMM")</f>
        <v>Jul</v>
      </c>
      <c r="G1455" s="4" t="s">
        <v>0</v>
      </c>
      <c r="H1455" s="4" t="s">
        <v>50</v>
      </c>
      <c r="I1455" s="4" t="s">
        <v>2</v>
      </c>
      <c r="J1455" s="4" t="s">
        <v>13</v>
      </c>
      <c r="K1455" s="4" t="s">
        <v>4</v>
      </c>
      <c r="L1455" s="4" t="s">
        <v>5</v>
      </c>
      <c r="M1455" s="8">
        <v>3</v>
      </c>
      <c r="N1455" s="5">
        <v>81.39</v>
      </c>
      <c r="O1455" s="6">
        <v>0</v>
      </c>
      <c r="P1455" s="5">
        <v>43.54</v>
      </c>
      <c r="Q1455" s="5">
        <f t="shared" si="88"/>
        <v>244.17000000000002</v>
      </c>
      <c r="R1455" s="5">
        <f t="shared" si="89"/>
        <v>130.62</v>
      </c>
      <c r="S1455" s="5">
        <f t="shared" si="90"/>
        <v>113.55000000000001</v>
      </c>
      <c r="T1455" s="7">
        <f t="shared" si="91"/>
        <v>0.46504484580415284</v>
      </c>
    </row>
    <row r="1456" spans="1:20" ht="15.6">
      <c r="A1456" s="2">
        <v>2828</v>
      </c>
      <c r="B1456" s="3">
        <v>46046</v>
      </c>
      <c r="C1456" s="4">
        <f>YEAR(SalesDataTable[[#This Row],[Order Date]])</f>
        <v>2026</v>
      </c>
      <c r="D1456" s="4" t="str">
        <f>"Q"&amp;ROUNDUP(MONTH(SalesDataTable[[#This Row],[Order Date]])/3,0)</f>
        <v>Q1</v>
      </c>
      <c r="E1456" s="4">
        <f>MONTH(SalesDataTable[[#This Row],[Order Date]])</f>
        <v>1</v>
      </c>
      <c r="F1456" s="4" t="str">
        <f>TEXT(SalesDataTable[[#This Row],[Order Date]],"MMM")</f>
        <v>Jan</v>
      </c>
      <c r="G1456" s="4" t="s">
        <v>6</v>
      </c>
      <c r="H1456" s="4" t="s">
        <v>41</v>
      </c>
      <c r="I1456" s="4" t="s">
        <v>8</v>
      </c>
      <c r="J1456" s="4" t="s">
        <v>16</v>
      </c>
      <c r="K1456" s="4" t="s">
        <v>14</v>
      </c>
      <c r="L1456" s="4" t="s">
        <v>32</v>
      </c>
      <c r="M1456" s="8">
        <v>3</v>
      </c>
      <c r="N1456" s="5">
        <v>46.94</v>
      </c>
      <c r="O1456" s="6">
        <v>0.05</v>
      </c>
      <c r="P1456" s="5">
        <v>18.18</v>
      </c>
      <c r="Q1456" s="5">
        <f t="shared" si="88"/>
        <v>133.779</v>
      </c>
      <c r="R1456" s="5">
        <f t="shared" si="89"/>
        <v>54.54</v>
      </c>
      <c r="S1456" s="5">
        <f t="shared" si="90"/>
        <v>79.239000000000004</v>
      </c>
      <c r="T1456" s="7">
        <f t="shared" si="91"/>
        <v>0.59231269481757232</v>
      </c>
    </row>
    <row r="1457" spans="1:20" ht="15.6">
      <c r="A1457" s="2">
        <v>2829</v>
      </c>
      <c r="B1457" s="3">
        <v>46118</v>
      </c>
      <c r="C1457" s="4">
        <f>YEAR(SalesDataTable[[#This Row],[Order Date]])</f>
        <v>2026</v>
      </c>
      <c r="D1457" s="4" t="str">
        <f>"Q"&amp;ROUNDUP(MONTH(SalesDataTable[[#This Row],[Order Date]])/3,0)</f>
        <v>Q2</v>
      </c>
      <c r="E1457" s="4">
        <f>MONTH(SalesDataTable[[#This Row],[Order Date]])</f>
        <v>4</v>
      </c>
      <c r="F1457" s="4" t="str">
        <f>TEXT(SalesDataTable[[#This Row],[Order Date]],"MMM")</f>
        <v>Apr</v>
      </c>
      <c r="G1457" s="4" t="s">
        <v>6</v>
      </c>
      <c r="H1457" s="4" t="s">
        <v>27</v>
      </c>
      <c r="I1457" s="4" t="s">
        <v>2</v>
      </c>
      <c r="J1457" s="4" t="s">
        <v>16</v>
      </c>
      <c r="K1457" s="4" t="s">
        <v>4</v>
      </c>
      <c r="L1457" s="4" t="s">
        <v>30</v>
      </c>
      <c r="M1457" s="8">
        <v>6</v>
      </c>
      <c r="N1457" s="5">
        <v>102.59</v>
      </c>
      <c r="O1457" s="6">
        <v>0.1</v>
      </c>
      <c r="P1457" s="5">
        <v>49.6</v>
      </c>
      <c r="Q1457" s="5">
        <f t="shared" si="88"/>
        <v>553.98599999999999</v>
      </c>
      <c r="R1457" s="5">
        <f t="shared" si="89"/>
        <v>297.60000000000002</v>
      </c>
      <c r="S1457" s="5">
        <f t="shared" si="90"/>
        <v>256.38599999999997</v>
      </c>
      <c r="T1457" s="7">
        <f t="shared" si="91"/>
        <v>0.46280230908362302</v>
      </c>
    </row>
    <row r="1458" spans="1:20" ht="15.6">
      <c r="A1458" s="2">
        <v>2830</v>
      </c>
      <c r="B1458" s="3">
        <v>46324</v>
      </c>
      <c r="C1458" s="4">
        <f>YEAR(SalesDataTable[[#This Row],[Order Date]])</f>
        <v>2026</v>
      </c>
      <c r="D1458" s="4" t="str">
        <f>"Q"&amp;ROUNDUP(MONTH(SalesDataTable[[#This Row],[Order Date]])/3,0)</f>
        <v>Q4</v>
      </c>
      <c r="E1458" s="4">
        <f>MONTH(SalesDataTable[[#This Row],[Order Date]])</f>
        <v>10</v>
      </c>
      <c r="F1458" s="4" t="str">
        <f>TEXT(SalesDataTable[[#This Row],[Order Date]],"MMM")</f>
        <v>Oct</v>
      </c>
      <c r="G1458" s="4" t="s">
        <v>11</v>
      </c>
      <c r="H1458" s="4" t="s">
        <v>12</v>
      </c>
      <c r="I1458" s="4" t="s">
        <v>2</v>
      </c>
      <c r="J1458" s="4" t="s">
        <v>13</v>
      </c>
      <c r="K1458" s="4" t="s">
        <v>14</v>
      </c>
      <c r="L1458" s="4" t="s">
        <v>48</v>
      </c>
      <c r="M1458" s="8">
        <v>1</v>
      </c>
      <c r="N1458" s="5">
        <v>161.94999999999999</v>
      </c>
      <c r="O1458" s="6">
        <v>0</v>
      </c>
      <c r="P1458" s="5">
        <v>86.61</v>
      </c>
      <c r="Q1458" s="5">
        <f t="shared" si="88"/>
        <v>161.94999999999999</v>
      </c>
      <c r="R1458" s="5">
        <f t="shared" si="89"/>
        <v>86.61</v>
      </c>
      <c r="S1458" s="5">
        <f t="shared" si="90"/>
        <v>75.339999999999989</v>
      </c>
      <c r="T1458" s="7">
        <f t="shared" si="91"/>
        <v>0.46520531028095086</v>
      </c>
    </row>
    <row r="1459" spans="1:20" ht="15.6">
      <c r="A1459" s="2">
        <v>2831</v>
      </c>
      <c r="B1459" s="3">
        <v>46272</v>
      </c>
      <c r="C1459" s="4">
        <f>YEAR(SalesDataTable[[#This Row],[Order Date]])</f>
        <v>2026</v>
      </c>
      <c r="D1459" s="4" t="str">
        <f>"Q"&amp;ROUNDUP(MONTH(SalesDataTable[[#This Row],[Order Date]])/3,0)</f>
        <v>Q3</v>
      </c>
      <c r="E1459" s="4">
        <f>MONTH(SalesDataTable[[#This Row],[Order Date]])</f>
        <v>9</v>
      </c>
      <c r="F1459" s="4" t="str">
        <f>TEXT(SalesDataTable[[#This Row],[Order Date]],"MMM")</f>
        <v>Sep</v>
      </c>
      <c r="G1459" s="4" t="s">
        <v>0</v>
      </c>
      <c r="H1459" s="4" t="s">
        <v>36</v>
      </c>
      <c r="I1459" s="4" t="s">
        <v>2</v>
      </c>
      <c r="J1459" s="4" t="s">
        <v>13</v>
      </c>
      <c r="K1459" s="4" t="s">
        <v>14</v>
      </c>
      <c r="L1459" s="4" t="s">
        <v>32</v>
      </c>
      <c r="M1459" s="8">
        <v>1</v>
      </c>
      <c r="N1459" s="5">
        <v>46.44</v>
      </c>
      <c r="O1459" s="6">
        <v>0.05</v>
      </c>
      <c r="P1459" s="5">
        <v>17.88</v>
      </c>
      <c r="Q1459" s="5">
        <f t="shared" si="88"/>
        <v>44.117999999999995</v>
      </c>
      <c r="R1459" s="5">
        <f t="shared" si="89"/>
        <v>17.88</v>
      </c>
      <c r="S1459" s="5">
        <f t="shared" si="90"/>
        <v>26.237999999999996</v>
      </c>
      <c r="T1459" s="7">
        <f t="shared" si="91"/>
        <v>0.59472324221406225</v>
      </c>
    </row>
    <row r="1460" spans="1:20" ht="15.6">
      <c r="A1460" s="2">
        <v>2832</v>
      </c>
      <c r="B1460" s="3">
        <v>46135</v>
      </c>
      <c r="C1460" s="4">
        <f>YEAR(SalesDataTable[[#This Row],[Order Date]])</f>
        <v>2026</v>
      </c>
      <c r="D1460" s="4" t="str">
        <f>"Q"&amp;ROUNDUP(MONTH(SalesDataTable[[#This Row],[Order Date]])/3,0)</f>
        <v>Q2</v>
      </c>
      <c r="E1460" s="4">
        <f>MONTH(SalesDataTable[[#This Row],[Order Date]])</f>
        <v>4</v>
      </c>
      <c r="F1460" s="4" t="str">
        <f>TEXT(SalesDataTable[[#This Row],[Order Date]],"MMM")</f>
        <v>Apr</v>
      </c>
      <c r="G1460" s="4" t="s">
        <v>20</v>
      </c>
      <c r="H1460" s="4" t="s">
        <v>33</v>
      </c>
      <c r="I1460" s="4" t="s">
        <v>28</v>
      </c>
      <c r="J1460" s="4" t="s">
        <v>3</v>
      </c>
      <c r="K1460" s="4" t="s">
        <v>34</v>
      </c>
      <c r="L1460" s="4" t="s">
        <v>35</v>
      </c>
      <c r="M1460" s="8">
        <v>1</v>
      </c>
      <c r="N1460" s="5">
        <v>39.89</v>
      </c>
      <c r="O1460" s="6">
        <v>0.05</v>
      </c>
      <c r="P1460" s="5">
        <v>15.06</v>
      </c>
      <c r="Q1460" s="5">
        <f t="shared" si="88"/>
        <v>37.895499999999998</v>
      </c>
      <c r="R1460" s="5">
        <f t="shared" si="89"/>
        <v>15.06</v>
      </c>
      <c r="S1460" s="5">
        <f t="shared" si="90"/>
        <v>22.835499999999996</v>
      </c>
      <c r="T1460" s="7">
        <f t="shared" si="91"/>
        <v>0.60259133670224685</v>
      </c>
    </row>
    <row r="1461" spans="1:20" ht="15.6">
      <c r="A1461" s="2">
        <v>2833</v>
      </c>
      <c r="B1461" s="3">
        <v>46176</v>
      </c>
      <c r="C1461" s="4">
        <f>YEAR(SalesDataTable[[#This Row],[Order Date]])</f>
        <v>2026</v>
      </c>
      <c r="D1461" s="4" t="str">
        <f>"Q"&amp;ROUNDUP(MONTH(SalesDataTable[[#This Row],[Order Date]])/3,0)</f>
        <v>Q2</v>
      </c>
      <c r="E1461" s="4">
        <f>MONTH(SalesDataTable[[#This Row],[Order Date]])</f>
        <v>6</v>
      </c>
      <c r="F1461" s="4" t="str">
        <f>TEXT(SalesDataTable[[#This Row],[Order Date]],"MMM")</f>
        <v>Jun</v>
      </c>
      <c r="G1461" s="4" t="s">
        <v>20</v>
      </c>
      <c r="H1461" s="4" t="s">
        <v>47</v>
      </c>
      <c r="I1461" s="4" t="s">
        <v>2</v>
      </c>
      <c r="J1461" s="4" t="s">
        <v>3</v>
      </c>
      <c r="K1461" s="4" t="s">
        <v>9</v>
      </c>
      <c r="L1461" s="4" t="s">
        <v>17</v>
      </c>
      <c r="M1461" s="8">
        <v>3</v>
      </c>
      <c r="N1461" s="5">
        <v>141.6</v>
      </c>
      <c r="O1461" s="6">
        <v>0</v>
      </c>
      <c r="P1461" s="5">
        <v>78.02</v>
      </c>
      <c r="Q1461" s="5">
        <f t="shared" si="88"/>
        <v>424.79999999999995</v>
      </c>
      <c r="R1461" s="5">
        <f t="shared" si="89"/>
        <v>234.06</v>
      </c>
      <c r="S1461" s="5">
        <f t="shared" si="90"/>
        <v>190.73999999999995</v>
      </c>
      <c r="T1461" s="7">
        <f t="shared" si="91"/>
        <v>0.44901129943502821</v>
      </c>
    </row>
    <row r="1462" spans="1:20" ht="15.6">
      <c r="A1462" s="2">
        <v>2838</v>
      </c>
      <c r="B1462" s="3">
        <v>46226</v>
      </c>
      <c r="C1462" s="4">
        <f>YEAR(SalesDataTable[[#This Row],[Order Date]])</f>
        <v>2026</v>
      </c>
      <c r="D1462" s="4" t="str">
        <f>"Q"&amp;ROUNDUP(MONTH(SalesDataTable[[#This Row],[Order Date]])/3,0)</f>
        <v>Q3</v>
      </c>
      <c r="E1462" s="4">
        <f>MONTH(SalesDataTable[[#This Row],[Order Date]])</f>
        <v>7</v>
      </c>
      <c r="F1462" s="4" t="str">
        <f>TEXT(SalesDataTable[[#This Row],[Order Date]],"MMM")</f>
        <v>Jul</v>
      </c>
      <c r="G1462" s="4" t="s">
        <v>20</v>
      </c>
      <c r="H1462" s="4" t="s">
        <v>47</v>
      </c>
      <c r="I1462" s="4" t="s">
        <v>28</v>
      </c>
      <c r="J1462" s="4" t="s">
        <v>13</v>
      </c>
      <c r="K1462" s="4" t="s">
        <v>9</v>
      </c>
      <c r="L1462" s="4" t="s">
        <v>46</v>
      </c>
      <c r="M1462" s="8">
        <v>1</v>
      </c>
      <c r="N1462" s="5">
        <v>69.75</v>
      </c>
      <c r="O1462" s="6">
        <v>0</v>
      </c>
      <c r="P1462" s="5">
        <v>33.299999999999997</v>
      </c>
      <c r="Q1462" s="5">
        <f t="shared" si="88"/>
        <v>69.75</v>
      </c>
      <c r="R1462" s="5">
        <f t="shared" si="89"/>
        <v>33.299999999999997</v>
      </c>
      <c r="S1462" s="5">
        <f t="shared" si="90"/>
        <v>36.450000000000003</v>
      </c>
      <c r="T1462" s="7">
        <f t="shared" si="91"/>
        <v>0.52258064516129032</v>
      </c>
    </row>
    <row r="1463" spans="1:20" ht="15.6">
      <c r="A1463" s="2">
        <v>2839</v>
      </c>
      <c r="B1463" s="3">
        <v>46127</v>
      </c>
      <c r="C1463" s="4">
        <f>YEAR(SalesDataTable[[#This Row],[Order Date]])</f>
        <v>2026</v>
      </c>
      <c r="D1463" s="4" t="str">
        <f>"Q"&amp;ROUNDUP(MONTH(SalesDataTable[[#This Row],[Order Date]])/3,0)</f>
        <v>Q2</v>
      </c>
      <c r="E1463" s="4">
        <f>MONTH(SalesDataTable[[#This Row],[Order Date]])</f>
        <v>4</v>
      </c>
      <c r="F1463" s="4" t="str">
        <f>TEXT(SalesDataTable[[#This Row],[Order Date]],"MMM")</f>
        <v>Apr</v>
      </c>
      <c r="G1463" s="4" t="s">
        <v>6</v>
      </c>
      <c r="H1463" s="4" t="s">
        <v>49</v>
      </c>
      <c r="I1463" s="4" t="s">
        <v>19</v>
      </c>
      <c r="J1463" s="4" t="s">
        <v>13</v>
      </c>
      <c r="K1463" s="4" t="s">
        <v>14</v>
      </c>
      <c r="L1463" s="4" t="s">
        <v>32</v>
      </c>
      <c r="M1463" s="8">
        <v>1</v>
      </c>
      <c r="N1463" s="5">
        <v>47</v>
      </c>
      <c r="O1463" s="6">
        <v>0</v>
      </c>
      <c r="P1463" s="5">
        <v>18.64</v>
      </c>
      <c r="Q1463" s="5">
        <f t="shared" si="88"/>
        <v>47</v>
      </c>
      <c r="R1463" s="5">
        <f t="shared" si="89"/>
        <v>18.64</v>
      </c>
      <c r="S1463" s="5">
        <f t="shared" si="90"/>
        <v>28.36</v>
      </c>
      <c r="T1463" s="7">
        <f t="shared" si="91"/>
        <v>0.60340425531914887</v>
      </c>
    </row>
    <row r="1464" spans="1:20" ht="15.6">
      <c r="A1464" s="2">
        <v>2840</v>
      </c>
      <c r="B1464" s="3">
        <v>46293</v>
      </c>
      <c r="C1464" s="4">
        <f>YEAR(SalesDataTable[[#This Row],[Order Date]])</f>
        <v>2026</v>
      </c>
      <c r="D1464" s="4" t="str">
        <f>"Q"&amp;ROUNDUP(MONTH(SalesDataTable[[#This Row],[Order Date]])/3,0)</f>
        <v>Q3</v>
      </c>
      <c r="E1464" s="4">
        <f>MONTH(SalesDataTable[[#This Row],[Order Date]])</f>
        <v>9</v>
      </c>
      <c r="F1464" s="4" t="str">
        <f>TEXT(SalesDataTable[[#This Row],[Order Date]],"MMM")</f>
        <v>Sep</v>
      </c>
      <c r="G1464" s="4" t="s">
        <v>0</v>
      </c>
      <c r="H1464" s="4" t="s">
        <v>1</v>
      </c>
      <c r="I1464" s="4" t="s">
        <v>2</v>
      </c>
      <c r="J1464" s="4" t="s">
        <v>3</v>
      </c>
      <c r="K1464" s="4" t="s">
        <v>9</v>
      </c>
      <c r="L1464" s="4" t="s">
        <v>37</v>
      </c>
      <c r="M1464" s="8">
        <v>2</v>
      </c>
      <c r="N1464" s="5">
        <v>151.69999999999999</v>
      </c>
      <c r="O1464" s="6">
        <v>0</v>
      </c>
      <c r="P1464" s="5">
        <v>77.19</v>
      </c>
      <c r="Q1464" s="5">
        <f t="shared" si="88"/>
        <v>303.39999999999998</v>
      </c>
      <c r="R1464" s="5">
        <f t="shared" si="89"/>
        <v>154.38</v>
      </c>
      <c r="S1464" s="5">
        <f t="shared" si="90"/>
        <v>149.01999999999998</v>
      </c>
      <c r="T1464" s="7">
        <f t="shared" si="91"/>
        <v>0.49116677653263019</v>
      </c>
    </row>
    <row r="1465" spans="1:20" ht="15.6">
      <c r="A1465" s="2">
        <v>2841</v>
      </c>
      <c r="B1465" s="3">
        <v>46363</v>
      </c>
      <c r="C1465" s="4">
        <f>YEAR(SalesDataTable[[#This Row],[Order Date]])</f>
        <v>2026</v>
      </c>
      <c r="D1465" s="4" t="str">
        <f>"Q"&amp;ROUNDUP(MONTH(SalesDataTable[[#This Row],[Order Date]])/3,0)</f>
        <v>Q4</v>
      </c>
      <c r="E1465" s="4">
        <f>MONTH(SalesDataTable[[#This Row],[Order Date]])</f>
        <v>12</v>
      </c>
      <c r="F1465" s="4" t="str">
        <f>TEXT(SalesDataTable[[#This Row],[Order Date]],"MMM")</f>
        <v>Dec</v>
      </c>
      <c r="G1465" s="4" t="s">
        <v>6</v>
      </c>
      <c r="H1465" s="4" t="s">
        <v>49</v>
      </c>
      <c r="I1465" s="4" t="s">
        <v>2</v>
      </c>
      <c r="J1465" s="4" t="s">
        <v>13</v>
      </c>
      <c r="K1465" s="4" t="s">
        <v>23</v>
      </c>
      <c r="L1465" s="4" t="s">
        <v>29</v>
      </c>
      <c r="M1465" s="8">
        <v>3</v>
      </c>
      <c r="N1465" s="5">
        <v>196.97</v>
      </c>
      <c r="O1465" s="6">
        <v>0.15</v>
      </c>
      <c r="P1465" s="5">
        <v>101.88</v>
      </c>
      <c r="Q1465" s="5">
        <f t="shared" si="88"/>
        <v>502.27349999999996</v>
      </c>
      <c r="R1465" s="5">
        <f t="shared" si="89"/>
        <v>305.64</v>
      </c>
      <c r="S1465" s="5">
        <f t="shared" si="90"/>
        <v>196.63349999999997</v>
      </c>
      <c r="T1465" s="7">
        <f t="shared" si="91"/>
        <v>0.39148690902466482</v>
      </c>
    </row>
    <row r="1466" spans="1:20" ht="15.6">
      <c r="A1466" s="2">
        <v>2842</v>
      </c>
      <c r="B1466" s="3">
        <v>46376</v>
      </c>
      <c r="C1466" s="4">
        <f>YEAR(SalesDataTable[[#This Row],[Order Date]])</f>
        <v>2026</v>
      </c>
      <c r="D1466" s="4" t="str">
        <f>"Q"&amp;ROUNDUP(MONTH(SalesDataTable[[#This Row],[Order Date]])/3,0)</f>
        <v>Q4</v>
      </c>
      <c r="E1466" s="4">
        <f>MONTH(SalesDataTable[[#This Row],[Order Date]])</f>
        <v>12</v>
      </c>
      <c r="F1466" s="4" t="str">
        <f>TEXT(SalesDataTable[[#This Row],[Order Date]],"MMM")</f>
        <v>Dec</v>
      </c>
      <c r="G1466" s="4" t="s">
        <v>11</v>
      </c>
      <c r="H1466" s="4" t="s">
        <v>39</v>
      </c>
      <c r="I1466" s="4" t="s">
        <v>8</v>
      </c>
      <c r="J1466" s="4" t="s">
        <v>16</v>
      </c>
      <c r="K1466" s="4" t="s">
        <v>4</v>
      </c>
      <c r="L1466" s="4" t="s">
        <v>22</v>
      </c>
      <c r="M1466" s="8">
        <v>5</v>
      </c>
      <c r="N1466" s="5">
        <v>51.02</v>
      </c>
      <c r="O1466" s="6">
        <v>0.05</v>
      </c>
      <c r="P1466" s="5">
        <v>22.56</v>
      </c>
      <c r="Q1466" s="5">
        <f t="shared" si="88"/>
        <v>242.345</v>
      </c>
      <c r="R1466" s="5">
        <f t="shared" si="89"/>
        <v>112.8</v>
      </c>
      <c r="S1466" s="5">
        <f t="shared" si="90"/>
        <v>129.54500000000002</v>
      </c>
      <c r="T1466" s="7">
        <f t="shared" si="91"/>
        <v>0.5345478553302111</v>
      </c>
    </row>
    <row r="1467" spans="1:20" ht="15.6">
      <c r="A1467" s="2">
        <v>2844</v>
      </c>
      <c r="B1467" s="3">
        <v>46034</v>
      </c>
      <c r="C1467" s="4">
        <f>YEAR(SalesDataTable[[#This Row],[Order Date]])</f>
        <v>2026</v>
      </c>
      <c r="D1467" s="4" t="str">
        <f>"Q"&amp;ROUNDUP(MONTH(SalesDataTable[[#This Row],[Order Date]])/3,0)</f>
        <v>Q1</v>
      </c>
      <c r="E1467" s="4">
        <f>MONTH(SalesDataTable[[#This Row],[Order Date]])</f>
        <v>1</v>
      </c>
      <c r="F1467" s="4" t="str">
        <f>TEXT(SalesDataTable[[#This Row],[Order Date]],"MMM")</f>
        <v>Jan</v>
      </c>
      <c r="G1467" s="4" t="s">
        <v>0</v>
      </c>
      <c r="H1467" s="4" t="s">
        <v>1</v>
      </c>
      <c r="I1467" s="4" t="s">
        <v>2</v>
      </c>
      <c r="J1467" s="4" t="s">
        <v>13</v>
      </c>
      <c r="K1467" s="4" t="s">
        <v>14</v>
      </c>
      <c r="L1467" s="4" t="s">
        <v>44</v>
      </c>
      <c r="M1467" s="8">
        <v>1</v>
      </c>
      <c r="N1467" s="5">
        <v>136.18</v>
      </c>
      <c r="O1467" s="6">
        <v>0</v>
      </c>
      <c r="P1467" s="5">
        <v>68.34</v>
      </c>
      <c r="Q1467" s="5">
        <f t="shared" si="88"/>
        <v>136.18</v>
      </c>
      <c r="R1467" s="5">
        <f t="shared" si="89"/>
        <v>68.34</v>
      </c>
      <c r="S1467" s="5">
        <f t="shared" si="90"/>
        <v>67.84</v>
      </c>
      <c r="T1467" s="7">
        <f t="shared" si="91"/>
        <v>0.498164194448524</v>
      </c>
    </row>
    <row r="1468" spans="1:20" ht="15.6">
      <c r="A1468" s="2">
        <v>2845</v>
      </c>
      <c r="B1468" s="3">
        <v>46272</v>
      </c>
      <c r="C1468" s="4">
        <f>YEAR(SalesDataTable[[#This Row],[Order Date]])</f>
        <v>2026</v>
      </c>
      <c r="D1468" s="4" t="str">
        <f>"Q"&amp;ROUNDUP(MONTH(SalesDataTable[[#This Row],[Order Date]])/3,0)</f>
        <v>Q3</v>
      </c>
      <c r="E1468" s="4">
        <f>MONTH(SalesDataTable[[#This Row],[Order Date]])</f>
        <v>9</v>
      </c>
      <c r="F1468" s="4" t="str">
        <f>TEXT(SalesDataTable[[#This Row],[Order Date]],"MMM")</f>
        <v>Sep</v>
      </c>
      <c r="G1468" s="4" t="s">
        <v>0</v>
      </c>
      <c r="H1468" s="4" t="s">
        <v>1</v>
      </c>
      <c r="I1468" s="4" t="s">
        <v>8</v>
      </c>
      <c r="J1468" s="4" t="s">
        <v>16</v>
      </c>
      <c r="K1468" s="4" t="s">
        <v>14</v>
      </c>
      <c r="L1468" s="4" t="s">
        <v>44</v>
      </c>
      <c r="M1468" s="8">
        <v>4</v>
      </c>
      <c r="N1468" s="5">
        <v>133.26</v>
      </c>
      <c r="O1468" s="6">
        <v>0.1</v>
      </c>
      <c r="P1468" s="5">
        <v>68.77</v>
      </c>
      <c r="Q1468" s="5">
        <f t="shared" si="88"/>
        <v>479.73599999999999</v>
      </c>
      <c r="R1468" s="5">
        <f t="shared" si="89"/>
        <v>275.08</v>
      </c>
      <c r="S1468" s="5">
        <f t="shared" si="90"/>
        <v>204.65600000000001</v>
      </c>
      <c r="T1468" s="7">
        <f t="shared" si="91"/>
        <v>0.42660129738022579</v>
      </c>
    </row>
    <row r="1469" spans="1:20" ht="15.6">
      <c r="A1469" s="2">
        <v>2847</v>
      </c>
      <c r="B1469" s="3">
        <v>46166</v>
      </c>
      <c r="C1469" s="4">
        <f>YEAR(SalesDataTable[[#This Row],[Order Date]])</f>
        <v>2026</v>
      </c>
      <c r="D1469" s="4" t="str">
        <f>"Q"&amp;ROUNDUP(MONTH(SalesDataTable[[#This Row],[Order Date]])/3,0)</f>
        <v>Q2</v>
      </c>
      <c r="E1469" s="4">
        <f>MONTH(SalesDataTable[[#This Row],[Order Date]])</f>
        <v>5</v>
      </c>
      <c r="F1469" s="4" t="str">
        <f>TEXT(SalesDataTable[[#This Row],[Order Date]],"MMM")</f>
        <v>May</v>
      </c>
      <c r="G1469" s="4" t="s">
        <v>20</v>
      </c>
      <c r="H1469" s="4" t="s">
        <v>47</v>
      </c>
      <c r="I1469" s="4" t="s">
        <v>2</v>
      </c>
      <c r="J1469" s="4" t="s">
        <v>3</v>
      </c>
      <c r="K1469" s="4" t="s">
        <v>23</v>
      </c>
      <c r="L1469" s="4" t="s">
        <v>51</v>
      </c>
      <c r="M1469" s="8">
        <v>2</v>
      </c>
      <c r="N1469" s="5">
        <v>125.95</v>
      </c>
      <c r="O1469" s="6">
        <v>0.05</v>
      </c>
      <c r="P1469" s="5">
        <v>61.74</v>
      </c>
      <c r="Q1469" s="5">
        <f t="shared" si="88"/>
        <v>239.30500000000001</v>
      </c>
      <c r="R1469" s="5">
        <f t="shared" si="89"/>
        <v>123.48</v>
      </c>
      <c r="S1469" s="5">
        <f t="shared" si="90"/>
        <v>115.825</v>
      </c>
      <c r="T1469" s="7">
        <f t="shared" si="91"/>
        <v>0.48400576669940032</v>
      </c>
    </row>
    <row r="1470" spans="1:20" ht="15.6">
      <c r="A1470" s="2">
        <v>2848</v>
      </c>
      <c r="B1470" s="3">
        <v>46124</v>
      </c>
      <c r="C1470" s="4">
        <f>YEAR(SalesDataTable[[#This Row],[Order Date]])</f>
        <v>2026</v>
      </c>
      <c r="D1470" s="4" t="str">
        <f>"Q"&amp;ROUNDUP(MONTH(SalesDataTable[[#This Row],[Order Date]])/3,0)</f>
        <v>Q2</v>
      </c>
      <c r="E1470" s="4">
        <f>MONTH(SalesDataTable[[#This Row],[Order Date]])</f>
        <v>4</v>
      </c>
      <c r="F1470" s="4" t="str">
        <f>TEXT(SalesDataTable[[#This Row],[Order Date]],"MMM")</f>
        <v>Apr</v>
      </c>
      <c r="G1470" s="4" t="s">
        <v>6</v>
      </c>
      <c r="H1470" s="4" t="s">
        <v>27</v>
      </c>
      <c r="I1470" s="4" t="s">
        <v>2</v>
      </c>
      <c r="J1470" s="4" t="s">
        <v>13</v>
      </c>
      <c r="K1470" s="4" t="s">
        <v>9</v>
      </c>
      <c r="L1470" s="4" t="s">
        <v>46</v>
      </c>
      <c r="M1470" s="8">
        <v>1</v>
      </c>
      <c r="N1470" s="5">
        <v>71.64</v>
      </c>
      <c r="O1470" s="6">
        <v>0.05</v>
      </c>
      <c r="P1470" s="5">
        <v>32.729999999999997</v>
      </c>
      <c r="Q1470" s="5">
        <f t="shared" si="88"/>
        <v>68.057999999999993</v>
      </c>
      <c r="R1470" s="5">
        <f t="shared" si="89"/>
        <v>32.729999999999997</v>
      </c>
      <c r="S1470" s="5">
        <f t="shared" si="90"/>
        <v>35.327999999999996</v>
      </c>
      <c r="T1470" s="7">
        <f t="shared" si="91"/>
        <v>0.51908666137706072</v>
      </c>
    </row>
    <row r="1471" spans="1:20" ht="15.6">
      <c r="A1471" s="2">
        <v>2850</v>
      </c>
      <c r="B1471" s="3">
        <v>46327</v>
      </c>
      <c r="C1471" s="4">
        <f>YEAR(SalesDataTable[[#This Row],[Order Date]])</f>
        <v>2026</v>
      </c>
      <c r="D1471" s="4" t="str">
        <f>"Q"&amp;ROUNDUP(MONTH(SalesDataTable[[#This Row],[Order Date]])/3,0)</f>
        <v>Q4</v>
      </c>
      <c r="E1471" s="4">
        <f>MONTH(SalesDataTable[[#This Row],[Order Date]])</f>
        <v>11</v>
      </c>
      <c r="F1471" s="4" t="str">
        <f>TEXT(SalesDataTable[[#This Row],[Order Date]],"MMM")</f>
        <v>Nov</v>
      </c>
      <c r="G1471" s="4" t="s">
        <v>11</v>
      </c>
      <c r="H1471" s="4" t="s">
        <v>12</v>
      </c>
      <c r="I1471" s="4" t="s">
        <v>8</v>
      </c>
      <c r="J1471" s="4" t="s">
        <v>3</v>
      </c>
      <c r="K1471" s="4" t="s">
        <v>34</v>
      </c>
      <c r="L1471" s="4" t="s">
        <v>45</v>
      </c>
      <c r="M1471" s="8">
        <v>3</v>
      </c>
      <c r="N1471" s="5">
        <v>50.05</v>
      </c>
      <c r="O1471" s="6">
        <v>0.15</v>
      </c>
      <c r="P1471" s="5">
        <v>22.36</v>
      </c>
      <c r="Q1471" s="5">
        <f t="shared" si="88"/>
        <v>127.62749999999998</v>
      </c>
      <c r="R1471" s="5">
        <f t="shared" si="89"/>
        <v>67.08</v>
      </c>
      <c r="S1471" s="5">
        <f t="shared" si="90"/>
        <v>60.547499999999985</v>
      </c>
      <c r="T1471" s="7">
        <f t="shared" si="91"/>
        <v>0.47440794499618022</v>
      </c>
    </row>
    <row r="1472" spans="1:20" ht="15.6">
      <c r="A1472" s="2">
        <v>2852</v>
      </c>
      <c r="B1472" s="3">
        <v>46322</v>
      </c>
      <c r="C1472" s="4">
        <f>YEAR(SalesDataTable[[#This Row],[Order Date]])</f>
        <v>2026</v>
      </c>
      <c r="D1472" s="4" t="str">
        <f>"Q"&amp;ROUNDUP(MONTH(SalesDataTable[[#This Row],[Order Date]])/3,0)</f>
        <v>Q4</v>
      </c>
      <c r="E1472" s="4">
        <f>MONTH(SalesDataTable[[#This Row],[Order Date]])</f>
        <v>10</v>
      </c>
      <c r="F1472" s="4" t="str">
        <f>TEXT(SalesDataTable[[#This Row],[Order Date]],"MMM")</f>
        <v>Oct</v>
      </c>
      <c r="G1472" s="4" t="s">
        <v>6</v>
      </c>
      <c r="H1472" s="4" t="s">
        <v>43</v>
      </c>
      <c r="I1472" s="4" t="s">
        <v>8</v>
      </c>
      <c r="J1472" s="4" t="s">
        <v>16</v>
      </c>
      <c r="K1472" s="4" t="s">
        <v>9</v>
      </c>
      <c r="L1472" s="4" t="s">
        <v>17</v>
      </c>
      <c r="M1472" s="8">
        <v>3</v>
      </c>
      <c r="N1472" s="5">
        <v>141.96</v>
      </c>
      <c r="O1472" s="6">
        <v>0.1</v>
      </c>
      <c r="P1472" s="5">
        <v>77.42</v>
      </c>
      <c r="Q1472" s="5">
        <f t="shared" si="88"/>
        <v>383.29200000000003</v>
      </c>
      <c r="R1472" s="5">
        <f t="shared" si="89"/>
        <v>232.26</v>
      </c>
      <c r="S1472" s="5">
        <f t="shared" si="90"/>
        <v>151.03200000000004</v>
      </c>
      <c r="T1472" s="7">
        <f t="shared" si="91"/>
        <v>0.39403900942362485</v>
      </c>
    </row>
    <row r="1473" spans="1:20" ht="15.6">
      <c r="A1473" s="2">
        <v>2853</v>
      </c>
      <c r="B1473" s="3">
        <v>46344</v>
      </c>
      <c r="C1473" s="4">
        <f>YEAR(SalesDataTable[[#This Row],[Order Date]])</f>
        <v>2026</v>
      </c>
      <c r="D1473" s="4" t="str">
        <f>"Q"&amp;ROUNDUP(MONTH(SalesDataTable[[#This Row],[Order Date]])/3,0)</f>
        <v>Q4</v>
      </c>
      <c r="E1473" s="4">
        <f>MONTH(SalesDataTable[[#This Row],[Order Date]])</f>
        <v>11</v>
      </c>
      <c r="F1473" s="4" t="str">
        <f>TEXT(SalesDataTable[[#This Row],[Order Date]],"MMM")</f>
        <v>Nov</v>
      </c>
      <c r="G1473" s="4" t="s">
        <v>11</v>
      </c>
      <c r="H1473" s="4" t="s">
        <v>18</v>
      </c>
      <c r="I1473" s="4" t="s">
        <v>2</v>
      </c>
      <c r="J1473" s="4" t="s">
        <v>13</v>
      </c>
      <c r="K1473" s="4" t="s">
        <v>4</v>
      </c>
      <c r="L1473" s="4" t="s">
        <v>30</v>
      </c>
      <c r="M1473" s="8">
        <v>1</v>
      </c>
      <c r="N1473" s="5">
        <v>104.64</v>
      </c>
      <c r="O1473" s="6">
        <v>0</v>
      </c>
      <c r="P1473" s="5">
        <v>50.79</v>
      </c>
      <c r="Q1473" s="5">
        <f t="shared" si="88"/>
        <v>104.64</v>
      </c>
      <c r="R1473" s="5">
        <f t="shared" si="89"/>
        <v>50.79</v>
      </c>
      <c r="S1473" s="5">
        <f t="shared" si="90"/>
        <v>53.85</v>
      </c>
      <c r="T1473" s="7">
        <f t="shared" si="91"/>
        <v>0.51462155963302758</v>
      </c>
    </row>
    <row r="1474" spans="1:20" ht="15.6">
      <c r="A1474" s="2">
        <v>2854</v>
      </c>
      <c r="B1474" s="3">
        <v>46308</v>
      </c>
      <c r="C1474" s="4">
        <f>YEAR(SalesDataTable[[#This Row],[Order Date]])</f>
        <v>2026</v>
      </c>
      <c r="D1474" s="4" t="str">
        <f>"Q"&amp;ROUNDUP(MONTH(SalesDataTable[[#This Row],[Order Date]])/3,0)</f>
        <v>Q4</v>
      </c>
      <c r="E1474" s="4">
        <f>MONTH(SalesDataTable[[#This Row],[Order Date]])</f>
        <v>10</v>
      </c>
      <c r="F1474" s="4" t="str">
        <f>TEXT(SalesDataTable[[#This Row],[Order Date]],"MMM")</f>
        <v>Oct</v>
      </c>
      <c r="G1474" s="4" t="s">
        <v>0</v>
      </c>
      <c r="H1474" s="4" t="s">
        <v>50</v>
      </c>
      <c r="I1474" s="4" t="s">
        <v>19</v>
      </c>
      <c r="J1474" s="4" t="s">
        <v>13</v>
      </c>
      <c r="K1474" s="4" t="s">
        <v>14</v>
      </c>
      <c r="L1474" s="4" t="s">
        <v>15</v>
      </c>
      <c r="M1474" s="8">
        <v>3</v>
      </c>
      <c r="N1474" s="5">
        <v>36.049999999999997</v>
      </c>
      <c r="O1474" s="6">
        <v>0.1</v>
      </c>
      <c r="P1474" s="5">
        <v>13.87</v>
      </c>
      <c r="Q1474" s="5">
        <f t="shared" ref="Q1474:Q1537" si="92">M1474*N1474*(1-O1474)</f>
        <v>97.334999999999994</v>
      </c>
      <c r="R1474" s="5">
        <f t="shared" ref="R1474:R1537" si="93">M1474*P1474</f>
        <v>41.61</v>
      </c>
      <c r="S1474" s="5">
        <f t="shared" ref="S1474:S1537" si="94">Q1474-R1474</f>
        <v>55.724999999999994</v>
      </c>
      <c r="T1474" s="7">
        <f t="shared" ref="T1474:T1537" si="95">IFERROR(S1474/Q1474,0)</f>
        <v>0.57250732008013561</v>
      </c>
    </row>
    <row r="1475" spans="1:20" ht="15.6">
      <c r="A1475" s="2">
        <v>2855</v>
      </c>
      <c r="B1475" s="3">
        <v>46338</v>
      </c>
      <c r="C1475" s="4">
        <f>YEAR(SalesDataTable[[#This Row],[Order Date]])</f>
        <v>2026</v>
      </c>
      <c r="D1475" s="4" t="str">
        <f>"Q"&amp;ROUNDUP(MONTH(SalesDataTable[[#This Row],[Order Date]])/3,0)</f>
        <v>Q4</v>
      </c>
      <c r="E1475" s="4">
        <f>MONTH(SalesDataTable[[#This Row],[Order Date]])</f>
        <v>11</v>
      </c>
      <c r="F1475" s="4" t="str">
        <f>TEXT(SalesDataTable[[#This Row],[Order Date]],"MMM")</f>
        <v>Nov</v>
      </c>
      <c r="G1475" s="4" t="s">
        <v>11</v>
      </c>
      <c r="H1475" s="4" t="s">
        <v>39</v>
      </c>
      <c r="I1475" s="4" t="s">
        <v>28</v>
      </c>
      <c r="J1475" s="4" t="s">
        <v>13</v>
      </c>
      <c r="K1475" s="4" t="s">
        <v>23</v>
      </c>
      <c r="L1475" s="4" t="s">
        <v>51</v>
      </c>
      <c r="M1475" s="8">
        <v>1</v>
      </c>
      <c r="N1475" s="5">
        <v>125.32</v>
      </c>
      <c r="O1475" s="6">
        <v>0.15</v>
      </c>
      <c r="P1475" s="5">
        <v>59.49</v>
      </c>
      <c r="Q1475" s="5">
        <f t="shared" si="92"/>
        <v>106.52199999999999</v>
      </c>
      <c r="R1475" s="5">
        <f t="shared" si="93"/>
        <v>59.49</v>
      </c>
      <c r="S1475" s="5">
        <f t="shared" si="94"/>
        <v>47.031999999999989</v>
      </c>
      <c r="T1475" s="7">
        <f t="shared" si="95"/>
        <v>0.44152381667636725</v>
      </c>
    </row>
    <row r="1476" spans="1:20" ht="15.6">
      <c r="A1476" s="2">
        <v>2856</v>
      </c>
      <c r="B1476" s="3">
        <v>46158</v>
      </c>
      <c r="C1476" s="4">
        <f>YEAR(SalesDataTable[[#This Row],[Order Date]])</f>
        <v>2026</v>
      </c>
      <c r="D1476" s="4" t="str">
        <f>"Q"&amp;ROUNDUP(MONTH(SalesDataTable[[#This Row],[Order Date]])/3,0)</f>
        <v>Q2</v>
      </c>
      <c r="E1476" s="4">
        <f>MONTH(SalesDataTable[[#This Row],[Order Date]])</f>
        <v>5</v>
      </c>
      <c r="F1476" s="4" t="str">
        <f>TEXT(SalesDataTable[[#This Row],[Order Date]],"MMM")</f>
        <v>May</v>
      </c>
      <c r="G1476" s="4" t="s">
        <v>6</v>
      </c>
      <c r="H1476" s="4" t="s">
        <v>41</v>
      </c>
      <c r="I1476" s="4" t="s">
        <v>8</v>
      </c>
      <c r="J1476" s="4" t="s">
        <v>16</v>
      </c>
      <c r="K1476" s="4" t="s">
        <v>34</v>
      </c>
      <c r="L1476" s="4" t="s">
        <v>38</v>
      </c>
      <c r="M1476" s="8">
        <v>4</v>
      </c>
      <c r="N1476" s="5">
        <v>125.11</v>
      </c>
      <c r="O1476" s="6">
        <v>0.15</v>
      </c>
      <c r="P1476" s="5">
        <v>70.010000000000005</v>
      </c>
      <c r="Q1476" s="5">
        <f t="shared" si="92"/>
        <v>425.37399999999997</v>
      </c>
      <c r="R1476" s="5">
        <f t="shared" si="93"/>
        <v>280.04000000000002</v>
      </c>
      <c r="S1476" s="5">
        <f t="shared" si="94"/>
        <v>145.33399999999995</v>
      </c>
      <c r="T1476" s="7">
        <f t="shared" si="95"/>
        <v>0.34166169065340135</v>
      </c>
    </row>
    <row r="1477" spans="1:20" ht="15.6">
      <c r="A1477" s="2">
        <v>2857</v>
      </c>
      <c r="B1477" s="3">
        <v>46110</v>
      </c>
      <c r="C1477" s="4">
        <f>YEAR(SalesDataTable[[#This Row],[Order Date]])</f>
        <v>2026</v>
      </c>
      <c r="D1477" s="4" t="str">
        <f>"Q"&amp;ROUNDUP(MONTH(SalesDataTable[[#This Row],[Order Date]])/3,0)</f>
        <v>Q1</v>
      </c>
      <c r="E1477" s="4">
        <f>MONTH(SalesDataTable[[#This Row],[Order Date]])</f>
        <v>3</v>
      </c>
      <c r="F1477" s="4" t="str">
        <f>TEXT(SalesDataTable[[#This Row],[Order Date]],"MMM")</f>
        <v>Mar</v>
      </c>
      <c r="G1477" s="4" t="s">
        <v>0</v>
      </c>
      <c r="H1477" s="4" t="s">
        <v>50</v>
      </c>
      <c r="I1477" s="4" t="s">
        <v>19</v>
      </c>
      <c r="J1477" s="4" t="s">
        <v>13</v>
      </c>
      <c r="K1477" s="4" t="s">
        <v>34</v>
      </c>
      <c r="L1477" s="4" t="s">
        <v>35</v>
      </c>
      <c r="M1477" s="8">
        <v>1</v>
      </c>
      <c r="N1477" s="5">
        <v>40.39</v>
      </c>
      <c r="O1477" s="6">
        <v>0.1</v>
      </c>
      <c r="P1477" s="5">
        <v>14.97</v>
      </c>
      <c r="Q1477" s="5">
        <f t="shared" si="92"/>
        <v>36.350999999999999</v>
      </c>
      <c r="R1477" s="5">
        <f t="shared" si="93"/>
        <v>14.97</v>
      </c>
      <c r="S1477" s="5">
        <f t="shared" si="94"/>
        <v>21.381</v>
      </c>
      <c r="T1477" s="7">
        <f t="shared" si="95"/>
        <v>0.58818189320788972</v>
      </c>
    </row>
    <row r="1478" spans="1:20" ht="15.6">
      <c r="A1478" s="2">
        <v>2860</v>
      </c>
      <c r="B1478" s="3">
        <v>46264</v>
      </c>
      <c r="C1478" s="4">
        <f>YEAR(SalesDataTable[[#This Row],[Order Date]])</f>
        <v>2026</v>
      </c>
      <c r="D1478" s="4" t="str">
        <f>"Q"&amp;ROUNDUP(MONTH(SalesDataTable[[#This Row],[Order Date]])/3,0)</f>
        <v>Q3</v>
      </c>
      <c r="E1478" s="4">
        <f>MONTH(SalesDataTable[[#This Row],[Order Date]])</f>
        <v>8</v>
      </c>
      <c r="F1478" s="4" t="str">
        <f>TEXT(SalesDataTable[[#This Row],[Order Date]],"MMM")</f>
        <v>Aug</v>
      </c>
      <c r="G1478" s="4" t="s">
        <v>20</v>
      </c>
      <c r="H1478" s="4" t="s">
        <v>31</v>
      </c>
      <c r="I1478" s="4" t="s">
        <v>28</v>
      </c>
      <c r="J1478" s="4" t="s">
        <v>3</v>
      </c>
      <c r="K1478" s="4" t="s">
        <v>9</v>
      </c>
      <c r="L1478" s="4" t="s">
        <v>17</v>
      </c>
      <c r="M1478" s="8">
        <v>1</v>
      </c>
      <c r="N1478" s="5">
        <v>143.49</v>
      </c>
      <c r="O1478" s="6">
        <v>0.1</v>
      </c>
      <c r="P1478" s="5">
        <v>80.72</v>
      </c>
      <c r="Q1478" s="5">
        <f t="shared" si="92"/>
        <v>129.14100000000002</v>
      </c>
      <c r="R1478" s="5">
        <f t="shared" si="93"/>
        <v>80.72</v>
      </c>
      <c r="S1478" s="5">
        <f t="shared" si="94"/>
        <v>48.421000000000021</v>
      </c>
      <c r="T1478" s="7">
        <f t="shared" si="95"/>
        <v>0.3749467636149636</v>
      </c>
    </row>
    <row r="1479" spans="1:20" ht="15.6">
      <c r="A1479" s="2">
        <v>2863</v>
      </c>
      <c r="B1479" s="3">
        <v>46293</v>
      </c>
      <c r="C1479" s="4">
        <f>YEAR(SalesDataTable[[#This Row],[Order Date]])</f>
        <v>2026</v>
      </c>
      <c r="D1479" s="4" t="str">
        <f>"Q"&amp;ROUNDUP(MONTH(SalesDataTable[[#This Row],[Order Date]])/3,0)</f>
        <v>Q3</v>
      </c>
      <c r="E1479" s="4">
        <f>MONTH(SalesDataTable[[#This Row],[Order Date]])</f>
        <v>9</v>
      </c>
      <c r="F1479" s="4" t="str">
        <f>TEXT(SalesDataTable[[#This Row],[Order Date]],"MMM")</f>
        <v>Sep</v>
      </c>
      <c r="G1479" s="4" t="s">
        <v>11</v>
      </c>
      <c r="H1479" s="4" t="s">
        <v>12</v>
      </c>
      <c r="I1479" s="4" t="s">
        <v>19</v>
      </c>
      <c r="J1479" s="4" t="s">
        <v>13</v>
      </c>
      <c r="K1479" s="4" t="s">
        <v>14</v>
      </c>
      <c r="L1479" s="4" t="s">
        <v>44</v>
      </c>
      <c r="M1479" s="8">
        <v>1</v>
      </c>
      <c r="N1479" s="5">
        <v>133.85</v>
      </c>
      <c r="O1479" s="6">
        <v>0.05</v>
      </c>
      <c r="P1479" s="5">
        <v>66.41</v>
      </c>
      <c r="Q1479" s="5">
        <f t="shared" si="92"/>
        <v>127.15749999999998</v>
      </c>
      <c r="R1479" s="5">
        <f t="shared" si="93"/>
        <v>66.41</v>
      </c>
      <c r="S1479" s="5">
        <f t="shared" si="94"/>
        <v>60.747499999999988</v>
      </c>
      <c r="T1479" s="7">
        <f t="shared" si="95"/>
        <v>0.47773430588050247</v>
      </c>
    </row>
    <row r="1480" spans="1:20" ht="15.6">
      <c r="A1480" s="2">
        <v>2866</v>
      </c>
      <c r="B1480" s="3">
        <v>46266</v>
      </c>
      <c r="C1480" s="4">
        <f>YEAR(SalesDataTable[[#This Row],[Order Date]])</f>
        <v>2026</v>
      </c>
      <c r="D1480" s="4" t="str">
        <f>"Q"&amp;ROUNDUP(MONTH(SalesDataTable[[#This Row],[Order Date]])/3,0)</f>
        <v>Q3</v>
      </c>
      <c r="E1480" s="4">
        <f>MONTH(SalesDataTable[[#This Row],[Order Date]])</f>
        <v>9</v>
      </c>
      <c r="F1480" s="4" t="str">
        <f>TEXT(SalesDataTable[[#This Row],[Order Date]],"MMM")</f>
        <v>Sep</v>
      </c>
      <c r="G1480" s="4" t="s">
        <v>0</v>
      </c>
      <c r="H1480" s="4" t="s">
        <v>50</v>
      </c>
      <c r="I1480" s="4" t="s">
        <v>28</v>
      </c>
      <c r="J1480" s="4" t="s">
        <v>3</v>
      </c>
      <c r="K1480" s="4" t="s">
        <v>9</v>
      </c>
      <c r="L1480" s="4" t="s">
        <v>37</v>
      </c>
      <c r="M1480" s="8">
        <v>2</v>
      </c>
      <c r="N1480" s="5">
        <v>156.63999999999999</v>
      </c>
      <c r="O1480" s="6">
        <v>0.1</v>
      </c>
      <c r="P1480" s="5">
        <v>80.09</v>
      </c>
      <c r="Q1480" s="5">
        <f t="shared" si="92"/>
        <v>281.952</v>
      </c>
      <c r="R1480" s="5">
        <f t="shared" si="93"/>
        <v>160.18</v>
      </c>
      <c r="S1480" s="5">
        <f t="shared" si="94"/>
        <v>121.77199999999999</v>
      </c>
      <c r="T1480" s="7">
        <f t="shared" si="95"/>
        <v>0.43188911587787987</v>
      </c>
    </row>
    <row r="1481" spans="1:20" ht="15.6">
      <c r="A1481" s="2">
        <v>2867</v>
      </c>
      <c r="B1481" s="3">
        <v>46312</v>
      </c>
      <c r="C1481" s="4">
        <f>YEAR(SalesDataTable[[#This Row],[Order Date]])</f>
        <v>2026</v>
      </c>
      <c r="D1481" s="4" t="str">
        <f>"Q"&amp;ROUNDUP(MONTH(SalesDataTable[[#This Row],[Order Date]])/3,0)</f>
        <v>Q4</v>
      </c>
      <c r="E1481" s="4">
        <f>MONTH(SalesDataTable[[#This Row],[Order Date]])</f>
        <v>10</v>
      </c>
      <c r="F1481" s="4" t="str">
        <f>TEXT(SalesDataTable[[#This Row],[Order Date]],"MMM")</f>
        <v>Oct</v>
      </c>
      <c r="G1481" s="4" t="s">
        <v>6</v>
      </c>
      <c r="H1481" s="4" t="s">
        <v>27</v>
      </c>
      <c r="I1481" s="4" t="s">
        <v>2</v>
      </c>
      <c r="J1481" s="4" t="s">
        <v>13</v>
      </c>
      <c r="K1481" s="4" t="s">
        <v>23</v>
      </c>
      <c r="L1481" s="4" t="s">
        <v>40</v>
      </c>
      <c r="M1481" s="8">
        <v>1</v>
      </c>
      <c r="N1481" s="5">
        <v>81.239999999999995</v>
      </c>
      <c r="O1481" s="6">
        <v>0</v>
      </c>
      <c r="P1481" s="5">
        <v>38.65</v>
      </c>
      <c r="Q1481" s="5">
        <f t="shared" si="92"/>
        <v>81.239999999999995</v>
      </c>
      <c r="R1481" s="5">
        <f t="shared" si="93"/>
        <v>38.65</v>
      </c>
      <c r="S1481" s="5">
        <f t="shared" si="94"/>
        <v>42.589999999999996</v>
      </c>
      <c r="T1481" s="7">
        <f t="shared" si="95"/>
        <v>0.52424913835548992</v>
      </c>
    </row>
    <row r="1482" spans="1:20" ht="15.6">
      <c r="A1482" s="2">
        <v>2869</v>
      </c>
      <c r="B1482" s="3">
        <v>46213</v>
      </c>
      <c r="C1482" s="4">
        <f>YEAR(SalesDataTable[[#This Row],[Order Date]])</f>
        <v>2026</v>
      </c>
      <c r="D1482" s="4" t="str">
        <f>"Q"&amp;ROUNDUP(MONTH(SalesDataTable[[#This Row],[Order Date]])/3,0)</f>
        <v>Q3</v>
      </c>
      <c r="E1482" s="4">
        <f>MONTH(SalesDataTable[[#This Row],[Order Date]])</f>
        <v>7</v>
      </c>
      <c r="F1482" s="4" t="str">
        <f>TEXT(SalesDataTable[[#This Row],[Order Date]],"MMM")</f>
        <v>Jul</v>
      </c>
      <c r="G1482" s="4" t="s">
        <v>11</v>
      </c>
      <c r="H1482" s="4" t="s">
        <v>25</v>
      </c>
      <c r="I1482" s="4" t="s">
        <v>28</v>
      </c>
      <c r="J1482" s="4" t="s">
        <v>13</v>
      </c>
      <c r="K1482" s="4" t="s">
        <v>23</v>
      </c>
      <c r="L1482" s="4" t="s">
        <v>40</v>
      </c>
      <c r="M1482" s="8">
        <v>1</v>
      </c>
      <c r="N1482" s="5">
        <v>82.23</v>
      </c>
      <c r="O1482" s="6">
        <v>0.1</v>
      </c>
      <c r="P1482" s="5">
        <v>38.340000000000003</v>
      </c>
      <c r="Q1482" s="5">
        <f t="shared" si="92"/>
        <v>74.007000000000005</v>
      </c>
      <c r="R1482" s="5">
        <f t="shared" si="93"/>
        <v>38.340000000000003</v>
      </c>
      <c r="S1482" s="5">
        <f t="shared" si="94"/>
        <v>35.667000000000002</v>
      </c>
      <c r="T1482" s="7">
        <f t="shared" si="95"/>
        <v>0.48194089748267055</v>
      </c>
    </row>
    <row r="1483" spans="1:20" ht="15.6">
      <c r="A1483" s="2">
        <v>2870</v>
      </c>
      <c r="B1483" s="3">
        <v>46265</v>
      </c>
      <c r="C1483" s="4">
        <f>YEAR(SalesDataTable[[#This Row],[Order Date]])</f>
        <v>2026</v>
      </c>
      <c r="D1483" s="4" t="str">
        <f>"Q"&amp;ROUNDUP(MONTH(SalesDataTable[[#This Row],[Order Date]])/3,0)</f>
        <v>Q3</v>
      </c>
      <c r="E1483" s="4">
        <f>MONTH(SalesDataTable[[#This Row],[Order Date]])</f>
        <v>8</v>
      </c>
      <c r="F1483" s="4" t="str">
        <f>TEXT(SalesDataTable[[#This Row],[Order Date]],"MMM")</f>
        <v>Aug</v>
      </c>
      <c r="G1483" s="4" t="s">
        <v>20</v>
      </c>
      <c r="H1483" s="4" t="s">
        <v>31</v>
      </c>
      <c r="I1483" s="4" t="s">
        <v>2</v>
      </c>
      <c r="J1483" s="4" t="s">
        <v>13</v>
      </c>
      <c r="K1483" s="4" t="s">
        <v>14</v>
      </c>
      <c r="L1483" s="4" t="s">
        <v>32</v>
      </c>
      <c r="M1483" s="8">
        <v>1</v>
      </c>
      <c r="N1483" s="5">
        <v>45.84</v>
      </c>
      <c r="O1483" s="6">
        <v>0</v>
      </c>
      <c r="P1483" s="5">
        <v>17.84</v>
      </c>
      <c r="Q1483" s="5">
        <f t="shared" si="92"/>
        <v>45.84</v>
      </c>
      <c r="R1483" s="5">
        <f t="shared" si="93"/>
        <v>17.84</v>
      </c>
      <c r="S1483" s="5">
        <f t="shared" si="94"/>
        <v>28.000000000000004</v>
      </c>
      <c r="T1483" s="7">
        <f t="shared" si="95"/>
        <v>0.61082024432809778</v>
      </c>
    </row>
    <row r="1484" spans="1:20" ht="15.6">
      <c r="A1484" s="2">
        <v>2874</v>
      </c>
      <c r="B1484" s="3">
        <v>46200</v>
      </c>
      <c r="C1484" s="4">
        <f>YEAR(SalesDataTable[[#This Row],[Order Date]])</f>
        <v>2026</v>
      </c>
      <c r="D1484" s="4" t="str">
        <f>"Q"&amp;ROUNDUP(MONTH(SalesDataTable[[#This Row],[Order Date]])/3,0)</f>
        <v>Q2</v>
      </c>
      <c r="E1484" s="4">
        <f>MONTH(SalesDataTable[[#This Row],[Order Date]])</f>
        <v>6</v>
      </c>
      <c r="F1484" s="4" t="str">
        <f>TEXT(SalesDataTable[[#This Row],[Order Date]],"MMM")</f>
        <v>Jun</v>
      </c>
      <c r="G1484" s="4" t="s">
        <v>6</v>
      </c>
      <c r="H1484" s="4" t="s">
        <v>43</v>
      </c>
      <c r="I1484" s="4" t="s">
        <v>19</v>
      </c>
      <c r="J1484" s="4" t="s">
        <v>13</v>
      </c>
      <c r="K1484" s="4" t="s">
        <v>4</v>
      </c>
      <c r="L1484" s="4" t="s">
        <v>26</v>
      </c>
      <c r="M1484" s="8">
        <v>1</v>
      </c>
      <c r="N1484" s="5">
        <v>40.26</v>
      </c>
      <c r="O1484" s="6">
        <v>0</v>
      </c>
      <c r="P1484" s="5">
        <v>16.62</v>
      </c>
      <c r="Q1484" s="5">
        <f t="shared" si="92"/>
        <v>40.26</v>
      </c>
      <c r="R1484" s="5">
        <f t="shared" si="93"/>
        <v>16.62</v>
      </c>
      <c r="S1484" s="5">
        <f t="shared" si="94"/>
        <v>23.639999999999997</v>
      </c>
      <c r="T1484" s="7">
        <f t="shared" si="95"/>
        <v>0.58718330849478384</v>
      </c>
    </row>
    <row r="1485" spans="1:20" ht="15.6">
      <c r="A1485" s="2">
        <v>2879</v>
      </c>
      <c r="B1485" s="3">
        <v>46270</v>
      </c>
      <c r="C1485" s="4">
        <f>YEAR(SalesDataTable[[#This Row],[Order Date]])</f>
        <v>2026</v>
      </c>
      <c r="D1485" s="4" t="str">
        <f>"Q"&amp;ROUNDUP(MONTH(SalesDataTable[[#This Row],[Order Date]])/3,0)</f>
        <v>Q3</v>
      </c>
      <c r="E1485" s="4">
        <f>MONTH(SalesDataTable[[#This Row],[Order Date]])</f>
        <v>9</v>
      </c>
      <c r="F1485" s="4" t="str">
        <f>TEXT(SalesDataTable[[#This Row],[Order Date]],"MMM")</f>
        <v>Sep</v>
      </c>
      <c r="G1485" s="4" t="s">
        <v>11</v>
      </c>
      <c r="H1485" s="4" t="s">
        <v>39</v>
      </c>
      <c r="I1485" s="4" t="s">
        <v>2</v>
      </c>
      <c r="J1485" s="4" t="s">
        <v>16</v>
      </c>
      <c r="K1485" s="4" t="s">
        <v>14</v>
      </c>
      <c r="L1485" s="4" t="s">
        <v>15</v>
      </c>
      <c r="M1485" s="8">
        <v>3</v>
      </c>
      <c r="N1485" s="5">
        <v>36.19</v>
      </c>
      <c r="O1485" s="6">
        <v>0.1</v>
      </c>
      <c r="P1485" s="5">
        <v>13.97</v>
      </c>
      <c r="Q1485" s="5">
        <f t="shared" si="92"/>
        <v>97.712999999999994</v>
      </c>
      <c r="R1485" s="5">
        <f t="shared" si="93"/>
        <v>41.910000000000004</v>
      </c>
      <c r="S1485" s="5">
        <f t="shared" si="94"/>
        <v>55.80299999999999</v>
      </c>
      <c r="T1485" s="7">
        <f t="shared" si="95"/>
        <v>0.57109084768659235</v>
      </c>
    </row>
    <row r="1486" spans="1:20" ht="15.6">
      <c r="A1486" s="2">
        <v>2882</v>
      </c>
      <c r="B1486" s="3">
        <v>46313</v>
      </c>
      <c r="C1486" s="4">
        <f>YEAR(SalesDataTable[[#This Row],[Order Date]])</f>
        <v>2026</v>
      </c>
      <c r="D1486" s="4" t="str">
        <f>"Q"&amp;ROUNDUP(MONTH(SalesDataTable[[#This Row],[Order Date]])/3,0)</f>
        <v>Q4</v>
      </c>
      <c r="E1486" s="4">
        <f>MONTH(SalesDataTable[[#This Row],[Order Date]])</f>
        <v>10</v>
      </c>
      <c r="F1486" s="4" t="str">
        <f>TEXT(SalesDataTable[[#This Row],[Order Date]],"MMM")</f>
        <v>Oct</v>
      </c>
      <c r="G1486" s="4" t="s">
        <v>20</v>
      </c>
      <c r="H1486" s="4" t="s">
        <v>33</v>
      </c>
      <c r="I1486" s="4" t="s">
        <v>28</v>
      </c>
      <c r="J1486" s="4" t="s">
        <v>13</v>
      </c>
      <c r="K1486" s="4" t="s">
        <v>9</v>
      </c>
      <c r="L1486" s="4" t="s">
        <v>46</v>
      </c>
      <c r="M1486" s="8">
        <v>4</v>
      </c>
      <c r="N1486" s="5">
        <v>70.02</v>
      </c>
      <c r="O1486" s="6">
        <v>0</v>
      </c>
      <c r="P1486" s="5">
        <v>32.86</v>
      </c>
      <c r="Q1486" s="5">
        <f t="shared" si="92"/>
        <v>280.08</v>
      </c>
      <c r="R1486" s="5">
        <f t="shared" si="93"/>
        <v>131.44</v>
      </c>
      <c r="S1486" s="5">
        <f t="shared" si="94"/>
        <v>148.63999999999999</v>
      </c>
      <c r="T1486" s="7">
        <f t="shared" si="95"/>
        <v>0.53070551271065403</v>
      </c>
    </row>
    <row r="1487" spans="1:20" ht="15.6">
      <c r="A1487" s="2">
        <v>2883</v>
      </c>
      <c r="B1487" s="3">
        <v>46217</v>
      </c>
      <c r="C1487" s="4">
        <f>YEAR(SalesDataTable[[#This Row],[Order Date]])</f>
        <v>2026</v>
      </c>
      <c r="D1487" s="4" t="str">
        <f>"Q"&amp;ROUNDUP(MONTH(SalesDataTable[[#This Row],[Order Date]])/3,0)</f>
        <v>Q3</v>
      </c>
      <c r="E1487" s="4">
        <f>MONTH(SalesDataTable[[#This Row],[Order Date]])</f>
        <v>7</v>
      </c>
      <c r="F1487" s="4" t="str">
        <f>TEXT(SalesDataTable[[#This Row],[Order Date]],"MMM")</f>
        <v>Jul</v>
      </c>
      <c r="G1487" s="4" t="s">
        <v>11</v>
      </c>
      <c r="H1487" s="4" t="s">
        <v>39</v>
      </c>
      <c r="I1487" s="4" t="s">
        <v>28</v>
      </c>
      <c r="J1487" s="4" t="s">
        <v>13</v>
      </c>
      <c r="K1487" s="4" t="s">
        <v>14</v>
      </c>
      <c r="L1487" s="4" t="s">
        <v>15</v>
      </c>
      <c r="M1487" s="8">
        <v>1</v>
      </c>
      <c r="N1487" s="5">
        <v>36.799999999999997</v>
      </c>
      <c r="O1487" s="6">
        <v>0</v>
      </c>
      <c r="P1487" s="5">
        <v>13.91</v>
      </c>
      <c r="Q1487" s="5">
        <f t="shared" si="92"/>
        <v>36.799999999999997</v>
      </c>
      <c r="R1487" s="5">
        <f t="shared" si="93"/>
        <v>13.91</v>
      </c>
      <c r="S1487" s="5">
        <f t="shared" si="94"/>
        <v>22.889999999999997</v>
      </c>
      <c r="T1487" s="7">
        <f t="shared" si="95"/>
        <v>0.62201086956521734</v>
      </c>
    </row>
    <row r="1488" spans="1:20" ht="15.6">
      <c r="A1488" s="2">
        <v>2884</v>
      </c>
      <c r="B1488" s="3">
        <v>46324</v>
      </c>
      <c r="C1488" s="4">
        <f>YEAR(SalesDataTable[[#This Row],[Order Date]])</f>
        <v>2026</v>
      </c>
      <c r="D1488" s="4" t="str">
        <f>"Q"&amp;ROUNDUP(MONTH(SalesDataTable[[#This Row],[Order Date]])/3,0)</f>
        <v>Q4</v>
      </c>
      <c r="E1488" s="4">
        <f>MONTH(SalesDataTable[[#This Row],[Order Date]])</f>
        <v>10</v>
      </c>
      <c r="F1488" s="4" t="str">
        <f>TEXT(SalesDataTable[[#This Row],[Order Date]],"MMM")</f>
        <v>Oct</v>
      </c>
      <c r="G1488" s="4" t="s">
        <v>0</v>
      </c>
      <c r="H1488" s="4" t="s">
        <v>50</v>
      </c>
      <c r="I1488" s="4" t="s">
        <v>19</v>
      </c>
      <c r="J1488" s="4" t="s">
        <v>3</v>
      </c>
      <c r="K1488" s="4" t="s">
        <v>4</v>
      </c>
      <c r="L1488" s="4" t="s">
        <v>5</v>
      </c>
      <c r="M1488" s="8">
        <v>2</v>
      </c>
      <c r="N1488" s="5">
        <v>83.6</v>
      </c>
      <c r="O1488" s="6">
        <v>0</v>
      </c>
      <c r="P1488" s="5">
        <v>43.01</v>
      </c>
      <c r="Q1488" s="5">
        <f t="shared" si="92"/>
        <v>167.2</v>
      </c>
      <c r="R1488" s="5">
        <f t="shared" si="93"/>
        <v>86.02</v>
      </c>
      <c r="S1488" s="5">
        <f t="shared" si="94"/>
        <v>81.179999999999993</v>
      </c>
      <c r="T1488" s="7">
        <f t="shared" si="95"/>
        <v>0.48552631578947369</v>
      </c>
    </row>
    <row r="1489" spans="1:20" ht="15.6">
      <c r="A1489" s="2">
        <v>2885</v>
      </c>
      <c r="B1489" s="3">
        <v>46200</v>
      </c>
      <c r="C1489" s="4">
        <f>YEAR(SalesDataTable[[#This Row],[Order Date]])</f>
        <v>2026</v>
      </c>
      <c r="D1489" s="4" t="str">
        <f>"Q"&amp;ROUNDUP(MONTH(SalesDataTable[[#This Row],[Order Date]])/3,0)</f>
        <v>Q2</v>
      </c>
      <c r="E1489" s="4">
        <f>MONTH(SalesDataTable[[#This Row],[Order Date]])</f>
        <v>6</v>
      </c>
      <c r="F1489" s="4" t="str">
        <f>TEXT(SalesDataTable[[#This Row],[Order Date]],"MMM")</f>
        <v>Jun</v>
      </c>
      <c r="G1489" s="4" t="s">
        <v>0</v>
      </c>
      <c r="H1489" s="4" t="s">
        <v>1</v>
      </c>
      <c r="I1489" s="4" t="s">
        <v>2</v>
      </c>
      <c r="J1489" s="4" t="s">
        <v>16</v>
      </c>
      <c r="K1489" s="4" t="s">
        <v>14</v>
      </c>
      <c r="L1489" s="4" t="s">
        <v>32</v>
      </c>
      <c r="M1489" s="8">
        <v>1</v>
      </c>
      <c r="N1489" s="5">
        <v>47.23</v>
      </c>
      <c r="O1489" s="6">
        <v>0.1</v>
      </c>
      <c r="P1489" s="5">
        <v>17.829999999999998</v>
      </c>
      <c r="Q1489" s="5">
        <f t="shared" si="92"/>
        <v>42.506999999999998</v>
      </c>
      <c r="R1489" s="5">
        <f t="shared" si="93"/>
        <v>17.829999999999998</v>
      </c>
      <c r="S1489" s="5">
        <f t="shared" si="94"/>
        <v>24.677</v>
      </c>
      <c r="T1489" s="7">
        <f t="shared" si="95"/>
        <v>0.58053967581810062</v>
      </c>
    </row>
    <row r="1490" spans="1:20" ht="15.6">
      <c r="A1490" s="2">
        <v>2886</v>
      </c>
      <c r="B1490" s="3">
        <v>46214</v>
      </c>
      <c r="C1490" s="4">
        <f>YEAR(SalesDataTable[[#This Row],[Order Date]])</f>
        <v>2026</v>
      </c>
      <c r="D1490" s="4" t="str">
        <f>"Q"&amp;ROUNDUP(MONTH(SalesDataTable[[#This Row],[Order Date]])/3,0)</f>
        <v>Q3</v>
      </c>
      <c r="E1490" s="4">
        <f>MONTH(SalesDataTable[[#This Row],[Order Date]])</f>
        <v>7</v>
      </c>
      <c r="F1490" s="4" t="str">
        <f>TEXT(SalesDataTable[[#This Row],[Order Date]],"MMM")</f>
        <v>Jul</v>
      </c>
      <c r="G1490" s="4" t="s">
        <v>0</v>
      </c>
      <c r="H1490" s="4" t="s">
        <v>50</v>
      </c>
      <c r="I1490" s="4" t="s">
        <v>2</v>
      </c>
      <c r="J1490" s="4" t="s">
        <v>13</v>
      </c>
      <c r="K1490" s="4" t="s">
        <v>4</v>
      </c>
      <c r="L1490" s="4" t="s">
        <v>22</v>
      </c>
      <c r="M1490" s="8">
        <v>1</v>
      </c>
      <c r="N1490" s="5">
        <v>50.33</v>
      </c>
      <c r="O1490" s="6">
        <v>0.05</v>
      </c>
      <c r="P1490" s="5">
        <v>22.06</v>
      </c>
      <c r="Q1490" s="5">
        <f t="shared" si="92"/>
        <v>47.813499999999998</v>
      </c>
      <c r="R1490" s="5">
        <f t="shared" si="93"/>
        <v>22.06</v>
      </c>
      <c r="S1490" s="5">
        <f t="shared" si="94"/>
        <v>25.753499999999999</v>
      </c>
      <c r="T1490" s="7">
        <f t="shared" si="95"/>
        <v>0.53862402877848303</v>
      </c>
    </row>
    <row r="1491" spans="1:20" ht="15.6">
      <c r="A1491" s="2">
        <v>2890</v>
      </c>
      <c r="B1491" s="3">
        <v>46267</v>
      </c>
      <c r="C1491" s="4">
        <f>YEAR(SalesDataTable[[#This Row],[Order Date]])</f>
        <v>2026</v>
      </c>
      <c r="D1491" s="4" t="str">
        <f>"Q"&amp;ROUNDUP(MONTH(SalesDataTable[[#This Row],[Order Date]])/3,0)</f>
        <v>Q3</v>
      </c>
      <c r="E1491" s="4">
        <f>MONTH(SalesDataTable[[#This Row],[Order Date]])</f>
        <v>9</v>
      </c>
      <c r="F1491" s="4" t="str">
        <f>TEXT(SalesDataTable[[#This Row],[Order Date]],"MMM")</f>
        <v>Sep</v>
      </c>
      <c r="G1491" s="4" t="s">
        <v>11</v>
      </c>
      <c r="H1491" s="4" t="s">
        <v>18</v>
      </c>
      <c r="I1491" s="4" t="s">
        <v>2</v>
      </c>
      <c r="J1491" s="4" t="s">
        <v>16</v>
      </c>
      <c r="K1491" s="4" t="s">
        <v>14</v>
      </c>
      <c r="L1491" s="4" t="s">
        <v>44</v>
      </c>
      <c r="M1491" s="8">
        <v>4</v>
      </c>
      <c r="N1491" s="5">
        <v>130.43</v>
      </c>
      <c r="O1491" s="6">
        <v>0</v>
      </c>
      <c r="P1491" s="5">
        <v>66.849999999999994</v>
      </c>
      <c r="Q1491" s="5">
        <f t="shared" si="92"/>
        <v>521.72</v>
      </c>
      <c r="R1491" s="5">
        <f t="shared" si="93"/>
        <v>267.39999999999998</v>
      </c>
      <c r="S1491" s="5">
        <f t="shared" si="94"/>
        <v>254.32000000000005</v>
      </c>
      <c r="T1491" s="7">
        <f t="shared" si="95"/>
        <v>0.48746454036648018</v>
      </c>
    </row>
    <row r="1492" spans="1:20" ht="15.6">
      <c r="A1492" s="2">
        <v>2892</v>
      </c>
      <c r="B1492" s="3">
        <v>46111</v>
      </c>
      <c r="C1492" s="4">
        <f>YEAR(SalesDataTable[[#This Row],[Order Date]])</f>
        <v>2026</v>
      </c>
      <c r="D1492" s="4" t="str">
        <f>"Q"&amp;ROUNDUP(MONTH(SalesDataTable[[#This Row],[Order Date]])/3,0)</f>
        <v>Q1</v>
      </c>
      <c r="E1492" s="4">
        <f>MONTH(SalesDataTable[[#This Row],[Order Date]])</f>
        <v>3</v>
      </c>
      <c r="F1492" s="4" t="str">
        <f>TEXT(SalesDataTable[[#This Row],[Order Date]],"MMM")</f>
        <v>Mar</v>
      </c>
      <c r="G1492" s="4" t="s">
        <v>6</v>
      </c>
      <c r="H1492" s="4" t="s">
        <v>43</v>
      </c>
      <c r="I1492" s="4" t="s">
        <v>2</v>
      </c>
      <c r="J1492" s="4" t="s">
        <v>3</v>
      </c>
      <c r="K1492" s="4" t="s">
        <v>9</v>
      </c>
      <c r="L1492" s="4" t="s">
        <v>17</v>
      </c>
      <c r="M1492" s="8">
        <v>2</v>
      </c>
      <c r="N1492" s="5">
        <v>145.06</v>
      </c>
      <c r="O1492" s="6">
        <v>0.15</v>
      </c>
      <c r="P1492" s="5">
        <v>77.08</v>
      </c>
      <c r="Q1492" s="5">
        <f t="shared" si="92"/>
        <v>246.602</v>
      </c>
      <c r="R1492" s="5">
        <f t="shared" si="93"/>
        <v>154.16</v>
      </c>
      <c r="S1492" s="5">
        <f t="shared" si="94"/>
        <v>92.442000000000007</v>
      </c>
      <c r="T1492" s="7">
        <f t="shared" si="95"/>
        <v>0.37486313979610875</v>
      </c>
    </row>
    <row r="1493" spans="1:20" ht="15.6">
      <c r="A1493" s="2">
        <v>2893</v>
      </c>
      <c r="B1493" s="3">
        <v>46214</v>
      </c>
      <c r="C1493" s="4">
        <f>YEAR(SalesDataTable[[#This Row],[Order Date]])</f>
        <v>2026</v>
      </c>
      <c r="D1493" s="4" t="str">
        <f>"Q"&amp;ROUNDUP(MONTH(SalesDataTable[[#This Row],[Order Date]])/3,0)</f>
        <v>Q3</v>
      </c>
      <c r="E1493" s="4">
        <f>MONTH(SalesDataTable[[#This Row],[Order Date]])</f>
        <v>7</v>
      </c>
      <c r="F1493" s="4" t="str">
        <f>TEXT(SalesDataTable[[#This Row],[Order Date]],"MMM")</f>
        <v>Jul</v>
      </c>
      <c r="G1493" s="4" t="s">
        <v>6</v>
      </c>
      <c r="H1493" s="4" t="s">
        <v>41</v>
      </c>
      <c r="I1493" s="4" t="s">
        <v>8</v>
      </c>
      <c r="J1493" s="4" t="s">
        <v>16</v>
      </c>
      <c r="K1493" s="4" t="s">
        <v>9</v>
      </c>
      <c r="L1493" s="4" t="s">
        <v>17</v>
      </c>
      <c r="M1493" s="8">
        <v>6</v>
      </c>
      <c r="N1493" s="5">
        <v>142.78</v>
      </c>
      <c r="O1493" s="6">
        <v>0.15</v>
      </c>
      <c r="P1493" s="5">
        <v>80.38</v>
      </c>
      <c r="Q1493" s="5">
        <f t="shared" si="92"/>
        <v>728.178</v>
      </c>
      <c r="R1493" s="5">
        <f t="shared" si="93"/>
        <v>482.28</v>
      </c>
      <c r="S1493" s="5">
        <f t="shared" si="94"/>
        <v>245.89800000000002</v>
      </c>
      <c r="T1493" s="7">
        <f t="shared" si="95"/>
        <v>0.33768941110552642</v>
      </c>
    </row>
    <row r="1494" spans="1:20" ht="15.6">
      <c r="A1494" s="2">
        <v>2895</v>
      </c>
      <c r="B1494" s="3">
        <v>46203</v>
      </c>
      <c r="C1494" s="4">
        <f>YEAR(SalesDataTable[[#This Row],[Order Date]])</f>
        <v>2026</v>
      </c>
      <c r="D1494" s="4" t="str">
        <f>"Q"&amp;ROUNDUP(MONTH(SalesDataTable[[#This Row],[Order Date]])/3,0)</f>
        <v>Q2</v>
      </c>
      <c r="E1494" s="4">
        <f>MONTH(SalesDataTable[[#This Row],[Order Date]])</f>
        <v>6</v>
      </c>
      <c r="F1494" s="4" t="str">
        <f>TEXT(SalesDataTable[[#This Row],[Order Date]],"MMM")</f>
        <v>Jun</v>
      </c>
      <c r="G1494" s="4" t="s">
        <v>20</v>
      </c>
      <c r="H1494" s="4" t="s">
        <v>33</v>
      </c>
      <c r="I1494" s="4" t="s">
        <v>2</v>
      </c>
      <c r="J1494" s="4" t="s">
        <v>3</v>
      </c>
      <c r="K1494" s="4" t="s">
        <v>34</v>
      </c>
      <c r="L1494" s="4" t="s">
        <v>35</v>
      </c>
      <c r="M1494" s="8">
        <v>2</v>
      </c>
      <c r="N1494" s="5">
        <v>40.46</v>
      </c>
      <c r="O1494" s="6">
        <v>0</v>
      </c>
      <c r="P1494" s="5">
        <v>15.15</v>
      </c>
      <c r="Q1494" s="5">
        <f t="shared" si="92"/>
        <v>80.92</v>
      </c>
      <c r="R1494" s="5">
        <f t="shared" si="93"/>
        <v>30.3</v>
      </c>
      <c r="S1494" s="5">
        <f t="shared" si="94"/>
        <v>50.620000000000005</v>
      </c>
      <c r="T1494" s="7">
        <f t="shared" si="95"/>
        <v>0.62555610479485912</v>
      </c>
    </row>
    <row r="1495" spans="1:20" ht="15.6">
      <c r="A1495" s="2">
        <v>2896</v>
      </c>
      <c r="B1495" s="3">
        <v>46372</v>
      </c>
      <c r="C1495" s="4">
        <f>YEAR(SalesDataTable[[#This Row],[Order Date]])</f>
        <v>2026</v>
      </c>
      <c r="D1495" s="4" t="str">
        <f>"Q"&amp;ROUNDUP(MONTH(SalesDataTable[[#This Row],[Order Date]])/3,0)</f>
        <v>Q4</v>
      </c>
      <c r="E1495" s="4">
        <f>MONTH(SalesDataTable[[#This Row],[Order Date]])</f>
        <v>12</v>
      </c>
      <c r="F1495" s="4" t="str">
        <f>TEXT(SalesDataTable[[#This Row],[Order Date]],"MMM")</f>
        <v>Dec</v>
      </c>
      <c r="G1495" s="4" t="s">
        <v>6</v>
      </c>
      <c r="H1495" s="4" t="s">
        <v>43</v>
      </c>
      <c r="I1495" s="4" t="s">
        <v>19</v>
      </c>
      <c r="J1495" s="4" t="s">
        <v>16</v>
      </c>
      <c r="K1495" s="4" t="s">
        <v>34</v>
      </c>
      <c r="L1495" s="4" t="s">
        <v>42</v>
      </c>
      <c r="M1495" s="8">
        <v>2</v>
      </c>
      <c r="N1495" s="5">
        <v>36.020000000000003</v>
      </c>
      <c r="O1495" s="6">
        <v>0.1</v>
      </c>
      <c r="P1495" s="5">
        <v>13.59</v>
      </c>
      <c r="Q1495" s="5">
        <f t="shared" si="92"/>
        <v>64.836000000000013</v>
      </c>
      <c r="R1495" s="5">
        <f t="shared" si="93"/>
        <v>27.18</v>
      </c>
      <c r="S1495" s="5">
        <f t="shared" si="94"/>
        <v>37.656000000000013</v>
      </c>
      <c r="T1495" s="7">
        <f t="shared" si="95"/>
        <v>0.58078845086063302</v>
      </c>
    </row>
    <row r="1496" spans="1:20" ht="15.6">
      <c r="A1496" s="2">
        <v>2899</v>
      </c>
      <c r="B1496" s="3">
        <v>46357</v>
      </c>
      <c r="C1496" s="4">
        <f>YEAR(SalesDataTable[[#This Row],[Order Date]])</f>
        <v>2026</v>
      </c>
      <c r="D1496" s="4" t="str">
        <f>"Q"&amp;ROUNDUP(MONTH(SalesDataTable[[#This Row],[Order Date]])/3,0)</f>
        <v>Q4</v>
      </c>
      <c r="E1496" s="4">
        <f>MONTH(SalesDataTable[[#This Row],[Order Date]])</f>
        <v>12</v>
      </c>
      <c r="F1496" s="4" t="str">
        <f>TEXT(SalesDataTable[[#This Row],[Order Date]],"MMM")</f>
        <v>Dec</v>
      </c>
      <c r="G1496" s="4" t="s">
        <v>0</v>
      </c>
      <c r="H1496" s="4" t="s">
        <v>1</v>
      </c>
      <c r="I1496" s="4" t="s">
        <v>2</v>
      </c>
      <c r="J1496" s="4" t="s">
        <v>13</v>
      </c>
      <c r="K1496" s="4" t="s">
        <v>9</v>
      </c>
      <c r="L1496" s="4" t="s">
        <v>37</v>
      </c>
      <c r="M1496" s="8">
        <v>1</v>
      </c>
      <c r="N1496" s="5">
        <v>156.44999999999999</v>
      </c>
      <c r="O1496" s="6">
        <v>0</v>
      </c>
      <c r="P1496" s="5">
        <v>80.56</v>
      </c>
      <c r="Q1496" s="5">
        <f t="shared" si="92"/>
        <v>156.44999999999999</v>
      </c>
      <c r="R1496" s="5">
        <f t="shared" si="93"/>
        <v>80.56</v>
      </c>
      <c r="S1496" s="5">
        <f t="shared" si="94"/>
        <v>75.889999999999986</v>
      </c>
      <c r="T1496" s="7">
        <f t="shared" si="95"/>
        <v>0.48507510386705011</v>
      </c>
    </row>
    <row r="1497" spans="1:20" ht="15.6">
      <c r="A1497" s="2">
        <v>2901</v>
      </c>
      <c r="B1497" s="3">
        <v>46095</v>
      </c>
      <c r="C1497" s="4">
        <f>YEAR(SalesDataTable[[#This Row],[Order Date]])</f>
        <v>2026</v>
      </c>
      <c r="D1497" s="4" t="str">
        <f>"Q"&amp;ROUNDUP(MONTH(SalesDataTable[[#This Row],[Order Date]])/3,0)</f>
        <v>Q1</v>
      </c>
      <c r="E1497" s="4">
        <f>MONTH(SalesDataTable[[#This Row],[Order Date]])</f>
        <v>3</v>
      </c>
      <c r="F1497" s="4" t="str">
        <f>TEXT(SalesDataTable[[#This Row],[Order Date]],"MMM")</f>
        <v>Mar</v>
      </c>
      <c r="G1497" s="4" t="s">
        <v>20</v>
      </c>
      <c r="H1497" s="4" t="s">
        <v>33</v>
      </c>
      <c r="I1497" s="4" t="s">
        <v>8</v>
      </c>
      <c r="J1497" s="4" t="s">
        <v>16</v>
      </c>
      <c r="K1497" s="4" t="s">
        <v>4</v>
      </c>
      <c r="L1497" s="4" t="s">
        <v>30</v>
      </c>
      <c r="M1497" s="8">
        <v>12</v>
      </c>
      <c r="N1497" s="5">
        <v>102.25</v>
      </c>
      <c r="O1497" s="6">
        <v>0.1</v>
      </c>
      <c r="P1497" s="5">
        <v>51.07</v>
      </c>
      <c r="Q1497" s="5">
        <f t="shared" si="92"/>
        <v>1104.3</v>
      </c>
      <c r="R1497" s="5">
        <f t="shared" si="93"/>
        <v>612.84</v>
      </c>
      <c r="S1497" s="5">
        <f t="shared" si="94"/>
        <v>491.45999999999992</v>
      </c>
      <c r="T1497" s="7">
        <f t="shared" si="95"/>
        <v>0.44504210812279266</v>
      </c>
    </row>
    <row r="1498" spans="1:20" ht="15.6">
      <c r="A1498" s="2">
        <v>2902</v>
      </c>
      <c r="B1498" s="3">
        <v>46219</v>
      </c>
      <c r="C1498" s="4">
        <f>YEAR(SalesDataTable[[#This Row],[Order Date]])</f>
        <v>2026</v>
      </c>
      <c r="D1498" s="4" t="str">
        <f>"Q"&amp;ROUNDUP(MONTH(SalesDataTable[[#This Row],[Order Date]])/3,0)</f>
        <v>Q3</v>
      </c>
      <c r="E1498" s="4">
        <f>MONTH(SalesDataTable[[#This Row],[Order Date]])</f>
        <v>7</v>
      </c>
      <c r="F1498" s="4" t="str">
        <f>TEXT(SalesDataTable[[#This Row],[Order Date]],"MMM")</f>
        <v>Jul</v>
      </c>
      <c r="G1498" s="4" t="s">
        <v>6</v>
      </c>
      <c r="H1498" s="4" t="s">
        <v>43</v>
      </c>
      <c r="I1498" s="4" t="s">
        <v>28</v>
      </c>
      <c r="J1498" s="4" t="s">
        <v>16</v>
      </c>
      <c r="K1498" s="4" t="s">
        <v>34</v>
      </c>
      <c r="L1498" s="4" t="s">
        <v>42</v>
      </c>
      <c r="M1498" s="8">
        <v>1</v>
      </c>
      <c r="N1498" s="5">
        <v>35.799999999999997</v>
      </c>
      <c r="O1498" s="6">
        <v>0</v>
      </c>
      <c r="P1498" s="5">
        <v>14.05</v>
      </c>
      <c r="Q1498" s="5">
        <f t="shared" si="92"/>
        <v>35.799999999999997</v>
      </c>
      <c r="R1498" s="5">
        <f t="shared" si="93"/>
        <v>14.05</v>
      </c>
      <c r="S1498" s="5">
        <f t="shared" si="94"/>
        <v>21.749999999999996</v>
      </c>
      <c r="T1498" s="7">
        <f t="shared" si="95"/>
        <v>0.60754189944134074</v>
      </c>
    </row>
    <row r="1499" spans="1:20" ht="15.6">
      <c r="A1499" s="2">
        <v>2907</v>
      </c>
      <c r="B1499" s="3">
        <v>46087</v>
      </c>
      <c r="C1499" s="4">
        <f>YEAR(SalesDataTable[[#This Row],[Order Date]])</f>
        <v>2026</v>
      </c>
      <c r="D1499" s="4" t="str">
        <f>"Q"&amp;ROUNDUP(MONTH(SalesDataTable[[#This Row],[Order Date]])/3,0)</f>
        <v>Q1</v>
      </c>
      <c r="E1499" s="4">
        <f>MONTH(SalesDataTable[[#This Row],[Order Date]])</f>
        <v>3</v>
      </c>
      <c r="F1499" s="4" t="str">
        <f>TEXT(SalesDataTable[[#This Row],[Order Date]],"MMM")</f>
        <v>Mar</v>
      </c>
      <c r="G1499" s="4" t="s">
        <v>20</v>
      </c>
      <c r="H1499" s="4" t="s">
        <v>47</v>
      </c>
      <c r="I1499" s="4" t="s">
        <v>2</v>
      </c>
      <c r="J1499" s="4" t="s">
        <v>3</v>
      </c>
      <c r="K1499" s="4" t="s">
        <v>4</v>
      </c>
      <c r="L1499" s="4" t="s">
        <v>26</v>
      </c>
      <c r="M1499" s="8">
        <v>1</v>
      </c>
      <c r="N1499" s="5">
        <v>40.44</v>
      </c>
      <c r="O1499" s="6">
        <v>0.05</v>
      </c>
      <c r="P1499" s="5">
        <v>16.829999999999998</v>
      </c>
      <c r="Q1499" s="5">
        <f t="shared" si="92"/>
        <v>38.417999999999999</v>
      </c>
      <c r="R1499" s="5">
        <f t="shared" si="93"/>
        <v>16.829999999999998</v>
      </c>
      <c r="S1499" s="5">
        <f t="shared" si="94"/>
        <v>21.588000000000001</v>
      </c>
      <c r="T1499" s="7">
        <f t="shared" si="95"/>
        <v>0.56192409807902555</v>
      </c>
    </row>
    <row r="1500" spans="1:20" ht="15.6">
      <c r="A1500" s="2">
        <v>2910</v>
      </c>
      <c r="B1500" s="3">
        <v>46041</v>
      </c>
      <c r="C1500" s="4">
        <f>YEAR(SalesDataTable[[#This Row],[Order Date]])</f>
        <v>2026</v>
      </c>
      <c r="D1500" s="4" t="str">
        <f>"Q"&amp;ROUNDUP(MONTH(SalesDataTable[[#This Row],[Order Date]])/3,0)</f>
        <v>Q1</v>
      </c>
      <c r="E1500" s="4">
        <f>MONTH(SalesDataTable[[#This Row],[Order Date]])</f>
        <v>1</v>
      </c>
      <c r="F1500" s="4" t="str">
        <f>TEXT(SalesDataTable[[#This Row],[Order Date]],"MMM")</f>
        <v>Jan</v>
      </c>
      <c r="G1500" s="4" t="s">
        <v>20</v>
      </c>
      <c r="H1500" s="4" t="s">
        <v>47</v>
      </c>
      <c r="I1500" s="4" t="s">
        <v>19</v>
      </c>
      <c r="J1500" s="4" t="s">
        <v>3</v>
      </c>
      <c r="K1500" s="4" t="s">
        <v>4</v>
      </c>
      <c r="L1500" s="4" t="s">
        <v>30</v>
      </c>
      <c r="M1500" s="8">
        <v>1</v>
      </c>
      <c r="N1500" s="5">
        <v>104.83</v>
      </c>
      <c r="O1500" s="6">
        <v>0.05</v>
      </c>
      <c r="P1500" s="5">
        <v>51.06</v>
      </c>
      <c r="Q1500" s="5">
        <f t="shared" si="92"/>
        <v>99.588499999999996</v>
      </c>
      <c r="R1500" s="5">
        <f t="shared" si="93"/>
        <v>51.06</v>
      </c>
      <c r="S1500" s="5">
        <f t="shared" si="94"/>
        <v>48.528499999999994</v>
      </c>
      <c r="T1500" s="7">
        <f t="shared" si="95"/>
        <v>0.48729019916958277</v>
      </c>
    </row>
    <row r="1501" spans="1:20" ht="15.6">
      <c r="A1501" s="2">
        <v>2911</v>
      </c>
      <c r="B1501" s="3">
        <v>46123</v>
      </c>
      <c r="C1501" s="4">
        <f>YEAR(SalesDataTable[[#This Row],[Order Date]])</f>
        <v>2026</v>
      </c>
      <c r="D1501" s="4" t="str">
        <f>"Q"&amp;ROUNDUP(MONTH(SalesDataTable[[#This Row],[Order Date]])/3,0)</f>
        <v>Q2</v>
      </c>
      <c r="E1501" s="4">
        <f>MONTH(SalesDataTable[[#This Row],[Order Date]])</f>
        <v>4</v>
      </c>
      <c r="F1501" s="4" t="str">
        <f>TEXT(SalesDataTable[[#This Row],[Order Date]],"MMM")</f>
        <v>Apr</v>
      </c>
      <c r="G1501" s="4" t="s">
        <v>11</v>
      </c>
      <c r="H1501" s="4" t="s">
        <v>12</v>
      </c>
      <c r="I1501" s="4" t="s">
        <v>19</v>
      </c>
      <c r="J1501" s="4" t="s">
        <v>13</v>
      </c>
      <c r="K1501" s="4" t="s">
        <v>4</v>
      </c>
      <c r="L1501" s="4" t="s">
        <v>22</v>
      </c>
      <c r="M1501" s="8">
        <v>1</v>
      </c>
      <c r="N1501" s="5">
        <v>50.86</v>
      </c>
      <c r="O1501" s="6">
        <v>0.05</v>
      </c>
      <c r="P1501" s="5">
        <v>22.1</v>
      </c>
      <c r="Q1501" s="5">
        <f t="shared" si="92"/>
        <v>48.317</v>
      </c>
      <c r="R1501" s="5">
        <f t="shared" si="93"/>
        <v>22.1</v>
      </c>
      <c r="S1501" s="5">
        <f t="shared" si="94"/>
        <v>26.216999999999999</v>
      </c>
      <c r="T1501" s="7">
        <f t="shared" si="95"/>
        <v>0.54260405240391574</v>
      </c>
    </row>
    <row r="1502" spans="1:20" ht="15.6">
      <c r="A1502" s="2">
        <v>2916</v>
      </c>
      <c r="B1502" s="3">
        <v>46386</v>
      </c>
      <c r="C1502" s="4">
        <f>YEAR(SalesDataTable[[#This Row],[Order Date]])</f>
        <v>2026</v>
      </c>
      <c r="D1502" s="4" t="str">
        <f>"Q"&amp;ROUNDUP(MONTH(SalesDataTable[[#This Row],[Order Date]])/3,0)</f>
        <v>Q4</v>
      </c>
      <c r="E1502" s="4">
        <f>MONTH(SalesDataTable[[#This Row],[Order Date]])</f>
        <v>12</v>
      </c>
      <c r="F1502" s="4" t="str">
        <f>TEXT(SalesDataTable[[#This Row],[Order Date]],"MMM")</f>
        <v>Dec</v>
      </c>
      <c r="G1502" s="4" t="s">
        <v>6</v>
      </c>
      <c r="H1502" s="4" t="s">
        <v>27</v>
      </c>
      <c r="I1502" s="4" t="s">
        <v>19</v>
      </c>
      <c r="J1502" s="4" t="s">
        <v>13</v>
      </c>
      <c r="K1502" s="4" t="s">
        <v>14</v>
      </c>
      <c r="L1502" s="4" t="s">
        <v>15</v>
      </c>
      <c r="M1502" s="8">
        <v>1</v>
      </c>
      <c r="N1502" s="5">
        <v>36.64</v>
      </c>
      <c r="O1502" s="6">
        <v>0.05</v>
      </c>
      <c r="P1502" s="5">
        <v>13.59</v>
      </c>
      <c r="Q1502" s="5">
        <f t="shared" si="92"/>
        <v>34.808</v>
      </c>
      <c r="R1502" s="5">
        <f t="shared" si="93"/>
        <v>13.59</v>
      </c>
      <c r="S1502" s="5">
        <f t="shared" si="94"/>
        <v>21.218</v>
      </c>
      <c r="T1502" s="7">
        <f t="shared" si="95"/>
        <v>0.60957251206619167</v>
      </c>
    </row>
    <row r="1503" spans="1:20" ht="15.6">
      <c r="A1503" s="2">
        <v>2917</v>
      </c>
      <c r="B1503" s="3">
        <v>46090</v>
      </c>
      <c r="C1503" s="4">
        <f>YEAR(SalesDataTable[[#This Row],[Order Date]])</f>
        <v>2026</v>
      </c>
      <c r="D1503" s="4" t="str">
        <f>"Q"&amp;ROUNDUP(MONTH(SalesDataTable[[#This Row],[Order Date]])/3,0)</f>
        <v>Q1</v>
      </c>
      <c r="E1503" s="4">
        <f>MONTH(SalesDataTable[[#This Row],[Order Date]])</f>
        <v>3</v>
      </c>
      <c r="F1503" s="4" t="str">
        <f>TEXT(SalesDataTable[[#This Row],[Order Date]],"MMM")</f>
        <v>Mar</v>
      </c>
      <c r="G1503" s="4" t="s">
        <v>11</v>
      </c>
      <c r="H1503" s="4" t="s">
        <v>52</v>
      </c>
      <c r="I1503" s="4" t="s">
        <v>28</v>
      </c>
      <c r="J1503" s="4" t="s">
        <v>16</v>
      </c>
      <c r="K1503" s="4" t="s">
        <v>14</v>
      </c>
      <c r="L1503" s="4" t="s">
        <v>48</v>
      </c>
      <c r="M1503" s="8">
        <v>2</v>
      </c>
      <c r="N1503" s="5">
        <v>165.49</v>
      </c>
      <c r="O1503" s="6">
        <v>0.05</v>
      </c>
      <c r="P1503" s="5">
        <v>89.82</v>
      </c>
      <c r="Q1503" s="5">
        <f t="shared" si="92"/>
        <v>314.43099999999998</v>
      </c>
      <c r="R1503" s="5">
        <f t="shared" si="93"/>
        <v>179.64</v>
      </c>
      <c r="S1503" s="5">
        <f t="shared" si="94"/>
        <v>134.791</v>
      </c>
      <c r="T1503" s="7">
        <f t="shared" si="95"/>
        <v>0.4286822864157796</v>
      </c>
    </row>
    <row r="1504" spans="1:20" ht="15.6">
      <c r="A1504" s="2">
        <v>2918</v>
      </c>
      <c r="B1504" s="3">
        <v>46315</v>
      </c>
      <c r="C1504" s="4">
        <f>YEAR(SalesDataTable[[#This Row],[Order Date]])</f>
        <v>2026</v>
      </c>
      <c r="D1504" s="4" t="str">
        <f>"Q"&amp;ROUNDUP(MONTH(SalesDataTable[[#This Row],[Order Date]])/3,0)</f>
        <v>Q4</v>
      </c>
      <c r="E1504" s="4">
        <f>MONTH(SalesDataTable[[#This Row],[Order Date]])</f>
        <v>10</v>
      </c>
      <c r="F1504" s="4" t="str">
        <f>TEXT(SalesDataTable[[#This Row],[Order Date]],"MMM")</f>
        <v>Oct</v>
      </c>
      <c r="G1504" s="4" t="s">
        <v>20</v>
      </c>
      <c r="H1504" s="4" t="s">
        <v>33</v>
      </c>
      <c r="I1504" s="4" t="s">
        <v>19</v>
      </c>
      <c r="J1504" s="4" t="s">
        <v>3</v>
      </c>
      <c r="K1504" s="4" t="s">
        <v>23</v>
      </c>
      <c r="L1504" s="4" t="s">
        <v>40</v>
      </c>
      <c r="M1504" s="8">
        <v>3</v>
      </c>
      <c r="N1504" s="5">
        <v>80.47</v>
      </c>
      <c r="O1504" s="6">
        <v>0</v>
      </c>
      <c r="P1504" s="5">
        <v>40.090000000000003</v>
      </c>
      <c r="Q1504" s="5">
        <f t="shared" si="92"/>
        <v>241.41</v>
      </c>
      <c r="R1504" s="5">
        <f t="shared" si="93"/>
        <v>120.27000000000001</v>
      </c>
      <c r="S1504" s="5">
        <f t="shared" si="94"/>
        <v>121.13999999999999</v>
      </c>
      <c r="T1504" s="7">
        <f t="shared" si="95"/>
        <v>0.50180191375667949</v>
      </c>
    </row>
    <row r="1505" spans="1:20" ht="15.6">
      <c r="A1505" s="2">
        <v>2921</v>
      </c>
      <c r="B1505" s="3">
        <v>46289</v>
      </c>
      <c r="C1505" s="4">
        <f>YEAR(SalesDataTable[[#This Row],[Order Date]])</f>
        <v>2026</v>
      </c>
      <c r="D1505" s="4" t="str">
        <f>"Q"&amp;ROUNDUP(MONTH(SalesDataTable[[#This Row],[Order Date]])/3,0)</f>
        <v>Q3</v>
      </c>
      <c r="E1505" s="4">
        <f>MONTH(SalesDataTable[[#This Row],[Order Date]])</f>
        <v>9</v>
      </c>
      <c r="F1505" s="4" t="str">
        <f>TEXT(SalesDataTable[[#This Row],[Order Date]],"MMM")</f>
        <v>Sep</v>
      </c>
      <c r="G1505" s="4" t="s">
        <v>0</v>
      </c>
      <c r="H1505" s="4" t="s">
        <v>1</v>
      </c>
      <c r="I1505" s="4" t="s">
        <v>2</v>
      </c>
      <c r="J1505" s="4" t="s">
        <v>13</v>
      </c>
      <c r="K1505" s="4" t="s">
        <v>23</v>
      </c>
      <c r="L1505" s="4" t="s">
        <v>29</v>
      </c>
      <c r="M1505" s="8">
        <v>3</v>
      </c>
      <c r="N1505" s="5">
        <v>195.68</v>
      </c>
      <c r="O1505" s="6">
        <v>0.05</v>
      </c>
      <c r="P1505" s="5">
        <v>102.16</v>
      </c>
      <c r="Q1505" s="5">
        <f t="shared" si="92"/>
        <v>557.68799999999999</v>
      </c>
      <c r="R1505" s="5">
        <f t="shared" si="93"/>
        <v>306.48</v>
      </c>
      <c r="S1505" s="5">
        <f t="shared" si="94"/>
        <v>251.20799999999997</v>
      </c>
      <c r="T1505" s="7">
        <f t="shared" si="95"/>
        <v>0.45044541033696256</v>
      </c>
    </row>
    <row r="1506" spans="1:20" ht="15.6">
      <c r="A1506" s="2">
        <v>2922</v>
      </c>
      <c r="B1506" s="3">
        <v>46280</v>
      </c>
      <c r="C1506" s="4">
        <f>YEAR(SalesDataTable[[#This Row],[Order Date]])</f>
        <v>2026</v>
      </c>
      <c r="D1506" s="4" t="str">
        <f>"Q"&amp;ROUNDUP(MONTH(SalesDataTable[[#This Row],[Order Date]])/3,0)</f>
        <v>Q3</v>
      </c>
      <c r="E1506" s="4">
        <f>MONTH(SalesDataTable[[#This Row],[Order Date]])</f>
        <v>9</v>
      </c>
      <c r="F1506" s="4" t="str">
        <f>TEXT(SalesDataTable[[#This Row],[Order Date]],"MMM")</f>
        <v>Sep</v>
      </c>
      <c r="G1506" s="4" t="s">
        <v>11</v>
      </c>
      <c r="H1506" s="4" t="s">
        <v>12</v>
      </c>
      <c r="I1506" s="4" t="s">
        <v>2</v>
      </c>
      <c r="J1506" s="4" t="s">
        <v>13</v>
      </c>
      <c r="K1506" s="4" t="s">
        <v>34</v>
      </c>
      <c r="L1506" s="4" t="s">
        <v>38</v>
      </c>
      <c r="M1506" s="8">
        <v>4</v>
      </c>
      <c r="N1506" s="5">
        <v>121.47</v>
      </c>
      <c r="O1506" s="6">
        <v>0.05</v>
      </c>
      <c r="P1506" s="5">
        <v>67.650000000000006</v>
      </c>
      <c r="Q1506" s="5">
        <f t="shared" si="92"/>
        <v>461.58599999999996</v>
      </c>
      <c r="R1506" s="5">
        <f t="shared" si="93"/>
        <v>270.60000000000002</v>
      </c>
      <c r="S1506" s="5">
        <f t="shared" si="94"/>
        <v>190.98599999999993</v>
      </c>
      <c r="T1506" s="7">
        <f t="shared" si="95"/>
        <v>0.41376038268058379</v>
      </c>
    </row>
    <row r="1507" spans="1:20" ht="15.6">
      <c r="A1507" s="2">
        <v>2925</v>
      </c>
      <c r="B1507" s="3">
        <v>46061</v>
      </c>
      <c r="C1507" s="4">
        <f>YEAR(SalesDataTable[[#This Row],[Order Date]])</f>
        <v>2026</v>
      </c>
      <c r="D1507" s="4" t="str">
        <f>"Q"&amp;ROUNDUP(MONTH(SalesDataTable[[#This Row],[Order Date]])/3,0)</f>
        <v>Q1</v>
      </c>
      <c r="E1507" s="4">
        <f>MONTH(SalesDataTable[[#This Row],[Order Date]])</f>
        <v>2</v>
      </c>
      <c r="F1507" s="4" t="str">
        <f>TEXT(SalesDataTable[[#This Row],[Order Date]],"MMM")</f>
        <v>Feb</v>
      </c>
      <c r="G1507" s="4" t="s">
        <v>0</v>
      </c>
      <c r="H1507" s="4" t="s">
        <v>1</v>
      </c>
      <c r="I1507" s="4" t="s">
        <v>19</v>
      </c>
      <c r="J1507" s="4" t="s">
        <v>13</v>
      </c>
      <c r="K1507" s="4" t="s">
        <v>9</v>
      </c>
      <c r="L1507" s="4" t="s">
        <v>10</v>
      </c>
      <c r="M1507" s="8">
        <v>3</v>
      </c>
      <c r="N1507" s="5">
        <v>90.04</v>
      </c>
      <c r="O1507" s="6">
        <v>0.05</v>
      </c>
      <c r="P1507" s="5">
        <v>45.25</v>
      </c>
      <c r="Q1507" s="5">
        <f t="shared" si="92"/>
        <v>256.61399999999998</v>
      </c>
      <c r="R1507" s="5">
        <f t="shared" si="93"/>
        <v>135.75</v>
      </c>
      <c r="S1507" s="5">
        <f t="shared" si="94"/>
        <v>120.86399999999998</v>
      </c>
      <c r="T1507" s="7">
        <f t="shared" si="95"/>
        <v>0.47099534709719654</v>
      </c>
    </row>
    <row r="1508" spans="1:20" ht="15.6">
      <c r="A1508" s="2">
        <v>2928</v>
      </c>
      <c r="B1508" s="3">
        <v>46026</v>
      </c>
      <c r="C1508" s="4">
        <f>YEAR(SalesDataTable[[#This Row],[Order Date]])</f>
        <v>2026</v>
      </c>
      <c r="D1508" s="4" t="str">
        <f>"Q"&amp;ROUNDUP(MONTH(SalesDataTable[[#This Row],[Order Date]])/3,0)</f>
        <v>Q1</v>
      </c>
      <c r="E1508" s="4">
        <f>MONTH(SalesDataTable[[#This Row],[Order Date]])</f>
        <v>1</v>
      </c>
      <c r="F1508" s="4" t="str">
        <f>TEXT(SalesDataTable[[#This Row],[Order Date]],"MMM")</f>
        <v>Jan</v>
      </c>
      <c r="G1508" s="4" t="s">
        <v>6</v>
      </c>
      <c r="H1508" s="4" t="s">
        <v>27</v>
      </c>
      <c r="I1508" s="4" t="s">
        <v>2</v>
      </c>
      <c r="J1508" s="4" t="s">
        <v>3</v>
      </c>
      <c r="K1508" s="4" t="s">
        <v>34</v>
      </c>
      <c r="L1508" s="4" t="s">
        <v>38</v>
      </c>
      <c r="M1508" s="8">
        <v>2</v>
      </c>
      <c r="N1508" s="5">
        <v>124.97</v>
      </c>
      <c r="O1508" s="6">
        <v>0.1</v>
      </c>
      <c r="P1508" s="5">
        <v>67.36</v>
      </c>
      <c r="Q1508" s="5">
        <f t="shared" si="92"/>
        <v>224.946</v>
      </c>
      <c r="R1508" s="5">
        <f t="shared" si="93"/>
        <v>134.72</v>
      </c>
      <c r="S1508" s="5">
        <f t="shared" si="94"/>
        <v>90.225999999999999</v>
      </c>
      <c r="T1508" s="7">
        <f t="shared" si="95"/>
        <v>0.40110070861451191</v>
      </c>
    </row>
    <row r="1509" spans="1:20" ht="15.6">
      <c r="A1509" s="2">
        <v>2929</v>
      </c>
      <c r="B1509" s="3">
        <v>46055</v>
      </c>
      <c r="C1509" s="4">
        <f>YEAR(SalesDataTable[[#This Row],[Order Date]])</f>
        <v>2026</v>
      </c>
      <c r="D1509" s="4" t="str">
        <f>"Q"&amp;ROUNDUP(MONTH(SalesDataTable[[#This Row],[Order Date]])/3,0)</f>
        <v>Q1</v>
      </c>
      <c r="E1509" s="4">
        <f>MONTH(SalesDataTable[[#This Row],[Order Date]])</f>
        <v>2</v>
      </c>
      <c r="F1509" s="4" t="str">
        <f>TEXT(SalesDataTable[[#This Row],[Order Date]],"MMM")</f>
        <v>Feb</v>
      </c>
      <c r="G1509" s="4" t="s">
        <v>6</v>
      </c>
      <c r="H1509" s="4" t="s">
        <v>43</v>
      </c>
      <c r="I1509" s="4" t="s">
        <v>28</v>
      </c>
      <c r="J1509" s="4" t="s">
        <v>3</v>
      </c>
      <c r="K1509" s="4" t="s">
        <v>9</v>
      </c>
      <c r="L1509" s="4" t="s">
        <v>10</v>
      </c>
      <c r="M1509" s="8">
        <v>1</v>
      </c>
      <c r="N1509" s="5">
        <v>93.78</v>
      </c>
      <c r="O1509" s="6">
        <v>0</v>
      </c>
      <c r="P1509" s="5">
        <v>44.21</v>
      </c>
      <c r="Q1509" s="5">
        <f t="shared" si="92"/>
        <v>93.78</v>
      </c>
      <c r="R1509" s="5">
        <f t="shared" si="93"/>
        <v>44.21</v>
      </c>
      <c r="S1509" s="5">
        <f t="shared" si="94"/>
        <v>49.57</v>
      </c>
      <c r="T1509" s="7">
        <f t="shared" si="95"/>
        <v>0.52857752185967155</v>
      </c>
    </row>
    <row r="1510" spans="1:20" ht="15.6">
      <c r="A1510" s="2">
        <v>2931</v>
      </c>
      <c r="B1510" s="3">
        <v>46165</v>
      </c>
      <c r="C1510" s="4">
        <f>YEAR(SalesDataTable[[#This Row],[Order Date]])</f>
        <v>2026</v>
      </c>
      <c r="D1510" s="4" t="str">
        <f>"Q"&amp;ROUNDUP(MONTH(SalesDataTable[[#This Row],[Order Date]])/3,0)</f>
        <v>Q2</v>
      </c>
      <c r="E1510" s="4">
        <f>MONTH(SalesDataTable[[#This Row],[Order Date]])</f>
        <v>5</v>
      </c>
      <c r="F1510" s="4" t="str">
        <f>TEXT(SalesDataTable[[#This Row],[Order Date]],"MMM")</f>
        <v>May</v>
      </c>
      <c r="G1510" s="4" t="s">
        <v>0</v>
      </c>
      <c r="H1510" s="4" t="s">
        <v>1</v>
      </c>
      <c r="I1510" s="4" t="s">
        <v>2</v>
      </c>
      <c r="J1510" s="4" t="s">
        <v>3</v>
      </c>
      <c r="K1510" s="4" t="s">
        <v>4</v>
      </c>
      <c r="L1510" s="4" t="s">
        <v>30</v>
      </c>
      <c r="M1510" s="8">
        <v>1</v>
      </c>
      <c r="N1510" s="5">
        <v>100.87</v>
      </c>
      <c r="O1510" s="6">
        <v>0</v>
      </c>
      <c r="P1510" s="5">
        <v>50.4</v>
      </c>
      <c r="Q1510" s="5">
        <f t="shared" si="92"/>
        <v>100.87</v>
      </c>
      <c r="R1510" s="5">
        <f t="shared" si="93"/>
        <v>50.4</v>
      </c>
      <c r="S1510" s="5">
        <f t="shared" si="94"/>
        <v>50.470000000000006</v>
      </c>
      <c r="T1510" s="7">
        <f t="shared" si="95"/>
        <v>0.5003469812630118</v>
      </c>
    </row>
    <row r="1511" spans="1:20" ht="15.6">
      <c r="A1511" s="2">
        <v>2932</v>
      </c>
      <c r="B1511" s="3">
        <v>46284</v>
      </c>
      <c r="C1511" s="4">
        <f>YEAR(SalesDataTable[[#This Row],[Order Date]])</f>
        <v>2026</v>
      </c>
      <c r="D1511" s="4" t="str">
        <f>"Q"&amp;ROUNDUP(MONTH(SalesDataTable[[#This Row],[Order Date]])/3,0)</f>
        <v>Q3</v>
      </c>
      <c r="E1511" s="4">
        <f>MONTH(SalesDataTable[[#This Row],[Order Date]])</f>
        <v>9</v>
      </c>
      <c r="F1511" s="4" t="str">
        <f>TEXT(SalesDataTable[[#This Row],[Order Date]],"MMM")</f>
        <v>Sep</v>
      </c>
      <c r="G1511" s="4" t="s">
        <v>0</v>
      </c>
      <c r="H1511" s="4" t="s">
        <v>50</v>
      </c>
      <c r="I1511" s="4" t="s">
        <v>19</v>
      </c>
      <c r="J1511" s="4" t="s">
        <v>16</v>
      </c>
      <c r="K1511" s="4" t="s">
        <v>4</v>
      </c>
      <c r="L1511" s="4" t="s">
        <v>22</v>
      </c>
      <c r="M1511" s="8">
        <v>4</v>
      </c>
      <c r="N1511" s="5">
        <v>49.93</v>
      </c>
      <c r="O1511" s="6">
        <v>0</v>
      </c>
      <c r="P1511" s="5">
        <v>22.99</v>
      </c>
      <c r="Q1511" s="5">
        <f t="shared" si="92"/>
        <v>199.72</v>
      </c>
      <c r="R1511" s="5">
        <f t="shared" si="93"/>
        <v>91.96</v>
      </c>
      <c r="S1511" s="5">
        <f t="shared" si="94"/>
        <v>107.76</v>
      </c>
      <c r="T1511" s="7">
        <f t="shared" si="95"/>
        <v>0.53955537752853999</v>
      </c>
    </row>
    <row r="1512" spans="1:20" ht="15.6">
      <c r="A1512" s="2">
        <v>2933</v>
      </c>
      <c r="B1512" s="3">
        <v>46117</v>
      </c>
      <c r="C1512" s="4">
        <f>YEAR(SalesDataTable[[#This Row],[Order Date]])</f>
        <v>2026</v>
      </c>
      <c r="D1512" s="4" t="str">
        <f>"Q"&amp;ROUNDUP(MONTH(SalesDataTable[[#This Row],[Order Date]])/3,0)</f>
        <v>Q2</v>
      </c>
      <c r="E1512" s="4">
        <f>MONTH(SalesDataTable[[#This Row],[Order Date]])</f>
        <v>4</v>
      </c>
      <c r="F1512" s="4" t="str">
        <f>TEXT(SalesDataTable[[#This Row],[Order Date]],"MMM")</f>
        <v>Apr</v>
      </c>
      <c r="G1512" s="4" t="s">
        <v>6</v>
      </c>
      <c r="H1512" s="4" t="s">
        <v>27</v>
      </c>
      <c r="I1512" s="4" t="s">
        <v>19</v>
      </c>
      <c r="J1512" s="4" t="s">
        <v>3</v>
      </c>
      <c r="K1512" s="4" t="s">
        <v>14</v>
      </c>
      <c r="L1512" s="4" t="s">
        <v>15</v>
      </c>
      <c r="M1512" s="8">
        <v>1</v>
      </c>
      <c r="N1512" s="5">
        <v>35.4</v>
      </c>
      <c r="O1512" s="6">
        <v>0</v>
      </c>
      <c r="P1512" s="5">
        <v>13.37</v>
      </c>
      <c r="Q1512" s="5">
        <f t="shared" si="92"/>
        <v>35.4</v>
      </c>
      <c r="R1512" s="5">
        <f t="shared" si="93"/>
        <v>13.37</v>
      </c>
      <c r="S1512" s="5">
        <f t="shared" si="94"/>
        <v>22.03</v>
      </c>
      <c r="T1512" s="7">
        <f t="shared" si="95"/>
        <v>0.62231638418079105</v>
      </c>
    </row>
    <row r="1513" spans="1:20" ht="15.6">
      <c r="A1513" s="2">
        <v>2936</v>
      </c>
      <c r="B1513" s="3">
        <v>46236</v>
      </c>
      <c r="C1513" s="4">
        <f>YEAR(SalesDataTable[[#This Row],[Order Date]])</f>
        <v>2026</v>
      </c>
      <c r="D1513" s="4" t="str">
        <f>"Q"&amp;ROUNDUP(MONTH(SalesDataTable[[#This Row],[Order Date]])/3,0)</f>
        <v>Q3</v>
      </c>
      <c r="E1513" s="4">
        <f>MONTH(SalesDataTable[[#This Row],[Order Date]])</f>
        <v>8</v>
      </c>
      <c r="F1513" s="4" t="str">
        <f>TEXT(SalesDataTable[[#This Row],[Order Date]],"MMM")</f>
        <v>Aug</v>
      </c>
      <c r="G1513" s="4" t="s">
        <v>11</v>
      </c>
      <c r="H1513" s="4" t="s">
        <v>52</v>
      </c>
      <c r="I1513" s="4" t="s">
        <v>2</v>
      </c>
      <c r="J1513" s="4" t="s">
        <v>13</v>
      </c>
      <c r="K1513" s="4" t="s">
        <v>14</v>
      </c>
      <c r="L1513" s="4" t="s">
        <v>15</v>
      </c>
      <c r="M1513" s="8">
        <v>1</v>
      </c>
      <c r="N1513" s="5">
        <v>35.74</v>
      </c>
      <c r="O1513" s="6">
        <v>0</v>
      </c>
      <c r="P1513" s="5">
        <v>13.49</v>
      </c>
      <c r="Q1513" s="5">
        <f t="shared" si="92"/>
        <v>35.74</v>
      </c>
      <c r="R1513" s="5">
        <f t="shared" si="93"/>
        <v>13.49</v>
      </c>
      <c r="S1513" s="5">
        <f t="shared" si="94"/>
        <v>22.25</v>
      </c>
      <c r="T1513" s="7">
        <f t="shared" si="95"/>
        <v>0.62255176273083379</v>
      </c>
    </row>
    <row r="1514" spans="1:20" ht="15.6">
      <c r="A1514" s="2">
        <v>2937</v>
      </c>
      <c r="B1514" s="3">
        <v>46025</v>
      </c>
      <c r="C1514" s="4">
        <f>YEAR(SalesDataTable[[#This Row],[Order Date]])</f>
        <v>2026</v>
      </c>
      <c r="D1514" s="4" t="str">
        <f>"Q"&amp;ROUNDUP(MONTH(SalesDataTable[[#This Row],[Order Date]])/3,0)</f>
        <v>Q1</v>
      </c>
      <c r="E1514" s="4">
        <f>MONTH(SalesDataTable[[#This Row],[Order Date]])</f>
        <v>1</v>
      </c>
      <c r="F1514" s="4" t="str">
        <f>TEXT(SalesDataTable[[#This Row],[Order Date]],"MMM")</f>
        <v>Jan</v>
      </c>
      <c r="G1514" s="4" t="s">
        <v>20</v>
      </c>
      <c r="H1514" s="4" t="s">
        <v>21</v>
      </c>
      <c r="I1514" s="4" t="s">
        <v>8</v>
      </c>
      <c r="J1514" s="4" t="s">
        <v>3</v>
      </c>
      <c r="K1514" s="4" t="s">
        <v>4</v>
      </c>
      <c r="L1514" s="4" t="s">
        <v>22</v>
      </c>
      <c r="M1514" s="8">
        <v>8</v>
      </c>
      <c r="N1514" s="5">
        <v>49.6</v>
      </c>
      <c r="O1514" s="6">
        <v>0.1</v>
      </c>
      <c r="P1514" s="5">
        <v>23.05</v>
      </c>
      <c r="Q1514" s="5">
        <f t="shared" si="92"/>
        <v>357.12</v>
      </c>
      <c r="R1514" s="5">
        <f t="shared" si="93"/>
        <v>184.4</v>
      </c>
      <c r="S1514" s="5">
        <f t="shared" si="94"/>
        <v>172.72</v>
      </c>
      <c r="T1514" s="7">
        <f t="shared" si="95"/>
        <v>0.4836469534050179</v>
      </c>
    </row>
    <row r="1515" spans="1:20" ht="15.6">
      <c r="A1515" s="2">
        <v>2939</v>
      </c>
      <c r="B1515" s="3">
        <v>46214</v>
      </c>
      <c r="C1515" s="4">
        <f>YEAR(SalesDataTable[[#This Row],[Order Date]])</f>
        <v>2026</v>
      </c>
      <c r="D1515" s="4" t="str">
        <f>"Q"&amp;ROUNDUP(MONTH(SalesDataTable[[#This Row],[Order Date]])/3,0)</f>
        <v>Q3</v>
      </c>
      <c r="E1515" s="4">
        <f>MONTH(SalesDataTable[[#This Row],[Order Date]])</f>
        <v>7</v>
      </c>
      <c r="F1515" s="4" t="str">
        <f>TEXT(SalesDataTable[[#This Row],[Order Date]],"MMM")</f>
        <v>Jul</v>
      </c>
      <c r="G1515" s="4" t="s">
        <v>6</v>
      </c>
      <c r="H1515" s="4" t="s">
        <v>27</v>
      </c>
      <c r="I1515" s="4" t="s">
        <v>2</v>
      </c>
      <c r="J1515" s="4" t="s">
        <v>13</v>
      </c>
      <c r="K1515" s="4" t="s">
        <v>23</v>
      </c>
      <c r="L1515" s="4" t="s">
        <v>29</v>
      </c>
      <c r="M1515" s="8">
        <v>1</v>
      </c>
      <c r="N1515" s="5">
        <v>195.38</v>
      </c>
      <c r="O1515" s="6">
        <v>0.05</v>
      </c>
      <c r="P1515" s="5">
        <v>101.67</v>
      </c>
      <c r="Q1515" s="5">
        <f t="shared" si="92"/>
        <v>185.61099999999999</v>
      </c>
      <c r="R1515" s="5">
        <f t="shared" si="93"/>
        <v>101.67</v>
      </c>
      <c r="S1515" s="5">
        <f t="shared" si="94"/>
        <v>83.940999999999988</v>
      </c>
      <c r="T1515" s="7">
        <f t="shared" si="95"/>
        <v>0.45224151585843508</v>
      </c>
    </row>
    <row r="1516" spans="1:20" ht="15.6">
      <c r="A1516" s="2">
        <v>2940</v>
      </c>
      <c r="B1516" s="3">
        <v>46054</v>
      </c>
      <c r="C1516" s="4">
        <f>YEAR(SalesDataTable[[#This Row],[Order Date]])</f>
        <v>2026</v>
      </c>
      <c r="D1516" s="4" t="str">
        <f>"Q"&amp;ROUNDUP(MONTH(SalesDataTable[[#This Row],[Order Date]])/3,0)</f>
        <v>Q1</v>
      </c>
      <c r="E1516" s="4">
        <f>MONTH(SalesDataTable[[#This Row],[Order Date]])</f>
        <v>2</v>
      </c>
      <c r="F1516" s="4" t="str">
        <f>TEXT(SalesDataTable[[#This Row],[Order Date]],"MMM")</f>
        <v>Feb</v>
      </c>
      <c r="G1516" s="4" t="s">
        <v>0</v>
      </c>
      <c r="H1516" s="4" t="s">
        <v>50</v>
      </c>
      <c r="I1516" s="4" t="s">
        <v>28</v>
      </c>
      <c r="J1516" s="4" t="s">
        <v>13</v>
      </c>
      <c r="K1516" s="4" t="s">
        <v>9</v>
      </c>
      <c r="L1516" s="4" t="s">
        <v>17</v>
      </c>
      <c r="M1516" s="8">
        <v>2</v>
      </c>
      <c r="N1516" s="5">
        <v>140.47</v>
      </c>
      <c r="O1516" s="6">
        <v>0.05</v>
      </c>
      <c r="P1516" s="5">
        <v>78.39</v>
      </c>
      <c r="Q1516" s="5">
        <f t="shared" si="92"/>
        <v>266.89299999999997</v>
      </c>
      <c r="R1516" s="5">
        <f t="shared" si="93"/>
        <v>156.78</v>
      </c>
      <c r="S1516" s="5">
        <f t="shared" si="94"/>
        <v>110.11299999999997</v>
      </c>
      <c r="T1516" s="7">
        <f t="shared" si="95"/>
        <v>0.41257357817552348</v>
      </c>
    </row>
    <row r="1517" spans="1:20" ht="15.6">
      <c r="A1517" s="2">
        <v>2942</v>
      </c>
      <c r="B1517" s="3">
        <v>46261</v>
      </c>
      <c r="C1517" s="4">
        <f>YEAR(SalesDataTable[[#This Row],[Order Date]])</f>
        <v>2026</v>
      </c>
      <c r="D1517" s="4" t="str">
        <f>"Q"&amp;ROUNDUP(MONTH(SalesDataTable[[#This Row],[Order Date]])/3,0)</f>
        <v>Q3</v>
      </c>
      <c r="E1517" s="4">
        <f>MONTH(SalesDataTable[[#This Row],[Order Date]])</f>
        <v>8</v>
      </c>
      <c r="F1517" s="4" t="str">
        <f>TEXT(SalesDataTable[[#This Row],[Order Date]],"MMM")</f>
        <v>Aug</v>
      </c>
      <c r="G1517" s="4" t="s">
        <v>6</v>
      </c>
      <c r="H1517" s="4" t="s">
        <v>27</v>
      </c>
      <c r="I1517" s="4" t="s">
        <v>2</v>
      </c>
      <c r="J1517" s="4" t="s">
        <v>13</v>
      </c>
      <c r="K1517" s="4" t="s">
        <v>9</v>
      </c>
      <c r="L1517" s="4" t="s">
        <v>37</v>
      </c>
      <c r="M1517" s="8">
        <v>1</v>
      </c>
      <c r="N1517" s="5">
        <v>156.94999999999999</v>
      </c>
      <c r="O1517" s="6">
        <v>0</v>
      </c>
      <c r="P1517" s="5">
        <v>80.41</v>
      </c>
      <c r="Q1517" s="5">
        <f t="shared" si="92"/>
        <v>156.94999999999999</v>
      </c>
      <c r="R1517" s="5">
        <f t="shared" si="93"/>
        <v>80.41</v>
      </c>
      <c r="S1517" s="5">
        <f t="shared" si="94"/>
        <v>76.539999999999992</v>
      </c>
      <c r="T1517" s="7">
        <f t="shared" si="95"/>
        <v>0.48767123287671232</v>
      </c>
    </row>
    <row r="1518" spans="1:20" ht="15.6">
      <c r="A1518" s="2">
        <v>2944</v>
      </c>
      <c r="B1518" s="3">
        <v>46119</v>
      </c>
      <c r="C1518" s="4">
        <f>YEAR(SalesDataTable[[#This Row],[Order Date]])</f>
        <v>2026</v>
      </c>
      <c r="D1518" s="4" t="str">
        <f>"Q"&amp;ROUNDUP(MONTH(SalesDataTable[[#This Row],[Order Date]])/3,0)</f>
        <v>Q2</v>
      </c>
      <c r="E1518" s="4">
        <f>MONTH(SalesDataTable[[#This Row],[Order Date]])</f>
        <v>4</v>
      </c>
      <c r="F1518" s="4" t="str">
        <f>TEXT(SalesDataTable[[#This Row],[Order Date]],"MMM")</f>
        <v>Apr</v>
      </c>
      <c r="G1518" s="4" t="s">
        <v>6</v>
      </c>
      <c r="H1518" s="4" t="s">
        <v>49</v>
      </c>
      <c r="I1518" s="4" t="s">
        <v>19</v>
      </c>
      <c r="J1518" s="4" t="s">
        <v>13</v>
      </c>
      <c r="K1518" s="4" t="s">
        <v>34</v>
      </c>
      <c r="L1518" s="4" t="s">
        <v>45</v>
      </c>
      <c r="M1518" s="8">
        <v>1</v>
      </c>
      <c r="N1518" s="5">
        <v>51.36</v>
      </c>
      <c r="O1518" s="6">
        <v>0</v>
      </c>
      <c r="P1518" s="5">
        <v>22.21</v>
      </c>
      <c r="Q1518" s="5">
        <f t="shared" si="92"/>
        <v>51.36</v>
      </c>
      <c r="R1518" s="5">
        <f t="shared" si="93"/>
        <v>22.21</v>
      </c>
      <c r="S1518" s="5">
        <f t="shared" si="94"/>
        <v>29.15</v>
      </c>
      <c r="T1518" s="7">
        <f t="shared" si="95"/>
        <v>0.56756230529595009</v>
      </c>
    </row>
    <row r="1519" spans="1:20" ht="15.6">
      <c r="A1519" s="2">
        <v>2946</v>
      </c>
      <c r="B1519" s="3">
        <v>46302</v>
      </c>
      <c r="C1519" s="4">
        <f>YEAR(SalesDataTable[[#This Row],[Order Date]])</f>
        <v>2026</v>
      </c>
      <c r="D1519" s="4" t="str">
        <f>"Q"&amp;ROUNDUP(MONTH(SalesDataTable[[#This Row],[Order Date]])/3,0)</f>
        <v>Q4</v>
      </c>
      <c r="E1519" s="4">
        <f>MONTH(SalesDataTable[[#This Row],[Order Date]])</f>
        <v>10</v>
      </c>
      <c r="F1519" s="4" t="str">
        <f>TEXT(SalesDataTable[[#This Row],[Order Date]],"MMM")</f>
        <v>Oct</v>
      </c>
      <c r="G1519" s="4" t="s">
        <v>11</v>
      </c>
      <c r="H1519" s="4" t="s">
        <v>52</v>
      </c>
      <c r="I1519" s="4" t="s">
        <v>2</v>
      </c>
      <c r="J1519" s="4" t="s">
        <v>3</v>
      </c>
      <c r="K1519" s="4" t="s">
        <v>4</v>
      </c>
      <c r="L1519" s="4" t="s">
        <v>30</v>
      </c>
      <c r="M1519" s="8">
        <v>1</v>
      </c>
      <c r="N1519" s="5">
        <v>103.48</v>
      </c>
      <c r="O1519" s="6">
        <v>0.1</v>
      </c>
      <c r="P1519" s="5">
        <v>51.33</v>
      </c>
      <c r="Q1519" s="5">
        <f t="shared" si="92"/>
        <v>93.132000000000005</v>
      </c>
      <c r="R1519" s="5">
        <f t="shared" si="93"/>
        <v>51.33</v>
      </c>
      <c r="S1519" s="5">
        <f t="shared" si="94"/>
        <v>41.802000000000007</v>
      </c>
      <c r="T1519" s="7">
        <f t="shared" si="95"/>
        <v>0.4488467980930293</v>
      </c>
    </row>
    <row r="1520" spans="1:20" ht="15.6">
      <c r="A1520" s="2">
        <v>2948</v>
      </c>
      <c r="B1520" s="3">
        <v>46250</v>
      </c>
      <c r="C1520" s="4">
        <f>YEAR(SalesDataTable[[#This Row],[Order Date]])</f>
        <v>2026</v>
      </c>
      <c r="D1520" s="4" t="str">
        <f>"Q"&amp;ROUNDUP(MONTH(SalesDataTable[[#This Row],[Order Date]])/3,0)</f>
        <v>Q3</v>
      </c>
      <c r="E1520" s="4">
        <f>MONTH(SalesDataTable[[#This Row],[Order Date]])</f>
        <v>8</v>
      </c>
      <c r="F1520" s="4" t="str">
        <f>TEXT(SalesDataTable[[#This Row],[Order Date]],"MMM")</f>
        <v>Aug</v>
      </c>
      <c r="G1520" s="4" t="s">
        <v>11</v>
      </c>
      <c r="H1520" s="4" t="s">
        <v>12</v>
      </c>
      <c r="I1520" s="4" t="s">
        <v>19</v>
      </c>
      <c r="J1520" s="4" t="s">
        <v>13</v>
      </c>
      <c r="K1520" s="4" t="s">
        <v>14</v>
      </c>
      <c r="L1520" s="4" t="s">
        <v>15</v>
      </c>
      <c r="M1520" s="8">
        <v>3</v>
      </c>
      <c r="N1520" s="5">
        <v>36.35</v>
      </c>
      <c r="O1520" s="6">
        <v>0</v>
      </c>
      <c r="P1520" s="5">
        <v>13.42</v>
      </c>
      <c r="Q1520" s="5">
        <f t="shared" si="92"/>
        <v>109.05000000000001</v>
      </c>
      <c r="R1520" s="5">
        <f t="shared" si="93"/>
        <v>40.26</v>
      </c>
      <c r="S1520" s="5">
        <f t="shared" si="94"/>
        <v>68.79000000000002</v>
      </c>
      <c r="T1520" s="7">
        <f t="shared" si="95"/>
        <v>0.63081155433287495</v>
      </c>
    </row>
    <row r="1521" spans="1:20" ht="15.6">
      <c r="A1521" s="2">
        <v>2951</v>
      </c>
      <c r="B1521" s="3">
        <v>46161</v>
      </c>
      <c r="C1521" s="4">
        <f>YEAR(SalesDataTable[[#This Row],[Order Date]])</f>
        <v>2026</v>
      </c>
      <c r="D1521" s="4" t="str">
        <f>"Q"&amp;ROUNDUP(MONTH(SalesDataTable[[#This Row],[Order Date]])/3,0)</f>
        <v>Q2</v>
      </c>
      <c r="E1521" s="4">
        <f>MONTH(SalesDataTable[[#This Row],[Order Date]])</f>
        <v>5</v>
      </c>
      <c r="F1521" s="4" t="str">
        <f>TEXT(SalesDataTable[[#This Row],[Order Date]],"MMM")</f>
        <v>May</v>
      </c>
      <c r="G1521" s="4" t="s">
        <v>0</v>
      </c>
      <c r="H1521" s="4" t="s">
        <v>1</v>
      </c>
      <c r="I1521" s="4" t="s">
        <v>2</v>
      </c>
      <c r="J1521" s="4" t="s">
        <v>16</v>
      </c>
      <c r="K1521" s="4" t="s">
        <v>4</v>
      </c>
      <c r="L1521" s="4" t="s">
        <v>5</v>
      </c>
      <c r="M1521" s="8">
        <v>2</v>
      </c>
      <c r="N1521" s="5">
        <v>82.85</v>
      </c>
      <c r="O1521" s="6">
        <v>0</v>
      </c>
      <c r="P1521" s="5">
        <v>42.53</v>
      </c>
      <c r="Q1521" s="5">
        <f t="shared" si="92"/>
        <v>165.7</v>
      </c>
      <c r="R1521" s="5">
        <f t="shared" si="93"/>
        <v>85.06</v>
      </c>
      <c r="S1521" s="5">
        <f t="shared" si="94"/>
        <v>80.639999999999986</v>
      </c>
      <c r="T1521" s="7">
        <f t="shared" si="95"/>
        <v>0.48666264333132164</v>
      </c>
    </row>
    <row r="1522" spans="1:20" ht="15.6">
      <c r="A1522" s="2">
        <v>2952</v>
      </c>
      <c r="B1522" s="3">
        <v>46095</v>
      </c>
      <c r="C1522" s="4">
        <f>YEAR(SalesDataTable[[#This Row],[Order Date]])</f>
        <v>2026</v>
      </c>
      <c r="D1522" s="4" t="str">
        <f>"Q"&amp;ROUNDUP(MONTH(SalesDataTable[[#This Row],[Order Date]])/3,0)</f>
        <v>Q1</v>
      </c>
      <c r="E1522" s="4">
        <f>MONTH(SalesDataTable[[#This Row],[Order Date]])</f>
        <v>3</v>
      </c>
      <c r="F1522" s="4" t="str">
        <f>TEXT(SalesDataTable[[#This Row],[Order Date]],"MMM")</f>
        <v>Mar</v>
      </c>
      <c r="G1522" s="4" t="s">
        <v>6</v>
      </c>
      <c r="H1522" s="4" t="s">
        <v>7</v>
      </c>
      <c r="I1522" s="4" t="s">
        <v>2</v>
      </c>
      <c r="J1522" s="4" t="s">
        <v>13</v>
      </c>
      <c r="K1522" s="4" t="s">
        <v>4</v>
      </c>
      <c r="L1522" s="4" t="s">
        <v>22</v>
      </c>
      <c r="M1522" s="8">
        <v>1</v>
      </c>
      <c r="N1522" s="5">
        <v>51.86</v>
      </c>
      <c r="O1522" s="6">
        <v>0.1</v>
      </c>
      <c r="P1522" s="5">
        <v>22.34</v>
      </c>
      <c r="Q1522" s="5">
        <f t="shared" si="92"/>
        <v>46.673999999999999</v>
      </c>
      <c r="R1522" s="5">
        <f t="shared" si="93"/>
        <v>22.34</v>
      </c>
      <c r="S1522" s="5">
        <f t="shared" si="94"/>
        <v>24.334</v>
      </c>
      <c r="T1522" s="7">
        <f t="shared" si="95"/>
        <v>0.52136092899687192</v>
      </c>
    </row>
    <row r="1523" spans="1:20" ht="15.6">
      <c r="A1523" s="2">
        <v>2953</v>
      </c>
      <c r="B1523" s="3">
        <v>46126</v>
      </c>
      <c r="C1523" s="4">
        <f>YEAR(SalesDataTable[[#This Row],[Order Date]])</f>
        <v>2026</v>
      </c>
      <c r="D1523" s="4" t="str">
        <f>"Q"&amp;ROUNDUP(MONTH(SalesDataTable[[#This Row],[Order Date]])/3,0)</f>
        <v>Q2</v>
      </c>
      <c r="E1523" s="4">
        <f>MONTH(SalesDataTable[[#This Row],[Order Date]])</f>
        <v>4</v>
      </c>
      <c r="F1523" s="4" t="str">
        <f>TEXT(SalesDataTable[[#This Row],[Order Date]],"MMM")</f>
        <v>Apr</v>
      </c>
      <c r="G1523" s="4" t="s">
        <v>0</v>
      </c>
      <c r="H1523" s="4" t="s">
        <v>1</v>
      </c>
      <c r="I1523" s="4" t="s">
        <v>2</v>
      </c>
      <c r="J1523" s="4" t="s">
        <v>3</v>
      </c>
      <c r="K1523" s="4" t="s">
        <v>14</v>
      </c>
      <c r="L1523" s="4" t="s">
        <v>32</v>
      </c>
      <c r="M1523" s="8">
        <v>2</v>
      </c>
      <c r="N1523" s="5">
        <v>47.56</v>
      </c>
      <c r="O1523" s="6">
        <v>0.05</v>
      </c>
      <c r="P1523" s="5">
        <v>18.649999999999999</v>
      </c>
      <c r="Q1523" s="5">
        <f t="shared" si="92"/>
        <v>90.364000000000004</v>
      </c>
      <c r="R1523" s="5">
        <f t="shared" si="93"/>
        <v>37.299999999999997</v>
      </c>
      <c r="S1523" s="5">
        <f t="shared" si="94"/>
        <v>53.064000000000007</v>
      </c>
      <c r="T1523" s="7">
        <f t="shared" si="95"/>
        <v>0.58722500110663545</v>
      </c>
    </row>
    <row r="1524" spans="1:20" ht="15.6">
      <c r="A1524" s="2">
        <v>2954</v>
      </c>
      <c r="B1524" s="3">
        <v>46320</v>
      </c>
      <c r="C1524" s="4">
        <f>YEAR(SalesDataTable[[#This Row],[Order Date]])</f>
        <v>2026</v>
      </c>
      <c r="D1524" s="4" t="str">
        <f>"Q"&amp;ROUNDUP(MONTH(SalesDataTable[[#This Row],[Order Date]])/3,0)</f>
        <v>Q4</v>
      </c>
      <c r="E1524" s="4">
        <f>MONTH(SalesDataTable[[#This Row],[Order Date]])</f>
        <v>10</v>
      </c>
      <c r="F1524" s="4" t="str">
        <f>TEXT(SalesDataTable[[#This Row],[Order Date]],"MMM")</f>
        <v>Oct</v>
      </c>
      <c r="G1524" s="4" t="s">
        <v>20</v>
      </c>
      <c r="H1524" s="4" t="s">
        <v>21</v>
      </c>
      <c r="I1524" s="4" t="s">
        <v>2</v>
      </c>
      <c r="J1524" s="4" t="s">
        <v>13</v>
      </c>
      <c r="K1524" s="4" t="s">
        <v>9</v>
      </c>
      <c r="L1524" s="4" t="s">
        <v>46</v>
      </c>
      <c r="M1524" s="8">
        <v>1</v>
      </c>
      <c r="N1524" s="5">
        <v>71.17</v>
      </c>
      <c r="O1524" s="6">
        <v>0</v>
      </c>
      <c r="P1524" s="5">
        <v>32.57</v>
      </c>
      <c r="Q1524" s="5">
        <f t="shared" si="92"/>
        <v>71.17</v>
      </c>
      <c r="R1524" s="5">
        <f t="shared" si="93"/>
        <v>32.57</v>
      </c>
      <c r="S1524" s="5">
        <f t="shared" si="94"/>
        <v>38.6</v>
      </c>
      <c r="T1524" s="7">
        <f t="shared" si="95"/>
        <v>0.54236335534635383</v>
      </c>
    </row>
    <row r="1525" spans="1:20" ht="15.6">
      <c r="A1525" s="2">
        <v>2956</v>
      </c>
      <c r="B1525" s="3">
        <v>46097</v>
      </c>
      <c r="C1525" s="4">
        <f>YEAR(SalesDataTable[[#This Row],[Order Date]])</f>
        <v>2026</v>
      </c>
      <c r="D1525" s="4" t="str">
        <f>"Q"&amp;ROUNDUP(MONTH(SalesDataTable[[#This Row],[Order Date]])/3,0)</f>
        <v>Q1</v>
      </c>
      <c r="E1525" s="4">
        <f>MONTH(SalesDataTable[[#This Row],[Order Date]])</f>
        <v>3</v>
      </c>
      <c r="F1525" s="4" t="str">
        <f>TEXT(SalesDataTable[[#This Row],[Order Date]],"MMM")</f>
        <v>Mar</v>
      </c>
      <c r="G1525" s="4" t="s">
        <v>6</v>
      </c>
      <c r="H1525" s="4" t="s">
        <v>41</v>
      </c>
      <c r="I1525" s="4" t="s">
        <v>2</v>
      </c>
      <c r="J1525" s="4" t="s">
        <v>13</v>
      </c>
      <c r="K1525" s="4" t="s">
        <v>14</v>
      </c>
      <c r="L1525" s="4" t="s">
        <v>15</v>
      </c>
      <c r="M1525" s="8">
        <v>1</v>
      </c>
      <c r="N1525" s="5">
        <v>37.119999999999997</v>
      </c>
      <c r="O1525" s="6">
        <v>0.1</v>
      </c>
      <c r="P1525" s="5">
        <v>13.39</v>
      </c>
      <c r="Q1525" s="5">
        <f t="shared" si="92"/>
        <v>33.408000000000001</v>
      </c>
      <c r="R1525" s="5">
        <f t="shared" si="93"/>
        <v>13.39</v>
      </c>
      <c r="S1525" s="5">
        <f t="shared" si="94"/>
        <v>20.018000000000001</v>
      </c>
      <c r="T1525" s="7">
        <f t="shared" si="95"/>
        <v>0.59919779693486586</v>
      </c>
    </row>
    <row r="1526" spans="1:20" ht="15.6">
      <c r="A1526" s="2">
        <v>2957</v>
      </c>
      <c r="B1526" s="3">
        <v>46138</v>
      </c>
      <c r="C1526" s="4">
        <f>YEAR(SalesDataTable[[#This Row],[Order Date]])</f>
        <v>2026</v>
      </c>
      <c r="D1526" s="4" t="str">
        <f>"Q"&amp;ROUNDUP(MONTH(SalesDataTable[[#This Row],[Order Date]])/3,0)</f>
        <v>Q2</v>
      </c>
      <c r="E1526" s="4">
        <f>MONTH(SalesDataTable[[#This Row],[Order Date]])</f>
        <v>4</v>
      </c>
      <c r="F1526" s="4" t="str">
        <f>TEXT(SalesDataTable[[#This Row],[Order Date]],"MMM")</f>
        <v>Apr</v>
      </c>
      <c r="G1526" s="4" t="s">
        <v>20</v>
      </c>
      <c r="H1526" s="4" t="s">
        <v>31</v>
      </c>
      <c r="I1526" s="4" t="s">
        <v>28</v>
      </c>
      <c r="J1526" s="4" t="s">
        <v>13</v>
      </c>
      <c r="K1526" s="4" t="s">
        <v>14</v>
      </c>
      <c r="L1526" s="4" t="s">
        <v>15</v>
      </c>
      <c r="M1526" s="8">
        <v>3</v>
      </c>
      <c r="N1526" s="5">
        <v>36.58</v>
      </c>
      <c r="O1526" s="6">
        <v>0.05</v>
      </c>
      <c r="P1526" s="5">
        <v>13.71</v>
      </c>
      <c r="Q1526" s="5">
        <f t="shared" si="92"/>
        <v>104.25299999999999</v>
      </c>
      <c r="R1526" s="5">
        <f t="shared" si="93"/>
        <v>41.13</v>
      </c>
      <c r="S1526" s="5">
        <f t="shared" si="94"/>
        <v>63.122999999999983</v>
      </c>
      <c r="T1526" s="7">
        <f t="shared" si="95"/>
        <v>0.60547897902218628</v>
      </c>
    </row>
    <row r="1527" spans="1:20" ht="15.6">
      <c r="A1527" s="2">
        <v>2958</v>
      </c>
      <c r="B1527" s="3">
        <v>46351</v>
      </c>
      <c r="C1527" s="4">
        <f>YEAR(SalesDataTable[[#This Row],[Order Date]])</f>
        <v>2026</v>
      </c>
      <c r="D1527" s="4" t="str">
        <f>"Q"&amp;ROUNDUP(MONTH(SalesDataTable[[#This Row],[Order Date]])/3,0)</f>
        <v>Q4</v>
      </c>
      <c r="E1527" s="4">
        <f>MONTH(SalesDataTable[[#This Row],[Order Date]])</f>
        <v>11</v>
      </c>
      <c r="F1527" s="4" t="str">
        <f>TEXT(SalesDataTable[[#This Row],[Order Date]],"MMM")</f>
        <v>Nov</v>
      </c>
      <c r="G1527" s="4" t="s">
        <v>6</v>
      </c>
      <c r="H1527" s="4" t="s">
        <v>43</v>
      </c>
      <c r="I1527" s="4" t="s">
        <v>28</v>
      </c>
      <c r="J1527" s="4" t="s">
        <v>13</v>
      </c>
      <c r="K1527" s="4" t="s">
        <v>9</v>
      </c>
      <c r="L1527" s="4" t="s">
        <v>17</v>
      </c>
      <c r="M1527" s="8">
        <v>1</v>
      </c>
      <c r="N1527" s="5">
        <v>144.25</v>
      </c>
      <c r="O1527" s="6">
        <v>0.1</v>
      </c>
      <c r="P1527" s="5">
        <v>79.55</v>
      </c>
      <c r="Q1527" s="5">
        <f t="shared" si="92"/>
        <v>129.82500000000002</v>
      </c>
      <c r="R1527" s="5">
        <f t="shared" si="93"/>
        <v>79.55</v>
      </c>
      <c r="S1527" s="5">
        <f t="shared" si="94"/>
        <v>50.27500000000002</v>
      </c>
      <c r="T1527" s="7">
        <f t="shared" si="95"/>
        <v>0.38725207009435791</v>
      </c>
    </row>
    <row r="1528" spans="1:20" ht="15.6">
      <c r="A1528" s="2">
        <v>2973</v>
      </c>
      <c r="B1528" s="3">
        <v>46097</v>
      </c>
      <c r="C1528" s="4">
        <f>YEAR(SalesDataTable[[#This Row],[Order Date]])</f>
        <v>2026</v>
      </c>
      <c r="D1528" s="4" t="str">
        <f>"Q"&amp;ROUNDUP(MONTH(SalesDataTable[[#This Row],[Order Date]])/3,0)</f>
        <v>Q1</v>
      </c>
      <c r="E1528" s="4">
        <f>MONTH(SalesDataTable[[#This Row],[Order Date]])</f>
        <v>3</v>
      </c>
      <c r="F1528" s="4" t="str">
        <f>TEXT(SalesDataTable[[#This Row],[Order Date]],"MMM")</f>
        <v>Mar</v>
      </c>
      <c r="G1528" s="4" t="s">
        <v>0</v>
      </c>
      <c r="H1528" s="4" t="s">
        <v>1</v>
      </c>
      <c r="I1528" s="4" t="s">
        <v>19</v>
      </c>
      <c r="J1528" s="4" t="s">
        <v>3</v>
      </c>
      <c r="K1528" s="4" t="s">
        <v>9</v>
      </c>
      <c r="L1528" s="4" t="s">
        <v>37</v>
      </c>
      <c r="M1528" s="8">
        <v>2</v>
      </c>
      <c r="N1528" s="5">
        <v>156.09</v>
      </c>
      <c r="O1528" s="6">
        <v>0.1</v>
      </c>
      <c r="P1528" s="5">
        <v>79.72</v>
      </c>
      <c r="Q1528" s="5">
        <f t="shared" si="92"/>
        <v>280.96199999999999</v>
      </c>
      <c r="R1528" s="5">
        <f t="shared" si="93"/>
        <v>159.44</v>
      </c>
      <c r="S1528" s="5">
        <f t="shared" si="94"/>
        <v>121.52199999999999</v>
      </c>
      <c r="T1528" s="7">
        <f t="shared" si="95"/>
        <v>0.43252112385304775</v>
      </c>
    </row>
    <row r="1529" spans="1:20" ht="15.6">
      <c r="A1529" s="2">
        <v>2975</v>
      </c>
      <c r="B1529" s="3">
        <v>46265</v>
      </c>
      <c r="C1529" s="4">
        <f>YEAR(SalesDataTable[[#This Row],[Order Date]])</f>
        <v>2026</v>
      </c>
      <c r="D1529" s="4" t="str">
        <f>"Q"&amp;ROUNDUP(MONTH(SalesDataTable[[#This Row],[Order Date]])/3,0)</f>
        <v>Q3</v>
      </c>
      <c r="E1529" s="4">
        <f>MONTH(SalesDataTable[[#This Row],[Order Date]])</f>
        <v>8</v>
      </c>
      <c r="F1529" s="4" t="str">
        <f>TEXT(SalesDataTable[[#This Row],[Order Date]],"MMM")</f>
        <v>Aug</v>
      </c>
      <c r="G1529" s="4" t="s">
        <v>6</v>
      </c>
      <c r="H1529" s="4" t="s">
        <v>43</v>
      </c>
      <c r="I1529" s="4" t="s">
        <v>2</v>
      </c>
      <c r="J1529" s="4" t="s">
        <v>13</v>
      </c>
      <c r="K1529" s="4" t="s">
        <v>14</v>
      </c>
      <c r="L1529" s="4" t="s">
        <v>32</v>
      </c>
      <c r="M1529" s="8">
        <v>1</v>
      </c>
      <c r="N1529" s="5">
        <v>46.59</v>
      </c>
      <c r="O1529" s="6">
        <v>0</v>
      </c>
      <c r="P1529" s="5">
        <v>18.47</v>
      </c>
      <c r="Q1529" s="5">
        <f t="shared" si="92"/>
        <v>46.59</v>
      </c>
      <c r="R1529" s="5">
        <f t="shared" si="93"/>
        <v>18.47</v>
      </c>
      <c r="S1529" s="5">
        <f t="shared" si="94"/>
        <v>28.120000000000005</v>
      </c>
      <c r="T1529" s="7">
        <f t="shared" si="95"/>
        <v>0.60356299635114841</v>
      </c>
    </row>
    <row r="1530" spans="1:20" ht="15.6">
      <c r="A1530" s="2">
        <v>2977</v>
      </c>
      <c r="B1530" s="3">
        <v>46157</v>
      </c>
      <c r="C1530" s="4">
        <f>YEAR(SalesDataTable[[#This Row],[Order Date]])</f>
        <v>2026</v>
      </c>
      <c r="D1530" s="4" t="str">
        <f>"Q"&amp;ROUNDUP(MONTH(SalesDataTable[[#This Row],[Order Date]])/3,0)</f>
        <v>Q2</v>
      </c>
      <c r="E1530" s="4">
        <f>MONTH(SalesDataTable[[#This Row],[Order Date]])</f>
        <v>5</v>
      </c>
      <c r="F1530" s="4" t="str">
        <f>TEXT(SalesDataTable[[#This Row],[Order Date]],"MMM")</f>
        <v>May</v>
      </c>
      <c r="G1530" s="4" t="s">
        <v>6</v>
      </c>
      <c r="H1530" s="4" t="s">
        <v>49</v>
      </c>
      <c r="I1530" s="4" t="s">
        <v>8</v>
      </c>
      <c r="J1530" s="4" t="s">
        <v>16</v>
      </c>
      <c r="K1530" s="4" t="s">
        <v>14</v>
      </c>
      <c r="L1530" s="4" t="s">
        <v>15</v>
      </c>
      <c r="M1530" s="8">
        <v>6</v>
      </c>
      <c r="N1530" s="5">
        <v>35.92</v>
      </c>
      <c r="O1530" s="6">
        <v>0.15</v>
      </c>
      <c r="P1530" s="5">
        <v>13.3</v>
      </c>
      <c r="Q1530" s="5">
        <f t="shared" si="92"/>
        <v>183.19200000000001</v>
      </c>
      <c r="R1530" s="5">
        <f t="shared" si="93"/>
        <v>79.800000000000011</v>
      </c>
      <c r="S1530" s="5">
        <f t="shared" si="94"/>
        <v>103.392</v>
      </c>
      <c r="T1530" s="7">
        <f t="shared" si="95"/>
        <v>0.56439145814227687</v>
      </c>
    </row>
    <row r="1531" spans="1:20" ht="15.6">
      <c r="A1531" s="2">
        <v>2978</v>
      </c>
      <c r="B1531" s="3">
        <v>46255</v>
      </c>
      <c r="C1531" s="4">
        <f>YEAR(SalesDataTable[[#This Row],[Order Date]])</f>
        <v>2026</v>
      </c>
      <c r="D1531" s="4" t="str">
        <f>"Q"&amp;ROUNDUP(MONTH(SalesDataTable[[#This Row],[Order Date]])/3,0)</f>
        <v>Q3</v>
      </c>
      <c r="E1531" s="4">
        <f>MONTH(SalesDataTable[[#This Row],[Order Date]])</f>
        <v>8</v>
      </c>
      <c r="F1531" s="4" t="str">
        <f>TEXT(SalesDataTable[[#This Row],[Order Date]],"MMM")</f>
        <v>Aug</v>
      </c>
      <c r="G1531" s="4" t="s">
        <v>11</v>
      </c>
      <c r="H1531" s="4" t="s">
        <v>39</v>
      </c>
      <c r="I1531" s="4" t="s">
        <v>19</v>
      </c>
      <c r="J1531" s="4" t="s">
        <v>13</v>
      </c>
      <c r="K1531" s="4" t="s">
        <v>4</v>
      </c>
      <c r="L1531" s="4" t="s">
        <v>5</v>
      </c>
      <c r="M1531" s="8">
        <v>1</v>
      </c>
      <c r="N1531" s="5">
        <v>80.7</v>
      </c>
      <c r="O1531" s="6">
        <v>0</v>
      </c>
      <c r="P1531" s="5">
        <v>41.98</v>
      </c>
      <c r="Q1531" s="5">
        <f t="shared" si="92"/>
        <v>80.7</v>
      </c>
      <c r="R1531" s="5">
        <f t="shared" si="93"/>
        <v>41.98</v>
      </c>
      <c r="S1531" s="5">
        <f t="shared" si="94"/>
        <v>38.720000000000006</v>
      </c>
      <c r="T1531" s="7">
        <f t="shared" si="95"/>
        <v>0.47980173482032223</v>
      </c>
    </row>
    <row r="1532" spans="1:20" ht="15.6">
      <c r="A1532" s="2">
        <v>2979</v>
      </c>
      <c r="B1532" s="3">
        <v>46124</v>
      </c>
      <c r="C1532" s="4">
        <f>YEAR(SalesDataTable[[#This Row],[Order Date]])</f>
        <v>2026</v>
      </c>
      <c r="D1532" s="4" t="str">
        <f>"Q"&amp;ROUNDUP(MONTH(SalesDataTable[[#This Row],[Order Date]])/3,0)</f>
        <v>Q2</v>
      </c>
      <c r="E1532" s="4">
        <f>MONTH(SalesDataTable[[#This Row],[Order Date]])</f>
        <v>4</v>
      </c>
      <c r="F1532" s="4" t="str">
        <f>TEXT(SalesDataTable[[#This Row],[Order Date]],"MMM")</f>
        <v>Apr</v>
      </c>
      <c r="G1532" s="4" t="s">
        <v>6</v>
      </c>
      <c r="H1532" s="4" t="s">
        <v>49</v>
      </c>
      <c r="I1532" s="4" t="s">
        <v>2</v>
      </c>
      <c r="J1532" s="4" t="s">
        <v>13</v>
      </c>
      <c r="K1532" s="4" t="s">
        <v>34</v>
      </c>
      <c r="L1532" s="4" t="s">
        <v>38</v>
      </c>
      <c r="M1532" s="8">
        <v>1</v>
      </c>
      <c r="N1532" s="5">
        <v>124.18</v>
      </c>
      <c r="O1532" s="6">
        <v>0</v>
      </c>
      <c r="P1532" s="5">
        <v>67.42</v>
      </c>
      <c r="Q1532" s="5">
        <f t="shared" si="92"/>
        <v>124.18</v>
      </c>
      <c r="R1532" s="5">
        <f t="shared" si="93"/>
        <v>67.42</v>
      </c>
      <c r="S1532" s="5">
        <f t="shared" si="94"/>
        <v>56.760000000000005</v>
      </c>
      <c r="T1532" s="7">
        <f t="shared" si="95"/>
        <v>0.45707843453052022</v>
      </c>
    </row>
    <row r="1533" spans="1:20" ht="15.6">
      <c r="A1533" s="2">
        <v>2987</v>
      </c>
      <c r="B1533" s="3">
        <v>46108</v>
      </c>
      <c r="C1533" s="4">
        <f>YEAR(SalesDataTable[[#This Row],[Order Date]])</f>
        <v>2026</v>
      </c>
      <c r="D1533" s="4" t="str">
        <f>"Q"&amp;ROUNDUP(MONTH(SalesDataTable[[#This Row],[Order Date]])/3,0)</f>
        <v>Q1</v>
      </c>
      <c r="E1533" s="4">
        <f>MONTH(SalesDataTable[[#This Row],[Order Date]])</f>
        <v>3</v>
      </c>
      <c r="F1533" s="4" t="str">
        <f>TEXT(SalesDataTable[[#This Row],[Order Date]],"MMM")</f>
        <v>Mar</v>
      </c>
      <c r="G1533" s="4" t="s">
        <v>0</v>
      </c>
      <c r="H1533" s="4" t="s">
        <v>36</v>
      </c>
      <c r="I1533" s="4" t="s">
        <v>2</v>
      </c>
      <c r="J1533" s="4" t="s">
        <v>3</v>
      </c>
      <c r="K1533" s="4" t="s">
        <v>23</v>
      </c>
      <c r="L1533" s="4" t="s">
        <v>51</v>
      </c>
      <c r="M1533" s="8">
        <v>4</v>
      </c>
      <c r="N1533" s="5">
        <v>121.49</v>
      </c>
      <c r="O1533" s="6">
        <v>0</v>
      </c>
      <c r="P1533" s="5">
        <v>62.01</v>
      </c>
      <c r="Q1533" s="5">
        <f t="shared" si="92"/>
        <v>485.96</v>
      </c>
      <c r="R1533" s="5">
        <f t="shared" si="93"/>
        <v>248.04</v>
      </c>
      <c r="S1533" s="5">
        <f t="shared" si="94"/>
        <v>237.92</v>
      </c>
      <c r="T1533" s="7">
        <f t="shared" si="95"/>
        <v>0.4895876203802782</v>
      </c>
    </row>
    <row r="1534" spans="1:20" ht="15.6">
      <c r="A1534" s="2">
        <v>2989</v>
      </c>
      <c r="B1534" s="3">
        <v>46170</v>
      </c>
      <c r="C1534" s="4">
        <f>YEAR(SalesDataTable[[#This Row],[Order Date]])</f>
        <v>2026</v>
      </c>
      <c r="D1534" s="4" t="str">
        <f>"Q"&amp;ROUNDUP(MONTH(SalesDataTable[[#This Row],[Order Date]])/3,0)</f>
        <v>Q2</v>
      </c>
      <c r="E1534" s="4">
        <f>MONTH(SalesDataTable[[#This Row],[Order Date]])</f>
        <v>5</v>
      </c>
      <c r="F1534" s="4" t="str">
        <f>TEXT(SalesDataTable[[#This Row],[Order Date]],"MMM")</f>
        <v>May</v>
      </c>
      <c r="G1534" s="4" t="s">
        <v>20</v>
      </c>
      <c r="H1534" s="4" t="s">
        <v>47</v>
      </c>
      <c r="I1534" s="4" t="s">
        <v>2</v>
      </c>
      <c r="J1534" s="4" t="s">
        <v>3</v>
      </c>
      <c r="K1534" s="4" t="s">
        <v>23</v>
      </c>
      <c r="L1534" s="4" t="s">
        <v>40</v>
      </c>
      <c r="M1534" s="8">
        <v>1</v>
      </c>
      <c r="N1534" s="5">
        <v>81.28</v>
      </c>
      <c r="O1534" s="6">
        <v>0.15</v>
      </c>
      <c r="P1534" s="5">
        <v>39.020000000000003</v>
      </c>
      <c r="Q1534" s="5">
        <f t="shared" si="92"/>
        <v>69.087999999999994</v>
      </c>
      <c r="R1534" s="5">
        <f t="shared" si="93"/>
        <v>39.020000000000003</v>
      </c>
      <c r="S1534" s="5">
        <f t="shared" si="94"/>
        <v>30.067999999999991</v>
      </c>
      <c r="T1534" s="7">
        <f t="shared" si="95"/>
        <v>0.43521306160259371</v>
      </c>
    </row>
    <row r="1535" spans="1:20" ht="15.6">
      <c r="A1535" s="2">
        <v>2990</v>
      </c>
      <c r="B1535" s="3">
        <v>46184</v>
      </c>
      <c r="C1535" s="4">
        <f>YEAR(SalesDataTable[[#This Row],[Order Date]])</f>
        <v>2026</v>
      </c>
      <c r="D1535" s="4" t="str">
        <f>"Q"&amp;ROUNDUP(MONTH(SalesDataTable[[#This Row],[Order Date]])/3,0)</f>
        <v>Q2</v>
      </c>
      <c r="E1535" s="4">
        <f>MONTH(SalesDataTable[[#This Row],[Order Date]])</f>
        <v>6</v>
      </c>
      <c r="F1535" s="4" t="str">
        <f>TEXT(SalesDataTable[[#This Row],[Order Date]],"MMM")</f>
        <v>Jun</v>
      </c>
      <c r="G1535" s="4" t="s">
        <v>6</v>
      </c>
      <c r="H1535" s="4" t="s">
        <v>27</v>
      </c>
      <c r="I1535" s="4" t="s">
        <v>28</v>
      </c>
      <c r="J1535" s="4" t="s">
        <v>3</v>
      </c>
      <c r="K1535" s="4" t="s">
        <v>9</v>
      </c>
      <c r="L1535" s="4" t="s">
        <v>17</v>
      </c>
      <c r="M1535" s="8">
        <v>1</v>
      </c>
      <c r="N1535" s="5">
        <v>146.66</v>
      </c>
      <c r="O1535" s="6">
        <v>0</v>
      </c>
      <c r="P1535" s="5">
        <v>78.709999999999994</v>
      </c>
      <c r="Q1535" s="5">
        <f t="shared" si="92"/>
        <v>146.66</v>
      </c>
      <c r="R1535" s="5">
        <f t="shared" si="93"/>
        <v>78.709999999999994</v>
      </c>
      <c r="S1535" s="5">
        <f t="shared" si="94"/>
        <v>67.95</v>
      </c>
      <c r="T1535" s="7">
        <f t="shared" si="95"/>
        <v>0.4633165143870176</v>
      </c>
    </row>
    <row r="1536" spans="1:20" ht="15.6">
      <c r="A1536" s="2">
        <v>2992</v>
      </c>
      <c r="B1536" s="3">
        <v>46198</v>
      </c>
      <c r="C1536" s="4">
        <f>YEAR(SalesDataTable[[#This Row],[Order Date]])</f>
        <v>2026</v>
      </c>
      <c r="D1536" s="4" t="str">
        <f>"Q"&amp;ROUNDUP(MONTH(SalesDataTable[[#This Row],[Order Date]])/3,0)</f>
        <v>Q2</v>
      </c>
      <c r="E1536" s="4">
        <f>MONTH(SalesDataTable[[#This Row],[Order Date]])</f>
        <v>6</v>
      </c>
      <c r="F1536" s="4" t="str">
        <f>TEXT(SalesDataTable[[#This Row],[Order Date]],"MMM")</f>
        <v>Jun</v>
      </c>
      <c r="G1536" s="4" t="s">
        <v>11</v>
      </c>
      <c r="H1536" s="4" t="s">
        <v>52</v>
      </c>
      <c r="I1536" s="4" t="s">
        <v>2</v>
      </c>
      <c r="J1536" s="4" t="s">
        <v>13</v>
      </c>
      <c r="K1536" s="4" t="s">
        <v>4</v>
      </c>
      <c r="L1536" s="4" t="s">
        <v>22</v>
      </c>
      <c r="M1536" s="8">
        <v>1</v>
      </c>
      <c r="N1536" s="5">
        <v>50.75</v>
      </c>
      <c r="O1536" s="6">
        <v>0.1</v>
      </c>
      <c r="P1536" s="5">
        <v>22.94</v>
      </c>
      <c r="Q1536" s="5">
        <f t="shared" si="92"/>
        <v>45.675000000000004</v>
      </c>
      <c r="R1536" s="5">
        <f t="shared" si="93"/>
        <v>22.94</v>
      </c>
      <c r="S1536" s="5">
        <f t="shared" si="94"/>
        <v>22.735000000000003</v>
      </c>
      <c r="T1536" s="7">
        <f t="shared" si="95"/>
        <v>0.49775588396278053</v>
      </c>
    </row>
    <row r="1537" spans="1:20" ht="15.6">
      <c r="A1537" s="2">
        <v>2993</v>
      </c>
      <c r="B1537" s="3">
        <v>46262</v>
      </c>
      <c r="C1537" s="4">
        <f>YEAR(SalesDataTable[[#This Row],[Order Date]])</f>
        <v>2026</v>
      </c>
      <c r="D1537" s="4" t="str">
        <f>"Q"&amp;ROUNDUP(MONTH(SalesDataTable[[#This Row],[Order Date]])/3,0)</f>
        <v>Q3</v>
      </c>
      <c r="E1537" s="4">
        <f>MONTH(SalesDataTable[[#This Row],[Order Date]])</f>
        <v>8</v>
      </c>
      <c r="F1537" s="4" t="str">
        <f>TEXT(SalesDataTable[[#This Row],[Order Date]],"MMM")</f>
        <v>Aug</v>
      </c>
      <c r="G1537" s="4" t="s">
        <v>6</v>
      </c>
      <c r="H1537" s="4" t="s">
        <v>43</v>
      </c>
      <c r="I1537" s="4" t="s">
        <v>8</v>
      </c>
      <c r="J1537" s="4" t="s">
        <v>16</v>
      </c>
      <c r="K1537" s="4" t="s">
        <v>14</v>
      </c>
      <c r="L1537" s="4" t="s">
        <v>15</v>
      </c>
      <c r="M1537" s="8">
        <v>3</v>
      </c>
      <c r="N1537" s="5">
        <v>35.520000000000003</v>
      </c>
      <c r="O1537" s="6">
        <v>0.1</v>
      </c>
      <c r="P1537" s="5">
        <v>13.78</v>
      </c>
      <c r="Q1537" s="5">
        <f t="shared" si="92"/>
        <v>95.904000000000011</v>
      </c>
      <c r="R1537" s="5">
        <f t="shared" si="93"/>
        <v>41.339999999999996</v>
      </c>
      <c r="S1537" s="5">
        <f t="shared" si="94"/>
        <v>54.564000000000014</v>
      </c>
      <c r="T1537" s="7">
        <f t="shared" si="95"/>
        <v>0.56894394394394399</v>
      </c>
    </row>
    <row r="1538" spans="1:20" ht="15.6">
      <c r="A1538" s="2">
        <v>2996</v>
      </c>
      <c r="B1538" s="3">
        <v>46124</v>
      </c>
      <c r="C1538" s="4">
        <f>YEAR(SalesDataTable[[#This Row],[Order Date]])</f>
        <v>2026</v>
      </c>
      <c r="D1538" s="4" t="str">
        <f>"Q"&amp;ROUNDUP(MONTH(SalesDataTable[[#This Row],[Order Date]])/3,0)</f>
        <v>Q2</v>
      </c>
      <c r="E1538" s="4">
        <f>MONTH(SalesDataTable[[#This Row],[Order Date]])</f>
        <v>4</v>
      </c>
      <c r="F1538" s="4" t="str">
        <f>TEXT(SalesDataTable[[#This Row],[Order Date]],"MMM")</f>
        <v>Apr</v>
      </c>
      <c r="G1538" s="4" t="s">
        <v>6</v>
      </c>
      <c r="H1538" s="4" t="s">
        <v>43</v>
      </c>
      <c r="I1538" s="4" t="s">
        <v>19</v>
      </c>
      <c r="J1538" s="4" t="s">
        <v>13</v>
      </c>
      <c r="K1538" s="4" t="s">
        <v>14</v>
      </c>
      <c r="L1538" s="4" t="s">
        <v>44</v>
      </c>
      <c r="M1538" s="8">
        <v>1</v>
      </c>
      <c r="N1538" s="5">
        <v>134.94999999999999</v>
      </c>
      <c r="O1538" s="6">
        <v>0</v>
      </c>
      <c r="P1538" s="5">
        <v>67.849999999999994</v>
      </c>
      <c r="Q1538" s="5">
        <f t="shared" ref="Q1538:Q1601" si="96">M1538*N1538*(1-O1538)</f>
        <v>134.94999999999999</v>
      </c>
      <c r="R1538" s="5">
        <f t="shared" ref="R1538:R1601" si="97">M1538*P1538</f>
        <v>67.849999999999994</v>
      </c>
      <c r="S1538" s="5">
        <f t="shared" ref="S1538:S1601" si="98">Q1538-R1538</f>
        <v>67.099999999999994</v>
      </c>
      <c r="T1538" s="7">
        <f t="shared" ref="T1538:T1601" si="99">IFERROR(S1538/Q1538,0)</f>
        <v>0.49722119303445722</v>
      </c>
    </row>
    <row r="1539" spans="1:20" ht="15.6">
      <c r="A1539" s="2">
        <v>2997</v>
      </c>
      <c r="B1539" s="3">
        <v>46087</v>
      </c>
      <c r="C1539" s="4">
        <f>YEAR(SalesDataTable[[#This Row],[Order Date]])</f>
        <v>2026</v>
      </c>
      <c r="D1539" s="4" t="str">
        <f>"Q"&amp;ROUNDUP(MONTH(SalesDataTable[[#This Row],[Order Date]])/3,0)</f>
        <v>Q1</v>
      </c>
      <c r="E1539" s="4">
        <f>MONTH(SalesDataTable[[#This Row],[Order Date]])</f>
        <v>3</v>
      </c>
      <c r="F1539" s="4" t="str">
        <f>TEXT(SalesDataTable[[#This Row],[Order Date]],"MMM")</f>
        <v>Mar</v>
      </c>
      <c r="G1539" s="4" t="s">
        <v>11</v>
      </c>
      <c r="H1539" s="4" t="s">
        <v>52</v>
      </c>
      <c r="I1539" s="4" t="s">
        <v>2</v>
      </c>
      <c r="J1539" s="4" t="s">
        <v>3</v>
      </c>
      <c r="K1539" s="4" t="s">
        <v>14</v>
      </c>
      <c r="L1539" s="4" t="s">
        <v>15</v>
      </c>
      <c r="M1539" s="8">
        <v>3</v>
      </c>
      <c r="N1539" s="5">
        <v>35.89</v>
      </c>
      <c r="O1539" s="6">
        <v>0</v>
      </c>
      <c r="P1539" s="5">
        <v>13.25</v>
      </c>
      <c r="Q1539" s="5">
        <f t="shared" si="96"/>
        <v>107.67</v>
      </c>
      <c r="R1539" s="5">
        <f t="shared" si="97"/>
        <v>39.75</v>
      </c>
      <c r="S1539" s="5">
        <f t="shared" si="98"/>
        <v>67.92</v>
      </c>
      <c r="T1539" s="7">
        <f t="shared" si="99"/>
        <v>0.63081638339370294</v>
      </c>
    </row>
    <row r="1540" spans="1:20" ht="15.6">
      <c r="A1540" s="2">
        <v>2999</v>
      </c>
      <c r="B1540" s="3">
        <v>46107</v>
      </c>
      <c r="C1540" s="4">
        <f>YEAR(SalesDataTable[[#This Row],[Order Date]])</f>
        <v>2026</v>
      </c>
      <c r="D1540" s="4" t="str">
        <f>"Q"&amp;ROUNDUP(MONTH(SalesDataTable[[#This Row],[Order Date]])/3,0)</f>
        <v>Q1</v>
      </c>
      <c r="E1540" s="4">
        <f>MONTH(SalesDataTable[[#This Row],[Order Date]])</f>
        <v>3</v>
      </c>
      <c r="F1540" s="4" t="str">
        <f>TEXT(SalesDataTable[[#This Row],[Order Date]],"MMM")</f>
        <v>Mar</v>
      </c>
      <c r="G1540" s="4" t="s">
        <v>11</v>
      </c>
      <c r="H1540" s="4" t="s">
        <v>18</v>
      </c>
      <c r="I1540" s="4" t="s">
        <v>19</v>
      </c>
      <c r="J1540" s="4" t="s">
        <v>3</v>
      </c>
      <c r="K1540" s="4" t="s">
        <v>14</v>
      </c>
      <c r="L1540" s="4" t="s">
        <v>15</v>
      </c>
      <c r="M1540" s="8">
        <v>2</v>
      </c>
      <c r="N1540" s="5">
        <v>35.75</v>
      </c>
      <c r="O1540" s="6">
        <v>0</v>
      </c>
      <c r="P1540" s="5">
        <v>13.28</v>
      </c>
      <c r="Q1540" s="5">
        <f t="shared" si="96"/>
        <v>71.5</v>
      </c>
      <c r="R1540" s="5">
        <f t="shared" si="97"/>
        <v>26.56</v>
      </c>
      <c r="S1540" s="5">
        <f t="shared" si="98"/>
        <v>44.94</v>
      </c>
      <c r="T1540" s="7">
        <f t="shared" si="99"/>
        <v>0.62853146853146846</v>
      </c>
    </row>
    <row r="1541" spans="1:20" ht="15.6">
      <c r="A1541" s="2">
        <v>3000</v>
      </c>
      <c r="B1541" s="3">
        <v>46135</v>
      </c>
      <c r="C1541" s="4">
        <f>YEAR(SalesDataTable[[#This Row],[Order Date]])</f>
        <v>2026</v>
      </c>
      <c r="D1541" s="4" t="str">
        <f>"Q"&amp;ROUNDUP(MONTH(SalesDataTable[[#This Row],[Order Date]])/3,0)</f>
        <v>Q2</v>
      </c>
      <c r="E1541" s="4">
        <f>MONTH(SalesDataTable[[#This Row],[Order Date]])</f>
        <v>4</v>
      </c>
      <c r="F1541" s="4" t="str">
        <f>TEXT(SalesDataTable[[#This Row],[Order Date]],"MMM")</f>
        <v>Apr</v>
      </c>
      <c r="G1541" s="4" t="s">
        <v>20</v>
      </c>
      <c r="H1541" s="4" t="s">
        <v>31</v>
      </c>
      <c r="I1541" s="4" t="s">
        <v>28</v>
      </c>
      <c r="J1541" s="4" t="s">
        <v>13</v>
      </c>
      <c r="K1541" s="4" t="s">
        <v>34</v>
      </c>
      <c r="L1541" s="4" t="s">
        <v>35</v>
      </c>
      <c r="M1541" s="8">
        <v>1</v>
      </c>
      <c r="N1541" s="5">
        <v>40.630000000000003</v>
      </c>
      <c r="O1541" s="6">
        <v>0.1</v>
      </c>
      <c r="P1541" s="5">
        <v>14.67</v>
      </c>
      <c r="Q1541" s="5">
        <f t="shared" si="96"/>
        <v>36.567</v>
      </c>
      <c r="R1541" s="5">
        <f t="shared" si="97"/>
        <v>14.67</v>
      </c>
      <c r="S1541" s="5">
        <f t="shared" si="98"/>
        <v>21.896999999999998</v>
      </c>
      <c r="T1541" s="7">
        <f t="shared" si="99"/>
        <v>0.59881860694068423</v>
      </c>
    </row>
    <row r="1542" spans="1:20" ht="15.6">
      <c r="A1542" s="2">
        <v>3002</v>
      </c>
      <c r="B1542" s="3">
        <v>46254</v>
      </c>
      <c r="C1542" s="4">
        <f>YEAR(SalesDataTable[[#This Row],[Order Date]])</f>
        <v>2026</v>
      </c>
      <c r="D1542" s="4" t="str">
        <f>"Q"&amp;ROUNDUP(MONTH(SalesDataTable[[#This Row],[Order Date]])/3,0)</f>
        <v>Q3</v>
      </c>
      <c r="E1542" s="4">
        <f>MONTH(SalesDataTable[[#This Row],[Order Date]])</f>
        <v>8</v>
      </c>
      <c r="F1542" s="4" t="str">
        <f>TEXT(SalesDataTable[[#This Row],[Order Date]],"MMM")</f>
        <v>Aug</v>
      </c>
      <c r="G1542" s="4" t="s">
        <v>6</v>
      </c>
      <c r="H1542" s="4" t="s">
        <v>43</v>
      </c>
      <c r="I1542" s="4" t="s">
        <v>19</v>
      </c>
      <c r="J1542" s="4" t="s">
        <v>13</v>
      </c>
      <c r="K1542" s="4" t="s">
        <v>23</v>
      </c>
      <c r="L1542" s="4" t="s">
        <v>51</v>
      </c>
      <c r="M1542" s="8">
        <v>2</v>
      </c>
      <c r="N1542" s="5">
        <v>124.09</v>
      </c>
      <c r="O1542" s="6">
        <v>0</v>
      </c>
      <c r="P1542" s="5">
        <v>60.39</v>
      </c>
      <c r="Q1542" s="5">
        <f t="shared" si="96"/>
        <v>248.18</v>
      </c>
      <c r="R1542" s="5">
        <f t="shared" si="97"/>
        <v>120.78</v>
      </c>
      <c r="S1542" s="5">
        <f t="shared" si="98"/>
        <v>127.4</v>
      </c>
      <c r="T1542" s="7">
        <f t="shared" si="99"/>
        <v>0.513337094044645</v>
      </c>
    </row>
    <row r="1543" spans="1:20" ht="15.6">
      <c r="A1543" s="2">
        <v>3004</v>
      </c>
      <c r="B1543" s="3">
        <v>46220</v>
      </c>
      <c r="C1543" s="4">
        <f>YEAR(SalesDataTable[[#This Row],[Order Date]])</f>
        <v>2026</v>
      </c>
      <c r="D1543" s="4" t="str">
        <f>"Q"&amp;ROUNDUP(MONTH(SalesDataTable[[#This Row],[Order Date]])/3,0)</f>
        <v>Q3</v>
      </c>
      <c r="E1543" s="4">
        <f>MONTH(SalesDataTable[[#This Row],[Order Date]])</f>
        <v>7</v>
      </c>
      <c r="F1543" s="4" t="str">
        <f>TEXT(SalesDataTable[[#This Row],[Order Date]],"MMM")</f>
        <v>Jul</v>
      </c>
      <c r="G1543" s="4" t="s">
        <v>20</v>
      </c>
      <c r="H1543" s="4" t="s">
        <v>33</v>
      </c>
      <c r="I1543" s="4" t="s">
        <v>2</v>
      </c>
      <c r="J1543" s="4" t="s">
        <v>3</v>
      </c>
      <c r="K1543" s="4" t="s">
        <v>4</v>
      </c>
      <c r="L1543" s="4" t="s">
        <v>22</v>
      </c>
      <c r="M1543" s="8">
        <v>1</v>
      </c>
      <c r="N1543" s="5">
        <v>50.82</v>
      </c>
      <c r="O1543" s="6">
        <v>0.05</v>
      </c>
      <c r="P1543" s="5">
        <v>22.36</v>
      </c>
      <c r="Q1543" s="5">
        <f t="shared" si="96"/>
        <v>48.278999999999996</v>
      </c>
      <c r="R1543" s="5">
        <f t="shared" si="97"/>
        <v>22.36</v>
      </c>
      <c r="S1543" s="5">
        <f t="shared" si="98"/>
        <v>25.918999999999997</v>
      </c>
      <c r="T1543" s="7">
        <f t="shared" si="99"/>
        <v>0.5368586756146565</v>
      </c>
    </row>
    <row r="1544" spans="1:20" ht="15.6">
      <c r="A1544" s="2">
        <v>3008</v>
      </c>
      <c r="B1544" s="3">
        <v>46141</v>
      </c>
      <c r="C1544" s="4">
        <f>YEAR(SalesDataTable[[#This Row],[Order Date]])</f>
        <v>2026</v>
      </c>
      <c r="D1544" s="4" t="str">
        <f>"Q"&amp;ROUNDUP(MONTH(SalesDataTable[[#This Row],[Order Date]])/3,0)</f>
        <v>Q2</v>
      </c>
      <c r="E1544" s="4">
        <f>MONTH(SalesDataTable[[#This Row],[Order Date]])</f>
        <v>4</v>
      </c>
      <c r="F1544" s="4" t="str">
        <f>TEXT(SalesDataTable[[#This Row],[Order Date]],"MMM")</f>
        <v>Apr</v>
      </c>
      <c r="G1544" s="4" t="s">
        <v>11</v>
      </c>
      <c r="H1544" s="4" t="s">
        <v>12</v>
      </c>
      <c r="I1544" s="4" t="s">
        <v>8</v>
      </c>
      <c r="J1544" s="4" t="s">
        <v>16</v>
      </c>
      <c r="K1544" s="4" t="s">
        <v>14</v>
      </c>
      <c r="L1544" s="4" t="s">
        <v>32</v>
      </c>
      <c r="M1544" s="8">
        <v>4</v>
      </c>
      <c r="N1544" s="5">
        <v>46.43</v>
      </c>
      <c r="O1544" s="6">
        <v>0.1</v>
      </c>
      <c r="P1544" s="5">
        <v>18.04</v>
      </c>
      <c r="Q1544" s="5">
        <f t="shared" si="96"/>
        <v>167.148</v>
      </c>
      <c r="R1544" s="5">
        <f t="shared" si="97"/>
        <v>72.16</v>
      </c>
      <c r="S1544" s="5">
        <f t="shared" si="98"/>
        <v>94.988</v>
      </c>
      <c r="T1544" s="7">
        <f t="shared" si="99"/>
        <v>0.56828678775695796</v>
      </c>
    </row>
    <row r="1545" spans="1:20" ht="15.6">
      <c r="A1545" s="2">
        <v>3014</v>
      </c>
      <c r="B1545" s="3">
        <v>46200</v>
      </c>
      <c r="C1545" s="4">
        <f>YEAR(SalesDataTable[[#This Row],[Order Date]])</f>
        <v>2026</v>
      </c>
      <c r="D1545" s="4" t="str">
        <f>"Q"&amp;ROUNDUP(MONTH(SalesDataTable[[#This Row],[Order Date]])/3,0)</f>
        <v>Q2</v>
      </c>
      <c r="E1545" s="4">
        <f>MONTH(SalesDataTable[[#This Row],[Order Date]])</f>
        <v>6</v>
      </c>
      <c r="F1545" s="4" t="str">
        <f>TEXT(SalesDataTable[[#This Row],[Order Date]],"MMM")</f>
        <v>Jun</v>
      </c>
      <c r="G1545" s="4" t="s">
        <v>11</v>
      </c>
      <c r="H1545" s="4" t="s">
        <v>39</v>
      </c>
      <c r="I1545" s="4" t="s">
        <v>2</v>
      </c>
      <c r="J1545" s="4" t="s">
        <v>13</v>
      </c>
      <c r="K1545" s="4" t="s">
        <v>34</v>
      </c>
      <c r="L1545" s="4" t="s">
        <v>45</v>
      </c>
      <c r="M1545" s="8">
        <v>1</v>
      </c>
      <c r="N1545" s="5">
        <v>50.13</v>
      </c>
      <c r="O1545" s="6">
        <v>0.15</v>
      </c>
      <c r="P1545" s="5">
        <v>22.22</v>
      </c>
      <c r="Q1545" s="5">
        <f t="shared" si="96"/>
        <v>42.610500000000002</v>
      </c>
      <c r="R1545" s="5">
        <f t="shared" si="97"/>
        <v>22.22</v>
      </c>
      <c r="S1545" s="5">
        <f t="shared" si="98"/>
        <v>20.390500000000003</v>
      </c>
      <c r="T1545" s="7">
        <f t="shared" si="99"/>
        <v>0.47853228664296366</v>
      </c>
    </row>
    <row r="1546" spans="1:20" ht="15.6">
      <c r="A1546" s="2">
        <v>3015</v>
      </c>
      <c r="B1546" s="3">
        <v>46177</v>
      </c>
      <c r="C1546" s="4">
        <f>YEAR(SalesDataTable[[#This Row],[Order Date]])</f>
        <v>2026</v>
      </c>
      <c r="D1546" s="4" t="str">
        <f>"Q"&amp;ROUNDUP(MONTH(SalesDataTable[[#This Row],[Order Date]])/3,0)</f>
        <v>Q2</v>
      </c>
      <c r="E1546" s="4">
        <f>MONTH(SalesDataTable[[#This Row],[Order Date]])</f>
        <v>6</v>
      </c>
      <c r="F1546" s="4" t="str">
        <f>TEXT(SalesDataTable[[#This Row],[Order Date]],"MMM")</f>
        <v>Jun</v>
      </c>
      <c r="G1546" s="4" t="s">
        <v>6</v>
      </c>
      <c r="H1546" s="4" t="s">
        <v>49</v>
      </c>
      <c r="I1546" s="4" t="s">
        <v>2</v>
      </c>
      <c r="J1546" s="4" t="s">
        <v>3</v>
      </c>
      <c r="K1546" s="4" t="s">
        <v>14</v>
      </c>
      <c r="L1546" s="4" t="s">
        <v>32</v>
      </c>
      <c r="M1546" s="8">
        <v>1</v>
      </c>
      <c r="N1546" s="5">
        <v>45.5</v>
      </c>
      <c r="O1546" s="6">
        <v>0.05</v>
      </c>
      <c r="P1546" s="5">
        <v>18.89</v>
      </c>
      <c r="Q1546" s="5">
        <f t="shared" si="96"/>
        <v>43.225000000000001</v>
      </c>
      <c r="R1546" s="5">
        <f t="shared" si="97"/>
        <v>18.89</v>
      </c>
      <c r="S1546" s="5">
        <f t="shared" si="98"/>
        <v>24.335000000000001</v>
      </c>
      <c r="T1546" s="7">
        <f t="shared" si="99"/>
        <v>0.56298438403701567</v>
      </c>
    </row>
    <row r="1547" spans="1:20" ht="15.6">
      <c r="A1547" s="2">
        <v>3017</v>
      </c>
      <c r="B1547" s="3">
        <v>46133</v>
      </c>
      <c r="C1547" s="4">
        <f>YEAR(SalesDataTable[[#This Row],[Order Date]])</f>
        <v>2026</v>
      </c>
      <c r="D1547" s="4" t="str">
        <f>"Q"&amp;ROUNDUP(MONTH(SalesDataTable[[#This Row],[Order Date]])/3,0)</f>
        <v>Q2</v>
      </c>
      <c r="E1547" s="4">
        <f>MONTH(SalesDataTable[[#This Row],[Order Date]])</f>
        <v>4</v>
      </c>
      <c r="F1547" s="4" t="str">
        <f>TEXT(SalesDataTable[[#This Row],[Order Date]],"MMM")</f>
        <v>Apr</v>
      </c>
      <c r="G1547" s="4" t="s">
        <v>6</v>
      </c>
      <c r="H1547" s="4" t="s">
        <v>43</v>
      </c>
      <c r="I1547" s="4" t="s">
        <v>2</v>
      </c>
      <c r="J1547" s="4" t="s">
        <v>3</v>
      </c>
      <c r="K1547" s="4" t="s">
        <v>4</v>
      </c>
      <c r="L1547" s="4" t="s">
        <v>30</v>
      </c>
      <c r="M1547" s="8">
        <v>1</v>
      </c>
      <c r="N1547" s="5">
        <v>102.64</v>
      </c>
      <c r="O1547" s="6">
        <v>0</v>
      </c>
      <c r="P1547" s="5">
        <v>51.86</v>
      </c>
      <c r="Q1547" s="5">
        <f t="shared" si="96"/>
        <v>102.64</v>
      </c>
      <c r="R1547" s="5">
        <f t="shared" si="97"/>
        <v>51.86</v>
      </c>
      <c r="S1547" s="5">
        <f t="shared" si="98"/>
        <v>50.78</v>
      </c>
      <c r="T1547" s="7">
        <f t="shared" si="99"/>
        <v>0.49473889321901793</v>
      </c>
    </row>
    <row r="1548" spans="1:20" ht="15.6">
      <c r="A1548" s="2">
        <v>3018</v>
      </c>
      <c r="B1548" s="3">
        <v>46333</v>
      </c>
      <c r="C1548" s="4">
        <f>YEAR(SalesDataTable[[#This Row],[Order Date]])</f>
        <v>2026</v>
      </c>
      <c r="D1548" s="4" t="str">
        <f>"Q"&amp;ROUNDUP(MONTH(SalesDataTable[[#This Row],[Order Date]])/3,0)</f>
        <v>Q4</v>
      </c>
      <c r="E1548" s="4">
        <f>MONTH(SalesDataTable[[#This Row],[Order Date]])</f>
        <v>11</v>
      </c>
      <c r="F1548" s="4" t="str">
        <f>TEXT(SalesDataTable[[#This Row],[Order Date]],"MMM")</f>
        <v>Nov</v>
      </c>
      <c r="G1548" s="4" t="s">
        <v>20</v>
      </c>
      <c r="H1548" s="4" t="s">
        <v>31</v>
      </c>
      <c r="I1548" s="4" t="s">
        <v>8</v>
      </c>
      <c r="J1548" s="4" t="s">
        <v>16</v>
      </c>
      <c r="K1548" s="4" t="s">
        <v>4</v>
      </c>
      <c r="L1548" s="4" t="s">
        <v>5</v>
      </c>
      <c r="M1548" s="8">
        <v>10</v>
      </c>
      <c r="N1548" s="5">
        <v>81.48</v>
      </c>
      <c r="O1548" s="6">
        <v>0.05</v>
      </c>
      <c r="P1548" s="5">
        <v>43.7</v>
      </c>
      <c r="Q1548" s="5">
        <f t="shared" si="96"/>
        <v>774.06000000000006</v>
      </c>
      <c r="R1548" s="5">
        <f t="shared" si="97"/>
        <v>437</v>
      </c>
      <c r="S1548" s="5">
        <f t="shared" si="98"/>
        <v>337.06000000000006</v>
      </c>
      <c r="T1548" s="7">
        <f t="shared" si="99"/>
        <v>0.43544428080510561</v>
      </c>
    </row>
    <row r="1549" spans="1:20" ht="15.6">
      <c r="A1549" s="2">
        <v>3019</v>
      </c>
      <c r="B1549" s="3">
        <v>46170</v>
      </c>
      <c r="C1549" s="4">
        <f>YEAR(SalesDataTable[[#This Row],[Order Date]])</f>
        <v>2026</v>
      </c>
      <c r="D1549" s="4" t="str">
        <f>"Q"&amp;ROUNDUP(MONTH(SalesDataTable[[#This Row],[Order Date]])/3,0)</f>
        <v>Q2</v>
      </c>
      <c r="E1549" s="4">
        <f>MONTH(SalesDataTable[[#This Row],[Order Date]])</f>
        <v>5</v>
      </c>
      <c r="F1549" s="4" t="str">
        <f>TEXT(SalesDataTable[[#This Row],[Order Date]],"MMM")</f>
        <v>May</v>
      </c>
      <c r="G1549" s="4" t="s">
        <v>11</v>
      </c>
      <c r="H1549" s="4" t="s">
        <v>18</v>
      </c>
      <c r="I1549" s="4" t="s">
        <v>2</v>
      </c>
      <c r="J1549" s="4" t="s">
        <v>16</v>
      </c>
      <c r="K1549" s="4" t="s">
        <v>14</v>
      </c>
      <c r="L1549" s="4" t="s">
        <v>32</v>
      </c>
      <c r="M1549" s="8">
        <v>1</v>
      </c>
      <c r="N1549" s="5">
        <v>46.19</v>
      </c>
      <c r="O1549" s="6">
        <v>0</v>
      </c>
      <c r="P1549" s="5">
        <v>18.329999999999998</v>
      </c>
      <c r="Q1549" s="5">
        <f t="shared" si="96"/>
        <v>46.19</v>
      </c>
      <c r="R1549" s="5">
        <f t="shared" si="97"/>
        <v>18.329999999999998</v>
      </c>
      <c r="S1549" s="5">
        <f t="shared" si="98"/>
        <v>27.86</v>
      </c>
      <c r="T1549" s="7">
        <f t="shared" si="99"/>
        <v>0.60316085732842606</v>
      </c>
    </row>
    <row r="1550" spans="1:20" ht="15.6">
      <c r="A1550" s="2">
        <v>3020</v>
      </c>
      <c r="B1550" s="3">
        <v>46070</v>
      </c>
      <c r="C1550" s="4">
        <f>YEAR(SalesDataTable[[#This Row],[Order Date]])</f>
        <v>2026</v>
      </c>
      <c r="D1550" s="4" t="str">
        <f>"Q"&amp;ROUNDUP(MONTH(SalesDataTable[[#This Row],[Order Date]])/3,0)</f>
        <v>Q1</v>
      </c>
      <c r="E1550" s="4">
        <f>MONTH(SalesDataTable[[#This Row],[Order Date]])</f>
        <v>2</v>
      </c>
      <c r="F1550" s="4" t="str">
        <f>TEXT(SalesDataTable[[#This Row],[Order Date]],"MMM")</f>
        <v>Feb</v>
      </c>
      <c r="G1550" s="4" t="s">
        <v>6</v>
      </c>
      <c r="H1550" s="4" t="s">
        <v>49</v>
      </c>
      <c r="I1550" s="4" t="s">
        <v>8</v>
      </c>
      <c r="J1550" s="4" t="s">
        <v>16</v>
      </c>
      <c r="K1550" s="4" t="s">
        <v>9</v>
      </c>
      <c r="L1550" s="4" t="s">
        <v>37</v>
      </c>
      <c r="M1550" s="8">
        <v>5</v>
      </c>
      <c r="N1550" s="5">
        <v>154.72999999999999</v>
      </c>
      <c r="O1550" s="6">
        <v>0.1</v>
      </c>
      <c r="P1550" s="5">
        <v>77.42</v>
      </c>
      <c r="Q1550" s="5">
        <f t="shared" si="96"/>
        <v>696.28499999999997</v>
      </c>
      <c r="R1550" s="5">
        <f t="shared" si="97"/>
        <v>387.1</v>
      </c>
      <c r="S1550" s="5">
        <f t="shared" si="98"/>
        <v>309.18499999999995</v>
      </c>
      <c r="T1550" s="7">
        <f t="shared" si="99"/>
        <v>0.44404949122844806</v>
      </c>
    </row>
    <row r="1551" spans="1:20" ht="15.6">
      <c r="A1551" s="2">
        <v>3021</v>
      </c>
      <c r="B1551" s="3">
        <v>46349</v>
      </c>
      <c r="C1551" s="4">
        <f>YEAR(SalesDataTable[[#This Row],[Order Date]])</f>
        <v>2026</v>
      </c>
      <c r="D1551" s="4" t="str">
        <f>"Q"&amp;ROUNDUP(MONTH(SalesDataTable[[#This Row],[Order Date]])/3,0)</f>
        <v>Q4</v>
      </c>
      <c r="E1551" s="4">
        <f>MONTH(SalesDataTable[[#This Row],[Order Date]])</f>
        <v>11</v>
      </c>
      <c r="F1551" s="4" t="str">
        <f>TEXT(SalesDataTable[[#This Row],[Order Date]],"MMM")</f>
        <v>Nov</v>
      </c>
      <c r="G1551" s="4" t="s">
        <v>0</v>
      </c>
      <c r="H1551" s="4" t="s">
        <v>50</v>
      </c>
      <c r="I1551" s="4" t="s">
        <v>2</v>
      </c>
      <c r="J1551" s="4" t="s">
        <v>16</v>
      </c>
      <c r="K1551" s="4" t="s">
        <v>9</v>
      </c>
      <c r="L1551" s="4" t="s">
        <v>46</v>
      </c>
      <c r="M1551" s="8">
        <v>1</v>
      </c>
      <c r="N1551" s="5">
        <v>71.66</v>
      </c>
      <c r="O1551" s="6">
        <v>0.2</v>
      </c>
      <c r="P1551" s="5">
        <v>31.83</v>
      </c>
      <c r="Q1551" s="5">
        <f t="shared" si="96"/>
        <v>57.328000000000003</v>
      </c>
      <c r="R1551" s="5">
        <f t="shared" si="97"/>
        <v>31.83</v>
      </c>
      <c r="S1551" s="5">
        <f t="shared" si="98"/>
        <v>25.498000000000005</v>
      </c>
      <c r="T1551" s="7">
        <f t="shared" si="99"/>
        <v>0.44477393245883345</v>
      </c>
    </row>
    <row r="1552" spans="1:20" ht="15.6">
      <c r="A1552" s="2">
        <v>3022</v>
      </c>
      <c r="B1552" s="3">
        <v>46160</v>
      </c>
      <c r="C1552" s="4">
        <f>YEAR(SalesDataTable[[#This Row],[Order Date]])</f>
        <v>2026</v>
      </c>
      <c r="D1552" s="4" t="str">
        <f>"Q"&amp;ROUNDUP(MONTH(SalesDataTable[[#This Row],[Order Date]])/3,0)</f>
        <v>Q2</v>
      </c>
      <c r="E1552" s="4">
        <f>MONTH(SalesDataTable[[#This Row],[Order Date]])</f>
        <v>5</v>
      </c>
      <c r="F1552" s="4" t="str">
        <f>TEXT(SalesDataTable[[#This Row],[Order Date]],"MMM")</f>
        <v>May</v>
      </c>
      <c r="G1552" s="4" t="s">
        <v>20</v>
      </c>
      <c r="H1552" s="4" t="s">
        <v>33</v>
      </c>
      <c r="I1552" s="4" t="s">
        <v>28</v>
      </c>
      <c r="J1552" s="4" t="s">
        <v>13</v>
      </c>
      <c r="K1552" s="4" t="s">
        <v>14</v>
      </c>
      <c r="L1552" s="4" t="s">
        <v>15</v>
      </c>
      <c r="M1552" s="8">
        <v>1</v>
      </c>
      <c r="N1552" s="5">
        <v>36.72</v>
      </c>
      <c r="O1552" s="6">
        <v>0</v>
      </c>
      <c r="P1552" s="5">
        <v>13.67</v>
      </c>
      <c r="Q1552" s="5">
        <f t="shared" si="96"/>
        <v>36.72</v>
      </c>
      <c r="R1552" s="5">
        <f t="shared" si="97"/>
        <v>13.67</v>
      </c>
      <c r="S1552" s="5">
        <f t="shared" si="98"/>
        <v>23.049999999999997</v>
      </c>
      <c r="T1552" s="7">
        <f t="shared" si="99"/>
        <v>0.62772331154684091</v>
      </c>
    </row>
    <row r="1553" spans="1:20" ht="15.6">
      <c r="A1553" s="2">
        <v>3023</v>
      </c>
      <c r="B1553" s="3">
        <v>46029</v>
      </c>
      <c r="C1553" s="4">
        <f>YEAR(SalesDataTable[[#This Row],[Order Date]])</f>
        <v>2026</v>
      </c>
      <c r="D1553" s="4" t="str">
        <f>"Q"&amp;ROUNDUP(MONTH(SalesDataTable[[#This Row],[Order Date]])/3,0)</f>
        <v>Q1</v>
      </c>
      <c r="E1553" s="4">
        <f>MONTH(SalesDataTable[[#This Row],[Order Date]])</f>
        <v>1</v>
      </c>
      <c r="F1553" s="4" t="str">
        <f>TEXT(SalesDataTable[[#This Row],[Order Date]],"MMM")</f>
        <v>Jan</v>
      </c>
      <c r="G1553" s="4" t="s">
        <v>11</v>
      </c>
      <c r="H1553" s="4" t="s">
        <v>18</v>
      </c>
      <c r="I1553" s="4" t="s">
        <v>28</v>
      </c>
      <c r="J1553" s="4" t="s">
        <v>13</v>
      </c>
      <c r="K1553" s="4" t="s">
        <v>9</v>
      </c>
      <c r="L1553" s="4" t="s">
        <v>37</v>
      </c>
      <c r="M1553" s="8">
        <v>2</v>
      </c>
      <c r="N1553" s="5">
        <v>155.35</v>
      </c>
      <c r="O1553" s="6">
        <v>0</v>
      </c>
      <c r="P1553" s="5">
        <v>80.790000000000006</v>
      </c>
      <c r="Q1553" s="5">
        <f t="shared" si="96"/>
        <v>310.7</v>
      </c>
      <c r="R1553" s="5">
        <f t="shared" si="97"/>
        <v>161.58000000000001</v>
      </c>
      <c r="S1553" s="5">
        <f t="shared" si="98"/>
        <v>149.11999999999998</v>
      </c>
      <c r="T1553" s="7">
        <f t="shared" si="99"/>
        <v>0.47994850337946565</v>
      </c>
    </row>
    <row r="1554" spans="1:20" ht="15.6">
      <c r="A1554" s="2">
        <v>3024</v>
      </c>
      <c r="B1554" s="3">
        <v>46082</v>
      </c>
      <c r="C1554" s="4">
        <f>YEAR(SalesDataTable[[#This Row],[Order Date]])</f>
        <v>2026</v>
      </c>
      <c r="D1554" s="4" t="str">
        <f>"Q"&amp;ROUNDUP(MONTH(SalesDataTable[[#This Row],[Order Date]])/3,0)</f>
        <v>Q1</v>
      </c>
      <c r="E1554" s="4">
        <f>MONTH(SalesDataTable[[#This Row],[Order Date]])</f>
        <v>3</v>
      </c>
      <c r="F1554" s="4" t="str">
        <f>TEXT(SalesDataTable[[#This Row],[Order Date]],"MMM")</f>
        <v>Mar</v>
      </c>
      <c r="G1554" s="4" t="s">
        <v>6</v>
      </c>
      <c r="H1554" s="4" t="s">
        <v>41</v>
      </c>
      <c r="I1554" s="4" t="s">
        <v>2</v>
      </c>
      <c r="J1554" s="4" t="s">
        <v>16</v>
      </c>
      <c r="K1554" s="4" t="s">
        <v>4</v>
      </c>
      <c r="L1554" s="4" t="s">
        <v>22</v>
      </c>
      <c r="M1554" s="8">
        <v>2</v>
      </c>
      <c r="N1554" s="5">
        <v>51.87</v>
      </c>
      <c r="O1554" s="6">
        <v>0.1</v>
      </c>
      <c r="P1554" s="5">
        <v>22.95</v>
      </c>
      <c r="Q1554" s="5">
        <f t="shared" si="96"/>
        <v>93.366</v>
      </c>
      <c r="R1554" s="5">
        <f t="shared" si="97"/>
        <v>45.9</v>
      </c>
      <c r="S1554" s="5">
        <f t="shared" si="98"/>
        <v>47.466000000000001</v>
      </c>
      <c r="T1554" s="7">
        <f t="shared" si="99"/>
        <v>0.50838635049161363</v>
      </c>
    </row>
    <row r="1555" spans="1:20" ht="15.6">
      <c r="A1555" s="2">
        <v>3026</v>
      </c>
      <c r="B1555" s="3">
        <v>46263</v>
      </c>
      <c r="C1555" s="4">
        <f>YEAR(SalesDataTable[[#This Row],[Order Date]])</f>
        <v>2026</v>
      </c>
      <c r="D1555" s="4" t="str">
        <f>"Q"&amp;ROUNDUP(MONTH(SalesDataTable[[#This Row],[Order Date]])/3,0)</f>
        <v>Q3</v>
      </c>
      <c r="E1555" s="4">
        <f>MONTH(SalesDataTable[[#This Row],[Order Date]])</f>
        <v>8</v>
      </c>
      <c r="F1555" s="4" t="str">
        <f>TEXT(SalesDataTable[[#This Row],[Order Date]],"MMM")</f>
        <v>Aug</v>
      </c>
      <c r="G1555" s="4" t="s">
        <v>0</v>
      </c>
      <c r="H1555" s="4" t="s">
        <v>1</v>
      </c>
      <c r="I1555" s="4" t="s">
        <v>2</v>
      </c>
      <c r="J1555" s="4" t="s">
        <v>13</v>
      </c>
      <c r="K1555" s="4" t="s">
        <v>23</v>
      </c>
      <c r="L1555" s="4" t="s">
        <v>29</v>
      </c>
      <c r="M1555" s="8">
        <v>1</v>
      </c>
      <c r="N1555" s="5">
        <v>194.75</v>
      </c>
      <c r="O1555" s="6">
        <v>0.05</v>
      </c>
      <c r="P1555" s="5">
        <v>105.94</v>
      </c>
      <c r="Q1555" s="5">
        <f t="shared" si="96"/>
        <v>185.01249999999999</v>
      </c>
      <c r="R1555" s="5">
        <f t="shared" si="97"/>
        <v>105.94</v>
      </c>
      <c r="S1555" s="5">
        <f t="shared" si="98"/>
        <v>79.072499999999991</v>
      </c>
      <c r="T1555" s="7">
        <f t="shared" si="99"/>
        <v>0.42739004121343149</v>
      </c>
    </row>
    <row r="1556" spans="1:20" ht="15.6">
      <c r="A1556" s="2">
        <v>3027</v>
      </c>
      <c r="B1556" s="3">
        <v>46288</v>
      </c>
      <c r="C1556" s="4">
        <f>YEAR(SalesDataTable[[#This Row],[Order Date]])</f>
        <v>2026</v>
      </c>
      <c r="D1556" s="4" t="str">
        <f>"Q"&amp;ROUNDUP(MONTH(SalesDataTable[[#This Row],[Order Date]])/3,0)</f>
        <v>Q3</v>
      </c>
      <c r="E1556" s="4">
        <f>MONTH(SalesDataTable[[#This Row],[Order Date]])</f>
        <v>9</v>
      </c>
      <c r="F1556" s="4" t="str">
        <f>TEXT(SalesDataTable[[#This Row],[Order Date]],"MMM")</f>
        <v>Sep</v>
      </c>
      <c r="G1556" s="4" t="s">
        <v>20</v>
      </c>
      <c r="H1556" s="4" t="s">
        <v>33</v>
      </c>
      <c r="I1556" s="4" t="s">
        <v>8</v>
      </c>
      <c r="J1556" s="4" t="s">
        <v>16</v>
      </c>
      <c r="K1556" s="4" t="s">
        <v>9</v>
      </c>
      <c r="L1556" s="4" t="s">
        <v>37</v>
      </c>
      <c r="M1556" s="8">
        <v>8</v>
      </c>
      <c r="N1556" s="5">
        <v>155.13999999999999</v>
      </c>
      <c r="O1556" s="6">
        <v>0.1</v>
      </c>
      <c r="P1556" s="5">
        <v>76.87</v>
      </c>
      <c r="Q1556" s="5">
        <f t="shared" si="96"/>
        <v>1117.008</v>
      </c>
      <c r="R1556" s="5">
        <f t="shared" si="97"/>
        <v>614.96</v>
      </c>
      <c r="S1556" s="5">
        <f t="shared" si="98"/>
        <v>502.048</v>
      </c>
      <c r="T1556" s="7">
        <f t="shared" si="99"/>
        <v>0.44945783736553363</v>
      </c>
    </row>
    <row r="1557" spans="1:20" ht="15.6">
      <c r="A1557" s="2">
        <v>3034</v>
      </c>
      <c r="B1557" s="3">
        <v>46380</v>
      </c>
      <c r="C1557" s="4">
        <f>YEAR(SalesDataTable[[#This Row],[Order Date]])</f>
        <v>2026</v>
      </c>
      <c r="D1557" s="4" t="str">
        <f>"Q"&amp;ROUNDUP(MONTH(SalesDataTable[[#This Row],[Order Date]])/3,0)</f>
        <v>Q4</v>
      </c>
      <c r="E1557" s="4">
        <f>MONTH(SalesDataTable[[#This Row],[Order Date]])</f>
        <v>12</v>
      </c>
      <c r="F1557" s="4" t="str">
        <f>TEXT(SalesDataTable[[#This Row],[Order Date]],"MMM")</f>
        <v>Dec</v>
      </c>
      <c r="G1557" s="4" t="s">
        <v>6</v>
      </c>
      <c r="H1557" s="4" t="s">
        <v>7</v>
      </c>
      <c r="I1557" s="4" t="s">
        <v>19</v>
      </c>
      <c r="J1557" s="4" t="s">
        <v>13</v>
      </c>
      <c r="K1557" s="4" t="s">
        <v>23</v>
      </c>
      <c r="L1557" s="4" t="s">
        <v>51</v>
      </c>
      <c r="M1557" s="8">
        <v>1</v>
      </c>
      <c r="N1557" s="5">
        <v>122.18</v>
      </c>
      <c r="O1557" s="6">
        <v>0.15</v>
      </c>
      <c r="P1557" s="5">
        <v>61.28</v>
      </c>
      <c r="Q1557" s="5">
        <f t="shared" si="96"/>
        <v>103.85300000000001</v>
      </c>
      <c r="R1557" s="5">
        <f t="shared" si="97"/>
        <v>61.28</v>
      </c>
      <c r="S1557" s="5">
        <f t="shared" si="98"/>
        <v>42.573000000000008</v>
      </c>
      <c r="T1557" s="7">
        <f t="shared" si="99"/>
        <v>0.40993519686479934</v>
      </c>
    </row>
    <row r="1558" spans="1:20" ht="15.6">
      <c r="A1558" s="2">
        <v>3036</v>
      </c>
      <c r="B1558" s="3">
        <v>46182</v>
      </c>
      <c r="C1558" s="4">
        <f>YEAR(SalesDataTable[[#This Row],[Order Date]])</f>
        <v>2026</v>
      </c>
      <c r="D1558" s="4" t="str">
        <f>"Q"&amp;ROUNDUP(MONTH(SalesDataTable[[#This Row],[Order Date]])/3,0)</f>
        <v>Q2</v>
      </c>
      <c r="E1558" s="4">
        <f>MONTH(SalesDataTable[[#This Row],[Order Date]])</f>
        <v>6</v>
      </c>
      <c r="F1558" s="4" t="str">
        <f>TEXT(SalesDataTable[[#This Row],[Order Date]],"MMM")</f>
        <v>Jun</v>
      </c>
      <c r="G1558" s="4" t="s">
        <v>6</v>
      </c>
      <c r="H1558" s="4" t="s">
        <v>43</v>
      </c>
      <c r="I1558" s="4" t="s">
        <v>19</v>
      </c>
      <c r="J1558" s="4" t="s">
        <v>13</v>
      </c>
      <c r="K1558" s="4" t="s">
        <v>4</v>
      </c>
      <c r="L1558" s="4" t="s">
        <v>5</v>
      </c>
      <c r="M1558" s="8">
        <v>1</v>
      </c>
      <c r="N1558" s="5">
        <v>81.2</v>
      </c>
      <c r="O1558" s="6">
        <v>0.1</v>
      </c>
      <c r="P1558" s="5">
        <v>41.64</v>
      </c>
      <c r="Q1558" s="5">
        <f t="shared" si="96"/>
        <v>73.08</v>
      </c>
      <c r="R1558" s="5">
        <f t="shared" si="97"/>
        <v>41.64</v>
      </c>
      <c r="S1558" s="5">
        <f t="shared" si="98"/>
        <v>31.439999999999998</v>
      </c>
      <c r="T1558" s="7">
        <f t="shared" si="99"/>
        <v>0.43021346469622329</v>
      </c>
    </row>
    <row r="1559" spans="1:20" ht="15.6">
      <c r="A1559" s="2">
        <v>3037</v>
      </c>
      <c r="B1559" s="3">
        <v>46172</v>
      </c>
      <c r="C1559" s="4">
        <f>YEAR(SalesDataTable[[#This Row],[Order Date]])</f>
        <v>2026</v>
      </c>
      <c r="D1559" s="4" t="str">
        <f>"Q"&amp;ROUNDUP(MONTH(SalesDataTable[[#This Row],[Order Date]])/3,0)</f>
        <v>Q2</v>
      </c>
      <c r="E1559" s="4">
        <f>MONTH(SalesDataTable[[#This Row],[Order Date]])</f>
        <v>5</v>
      </c>
      <c r="F1559" s="4" t="str">
        <f>TEXT(SalesDataTable[[#This Row],[Order Date]],"MMM")</f>
        <v>May</v>
      </c>
      <c r="G1559" s="4" t="s">
        <v>6</v>
      </c>
      <c r="H1559" s="4" t="s">
        <v>27</v>
      </c>
      <c r="I1559" s="4" t="s">
        <v>2</v>
      </c>
      <c r="J1559" s="4" t="s">
        <v>16</v>
      </c>
      <c r="K1559" s="4" t="s">
        <v>14</v>
      </c>
      <c r="L1559" s="4" t="s">
        <v>32</v>
      </c>
      <c r="M1559" s="8">
        <v>1</v>
      </c>
      <c r="N1559" s="5">
        <v>45.8</v>
      </c>
      <c r="O1559" s="6">
        <v>0.05</v>
      </c>
      <c r="P1559" s="5">
        <v>17.88</v>
      </c>
      <c r="Q1559" s="5">
        <f t="shared" si="96"/>
        <v>43.51</v>
      </c>
      <c r="R1559" s="5">
        <f t="shared" si="97"/>
        <v>17.88</v>
      </c>
      <c r="S1559" s="5">
        <f t="shared" si="98"/>
        <v>25.63</v>
      </c>
      <c r="T1559" s="7">
        <f t="shared" si="99"/>
        <v>0.58905998621006661</v>
      </c>
    </row>
    <row r="1560" spans="1:20" ht="15.6">
      <c r="A1560" s="2">
        <v>3043</v>
      </c>
      <c r="B1560" s="3">
        <v>46221</v>
      </c>
      <c r="C1560" s="4">
        <f>YEAR(SalesDataTable[[#This Row],[Order Date]])</f>
        <v>2026</v>
      </c>
      <c r="D1560" s="4" t="str">
        <f>"Q"&amp;ROUNDUP(MONTH(SalesDataTable[[#This Row],[Order Date]])/3,0)</f>
        <v>Q3</v>
      </c>
      <c r="E1560" s="4">
        <f>MONTH(SalesDataTable[[#This Row],[Order Date]])</f>
        <v>7</v>
      </c>
      <c r="F1560" s="4" t="str">
        <f>TEXT(SalesDataTable[[#This Row],[Order Date]],"MMM")</f>
        <v>Jul</v>
      </c>
      <c r="G1560" s="4" t="s">
        <v>6</v>
      </c>
      <c r="H1560" s="4" t="s">
        <v>43</v>
      </c>
      <c r="I1560" s="4" t="s">
        <v>28</v>
      </c>
      <c r="J1560" s="4" t="s">
        <v>13</v>
      </c>
      <c r="K1560" s="4" t="s">
        <v>4</v>
      </c>
      <c r="L1560" s="4" t="s">
        <v>26</v>
      </c>
      <c r="M1560" s="8">
        <v>2</v>
      </c>
      <c r="N1560" s="5">
        <v>40.93</v>
      </c>
      <c r="O1560" s="6">
        <v>0.05</v>
      </c>
      <c r="P1560" s="5">
        <v>16.89</v>
      </c>
      <c r="Q1560" s="5">
        <f t="shared" si="96"/>
        <v>77.766999999999996</v>
      </c>
      <c r="R1560" s="5">
        <f t="shared" si="97"/>
        <v>33.78</v>
      </c>
      <c r="S1560" s="5">
        <f t="shared" si="98"/>
        <v>43.986999999999995</v>
      </c>
      <c r="T1560" s="7">
        <f t="shared" si="99"/>
        <v>0.56562552239381736</v>
      </c>
    </row>
    <row r="1561" spans="1:20" ht="15.6">
      <c r="A1561" s="2">
        <v>3044</v>
      </c>
      <c r="B1561" s="3">
        <v>46377</v>
      </c>
      <c r="C1561" s="4">
        <f>YEAR(SalesDataTable[[#This Row],[Order Date]])</f>
        <v>2026</v>
      </c>
      <c r="D1561" s="4" t="str">
        <f>"Q"&amp;ROUNDUP(MONTH(SalesDataTable[[#This Row],[Order Date]])/3,0)</f>
        <v>Q4</v>
      </c>
      <c r="E1561" s="4">
        <f>MONTH(SalesDataTable[[#This Row],[Order Date]])</f>
        <v>12</v>
      </c>
      <c r="F1561" s="4" t="str">
        <f>TEXT(SalesDataTable[[#This Row],[Order Date]],"MMM")</f>
        <v>Dec</v>
      </c>
      <c r="G1561" s="4" t="s">
        <v>6</v>
      </c>
      <c r="H1561" s="4" t="s">
        <v>27</v>
      </c>
      <c r="I1561" s="4" t="s">
        <v>8</v>
      </c>
      <c r="J1561" s="4" t="s">
        <v>16</v>
      </c>
      <c r="K1561" s="4" t="s">
        <v>4</v>
      </c>
      <c r="L1561" s="4" t="s">
        <v>26</v>
      </c>
      <c r="M1561" s="8">
        <v>4</v>
      </c>
      <c r="N1561" s="5">
        <v>40.64</v>
      </c>
      <c r="O1561" s="6">
        <v>0.1</v>
      </c>
      <c r="P1561" s="5">
        <v>16.260000000000002</v>
      </c>
      <c r="Q1561" s="5">
        <f t="shared" si="96"/>
        <v>146.304</v>
      </c>
      <c r="R1561" s="5">
        <f t="shared" si="97"/>
        <v>65.040000000000006</v>
      </c>
      <c r="S1561" s="5">
        <f t="shared" si="98"/>
        <v>81.263999999999996</v>
      </c>
      <c r="T1561" s="7">
        <f t="shared" si="99"/>
        <v>0.55544619422572172</v>
      </c>
    </row>
    <row r="1562" spans="1:20" ht="15.6">
      <c r="A1562" s="2">
        <v>3045</v>
      </c>
      <c r="B1562" s="3">
        <v>46240</v>
      </c>
      <c r="C1562" s="4">
        <f>YEAR(SalesDataTable[[#This Row],[Order Date]])</f>
        <v>2026</v>
      </c>
      <c r="D1562" s="4" t="str">
        <f>"Q"&amp;ROUNDUP(MONTH(SalesDataTable[[#This Row],[Order Date]])/3,0)</f>
        <v>Q3</v>
      </c>
      <c r="E1562" s="4">
        <f>MONTH(SalesDataTable[[#This Row],[Order Date]])</f>
        <v>8</v>
      </c>
      <c r="F1562" s="4" t="str">
        <f>TEXT(SalesDataTable[[#This Row],[Order Date]],"MMM")</f>
        <v>Aug</v>
      </c>
      <c r="G1562" s="4" t="s">
        <v>11</v>
      </c>
      <c r="H1562" s="4" t="s">
        <v>52</v>
      </c>
      <c r="I1562" s="4" t="s">
        <v>28</v>
      </c>
      <c r="J1562" s="4" t="s">
        <v>16</v>
      </c>
      <c r="K1562" s="4" t="s">
        <v>14</v>
      </c>
      <c r="L1562" s="4" t="s">
        <v>32</v>
      </c>
      <c r="M1562" s="8">
        <v>1</v>
      </c>
      <c r="N1562" s="5">
        <v>47.19</v>
      </c>
      <c r="O1562" s="6">
        <v>0.05</v>
      </c>
      <c r="P1562" s="5">
        <v>18.11</v>
      </c>
      <c r="Q1562" s="5">
        <f t="shared" si="96"/>
        <v>44.830499999999994</v>
      </c>
      <c r="R1562" s="5">
        <f t="shared" si="97"/>
        <v>18.11</v>
      </c>
      <c r="S1562" s="5">
        <f t="shared" si="98"/>
        <v>26.720499999999994</v>
      </c>
      <c r="T1562" s="7">
        <f t="shared" si="99"/>
        <v>0.59603395010093574</v>
      </c>
    </row>
    <row r="1563" spans="1:20" ht="15.6">
      <c r="A1563" s="2">
        <v>3048</v>
      </c>
      <c r="B1563" s="3">
        <v>46379</v>
      </c>
      <c r="C1563" s="4">
        <f>YEAR(SalesDataTable[[#This Row],[Order Date]])</f>
        <v>2026</v>
      </c>
      <c r="D1563" s="4" t="str">
        <f>"Q"&amp;ROUNDUP(MONTH(SalesDataTable[[#This Row],[Order Date]])/3,0)</f>
        <v>Q4</v>
      </c>
      <c r="E1563" s="4">
        <f>MONTH(SalesDataTable[[#This Row],[Order Date]])</f>
        <v>12</v>
      </c>
      <c r="F1563" s="4" t="str">
        <f>TEXT(SalesDataTable[[#This Row],[Order Date]],"MMM")</f>
        <v>Dec</v>
      </c>
      <c r="G1563" s="4" t="s">
        <v>6</v>
      </c>
      <c r="H1563" s="4" t="s">
        <v>27</v>
      </c>
      <c r="I1563" s="4" t="s">
        <v>2</v>
      </c>
      <c r="J1563" s="4" t="s">
        <v>13</v>
      </c>
      <c r="K1563" s="4" t="s">
        <v>4</v>
      </c>
      <c r="L1563" s="4" t="s">
        <v>30</v>
      </c>
      <c r="M1563" s="8">
        <v>1</v>
      </c>
      <c r="N1563" s="5">
        <v>102.66</v>
      </c>
      <c r="O1563" s="6">
        <v>0.05</v>
      </c>
      <c r="P1563" s="5">
        <v>49.2</v>
      </c>
      <c r="Q1563" s="5">
        <f t="shared" si="96"/>
        <v>97.526999999999987</v>
      </c>
      <c r="R1563" s="5">
        <f t="shared" si="97"/>
        <v>49.2</v>
      </c>
      <c r="S1563" s="5">
        <f t="shared" si="98"/>
        <v>48.326999999999984</v>
      </c>
      <c r="T1563" s="7">
        <f t="shared" si="99"/>
        <v>0.4955243163431664</v>
      </c>
    </row>
    <row r="1564" spans="1:20" ht="15.6">
      <c r="A1564" s="2">
        <v>3050</v>
      </c>
      <c r="B1564" s="3">
        <v>46131</v>
      </c>
      <c r="C1564" s="4">
        <f>YEAR(SalesDataTable[[#This Row],[Order Date]])</f>
        <v>2026</v>
      </c>
      <c r="D1564" s="4" t="str">
        <f>"Q"&amp;ROUNDUP(MONTH(SalesDataTable[[#This Row],[Order Date]])/3,0)</f>
        <v>Q2</v>
      </c>
      <c r="E1564" s="4">
        <f>MONTH(SalesDataTable[[#This Row],[Order Date]])</f>
        <v>4</v>
      </c>
      <c r="F1564" s="4" t="str">
        <f>TEXT(SalesDataTable[[#This Row],[Order Date]],"MMM")</f>
        <v>Apr</v>
      </c>
      <c r="G1564" s="4" t="s">
        <v>20</v>
      </c>
      <c r="H1564" s="4" t="s">
        <v>47</v>
      </c>
      <c r="I1564" s="4" t="s">
        <v>19</v>
      </c>
      <c r="J1564" s="4" t="s">
        <v>3</v>
      </c>
      <c r="K1564" s="4" t="s">
        <v>9</v>
      </c>
      <c r="L1564" s="4" t="s">
        <v>37</v>
      </c>
      <c r="M1564" s="8">
        <v>3</v>
      </c>
      <c r="N1564" s="5">
        <v>156.16</v>
      </c>
      <c r="O1564" s="6">
        <v>0.05</v>
      </c>
      <c r="P1564" s="5">
        <v>77.81</v>
      </c>
      <c r="Q1564" s="5">
        <f t="shared" si="96"/>
        <v>445.05599999999998</v>
      </c>
      <c r="R1564" s="5">
        <f t="shared" si="97"/>
        <v>233.43</v>
      </c>
      <c r="S1564" s="5">
        <f t="shared" si="98"/>
        <v>211.62599999999998</v>
      </c>
      <c r="T1564" s="7">
        <f t="shared" si="99"/>
        <v>0.47550420621225192</v>
      </c>
    </row>
    <row r="1565" spans="1:20" ht="15.6">
      <c r="A1565" s="2">
        <v>3051</v>
      </c>
      <c r="B1565" s="3">
        <v>46294</v>
      </c>
      <c r="C1565" s="4">
        <f>YEAR(SalesDataTable[[#This Row],[Order Date]])</f>
        <v>2026</v>
      </c>
      <c r="D1565" s="4" t="str">
        <f>"Q"&amp;ROUNDUP(MONTH(SalesDataTable[[#This Row],[Order Date]])/3,0)</f>
        <v>Q3</v>
      </c>
      <c r="E1565" s="4">
        <f>MONTH(SalesDataTable[[#This Row],[Order Date]])</f>
        <v>9</v>
      </c>
      <c r="F1565" s="4" t="str">
        <f>TEXT(SalesDataTable[[#This Row],[Order Date]],"MMM")</f>
        <v>Sep</v>
      </c>
      <c r="G1565" s="4" t="s">
        <v>6</v>
      </c>
      <c r="H1565" s="4" t="s">
        <v>49</v>
      </c>
      <c r="I1565" s="4" t="s">
        <v>2</v>
      </c>
      <c r="J1565" s="4" t="s">
        <v>13</v>
      </c>
      <c r="K1565" s="4" t="s">
        <v>34</v>
      </c>
      <c r="L1565" s="4" t="s">
        <v>45</v>
      </c>
      <c r="M1565" s="8">
        <v>2</v>
      </c>
      <c r="N1565" s="5">
        <v>51.52</v>
      </c>
      <c r="O1565" s="6">
        <v>0</v>
      </c>
      <c r="P1565" s="5">
        <v>21.47</v>
      </c>
      <c r="Q1565" s="5">
        <f t="shared" si="96"/>
        <v>103.04</v>
      </c>
      <c r="R1565" s="5">
        <f t="shared" si="97"/>
        <v>42.94</v>
      </c>
      <c r="S1565" s="5">
        <f t="shared" si="98"/>
        <v>60.100000000000009</v>
      </c>
      <c r="T1565" s="7">
        <f t="shared" si="99"/>
        <v>0.58326863354037273</v>
      </c>
    </row>
    <row r="1566" spans="1:20" ht="15.6">
      <c r="A1566" s="2">
        <v>3056</v>
      </c>
      <c r="B1566" s="3">
        <v>46087</v>
      </c>
      <c r="C1566" s="4">
        <f>YEAR(SalesDataTable[[#This Row],[Order Date]])</f>
        <v>2026</v>
      </c>
      <c r="D1566" s="4" t="str">
        <f>"Q"&amp;ROUNDUP(MONTH(SalesDataTable[[#This Row],[Order Date]])/3,0)</f>
        <v>Q1</v>
      </c>
      <c r="E1566" s="4">
        <f>MONTH(SalesDataTable[[#This Row],[Order Date]])</f>
        <v>3</v>
      </c>
      <c r="F1566" s="4" t="str">
        <f>TEXT(SalesDataTable[[#This Row],[Order Date]],"MMM")</f>
        <v>Mar</v>
      </c>
      <c r="G1566" s="4" t="s">
        <v>6</v>
      </c>
      <c r="H1566" s="4" t="s">
        <v>43</v>
      </c>
      <c r="I1566" s="4" t="s">
        <v>28</v>
      </c>
      <c r="J1566" s="4" t="s">
        <v>3</v>
      </c>
      <c r="K1566" s="4" t="s">
        <v>14</v>
      </c>
      <c r="L1566" s="4" t="s">
        <v>48</v>
      </c>
      <c r="M1566" s="8">
        <v>3</v>
      </c>
      <c r="N1566" s="5">
        <v>163.44999999999999</v>
      </c>
      <c r="O1566" s="6">
        <v>0</v>
      </c>
      <c r="P1566" s="5">
        <v>86.88</v>
      </c>
      <c r="Q1566" s="5">
        <f t="shared" si="96"/>
        <v>490.34999999999997</v>
      </c>
      <c r="R1566" s="5">
        <f t="shared" si="97"/>
        <v>260.64</v>
      </c>
      <c r="S1566" s="5">
        <f t="shared" si="98"/>
        <v>229.70999999999998</v>
      </c>
      <c r="T1566" s="7">
        <f t="shared" si="99"/>
        <v>0.46846130315081064</v>
      </c>
    </row>
    <row r="1567" spans="1:20" ht="15.6">
      <c r="A1567" s="2">
        <v>3057</v>
      </c>
      <c r="B1567" s="3">
        <v>46263</v>
      </c>
      <c r="C1567" s="4">
        <f>YEAR(SalesDataTable[[#This Row],[Order Date]])</f>
        <v>2026</v>
      </c>
      <c r="D1567" s="4" t="str">
        <f>"Q"&amp;ROUNDUP(MONTH(SalesDataTable[[#This Row],[Order Date]])/3,0)</f>
        <v>Q3</v>
      </c>
      <c r="E1567" s="4">
        <f>MONTH(SalesDataTable[[#This Row],[Order Date]])</f>
        <v>8</v>
      </c>
      <c r="F1567" s="4" t="str">
        <f>TEXT(SalesDataTable[[#This Row],[Order Date]],"MMM")</f>
        <v>Aug</v>
      </c>
      <c r="G1567" s="4" t="s">
        <v>6</v>
      </c>
      <c r="H1567" s="4" t="s">
        <v>49</v>
      </c>
      <c r="I1567" s="4" t="s">
        <v>19</v>
      </c>
      <c r="J1567" s="4" t="s">
        <v>3</v>
      </c>
      <c r="K1567" s="4" t="s">
        <v>9</v>
      </c>
      <c r="L1567" s="4" t="s">
        <v>17</v>
      </c>
      <c r="M1567" s="8">
        <v>2</v>
      </c>
      <c r="N1567" s="5">
        <v>142.16</v>
      </c>
      <c r="O1567" s="6">
        <v>0</v>
      </c>
      <c r="P1567" s="5">
        <v>79.36</v>
      </c>
      <c r="Q1567" s="5">
        <f t="shared" si="96"/>
        <v>284.32</v>
      </c>
      <c r="R1567" s="5">
        <f t="shared" si="97"/>
        <v>158.72</v>
      </c>
      <c r="S1567" s="5">
        <f t="shared" si="98"/>
        <v>125.6</v>
      </c>
      <c r="T1567" s="7">
        <f t="shared" si="99"/>
        <v>0.44175576814856499</v>
      </c>
    </row>
    <row r="1568" spans="1:20" ht="15.6">
      <c r="A1568" s="2">
        <v>3058</v>
      </c>
      <c r="B1568" s="3">
        <v>46171</v>
      </c>
      <c r="C1568" s="4">
        <f>YEAR(SalesDataTable[[#This Row],[Order Date]])</f>
        <v>2026</v>
      </c>
      <c r="D1568" s="4" t="str">
        <f>"Q"&amp;ROUNDUP(MONTH(SalesDataTable[[#This Row],[Order Date]])/3,0)</f>
        <v>Q2</v>
      </c>
      <c r="E1568" s="4">
        <f>MONTH(SalesDataTable[[#This Row],[Order Date]])</f>
        <v>5</v>
      </c>
      <c r="F1568" s="4" t="str">
        <f>TEXT(SalesDataTable[[#This Row],[Order Date]],"MMM")</f>
        <v>May</v>
      </c>
      <c r="G1568" s="4" t="s">
        <v>6</v>
      </c>
      <c r="H1568" s="4" t="s">
        <v>41</v>
      </c>
      <c r="I1568" s="4" t="s">
        <v>2</v>
      </c>
      <c r="J1568" s="4" t="s">
        <v>3</v>
      </c>
      <c r="K1568" s="4" t="s">
        <v>23</v>
      </c>
      <c r="L1568" s="4" t="s">
        <v>29</v>
      </c>
      <c r="M1568" s="8">
        <v>1</v>
      </c>
      <c r="N1568" s="5">
        <v>196.91</v>
      </c>
      <c r="O1568" s="6">
        <v>0</v>
      </c>
      <c r="P1568" s="5">
        <v>106.31</v>
      </c>
      <c r="Q1568" s="5">
        <f t="shared" si="96"/>
        <v>196.91</v>
      </c>
      <c r="R1568" s="5">
        <f t="shared" si="97"/>
        <v>106.31</v>
      </c>
      <c r="S1568" s="5">
        <f t="shared" si="98"/>
        <v>90.6</v>
      </c>
      <c r="T1568" s="7">
        <f t="shared" si="99"/>
        <v>0.46010867909197095</v>
      </c>
    </row>
    <row r="1569" spans="1:20" ht="15.6">
      <c r="A1569" s="2">
        <v>3059</v>
      </c>
      <c r="B1569" s="3">
        <v>46215</v>
      </c>
      <c r="C1569" s="4">
        <f>YEAR(SalesDataTable[[#This Row],[Order Date]])</f>
        <v>2026</v>
      </c>
      <c r="D1569" s="4" t="str">
        <f>"Q"&amp;ROUNDUP(MONTH(SalesDataTable[[#This Row],[Order Date]])/3,0)</f>
        <v>Q3</v>
      </c>
      <c r="E1569" s="4">
        <f>MONTH(SalesDataTable[[#This Row],[Order Date]])</f>
        <v>7</v>
      </c>
      <c r="F1569" s="4" t="str">
        <f>TEXT(SalesDataTable[[#This Row],[Order Date]],"MMM")</f>
        <v>Jul</v>
      </c>
      <c r="G1569" s="4" t="s">
        <v>0</v>
      </c>
      <c r="H1569" s="4" t="s">
        <v>1</v>
      </c>
      <c r="I1569" s="4" t="s">
        <v>2</v>
      </c>
      <c r="J1569" s="4" t="s">
        <v>3</v>
      </c>
      <c r="K1569" s="4" t="s">
        <v>9</v>
      </c>
      <c r="L1569" s="4" t="s">
        <v>10</v>
      </c>
      <c r="M1569" s="8">
        <v>1</v>
      </c>
      <c r="N1569" s="5">
        <v>93.73</v>
      </c>
      <c r="O1569" s="6">
        <v>0.05</v>
      </c>
      <c r="P1569" s="5">
        <v>44.51</v>
      </c>
      <c r="Q1569" s="5">
        <f t="shared" si="96"/>
        <v>89.043499999999995</v>
      </c>
      <c r="R1569" s="5">
        <f t="shared" si="97"/>
        <v>44.51</v>
      </c>
      <c r="S1569" s="5">
        <f t="shared" si="98"/>
        <v>44.533499999999997</v>
      </c>
      <c r="T1569" s="7">
        <f t="shared" si="99"/>
        <v>0.50013195797559618</v>
      </c>
    </row>
    <row r="1570" spans="1:20" ht="15.6">
      <c r="A1570" s="2">
        <v>3060</v>
      </c>
      <c r="B1570" s="3">
        <v>46148</v>
      </c>
      <c r="C1570" s="4">
        <f>YEAR(SalesDataTable[[#This Row],[Order Date]])</f>
        <v>2026</v>
      </c>
      <c r="D1570" s="4" t="str">
        <f>"Q"&amp;ROUNDUP(MONTH(SalesDataTable[[#This Row],[Order Date]])/3,0)</f>
        <v>Q2</v>
      </c>
      <c r="E1570" s="4">
        <f>MONTH(SalesDataTable[[#This Row],[Order Date]])</f>
        <v>5</v>
      </c>
      <c r="F1570" s="4" t="str">
        <f>TEXT(SalesDataTable[[#This Row],[Order Date]],"MMM")</f>
        <v>May</v>
      </c>
      <c r="G1570" s="4" t="s">
        <v>6</v>
      </c>
      <c r="H1570" s="4" t="s">
        <v>27</v>
      </c>
      <c r="I1570" s="4" t="s">
        <v>8</v>
      </c>
      <c r="J1570" s="4" t="s">
        <v>16</v>
      </c>
      <c r="K1570" s="4" t="s">
        <v>9</v>
      </c>
      <c r="L1570" s="4" t="s">
        <v>37</v>
      </c>
      <c r="M1570" s="8">
        <v>6</v>
      </c>
      <c r="N1570" s="5">
        <v>157.31</v>
      </c>
      <c r="O1570" s="6">
        <v>0.15</v>
      </c>
      <c r="P1570" s="5">
        <v>80.34</v>
      </c>
      <c r="Q1570" s="5">
        <f t="shared" si="96"/>
        <v>802.28099999999995</v>
      </c>
      <c r="R1570" s="5">
        <f t="shared" si="97"/>
        <v>482.04</v>
      </c>
      <c r="S1570" s="5">
        <f t="shared" si="98"/>
        <v>320.24099999999993</v>
      </c>
      <c r="T1570" s="7">
        <f t="shared" si="99"/>
        <v>0.3991631361081715</v>
      </c>
    </row>
    <row r="1571" spans="1:20" ht="15.6">
      <c r="A1571" s="2">
        <v>3064</v>
      </c>
      <c r="B1571" s="3">
        <v>46092</v>
      </c>
      <c r="C1571" s="4">
        <f>YEAR(SalesDataTable[[#This Row],[Order Date]])</f>
        <v>2026</v>
      </c>
      <c r="D1571" s="4" t="str">
        <f>"Q"&amp;ROUNDUP(MONTH(SalesDataTable[[#This Row],[Order Date]])/3,0)</f>
        <v>Q1</v>
      </c>
      <c r="E1571" s="4">
        <f>MONTH(SalesDataTable[[#This Row],[Order Date]])</f>
        <v>3</v>
      </c>
      <c r="F1571" s="4" t="str">
        <f>TEXT(SalesDataTable[[#This Row],[Order Date]],"MMM")</f>
        <v>Mar</v>
      </c>
      <c r="G1571" s="4" t="s">
        <v>20</v>
      </c>
      <c r="H1571" s="4" t="s">
        <v>33</v>
      </c>
      <c r="I1571" s="4" t="s">
        <v>2</v>
      </c>
      <c r="J1571" s="4" t="s">
        <v>3</v>
      </c>
      <c r="K1571" s="4" t="s">
        <v>23</v>
      </c>
      <c r="L1571" s="4" t="s">
        <v>51</v>
      </c>
      <c r="M1571" s="8">
        <v>6</v>
      </c>
      <c r="N1571" s="5">
        <v>124.04</v>
      </c>
      <c r="O1571" s="6">
        <v>0.05</v>
      </c>
      <c r="P1571" s="5">
        <v>61.17</v>
      </c>
      <c r="Q1571" s="5">
        <f t="shared" si="96"/>
        <v>707.02800000000002</v>
      </c>
      <c r="R1571" s="5">
        <f t="shared" si="97"/>
        <v>367.02</v>
      </c>
      <c r="S1571" s="5">
        <f t="shared" si="98"/>
        <v>340.00800000000004</v>
      </c>
      <c r="T1571" s="7">
        <f t="shared" si="99"/>
        <v>0.48089750335205966</v>
      </c>
    </row>
    <row r="1572" spans="1:20" ht="15.6">
      <c r="A1572" s="2">
        <v>3065</v>
      </c>
      <c r="B1572" s="3">
        <v>46377</v>
      </c>
      <c r="C1572" s="4">
        <f>YEAR(SalesDataTable[[#This Row],[Order Date]])</f>
        <v>2026</v>
      </c>
      <c r="D1572" s="4" t="str">
        <f>"Q"&amp;ROUNDUP(MONTH(SalesDataTable[[#This Row],[Order Date]])/3,0)</f>
        <v>Q4</v>
      </c>
      <c r="E1572" s="4">
        <f>MONTH(SalesDataTable[[#This Row],[Order Date]])</f>
        <v>12</v>
      </c>
      <c r="F1572" s="4" t="str">
        <f>TEXT(SalesDataTable[[#This Row],[Order Date]],"MMM")</f>
        <v>Dec</v>
      </c>
      <c r="G1572" s="4" t="s">
        <v>11</v>
      </c>
      <c r="H1572" s="4" t="s">
        <v>39</v>
      </c>
      <c r="I1572" s="4" t="s">
        <v>2</v>
      </c>
      <c r="J1572" s="4" t="s">
        <v>13</v>
      </c>
      <c r="K1572" s="4" t="s">
        <v>23</v>
      </c>
      <c r="L1572" s="4" t="s">
        <v>40</v>
      </c>
      <c r="M1572" s="8">
        <v>3</v>
      </c>
      <c r="N1572" s="5">
        <v>81.510000000000005</v>
      </c>
      <c r="O1572" s="6">
        <v>0.05</v>
      </c>
      <c r="P1572" s="5">
        <v>39.9</v>
      </c>
      <c r="Q1572" s="5">
        <f t="shared" si="96"/>
        <v>232.30350000000001</v>
      </c>
      <c r="R1572" s="5">
        <f t="shared" si="97"/>
        <v>119.69999999999999</v>
      </c>
      <c r="S1572" s="5">
        <f t="shared" si="98"/>
        <v>112.60350000000003</v>
      </c>
      <c r="T1572" s="7">
        <f t="shared" si="99"/>
        <v>0.48472580051527425</v>
      </c>
    </row>
    <row r="1573" spans="1:20" ht="15.6">
      <c r="A1573" s="2">
        <v>3068</v>
      </c>
      <c r="B1573" s="3">
        <v>46034</v>
      </c>
      <c r="C1573" s="4">
        <f>YEAR(SalesDataTable[[#This Row],[Order Date]])</f>
        <v>2026</v>
      </c>
      <c r="D1573" s="4" t="str">
        <f>"Q"&amp;ROUNDUP(MONTH(SalesDataTable[[#This Row],[Order Date]])/3,0)</f>
        <v>Q1</v>
      </c>
      <c r="E1573" s="4">
        <f>MONTH(SalesDataTable[[#This Row],[Order Date]])</f>
        <v>1</v>
      </c>
      <c r="F1573" s="4" t="str">
        <f>TEXT(SalesDataTable[[#This Row],[Order Date]],"MMM")</f>
        <v>Jan</v>
      </c>
      <c r="G1573" s="4" t="s">
        <v>11</v>
      </c>
      <c r="H1573" s="4" t="s">
        <v>12</v>
      </c>
      <c r="I1573" s="4" t="s">
        <v>28</v>
      </c>
      <c r="J1573" s="4" t="s">
        <v>13</v>
      </c>
      <c r="K1573" s="4" t="s">
        <v>34</v>
      </c>
      <c r="L1573" s="4" t="s">
        <v>42</v>
      </c>
      <c r="M1573" s="8">
        <v>1</v>
      </c>
      <c r="N1573" s="5">
        <v>36.43</v>
      </c>
      <c r="O1573" s="6">
        <v>0</v>
      </c>
      <c r="P1573" s="5">
        <v>14.33</v>
      </c>
      <c r="Q1573" s="5">
        <f t="shared" si="96"/>
        <v>36.43</v>
      </c>
      <c r="R1573" s="5">
        <f t="shared" si="97"/>
        <v>14.33</v>
      </c>
      <c r="S1573" s="5">
        <f t="shared" si="98"/>
        <v>22.1</v>
      </c>
      <c r="T1573" s="7">
        <f t="shared" si="99"/>
        <v>0.60664287674993145</v>
      </c>
    </row>
    <row r="1574" spans="1:20" ht="15.6">
      <c r="A1574" s="2">
        <v>3070</v>
      </c>
      <c r="B1574" s="3">
        <v>46353</v>
      </c>
      <c r="C1574" s="4">
        <f>YEAR(SalesDataTable[[#This Row],[Order Date]])</f>
        <v>2026</v>
      </c>
      <c r="D1574" s="4" t="str">
        <f>"Q"&amp;ROUNDUP(MONTH(SalesDataTable[[#This Row],[Order Date]])/3,0)</f>
        <v>Q4</v>
      </c>
      <c r="E1574" s="4">
        <f>MONTH(SalesDataTable[[#This Row],[Order Date]])</f>
        <v>11</v>
      </c>
      <c r="F1574" s="4" t="str">
        <f>TEXT(SalesDataTable[[#This Row],[Order Date]],"MMM")</f>
        <v>Nov</v>
      </c>
      <c r="G1574" s="4" t="s">
        <v>20</v>
      </c>
      <c r="H1574" s="4" t="s">
        <v>47</v>
      </c>
      <c r="I1574" s="4" t="s">
        <v>28</v>
      </c>
      <c r="J1574" s="4" t="s">
        <v>3</v>
      </c>
      <c r="K1574" s="4" t="s">
        <v>9</v>
      </c>
      <c r="L1574" s="4" t="s">
        <v>46</v>
      </c>
      <c r="M1574" s="8">
        <v>4</v>
      </c>
      <c r="N1574" s="5">
        <v>71.11</v>
      </c>
      <c r="O1574" s="6">
        <v>0.05</v>
      </c>
      <c r="P1574" s="5">
        <v>32.25</v>
      </c>
      <c r="Q1574" s="5">
        <f t="shared" si="96"/>
        <v>270.21799999999996</v>
      </c>
      <c r="R1574" s="5">
        <f t="shared" si="97"/>
        <v>129</v>
      </c>
      <c r="S1574" s="5">
        <f t="shared" si="98"/>
        <v>141.21799999999996</v>
      </c>
      <c r="T1574" s="7">
        <f t="shared" si="99"/>
        <v>0.52260767232382732</v>
      </c>
    </row>
    <row r="1575" spans="1:20" ht="15.6">
      <c r="A1575" s="2">
        <v>3073</v>
      </c>
      <c r="B1575" s="3">
        <v>46169</v>
      </c>
      <c r="C1575" s="4">
        <f>YEAR(SalesDataTable[[#This Row],[Order Date]])</f>
        <v>2026</v>
      </c>
      <c r="D1575" s="4" t="str">
        <f>"Q"&amp;ROUNDUP(MONTH(SalesDataTable[[#This Row],[Order Date]])/3,0)</f>
        <v>Q2</v>
      </c>
      <c r="E1575" s="4">
        <f>MONTH(SalesDataTable[[#This Row],[Order Date]])</f>
        <v>5</v>
      </c>
      <c r="F1575" s="4" t="str">
        <f>TEXT(SalesDataTable[[#This Row],[Order Date]],"MMM")</f>
        <v>May</v>
      </c>
      <c r="G1575" s="4" t="s">
        <v>20</v>
      </c>
      <c r="H1575" s="4" t="s">
        <v>47</v>
      </c>
      <c r="I1575" s="4" t="s">
        <v>2</v>
      </c>
      <c r="J1575" s="4" t="s">
        <v>3</v>
      </c>
      <c r="K1575" s="4" t="s">
        <v>34</v>
      </c>
      <c r="L1575" s="4" t="s">
        <v>35</v>
      </c>
      <c r="M1575" s="8">
        <v>3</v>
      </c>
      <c r="N1575" s="5">
        <v>39.549999999999997</v>
      </c>
      <c r="O1575" s="6">
        <v>0</v>
      </c>
      <c r="P1575" s="5">
        <v>14.87</v>
      </c>
      <c r="Q1575" s="5">
        <f t="shared" si="96"/>
        <v>118.64999999999999</v>
      </c>
      <c r="R1575" s="5">
        <f t="shared" si="97"/>
        <v>44.61</v>
      </c>
      <c r="S1575" s="5">
        <f t="shared" si="98"/>
        <v>74.039999999999992</v>
      </c>
      <c r="T1575" s="7">
        <f t="shared" si="99"/>
        <v>0.6240202275600506</v>
      </c>
    </row>
    <row r="1576" spans="1:20" ht="15.6">
      <c r="A1576" s="2">
        <v>3074</v>
      </c>
      <c r="B1576" s="3">
        <v>46282</v>
      </c>
      <c r="C1576" s="4">
        <f>YEAR(SalesDataTable[[#This Row],[Order Date]])</f>
        <v>2026</v>
      </c>
      <c r="D1576" s="4" t="str">
        <f>"Q"&amp;ROUNDUP(MONTH(SalesDataTable[[#This Row],[Order Date]])/3,0)</f>
        <v>Q3</v>
      </c>
      <c r="E1576" s="4">
        <f>MONTH(SalesDataTable[[#This Row],[Order Date]])</f>
        <v>9</v>
      </c>
      <c r="F1576" s="4" t="str">
        <f>TEXT(SalesDataTable[[#This Row],[Order Date]],"MMM")</f>
        <v>Sep</v>
      </c>
      <c r="G1576" s="4" t="s">
        <v>20</v>
      </c>
      <c r="H1576" s="4" t="s">
        <v>33</v>
      </c>
      <c r="I1576" s="4" t="s">
        <v>8</v>
      </c>
      <c r="J1576" s="4" t="s">
        <v>16</v>
      </c>
      <c r="K1576" s="4" t="s">
        <v>23</v>
      </c>
      <c r="L1576" s="4" t="s">
        <v>40</v>
      </c>
      <c r="M1576" s="8">
        <v>5</v>
      </c>
      <c r="N1576" s="5">
        <v>82.63</v>
      </c>
      <c r="O1576" s="6">
        <v>0.15</v>
      </c>
      <c r="P1576" s="5">
        <v>38.630000000000003</v>
      </c>
      <c r="Q1576" s="5">
        <f t="shared" si="96"/>
        <v>351.17749999999995</v>
      </c>
      <c r="R1576" s="5">
        <f t="shared" si="97"/>
        <v>193.15</v>
      </c>
      <c r="S1576" s="5">
        <f t="shared" si="98"/>
        <v>158.02749999999995</v>
      </c>
      <c r="T1576" s="7">
        <f t="shared" si="99"/>
        <v>0.44999323703824978</v>
      </c>
    </row>
    <row r="1577" spans="1:20" ht="15.6">
      <c r="A1577" s="2">
        <v>3075</v>
      </c>
      <c r="B1577" s="3">
        <v>46242</v>
      </c>
      <c r="C1577" s="4">
        <f>YEAR(SalesDataTable[[#This Row],[Order Date]])</f>
        <v>2026</v>
      </c>
      <c r="D1577" s="4" t="str">
        <f>"Q"&amp;ROUNDUP(MONTH(SalesDataTable[[#This Row],[Order Date]])/3,0)</f>
        <v>Q3</v>
      </c>
      <c r="E1577" s="4">
        <f>MONTH(SalesDataTable[[#This Row],[Order Date]])</f>
        <v>8</v>
      </c>
      <c r="F1577" s="4" t="str">
        <f>TEXT(SalesDataTable[[#This Row],[Order Date]],"MMM")</f>
        <v>Aug</v>
      </c>
      <c r="G1577" s="4" t="s">
        <v>0</v>
      </c>
      <c r="H1577" s="4" t="s">
        <v>1</v>
      </c>
      <c r="I1577" s="4" t="s">
        <v>2</v>
      </c>
      <c r="J1577" s="4" t="s">
        <v>16</v>
      </c>
      <c r="K1577" s="4" t="s">
        <v>9</v>
      </c>
      <c r="L1577" s="4" t="s">
        <v>46</v>
      </c>
      <c r="M1577" s="8">
        <v>2</v>
      </c>
      <c r="N1577" s="5">
        <v>72.31</v>
      </c>
      <c r="O1577" s="6">
        <v>0</v>
      </c>
      <c r="P1577" s="5">
        <v>31.75</v>
      </c>
      <c r="Q1577" s="5">
        <f t="shared" si="96"/>
        <v>144.62</v>
      </c>
      <c r="R1577" s="5">
        <f t="shared" si="97"/>
        <v>63.5</v>
      </c>
      <c r="S1577" s="5">
        <f t="shared" si="98"/>
        <v>81.12</v>
      </c>
      <c r="T1577" s="7">
        <f t="shared" si="99"/>
        <v>0.56091826856589688</v>
      </c>
    </row>
    <row r="1578" spans="1:20" ht="15.6">
      <c r="A1578" s="2">
        <v>3076</v>
      </c>
      <c r="B1578" s="3">
        <v>46130</v>
      </c>
      <c r="C1578" s="4">
        <f>YEAR(SalesDataTable[[#This Row],[Order Date]])</f>
        <v>2026</v>
      </c>
      <c r="D1578" s="4" t="str">
        <f>"Q"&amp;ROUNDUP(MONTH(SalesDataTable[[#This Row],[Order Date]])/3,0)</f>
        <v>Q2</v>
      </c>
      <c r="E1578" s="4">
        <f>MONTH(SalesDataTable[[#This Row],[Order Date]])</f>
        <v>4</v>
      </c>
      <c r="F1578" s="4" t="str">
        <f>TEXT(SalesDataTable[[#This Row],[Order Date]],"MMM")</f>
        <v>Apr</v>
      </c>
      <c r="G1578" s="4" t="s">
        <v>11</v>
      </c>
      <c r="H1578" s="4" t="s">
        <v>12</v>
      </c>
      <c r="I1578" s="4" t="s">
        <v>2</v>
      </c>
      <c r="J1578" s="4" t="s">
        <v>16</v>
      </c>
      <c r="K1578" s="4" t="s">
        <v>23</v>
      </c>
      <c r="L1578" s="4" t="s">
        <v>40</v>
      </c>
      <c r="M1578" s="8">
        <v>2</v>
      </c>
      <c r="N1578" s="5">
        <v>82.58</v>
      </c>
      <c r="O1578" s="6">
        <v>0.1</v>
      </c>
      <c r="P1578" s="5">
        <v>39.93</v>
      </c>
      <c r="Q1578" s="5">
        <f t="shared" si="96"/>
        <v>148.64400000000001</v>
      </c>
      <c r="R1578" s="5">
        <f t="shared" si="97"/>
        <v>79.86</v>
      </c>
      <c r="S1578" s="5">
        <f t="shared" si="98"/>
        <v>68.784000000000006</v>
      </c>
      <c r="T1578" s="7">
        <f t="shared" si="99"/>
        <v>0.46274319851457174</v>
      </c>
    </row>
    <row r="1579" spans="1:20" ht="15.6">
      <c r="A1579" s="2">
        <v>3078</v>
      </c>
      <c r="B1579" s="3">
        <v>46268</v>
      </c>
      <c r="C1579" s="4">
        <f>YEAR(SalesDataTable[[#This Row],[Order Date]])</f>
        <v>2026</v>
      </c>
      <c r="D1579" s="4" t="str">
        <f>"Q"&amp;ROUNDUP(MONTH(SalesDataTable[[#This Row],[Order Date]])/3,0)</f>
        <v>Q3</v>
      </c>
      <c r="E1579" s="4">
        <f>MONTH(SalesDataTable[[#This Row],[Order Date]])</f>
        <v>9</v>
      </c>
      <c r="F1579" s="4" t="str">
        <f>TEXT(SalesDataTable[[#This Row],[Order Date]],"MMM")</f>
        <v>Sep</v>
      </c>
      <c r="G1579" s="4" t="s">
        <v>6</v>
      </c>
      <c r="H1579" s="4" t="s">
        <v>49</v>
      </c>
      <c r="I1579" s="4" t="s">
        <v>19</v>
      </c>
      <c r="J1579" s="4" t="s">
        <v>16</v>
      </c>
      <c r="K1579" s="4" t="s">
        <v>23</v>
      </c>
      <c r="L1579" s="4" t="s">
        <v>51</v>
      </c>
      <c r="M1579" s="8">
        <v>4</v>
      </c>
      <c r="N1579" s="5">
        <v>122.43</v>
      </c>
      <c r="O1579" s="6">
        <v>0</v>
      </c>
      <c r="P1579" s="5">
        <v>61.5</v>
      </c>
      <c r="Q1579" s="5">
        <f t="shared" si="96"/>
        <v>489.72</v>
      </c>
      <c r="R1579" s="5">
        <f t="shared" si="97"/>
        <v>246</v>
      </c>
      <c r="S1579" s="5">
        <f t="shared" si="98"/>
        <v>243.72000000000003</v>
      </c>
      <c r="T1579" s="7">
        <f t="shared" si="99"/>
        <v>0.49767213918157316</v>
      </c>
    </row>
    <row r="1580" spans="1:20" ht="15.6">
      <c r="A1580" s="2">
        <v>3083</v>
      </c>
      <c r="B1580" s="3">
        <v>46249</v>
      </c>
      <c r="C1580" s="4">
        <f>YEAR(SalesDataTable[[#This Row],[Order Date]])</f>
        <v>2026</v>
      </c>
      <c r="D1580" s="4" t="str">
        <f>"Q"&amp;ROUNDUP(MONTH(SalesDataTable[[#This Row],[Order Date]])/3,0)</f>
        <v>Q3</v>
      </c>
      <c r="E1580" s="4">
        <f>MONTH(SalesDataTable[[#This Row],[Order Date]])</f>
        <v>8</v>
      </c>
      <c r="F1580" s="4" t="str">
        <f>TEXT(SalesDataTable[[#This Row],[Order Date]],"MMM")</f>
        <v>Aug</v>
      </c>
      <c r="G1580" s="4" t="s">
        <v>20</v>
      </c>
      <c r="H1580" s="4" t="s">
        <v>31</v>
      </c>
      <c r="I1580" s="4" t="s">
        <v>2</v>
      </c>
      <c r="J1580" s="4" t="s">
        <v>13</v>
      </c>
      <c r="K1580" s="4" t="s">
        <v>23</v>
      </c>
      <c r="L1580" s="4" t="s">
        <v>29</v>
      </c>
      <c r="M1580" s="8">
        <v>1</v>
      </c>
      <c r="N1580" s="5">
        <v>194.36</v>
      </c>
      <c r="O1580" s="6">
        <v>0</v>
      </c>
      <c r="P1580" s="5">
        <v>106.01</v>
      </c>
      <c r="Q1580" s="5">
        <f t="shared" si="96"/>
        <v>194.36</v>
      </c>
      <c r="R1580" s="5">
        <f t="shared" si="97"/>
        <v>106.01</v>
      </c>
      <c r="S1580" s="5">
        <f t="shared" si="98"/>
        <v>88.350000000000009</v>
      </c>
      <c r="T1580" s="7">
        <f t="shared" si="99"/>
        <v>0.45456884132537562</v>
      </c>
    </row>
    <row r="1581" spans="1:20" ht="15.6">
      <c r="A1581" s="2">
        <v>3091</v>
      </c>
      <c r="B1581" s="3">
        <v>46181</v>
      </c>
      <c r="C1581" s="4">
        <f>YEAR(SalesDataTable[[#This Row],[Order Date]])</f>
        <v>2026</v>
      </c>
      <c r="D1581" s="4" t="str">
        <f>"Q"&amp;ROUNDUP(MONTH(SalesDataTable[[#This Row],[Order Date]])/3,0)</f>
        <v>Q2</v>
      </c>
      <c r="E1581" s="4">
        <f>MONTH(SalesDataTable[[#This Row],[Order Date]])</f>
        <v>6</v>
      </c>
      <c r="F1581" s="4" t="str">
        <f>TEXT(SalesDataTable[[#This Row],[Order Date]],"MMM")</f>
        <v>Jun</v>
      </c>
      <c r="G1581" s="4" t="s">
        <v>0</v>
      </c>
      <c r="H1581" s="4" t="s">
        <v>1</v>
      </c>
      <c r="I1581" s="4" t="s">
        <v>2</v>
      </c>
      <c r="J1581" s="4" t="s">
        <v>13</v>
      </c>
      <c r="K1581" s="4" t="s">
        <v>34</v>
      </c>
      <c r="L1581" s="4" t="s">
        <v>42</v>
      </c>
      <c r="M1581" s="8">
        <v>1</v>
      </c>
      <c r="N1581" s="5">
        <v>36.1</v>
      </c>
      <c r="O1581" s="6">
        <v>0</v>
      </c>
      <c r="P1581" s="5">
        <v>13.65</v>
      </c>
      <c r="Q1581" s="5">
        <f t="shared" si="96"/>
        <v>36.1</v>
      </c>
      <c r="R1581" s="5">
        <f t="shared" si="97"/>
        <v>13.65</v>
      </c>
      <c r="S1581" s="5">
        <f t="shared" si="98"/>
        <v>22.450000000000003</v>
      </c>
      <c r="T1581" s="7">
        <f t="shared" si="99"/>
        <v>0.62188365650969535</v>
      </c>
    </row>
    <row r="1582" spans="1:20" ht="15.6">
      <c r="A1582" s="2">
        <v>3093</v>
      </c>
      <c r="B1582" s="3">
        <v>46324</v>
      </c>
      <c r="C1582" s="4">
        <f>YEAR(SalesDataTable[[#This Row],[Order Date]])</f>
        <v>2026</v>
      </c>
      <c r="D1582" s="4" t="str">
        <f>"Q"&amp;ROUNDUP(MONTH(SalesDataTable[[#This Row],[Order Date]])/3,0)</f>
        <v>Q4</v>
      </c>
      <c r="E1582" s="4">
        <f>MONTH(SalesDataTable[[#This Row],[Order Date]])</f>
        <v>10</v>
      </c>
      <c r="F1582" s="4" t="str">
        <f>TEXT(SalesDataTable[[#This Row],[Order Date]],"MMM")</f>
        <v>Oct</v>
      </c>
      <c r="G1582" s="4" t="s">
        <v>20</v>
      </c>
      <c r="H1582" s="4" t="s">
        <v>21</v>
      </c>
      <c r="I1582" s="4" t="s">
        <v>8</v>
      </c>
      <c r="J1582" s="4" t="s">
        <v>16</v>
      </c>
      <c r="K1582" s="4" t="s">
        <v>23</v>
      </c>
      <c r="L1582" s="4" t="s">
        <v>29</v>
      </c>
      <c r="M1582" s="8">
        <v>3</v>
      </c>
      <c r="N1582" s="5">
        <v>194.19</v>
      </c>
      <c r="O1582" s="6">
        <v>0.15</v>
      </c>
      <c r="P1582" s="5">
        <v>104.22</v>
      </c>
      <c r="Q1582" s="5">
        <f t="shared" si="96"/>
        <v>495.18449999999996</v>
      </c>
      <c r="R1582" s="5">
        <f t="shared" si="97"/>
        <v>312.65999999999997</v>
      </c>
      <c r="S1582" s="5">
        <f t="shared" si="98"/>
        <v>182.52449999999999</v>
      </c>
      <c r="T1582" s="7">
        <f t="shared" si="99"/>
        <v>0.36859897674503139</v>
      </c>
    </row>
    <row r="1583" spans="1:20" ht="15.6">
      <c r="A1583" s="2">
        <v>3094</v>
      </c>
      <c r="B1583" s="3">
        <v>46356</v>
      </c>
      <c r="C1583" s="4">
        <f>YEAR(SalesDataTable[[#This Row],[Order Date]])</f>
        <v>2026</v>
      </c>
      <c r="D1583" s="4" t="str">
        <f>"Q"&amp;ROUNDUP(MONTH(SalesDataTable[[#This Row],[Order Date]])/3,0)</f>
        <v>Q4</v>
      </c>
      <c r="E1583" s="4">
        <f>MONTH(SalesDataTable[[#This Row],[Order Date]])</f>
        <v>11</v>
      </c>
      <c r="F1583" s="4" t="str">
        <f>TEXT(SalesDataTable[[#This Row],[Order Date]],"MMM")</f>
        <v>Nov</v>
      </c>
      <c r="G1583" s="4" t="s">
        <v>6</v>
      </c>
      <c r="H1583" s="4" t="s">
        <v>7</v>
      </c>
      <c r="I1583" s="4" t="s">
        <v>28</v>
      </c>
      <c r="J1583" s="4" t="s">
        <v>16</v>
      </c>
      <c r="K1583" s="4" t="s">
        <v>23</v>
      </c>
      <c r="L1583" s="4" t="s">
        <v>51</v>
      </c>
      <c r="M1583" s="8">
        <v>2</v>
      </c>
      <c r="N1583" s="5">
        <v>122.18</v>
      </c>
      <c r="O1583" s="6">
        <v>0.15</v>
      </c>
      <c r="P1583" s="5">
        <v>61.3</v>
      </c>
      <c r="Q1583" s="5">
        <f t="shared" si="96"/>
        <v>207.70600000000002</v>
      </c>
      <c r="R1583" s="5">
        <f t="shared" si="97"/>
        <v>122.6</v>
      </c>
      <c r="S1583" s="5">
        <f t="shared" si="98"/>
        <v>85.106000000000023</v>
      </c>
      <c r="T1583" s="7">
        <f t="shared" si="99"/>
        <v>0.40974261696821479</v>
      </c>
    </row>
    <row r="1584" spans="1:20" ht="15.6">
      <c r="A1584" s="2">
        <v>3095</v>
      </c>
      <c r="B1584" s="3">
        <v>46362</v>
      </c>
      <c r="C1584" s="4">
        <f>YEAR(SalesDataTable[[#This Row],[Order Date]])</f>
        <v>2026</v>
      </c>
      <c r="D1584" s="4" t="str">
        <f>"Q"&amp;ROUNDUP(MONTH(SalesDataTable[[#This Row],[Order Date]])/3,0)</f>
        <v>Q4</v>
      </c>
      <c r="E1584" s="4">
        <f>MONTH(SalesDataTable[[#This Row],[Order Date]])</f>
        <v>12</v>
      </c>
      <c r="F1584" s="4" t="str">
        <f>TEXT(SalesDataTable[[#This Row],[Order Date]],"MMM")</f>
        <v>Dec</v>
      </c>
      <c r="G1584" s="4" t="s">
        <v>6</v>
      </c>
      <c r="H1584" s="4" t="s">
        <v>43</v>
      </c>
      <c r="I1584" s="4" t="s">
        <v>2</v>
      </c>
      <c r="J1584" s="4" t="s">
        <v>13</v>
      </c>
      <c r="K1584" s="4" t="s">
        <v>14</v>
      </c>
      <c r="L1584" s="4" t="s">
        <v>44</v>
      </c>
      <c r="M1584" s="8">
        <v>2</v>
      </c>
      <c r="N1584" s="5">
        <v>131.97999999999999</v>
      </c>
      <c r="O1584" s="6">
        <v>0.1</v>
      </c>
      <c r="P1584" s="5">
        <v>68.02</v>
      </c>
      <c r="Q1584" s="5">
        <f t="shared" si="96"/>
        <v>237.56399999999999</v>
      </c>
      <c r="R1584" s="5">
        <f t="shared" si="97"/>
        <v>136.04</v>
      </c>
      <c r="S1584" s="5">
        <f t="shared" si="98"/>
        <v>101.524</v>
      </c>
      <c r="T1584" s="7">
        <f t="shared" si="99"/>
        <v>0.42735431294303855</v>
      </c>
    </row>
    <row r="1585" spans="1:20" ht="15.6">
      <c r="A1585" s="2">
        <v>3096</v>
      </c>
      <c r="B1585" s="3">
        <v>46034</v>
      </c>
      <c r="C1585" s="4">
        <f>YEAR(SalesDataTable[[#This Row],[Order Date]])</f>
        <v>2026</v>
      </c>
      <c r="D1585" s="4" t="str">
        <f>"Q"&amp;ROUNDUP(MONTH(SalesDataTable[[#This Row],[Order Date]])/3,0)</f>
        <v>Q1</v>
      </c>
      <c r="E1585" s="4">
        <f>MONTH(SalesDataTable[[#This Row],[Order Date]])</f>
        <v>1</v>
      </c>
      <c r="F1585" s="4" t="str">
        <f>TEXT(SalesDataTable[[#This Row],[Order Date]],"MMM")</f>
        <v>Jan</v>
      </c>
      <c r="G1585" s="4" t="s">
        <v>20</v>
      </c>
      <c r="H1585" s="4" t="s">
        <v>31</v>
      </c>
      <c r="I1585" s="4" t="s">
        <v>2</v>
      </c>
      <c r="J1585" s="4" t="s">
        <v>13</v>
      </c>
      <c r="K1585" s="4" t="s">
        <v>34</v>
      </c>
      <c r="L1585" s="4" t="s">
        <v>45</v>
      </c>
      <c r="M1585" s="8">
        <v>2</v>
      </c>
      <c r="N1585" s="5">
        <v>50.51</v>
      </c>
      <c r="O1585" s="6">
        <v>0.1</v>
      </c>
      <c r="P1585" s="5">
        <v>21.84</v>
      </c>
      <c r="Q1585" s="5">
        <f t="shared" si="96"/>
        <v>90.917999999999992</v>
      </c>
      <c r="R1585" s="5">
        <f t="shared" si="97"/>
        <v>43.68</v>
      </c>
      <c r="S1585" s="5">
        <f t="shared" si="98"/>
        <v>47.237999999999992</v>
      </c>
      <c r="T1585" s="7">
        <f t="shared" si="99"/>
        <v>0.5195670824259222</v>
      </c>
    </row>
    <row r="1586" spans="1:20" ht="15.6">
      <c r="A1586" s="2">
        <v>3097</v>
      </c>
      <c r="B1586" s="3">
        <v>46367</v>
      </c>
      <c r="C1586" s="4">
        <f>YEAR(SalesDataTable[[#This Row],[Order Date]])</f>
        <v>2026</v>
      </c>
      <c r="D1586" s="4" t="str">
        <f>"Q"&amp;ROUNDUP(MONTH(SalesDataTable[[#This Row],[Order Date]])/3,0)</f>
        <v>Q4</v>
      </c>
      <c r="E1586" s="4">
        <f>MONTH(SalesDataTable[[#This Row],[Order Date]])</f>
        <v>12</v>
      </c>
      <c r="F1586" s="4" t="str">
        <f>TEXT(SalesDataTable[[#This Row],[Order Date]],"MMM")</f>
        <v>Dec</v>
      </c>
      <c r="G1586" s="4" t="s">
        <v>11</v>
      </c>
      <c r="H1586" s="4" t="s">
        <v>18</v>
      </c>
      <c r="I1586" s="4" t="s">
        <v>19</v>
      </c>
      <c r="J1586" s="4" t="s">
        <v>3</v>
      </c>
      <c r="K1586" s="4" t="s">
        <v>4</v>
      </c>
      <c r="L1586" s="4" t="s">
        <v>22</v>
      </c>
      <c r="M1586" s="8">
        <v>1</v>
      </c>
      <c r="N1586" s="5">
        <v>49.64</v>
      </c>
      <c r="O1586" s="6">
        <v>0.1</v>
      </c>
      <c r="P1586" s="5">
        <v>22</v>
      </c>
      <c r="Q1586" s="5">
        <f t="shared" si="96"/>
        <v>44.676000000000002</v>
      </c>
      <c r="R1586" s="5">
        <f t="shared" si="97"/>
        <v>22</v>
      </c>
      <c r="S1586" s="5">
        <f t="shared" si="98"/>
        <v>22.676000000000002</v>
      </c>
      <c r="T1586" s="7">
        <f t="shared" si="99"/>
        <v>0.50756558331094992</v>
      </c>
    </row>
    <row r="1587" spans="1:20" ht="15.6">
      <c r="A1587" s="2">
        <v>3098</v>
      </c>
      <c r="B1587" s="3">
        <v>46256</v>
      </c>
      <c r="C1587" s="4">
        <f>YEAR(SalesDataTable[[#This Row],[Order Date]])</f>
        <v>2026</v>
      </c>
      <c r="D1587" s="4" t="str">
        <f>"Q"&amp;ROUNDUP(MONTH(SalesDataTable[[#This Row],[Order Date]])/3,0)</f>
        <v>Q3</v>
      </c>
      <c r="E1587" s="4">
        <f>MONTH(SalesDataTable[[#This Row],[Order Date]])</f>
        <v>8</v>
      </c>
      <c r="F1587" s="4" t="str">
        <f>TEXT(SalesDataTable[[#This Row],[Order Date]],"MMM")</f>
        <v>Aug</v>
      </c>
      <c r="G1587" s="4" t="s">
        <v>6</v>
      </c>
      <c r="H1587" s="4" t="s">
        <v>27</v>
      </c>
      <c r="I1587" s="4" t="s">
        <v>2</v>
      </c>
      <c r="J1587" s="4" t="s">
        <v>13</v>
      </c>
      <c r="K1587" s="4" t="s">
        <v>4</v>
      </c>
      <c r="L1587" s="4" t="s">
        <v>5</v>
      </c>
      <c r="M1587" s="8">
        <v>2</v>
      </c>
      <c r="N1587" s="5">
        <v>80.239999999999995</v>
      </c>
      <c r="O1587" s="6">
        <v>0.1</v>
      </c>
      <c r="P1587" s="5">
        <v>42.09</v>
      </c>
      <c r="Q1587" s="5">
        <f t="shared" si="96"/>
        <v>144.43199999999999</v>
      </c>
      <c r="R1587" s="5">
        <f t="shared" si="97"/>
        <v>84.18</v>
      </c>
      <c r="S1587" s="5">
        <f t="shared" si="98"/>
        <v>60.251999999999981</v>
      </c>
      <c r="T1587" s="7">
        <f t="shared" si="99"/>
        <v>0.41716517115320695</v>
      </c>
    </row>
    <row r="1588" spans="1:20" ht="15.6">
      <c r="A1588" s="2">
        <v>3101</v>
      </c>
      <c r="B1588" s="3">
        <v>46337</v>
      </c>
      <c r="C1588" s="4">
        <f>YEAR(SalesDataTable[[#This Row],[Order Date]])</f>
        <v>2026</v>
      </c>
      <c r="D1588" s="4" t="str">
        <f>"Q"&amp;ROUNDUP(MONTH(SalesDataTable[[#This Row],[Order Date]])/3,0)</f>
        <v>Q4</v>
      </c>
      <c r="E1588" s="4">
        <f>MONTH(SalesDataTable[[#This Row],[Order Date]])</f>
        <v>11</v>
      </c>
      <c r="F1588" s="4" t="str">
        <f>TEXT(SalesDataTable[[#This Row],[Order Date]],"MMM")</f>
        <v>Nov</v>
      </c>
      <c r="G1588" s="4" t="s">
        <v>20</v>
      </c>
      <c r="H1588" s="4" t="s">
        <v>33</v>
      </c>
      <c r="I1588" s="4" t="s">
        <v>2</v>
      </c>
      <c r="J1588" s="4" t="s">
        <v>13</v>
      </c>
      <c r="K1588" s="4" t="s">
        <v>23</v>
      </c>
      <c r="L1588" s="4" t="s">
        <v>51</v>
      </c>
      <c r="M1588" s="8">
        <v>3</v>
      </c>
      <c r="N1588" s="5">
        <v>124.72</v>
      </c>
      <c r="O1588" s="6">
        <v>0.15</v>
      </c>
      <c r="P1588" s="5">
        <v>60.35</v>
      </c>
      <c r="Q1588" s="5">
        <f t="shared" si="96"/>
        <v>318.03599999999994</v>
      </c>
      <c r="R1588" s="5">
        <f t="shared" si="97"/>
        <v>181.05</v>
      </c>
      <c r="S1588" s="5">
        <f t="shared" si="98"/>
        <v>136.98599999999993</v>
      </c>
      <c r="T1588" s="7">
        <f t="shared" si="99"/>
        <v>0.4307248236048748</v>
      </c>
    </row>
    <row r="1589" spans="1:20" ht="15.6">
      <c r="A1589" s="2">
        <v>3102</v>
      </c>
      <c r="B1589" s="3">
        <v>46221</v>
      </c>
      <c r="C1589" s="4">
        <f>YEAR(SalesDataTable[[#This Row],[Order Date]])</f>
        <v>2026</v>
      </c>
      <c r="D1589" s="4" t="str">
        <f>"Q"&amp;ROUNDUP(MONTH(SalesDataTable[[#This Row],[Order Date]])/3,0)</f>
        <v>Q3</v>
      </c>
      <c r="E1589" s="4">
        <f>MONTH(SalesDataTable[[#This Row],[Order Date]])</f>
        <v>7</v>
      </c>
      <c r="F1589" s="4" t="str">
        <f>TEXT(SalesDataTable[[#This Row],[Order Date]],"MMM")</f>
        <v>Jul</v>
      </c>
      <c r="G1589" s="4" t="s">
        <v>20</v>
      </c>
      <c r="H1589" s="4" t="s">
        <v>47</v>
      </c>
      <c r="I1589" s="4" t="s">
        <v>28</v>
      </c>
      <c r="J1589" s="4" t="s">
        <v>3</v>
      </c>
      <c r="K1589" s="4" t="s">
        <v>9</v>
      </c>
      <c r="L1589" s="4" t="s">
        <v>10</v>
      </c>
      <c r="M1589" s="8">
        <v>1</v>
      </c>
      <c r="N1589" s="5">
        <v>90.02</v>
      </c>
      <c r="O1589" s="6">
        <v>0.05</v>
      </c>
      <c r="P1589" s="5">
        <v>45.83</v>
      </c>
      <c r="Q1589" s="5">
        <f t="shared" si="96"/>
        <v>85.518999999999991</v>
      </c>
      <c r="R1589" s="5">
        <f t="shared" si="97"/>
        <v>45.83</v>
      </c>
      <c r="S1589" s="5">
        <f t="shared" si="98"/>
        <v>39.688999999999993</v>
      </c>
      <c r="T1589" s="7">
        <f t="shared" si="99"/>
        <v>0.46409569803201622</v>
      </c>
    </row>
    <row r="1590" spans="1:20" ht="15.6">
      <c r="A1590" s="2">
        <v>3103</v>
      </c>
      <c r="B1590" s="3">
        <v>46254</v>
      </c>
      <c r="C1590" s="4">
        <f>YEAR(SalesDataTable[[#This Row],[Order Date]])</f>
        <v>2026</v>
      </c>
      <c r="D1590" s="4" t="str">
        <f>"Q"&amp;ROUNDUP(MONTH(SalesDataTable[[#This Row],[Order Date]])/3,0)</f>
        <v>Q3</v>
      </c>
      <c r="E1590" s="4">
        <f>MONTH(SalesDataTable[[#This Row],[Order Date]])</f>
        <v>8</v>
      </c>
      <c r="F1590" s="4" t="str">
        <f>TEXT(SalesDataTable[[#This Row],[Order Date]],"MMM")</f>
        <v>Aug</v>
      </c>
      <c r="G1590" s="4" t="s">
        <v>20</v>
      </c>
      <c r="H1590" s="4" t="s">
        <v>33</v>
      </c>
      <c r="I1590" s="4" t="s">
        <v>2</v>
      </c>
      <c r="J1590" s="4" t="s">
        <v>13</v>
      </c>
      <c r="K1590" s="4" t="s">
        <v>9</v>
      </c>
      <c r="L1590" s="4" t="s">
        <v>17</v>
      </c>
      <c r="M1590" s="8">
        <v>1</v>
      </c>
      <c r="N1590" s="5">
        <v>141.97999999999999</v>
      </c>
      <c r="O1590" s="6">
        <v>0.05</v>
      </c>
      <c r="P1590" s="5">
        <v>79.510000000000005</v>
      </c>
      <c r="Q1590" s="5">
        <f t="shared" si="96"/>
        <v>134.88099999999997</v>
      </c>
      <c r="R1590" s="5">
        <f t="shared" si="97"/>
        <v>79.510000000000005</v>
      </c>
      <c r="S1590" s="5">
        <f t="shared" si="98"/>
        <v>55.370999999999967</v>
      </c>
      <c r="T1590" s="7">
        <f t="shared" si="99"/>
        <v>0.41051741905828082</v>
      </c>
    </row>
    <row r="1591" spans="1:20" ht="15.6">
      <c r="A1591" s="2">
        <v>3104</v>
      </c>
      <c r="B1591" s="3">
        <v>46174</v>
      </c>
      <c r="C1591" s="4">
        <f>YEAR(SalesDataTable[[#This Row],[Order Date]])</f>
        <v>2026</v>
      </c>
      <c r="D1591" s="4" t="str">
        <f>"Q"&amp;ROUNDUP(MONTH(SalesDataTable[[#This Row],[Order Date]])/3,0)</f>
        <v>Q2</v>
      </c>
      <c r="E1591" s="4">
        <f>MONTH(SalesDataTable[[#This Row],[Order Date]])</f>
        <v>6</v>
      </c>
      <c r="F1591" s="4" t="str">
        <f>TEXT(SalesDataTable[[#This Row],[Order Date]],"MMM")</f>
        <v>Jun</v>
      </c>
      <c r="G1591" s="4" t="s">
        <v>11</v>
      </c>
      <c r="H1591" s="4" t="s">
        <v>18</v>
      </c>
      <c r="I1591" s="4" t="s">
        <v>8</v>
      </c>
      <c r="J1591" s="4" t="s">
        <v>16</v>
      </c>
      <c r="K1591" s="4" t="s">
        <v>9</v>
      </c>
      <c r="L1591" s="4" t="s">
        <v>37</v>
      </c>
      <c r="M1591" s="8">
        <v>5</v>
      </c>
      <c r="N1591" s="5">
        <v>153.97</v>
      </c>
      <c r="O1591" s="6">
        <v>0.15</v>
      </c>
      <c r="P1591" s="5">
        <v>79.81</v>
      </c>
      <c r="Q1591" s="5">
        <f t="shared" si="96"/>
        <v>654.37249999999995</v>
      </c>
      <c r="R1591" s="5">
        <f t="shared" si="97"/>
        <v>399.05</v>
      </c>
      <c r="S1591" s="5">
        <f t="shared" si="98"/>
        <v>255.32249999999993</v>
      </c>
      <c r="T1591" s="7">
        <f t="shared" si="99"/>
        <v>0.39017914108554369</v>
      </c>
    </row>
    <row r="1592" spans="1:20" ht="15.6">
      <c r="A1592" s="2">
        <v>3105</v>
      </c>
      <c r="B1592" s="3">
        <v>46140</v>
      </c>
      <c r="C1592" s="4">
        <f>YEAR(SalesDataTable[[#This Row],[Order Date]])</f>
        <v>2026</v>
      </c>
      <c r="D1592" s="4" t="str">
        <f>"Q"&amp;ROUNDUP(MONTH(SalesDataTable[[#This Row],[Order Date]])/3,0)</f>
        <v>Q2</v>
      </c>
      <c r="E1592" s="4">
        <f>MONTH(SalesDataTable[[#This Row],[Order Date]])</f>
        <v>4</v>
      </c>
      <c r="F1592" s="4" t="str">
        <f>TEXT(SalesDataTable[[#This Row],[Order Date]],"MMM")</f>
        <v>Apr</v>
      </c>
      <c r="G1592" s="4" t="s">
        <v>20</v>
      </c>
      <c r="H1592" s="4" t="s">
        <v>31</v>
      </c>
      <c r="I1592" s="4" t="s">
        <v>2</v>
      </c>
      <c r="J1592" s="4" t="s">
        <v>3</v>
      </c>
      <c r="K1592" s="4" t="s">
        <v>34</v>
      </c>
      <c r="L1592" s="4" t="s">
        <v>45</v>
      </c>
      <c r="M1592" s="8">
        <v>4</v>
      </c>
      <c r="N1592" s="5">
        <v>51.57</v>
      </c>
      <c r="O1592" s="6">
        <v>0.1</v>
      </c>
      <c r="P1592" s="5">
        <v>22.58</v>
      </c>
      <c r="Q1592" s="5">
        <f t="shared" si="96"/>
        <v>185.65200000000002</v>
      </c>
      <c r="R1592" s="5">
        <f t="shared" si="97"/>
        <v>90.32</v>
      </c>
      <c r="S1592" s="5">
        <f t="shared" si="98"/>
        <v>95.332000000000022</v>
      </c>
      <c r="T1592" s="7">
        <f t="shared" si="99"/>
        <v>0.51349837330058401</v>
      </c>
    </row>
    <row r="1593" spans="1:20" ht="15.6">
      <c r="A1593" s="2">
        <v>3106</v>
      </c>
      <c r="B1593" s="3">
        <v>46323</v>
      </c>
      <c r="C1593" s="4">
        <f>YEAR(SalesDataTable[[#This Row],[Order Date]])</f>
        <v>2026</v>
      </c>
      <c r="D1593" s="4" t="str">
        <f>"Q"&amp;ROUNDUP(MONTH(SalesDataTable[[#This Row],[Order Date]])/3,0)</f>
        <v>Q4</v>
      </c>
      <c r="E1593" s="4">
        <f>MONTH(SalesDataTable[[#This Row],[Order Date]])</f>
        <v>10</v>
      </c>
      <c r="F1593" s="4" t="str">
        <f>TEXT(SalesDataTable[[#This Row],[Order Date]],"MMM")</f>
        <v>Oct</v>
      </c>
      <c r="G1593" s="4" t="s">
        <v>20</v>
      </c>
      <c r="H1593" s="4" t="s">
        <v>33</v>
      </c>
      <c r="I1593" s="4" t="s">
        <v>28</v>
      </c>
      <c r="J1593" s="4" t="s">
        <v>16</v>
      </c>
      <c r="K1593" s="4" t="s">
        <v>34</v>
      </c>
      <c r="L1593" s="4" t="s">
        <v>42</v>
      </c>
      <c r="M1593" s="8">
        <v>3</v>
      </c>
      <c r="N1593" s="5">
        <v>36.99</v>
      </c>
      <c r="O1593" s="6">
        <v>0.05</v>
      </c>
      <c r="P1593" s="5">
        <v>14.14</v>
      </c>
      <c r="Q1593" s="5">
        <f t="shared" si="96"/>
        <v>105.42149999999999</v>
      </c>
      <c r="R1593" s="5">
        <f t="shared" si="97"/>
        <v>42.42</v>
      </c>
      <c r="S1593" s="5">
        <f t="shared" si="98"/>
        <v>63.001499999999993</v>
      </c>
      <c r="T1593" s="7">
        <f t="shared" si="99"/>
        <v>0.59761528720422297</v>
      </c>
    </row>
    <row r="1594" spans="1:20" ht="15.6">
      <c r="A1594" s="2">
        <v>3108</v>
      </c>
      <c r="B1594" s="3">
        <v>46289</v>
      </c>
      <c r="C1594" s="4">
        <f>YEAR(SalesDataTable[[#This Row],[Order Date]])</f>
        <v>2026</v>
      </c>
      <c r="D1594" s="4" t="str">
        <f>"Q"&amp;ROUNDUP(MONTH(SalesDataTable[[#This Row],[Order Date]])/3,0)</f>
        <v>Q3</v>
      </c>
      <c r="E1594" s="4">
        <f>MONTH(SalesDataTable[[#This Row],[Order Date]])</f>
        <v>9</v>
      </c>
      <c r="F1594" s="4" t="str">
        <f>TEXT(SalesDataTable[[#This Row],[Order Date]],"MMM")</f>
        <v>Sep</v>
      </c>
      <c r="G1594" s="4" t="s">
        <v>6</v>
      </c>
      <c r="H1594" s="4" t="s">
        <v>41</v>
      </c>
      <c r="I1594" s="4" t="s">
        <v>8</v>
      </c>
      <c r="J1594" s="4" t="s">
        <v>16</v>
      </c>
      <c r="K1594" s="4" t="s">
        <v>9</v>
      </c>
      <c r="L1594" s="4" t="s">
        <v>10</v>
      </c>
      <c r="M1594" s="8">
        <v>5</v>
      </c>
      <c r="N1594" s="5">
        <v>90.05</v>
      </c>
      <c r="O1594" s="6">
        <v>0.15</v>
      </c>
      <c r="P1594" s="5">
        <v>44.12</v>
      </c>
      <c r="Q1594" s="5">
        <f t="shared" si="96"/>
        <v>382.71249999999998</v>
      </c>
      <c r="R1594" s="5">
        <f t="shared" si="97"/>
        <v>220.6</v>
      </c>
      <c r="S1594" s="5">
        <f t="shared" si="98"/>
        <v>162.11249999999998</v>
      </c>
      <c r="T1594" s="7">
        <f t="shared" si="99"/>
        <v>0.42358820263252439</v>
      </c>
    </row>
    <row r="1595" spans="1:20" ht="15.6">
      <c r="A1595" s="2">
        <v>3109</v>
      </c>
      <c r="B1595" s="3">
        <v>46234</v>
      </c>
      <c r="C1595" s="4">
        <f>YEAR(SalesDataTable[[#This Row],[Order Date]])</f>
        <v>2026</v>
      </c>
      <c r="D1595" s="4" t="str">
        <f>"Q"&amp;ROUNDUP(MONTH(SalesDataTable[[#This Row],[Order Date]])/3,0)</f>
        <v>Q3</v>
      </c>
      <c r="E1595" s="4">
        <f>MONTH(SalesDataTable[[#This Row],[Order Date]])</f>
        <v>7</v>
      </c>
      <c r="F1595" s="4" t="str">
        <f>TEXT(SalesDataTable[[#This Row],[Order Date]],"MMM")</f>
        <v>Jul</v>
      </c>
      <c r="G1595" s="4" t="s">
        <v>0</v>
      </c>
      <c r="H1595" s="4" t="s">
        <v>1</v>
      </c>
      <c r="I1595" s="4" t="s">
        <v>28</v>
      </c>
      <c r="J1595" s="4" t="s">
        <v>3</v>
      </c>
      <c r="K1595" s="4" t="s">
        <v>34</v>
      </c>
      <c r="L1595" s="4" t="s">
        <v>42</v>
      </c>
      <c r="M1595" s="8">
        <v>2</v>
      </c>
      <c r="N1595" s="5">
        <v>36.56</v>
      </c>
      <c r="O1595" s="6">
        <v>0.05</v>
      </c>
      <c r="P1595" s="5">
        <v>13.76</v>
      </c>
      <c r="Q1595" s="5">
        <f t="shared" si="96"/>
        <v>69.463999999999999</v>
      </c>
      <c r="R1595" s="5">
        <f t="shared" si="97"/>
        <v>27.52</v>
      </c>
      <c r="S1595" s="5">
        <f t="shared" si="98"/>
        <v>41.944000000000003</v>
      </c>
      <c r="T1595" s="7">
        <f t="shared" si="99"/>
        <v>0.60382356328457909</v>
      </c>
    </row>
    <row r="1596" spans="1:20" ht="15.6">
      <c r="A1596" s="2">
        <v>3110</v>
      </c>
      <c r="B1596" s="3">
        <v>46171</v>
      </c>
      <c r="C1596" s="4">
        <f>YEAR(SalesDataTable[[#This Row],[Order Date]])</f>
        <v>2026</v>
      </c>
      <c r="D1596" s="4" t="str">
        <f>"Q"&amp;ROUNDUP(MONTH(SalesDataTable[[#This Row],[Order Date]])/3,0)</f>
        <v>Q2</v>
      </c>
      <c r="E1596" s="4">
        <f>MONTH(SalesDataTable[[#This Row],[Order Date]])</f>
        <v>5</v>
      </c>
      <c r="F1596" s="4" t="str">
        <f>TEXT(SalesDataTable[[#This Row],[Order Date]],"MMM")</f>
        <v>May</v>
      </c>
      <c r="G1596" s="4" t="s">
        <v>6</v>
      </c>
      <c r="H1596" s="4" t="s">
        <v>27</v>
      </c>
      <c r="I1596" s="4" t="s">
        <v>19</v>
      </c>
      <c r="J1596" s="4" t="s">
        <v>16</v>
      </c>
      <c r="K1596" s="4" t="s">
        <v>34</v>
      </c>
      <c r="L1596" s="4" t="s">
        <v>42</v>
      </c>
      <c r="M1596" s="8">
        <v>3</v>
      </c>
      <c r="N1596" s="5">
        <v>35.79</v>
      </c>
      <c r="O1596" s="6">
        <v>0</v>
      </c>
      <c r="P1596" s="5">
        <v>13.67</v>
      </c>
      <c r="Q1596" s="5">
        <f t="shared" si="96"/>
        <v>107.37</v>
      </c>
      <c r="R1596" s="5">
        <f t="shared" si="97"/>
        <v>41.01</v>
      </c>
      <c r="S1596" s="5">
        <f t="shared" si="98"/>
        <v>66.360000000000014</v>
      </c>
      <c r="T1596" s="7">
        <f t="shared" si="99"/>
        <v>0.61804973456272716</v>
      </c>
    </row>
    <row r="1597" spans="1:20" ht="15.6">
      <c r="A1597" s="2">
        <v>3112</v>
      </c>
      <c r="B1597" s="3">
        <v>46263</v>
      </c>
      <c r="C1597" s="4">
        <f>YEAR(SalesDataTable[[#This Row],[Order Date]])</f>
        <v>2026</v>
      </c>
      <c r="D1597" s="4" t="str">
        <f>"Q"&amp;ROUNDUP(MONTH(SalesDataTable[[#This Row],[Order Date]])/3,0)</f>
        <v>Q3</v>
      </c>
      <c r="E1597" s="4">
        <f>MONTH(SalesDataTable[[#This Row],[Order Date]])</f>
        <v>8</v>
      </c>
      <c r="F1597" s="4" t="str">
        <f>TEXT(SalesDataTable[[#This Row],[Order Date]],"MMM")</f>
        <v>Aug</v>
      </c>
      <c r="G1597" s="4" t="s">
        <v>20</v>
      </c>
      <c r="H1597" s="4" t="s">
        <v>33</v>
      </c>
      <c r="I1597" s="4" t="s">
        <v>2</v>
      </c>
      <c r="J1597" s="4" t="s">
        <v>16</v>
      </c>
      <c r="K1597" s="4" t="s">
        <v>14</v>
      </c>
      <c r="L1597" s="4" t="s">
        <v>32</v>
      </c>
      <c r="M1597" s="8">
        <v>2</v>
      </c>
      <c r="N1597" s="5">
        <v>47.69</v>
      </c>
      <c r="O1597" s="6">
        <v>0.05</v>
      </c>
      <c r="P1597" s="5">
        <v>18.8</v>
      </c>
      <c r="Q1597" s="5">
        <f t="shared" si="96"/>
        <v>90.61099999999999</v>
      </c>
      <c r="R1597" s="5">
        <f t="shared" si="97"/>
        <v>37.6</v>
      </c>
      <c r="S1597" s="5">
        <f t="shared" si="98"/>
        <v>53.010999999999989</v>
      </c>
      <c r="T1597" s="7">
        <f t="shared" si="99"/>
        <v>0.58503934400900548</v>
      </c>
    </row>
    <row r="1598" spans="1:20" ht="15.6">
      <c r="A1598" s="2">
        <v>3115</v>
      </c>
      <c r="B1598" s="3">
        <v>46219</v>
      </c>
      <c r="C1598" s="4">
        <f>YEAR(SalesDataTable[[#This Row],[Order Date]])</f>
        <v>2026</v>
      </c>
      <c r="D1598" s="4" t="str">
        <f>"Q"&amp;ROUNDUP(MONTH(SalesDataTable[[#This Row],[Order Date]])/3,0)</f>
        <v>Q3</v>
      </c>
      <c r="E1598" s="4">
        <f>MONTH(SalesDataTable[[#This Row],[Order Date]])</f>
        <v>7</v>
      </c>
      <c r="F1598" s="4" t="str">
        <f>TEXT(SalesDataTable[[#This Row],[Order Date]],"MMM")</f>
        <v>Jul</v>
      </c>
      <c r="G1598" s="4" t="s">
        <v>20</v>
      </c>
      <c r="H1598" s="4" t="s">
        <v>47</v>
      </c>
      <c r="I1598" s="4" t="s">
        <v>2</v>
      </c>
      <c r="J1598" s="4" t="s">
        <v>13</v>
      </c>
      <c r="K1598" s="4" t="s">
        <v>23</v>
      </c>
      <c r="L1598" s="4" t="s">
        <v>29</v>
      </c>
      <c r="M1598" s="8">
        <v>1</v>
      </c>
      <c r="N1598" s="5">
        <v>195.12</v>
      </c>
      <c r="O1598" s="6">
        <v>0</v>
      </c>
      <c r="P1598" s="5">
        <v>101.14</v>
      </c>
      <c r="Q1598" s="5">
        <f t="shared" si="96"/>
        <v>195.12</v>
      </c>
      <c r="R1598" s="5">
        <f t="shared" si="97"/>
        <v>101.14</v>
      </c>
      <c r="S1598" s="5">
        <f t="shared" si="98"/>
        <v>93.98</v>
      </c>
      <c r="T1598" s="7">
        <f t="shared" si="99"/>
        <v>0.48165231652316526</v>
      </c>
    </row>
    <row r="1599" spans="1:20" ht="15.6">
      <c r="A1599" s="2">
        <v>3116</v>
      </c>
      <c r="B1599" s="3">
        <v>46318</v>
      </c>
      <c r="C1599" s="4">
        <f>YEAR(SalesDataTable[[#This Row],[Order Date]])</f>
        <v>2026</v>
      </c>
      <c r="D1599" s="4" t="str">
        <f>"Q"&amp;ROUNDUP(MONTH(SalesDataTable[[#This Row],[Order Date]])/3,0)</f>
        <v>Q4</v>
      </c>
      <c r="E1599" s="4">
        <f>MONTH(SalesDataTable[[#This Row],[Order Date]])</f>
        <v>10</v>
      </c>
      <c r="F1599" s="4" t="str">
        <f>TEXT(SalesDataTable[[#This Row],[Order Date]],"MMM")</f>
        <v>Oct</v>
      </c>
      <c r="G1599" s="4" t="s">
        <v>6</v>
      </c>
      <c r="H1599" s="4" t="s">
        <v>7</v>
      </c>
      <c r="I1599" s="4" t="s">
        <v>28</v>
      </c>
      <c r="J1599" s="4" t="s">
        <v>13</v>
      </c>
      <c r="K1599" s="4" t="s">
        <v>9</v>
      </c>
      <c r="L1599" s="4" t="s">
        <v>10</v>
      </c>
      <c r="M1599" s="8">
        <v>1</v>
      </c>
      <c r="N1599" s="5">
        <v>93.64</v>
      </c>
      <c r="O1599" s="6">
        <v>0</v>
      </c>
      <c r="P1599" s="5">
        <v>44.34</v>
      </c>
      <c r="Q1599" s="5">
        <f t="shared" si="96"/>
        <v>93.64</v>
      </c>
      <c r="R1599" s="5">
        <f t="shared" si="97"/>
        <v>44.34</v>
      </c>
      <c r="S1599" s="5">
        <f t="shared" si="98"/>
        <v>49.3</v>
      </c>
      <c r="T1599" s="7">
        <f t="shared" si="99"/>
        <v>0.52648440837249033</v>
      </c>
    </row>
    <row r="1600" spans="1:20" ht="15.6">
      <c r="A1600" s="2">
        <v>3117</v>
      </c>
      <c r="B1600" s="3">
        <v>46052</v>
      </c>
      <c r="C1600" s="4">
        <f>YEAR(SalesDataTable[[#This Row],[Order Date]])</f>
        <v>2026</v>
      </c>
      <c r="D1600" s="4" t="str">
        <f>"Q"&amp;ROUNDUP(MONTH(SalesDataTable[[#This Row],[Order Date]])/3,0)</f>
        <v>Q1</v>
      </c>
      <c r="E1600" s="4">
        <f>MONTH(SalesDataTable[[#This Row],[Order Date]])</f>
        <v>1</v>
      </c>
      <c r="F1600" s="4" t="str">
        <f>TEXT(SalesDataTable[[#This Row],[Order Date]],"MMM")</f>
        <v>Jan</v>
      </c>
      <c r="G1600" s="4" t="s">
        <v>6</v>
      </c>
      <c r="H1600" s="4" t="s">
        <v>43</v>
      </c>
      <c r="I1600" s="4" t="s">
        <v>2</v>
      </c>
      <c r="J1600" s="4" t="s">
        <v>13</v>
      </c>
      <c r="K1600" s="4" t="s">
        <v>23</v>
      </c>
      <c r="L1600" s="4" t="s">
        <v>40</v>
      </c>
      <c r="M1600" s="8">
        <v>3</v>
      </c>
      <c r="N1600" s="5">
        <v>80.08</v>
      </c>
      <c r="O1600" s="6">
        <v>0</v>
      </c>
      <c r="P1600" s="5">
        <v>39.450000000000003</v>
      </c>
      <c r="Q1600" s="5">
        <f t="shared" si="96"/>
        <v>240.24</v>
      </c>
      <c r="R1600" s="5">
        <f t="shared" si="97"/>
        <v>118.35000000000001</v>
      </c>
      <c r="S1600" s="5">
        <f t="shared" si="98"/>
        <v>121.89</v>
      </c>
      <c r="T1600" s="7">
        <f t="shared" si="99"/>
        <v>0.50736763236763238</v>
      </c>
    </row>
    <row r="1601" spans="1:20" ht="15.6">
      <c r="A1601" s="2">
        <v>3119</v>
      </c>
      <c r="B1601" s="3">
        <v>46295</v>
      </c>
      <c r="C1601" s="4">
        <f>YEAR(SalesDataTable[[#This Row],[Order Date]])</f>
        <v>2026</v>
      </c>
      <c r="D1601" s="4" t="str">
        <f>"Q"&amp;ROUNDUP(MONTH(SalesDataTable[[#This Row],[Order Date]])/3,0)</f>
        <v>Q3</v>
      </c>
      <c r="E1601" s="4">
        <f>MONTH(SalesDataTable[[#This Row],[Order Date]])</f>
        <v>9</v>
      </c>
      <c r="F1601" s="4" t="str">
        <f>TEXT(SalesDataTable[[#This Row],[Order Date]],"MMM")</f>
        <v>Sep</v>
      </c>
      <c r="G1601" s="4" t="s">
        <v>20</v>
      </c>
      <c r="H1601" s="4" t="s">
        <v>21</v>
      </c>
      <c r="I1601" s="4" t="s">
        <v>19</v>
      </c>
      <c r="J1601" s="4" t="s">
        <v>3</v>
      </c>
      <c r="K1601" s="4" t="s">
        <v>9</v>
      </c>
      <c r="L1601" s="4" t="s">
        <v>46</v>
      </c>
      <c r="M1601" s="8">
        <v>1</v>
      </c>
      <c r="N1601" s="5">
        <v>70.91</v>
      </c>
      <c r="O1601" s="6">
        <v>0</v>
      </c>
      <c r="P1601" s="5">
        <v>31.73</v>
      </c>
      <c r="Q1601" s="5">
        <f t="shared" si="96"/>
        <v>70.91</v>
      </c>
      <c r="R1601" s="5">
        <f t="shared" si="97"/>
        <v>31.73</v>
      </c>
      <c r="S1601" s="5">
        <f t="shared" si="98"/>
        <v>39.179999999999993</v>
      </c>
      <c r="T1601" s="7">
        <f t="shared" si="99"/>
        <v>0.55253137780284856</v>
      </c>
    </row>
    <row r="1602" spans="1:20" ht="15.6">
      <c r="A1602" s="2">
        <v>3120</v>
      </c>
      <c r="B1602" s="3">
        <v>46198</v>
      </c>
      <c r="C1602" s="4">
        <f>YEAR(SalesDataTable[[#This Row],[Order Date]])</f>
        <v>2026</v>
      </c>
      <c r="D1602" s="4" t="str">
        <f>"Q"&amp;ROUNDUP(MONTH(SalesDataTable[[#This Row],[Order Date]])/3,0)</f>
        <v>Q2</v>
      </c>
      <c r="E1602" s="4">
        <f>MONTH(SalesDataTable[[#This Row],[Order Date]])</f>
        <v>6</v>
      </c>
      <c r="F1602" s="4" t="str">
        <f>TEXT(SalesDataTable[[#This Row],[Order Date]],"MMM")</f>
        <v>Jun</v>
      </c>
      <c r="G1602" s="4" t="s">
        <v>11</v>
      </c>
      <c r="H1602" s="4" t="s">
        <v>25</v>
      </c>
      <c r="I1602" s="4" t="s">
        <v>28</v>
      </c>
      <c r="J1602" s="4" t="s">
        <v>3</v>
      </c>
      <c r="K1602" s="4" t="s">
        <v>34</v>
      </c>
      <c r="L1602" s="4" t="s">
        <v>45</v>
      </c>
      <c r="M1602" s="8">
        <v>1</v>
      </c>
      <c r="N1602" s="5">
        <v>50.33</v>
      </c>
      <c r="O1602" s="6">
        <v>0</v>
      </c>
      <c r="P1602" s="5">
        <v>21.66</v>
      </c>
      <c r="Q1602" s="5">
        <f t="shared" ref="Q1602:Q1665" si="100">M1602*N1602*(1-O1602)</f>
        <v>50.33</v>
      </c>
      <c r="R1602" s="5">
        <f t="shared" ref="R1602:R1665" si="101">M1602*P1602</f>
        <v>21.66</v>
      </c>
      <c r="S1602" s="5">
        <f t="shared" ref="S1602:S1665" si="102">Q1602-R1602</f>
        <v>28.669999999999998</v>
      </c>
      <c r="T1602" s="7">
        <f t="shared" ref="T1602:T1665" si="103">IFERROR(S1602/Q1602,0)</f>
        <v>0.56964037353467112</v>
      </c>
    </row>
    <row r="1603" spans="1:20" ht="15.6">
      <c r="A1603" s="2">
        <v>3121</v>
      </c>
      <c r="B1603" s="3">
        <v>46108</v>
      </c>
      <c r="C1603" s="4">
        <f>YEAR(SalesDataTable[[#This Row],[Order Date]])</f>
        <v>2026</v>
      </c>
      <c r="D1603" s="4" t="str">
        <f>"Q"&amp;ROUNDUP(MONTH(SalesDataTable[[#This Row],[Order Date]])/3,0)</f>
        <v>Q1</v>
      </c>
      <c r="E1603" s="4">
        <f>MONTH(SalesDataTable[[#This Row],[Order Date]])</f>
        <v>3</v>
      </c>
      <c r="F1603" s="4" t="str">
        <f>TEXT(SalesDataTable[[#This Row],[Order Date]],"MMM")</f>
        <v>Mar</v>
      </c>
      <c r="G1603" s="4" t="s">
        <v>6</v>
      </c>
      <c r="H1603" s="4" t="s">
        <v>43</v>
      </c>
      <c r="I1603" s="4" t="s">
        <v>19</v>
      </c>
      <c r="J1603" s="4" t="s">
        <v>13</v>
      </c>
      <c r="K1603" s="4" t="s">
        <v>4</v>
      </c>
      <c r="L1603" s="4" t="s">
        <v>5</v>
      </c>
      <c r="M1603" s="8">
        <v>5</v>
      </c>
      <c r="N1603" s="5">
        <v>81.84</v>
      </c>
      <c r="O1603" s="6">
        <v>0.1</v>
      </c>
      <c r="P1603" s="5">
        <v>42.7</v>
      </c>
      <c r="Q1603" s="5">
        <f t="shared" si="100"/>
        <v>368.28000000000003</v>
      </c>
      <c r="R1603" s="5">
        <f t="shared" si="101"/>
        <v>213.5</v>
      </c>
      <c r="S1603" s="5">
        <f t="shared" si="102"/>
        <v>154.78000000000003</v>
      </c>
      <c r="T1603" s="7">
        <f t="shared" si="103"/>
        <v>0.42027804931030743</v>
      </c>
    </row>
    <row r="1604" spans="1:20" ht="15.6">
      <c r="A1604" s="2">
        <v>3122</v>
      </c>
      <c r="B1604" s="3">
        <v>46375</v>
      </c>
      <c r="C1604" s="4">
        <f>YEAR(SalesDataTable[[#This Row],[Order Date]])</f>
        <v>2026</v>
      </c>
      <c r="D1604" s="4" t="str">
        <f>"Q"&amp;ROUNDUP(MONTH(SalesDataTable[[#This Row],[Order Date]])/3,0)</f>
        <v>Q4</v>
      </c>
      <c r="E1604" s="4">
        <f>MONTH(SalesDataTable[[#This Row],[Order Date]])</f>
        <v>12</v>
      </c>
      <c r="F1604" s="4" t="str">
        <f>TEXT(SalesDataTable[[#This Row],[Order Date]],"MMM")</f>
        <v>Dec</v>
      </c>
      <c r="G1604" s="4" t="s">
        <v>0</v>
      </c>
      <c r="H1604" s="4" t="s">
        <v>1</v>
      </c>
      <c r="I1604" s="4" t="s">
        <v>28</v>
      </c>
      <c r="J1604" s="4" t="s">
        <v>3</v>
      </c>
      <c r="K1604" s="4" t="s">
        <v>9</v>
      </c>
      <c r="L1604" s="4" t="s">
        <v>17</v>
      </c>
      <c r="M1604" s="8">
        <v>1</v>
      </c>
      <c r="N1604" s="5">
        <v>145.44</v>
      </c>
      <c r="O1604" s="6">
        <v>0.1</v>
      </c>
      <c r="P1604" s="5">
        <v>80.42</v>
      </c>
      <c r="Q1604" s="5">
        <f t="shared" si="100"/>
        <v>130.89600000000002</v>
      </c>
      <c r="R1604" s="5">
        <f t="shared" si="101"/>
        <v>80.42</v>
      </c>
      <c r="S1604" s="5">
        <f t="shared" si="102"/>
        <v>50.476000000000013</v>
      </c>
      <c r="T1604" s="7">
        <f t="shared" si="103"/>
        <v>0.38561911746730232</v>
      </c>
    </row>
    <row r="1605" spans="1:20" ht="15.6">
      <c r="A1605" s="2">
        <v>3124</v>
      </c>
      <c r="B1605" s="3">
        <v>46291</v>
      </c>
      <c r="C1605" s="4">
        <f>YEAR(SalesDataTable[[#This Row],[Order Date]])</f>
        <v>2026</v>
      </c>
      <c r="D1605" s="4" t="str">
        <f>"Q"&amp;ROUNDUP(MONTH(SalesDataTable[[#This Row],[Order Date]])/3,0)</f>
        <v>Q3</v>
      </c>
      <c r="E1605" s="4">
        <f>MONTH(SalesDataTable[[#This Row],[Order Date]])</f>
        <v>9</v>
      </c>
      <c r="F1605" s="4" t="str">
        <f>TEXT(SalesDataTable[[#This Row],[Order Date]],"MMM")</f>
        <v>Sep</v>
      </c>
      <c r="G1605" s="4" t="s">
        <v>11</v>
      </c>
      <c r="H1605" s="4" t="s">
        <v>25</v>
      </c>
      <c r="I1605" s="4" t="s">
        <v>2</v>
      </c>
      <c r="J1605" s="4" t="s">
        <v>3</v>
      </c>
      <c r="K1605" s="4" t="s">
        <v>14</v>
      </c>
      <c r="L1605" s="4" t="s">
        <v>32</v>
      </c>
      <c r="M1605" s="8">
        <v>3</v>
      </c>
      <c r="N1605" s="5">
        <v>46.48</v>
      </c>
      <c r="O1605" s="6">
        <v>0.05</v>
      </c>
      <c r="P1605" s="5">
        <v>18.82</v>
      </c>
      <c r="Q1605" s="5">
        <f t="shared" si="100"/>
        <v>132.46799999999999</v>
      </c>
      <c r="R1605" s="5">
        <f t="shared" si="101"/>
        <v>56.46</v>
      </c>
      <c r="S1605" s="5">
        <f t="shared" si="102"/>
        <v>76.007999999999981</v>
      </c>
      <c r="T1605" s="7">
        <f t="shared" si="103"/>
        <v>0.57378385723344494</v>
      </c>
    </row>
    <row r="1606" spans="1:20" ht="15.6">
      <c r="A1606" s="2">
        <v>3126</v>
      </c>
      <c r="B1606" s="3">
        <v>46193</v>
      </c>
      <c r="C1606" s="4">
        <f>YEAR(SalesDataTable[[#This Row],[Order Date]])</f>
        <v>2026</v>
      </c>
      <c r="D1606" s="4" t="str">
        <f>"Q"&amp;ROUNDUP(MONTH(SalesDataTable[[#This Row],[Order Date]])/3,0)</f>
        <v>Q2</v>
      </c>
      <c r="E1606" s="4">
        <f>MONTH(SalesDataTable[[#This Row],[Order Date]])</f>
        <v>6</v>
      </c>
      <c r="F1606" s="4" t="str">
        <f>TEXT(SalesDataTable[[#This Row],[Order Date]],"MMM")</f>
        <v>Jun</v>
      </c>
      <c r="G1606" s="4" t="s">
        <v>0</v>
      </c>
      <c r="H1606" s="4" t="s">
        <v>1</v>
      </c>
      <c r="I1606" s="4" t="s">
        <v>28</v>
      </c>
      <c r="J1606" s="4" t="s">
        <v>16</v>
      </c>
      <c r="K1606" s="4" t="s">
        <v>9</v>
      </c>
      <c r="L1606" s="4" t="s">
        <v>37</v>
      </c>
      <c r="M1606" s="8">
        <v>1</v>
      </c>
      <c r="N1606" s="5">
        <v>155.69</v>
      </c>
      <c r="O1606" s="6">
        <v>0.1</v>
      </c>
      <c r="P1606" s="5">
        <v>79.42</v>
      </c>
      <c r="Q1606" s="5">
        <f t="shared" si="100"/>
        <v>140.12100000000001</v>
      </c>
      <c r="R1606" s="5">
        <f t="shared" si="101"/>
        <v>79.42</v>
      </c>
      <c r="S1606" s="5">
        <f t="shared" si="102"/>
        <v>60.701000000000008</v>
      </c>
      <c r="T1606" s="7">
        <f t="shared" si="103"/>
        <v>0.43320415926235184</v>
      </c>
    </row>
    <row r="1607" spans="1:20" ht="15.6">
      <c r="A1607" s="2">
        <v>3128</v>
      </c>
      <c r="B1607" s="3">
        <v>46154</v>
      </c>
      <c r="C1607" s="4">
        <f>YEAR(SalesDataTable[[#This Row],[Order Date]])</f>
        <v>2026</v>
      </c>
      <c r="D1607" s="4" t="str">
        <f>"Q"&amp;ROUNDUP(MONTH(SalesDataTable[[#This Row],[Order Date]])/3,0)</f>
        <v>Q2</v>
      </c>
      <c r="E1607" s="4">
        <f>MONTH(SalesDataTable[[#This Row],[Order Date]])</f>
        <v>5</v>
      </c>
      <c r="F1607" s="4" t="str">
        <f>TEXT(SalesDataTable[[#This Row],[Order Date]],"MMM")</f>
        <v>May</v>
      </c>
      <c r="G1607" s="4" t="s">
        <v>11</v>
      </c>
      <c r="H1607" s="4" t="s">
        <v>25</v>
      </c>
      <c r="I1607" s="4" t="s">
        <v>2</v>
      </c>
      <c r="J1607" s="4" t="s">
        <v>13</v>
      </c>
      <c r="K1607" s="4" t="s">
        <v>23</v>
      </c>
      <c r="L1607" s="4" t="s">
        <v>51</v>
      </c>
      <c r="M1607" s="8">
        <v>1</v>
      </c>
      <c r="N1607" s="5">
        <v>121.38</v>
      </c>
      <c r="O1607" s="6">
        <v>0</v>
      </c>
      <c r="P1607" s="5">
        <v>59.68</v>
      </c>
      <c r="Q1607" s="5">
        <f t="shared" si="100"/>
        <v>121.38</v>
      </c>
      <c r="R1607" s="5">
        <f t="shared" si="101"/>
        <v>59.68</v>
      </c>
      <c r="S1607" s="5">
        <f t="shared" si="102"/>
        <v>61.699999999999996</v>
      </c>
      <c r="T1607" s="7">
        <f t="shared" si="103"/>
        <v>0.50832097544900312</v>
      </c>
    </row>
    <row r="1608" spans="1:20" ht="15.6">
      <c r="A1608" s="2">
        <v>3129</v>
      </c>
      <c r="B1608" s="3">
        <v>46034</v>
      </c>
      <c r="C1608" s="4">
        <f>YEAR(SalesDataTable[[#This Row],[Order Date]])</f>
        <v>2026</v>
      </c>
      <c r="D1608" s="4" t="str">
        <f>"Q"&amp;ROUNDUP(MONTH(SalesDataTable[[#This Row],[Order Date]])/3,0)</f>
        <v>Q1</v>
      </c>
      <c r="E1608" s="4">
        <f>MONTH(SalesDataTable[[#This Row],[Order Date]])</f>
        <v>1</v>
      </c>
      <c r="F1608" s="4" t="str">
        <f>TEXT(SalesDataTable[[#This Row],[Order Date]],"MMM")</f>
        <v>Jan</v>
      </c>
      <c r="G1608" s="4" t="s">
        <v>20</v>
      </c>
      <c r="H1608" s="4" t="s">
        <v>47</v>
      </c>
      <c r="I1608" s="4" t="s">
        <v>19</v>
      </c>
      <c r="J1608" s="4" t="s">
        <v>3</v>
      </c>
      <c r="K1608" s="4" t="s">
        <v>34</v>
      </c>
      <c r="L1608" s="4" t="s">
        <v>38</v>
      </c>
      <c r="M1608" s="8">
        <v>1</v>
      </c>
      <c r="N1608" s="5">
        <v>123</v>
      </c>
      <c r="O1608" s="6">
        <v>0</v>
      </c>
      <c r="P1608" s="5">
        <v>67.3</v>
      </c>
      <c r="Q1608" s="5">
        <f t="shared" si="100"/>
        <v>123</v>
      </c>
      <c r="R1608" s="5">
        <f t="shared" si="101"/>
        <v>67.3</v>
      </c>
      <c r="S1608" s="5">
        <f t="shared" si="102"/>
        <v>55.7</v>
      </c>
      <c r="T1608" s="7">
        <f t="shared" si="103"/>
        <v>0.45284552845528458</v>
      </c>
    </row>
    <row r="1609" spans="1:20" ht="15.6">
      <c r="A1609" s="2">
        <v>3132</v>
      </c>
      <c r="B1609" s="3">
        <v>46321</v>
      </c>
      <c r="C1609" s="4">
        <f>YEAR(SalesDataTable[[#This Row],[Order Date]])</f>
        <v>2026</v>
      </c>
      <c r="D1609" s="4" t="str">
        <f>"Q"&amp;ROUNDUP(MONTH(SalesDataTable[[#This Row],[Order Date]])/3,0)</f>
        <v>Q4</v>
      </c>
      <c r="E1609" s="4">
        <f>MONTH(SalesDataTable[[#This Row],[Order Date]])</f>
        <v>10</v>
      </c>
      <c r="F1609" s="4" t="str">
        <f>TEXT(SalesDataTable[[#This Row],[Order Date]],"MMM")</f>
        <v>Oct</v>
      </c>
      <c r="G1609" s="4" t="s">
        <v>11</v>
      </c>
      <c r="H1609" s="4" t="s">
        <v>25</v>
      </c>
      <c r="I1609" s="4" t="s">
        <v>2</v>
      </c>
      <c r="J1609" s="4" t="s">
        <v>13</v>
      </c>
      <c r="K1609" s="4" t="s">
        <v>9</v>
      </c>
      <c r="L1609" s="4" t="s">
        <v>17</v>
      </c>
      <c r="M1609" s="8">
        <v>3</v>
      </c>
      <c r="N1609" s="5">
        <v>140.49</v>
      </c>
      <c r="O1609" s="6">
        <v>0.05</v>
      </c>
      <c r="P1609" s="5">
        <v>77.45</v>
      </c>
      <c r="Q1609" s="5">
        <f t="shared" si="100"/>
        <v>400.3965</v>
      </c>
      <c r="R1609" s="5">
        <f t="shared" si="101"/>
        <v>232.35000000000002</v>
      </c>
      <c r="S1609" s="5">
        <f t="shared" si="102"/>
        <v>168.04649999999998</v>
      </c>
      <c r="T1609" s="7">
        <f t="shared" si="103"/>
        <v>0.41970022215478903</v>
      </c>
    </row>
    <row r="1610" spans="1:20" ht="15.6">
      <c r="A1610" s="2">
        <v>3136</v>
      </c>
      <c r="B1610" s="3">
        <v>46378</v>
      </c>
      <c r="C1610" s="4">
        <f>YEAR(SalesDataTable[[#This Row],[Order Date]])</f>
        <v>2026</v>
      </c>
      <c r="D1610" s="4" t="str">
        <f>"Q"&amp;ROUNDUP(MONTH(SalesDataTable[[#This Row],[Order Date]])/3,0)</f>
        <v>Q4</v>
      </c>
      <c r="E1610" s="4">
        <f>MONTH(SalesDataTable[[#This Row],[Order Date]])</f>
        <v>12</v>
      </c>
      <c r="F1610" s="4" t="str">
        <f>TEXT(SalesDataTable[[#This Row],[Order Date]],"MMM")</f>
        <v>Dec</v>
      </c>
      <c r="G1610" s="4" t="s">
        <v>6</v>
      </c>
      <c r="H1610" s="4" t="s">
        <v>27</v>
      </c>
      <c r="I1610" s="4" t="s">
        <v>28</v>
      </c>
      <c r="J1610" s="4" t="s">
        <v>16</v>
      </c>
      <c r="K1610" s="4" t="s">
        <v>4</v>
      </c>
      <c r="L1610" s="4" t="s">
        <v>5</v>
      </c>
      <c r="M1610" s="8">
        <v>1</v>
      </c>
      <c r="N1610" s="5">
        <v>81.599999999999994</v>
      </c>
      <c r="O1610" s="6">
        <v>0.15</v>
      </c>
      <c r="P1610" s="5">
        <v>42</v>
      </c>
      <c r="Q1610" s="5">
        <f t="shared" si="100"/>
        <v>69.36</v>
      </c>
      <c r="R1610" s="5">
        <f t="shared" si="101"/>
        <v>42</v>
      </c>
      <c r="S1610" s="5">
        <f t="shared" si="102"/>
        <v>27.36</v>
      </c>
      <c r="T1610" s="7">
        <f t="shared" si="103"/>
        <v>0.3944636678200692</v>
      </c>
    </row>
    <row r="1611" spans="1:20" ht="15.6">
      <c r="A1611" s="2">
        <v>3137</v>
      </c>
      <c r="B1611" s="3">
        <v>46263</v>
      </c>
      <c r="C1611" s="4">
        <f>YEAR(SalesDataTable[[#This Row],[Order Date]])</f>
        <v>2026</v>
      </c>
      <c r="D1611" s="4" t="str">
        <f>"Q"&amp;ROUNDUP(MONTH(SalesDataTable[[#This Row],[Order Date]])/3,0)</f>
        <v>Q3</v>
      </c>
      <c r="E1611" s="4">
        <f>MONTH(SalesDataTable[[#This Row],[Order Date]])</f>
        <v>8</v>
      </c>
      <c r="F1611" s="4" t="str">
        <f>TEXT(SalesDataTable[[#This Row],[Order Date]],"MMM")</f>
        <v>Aug</v>
      </c>
      <c r="G1611" s="4" t="s">
        <v>11</v>
      </c>
      <c r="H1611" s="4" t="s">
        <v>25</v>
      </c>
      <c r="I1611" s="4" t="s">
        <v>19</v>
      </c>
      <c r="J1611" s="4" t="s">
        <v>13</v>
      </c>
      <c r="K1611" s="4" t="s">
        <v>14</v>
      </c>
      <c r="L1611" s="4" t="s">
        <v>48</v>
      </c>
      <c r="M1611" s="8">
        <v>3</v>
      </c>
      <c r="N1611" s="5">
        <v>164.51</v>
      </c>
      <c r="O1611" s="6">
        <v>0</v>
      </c>
      <c r="P1611" s="5">
        <v>86.76</v>
      </c>
      <c r="Q1611" s="5">
        <f t="shared" si="100"/>
        <v>493.53</v>
      </c>
      <c r="R1611" s="5">
        <f t="shared" si="101"/>
        <v>260.28000000000003</v>
      </c>
      <c r="S1611" s="5">
        <f t="shared" si="102"/>
        <v>233.24999999999994</v>
      </c>
      <c r="T1611" s="7">
        <f t="shared" si="103"/>
        <v>0.47261564646526039</v>
      </c>
    </row>
    <row r="1612" spans="1:20" ht="15.6">
      <c r="A1612" s="2">
        <v>3138</v>
      </c>
      <c r="B1612" s="3">
        <v>46172</v>
      </c>
      <c r="C1612" s="4">
        <f>YEAR(SalesDataTable[[#This Row],[Order Date]])</f>
        <v>2026</v>
      </c>
      <c r="D1612" s="4" t="str">
        <f>"Q"&amp;ROUNDUP(MONTH(SalesDataTable[[#This Row],[Order Date]])/3,0)</f>
        <v>Q2</v>
      </c>
      <c r="E1612" s="4">
        <f>MONTH(SalesDataTable[[#This Row],[Order Date]])</f>
        <v>5</v>
      </c>
      <c r="F1612" s="4" t="str">
        <f>TEXT(SalesDataTable[[#This Row],[Order Date]],"MMM")</f>
        <v>May</v>
      </c>
      <c r="G1612" s="4" t="s">
        <v>11</v>
      </c>
      <c r="H1612" s="4" t="s">
        <v>12</v>
      </c>
      <c r="I1612" s="4" t="s">
        <v>28</v>
      </c>
      <c r="J1612" s="4" t="s">
        <v>3</v>
      </c>
      <c r="K1612" s="4" t="s">
        <v>9</v>
      </c>
      <c r="L1612" s="4" t="s">
        <v>37</v>
      </c>
      <c r="M1612" s="8">
        <v>1</v>
      </c>
      <c r="N1612" s="5">
        <v>154.85</v>
      </c>
      <c r="O1612" s="6">
        <v>0</v>
      </c>
      <c r="P1612" s="5">
        <v>80.17</v>
      </c>
      <c r="Q1612" s="5">
        <f t="shared" si="100"/>
        <v>154.85</v>
      </c>
      <c r="R1612" s="5">
        <f t="shared" si="101"/>
        <v>80.17</v>
      </c>
      <c r="S1612" s="5">
        <f t="shared" si="102"/>
        <v>74.679999999999993</v>
      </c>
      <c r="T1612" s="7">
        <f t="shared" si="103"/>
        <v>0.48227316758153049</v>
      </c>
    </row>
    <row r="1613" spans="1:20" ht="15.6">
      <c r="A1613" s="2">
        <v>3140</v>
      </c>
      <c r="B1613" s="3">
        <v>46280</v>
      </c>
      <c r="C1613" s="4">
        <f>YEAR(SalesDataTable[[#This Row],[Order Date]])</f>
        <v>2026</v>
      </c>
      <c r="D1613" s="4" t="str">
        <f>"Q"&amp;ROUNDUP(MONTH(SalesDataTable[[#This Row],[Order Date]])/3,0)</f>
        <v>Q3</v>
      </c>
      <c r="E1613" s="4">
        <f>MONTH(SalesDataTable[[#This Row],[Order Date]])</f>
        <v>9</v>
      </c>
      <c r="F1613" s="4" t="str">
        <f>TEXT(SalesDataTable[[#This Row],[Order Date]],"MMM")</f>
        <v>Sep</v>
      </c>
      <c r="G1613" s="4" t="s">
        <v>6</v>
      </c>
      <c r="H1613" s="4" t="s">
        <v>43</v>
      </c>
      <c r="I1613" s="4" t="s">
        <v>28</v>
      </c>
      <c r="J1613" s="4" t="s">
        <v>13</v>
      </c>
      <c r="K1613" s="4" t="s">
        <v>23</v>
      </c>
      <c r="L1613" s="4" t="s">
        <v>51</v>
      </c>
      <c r="M1613" s="8">
        <v>2</v>
      </c>
      <c r="N1613" s="5">
        <v>122.69</v>
      </c>
      <c r="O1613" s="6">
        <v>0</v>
      </c>
      <c r="P1613" s="5">
        <v>61.4</v>
      </c>
      <c r="Q1613" s="5">
        <f t="shared" si="100"/>
        <v>245.38</v>
      </c>
      <c r="R1613" s="5">
        <f t="shared" si="101"/>
        <v>122.8</v>
      </c>
      <c r="S1613" s="5">
        <f t="shared" si="102"/>
        <v>122.58</v>
      </c>
      <c r="T1613" s="7">
        <f t="shared" si="103"/>
        <v>0.49955171570625151</v>
      </c>
    </row>
    <row r="1614" spans="1:20" ht="15.6">
      <c r="A1614" s="2">
        <v>3141</v>
      </c>
      <c r="B1614" s="3">
        <v>46250</v>
      </c>
      <c r="C1614" s="4">
        <f>YEAR(SalesDataTable[[#This Row],[Order Date]])</f>
        <v>2026</v>
      </c>
      <c r="D1614" s="4" t="str">
        <f>"Q"&amp;ROUNDUP(MONTH(SalesDataTable[[#This Row],[Order Date]])/3,0)</f>
        <v>Q3</v>
      </c>
      <c r="E1614" s="4">
        <f>MONTH(SalesDataTable[[#This Row],[Order Date]])</f>
        <v>8</v>
      </c>
      <c r="F1614" s="4" t="str">
        <f>TEXT(SalesDataTable[[#This Row],[Order Date]],"MMM")</f>
        <v>Aug</v>
      </c>
      <c r="G1614" s="4" t="s">
        <v>6</v>
      </c>
      <c r="H1614" s="4" t="s">
        <v>43</v>
      </c>
      <c r="I1614" s="4" t="s">
        <v>28</v>
      </c>
      <c r="J1614" s="4" t="s">
        <v>3</v>
      </c>
      <c r="K1614" s="4" t="s">
        <v>23</v>
      </c>
      <c r="L1614" s="4" t="s">
        <v>29</v>
      </c>
      <c r="M1614" s="8">
        <v>2</v>
      </c>
      <c r="N1614" s="5">
        <v>195.28</v>
      </c>
      <c r="O1614" s="6">
        <v>0</v>
      </c>
      <c r="P1614" s="5">
        <v>102.24</v>
      </c>
      <c r="Q1614" s="5">
        <f t="shared" si="100"/>
        <v>390.56</v>
      </c>
      <c r="R1614" s="5">
        <f t="shared" si="101"/>
        <v>204.48</v>
      </c>
      <c r="S1614" s="5">
        <f t="shared" si="102"/>
        <v>186.08</v>
      </c>
      <c r="T1614" s="7">
        <f t="shared" si="103"/>
        <v>0.4764440802949611</v>
      </c>
    </row>
    <row r="1615" spans="1:20" ht="15.6">
      <c r="A1615" s="2">
        <v>3144</v>
      </c>
      <c r="B1615" s="3">
        <v>46321</v>
      </c>
      <c r="C1615" s="4">
        <f>YEAR(SalesDataTable[[#This Row],[Order Date]])</f>
        <v>2026</v>
      </c>
      <c r="D1615" s="4" t="str">
        <f>"Q"&amp;ROUNDUP(MONTH(SalesDataTable[[#This Row],[Order Date]])/3,0)</f>
        <v>Q4</v>
      </c>
      <c r="E1615" s="4">
        <f>MONTH(SalesDataTable[[#This Row],[Order Date]])</f>
        <v>10</v>
      </c>
      <c r="F1615" s="4" t="str">
        <f>TEXT(SalesDataTable[[#This Row],[Order Date]],"MMM")</f>
        <v>Oct</v>
      </c>
      <c r="G1615" s="4" t="s">
        <v>11</v>
      </c>
      <c r="H1615" s="4" t="s">
        <v>12</v>
      </c>
      <c r="I1615" s="4" t="s">
        <v>28</v>
      </c>
      <c r="J1615" s="4" t="s">
        <v>13</v>
      </c>
      <c r="K1615" s="4" t="s">
        <v>34</v>
      </c>
      <c r="L1615" s="4" t="s">
        <v>42</v>
      </c>
      <c r="M1615" s="8">
        <v>4</v>
      </c>
      <c r="N1615" s="5">
        <v>36.200000000000003</v>
      </c>
      <c r="O1615" s="6">
        <v>0.15</v>
      </c>
      <c r="P1615" s="5">
        <v>13.53</v>
      </c>
      <c r="Q1615" s="5">
        <f t="shared" si="100"/>
        <v>123.08000000000001</v>
      </c>
      <c r="R1615" s="5">
        <f t="shared" si="101"/>
        <v>54.12</v>
      </c>
      <c r="S1615" s="5">
        <f t="shared" si="102"/>
        <v>68.960000000000008</v>
      </c>
      <c r="T1615" s="7">
        <f t="shared" si="103"/>
        <v>0.56028599285017877</v>
      </c>
    </row>
    <row r="1616" spans="1:20" ht="15.6">
      <c r="A1616" s="2">
        <v>3145</v>
      </c>
      <c r="B1616" s="3">
        <v>46111</v>
      </c>
      <c r="C1616" s="4">
        <f>YEAR(SalesDataTable[[#This Row],[Order Date]])</f>
        <v>2026</v>
      </c>
      <c r="D1616" s="4" t="str">
        <f>"Q"&amp;ROUNDUP(MONTH(SalesDataTable[[#This Row],[Order Date]])/3,0)</f>
        <v>Q1</v>
      </c>
      <c r="E1616" s="4">
        <f>MONTH(SalesDataTable[[#This Row],[Order Date]])</f>
        <v>3</v>
      </c>
      <c r="F1616" s="4" t="str">
        <f>TEXT(SalesDataTable[[#This Row],[Order Date]],"MMM")</f>
        <v>Mar</v>
      </c>
      <c r="G1616" s="4" t="s">
        <v>6</v>
      </c>
      <c r="H1616" s="4" t="s">
        <v>41</v>
      </c>
      <c r="I1616" s="4" t="s">
        <v>2</v>
      </c>
      <c r="J1616" s="4" t="s">
        <v>3</v>
      </c>
      <c r="K1616" s="4" t="s">
        <v>14</v>
      </c>
      <c r="L1616" s="4" t="s">
        <v>44</v>
      </c>
      <c r="M1616" s="8">
        <v>1</v>
      </c>
      <c r="N1616" s="5">
        <v>130.72999999999999</v>
      </c>
      <c r="O1616" s="6">
        <v>0</v>
      </c>
      <c r="P1616" s="5">
        <v>66.17</v>
      </c>
      <c r="Q1616" s="5">
        <f t="shared" si="100"/>
        <v>130.72999999999999</v>
      </c>
      <c r="R1616" s="5">
        <f t="shared" si="101"/>
        <v>66.17</v>
      </c>
      <c r="S1616" s="5">
        <f t="shared" si="102"/>
        <v>64.559999999999988</v>
      </c>
      <c r="T1616" s="7">
        <f t="shared" si="103"/>
        <v>0.4938422703281572</v>
      </c>
    </row>
    <row r="1617" spans="1:20" ht="15.6">
      <c r="A1617" s="2">
        <v>3150</v>
      </c>
      <c r="B1617" s="3">
        <v>46355</v>
      </c>
      <c r="C1617" s="4">
        <f>YEAR(SalesDataTable[[#This Row],[Order Date]])</f>
        <v>2026</v>
      </c>
      <c r="D1617" s="4" t="str">
        <f>"Q"&amp;ROUNDUP(MONTH(SalesDataTable[[#This Row],[Order Date]])/3,0)</f>
        <v>Q4</v>
      </c>
      <c r="E1617" s="4">
        <f>MONTH(SalesDataTable[[#This Row],[Order Date]])</f>
        <v>11</v>
      </c>
      <c r="F1617" s="4" t="str">
        <f>TEXT(SalesDataTable[[#This Row],[Order Date]],"MMM")</f>
        <v>Nov</v>
      </c>
      <c r="G1617" s="4" t="s">
        <v>6</v>
      </c>
      <c r="H1617" s="4" t="s">
        <v>27</v>
      </c>
      <c r="I1617" s="4" t="s">
        <v>2</v>
      </c>
      <c r="J1617" s="4" t="s">
        <v>13</v>
      </c>
      <c r="K1617" s="4" t="s">
        <v>23</v>
      </c>
      <c r="L1617" s="4" t="s">
        <v>40</v>
      </c>
      <c r="M1617" s="8">
        <v>3</v>
      </c>
      <c r="N1617" s="5">
        <v>80.72</v>
      </c>
      <c r="O1617" s="6">
        <v>0.05</v>
      </c>
      <c r="P1617" s="5">
        <v>39.130000000000003</v>
      </c>
      <c r="Q1617" s="5">
        <f t="shared" si="100"/>
        <v>230.05199999999999</v>
      </c>
      <c r="R1617" s="5">
        <f t="shared" si="101"/>
        <v>117.39000000000001</v>
      </c>
      <c r="S1617" s="5">
        <f t="shared" si="102"/>
        <v>112.66199999999998</v>
      </c>
      <c r="T1617" s="7">
        <f t="shared" si="103"/>
        <v>0.48972406238589528</v>
      </c>
    </row>
    <row r="1618" spans="1:20" ht="15.6">
      <c r="A1618" s="2">
        <v>3156</v>
      </c>
      <c r="B1618" s="3">
        <v>46221</v>
      </c>
      <c r="C1618" s="4">
        <f>YEAR(SalesDataTable[[#This Row],[Order Date]])</f>
        <v>2026</v>
      </c>
      <c r="D1618" s="4" t="str">
        <f>"Q"&amp;ROUNDUP(MONTH(SalesDataTable[[#This Row],[Order Date]])/3,0)</f>
        <v>Q3</v>
      </c>
      <c r="E1618" s="4">
        <f>MONTH(SalesDataTable[[#This Row],[Order Date]])</f>
        <v>7</v>
      </c>
      <c r="F1618" s="4" t="str">
        <f>TEXT(SalesDataTable[[#This Row],[Order Date]],"MMM")</f>
        <v>Jul</v>
      </c>
      <c r="G1618" s="4" t="s">
        <v>0</v>
      </c>
      <c r="H1618" s="4" t="s">
        <v>1</v>
      </c>
      <c r="I1618" s="4" t="s">
        <v>19</v>
      </c>
      <c r="J1618" s="4" t="s">
        <v>3</v>
      </c>
      <c r="K1618" s="4" t="s">
        <v>34</v>
      </c>
      <c r="L1618" s="4" t="s">
        <v>45</v>
      </c>
      <c r="M1618" s="8">
        <v>2</v>
      </c>
      <c r="N1618" s="5">
        <v>50.73</v>
      </c>
      <c r="O1618" s="6">
        <v>0</v>
      </c>
      <c r="P1618" s="5">
        <v>21.87</v>
      </c>
      <c r="Q1618" s="5">
        <f t="shared" si="100"/>
        <v>101.46</v>
      </c>
      <c r="R1618" s="5">
        <f t="shared" si="101"/>
        <v>43.74</v>
      </c>
      <c r="S1618" s="5">
        <f t="shared" si="102"/>
        <v>57.719999999999992</v>
      </c>
      <c r="T1618" s="7">
        <f t="shared" si="103"/>
        <v>0.56889414547604966</v>
      </c>
    </row>
    <row r="1619" spans="1:20" ht="15.6">
      <c r="A1619" s="2">
        <v>3157</v>
      </c>
      <c r="B1619" s="3">
        <v>46130</v>
      </c>
      <c r="C1619" s="4">
        <f>YEAR(SalesDataTable[[#This Row],[Order Date]])</f>
        <v>2026</v>
      </c>
      <c r="D1619" s="4" t="str">
        <f>"Q"&amp;ROUNDUP(MONTH(SalesDataTable[[#This Row],[Order Date]])/3,0)</f>
        <v>Q2</v>
      </c>
      <c r="E1619" s="4">
        <f>MONTH(SalesDataTable[[#This Row],[Order Date]])</f>
        <v>4</v>
      </c>
      <c r="F1619" s="4" t="str">
        <f>TEXT(SalesDataTable[[#This Row],[Order Date]],"MMM")</f>
        <v>Apr</v>
      </c>
      <c r="G1619" s="4" t="s">
        <v>20</v>
      </c>
      <c r="H1619" s="4" t="s">
        <v>33</v>
      </c>
      <c r="I1619" s="4" t="s">
        <v>2</v>
      </c>
      <c r="J1619" s="4" t="s">
        <v>13</v>
      </c>
      <c r="K1619" s="4" t="s">
        <v>23</v>
      </c>
      <c r="L1619" s="4" t="s">
        <v>29</v>
      </c>
      <c r="M1619" s="8">
        <v>2</v>
      </c>
      <c r="N1619" s="5">
        <v>200.36</v>
      </c>
      <c r="O1619" s="6">
        <v>0</v>
      </c>
      <c r="P1619" s="5">
        <v>105.12</v>
      </c>
      <c r="Q1619" s="5">
        <f t="shared" si="100"/>
        <v>400.72</v>
      </c>
      <c r="R1619" s="5">
        <f t="shared" si="101"/>
        <v>210.24</v>
      </c>
      <c r="S1619" s="5">
        <f t="shared" si="102"/>
        <v>190.48000000000002</v>
      </c>
      <c r="T1619" s="7">
        <f t="shared" si="103"/>
        <v>0.47534438011579161</v>
      </c>
    </row>
    <row r="1620" spans="1:20" ht="15.6">
      <c r="A1620" s="2">
        <v>3159</v>
      </c>
      <c r="B1620" s="3">
        <v>46151</v>
      </c>
      <c r="C1620" s="4">
        <f>YEAR(SalesDataTable[[#This Row],[Order Date]])</f>
        <v>2026</v>
      </c>
      <c r="D1620" s="4" t="str">
        <f>"Q"&amp;ROUNDUP(MONTH(SalesDataTable[[#This Row],[Order Date]])/3,0)</f>
        <v>Q2</v>
      </c>
      <c r="E1620" s="4">
        <f>MONTH(SalesDataTable[[#This Row],[Order Date]])</f>
        <v>5</v>
      </c>
      <c r="F1620" s="4" t="str">
        <f>TEXT(SalesDataTable[[#This Row],[Order Date]],"MMM")</f>
        <v>May</v>
      </c>
      <c r="G1620" s="4" t="s">
        <v>0</v>
      </c>
      <c r="H1620" s="4" t="s">
        <v>1</v>
      </c>
      <c r="I1620" s="4" t="s">
        <v>2</v>
      </c>
      <c r="J1620" s="4" t="s">
        <v>3</v>
      </c>
      <c r="K1620" s="4" t="s">
        <v>23</v>
      </c>
      <c r="L1620" s="4" t="s">
        <v>29</v>
      </c>
      <c r="M1620" s="8">
        <v>3</v>
      </c>
      <c r="N1620" s="5">
        <v>198.5</v>
      </c>
      <c r="O1620" s="6">
        <v>0</v>
      </c>
      <c r="P1620" s="5">
        <v>102.23</v>
      </c>
      <c r="Q1620" s="5">
        <f t="shared" si="100"/>
        <v>595.5</v>
      </c>
      <c r="R1620" s="5">
        <f t="shared" si="101"/>
        <v>306.69</v>
      </c>
      <c r="S1620" s="5">
        <f t="shared" si="102"/>
        <v>288.81</v>
      </c>
      <c r="T1620" s="7">
        <f t="shared" si="103"/>
        <v>0.48498740554156172</v>
      </c>
    </row>
    <row r="1621" spans="1:20" ht="15.6">
      <c r="A1621" s="2">
        <v>3160</v>
      </c>
      <c r="B1621" s="3">
        <v>46179</v>
      </c>
      <c r="C1621" s="4">
        <f>YEAR(SalesDataTable[[#This Row],[Order Date]])</f>
        <v>2026</v>
      </c>
      <c r="D1621" s="4" t="str">
        <f>"Q"&amp;ROUNDUP(MONTH(SalesDataTable[[#This Row],[Order Date]])/3,0)</f>
        <v>Q2</v>
      </c>
      <c r="E1621" s="4">
        <f>MONTH(SalesDataTable[[#This Row],[Order Date]])</f>
        <v>6</v>
      </c>
      <c r="F1621" s="4" t="str">
        <f>TEXT(SalesDataTable[[#This Row],[Order Date]],"MMM")</f>
        <v>Jun</v>
      </c>
      <c r="G1621" s="4" t="s">
        <v>11</v>
      </c>
      <c r="H1621" s="4" t="s">
        <v>18</v>
      </c>
      <c r="I1621" s="4" t="s">
        <v>19</v>
      </c>
      <c r="J1621" s="4" t="s">
        <v>3</v>
      </c>
      <c r="K1621" s="4" t="s">
        <v>34</v>
      </c>
      <c r="L1621" s="4" t="s">
        <v>35</v>
      </c>
      <c r="M1621" s="8">
        <v>2</v>
      </c>
      <c r="N1621" s="5">
        <v>40.99</v>
      </c>
      <c r="O1621" s="6">
        <v>0</v>
      </c>
      <c r="P1621" s="5">
        <v>14.53</v>
      </c>
      <c r="Q1621" s="5">
        <f t="shared" si="100"/>
        <v>81.98</v>
      </c>
      <c r="R1621" s="5">
        <f t="shared" si="101"/>
        <v>29.06</v>
      </c>
      <c r="S1621" s="5">
        <f t="shared" si="102"/>
        <v>52.92</v>
      </c>
      <c r="T1621" s="7">
        <f t="shared" si="103"/>
        <v>0.64552329836545497</v>
      </c>
    </row>
    <row r="1622" spans="1:20" ht="15.6">
      <c r="A1622" s="2">
        <v>3161</v>
      </c>
      <c r="B1622" s="3">
        <v>46212</v>
      </c>
      <c r="C1622" s="4">
        <f>YEAR(SalesDataTable[[#This Row],[Order Date]])</f>
        <v>2026</v>
      </c>
      <c r="D1622" s="4" t="str">
        <f>"Q"&amp;ROUNDUP(MONTH(SalesDataTable[[#This Row],[Order Date]])/3,0)</f>
        <v>Q3</v>
      </c>
      <c r="E1622" s="4">
        <f>MONTH(SalesDataTable[[#This Row],[Order Date]])</f>
        <v>7</v>
      </c>
      <c r="F1622" s="4" t="str">
        <f>TEXT(SalesDataTable[[#This Row],[Order Date]],"MMM")</f>
        <v>Jul</v>
      </c>
      <c r="G1622" s="4" t="s">
        <v>11</v>
      </c>
      <c r="H1622" s="4" t="s">
        <v>25</v>
      </c>
      <c r="I1622" s="4" t="s">
        <v>2</v>
      </c>
      <c r="J1622" s="4" t="s">
        <v>13</v>
      </c>
      <c r="K1622" s="4" t="s">
        <v>23</v>
      </c>
      <c r="L1622" s="4" t="s">
        <v>29</v>
      </c>
      <c r="M1622" s="8">
        <v>2</v>
      </c>
      <c r="N1622" s="5">
        <v>192.6</v>
      </c>
      <c r="O1622" s="6">
        <v>0</v>
      </c>
      <c r="P1622" s="5">
        <v>104.89</v>
      </c>
      <c r="Q1622" s="5">
        <f t="shared" si="100"/>
        <v>385.2</v>
      </c>
      <c r="R1622" s="5">
        <f t="shared" si="101"/>
        <v>209.78</v>
      </c>
      <c r="S1622" s="5">
        <f t="shared" si="102"/>
        <v>175.42</v>
      </c>
      <c r="T1622" s="7">
        <f t="shared" si="103"/>
        <v>0.45539979231568017</v>
      </c>
    </row>
    <row r="1623" spans="1:20" ht="15.6">
      <c r="A1623" s="2">
        <v>3162</v>
      </c>
      <c r="B1623" s="3">
        <v>46248</v>
      </c>
      <c r="C1623" s="4">
        <f>YEAR(SalesDataTable[[#This Row],[Order Date]])</f>
        <v>2026</v>
      </c>
      <c r="D1623" s="4" t="str">
        <f>"Q"&amp;ROUNDUP(MONTH(SalesDataTable[[#This Row],[Order Date]])/3,0)</f>
        <v>Q3</v>
      </c>
      <c r="E1623" s="4">
        <f>MONTH(SalesDataTable[[#This Row],[Order Date]])</f>
        <v>8</v>
      </c>
      <c r="F1623" s="4" t="str">
        <f>TEXT(SalesDataTable[[#This Row],[Order Date]],"MMM")</f>
        <v>Aug</v>
      </c>
      <c r="G1623" s="4" t="s">
        <v>6</v>
      </c>
      <c r="H1623" s="4" t="s">
        <v>7</v>
      </c>
      <c r="I1623" s="4" t="s">
        <v>2</v>
      </c>
      <c r="J1623" s="4" t="s">
        <v>13</v>
      </c>
      <c r="K1623" s="4" t="s">
        <v>9</v>
      </c>
      <c r="L1623" s="4" t="s">
        <v>17</v>
      </c>
      <c r="M1623" s="8">
        <v>1</v>
      </c>
      <c r="N1623" s="5">
        <v>144.96</v>
      </c>
      <c r="O1623" s="6">
        <v>0.05</v>
      </c>
      <c r="P1623" s="5">
        <v>77.959999999999994</v>
      </c>
      <c r="Q1623" s="5">
        <f t="shared" si="100"/>
        <v>137.71199999999999</v>
      </c>
      <c r="R1623" s="5">
        <f t="shared" si="101"/>
        <v>77.959999999999994</v>
      </c>
      <c r="S1623" s="5">
        <f t="shared" si="102"/>
        <v>59.751999999999995</v>
      </c>
      <c r="T1623" s="7">
        <f t="shared" si="103"/>
        <v>0.43389101893807364</v>
      </c>
    </row>
    <row r="1624" spans="1:20" ht="15.6">
      <c r="A1624" s="2">
        <v>3163</v>
      </c>
      <c r="B1624" s="3">
        <v>46265</v>
      </c>
      <c r="C1624" s="4">
        <f>YEAR(SalesDataTable[[#This Row],[Order Date]])</f>
        <v>2026</v>
      </c>
      <c r="D1624" s="4" t="str">
        <f>"Q"&amp;ROUNDUP(MONTH(SalesDataTable[[#This Row],[Order Date]])/3,0)</f>
        <v>Q3</v>
      </c>
      <c r="E1624" s="4">
        <f>MONTH(SalesDataTable[[#This Row],[Order Date]])</f>
        <v>8</v>
      </c>
      <c r="F1624" s="4" t="str">
        <f>TEXT(SalesDataTable[[#This Row],[Order Date]],"MMM")</f>
        <v>Aug</v>
      </c>
      <c r="G1624" s="4" t="s">
        <v>0</v>
      </c>
      <c r="H1624" s="4" t="s">
        <v>50</v>
      </c>
      <c r="I1624" s="4" t="s">
        <v>19</v>
      </c>
      <c r="J1624" s="4" t="s">
        <v>16</v>
      </c>
      <c r="K1624" s="4" t="s">
        <v>9</v>
      </c>
      <c r="L1624" s="4" t="s">
        <v>46</v>
      </c>
      <c r="M1624" s="8">
        <v>1</v>
      </c>
      <c r="N1624" s="5">
        <v>69.959999999999994</v>
      </c>
      <c r="O1624" s="6">
        <v>0</v>
      </c>
      <c r="P1624" s="5">
        <v>32.340000000000003</v>
      </c>
      <c r="Q1624" s="5">
        <f t="shared" si="100"/>
        <v>69.959999999999994</v>
      </c>
      <c r="R1624" s="5">
        <f t="shared" si="101"/>
        <v>32.340000000000003</v>
      </c>
      <c r="S1624" s="5">
        <f t="shared" si="102"/>
        <v>37.61999999999999</v>
      </c>
      <c r="T1624" s="7">
        <f t="shared" si="103"/>
        <v>0.53773584905660365</v>
      </c>
    </row>
    <row r="1625" spans="1:20" ht="15.6">
      <c r="A1625" s="2">
        <v>3165</v>
      </c>
      <c r="B1625" s="3">
        <v>46337</v>
      </c>
      <c r="C1625" s="4">
        <f>YEAR(SalesDataTable[[#This Row],[Order Date]])</f>
        <v>2026</v>
      </c>
      <c r="D1625" s="4" t="str">
        <f>"Q"&amp;ROUNDUP(MONTH(SalesDataTable[[#This Row],[Order Date]])/3,0)</f>
        <v>Q4</v>
      </c>
      <c r="E1625" s="4">
        <f>MONTH(SalesDataTable[[#This Row],[Order Date]])</f>
        <v>11</v>
      </c>
      <c r="F1625" s="4" t="str">
        <f>TEXT(SalesDataTable[[#This Row],[Order Date]],"MMM")</f>
        <v>Nov</v>
      </c>
      <c r="G1625" s="4" t="s">
        <v>11</v>
      </c>
      <c r="H1625" s="4" t="s">
        <v>12</v>
      </c>
      <c r="I1625" s="4" t="s">
        <v>19</v>
      </c>
      <c r="J1625" s="4" t="s">
        <v>3</v>
      </c>
      <c r="K1625" s="4" t="s">
        <v>34</v>
      </c>
      <c r="L1625" s="4" t="s">
        <v>42</v>
      </c>
      <c r="M1625" s="8">
        <v>1</v>
      </c>
      <c r="N1625" s="5">
        <v>35.729999999999997</v>
      </c>
      <c r="O1625" s="6">
        <v>0.1</v>
      </c>
      <c r="P1625" s="5">
        <v>14.15</v>
      </c>
      <c r="Q1625" s="5">
        <f t="shared" si="100"/>
        <v>32.156999999999996</v>
      </c>
      <c r="R1625" s="5">
        <f t="shared" si="101"/>
        <v>14.15</v>
      </c>
      <c r="S1625" s="5">
        <f t="shared" si="102"/>
        <v>18.006999999999998</v>
      </c>
      <c r="T1625" s="7">
        <f t="shared" si="103"/>
        <v>0.55997139036601673</v>
      </c>
    </row>
    <row r="1626" spans="1:20" ht="15.6">
      <c r="A1626" s="2">
        <v>3167</v>
      </c>
      <c r="B1626" s="3">
        <v>46140</v>
      </c>
      <c r="C1626" s="4">
        <f>YEAR(SalesDataTable[[#This Row],[Order Date]])</f>
        <v>2026</v>
      </c>
      <c r="D1626" s="4" t="str">
        <f>"Q"&amp;ROUNDUP(MONTH(SalesDataTable[[#This Row],[Order Date]])/3,0)</f>
        <v>Q2</v>
      </c>
      <c r="E1626" s="4">
        <f>MONTH(SalesDataTable[[#This Row],[Order Date]])</f>
        <v>4</v>
      </c>
      <c r="F1626" s="4" t="str">
        <f>TEXT(SalesDataTable[[#This Row],[Order Date]],"MMM")</f>
        <v>Apr</v>
      </c>
      <c r="G1626" s="4" t="s">
        <v>20</v>
      </c>
      <c r="H1626" s="4" t="s">
        <v>33</v>
      </c>
      <c r="I1626" s="4" t="s">
        <v>2</v>
      </c>
      <c r="J1626" s="4" t="s">
        <v>16</v>
      </c>
      <c r="K1626" s="4" t="s">
        <v>4</v>
      </c>
      <c r="L1626" s="4" t="s">
        <v>22</v>
      </c>
      <c r="M1626" s="8">
        <v>1</v>
      </c>
      <c r="N1626" s="5">
        <v>51.61</v>
      </c>
      <c r="O1626" s="6">
        <v>0</v>
      </c>
      <c r="P1626" s="5">
        <v>23</v>
      </c>
      <c r="Q1626" s="5">
        <f t="shared" si="100"/>
        <v>51.61</v>
      </c>
      <c r="R1626" s="5">
        <f t="shared" si="101"/>
        <v>23</v>
      </c>
      <c r="S1626" s="5">
        <f t="shared" si="102"/>
        <v>28.61</v>
      </c>
      <c r="T1626" s="7">
        <f t="shared" si="103"/>
        <v>0.55434993218368533</v>
      </c>
    </row>
    <row r="1627" spans="1:20" ht="15.6">
      <c r="A1627" s="2">
        <v>3171</v>
      </c>
      <c r="B1627" s="3">
        <v>46039</v>
      </c>
      <c r="C1627" s="4">
        <f>YEAR(SalesDataTable[[#This Row],[Order Date]])</f>
        <v>2026</v>
      </c>
      <c r="D1627" s="4" t="str">
        <f>"Q"&amp;ROUNDUP(MONTH(SalesDataTable[[#This Row],[Order Date]])/3,0)</f>
        <v>Q1</v>
      </c>
      <c r="E1627" s="4">
        <f>MONTH(SalesDataTable[[#This Row],[Order Date]])</f>
        <v>1</v>
      </c>
      <c r="F1627" s="4" t="str">
        <f>TEXT(SalesDataTable[[#This Row],[Order Date]],"MMM")</f>
        <v>Jan</v>
      </c>
      <c r="G1627" s="4" t="s">
        <v>0</v>
      </c>
      <c r="H1627" s="4" t="s">
        <v>50</v>
      </c>
      <c r="I1627" s="4" t="s">
        <v>19</v>
      </c>
      <c r="J1627" s="4" t="s">
        <v>3</v>
      </c>
      <c r="K1627" s="4" t="s">
        <v>4</v>
      </c>
      <c r="L1627" s="4" t="s">
        <v>22</v>
      </c>
      <c r="M1627" s="8">
        <v>1</v>
      </c>
      <c r="N1627" s="5">
        <v>51.78</v>
      </c>
      <c r="O1627" s="6">
        <v>0</v>
      </c>
      <c r="P1627" s="5">
        <v>22.64</v>
      </c>
      <c r="Q1627" s="5">
        <f t="shared" si="100"/>
        <v>51.78</v>
      </c>
      <c r="R1627" s="5">
        <f t="shared" si="101"/>
        <v>22.64</v>
      </c>
      <c r="S1627" s="5">
        <f t="shared" si="102"/>
        <v>29.14</v>
      </c>
      <c r="T1627" s="7">
        <f t="shared" si="103"/>
        <v>0.56276554654306687</v>
      </c>
    </row>
    <row r="1628" spans="1:20" ht="15.6">
      <c r="A1628" s="2">
        <v>3173</v>
      </c>
      <c r="B1628" s="3">
        <v>46384</v>
      </c>
      <c r="C1628" s="4">
        <f>YEAR(SalesDataTable[[#This Row],[Order Date]])</f>
        <v>2026</v>
      </c>
      <c r="D1628" s="4" t="str">
        <f>"Q"&amp;ROUNDUP(MONTH(SalesDataTable[[#This Row],[Order Date]])/3,0)</f>
        <v>Q4</v>
      </c>
      <c r="E1628" s="4">
        <f>MONTH(SalesDataTable[[#This Row],[Order Date]])</f>
        <v>12</v>
      </c>
      <c r="F1628" s="4" t="str">
        <f>TEXT(SalesDataTable[[#This Row],[Order Date]],"MMM")</f>
        <v>Dec</v>
      </c>
      <c r="G1628" s="4" t="s">
        <v>6</v>
      </c>
      <c r="H1628" s="4" t="s">
        <v>43</v>
      </c>
      <c r="I1628" s="4" t="s">
        <v>28</v>
      </c>
      <c r="J1628" s="4" t="s">
        <v>3</v>
      </c>
      <c r="K1628" s="4" t="s">
        <v>4</v>
      </c>
      <c r="L1628" s="4" t="s">
        <v>26</v>
      </c>
      <c r="M1628" s="8">
        <v>1</v>
      </c>
      <c r="N1628" s="5">
        <v>39.69</v>
      </c>
      <c r="O1628" s="6">
        <v>0</v>
      </c>
      <c r="P1628" s="5">
        <v>17.09</v>
      </c>
      <c r="Q1628" s="5">
        <f t="shared" si="100"/>
        <v>39.69</v>
      </c>
      <c r="R1628" s="5">
        <f t="shared" si="101"/>
        <v>17.09</v>
      </c>
      <c r="S1628" s="5">
        <f t="shared" si="102"/>
        <v>22.599999999999998</v>
      </c>
      <c r="T1628" s="7">
        <f t="shared" si="103"/>
        <v>0.56941295036533135</v>
      </c>
    </row>
    <row r="1629" spans="1:20" ht="15.6">
      <c r="A1629" s="2">
        <v>3174</v>
      </c>
      <c r="B1629" s="3">
        <v>46249</v>
      </c>
      <c r="C1629" s="4">
        <f>YEAR(SalesDataTable[[#This Row],[Order Date]])</f>
        <v>2026</v>
      </c>
      <c r="D1629" s="4" t="str">
        <f>"Q"&amp;ROUNDUP(MONTH(SalesDataTable[[#This Row],[Order Date]])/3,0)</f>
        <v>Q3</v>
      </c>
      <c r="E1629" s="4">
        <f>MONTH(SalesDataTable[[#This Row],[Order Date]])</f>
        <v>8</v>
      </c>
      <c r="F1629" s="4" t="str">
        <f>TEXT(SalesDataTable[[#This Row],[Order Date]],"MMM")</f>
        <v>Aug</v>
      </c>
      <c r="G1629" s="4" t="s">
        <v>20</v>
      </c>
      <c r="H1629" s="4" t="s">
        <v>21</v>
      </c>
      <c r="I1629" s="4" t="s">
        <v>19</v>
      </c>
      <c r="J1629" s="4" t="s">
        <v>3</v>
      </c>
      <c r="K1629" s="4" t="s">
        <v>23</v>
      </c>
      <c r="L1629" s="4" t="s">
        <v>29</v>
      </c>
      <c r="M1629" s="8">
        <v>1</v>
      </c>
      <c r="N1629" s="5">
        <v>192.67</v>
      </c>
      <c r="O1629" s="6">
        <v>0.05</v>
      </c>
      <c r="P1629" s="5">
        <v>103.37</v>
      </c>
      <c r="Q1629" s="5">
        <f t="shared" si="100"/>
        <v>183.03649999999999</v>
      </c>
      <c r="R1629" s="5">
        <f t="shared" si="101"/>
        <v>103.37</v>
      </c>
      <c r="S1629" s="5">
        <f t="shared" si="102"/>
        <v>79.666499999999985</v>
      </c>
      <c r="T1629" s="7">
        <f t="shared" si="103"/>
        <v>0.43524925356417976</v>
      </c>
    </row>
    <row r="1630" spans="1:20" ht="15.6">
      <c r="A1630" s="2">
        <v>3176</v>
      </c>
      <c r="B1630" s="3">
        <v>46037</v>
      </c>
      <c r="C1630" s="4">
        <f>YEAR(SalesDataTable[[#This Row],[Order Date]])</f>
        <v>2026</v>
      </c>
      <c r="D1630" s="4" t="str">
        <f>"Q"&amp;ROUNDUP(MONTH(SalesDataTable[[#This Row],[Order Date]])/3,0)</f>
        <v>Q1</v>
      </c>
      <c r="E1630" s="4">
        <f>MONTH(SalesDataTable[[#This Row],[Order Date]])</f>
        <v>1</v>
      </c>
      <c r="F1630" s="4" t="str">
        <f>TEXT(SalesDataTable[[#This Row],[Order Date]],"MMM")</f>
        <v>Jan</v>
      </c>
      <c r="G1630" s="4" t="s">
        <v>20</v>
      </c>
      <c r="H1630" s="4" t="s">
        <v>33</v>
      </c>
      <c r="I1630" s="4" t="s">
        <v>2</v>
      </c>
      <c r="J1630" s="4" t="s">
        <v>3</v>
      </c>
      <c r="K1630" s="4" t="s">
        <v>9</v>
      </c>
      <c r="L1630" s="4" t="s">
        <v>10</v>
      </c>
      <c r="M1630" s="8">
        <v>3</v>
      </c>
      <c r="N1630" s="5">
        <v>91.19</v>
      </c>
      <c r="O1630" s="6">
        <v>0</v>
      </c>
      <c r="P1630" s="5">
        <v>44.47</v>
      </c>
      <c r="Q1630" s="5">
        <f t="shared" si="100"/>
        <v>273.57</v>
      </c>
      <c r="R1630" s="5">
        <f t="shared" si="101"/>
        <v>133.41</v>
      </c>
      <c r="S1630" s="5">
        <f t="shared" si="102"/>
        <v>140.16</v>
      </c>
      <c r="T1630" s="7">
        <f t="shared" si="103"/>
        <v>0.5123368790437548</v>
      </c>
    </row>
    <row r="1631" spans="1:20" ht="15.6">
      <c r="A1631" s="2">
        <v>3179</v>
      </c>
      <c r="B1631" s="3">
        <v>46126</v>
      </c>
      <c r="C1631" s="4">
        <f>YEAR(SalesDataTable[[#This Row],[Order Date]])</f>
        <v>2026</v>
      </c>
      <c r="D1631" s="4" t="str">
        <f>"Q"&amp;ROUNDUP(MONTH(SalesDataTable[[#This Row],[Order Date]])/3,0)</f>
        <v>Q2</v>
      </c>
      <c r="E1631" s="4">
        <f>MONTH(SalesDataTable[[#This Row],[Order Date]])</f>
        <v>4</v>
      </c>
      <c r="F1631" s="4" t="str">
        <f>TEXT(SalesDataTable[[#This Row],[Order Date]],"MMM")</f>
        <v>Apr</v>
      </c>
      <c r="G1631" s="4" t="s">
        <v>6</v>
      </c>
      <c r="H1631" s="4" t="s">
        <v>49</v>
      </c>
      <c r="I1631" s="4" t="s">
        <v>2</v>
      </c>
      <c r="J1631" s="4" t="s">
        <v>13</v>
      </c>
      <c r="K1631" s="4" t="s">
        <v>9</v>
      </c>
      <c r="L1631" s="4" t="s">
        <v>17</v>
      </c>
      <c r="M1631" s="8">
        <v>2</v>
      </c>
      <c r="N1631" s="5">
        <v>140.65</v>
      </c>
      <c r="O1631" s="6">
        <v>0.05</v>
      </c>
      <c r="P1631" s="5">
        <v>78.900000000000006</v>
      </c>
      <c r="Q1631" s="5">
        <f t="shared" si="100"/>
        <v>267.23500000000001</v>
      </c>
      <c r="R1631" s="5">
        <f t="shared" si="101"/>
        <v>157.80000000000001</v>
      </c>
      <c r="S1631" s="5">
        <f t="shared" si="102"/>
        <v>109.435</v>
      </c>
      <c r="T1631" s="7">
        <f t="shared" si="103"/>
        <v>0.40950848504125581</v>
      </c>
    </row>
    <row r="1632" spans="1:20" ht="15.6">
      <c r="A1632" s="2">
        <v>3184</v>
      </c>
      <c r="B1632" s="3">
        <v>46371</v>
      </c>
      <c r="C1632" s="4">
        <f>YEAR(SalesDataTable[[#This Row],[Order Date]])</f>
        <v>2026</v>
      </c>
      <c r="D1632" s="4" t="str">
        <f>"Q"&amp;ROUNDUP(MONTH(SalesDataTable[[#This Row],[Order Date]])/3,0)</f>
        <v>Q4</v>
      </c>
      <c r="E1632" s="4">
        <f>MONTH(SalesDataTable[[#This Row],[Order Date]])</f>
        <v>12</v>
      </c>
      <c r="F1632" s="4" t="str">
        <f>TEXT(SalesDataTable[[#This Row],[Order Date]],"MMM")</f>
        <v>Dec</v>
      </c>
      <c r="G1632" s="4" t="s">
        <v>20</v>
      </c>
      <c r="H1632" s="4" t="s">
        <v>47</v>
      </c>
      <c r="I1632" s="4" t="s">
        <v>8</v>
      </c>
      <c r="J1632" s="4" t="s">
        <v>3</v>
      </c>
      <c r="K1632" s="4" t="s">
        <v>9</v>
      </c>
      <c r="L1632" s="4" t="s">
        <v>17</v>
      </c>
      <c r="M1632" s="8">
        <v>6</v>
      </c>
      <c r="N1632" s="5">
        <v>143.72999999999999</v>
      </c>
      <c r="O1632" s="6">
        <v>0.15</v>
      </c>
      <c r="P1632" s="5">
        <v>77.27</v>
      </c>
      <c r="Q1632" s="5">
        <f t="shared" si="100"/>
        <v>733.02299999999991</v>
      </c>
      <c r="R1632" s="5">
        <f t="shared" si="101"/>
        <v>463.62</v>
      </c>
      <c r="S1632" s="5">
        <f t="shared" si="102"/>
        <v>269.40299999999991</v>
      </c>
      <c r="T1632" s="7">
        <f t="shared" si="103"/>
        <v>0.36752325643260847</v>
      </c>
    </row>
    <row r="1633" spans="1:20" ht="15.6">
      <c r="A1633" s="2">
        <v>3185</v>
      </c>
      <c r="B1633" s="3">
        <v>46178</v>
      </c>
      <c r="C1633" s="4">
        <f>YEAR(SalesDataTable[[#This Row],[Order Date]])</f>
        <v>2026</v>
      </c>
      <c r="D1633" s="4" t="str">
        <f>"Q"&amp;ROUNDUP(MONTH(SalesDataTable[[#This Row],[Order Date]])/3,0)</f>
        <v>Q2</v>
      </c>
      <c r="E1633" s="4">
        <f>MONTH(SalesDataTable[[#This Row],[Order Date]])</f>
        <v>6</v>
      </c>
      <c r="F1633" s="4" t="str">
        <f>TEXT(SalesDataTable[[#This Row],[Order Date]],"MMM")</f>
        <v>Jun</v>
      </c>
      <c r="G1633" s="4" t="s">
        <v>0</v>
      </c>
      <c r="H1633" s="4" t="s">
        <v>50</v>
      </c>
      <c r="I1633" s="4" t="s">
        <v>2</v>
      </c>
      <c r="J1633" s="4" t="s">
        <v>13</v>
      </c>
      <c r="K1633" s="4" t="s">
        <v>4</v>
      </c>
      <c r="L1633" s="4" t="s">
        <v>22</v>
      </c>
      <c r="M1633" s="8">
        <v>1</v>
      </c>
      <c r="N1633" s="5">
        <v>49.86</v>
      </c>
      <c r="O1633" s="6">
        <v>0</v>
      </c>
      <c r="P1633" s="5">
        <v>22.72</v>
      </c>
      <c r="Q1633" s="5">
        <f t="shared" si="100"/>
        <v>49.86</v>
      </c>
      <c r="R1633" s="5">
        <f t="shared" si="101"/>
        <v>22.72</v>
      </c>
      <c r="S1633" s="5">
        <f t="shared" si="102"/>
        <v>27.14</v>
      </c>
      <c r="T1633" s="7">
        <f t="shared" si="103"/>
        <v>0.5443241075010028</v>
      </c>
    </row>
    <row r="1634" spans="1:20" ht="15.6">
      <c r="A1634" s="2">
        <v>3186</v>
      </c>
      <c r="B1634" s="3">
        <v>46146</v>
      </c>
      <c r="C1634" s="4">
        <f>YEAR(SalesDataTable[[#This Row],[Order Date]])</f>
        <v>2026</v>
      </c>
      <c r="D1634" s="4" t="str">
        <f>"Q"&amp;ROUNDUP(MONTH(SalesDataTable[[#This Row],[Order Date]])/3,0)</f>
        <v>Q2</v>
      </c>
      <c r="E1634" s="4">
        <f>MONTH(SalesDataTable[[#This Row],[Order Date]])</f>
        <v>5</v>
      </c>
      <c r="F1634" s="4" t="str">
        <f>TEXT(SalesDataTable[[#This Row],[Order Date]],"MMM")</f>
        <v>May</v>
      </c>
      <c r="G1634" s="4" t="s">
        <v>6</v>
      </c>
      <c r="H1634" s="4" t="s">
        <v>27</v>
      </c>
      <c r="I1634" s="4" t="s">
        <v>2</v>
      </c>
      <c r="J1634" s="4" t="s">
        <v>13</v>
      </c>
      <c r="K1634" s="4" t="s">
        <v>9</v>
      </c>
      <c r="L1634" s="4" t="s">
        <v>17</v>
      </c>
      <c r="M1634" s="8">
        <v>1</v>
      </c>
      <c r="N1634" s="5">
        <v>143.66</v>
      </c>
      <c r="O1634" s="6">
        <v>0.1</v>
      </c>
      <c r="P1634" s="5">
        <v>79.25</v>
      </c>
      <c r="Q1634" s="5">
        <f t="shared" si="100"/>
        <v>129.29400000000001</v>
      </c>
      <c r="R1634" s="5">
        <f t="shared" si="101"/>
        <v>79.25</v>
      </c>
      <c r="S1634" s="5">
        <f t="shared" si="102"/>
        <v>50.044000000000011</v>
      </c>
      <c r="T1634" s="7">
        <f t="shared" si="103"/>
        <v>0.38705585719368268</v>
      </c>
    </row>
    <row r="1635" spans="1:20" ht="15.6">
      <c r="A1635" s="2">
        <v>3187</v>
      </c>
      <c r="B1635" s="3">
        <v>46271</v>
      </c>
      <c r="C1635" s="4">
        <f>YEAR(SalesDataTable[[#This Row],[Order Date]])</f>
        <v>2026</v>
      </c>
      <c r="D1635" s="4" t="str">
        <f>"Q"&amp;ROUNDUP(MONTH(SalesDataTable[[#This Row],[Order Date]])/3,0)</f>
        <v>Q3</v>
      </c>
      <c r="E1635" s="4">
        <f>MONTH(SalesDataTable[[#This Row],[Order Date]])</f>
        <v>9</v>
      </c>
      <c r="F1635" s="4" t="str">
        <f>TEXT(SalesDataTable[[#This Row],[Order Date]],"MMM")</f>
        <v>Sep</v>
      </c>
      <c r="G1635" s="4" t="s">
        <v>20</v>
      </c>
      <c r="H1635" s="4" t="s">
        <v>31</v>
      </c>
      <c r="I1635" s="4" t="s">
        <v>19</v>
      </c>
      <c r="J1635" s="4" t="s">
        <v>3</v>
      </c>
      <c r="K1635" s="4" t="s">
        <v>9</v>
      </c>
      <c r="L1635" s="4" t="s">
        <v>46</v>
      </c>
      <c r="M1635" s="8">
        <v>1</v>
      </c>
      <c r="N1635" s="5">
        <v>71.680000000000007</v>
      </c>
      <c r="O1635" s="6">
        <v>0</v>
      </c>
      <c r="P1635" s="5">
        <v>31.87</v>
      </c>
      <c r="Q1635" s="5">
        <f t="shared" si="100"/>
        <v>71.680000000000007</v>
      </c>
      <c r="R1635" s="5">
        <f t="shared" si="101"/>
        <v>31.87</v>
      </c>
      <c r="S1635" s="5">
        <f t="shared" si="102"/>
        <v>39.81</v>
      </c>
      <c r="T1635" s="7">
        <f t="shared" si="103"/>
        <v>0.5553850446428571</v>
      </c>
    </row>
    <row r="1636" spans="1:20" ht="15.6">
      <c r="A1636" s="2">
        <v>3188</v>
      </c>
      <c r="B1636" s="3">
        <v>46382</v>
      </c>
      <c r="C1636" s="4">
        <f>YEAR(SalesDataTable[[#This Row],[Order Date]])</f>
        <v>2026</v>
      </c>
      <c r="D1636" s="4" t="str">
        <f>"Q"&amp;ROUNDUP(MONTH(SalesDataTable[[#This Row],[Order Date]])/3,0)</f>
        <v>Q4</v>
      </c>
      <c r="E1636" s="4">
        <f>MONTH(SalesDataTable[[#This Row],[Order Date]])</f>
        <v>12</v>
      </c>
      <c r="F1636" s="4" t="str">
        <f>TEXT(SalesDataTable[[#This Row],[Order Date]],"MMM")</f>
        <v>Dec</v>
      </c>
      <c r="G1636" s="4" t="s">
        <v>20</v>
      </c>
      <c r="H1636" s="4" t="s">
        <v>31</v>
      </c>
      <c r="I1636" s="4" t="s">
        <v>28</v>
      </c>
      <c r="J1636" s="4" t="s">
        <v>13</v>
      </c>
      <c r="K1636" s="4" t="s">
        <v>23</v>
      </c>
      <c r="L1636" s="4" t="s">
        <v>51</v>
      </c>
      <c r="M1636" s="8">
        <v>2</v>
      </c>
      <c r="N1636" s="5">
        <v>122.28</v>
      </c>
      <c r="O1636" s="6">
        <v>0.1</v>
      </c>
      <c r="P1636" s="5">
        <v>61.64</v>
      </c>
      <c r="Q1636" s="5">
        <f t="shared" si="100"/>
        <v>220.10400000000001</v>
      </c>
      <c r="R1636" s="5">
        <f t="shared" si="101"/>
        <v>123.28</v>
      </c>
      <c r="S1636" s="5">
        <f t="shared" si="102"/>
        <v>96.824000000000012</v>
      </c>
      <c r="T1636" s="7">
        <f t="shared" si="103"/>
        <v>0.43990113764402283</v>
      </c>
    </row>
    <row r="1637" spans="1:20" ht="15.6">
      <c r="A1637" s="2">
        <v>3189</v>
      </c>
      <c r="B1637" s="3">
        <v>46121</v>
      </c>
      <c r="C1637" s="4">
        <f>YEAR(SalesDataTable[[#This Row],[Order Date]])</f>
        <v>2026</v>
      </c>
      <c r="D1637" s="4" t="str">
        <f>"Q"&amp;ROUNDUP(MONTH(SalesDataTable[[#This Row],[Order Date]])/3,0)</f>
        <v>Q2</v>
      </c>
      <c r="E1637" s="4">
        <f>MONTH(SalesDataTable[[#This Row],[Order Date]])</f>
        <v>4</v>
      </c>
      <c r="F1637" s="4" t="str">
        <f>TEXT(SalesDataTable[[#This Row],[Order Date]],"MMM")</f>
        <v>Apr</v>
      </c>
      <c r="G1637" s="4" t="s">
        <v>6</v>
      </c>
      <c r="H1637" s="4" t="s">
        <v>41</v>
      </c>
      <c r="I1637" s="4" t="s">
        <v>8</v>
      </c>
      <c r="J1637" s="4" t="s">
        <v>16</v>
      </c>
      <c r="K1637" s="4" t="s">
        <v>9</v>
      </c>
      <c r="L1637" s="4" t="s">
        <v>37</v>
      </c>
      <c r="M1637" s="8">
        <v>6</v>
      </c>
      <c r="N1637" s="5">
        <v>157.38999999999999</v>
      </c>
      <c r="O1637" s="6">
        <v>0.05</v>
      </c>
      <c r="P1637" s="5">
        <v>79.239999999999995</v>
      </c>
      <c r="Q1637" s="5">
        <f t="shared" si="100"/>
        <v>897.12299999999993</v>
      </c>
      <c r="R1637" s="5">
        <f t="shared" si="101"/>
        <v>475.43999999999994</v>
      </c>
      <c r="S1637" s="5">
        <f t="shared" si="102"/>
        <v>421.68299999999999</v>
      </c>
      <c r="T1637" s="7">
        <f t="shared" si="103"/>
        <v>0.47003922539049831</v>
      </c>
    </row>
    <row r="1638" spans="1:20" ht="15.6">
      <c r="A1638" s="2">
        <v>3191</v>
      </c>
      <c r="B1638" s="3">
        <v>46364</v>
      </c>
      <c r="C1638" s="4">
        <f>YEAR(SalesDataTable[[#This Row],[Order Date]])</f>
        <v>2026</v>
      </c>
      <c r="D1638" s="4" t="str">
        <f>"Q"&amp;ROUNDUP(MONTH(SalesDataTable[[#This Row],[Order Date]])/3,0)</f>
        <v>Q4</v>
      </c>
      <c r="E1638" s="4">
        <f>MONTH(SalesDataTable[[#This Row],[Order Date]])</f>
        <v>12</v>
      </c>
      <c r="F1638" s="4" t="str">
        <f>TEXT(SalesDataTable[[#This Row],[Order Date]],"MMM")</f>
        <v>Dec</v>
      </c>
      <c r="G1638" s="4" t="s">
        <v>20</v>
      </c>
      <c r="H1638" s="4" t="s">
        <v>33</v>
      </c>
      <c r="I1638" s="4" t="s">
        <v>2</v>
      </c>
      <c r="J1638" s="4" t="s">
        <v>13</v>
      </c>
      <c r="K1638" s="4" t="s">
        <v>23</v>
      </c>
      <c r="L1638" s="4" t="s">
        <v>40</v>
      </c>
      <c r="M1638" s="8">
        <v>1</v>
      </c>
      <c r="N1638" s="5">
        <v>82.89</v>
      </c>
      <c r="O1638" s="6">
        <v>0.15</v>
      </c>
      <c r="P1638" s="5">
        <v>38.51</v>
      </c>
      <c r="Q1638" s="5">
        <f t="shared" si="100"/>
        <v>70.456500000000005</v>
      </c>
      <c r="R1638" s="5">
        <f t="shared" si="101"/>
        <v>38.51</v>
      </c>
      <c r="S1638" s="5">
        <f t="shared" si="102"/>
        <v>31.946500000000007</v>
      </c>
      <c r="T1638" s="7">
        <f t="shared" si="103"/>
        <v>0.45342161475520365</v>
      </c>
    </row>
    <row r="1639" spans="1:20" ht="15.6">
      <c r="A1639" s="2">
        <v>3192</v>
      </c>
      <c r="B1639" s="3">
        <v>46383</v>
      </c>
      <c r="C1639" s="4">
        <f>YEAR(SalesDataTable[[#This Row],[Order Date]])</f>
        <v>2026</v>
      </c>
      <c r="D1639" s="4" t="str">
        <f>"Q"&amp;ROUNDUP(MONTH(SalesDataTable[[#This Row],[Order Date]])/3,0)</f>
        <v>Q4</v>
      </c>
      <c r="E1639" s="4">
        <f>MONTH(SalesDataTable[[#This Row],[Order Date]])</f>
        <v>12</v>
      </c>
      <c r="F1639" s="4" t="str">
        <f>TEXT(SalesDataTable[[#This Row],[Order Date]],"MMM")</f>
        <v>Dec</v>
      </c>
      <c r="G1639" s="4" t="s">
        <v>20</v>
      </c>
      <c r="H1639" s="4" t="s">
        <v>31</v>
      </c>
      <c r="I1639" s="4" t="s">
        <v>2</v>
      </c>
      <c r="J1639" s="4" t="s">
        <v>3</v>
      </c>
      <c r="K1639" s="4" t="s">
        <v>9</v>
      </c>
      <c r="L1639" s="4" t="s">
        <v>10</v>
      </c>
      <c r="M1639" s="8">
        <v>2</v>
      </c>
      <c r="N1639" s="5">
        <v>93.45</v>
      </c>
      <c r="O1639" s="6">
        <v>0</v>
      </c>
      <c r="P1639" s="5">
        <v>45.75</v>
      </c>
      <c r="Q1639" s="5">
        <f t="shared" si="100"/>
        <v>186.9</v>
      </c>
      <c r="R1639" s="5">
        <f t="shared" si="101"/>
        <v>91.5</v>
      </c>
      <c r="S1639" s="5">
        <f t="shared" si="102"/>
        <v>95.4</v>
      </c>
      <c r="T1639" s="7">
        <f t="shared" si="103"/>
        <v>0.5104333868378812</v>
      </c>
    </row>
    <row r="1640" spans="1:20" ht="15.6">
      <c r="A1640" s="2">
        <v>3196</v>
      </c>
      <c r="B1640" s="3">
        <v>46359</v>
      </c>
      <c r="C1640" s="4">
        <f>YEAR(SalesDataTable[[#This Row],[Order Date]])</f>
        <v>2026</v>
      </c>
      <c r="D1640" s="4" t="str">
        <f>"Q"&amp;ROUNDUP(MONTH(SalesDataTable[[#This Row],[Order Date]])/3,0)</f>
        <v>Q4</v>
      </c>
      <c r="E1640" s="4">
        <f>MONTH(SalesDataTable[[#This Row],[Order Date]])</f>
        <v>12</v>
      </c>
      <c r="F1640" s="4" t="str">
        <f>TEXT(SalesDataTable[[#This Row],[Order Date]],"MMM")</f>
        <v>Dec</v>
      </c>
      <c r="G1640" s="4" t="s">
        <v>20</v>
      </c>
      <c r="H1640" s="4" t="s">
        <v>47</v>
      </c>
      <c r="I1640" s="4" t="s">
        <v>2</v>
      </c>
      <c r="J1640" s="4" t="s">
        <v>13</v>
      </c>
      <c r="K1640" s="4" t="s">
        <v>23</v>
      </c>
      <c r="L1640" s="4" t="s">
        <v>51</v>
      </c>
      <c r="M1640" s="8">
        <v>2</v>
      </c>
      <c r="N1640" s="5">
        <v>124.62</v>
      </c>
      <c r="O1640" s="6">
        <v>0.1</v>
      </c>
      <c r="P1640" s="5">
        <v>58.91</v>
      </c>
      <c r="Q1640" s="5">
        <f t="shared" si="100"/>
        <v>224.316</v>
      </c>
      <c r="R1640" s="5">
        <f t="shared" si="101"/>
        <v>117.82</v>
      </c>
      <c r="S1640" s="5">
        <f t="shared" si="102"/>
        <v>106.49600000000001</v>
      </c>
      <c r="T1640" s="7">
        <f t="shared" si="103"/>
        <v>0.47475882237557737</v>
      </c>
    </row>
    <row r="1641" spans="1:20" ht="15.6">
      <c r="A1641" s="2">
        <v>3197</v>
      </c>
      <c r="B1641" s="3">
        <v>46189</v>
      </c>
      <c r="C1641" s="4">
        <f>YEAR(SalesDataTable[[#This Row],[Order Date]])</f>
        <v>2026</v>
      </c>
      <c r="D1641" s="4" t="str">
        <f>"Q"&amp;ROUNDUP(MONTH(SalesDataTable[[#This Row],[Order Date]])/3,0)</f>
        <v>Q2</v>
      </c>
      <c r="E1641" s="4">
        <f>MONTH(SalesDataTable[[#This Row],[Order Date]])</f>
        <v>6</v>
      </c>
      <c r="F1641" s="4" t="str">
        <f>TEXT(SalesDataTable[[#This Row],[Order Date]],"MMM")</f>
        <v>Jun</v>
      </c>
      <c r="G1641" s="4" t="s">
        <v>6</v>
      </c>
      <c r="H1641" s="4" t="s">
        <v>43</v>
      </c>
      <c r="I1641" s="4" t="s">
        <v>19</v>
      </c>
      <c r="J1641" s="4" t="s">
        <v>13</v>
      </c>
      <c r="K1641" s="4" t="s">
        <v>4</v>
      </c>
      <c r="L1641" s="4" t="s">
        <v>26</v>
      </c>
      <c r="M1641" s="8">
        <v>3</v>
      </c>
      <c r="N1641" s="5">
        <v>40.51</v>
      </c>
      <c r="O1641" s="6">
        <v>0</v>
      </c>
      <c r="P1641" s="5">
        <v>16.940000000000001</v>
      </c>
      <c r="Q1641" s="5">
        <f t="shared" si="100"/>
        <v>121.53</v>
      </c>
      <c r="R1641" s="5">
        <f t="shared" si="101"/>
        <v>50.820000000000007</v>
      </c>
      <c r="S1641" s="5">
        <f t="shared" si="102"/>
        <v>70.709999999999994</v>
      </c>
      <c r="T1641" s="7">
        <f t="shared" si="103"/>
        <v>0.58183164650703523</v>
      </c>
    </row>
    <row r="1642" spans="1:20" ht="15.6">
      <c r="A1642" s="2">
        <v>3199</v>
      </c>
      <c r="B1642" s="3">
        <v>46357</v>
      </c>
      <c r="C1642" s="4">
        <f>YEAR(SalesDataTable[[#This Row],[Order Date]])</f>
        <v>2026</v>
      </c>
      <c r="D1642" s="4" t="str">
        <f>"Q"&amp;ROUNDUP(MONTH(SalesDataTable[[#This Row],[Order Date]])/3,0)</f>
        <v>Q4</v>
      </c>
      <c r="E1642" s="4">
        <f>MONTH(SalesDataTable[[#This Row],[Order Date]])</f>
        <v>12</v>
      </c>
      <c r="F1642" s="4" t="str">
        <f>TEXT(SalesDataTable[[#This Row],[Order Date]],"MMM")</f>
        <v>Dec</v>
      </c>
      <c r="G1642" s="4" t="s">
        <v>11</v>
      </c>
      <c r="H1642" s="4" t="s">
        <v>52</v>
      </c>
      <c r="I1642" s="4" t="s">
        <v>28</v>
      </c>
      <c r="J1642" s="4" t="s">
        <v>3</v>
      </c>
      <c r="K1642" s="4" t="s">
        <v>34</v>
      </c>
      <c r="L1642" s="4" t="s">
        <v>35</v>
      </c>
      <c r="M1642" s="8">
        <v>1</v>
      </c>
      <c r="N1642" s="5">
        <v>41.33</v>
      </c>
      <c r="O1642" s="6">
        <v>0</v>
      </c>
      <c r="P1642" s="5">
        <v>15.03</v>
      </c>
      <c r="Q1642" s="5">
        <f t="shared" si="100"/>
        <v>41.33</v>
      </c>
      <c r="R1642" s="5">
        <f t="shared" si="101"/>
        <v>15.03</v>
      </c>
      <c r="S1642" s="5">
        <f t="shared" si="102"/>
        <v>26.299999999999997</v>
      </c>
      <c r="T1642" s="7">
        <f t="shared" si="103"/>
        <v>0.6363416404548754</v>
      </c>
    </row>
    <row r="1643" spans="1:20" ht="15.6">
      <c r="A1643" s="2">
        <v>3200</v>
      </c>
      <c r="B1643" s="3">
        <v>46248</v>
      </c>
      <c r="C1643" s="4">
        <f>YEAR(SalesDataTable[[#This Row],[Order Date]])</f>
        <v>2026</v>
      </c>
      <c r="D1643" s="4" t="str">
        <f>"Q"&amp;ROUNDUP(MONTH(SalesDataTable[[#This Row],[Order Date]])/3,0)</f>
        <v>Q3</v>
      </c>
      <c r="E1643" s="4">
        <f>MONTH(SalesDataTable[[#This Row],[Order Date]])</f>
        <v>8</v>
      </c>
      <c r="F1643" s="4"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100"/>
        <v>152.97</v>
      </c>
      <c r="R1643" s="5">
        <f t="shared" si="101"/>
        <v>79.66</v>
      </c>
      <c r="S1643" s="5">
        <f t="shared" si="102"/>
        <v>73.31</v>
      </c>
      <c r="T1643" s="7">
        <f t="shared" si="103"/>
        <v>0.47924429626724196</v>
      </c>
    </row>
    <row r="1644" spans="1:20" ht="15.6">
      <c r="A1644" s="2">
        <v>3205</v>
      </c>
      <c r="B1644" s="3">
        <v>46175</v>
      </c>
      <c r="C1644" s="4">
        <f>YEAR(SalesDataTable[[#This Row],[Order Date]])</f>
        <v>2026</v>
      </c>
      <c r="D1644" s="4" t="str">
        <f>"Q"&amp;ROUNDUP(MONTH(SalesDataTable[[#This Row],[Order Date]])/3,0)</f>
        <v>Q2</v>
      </c>
      <c r="E1644" s="4">
        <f>MONTH(SalesDataTable[[#This Row],[Order Date]])</f>
        <v>6</v>
      </c>
      <c r="F1644" s="4" t="str">
        <f>TEXT(SalesDataTable[[#This Row],[Order Date]],"MMM")</f>
        <v>Jun</v>
      </c>
      <c r="G1644" s="4" t="s">
        <v>20</v>
      </c>
      <c r="H1644" s="4" t="s">
        <v>21</v>
      </c>
      <c r="I1644" s="4" t="s">
        <v>8</v>
      </c>
      <c r="J1644" s="4" t="s">
        <v>16</v>
      </c>
      <c r="K1644" s="4" t="s">
        <v>9</v>
      </c>
      <c r="L1644" s="4" t="s">
        <v>17</v>
      </c>
      <c r="M1644" s="8">
        <v>6</v>
      </c>
      <c r="N1644" s="5">
        <v>146.85</v>
      </c>
      <c r="O1644" s="6">
        <v>0.15</v>
      </c>
      <c r="P1644" s="5">
        <v>80.45</v>
      </c>
      <c r="Q1644" s="5">
        <f t="shared" si="100"/>
        <v>748.93499999999995</v>
      </c>
      <c r="R1644" s="5">
        <f t="shared" si="101"/>
        <v>482.70000000000005</v>
      </c>
      <c r="S1644" s="5">
        <f t="shared" si="102"/>
        <v>266.2349999999999</v>
      </c>
      <c r="T1644" s="7">
        <f t="shared" si="103"/>
        <v>0.35548478839952724</v>
      </c>
    </row>
    <row r="1645" spans="1:20" ht="15.6">
      <c r="A1645" s="2">
        <v>3206</v>
      </c>
      <c r="B1645" s="3">
        <v>46135</v>
      </c>
      <c r="C1645" s="4">
        <f>YEAR(SalesDataTable[[#This Row],[Order Date]])</f>
        <v>2026</v>
      </c>
      <c r="D1645" s="4" t="str">
        <f>"Q"&amp;ROUNDUP(MONTH(SalesDataTable[[#This Row],[Order Date]])/3,0)</f>
        <v>Q2</v>
      </c>
      <c r="E1645" s="4">
        <f>MONTH(SalesDataTable[[#This Row],[Order Date]])</f>
        <v>4</v>
      </c>
      <c r="F1645" s="4" t="str">
        <f>TEXT(SalesDataTable[[#This Row],[Order Date]],"MMM")</f>
        <v>Apr</v>
      </c>
      <c r="G1645" s="4" t="s">
        <v>20</v>
      </c>
      <c r="H1645" s="4" t="s">
        <v>33</v>
      </c>
      <c r="I1645" s="4" t="s">
        <v>28</v>
      </c>
      <c r="J1645" s="4" t="s">
        <v>3</v>
      </c>
      <c r="K1645" s="4" t="s">
        <v>4</v>
      </c>
      <c r="L1645" s="4" t="s">
        <v>26</v>
      </c>
      <c r="M1645" s="8">
        <v>4</v>
      </c>
      <c r="N1645" s="5">
        <v>39.78</v>
      </c>
      <c r="O1645" s="6">
        <v>0.05</v>
      </c>
      <c r="P1645" s="5">
        <v>16.7</v>
      </c>
      <c r="Q1645" s="5">
        <f t="shared" si="100"/>
        <v>151.16399999999999</v>
      </c>
      <c r="R1645" s="5">
        <f t="shared" si="101"/>
        <v>66.8</v>
      </c>
      <c r="S1645" s="5">
        <f t="shared" si="102"/>
        <v>84.36399999999999</v>
      </c>
      <c r="T1645" s="7">
        <f t="shared" si="103"/>
        <v>0.55809584292556425</v>
      </c>
    </row>
    <row r="1646" spans="1:20" ht="15.6">
      <c r="A1646" s="2">
        <v>3208</v>
      </c>
      <c r="B1646" s="3">
        <v>46303</v>
      </c>
      <c r="C1646" s="4">
        <f>YEAR(SalesDataTable[[#This Row],[Order Date]])</f>
        <v>2026</v>
      </c>
      <c r="D1646" s="4" t="str">
        <f>"Q"&amp;ROUNDUP(MONTH(SalesDataTable[[#This Row],[Order Date]])/3,0)</f>
        <v>Q4</v>
      </c>
      <c r="E1646" s="4">
        <f>MONTH(SalesDataTable[[#This Row],[Order Date]])</f>
        <v>10</v>
      </c>
      <c r="F1646" s="4" t="str">
        <f>TEXT(SalesDataTable[[#This Row],[Order Date]],"MMM")</f>
        <v>Oct</v>
      </c>
      <c r="G1646" s="4" t="s">
        <v>11</v>
      </c>
      <c r="H1646" s="4" t="s">
        <v>39</v>
      </c>
      <c r="I1646" s="4" t="s">
        <v>8</v>
      </c>
      <c r="J1646" s="4" t="s">
        <v>13</v>
      </c>
      <c r="K1646" s="4" t="s">
        <v>4</v>
      </c>
      <c r="L1646" s="4" t="s">
        <v>26</v>
      </c>
      <c r="M1646" s="8">
        <v>6</v>
      </c>
      <c r="N1646" s="5">
        <v>41.27</v>
      </c>
      <c r="O1646" s="6">
        <v>0.1</v>
      </c>
      <c r="P1646" s="5">
        <v>16.61</v>
      </c>
      <c r="Q1646" s="5">
        <f t="shared" si="100"/>
        <v>222.858</v>
      </c>
      <c r="R1646" s="5">
        <f t="shared" si="101"/>
        <v>99.66</v>
      </c>
      <c r="S1646" s="5">
        <f t="shared" si="102"/>
        <v>123.19800000000001</v>
      </c>
      <c r="T1646" s="7">
        <f t="shared" si="103"/>
        <v>0.55280941227149127</v>
      </c>
    </row>
    <row r="1647" spans="1:20" ht="15.6">
      <c r="A1647" s="2">
        <v>3209</v>
      </c>
      <c r="B1647" s="3">
        <v>46191</v>
      </c>
      <c r="C1647" s="4">
        <f>YEAR(SalesDataTable[[#This Row],[Order Date]])</f>
        <v>2026</v>
      </c>
      <c r="D1647" s="4" t="str">
        <f>"Q"&amp;ROUNDUP(MONTH(SalesDataTable[[#This Row],[Order Date]])/3,0)</f>
        <v>Q2</v>
      </c>
      <c r="E1647" s="4">
        <f>MONTH(SalesDataTable[[#This Row],[Order Date]])</f>
        <v>6</v>
      </c>
      <c r="F1647" s="4" t="str">
        <f>TEXT(SalesDataTable[[#This Row],[Order Date]],"MMM")</f>
        <v>Jun</v>
      </c>
      <c r="G1647" s="4" t="s">
        <v>20</v>
      </c>
      <c r="H1647" s="4" t="s">
        <v>47</v>
      </c>
      <c r="I1647" s="4" t="s">
        <v>2</v>
      </c>
      <c r="J1647" s="4" t="s">
        <v>3</v>
      </c>
      <c r="K1647" s="4" t="s">
        <v>14</v>
      </c>
      <c r="L1647" s="4" t="s">
        <v>44</v>
      </c>
      <c r="M1647" s="8">
        <v>2</v>
      </c>
      <c r="N1647" s="5">
        <v>133.12</v>
      </c>
      <c r="O1647" s="6">
        <v>0</v>
      </c>
      <c r="P1647" s="5">
        <v>67.02</v>
      </c>
      <c r="Q1647" s="5">
        <f t="shared" si="100"/>
        <v>266.24</v>
      </c>
      <c r="R1647" s="5">
        <f t="shared" si="101"/>
        <v>134.04</v>
      </c>
      <c r="S1647" s="5">
        <f t="shared" si="102"/>
        <v>132.20000000000002</v>
      </c>
      <c r="T1647" s="7">
        <f t="shared" si="103"/>
        <v>0.4965444711538462</v>
      </c>
    </row>
    <row r="1648" spans="1:20" ht="15.6">
      <c r="A1648" s="2">
        <v>3210</v>
      </c>
      <c r="B1648" s="3">
        <v>46215</v>
      </c>
      <c r="C1648" s="4">
        <f>YEAR(SalesDataTable[[#This Row],[Order Date]])</f>
        <v>2026</v>
      </c>
      <c r="D1648" s="4" t="str">
        <f>"Q"&amp;ROUNDUP(MONTH(SalesDataTable[[#This Row],[Order Date]])/3,0)</f>
        <v>Q3</v>
      </c>
      <c r="E1648" s="4">
        <f>MONTH(SalesDataTable[[#This Row],[Order Date]])</f>
        <v>7</v>
      </c>
      <c r="F1648" s="4" t="str">
        <f>TEXT(SalesDataTable[[#This Row],[Order Date]],"MMM")</f>
        <v>Jul</v>
      </c>
      <c r="G1648" s="4" t="s">
        <v>0</v>
      </c>
      <c r="H1648" s="4" t="s">
        <v>1</v>
      </c>
      <c r="I1648" s="4" t="s">
        <v>2</v>
      </c>
      <c r="J1648" s="4" t="s">
        <v>3</v>
      </c>
      <c r="K1648" s="4" t="s">
        <v>14</v>
      </c>
      <c r="L1648" s="4" t="s">
        <v>15</v>
      </c>
      <c r="M1648" s="8">
        <v>1</v>
      </c>
      <c r="N1648" s="5">
        <v>37.090000000000003</v>
      </c>
      <c r="O1648" s="6">
        <v>0</v>
      </c>
      <c r="P1648" s="5">
        <v>13.43</v>
      </c>
      <c r="Q1648" s="5">
        <f t="shared" si="100"/>
        <v>37.090000000000003</v>
      </c>
      <c r="R1648" s="5">
        <f t="shared" si="101"/>
        <v>13.43</v>
      </c>
      <c r="S1648" s="5">
        <f t="shared" si="102"/>
        <v>23.660000000000004</v>
      </c>
      <c r="T1648" s="7">
        <f t="shared" si="103"/>
        <v>0.63790779185764357</v>
      </c>
    </row>
    <row r="1649" spans="1:20" ht="15.6">
      <c r="A1649" s="2">
        <v>3211</v>
      </c>
      <c r="B1649" s="3">
        <v>46261</v>
      </c>
      <c r="C1649" s="4">
        <f>YEAR(SalesDataTable[[#This Row],[Order Date]])</f>
        <v>2026</v>
      </c>
      <c r="D1649" s="4" t="str">
        <f>"Q"&amp;ROUNDUP(MONTH(SalesDataTable[[#This Row],[Order Date]])/3,0)</f>
        <v>Q3</v>
      </c>
      <c r="E1649" s="4">
        <f>MONTH(SalesDataTable[[#This Row],[Order Date]])</f>
        <v>8</v>
      </c>
      <c r="F1649" s="4" t="str">
        <f>TEXT(SalesDataTable[[#This Row],[Order Date]],"MMM")</f>
        <v>Aug</v>
      </c>
      <c r="G1649" s="4" t="s">
        <v>6</v>
      </c>
      <c r="H1649" s="4" t="s">
        <v>49</v>
      </c>
      <c r="I1649" s="4" t="s">
        <v>19</v>
      </c>
      <c r="J1649" s="4" t="s">
        <v>16</v>
      </c>
      <c r="K1649" s="4" t="s">
        <v>4</v>
      </c>
      <c r="L1649" s="4" t="s">
        <v>26</v>
      </c>
      <c r="M1649" s="8">
        <v>3</v>
      </c>
      <c r="N1649" s="5">
        <v>41.33</v>
      </c>
      <c r="O1649" s="6">
        <v>0.05</v>
      </c>
      <c r="P1649" s="5">
        <v>17</v>
      </c>
      <c r="Q1649" s="5">
        <f t="shared" si="100"/>
        <v>117.79049999999999</v>
      </c>
      <c r="R1649" s="5">
        <f t="shared" si="101"/>
        <v>51</v>
      </c>
      <c r="S1649" s="5">
        <f t="shared" si="102"/>
        <v>66.790499999999994</v>
      </c>
      <c r="T1649" s="7">
        <f t="shared" si="103"/>
        <v>0.56702790123142355</v>
      </c>
    </row>
    <row r="1650" spans="1:20" ht="15.6">
      <c r="A1650" s="2">
        <v>3212</v>
      </c>
      <c r="B1650" s="3">
        <v>46308</v>
      </c>
      <c r="C1650" s="4">
        <f>YEAR(SalesDataTable[[#This Row],[Order Date]])</f>
        <v>2026</v>
      </c>
      <c r="D1650" s="4" t="str">
        <f>"Q"&amp;ROUNDUP(MONTH(SalesDataTable[[#This Row],[Order Date]])/3,0)</f>
        <v>Q4</v>
      </c>
      <c r="E1650" s="4">
        <f>MONTH(SalesDataTable[[#This Row],[Order Date]])</f>
        <v>10</v>
      </c>
      <c r="F1650" s="4" t="str">
        <f>TEXT(SalesDataTable[[#This Row],[Order Date]],"MMM")</f>
        <v>Oct</v>
      </c>
      <c r="G1650" s="4" t="s">
        <v>11</v>
      </c>
      <c r="H1650" s="4" t="s">
        <v>12</v>
      </c>
      <c r="I1650" s="4" t="s">
        <v>8</v>
      </c>
      <c r="J1650" s="4" t="s">
        <v>3</v>
      </c>
      <c r="K1650" s="4" t="s">
        <v>4</v>
      </c>
      <c r="L1650" s="4" t="s">
        <v>26</v>
      </c>
      <c r="M1650" s="8">
        <v>15</v>
      </c>
      <c r="N1650" s="5">
        <v>40</v>
      </c>
      <c r="O1650" s="6">
        <v>0.1</v>
      </c>
      <c r="P1650" s="5">
        <v>16.420000000000002</v>
      </c>
      <c r="Q1650" s="5">
        <f t="shared" si="100"/>
        <v>540</v>
      </c>
      <c r="R1650" s="5">
        <f t="shared" si="101"/>
        <v>246.3</v>
      </c>
      <c r="S1650" s="5">
        <f t="shared" si="102"/>
        <v>293.7</v>
      </c>
      <c r="T1650" s="7">
        <f t="shared" si="103"/>
        <v>0.54388888888888887</v>
      </c>
    </row>
    <row r="1651" spans="1:20" ht="15.6">
      <c r="A1651" s="2">
        <v>3213</v>
      </c>
      <c r="B1651" s="3">
        <v>46131</v>
      </c>
      <c r="C1651" s="4">
        <f>YEAR(SalesDataTable[[#This Row],[Order Date]])</f>
        <v>2026</v>
      </c>
      <c r="D1651" s="4" t="str">
        <f>"Q"&amp;ROUNDUP(MONTH(SalesDataTable[[#This Row],[Order Date]])/3,0)</f>
        <v>Q2</v>
      </c>
      <c r="E1651" s="4">
        <f>MONTH(SalesDataTable[[#This Row],[Order Date]])</f>
        <v>4</v>
      </c>
      <c r="F1651" s="4" t="str">
        <f>TEXT(SalesDataTable[[#This Row],[Order Date]],"MMM")</f>
        <v>Apr</v>
      </c>
      <c r="G1651" s="4" t="s">
        <v>0</v>
      </c>
      <c r="H1651" s="4" t="s">
        <v>50</v>
      </c>
      <c r="I1651" s="4" t="s">
        <v>2</v>
      </c>
      <c r="J1651" s="4" t="s">
        <v>3</v>
      </c>
      <c r="K1651" s="4" t="s">
        <v>14</v>
      </c>
      <c r="L1651" s="4" t="s">
        <v>44</v>
      </c>
      <c r="M1651" s="8">
        <v>2</v>
      </c>
      <c r="N1651" s="5">
        <v>132.53</v>
      </c>
      <c r="O1651" s="6">
        <v>0.05</v>
      </c>
      <c r="P1651" s="5">
        <v>66.39</v>
      </c>
      <c r="Q1651" s="5">
        <f t="shared" si="100"/>
        <v>251.80699999999999</v>
      </c>
      <c r="R1651" s="5">
        <f t="shared" si="101"/>
        <v>132.78</v>
      </c>
      <c r="S1651" s="5">
        <f t="shared" si="102"/>
        <v>119.02699999999999</v>
      </c>
      <c r="T1651" s="7">
        <f t="shared" si="103"/>
        <v>0.47269138665724142</v>
      </c>
    </row>
    <row r="1652" spans="1:20" ht="15.6">
      <c r="A1652" s="2">
        <v>3216</v>
      </c>
      <c r="B1652" s="3">
        <v>46291</v>
      </c>
      <c r="C1652" s="4">
        <f>YEAR(SalesDataTable[[#This Row],[Order Date]])</f>
        <v>2026</v>
      </c>
      <c r="D1652" s="4" t="str">
        <f>"Q"&amp;ROUNDUP(MONTH(SalesDataTable[[#This Row],[Order Date]])/3,0)</f>
        <v>Q3</v>
      </c>
      <c r="E1652" s="4">
        <f>MONTH(SalesDataTable[[#This Row],[Order Date]])</f>
        <v>9</v>
      </c>
      <c r="F1652" s="4" t="str">
        <f>TEXT(SalesDataTable[[#This Row],[Order Date]],"MMM")</f>
        <v>Sep</v>
      </c>
      <c r="G1652" s="4" t="s">
        <v>6</v>
      </c>
      <c r="H1652" s="4" t="s">
        <v>43</v>
      </c>
      <c r="I1652" s="4" t="s">
        <v>19</v>
      </c>
      <c r="J1652" s="4" t="s">
        <v>3</v>
      </c>
      <c r="K1652" s="4" t="s">
        <v>14</v>
      </c>
      <c r="L1652" s="4" t="s">
        <v>15</v>
      </c>
      <c r="M1652" s="8">
        <v>2</v>
      </c>
      <c r="N1652" s="5">
        <v>35.44</v>
      </c>
      <c r="O1652" s="6">
        <v>0.1</v>
      </c>
      <c r="P1652" s="5">
        <v>13.2</v>
      </c>
      <c r="Q1652" s="5">
        <f t="shared" si="100"/>
        <v>63.791999999999994</v>
      </c>
      <c r="R1652" s="5">
        <f t="shared" si="101"/>
        <v>26.4</v>
      </c>
      <c r="S1652" s="5">
        <f t="shared" si="102"/>
        <v>37.391999999999996</v>
      </c>
      <c r="T1652" s="7">
        <f t="shared" si="103"/>
        <v>0.58615500376222718</v>
      </c>
    </row>
    <row r="1653" spans="1:20" ht="15.6">
      <c r="A1653" s="2">
        <v>3218</v>
      </c>
      <c r="B1653" s="3">
        <v>46320</v>
      </c>
      <c r="C1653" s="4">
        <f>YEAR(SalesDataTable[[#This Row],[Order Date]])</f>
        <v>2026</v>
      </c>
      <c r="D1653" s="4" t="str">
        <f>"Q"&amp;ROUNDUP(MONTH(SalesDataTable[[#This Row],[Order Date]])/3,0)</f>
        <v>Q4</v>
      </c>
      <c r="E1653" s="4">
        <f>MONTH(SalesDataTable[[#This Row],[Order Date]])</f>
        <v>10</v>
      </c>
      <c r="F1653" s="4" t="str">
        <f>TEXT(SalesDataTable[[#This Row],[Order Date]],"MMM")</f>
        <v>Oct</v>
      </c>
      <c r="G1653" s="4" t="s">
        <v>0</v>
      </c>
      <c r="H1653" s="4" t="s">
        <v>50</v>
      </c>
      <c r="I1653" s="4" t="s">
        <v>8</v>
      </c>
      <c r="J1653" s="4" t="s">
        <v>16</v>
      </c>
      <c r="K1653" s="4" t="s">
        <v>14</v>
      </c>
      <c r="L1653" s="4" t="s">
        <v>44</v>
      </c>
      <c r="M1653" s="8">
        <v>6</v>
      </c>
      <c r="N1653" s="5">
        <v>132.08000000000001</v>
      </c>
      <c r="O1653" s="6">
        <v>0.1</v>
      </c>
      <c r="P1653" s="5">
        <v>67.61</v>
      </c>
      <c r="Q1653" s="5">
        <f t="shared" si="100"/>
        <v>713.23200000000008</v>
      </c>
      <c r="R1653" s="5">
        <f t="shared" si="101"/>
        <v>405.65999999999997</v>
      </c>
      <c r="S1653" s="5">
        <f t="shared" si="102"/>
        <v>307.57200000000012</v>
      </c>
      <c r="T1653" s="7">
        <f t="shared" si="103"/>
        <v>0.43123696076451995</v>
      </c>
    </row>
    <row r="1654" spans="1:20" ht="15.6">
      <c r="A1654" s="2">
        <v>3219</v>
      </c>
      <c r="B1654" s="3">
        <v>46038</v>
      </c>
      <c r="C1654" s="4">
        <f>YEAR(SalesDataTable[[#This Row],[Order Date]])</f>
        <v>2026</v>
      </c>
      <c r="D1654" s="4" t="str">
        <f>"Q"&amp;ROUNDUP(MONTH(SalesDataTable[[#This Row],[Order Date]])/3,0)</f>
        <v>Q1</v>
      </c>
      <c r="E1654" s="4">
        <f>MONTH(SalesDataTable[[#This Row],[Order Date]])</f>
        <v>1</v>
      </c>
      <c r="F1654" s="4" t="str">
        <f>TEXT(SalesDataTable[[#This Row],[Order Date]],"MMM")</f>
        <v>Jan</v>
      </c>
      <c r="G1654" s="4" t="s">
        <v>6</v>
      </c>
      <c r="H1654" s="4" t="s">
        <v>41</v>
      </c>
      <c r="I1654" s="4" t="s">
        <v>19</v>
      </c>
      <c r="J1654" s="4" t="s">
        <v>3</v>
      </c>
      <c r="K1654" s="4" t="s">
        <v>9</v>
      </c>
      <c r="L1654" s="4" t="s">
        <v>10</v>
      </c>
      <c r="M1654" s="8">
        <v>1</v>
      </c>
      <c r="N1654" s="5">
        <v>92.6</v>
      </c>
      <c r="O1654" s="6">
        <v>0.05</v>
      </c>
      <c r="P1654" s="5">
        <v>44.15</v>
      </c>
      <c r="Q1654" s="5">
        <f t="shared" si="100"/>
        <v>87.969999999999985</v>
      </c>
      <c r="R1654" s="5">
        <f t="shared" si="101"/>
        <v>44.15</v>
      </c>
      <c r="S1654" s="5">
        <f t="shared" si="102"/>
        <v>43.819999999999986</v>
      </c>
      <c r="T1654" s="7">
        <f t="shared" si="103"/>
        <v>0.4981243605774695</v>
      </c>
    </row>
    <row r="1655" spans="1:20" ht="15.6">
      <c r="A1655" s="2">
        <v>3220</v>
      </c>
      <c r="B1655" s="3">
        <v>46208</v>
      </c>
      <c r="C1655" s="4">
        <f>YEAR(SalesDataTable[[#This Row],[Order Date]])</f>
        <v>2026</v>
      </c>
      <c r="D1655" s="4" t="str">
        <f>"Q"&amp;ROUNDUP(MONTH(SalesDataTable[[#This Row],[Order Date]])/3,0)</f>
        <v>Q3</v>
      </c>
      <c r="E1655" s="4">
        <f>MONTH(SalesDataTable[[#This Row],[Order Date]])</f>
        <v>7</v>
      </c>
      <c r="F1655" s="4" t="str">
        <f>TEXT(SalesDataTable[[#This Row],[Order Date]],"MMM")</f>
        <v>Jul</v>
      </c>
      <c r="G1655" s="4" t="s">
        <v>0</v>
      </c>
      <c r="H1655" s="4" t="s">
        <v>36</v>
      </c>
      <c r="I1655" s="4" t="s">
        <v>19</v>
      </c>
      <c r="J1655" s="4" t="s">
        <v>3</v>
      </c>
      <c r="K1655" s="4" t="s">
        <v>34</v>
      </c>
      <c r="L1655" s="4" t="s">
        <v>45</v>
      </c>
      <c r="M1655" s="8">
        <v>3</v>
      </c>
      <c r="N1655" s="5">
        <v>50.16</v>
      </c>
      <c r="O1655" s="6">
        <v>0.05</v>
      </c>
      <c r="P1655" s="5">
        <v>22.24</v>
      </c>
      <c r="Q1655" s="5">
        <f t="shared" si="100"/>
        <v>142.95599999999999</v>
      </c>
      <c r="R1655" s="5">
        <f t="shared" si="101"/>
        <v>66.72</v>
      </c>
      <c r="S1655" s="5">
        <f t="shared" si="102"/>
        <v>76.23599999999999</v>
      </c>
      <c r="T1655" s="7">
        <f t="shared" si="103"/>
        <v>0.53328296818601528</v>
      </c>
    </row>
    <row r="1656" spans="1:20" ht="15.6">
      <c r="A1656" s="2">
        <v>3222</v>
      </c>
      <c r="B1656" s="3">
        <v>46142</v>
      </c>
      <c r="C1656" s="4">
        <f>YEAR(SalesDataTable[[#This Row],[Order Date]])</f>
        <v>2026</v>
      </c>
      <c r="D1656" s="4" t="str">
        <f>"Q"&amp;ROUNDUP(MONTH(SalesDataTable[[#This Row],[Order Date]])/3,0)</f>
        <v>Q2</v>
      </c>
      <c r="E1656" s="4">
        <f>MONTH(SalesDataTable[[#This Row],[Order Date]])</f>
        <v>4</v>
      </c>
      <c r="F1656" s="4" t="str">
        <f>TEXT(SalesDataTable[[#This Row],[Order Date]],"MMM")</f>
        <v>Apr</v>
      </c>
      <c r="G1656" s="4" t="s">
        <v>11</v>
      </c>
      <c r="H1656" s="4" t="s">
        <v>52</v>
      </c>
      <c r="I1656" s="4" t="s">
        <v>8</v>
      </c>
      <c r="J1656" s="4" t="s">
        <v>16</v>
      </c>
      <c r="K1656" s="4" t="s">
        <v>23</v>
      </c>
      <c r="L1656" s="4" t="s">
        <v>51</v>
      </c>
      <c r="M1656" s="8">
        <v>3</v>
      </c>
      <c r="N1656" s="5">
        <v>126.03</v>
      </c>
      <c r="O1656" s="6">
        <v>0.1</v>
      </c>
      <c r="P1656" s="5">
        <v>61.75</v>
      </c>
      <c r="Q1656" s="5">
        <f t="shared" si="100"/>
        <v>340.28100000000006</v>
      </c>
      <c r="R1656" s="5">
        <f t="shared" si="101"/>
        <v>185.25</v>
      </c>
      <c r="S1656" s="5">
        <f t="shared" si="102"/>
        <v>155.03100000000006</v>
      </c>
      <c r="T1656" s="7">
        <f t="shared" si="103"/>
        <v>0.45559699189787273</v>
      </c>
    </row>
    <row r="1657" spans="1:20" ht="15.6">
      <c r="A1657" s="2">
        <v>3223</v>
      </c>
      <c r="B1657" s="3">
        <v>46193</v>
      </c>
      <c r="C1657" s="4">
        <f>YEAR(SalesDataTable[[#This Row],[Order Date]])</f>
        <v>2026</v>
      </c>
      <c r="D1657" s="4" t="str">
        <f>"Q"&amp;ROUNDUP(MONTH(SalesDataTable[[#This Row],[Order Date]])/3,0)</f>
        <v>Q2</v>
      </c>
      <c r="E1657" s="4">
        <f>MONTH(SalesDataTable[[#This Row],[Order Date]])</f>
        <v>6</v>
      </c>
      <c r="F1657" s="4" t="str">
        <f>TEXT(SalesDataTable[[#This Row],[Order Date]],"MMM")</f>
        <v>Jun</v>
      </c>
      <c r="G1657" s="4" t="s">
        <v>6</v>
      </c>
      <c r="H1657" s="4" t="s">
        <v>49</v>
      </c>
      <c r="I1657" s="4" t="s">
        <v>19</v>
      </c>
      <c r="J1657" s="4" t="s">
        <v>3</v>
      </c>
      <c r="K1657" s="4" t="s">
        <v>34</v>
      </c>
      <c r="L1657" s="4" t="s">
        <v>45</v>
      </c>
      <c r="M1657" s="8">
        <v>1</v>
      </c>
      <c r="N1657" s="5">
        <v>50.11</v>
      </c>
      <c r="O1657" s="6">
        <v>0.05</v>
      </c>
      <c r="P1657" s="5">
        <v>21.38</v>
      </c>
      <c r="Q1657" s="5">
        <f t="shared" si="100"/>
        <v>47.604499999999994</v>
      </c>
      <c r="R1657" s="5">
        <f t="shared" si="101"/>
        <v>21.38</v>
      </c>
      <c r="S1657" s="5">
        <f t="shared" si="102"/>
        <v>26.224499999999995</v>
      </c>
      <c r="T1657" s="7">
        <f t="shared" si="103"/>
        <v>0.55088279469377888</v>
      </c>
    </row>
    <row r="1658" spans="1:20" ht="15.6">
      <c r="A1658" s="2">
        <v>3225</v>
      </c>
      <c r="B1658" s="3">
        <v>46082</v>
      </c>
      <c r="C1658" s="4">
        <f>YEAR(SalesDataTable[[#This Row],[Order Date]])</f>
        <v>2026</v>
      </c>
      <c r="D1658" s="4" t="str">
        <f>"Q"&amp;ROUNDUP(MONTH(SalesDataTable[[#This Row],[Order Date]])/3,0)</f>
        <v>Q1</v>
      </c>
      <c r="E1658" s="4">
        <f>MONTH(SalesDataTable[[#This Row],[Order Date]])</f>
        <v>3</v>
      </c>
      <c r="F1658" s="4" t="str">
        <f>TEXT(SalesDataTable[[#This Row],[Order Date]],"MMM")</f>
        <v>Mar</v>
      </c>
      <c r="G1658" s="4" t="s">
        <v>11</v>
      </c>
      <c r="H1658" s="4" t="s">
        <v>12</v>
      </c>
      <c r="I1658" s="4" t="s">
        <v>19</v>
      </c>
      <c r="J1658" s="4" t="s">
        <v>16</v>
      </c>
      <c r="K1658" s="4" t="s">
        <v>23</v>
      </c>
      <c r="L1658" s="4" t="s">
        <v>29</v>
      </c>
      <c r="M1658" s="8">
        <v>1</v>
      </c>
      <c r="N1658" s="5">
        <v>195.06</v>
      </c>
      <c r="O1658" s="6">
        <v>0.1</v>
      </c>
      <c r="P1658" s="5">
        <v>106.68</v>
      </c>
      <c r="Q1658" s="5">
        <f t="shared" si="100"/>
        <v>175.554</v>
      </c>
      <c r="R1658" s="5">
        <f t="shared" si="101"/>
        <v>106.68</v>
      </c>
      <c r="S1658" s="5">
        <f t="shared" si="102"/>
        <v>68.873999999999995</v>
      </c>
      <c r="T1658" s="7">
        <f t="shared" si="103"/>
        <v>0.39232372945076727</v>
      </c>
    </row>
    <row r="1659" spans="1:20" ht="15.6">
      <c r="A1659" s="2">
        <v>3226</v>
      </c>
      <c r="B1659" s="3">
        <v>46289</v>
      </c>
      <c r="C1659" s="4">
        <f>YEAR(SalesDataTable[[#This Row],[Order Date]])</f>
        <v>2026</v>
      </c>
      <c r="D1659" s="4" t="str">
        <f>"Q"&amp;ROUNDUP(MONTH(SalesDataTable[[#This Row],[Order Date]])/3,0)</f>
        <v>Q3</v>
      </c>
      <c r="E1659" s="4">
        <f>MONTH(SalesDataTable[[#This Row],[Order Date]])</f>
        <v>9</v>
      </c>
      <c r="F1659" s="4" t="str">
        <f>TEXT(SalesDataTable[[#This Row],[Order Date]],"MMM")</f>
        <v>Sep</v>
      </c>
      <c r="G1659" s="4" t="s">
        <v>20</v>
      </c>
      <c r="H1659" s="4" t="s">
        <v>47</v>
      </c>
      <c r="I1659" s="4" t="s">
        <v>28</v>
      </c>
      <c r="J1659" s="4" t="s">
        <v>3</v>
      </c>
      <c r="K1659" s="4" t="s">
        <v>23</v>
      </c>
      <c r="L1659" s="4" t="s">
        <v>24</v>
      </c>
      <c r="M1659" s="8">
        <v>1</v>
      </c>
      <c r="N1659" s="5">
        <v>345.48</v>
      </c>
      <c r="O1659" s="6">
        <v>0</v>
      </c>
      <c r="P1659" s="5">
        <v>196.31</v>
      </c>
      <c r="Q1659" s="5">
        <f t="shared" si="100"/>
        <v>345.48</v>
      </c>
      <c r="R1659" s="5">
        <f t="shared" si="101"/>
        <v>196.31</v>
      </c>
      <c r="S1659" s="5">
        <f t="shared" si="102"/>
        <v>149.17000000000002</v>
      </c>
      <c r="T1659" s="7">
        <f t="shared" si="103"/>
        <v>0.43177607965728843</v>
      </c>
    </row>
    <row r="1660" spans="1:20" ht="15.6">
      <c r="A1660" s="2">
        <v>3227</v>
      </c>
      <c r="B1660" s="3">
        <v>46070</v>
      </c>
      <c r="C1660" s="4">
        <f>YEAR(SalesDataTable[[#This Row],[Order Date]])</f>
        <v>2026</v>
      </c>
      <c r="D1660" s="4" t="str">
        <f>"Q"&amp;ROUNDUP(MONTH(SalesDataTable[[#This Row],[Order Date]])/3,0)</f>
        <v>Q1</v>
      </c>
      <c r="E1660" s="4">
        <f>MONTH(SalesDataTable[[#This Row],[Order Date]])</f>
        <v>2</v>
      </c>
      <c r="F1660" s="4" t="str">
        <f>TEXT(SalesDataTable[[#This Row],[Order Date]],"MMM")</f>
        <v>Feb</v>
      </c>
      <c r="G1660" s="4" t="s">
        <v>11</v>
      </c>
      <c r="H1660" s="4" t="s">
        <v>25</v>
      </c>
      <c r="I1660" s="4" t="s">
        <v>19</v>
      </c>
      <c r="J1660" s="4" t="s">
        <v>16</v>
      </c>
      <c r="K1660" s="4" t="s">
        <v>9</v>
      </c>
      <c r="L1660" s="4" t="s">
        <v>10</v>
      </c>
      <c r="M1660" s="8">
        <v>4</v>
      </c>
      <c r="N1660" s="5">
        <v>93.98</v>
      </c>
      <c r="O1660" s="6">
        <v>0.05</v>
      </c>
      <c r="P1660" s="5">
        <v>44.6</v>
      </c>
      <c r="Q1660" s="5">
        <f t="shared" si="100"/>
        <v>357.12400000000002</v>
      </c>
      <c r="R1660" s="5">
        <f t="shared" si="101"/>
        <v>178.4</v>
      </c>
      <c r="S1660" s="5">
        <f t="shared" si="102"/>
        <v>178.72400000000002</v>
      </c>
      <c r="T1660" s="7">
        <f t="shared" si="103"/>
        <v>0.50045362395134463</v>
      </c>
    </row>
    <row r="1661" spans="1:20" ht="15.6">
      <c r="A1661" s="2">
        <v>3228</v>
      </c>
      <c r="B1661" s="3">
        <v>46172</v>
      </c>
      <c r="C1661" s="4">
        <f>YEAR(SalesDataTable[[#This Row],[Order Date]])</f>
        <v>2026</v>
      </c>
      <c r="D1661" s="4" t="str">
        <f>"Q"&amp;ROUNDUP(MONTH(SalesDataTable[[#This Row],[Order Date]])/3,0)</f>
        <v>Q2</v>
      </c>
      <c r="E1661" s="4">
        <f>MONTH(SalesDataTable[[#This Row],[Order Date]])</f>
        <v>5</v>
      </c>
      <c r="F1661" s="4" t="str">
        <f>TEXT(SalesDataTable[[#This Row],[Order Date]],"MMM")</f>
        <v>May</v>
      </c>
      <c r="G1661" s="4" t="s">
        <v>20</v>
      </c>
      <c r="H1661" s="4" t="s">
        <v>47</v>
      </c>
      <c r="I1661" s="4" t="s">
        <v>2</v>
      </c>
      <c r="J1661" s="4" t="s">
        <v>16</v>
      </c>
      <c r="K1661" s="4" t="s">
        <v>23</v>
      </c>
      <c r="L1661" s="4" t="s">
        <v>29</v>
      </c>
      <c r="M1661" s="8">
        <v>1</v>
      </c>
      <c r="N1661" s="5">
        <v>194.99</v>
      </c>
      <c r="O1661" s="6">
        <v>0</v>
      </c>
      <c r="P1661" s="5">
        <v>101.21</v>
      </c>
      <c r="Q1661" s="5">
        <f t="shared" si="100"/>
        <v>194.99</v>
      </c>
      <c r="R1661" s="5">
        <f t="shared" si="101"/>
        <v>101.21</v>
      </c>
      <c r="S1661" s="5">
        <f t="shared" si="102"/>
        <v>93.780000000000015</v>
      </c>
      <c r="T1661" s="7">
        <f t="shared" si="103"/>
        <v>0.48094774090979031</v>
      </c>
    </row>
    <row r="1662" spans="1:20" ht="15.6">
      <c r="A1662" s="2">
        <v>3229</v>
      </c>
      <c r="B1662" s="3">
        <v>46115</v>
      </c>
      <c r="C1662" s="4">
        <f>YEAR(SalesDataTable[[#This Row],[Order Date]])</f>
        <v>2026</v>
      </c>
      <c r="D1662" s="4" t="str">
        <f>"Q"&amp;ROUNDUP(MONTH(SalesDataTable[[#This Row],[Order Date]])/3,0)</f>
        <v>Q2</v>
      </c>
      <c r="E1662" s="4">
        <f>MONTH(SalesDataTable[[#This Row],[Order Date]])</f>
        <v>4</v>
      </c>
      <c r="F1662" s="4" t="str">
        <f>TEXT(SalesDataTable[[#This Row],[Order Date]],"MMM")</f>
        <v>Apr</v>
      </c>
      <c r="G1662" s="4" t="s">
        <v>20</v>
      </c>
      <c r="H1662" s="4" t="s">
        <v>47</v>
      </c>
      <c r="I1662" s="4" t="s">
        <v>19</v>
      </c>
      <c r="J1662" s="4" t="s">
        <v>3</v>
      </c>
      <c r="K1662" s="4" t="s">
        <v>14</v>
      </c>
      <c r="L1662" s="4" t="s">
        <v>15</v>
      </c>
      <c r="M1662" s="8">
        <v>3</v>
      </c>
      <c r="N1662" s="5">
        <v>36.17</v>
      </c>
      <c r="O1662" s="6">
        <v>0.1</v>
      </c>
      <c r="P1662" s="5">
        <v>13.65</v>
      </c>
      <c r="Q1662" s="5">
        <f t="shared" si="100"/>
        <v>97.659000000000006</v>
      </c>
      <c r="R1662" s="5">
        <f t="shared" si="101"/>
        <v>40.950000000000003</v>
      </c>
      <c r="S1662" s="5">
        <f t="shared" si="102"/>
        <v>56.709000000000003</v>
      </c>
      <c r="T1662" s="7">
        <f t="shared" si="103"/>
        <v>0.58068380794396834</v>
      </c>
    </row>
    <row r="1663" spans="1:20" ht="15.6">
      <c r="A1663" s="2">
        <v>3230</v>
      </c>
      <c r="B1663" s="3">
        <v>46174</v>
      </c>
      <c r="C1663" s="4">
        <f>YEAR(SalesDataTable[[#This Row],[Order Date]])</f>
        <v>2026</v>
      </c>
      <c r="D1663" s="4" t="str">
        <f>"Q"&amp;ROUNDUP(MONTH(SalesDataTable[[#This Row],[Order Date]])/3,0)</f>
        <v>Q2</v>
      </c>
      <c r="E1663" s="4">
        <f>MONTH(SalesDataTable[[#This Row],[Order Date]])</f>
        <v>6</v>
      </c>
      <c r="F1663" s="4" t="str">
        <f>TEXT(SalesDataTable[[#This Row],[Order Date]],"MMM")</f>
        <v>Jun</v>
      </c>
      <c r="G1663" s="4" t="s">
        <v>11</v>
      </c>
      <c r="H1663" s="4" t="s">
        <v>52</v>
      </c>
      <c r="I1663" s="4" t="s">
        <v>19</v>
      </c>
      <c r="J1663" s="4" t="s">
        <v>3</v>
      </c>
      <c r="K1663" s="4" t="s">
        <v>34</v>
      </c>
      <c r="L1663" s="4" t="s">
        <v>38</v>
      </c>
      <c r="M1663" s="8">
        <v>1</v>
      </c>
      <c r="N1663" s="5">
        <v>124.17</v>
      </c>
      <c r="O1663" s="6">
        <v>0</v>
      </c>
      <c r="P1663" s="5">
        <v>71.040000000000006</v>
      </c>
      <c r="Q1663" s="5">
        <f t="shared" si="100"/>
        <v>124.17</v>
      </c>
      <c r="R1663" s="5">
        <f t="shared" si="101"/>
        <v>71.040000000000006</v>
      </c>
      <c r="S1663" s="5">
        <f t="shared" si="102"/>
        <v>53.129999999999995</v>
      </c>
      <c r="T1663" s="7">
        <f t="shared" si="103"/>
        <v>0.4278811307079004</v>
      </c>
    </row>
    <row r="1664" spans="1:20" ht="15.6">
      <c r="A1664" s="2">
        <v>3233</v>
      </c>
      <c r="B1664" s="3">
        <v>46042</v>
      </c>
      <c r="C1664" s="4">
        <f>YEAR(SalesDataTable[[#This Row],[Order Date]])</f>
        <v>2026</v>
      </c>
      <c r="D1664" s="4" t="str">
        <f>"Q"&amp;ROUNDUP(MONTH(SalesDataTable[[#This Row],[Order Date]])/3,0)</f>
        <v>Q1</v>
      </c>
      <c r="E1664" s="4">
        <f>MONTH(SalesDataTable[[#This Row],[Order Date]])</f>
        <v>1</v>
      </c>
      <c r="F1664" s="4" t="str">
        <f>TEXT(SalesDataTable[[#This Row],[Order Date]],"MMM")</f>
        <v>Jan</v>
      </c>
      <c r="G1664" s="4" t="s">
        <v>0</v>
      </c>
      <c r="H1664" s="4" t="s">
        <v>1</v>
      </c>
      <c r="I1664" s="4" t="s">
        <v>2</v>
      </c>
      <c r="J1664" s="4" t="s">
        <v>13</v>
      </c>
      <c r="K1664" s="4" t="s">
        <v>23</v>
      </c>
      <c r="L1664" s="4" t="s">
        <v>51</v>
      </c>
      <c r="M1664" s="8">
        <v>3</v>
      </c>
      <c r="N1664" s="5">
        <v>120.29</v>
      </c>
      <c r="O1664" s="6">
        <v>0.1</v>
      </c>
      <c r="P1664" s="5">
        <v>62.41</v>
      </c>
      <c r="Q1664" s="5">
        <f t="shared" si="100"/>
        <v>324.78300000000002</v>
      </c>
      <c r="R1664" s="5">
        <f t="shared" si="101"/>
        <v>187.23</v>
      </c>
      <c r="S1664" s="5">
        <f t="shared" si="102"/>
        <v>137.55300000000003</v>
      </c>
      <c r="T1664" s="7">
        <f t="shared" si="103"/>
        <v>0.42352278290427769</v>
      </c>
    </row>
    <row r="1665" spans="1:20" ht="15.6">
      <c r="A1665" s="2">
        <v>3234</v>
      </c>
      <c r="B1665" s="3">
        <v>46254</v>
      </c>
      <c r="C1665" s="4">
        <f>YEAR(SalesDataTable[[#This Row],[Order Date]])</f>
        <v>2026</v>
      </c>
      <c r="D1665" s="4" t="str">
        <f>"Q"&amp;ROUNDUP(MONTH(SalesDataTable[[#This Row],[Order Date]])/3,0)</f>
        <v>Q3</v>
      </c>
      <c r="E1665" s="4">
        <f>MONTH(SalesDataTable[[#This Row],[Order Date]])</f>
        <v>8</v>
      </c>
      <c r="F1665" s="4" t="str">
        <f>TEXT(SalesDataTable[[#This Row],[Order Date]],"MMM")</f>
        <v>Aug</v>
      </c>
      <c r="G1665" s="4" t="s">
        <v>20</v>
      </c>
      <c r="H1665" s="4" t="s">
        <v>47</v>
      </c>
      <c r="I1665" s="4" t="s">
        <v>19</v>
      </c>
      <c r="J1665" s="4" t="s">
        <v>13</v>
      </c>
      <c r="K1665" s="4" t="s">
        <v>23</v>
      </c>
      <c r="L1665" s="4" t="s">
        <v>51</v>
      </c>
      <c r="M1665" s="8">
        <v>5</v>
      </c>
      <c r="N1665" s="5">
        <v>121.93</v>
      </c>
      <c r="O1665" s="6">
        <v>0.15</v>
      </c>
      <c r="P1665" s="5">
        <v>62.28</v>
      </c>
      <c r="Q1665" s="5">
        <f t="shared" si="100"/>
        <v>518.2025000000001</v>
      </c>
      <c r="R1665" s="5">
        <f t="shared" si="101"/>
        <v>311.39999999999998</v>
      </c>
      <c r="S1665" s="5">
        <f t="shared" si="102"/>
        <v>206.80250000000012</v>
      </c>
      <c r="T1665" s="7">
        <f t="shared" si="103"/>
        <v>0.39907661580173792</v>
      </c>
    </row>
    <row r="1666" spans="1:20" ht="15.6">
      <c r="A1666" s="2">
        <v>3236</v>
      </c>
      <c r="B1666" s="3">
        <v>46213</v>
      </c>
      <c r="C1666" s="4">
        <f>YEAR(SalesDataTable[[#This Row],[Order Date]])</f>
        <v>2026</v>
      </c>
      <c r="D1666" s="4" t="str">
        <f>"Q"&amp;ROUNDUP(MONTH(SalesDataTable[[#This Row],[Order Date]])/3,0)</f>
        <v>Q3</v>
      </c>
      <c r="E1666" s="4">
        <f>MONTH(SalesDataTable[[#This Row],[Order Date]])</f>
        <v>7</v>
      </c>
      <c r="F1666" s="4" t="str">
        <f>TEXT(SalesDataTable[[#This Row],[Order Date]],"MMM")</f>
        <v>Jul</v>
      </c>
      <c r="G1666" s="4" t="s">
        <v>6</v>
      </c>
      <c r="H1666" s="4" t="s">
        <v>27</v>
      </c>
      <c r="I1666" s="4" t="s">
        <v>2</v>
      </c>
      <c r="J1666" s="4" t="s">
        <v>13</v>
      </c>
      <c r="K1666" s="4" t="s">
        <v>9</v>
      </c>
      <c r="L1666" s="4" t="s">
        <v>17</v>
      </c>
      <c r="M1666" s="8">
        <v>1</v>
      </c>
      <c r="N1666" s="5">
        <v>144.16999999999999</v>
      </c>
      <c r="O1666" s="6">
        <v>0.1</v>
      </c>
      <c r="P1666" s="5">
        <v>78.13</v>
      </c>
      <c r="Q1666" s="5">
        <f t="shared" ref="Q1666:Q1729" si="104">M1666*N1666*(1-O1666)</f>
        <v>129.75299999999999</v>
      </c>
      <c r="R1666" s="5">
        <f t="shared" ref="R1666:R1729" si="105">M1666*P1666</f>
        <v>78.13</v>
      </c>
      <c r="S1666" s="5">
        <f t="shared" ref="S1666:S1729" si="106">Q1666-R1666</f>
        <v>51.62299999999999</v>
      </c>
      <c r="T1666" s="7">
        <f t="shared" ref="T1666:T1729" si="107">IFERROR(S1666/Q1666,0)</f>
        <v>0.39785592625989374</v>
      </c>
    </row>
    <row r="1667" spans="1:20" ht="15.6">
      <c r="A1667" s="2">
        <v>3237</v>
      </c>
      <c r="B1667" s="3">
        <v>46142</v>
      </c>
      <c r="C1667" s="4">
        <f>YEAR(SalesDataTable[[#This Row],[Order Date]])</f>
        <v>2026</v>
      </c>
      <c r="D1667" s="4" t="str">
        <f>"Q"&amp;ROUNDUP(MONTH(SalesDataTable[[#This Row],[Order Date]])/3,0)</f>
        <v>Q2</v>
      </c>
      <c r="E1667" s="4">
        <f>MONTH(SalesDataTable[[#This Row],[Order Date]])</f>
        <v>4</v>
      </c>
      <c r="F1667" s="4" t="str">
        <f>TEXT(SalesDataTable[[#This Row],[Order Date]],"MMM")</f>
        <v>Apr</v>
      </c>
      <c r="G1667" s="4" t="s">
        <v>6</v>
      </c>
      <c r="H1667" s="4" t="s">
        <v>49</v>
      </c>
      <c r="I1667" s="4" t="s">
        <v>2</v>
      </c>
      <c r="J1667" s="4" t="s">
        <v>13</v>
      </c>
      <c r="K1667" s="4" t="s">
        <v>23</v>
      </c>
      <c r="L1667" s="4" t="s">
        <v>51</v>
      </c>
      <c r="M1667" s="8">
        <v>1</v>
      </c>
      <c r="N1667" s="5">
        <v>122.86</v>
      </c>
      <c r="O1667" s="6">
        <v>0.05</v>
      </c>
      <c r="P1667" s="5">
        <v>59.22</v>
      </c>
      <c r="Q1667" s="5">
        <f t="shared" si="104"/>
        <v>116.717</v>
      </c>
      <c r="R1667" s="5">
        <f t="shared" si="105"/>
        <v>59.22</v>
      </c>
      <c r="S1667" s="5">
        <f t="shared" si="106"/>
        <v>57.497</v>
      </c>
      <c r="T1667" s="7">
        <f t="shared" si="107"/>
        <v>0.49261889870370212</v>
      </c>
    </row>
    <row r="1668" spans="1:20" ht="15.6">
      <c r="A1668" s="2">
        <v>3238</v>
      </c>
      <c r="B1668" s="3">
        <v>46144</v>
      </c>
      <c r="C1668" s="4">
        <f>YEAR(SalesDataTable[[#This Row],[Order Date]])</f>
        <v>2026</v>
      </c>
      <c r="D1668" s="4" t="str">
        <f>"Q"&amp;ROUNDUP(MONTH(SalesDataTable[[#This Row],[Order Date]])/3,0)</f>
        <v>Q2</v>
      </c>
      <c r="E1668" s="4">
        <f>MONTH(SalesDataTable[[#This Row],[Order Date]])</f>
        <v>5</v>
      </c>
      <c r="F1668" s="4" t="str">
        <f>TEXT(SalesDataTable[[#This Row],[Order Date]],"MMM")</f>
        <v>May</v>
      </c>
      <c r="G1668" s="4" t="s">
        <v>20</v>
      </c>
      <c r="H1668" s="4" t="s">
        <v>33</v>
      </c>
      <c r="I1668" s="4" t="s">
        <v>28</v>
      </c>
      <c r="J1668" s="4" t="s">
        <v>3</v>
      </c>
      <c r="K1668" s="4" t="s">
        <v>23</v>
      </c>
      <c r="L1668" s="4" t="s">
        <v>40</v>
      </c>
      <c r="M1668" s="8">
        <v>2</v>
      </c>
      <c r="N1668" s="5">
        <v>82.65</v>
      </c>
      <c r="O1668" s="6">
        <v>0.05</v>
      </c>
      <c r="P1668" s="5">
        <v>40.46</v>
      </c>
      <c r="Q1668" s="5">
        <f t="shared" si="104"/>
        <v>157.035</v>
      </c>
      <c r="R1668" s="5">
        <f t="shared" si="105"/>
        <v>80.92</v>
      </c>
      <c r="S1668" s="5">
        <f t="shared" si="106"/>
        <v>76.114999999999995</v>
      </c>
      <c r="T1668" s="7">
        <f t="shared" si="107"/>
        <v>0.48470086286496639</v>
      </c>
    </row>
    <row r="1669" spans="1:20" ht="15.6">
      <c r="A1669" s="2">
        <v>3240</v>
      </c>
      <c r="B1669" s="3">
        <v>46212</v>
      </c>
      <c r="C1669" s="4">
        <f>YEAR(SalesDataTable[[#This Row],[Order Date]])</f>
        <v>2026</v>
      </c>
      <c r="D1669" s="4" t="str">
        <f>"Q"&amp;ROUNDUP(MONTH(SalesDataTable[[#This Row],[Order Date]])/3,0)</f>
        <v>Q3</v>
      </c>
      <c r="E1669" s="4">
        <f>MONTH(SalesDataTable[[#This Row],[Order Date]])</f>
        <v>7</v>
      </c>
      <c r="F1669" s="4" t="str">
        <f>TEXT(SalesDataTable[[#This Row],[Order Date]],"MMM")</f>
        <v>Jul</v>
      </c>
      <c r="G1669" s="4" t="s">
        <v>20</v>
      </c>
      <c r="H1669" s="4" t="s">
        <v>33</v>
      </c>
      <c r="I1669" s="4" t="s">
        <v>2</v>
      </c>
      <c r="J1669" s="4" t="s">
        <v>3</v>
      </c>
      <c r="K1669" s="4" t="s">
        <v>4</v>
      </c>
      <c r="L1669" s="4" t="s">
        <v>26</v>
      </c>
      <c r="M1669" s="8">
        <v>1</v>
      </c>
      <c r="N1669" s="5">
        <v>39.94</v>
      </c>
      <c r="O1669" s="6">
        <v>0</v>
      </c>
      <c r="P1669" s="5">
        <v>16.89</v>
      </c>
      <c r="Q1669" s="5">
        <f t="shared" si="104"/>
        <v>39.94</v>
      </c>
      <c r="R1669" s="5">
        <f t="shared" si="105"/>
        <v>16.89</v>
      </c>
      <c r="S1669" s="5">
        <f t="shared" si="106"/>
        <v>23.049999999999997</v>
      </c>
      <c r="T1669" s="7">
        <f t="shared" si="107"/>
        <v>0.57711567351026538</v>
      </c>
    </row>
    <row r="1670" spans="1:20" ht="15.6">
      <c r="A1670" s="2">
        <v>3243</v>
      </c>
      <c r="B1670" s="3">
        <v>46177</v>
      </c>
      <c r="C1670" s="4">
        <f>YEAR(SalesDataTable[[#This Row],[Order Date]])</f>
        <v>2026</v>
      </c>
      <c r="D1670" s="4" t="str">
        <f>"Q"&amp;ROUNDUP(MONTH(SalesDataTable[[#This Row],[Order Date]])/3,0)</f>
        <v>Q2</v>
      </c>
      <c r="E1670" s="4">
        <f>MONTH(SalesDataTable[[#This Row],[Order Date]])</f>
        <v>6</v>
      </c>
      <c r="F1670" s="4" t="str">
        <f>TEXT(SalesDataTable[[#This Row],[Order Date]],"MMM")</f>
        <v>Jun</v>
      </c>
      <c r="G1670" s="4" t="s">
        <v>11</v>
      </c>
      <c r="H1670" s="4" t="s">
        <v>25</v>
      </c>
      <c r="I1670" s="4" t="s">
        <v>2</v>
      </c>
      <c r="J1670" s="4" t="s">
        <v>3</v>
      </c>
      <c r="K1670" s="4" t="s">
        <v>34</v>
      </c>
      <c r="L1670" s="4" t="s">
        <v>42</v>
      </c>
      <c r="M1670" s="8">
        <v>1</v>
      </c>
      <c r="N1670" s="5">
        <v>35.99</v>
      </c>
      <c r="O1670" s="6">
        <v>0</v>
      </c>
      <c r="P1670" s="5">
        <v>14.05</v>
      </c>
      <c r="Q1670" s="5">
        <f t="shared" si="104"/>
        <v>35.99</v>
      </c>
      <c r="R1670" s="5">
        <f t="shared" si="105"/>
        <v>14.05</v>
      </c>
      <c r="S1670" s="5">
        <f t="shared" si="106"/>
        <v>21.94</v>
      </c>
      <c r="T1670" s="7">
        <f t="shared" si="107"/>
        <v>0.60961378160600166</v>
      </c>
    </row>
    <row r="1671" spans="1:20" ht="15.6">
      <c r="A1671" s="2">
        <v>3244</v>
      </c>
      <c r="B1671" s="3">
        <v>46129</v>
      </c>
      <c r="C1671" s="4">
        <f>YEAR(SalesDataTable[[#This Row],[Order Date]])</f>
        <v>2026</v>
      </c>
      <c r="D1671" s="4" t="str">
        <f>"Q"&amp;ROUNDUP(MONTH(SalesDataTable[[#This Row],[Order Date]])/3,0)</f>
        <v>Q2</v>
      </c>
      <c r="E1671" s="4">
        <f>MONTH(SalesDataTable[[#This Row],[Order Date]])</f>
        <v>4</v>
      </c>
      <c r="F1671" s="4" t="str">
        <f>TEXT(SalesDataTable[[#This Row],[Order Date]],"MMM")</f>
        <v>Apr</v>
      </c>
      <c r="G1671" s="4" t="s">
        <v>6</v>
      </c>
      <c r="H1671" s="4" t="s">
        <v>41</v>
      </c>
      <c r="I1671" s="4" t="s">
        <v>28</v>
      </c>
      <c r="J1671" s="4" t="s">
        <v>3</v>
      </c>
      <c r="K1671" s="4" t="s">
        <v>14</v>
      </c>
      <c r="L1671" s="4" t="s">
        <v>44</v>
      </c>
      <c r="M1671" s="8">
        <v>1</v>
      </c>
      <c r="N1671" s="5">
        <v>131.62</v>
      </c>
      <c r="O1671" s="6">
        <v>0</v>
      </c>
      <c r="P1671" s="5">
        <v>66.95</v>
      </c>
      <c r="Q1671" s="5">
        <f t="shared" si="104"/>
        <v>131.62</v>
      </c>
      <c r="R1671" s="5">
        <f t="shared" si="105"/>
        <v>66.95</v>
      </c>
      <c r="S1671" s="5">
        <f t="shared" si="106"/>
        <v>64.67</v>
      </c>
      <c r="T1671" s="7">
        <f t="shared" si="107"/>
        <v>0.49133870232487464</v>
      </c>
    </row>
    <row r="1672" spans="1:20" ht="15.6">
      <c r="A1672" s="2">
        <v>3248</v>
      </c>
      <c r="B1672" s="3">
        <v>46137</v>
      </c>
      <c r="C1672" s="4">
        <f>YEAR(SalesDataTable[[#This Row],[Order Date]])</f>
        <v>2026</v>
      </c>
      <c r="D1672" s="4" t="str">
        <f>"Q"&amp;ROUNDUP(MONTH(SalesDataTable[[#This Row],[Order Date]])/3,0)</f>
        <v>Q2</v>
      </c>
      <c r="E1672" s="4">
        <f>MONTH(SalesDataTable[[#This Row],[Order Date]])</f>
        <v>4</v>
      </c>
      <c r="F1672" s="4" t="str">
        <f>TEXT(SalesDataTable[[#This Row],[Order Date]],"MMM")</f>
        <v>Apr</v>
      </c>
      <c r="G1672" s="4" t="s">
        <v>11</v>
      </c>
      <c r="H1672" s="4" t="s">
        <v>52</v>
      </c>
      <c r="I1672" s="4" t="s">
        <v>2</v>
      </c>
      <c r="J1672" s="4" t="s">
        <v>3</v>
      </c>
      <c r="K1672" s="4" t="s">
        <v>4</v>
      </c>
      <c r="L1672" s="4" t="s">
        <v>26</v>
      </c>
      <c r="M1672" s="8">
        <v>2</v>
      </c>
      <c r="N1672" s="5">
        <v>39.799999999999997</v>
      </c>
      <c r="O1672" s="6">
        <v>0.05</v>
      </c>
      <c r="P1672" s="5">
        <v>16.23</v>
      </c>
      <c r="Q1672" s="5">
        <f t="shared" si="104"/>
        <v>75.61999999999999</v>
      </c>
      <c r="R1672" s="5">
        <f t="shared" si="105"/>
        <v>32.46</v>
      </c>
      <c r="S1672" s="5">
        <f t="shared" si="106"/>
        <v>43.159999999999989</v>
      </c>
      <c r="T1672" s="7">
        <f t="shared" si="107"/>
        <v>0.57074847923829664</v>
      </c>
    </row>
    <row r="1673" spans="1:20" ht="15.6">
      <c r="A1673" s="2">
        <v>3249</v>
      </c>
      <c r="B1673" s="3">
        <v>46214</v>
      </c>
      <c r="C1673" s="4">
        <f>YEAR(SalesDataTable[[#This Row],[Order Date]])</f>
        <v>2026</v>
      </c>
      <c r="D1673" s="4" t="str">
        <f>"Q"&amp;ROUNDUP(MONTH(SalesDataTable[[#This Row],[Order Date]])/3,0)</f>
        <v>Q3</v>
      </c>
      <c r="E1673" s="4">
        <f>MONTH(SalesDataTable[[#This Row],[Order Date]])</f>
        <v>7</v>
      </c>
      <c r="F1673" s="4" t="str">
        <f>TEXT(SalesDataTable[[#This Row],[Order Date]],"MMM")</f>
        <v>Jul</v>
      </c>
      <c r="G1673" s="4" t="s">
        <v>20</v>
      </c>
      <c r="H1673" s="4" t="s">
        <v>21</v>
      </c>
      <c r="I1673" s="4" t="s">
        <v>19</v>
      </c>
      <c r="J1673" s="4" t="s">
        <v>3</v>
      </c>
      <c r="K1673" s="4" t="s">
        <v>4</v>
      </c>
      <c r="L1673" s="4" t="s">
        <v>30</v>
      </c>
      <c r="M1673" s="8">
        <v>5</v>
      </c>
      <c r="N1673" s="5">
        <v>104.8</v>
      </c>
      <c r="O1673" s="6">
        <v>0</v>
      </c>
      <c r="P1673" s="5">
        <v>50.94</v>
      </c>
      <c r="Q1673" s="5">
        <f t="shared" si="104"/>
        <v>524</v>
      </c>
      <c r="R1673" s="5">
        <f t="shared" si="105"/>
        <v>254.7</v>
      </c>
      <c r="S1673" s="5">
        <f t="shared" si="106"/>
        <v>269.3</v>
      </c>
      <c r="T1673" s="7">
        <f t="shared" si="107"/>
        <v>0.51393129770992374</v>
      </c>
    </row>
    <row r="1674" spans="1:20" ht="15.6">
      <c r="A1674" s="2">
        <v>3255</v>
      </c>
      <c r="B1674" s="3">
        <v>46331</v>
      </c>
      <c r="C1674" s="4">
        <f>YEAR(SalesDataTable[[#This Row],[Order Date]])</f>
        <v>2026</v>
      </c>
      <c r="D1674" s="4" t="str">
        <f>"Q"&amp;ROUNDUP(MONTH(SalesDataTable[[#This Row],[Order Date]])/3,0)</f>
        <v>Q4</v>
      </c>
      <c r="E1674" s="4">
        <f>MONTH(SalesDataTable[[#This Row],[Order Date]])</f>
        <v>11</v>
      </c>
      <c r="F1674" s="4" t="str">
        <f>TEXT(SalesDataTable[[#This Row],[Order Date]],"MMM")</f>
        <v>Nov</v>
      </c>
      <c r="G1674" s="4" t="s">
        <v>20</v>
      </c>
      <c r="H1674" s="4" t="s">
        <v>47</v>
      </c>
      <c r="I1674" s="4" t="s">
        <v>2</v>
      </c>
      <c r="J1674" s="4" t="s">
        <v>13</v>
      </c>
      <c r="K1674" s="4" t="s">
        <v>9</v>
      </c>
      <c r="L1674" s="4" t="s">
        <v>46</v>
      </c>
      <c r="M1674" s="8">
        <v>2</v>
      </c>
      <c r="N1674" s="5">
        <v>70.790000000000006</v>
      </c>
      <c r="O1674" s="6">
        <v>0.15</v>
      </c>
      <c r="P1674" s="5">
        <v>33.32</v>
      </c>
      <c r="Q1674" s="5">
        <f t="shared" si="104"/>
        <v>120.343</v>
      </c>
      <c r="R1674" s="5">
        <f t="shared" si="105"/>
        <v>66.64</v>
      </c>
      <c r="S1674" s="5">
        <f t="shared" si="106"/>
        <v>53.703000000000003</v>
      </c>
      <c r="T1674" s="7">
        <f t="shared" si="107"/>
        <v>0.44624947026416162</v>
      </c>
    </row>
    <row r="1675" spans="1:20" ht="15.6">
      <c r="A1675" s="2">
        <v>3257</v>
      </c>
      <c r="B1675" s="3">
        <v>46326</v>
      </c>
      <c r="C1675" s="4">
        <f>YEAR(SalesDataTable[[#This Row],[Order Date]])</f>
        <v>2026</v>
      </c>
      <c r="D1675" s="4" t="str">
        <f>"Q"&amp;ROUNDUP(MONTH(SalesDataTable[[#This Row],[Order Date]])/3,0)</f>
        <v>Q4</v>
      </c>
      <c r="E1675" s="4">
        <f>MONTH(SalesDataTable[[#This Row],[Order Date]])</f>
        <v>10</v>
      </c>
      <c r="F1675" s="4" t="str">
        <f>TEXT(SalesDataTable[[#This Row],[Order Date]],"MMM")</f>
        <v>Oct</v>
      </c>
      <c r="G1675" s="4" t="s">
        <v>20</v>
      </c>
      <c r="H1675" s="4" t="s">
        <v>21</v>
      </c>
      <c r="I1675" s="4" t="s">
        <v>19</v>
      </c>
      <c r="J1675" s="4" t="s">
        <v>13</v>
      </c>
      <c r="K1675" s="4" t="s">
        <v>14</v>
      </c>
      <c r="L1675" s="4" t="s">
        <v>48</v>
      </c>
      <c r="M1675" s="8">
        <v>6</v>
      </c>
      <c r="N1675" s="5">
        <v>165.92</v>
      </c>
      <c r="O1675" s="6">
        <v>0</v>
      </c>
      <c r="P1675" s="5">
        <v>87.55</v>
      </c>
      <c r="Q1675" s="5">
        <f t="shared" si="104"/>
        <v>995.52</v>
      </c>
      <c r="R1675" s="5">
        <f t="shared" si="105"/>
        <v>525.29999999999995</v>
      </c>
      <c r="S1675" s="5">
        <f t="shared" si="106"/>
        <v>470.22</v>
      </c>
      <c r="T1675" s="7">
        <f t="shared" si="107"/>
        <v>0.4723360655737705</v>
      </c>
    </row>
    <row r="1676" spans="1:20" ht="15.6">
      <c r="A1676" s="2">
        <v>3258</v>
      </c>
      <c r="B1676" s="3">
        <v>46187</v>
      </c>
      <c r="C1676" s="4">
        <f>YEAR(SalesDataTable[[#This Row],[Order Date]])</f>
        <v>2026</v>
      </c>
      <c r="D1676" s="4" t="str">
        <f>"Q"&amp;ROUNDUP(MONTH(SalesDataTable[[#This Row],[Order Date]])/3,0)</f>
        <v>Q2</v>
      </c>
      <c r="E1676" s="4">
        <f>MONTH(SalesDataTable[[#This Row],[Order Date]])</f>
        <v>6</v>
      </c>
      <c r="F1676" s="4" t="str">
        <f>TEXT(SalesDataTable[[#This Row],[Order Date]],"MMM")</f>
        <v>Jun</v>
      </c>
      <c r="G1676" s="4" t="s">
        <v>6</v>
      </c>
      <c r="H1676" s="4" t="s">
        <v>7</v>
      </c>
      <c r="I1676" s="4" t="s">
        <v>2</v>
      </c>
      <c r="J1676" s="4" t="s">
        <v>16</v>
      </c>
      <c r="K1676" s="4" t="s">
        <v>4</v>
      </c>
      <c r="L1676" s="4" t="s">
        <v>22</v>
      </c>
      <c r="M1676" s="8">
        <v>6</v>
      </c>
      <c r="N1676" s="5">
        <v>50.92</v>
      </c>
      <c r="O1676" s="6">
        <v>0.05</v>
      </c>
      <c r="P1676" s="5">
        <v>22.87</v>
      </c>
      <c r="Q1676" s="5">
        <f t="shared" si="104"/>
        <v>290.24399999999997</v>
      </c>
      <c r="R1676" s="5">
        <f t="shared" si="105"/>
        <v>137.22</v>
      </c>
      <c r="S1676" s="5">
        <f t="shared" si="106"/>
        <v>153.02399999999997</v>
      </c>
      <c r="T1676" s="7">
        <f t="shared" si="107"/>
        <v>0.52722536899987593</v>
      </c>
    </row>
    <row r="1677" spans="1:20" ht="15.6">
      <c r="A1677" s="2">
        <v>3259</v>
      </c>
      <c r="B1677" s="3">
        <v>46217</v>
      </c>
      <c r="C1677" s="4">
        <f>YEAR(SalesDataTable[[#This Row],[Order Date]])</f>
        <v>2026</v>
      </c>
      <c r="D1677" s="4" t="str">
        <f>"Q"&amp;ROUNDUP(MONTH(SalesDataTable[[#This Row],[Order Date]])/3,0)</f>
        <v>Q3</v>
      </c>
      <c r="E1677" s="4">
        <f>MONTH(SalesDataTable[[#This Row],[Order Date]])</f>
        <v>7</v>
      </c>
      <c r="F1677" s="4" t="str">
        <f>TEXT(SalesDataTable[[#This Row],[Order Date]],"MMM")</f>
        <v>Jul</v>
      </c>
      <c r="G1677" s="4" t="s">
        <v>11</v>
      </c>
      <c r="H1677" s="4" t="s">
        <v>52</v>
      </c>
      <c r="I1677" s="4" t="s">
        <v>8</v>
      </c>
      <c r="J1677" s="4" t="s">
        <v>3</v>
      </c>
      <c r="K1677" s="4" t="s">
        <v>23</v>
      </c>
      <c r="L1677" s="4" t="s">
        <v>29</v>
      </c>
      <c r="M1677" s="8">
        <v>6</v>
      </c>
      <c r="N1677" s="5">
        <v>194.15</v>
      </c>
      <c r="O1677" s="6">
        <v>0.1</v>
      </c>
      <c r="P1677" s="5">
        <v>105.12</v>
      </c>
      <c r="Q1677" s="5">
        <f t="shared" si="104"/>
        <v>1048.4100000000001</v>
      </c>
      <c r="R1677" s="5">
        <f t="shared" si="105"/>
        <v>630.72</v>
      </c>
      <c r="S1677" s="5">
        <f t="shared" si="106"/>
        <v>417.69000000000005</v>
      </c>
      <c r="T1677" s="7">
        <f t="shared" si="107"/>
        <v>0.3984032964202936</v>
      </c>
    </row>
    <row r="1678" spans="1:20" ht="15.6">
      <c r="A1678" s="2">
        <v>3260</v>
      </c>
      <c r="B1678" s="3">
        <v>46193</v>
      </c>
      <c r="C1678" s="4">
        <f>YEAR(SalesDataTable[[#This Row],[Order Date]])</f>
        <v>2026</v>
      </c>
      <c r="D1678" s="4" t="str">
        <f>"Q"&amp;ROUNDUP(MONTH(SalesDataTable[[#This Row],[Order Date]])/3,0)</f>
        <v>Q2</v>
      </c>
      <c r="E1678" s="4">
        <f>MONTH(SalesDataTable[[#This Row],[Order Date]])</f>
        <v>6</v>
      </c>
      <c r="F1678" s="4" t="str">
        <f>TEXT(SalesDataTable[[#This Row],[Order Date]],"MMM")</f>
        <v>Jun</v>
      </c>
      <c r="G1678" s="4" t="s">
        <v>11</v>
      </c>
      <c r="H1678" s="4" t="s">
        <v>12</v>
      </c>
      <c r="I1678" s="4" t="s">
        <v>19</v>
      </c>
      <c r="J1678" s="4" t="s">
        <v>3</v>
      </c>
      <c r="K1678" s="4" t="s">
        <v>9</v>
      </c>
      <c r="L1678" s="4" t="s">
        <v>17</v>
      </c>
      <c r="M1678" s="8">
        <v>1</v>
      </c>
      <c r="N1678" s="5">
        <v>142.55000000000001</v>
      </c>
      <c r="O1678" s="6">
        <v>0.1</v>
      </c>
      <c r="P1678" s="5">
        <v>79.709999999999994</v>
      </c>
      <c r="Q1678" s="5">
        <f t="shared" si="104"/>
        <v>128.29500000000002</v>
      </c>
      <c r="R1678" s="5">
        <f t="shared" si="105"/>
        <v>79.709999999999994</v>
      </c>
      <c r="S1678" s="5">
        <f t="shared" si="106"/>
        <v>48.585000000000022</v>
      </c>
      <c r="T1678" s="7">
        <f t="shared" si="107"/>
        <v>0.37869753302934656</v>
      </c>
    </row>
    <row r="1679" spans="1:20" ht="15.6">
      <c r="A1679" s="2">
        <v>3261</v>
      </c>
      <c r="B1679" s="3">
        <v>46115</v>
      </c>
      <c r="C1679" s="4">
        <f>YEAR(SalesDataTable[[#This Row],[Order Date]])</f>
        <v>2026</v>
      </c>
      <c r="D1679" s="4" t="str">
        <f>"Q"&amp;ROUNDUP(MONTH(SalesDataTable[[#This Row],[Order Date]])/3,0)</f>
        <v>Q2</v>
      </c>
      <c r="E1679" s="4">
        <f>MONTH(SalesDataTable[[#This Row],[Order Date]])</f>
        <v>4</v>
      </c>
      <c r="F1679" s="4" t="str">
        <f>TEXT(SalesDataTable[[#This Row],[Order Date]],"MMM")</f>
        <v>Apr</v>
      </c>
      <c r="G1679" s="4" t="s">
        <v>11</v>
      </c>
      <c r="H1679" s="4" t="s">
        <v>39</v>
      </c>
      <c r="I1679" s="4" t="s">
        <v>2</v>
      </c>
      <c r="J1679" s="4" t="s">
        <v>13</v>
      </c>
      <c r="K1679" s="4" t="s">
        <v>14</v>
      </c>
      <c r="L1679" s="4" t="s">
        <v>44</v>
      </c>
      <c r="M1679" s="8">
        <v>4</v>
      </c>
      <c r="N1679" s="5">
        <v>130.55000000000001</v>
      </c>
      <c r="O1679" s="6">
        <v>0</v>
      </c>
      <c r="P1679" s="5">
        <v>67.66</v>
      </c>
      <c r="Q1679" s="5">
        <f t="shared" si="104"/>
        <v>522.20000000000005</v>
      </c>
      <c r="R1679" s="5">
        <f t="shared" si="105"/>
        <v>270.64</v>
      </c>
      <c r="S1679" s="5">
        <f t="shared" si="106"/>
        <v>251.56000000000006</v>
      </c>
      <c r="T1679" s="7">
        <f t="shared" si="107"/>
        <v>0.48173113749521262</v>
      </c>
    </row>
    <row r="1680" spans="1:20" ht="15.6">
      <c r="A1680" s="2">
        <v>3263</v>
      </c>
      <c r="B1680" s="3">
        <v>46117</v>
      </c>
      <c r="C1680" s="4">
        <f>YEAR(SalesDataTable[[#This Row],[Order Date]])</f>
        <v>2026</v>
      </c>
      <c r="D1680" s="4" t="str">
        <f>"Q"&amp;ROUNDUP(MONTH(SalesDataTable[[#This Row],[Order Date]])/3,0)</f>
        <v>Q2</v>
      </c>
      <c r="E1680" s="4">
        <f>MONTH(SalesDataTable[[#This Row],[Order Date]])</f>
        <v>4</v>
      </c>
      <c r="F1680" s="4" t="str">
        <f>TEXT(SalesDataTable[[#This Row],[Order Date]],"MMM")</f>
        <v>Apr</v>
      </c>
      <c r="G1680" s="4" t="s">
        <v>20</v>
      </c>
      <c r="H1680" s="4" t="s">
        <v>31</v>
      </c>
      <c r="I1680" s="4" t="s">
        <v>2</v>
      </c>
      <c r="J1680" s="4" t="s">
        <v>13</v>
      </c>
      <c r="K1680" s="4" t="s">
        <v>34</v>
      </c>
      <c r="L1680" s="4" t="s">
        <v>45</v>
      </c>
      <c r="M1680" s="8">
        <v>1</v>
      </c>
      <c r="N1680" s="5">
        <v>51.75</v>
      </c>
      <c r="O1680" s="6">
        <v>0.1</v>
      </c>
      <c r="P1680" s="5">
        <v>22.1</v>
      </c>
      <c r="Q1680" s="5">
        <f t="shared" si="104"/>
        <v>46.575000000000003</v>
      </c>
      <c r="R1680" s="5">
        <f t="shared" si="105"/>
        <v>22.1</v>
      </c>
      <c r="S1680" s="5">
        <f t="shared" si="106"/>
        <v>24.475000000000001</v>
      </c>
      <c r="T1680" s="7">
        <f t="shared" si="107"/>
        <v>0.52549651100375738</v>
      </c>
    </row>
    <row r="1681" spans="1:20" ht="15.6">
      <c r="A1681" s="2">
        <v>3267</v>
      </c>
      <c r="B1681" s="3">
        <v>46295</v>
      </c>
      <c r="C1681" s="4">
        <f>YEAR(SalesDataTable[[#This Row],[Order Date]])</f>
        <v>2026</v>
      </c>
      <c r="D1681" s="4" t="str">
        <f>"Q"&amp;ROUNDUP(MONTH(SalesDataTable[[#This Row],[Order Date]])/3,0)</f>
        <v>Q3</v>
      </c>
      <c r="E1681" s="4">
        <f>MONTH(SalesDataTable[[#This Row],[Order Date]])</f>
        <v>9</v>
      </c>
      <c r="F1681" s="4" t="str">
        <f>TEXT(SalesDataTable[[#This Row],[Order Date]],"MMM")</f>
        <v>Sep</v>
      </c>
      <c r="G1681" s="4" t="s">
        <v>20</v>
      </c>
      <c r="H1681" s="4" t="s">
        <v>47</v>
      </c>
      <c r="I1681" s="4" t="s">
        <v>28</v>
      </c>
      <c r="J1681" s="4" t="s">
        <v>3</v>
      </c>
      <c r="K1681" s="4" t="s">
        <v>4</v>
      </c>
      <c r="L1681" s="4" t="s">
        <v>5</v>
      </c>
      <c r="M1681" s="8">
        <v>2</v>
      </c>
      <c r="N1681" s="5">
        <v>81.99</v>
      </c>
      <c r="O1681" s="6">
        <v>0</v>
      </c>
      <c r="P1681" s="5">
        <v>43.95</v>
      </c>
      <c r="Q1681" s="5">
        <f t="shared" si="104"/>
        <v>163.98</v>
      </c>
      <c r="R1681" s="5">
        <f t="shared" si="105"/>
        <v>87.9</v>
      </c>
      <c r="S1681" s="5">
        <f t="shared" si="106"/>
        <v>76.079999999999984</v>
      </c>
      <c r="T1681" s="7">
        <f t="shared" si="107"/>
        <v>0.46395901939260881</v>
      </c>
    </row>
    <row r="1682" spans="1:20" ht="15.6">
      <c r="A1682" s="2">
        <v>3269</v>
      </c>
      <c r="B1682" s="3">
        <v>46278</v>
      </c>
      <c r="C1682" s="4">
        <f>YEAR(SalesDataTable[[#This Row],[Order Date]])</f>
        <v>2026</v>
      </c>
      <c r="D1682" s="4" t="str">
        <f>"Q"&amp;ROUNDUP(MONTH(SalesDataTable[[#This Row],[Order Date]])/3,0)</f>
        <v>Q3</v>
      </c>
      <c r="E1682" s="4">
        <f>MONTH(SalesDataTable[[#This Row],[Order Date]])</f>
        <v>9</v>
      </c>
      <c r="F1682" s="4" t="str">
        <f>TEXT(SalesDataTable[[#This Row],[Order Date]],"MMM")</f>
        <v>Sep</v>
      </c>
      <c r="G1682" s="4" t="s">
        <v>11</v>
      </c>
      <c r="H1682" s="4" t="s">
        <v>52</v>
      </c>
      <c r="I1682" s="4" t="s">
        <v>19</v>
      </c>
      <c r="J1682" s="4" t="s">
        <v>13</v>
      </c>
      <c r="K1682" s="4" t="s">
        <v>34</v>
      </c>
      <c r="L1682" s="4" t="s">
        <v>42</v>
      </c>
      <c r="M1682" s="8">
        <v>2</v>
      </c>
      <c r="N1682" s="5">
        <v>37.119999999999997</v>
      </c>
      <c r="O1682" s="6">
        <v>0</v>
      </c>
      <c r="P1682" s="5">
        <v>14.26</v>
      </c>
      <c r="Q1682" s="5">
        <f t="shared" si="104"/>
        <v>74.239999999999995</v>
      </c>
      <c r="R1682" s="5">
        <f t="shared" si="105"/>
        <v>28.52</v>
      </c>
      <c r="S1682" s="5">
        <f t="shared" si="106"/>
        <v>45.72</v>
      </c>
      <c r="T1682" s="7">
        <f t="shared" si="107"/>
        <v>0.61584051724137934</v>
      </c>
    </row>
    <row r="1683" spans="1:20" ht="15.6">
      <c r="A1683" s="2">
        <v>3270</v>
      </c>
      <c r="B1683" s="3">
        <v>46328</v>
      </c>
      <c r="C1683" s="4">
        <f>YEAR(SalesDataTable[[#This Row],[Order Date]])</f>
        <v>2026</v>
      </c>
      <c r="D1683" s="4" t="str">
        <f>"Q"&amp;ROUNDUP(MONTH(SalesDataTable[[#This Row],[Order Date]])/3,0)</f>
        <v>Q4</v>
      </c>
      <c r="E1683" s="4">
        <f>MONTH(SalesDataTable[[#This Row],[Order Date]])</f>
        <v>11</v>
      </c>
      <c r="F1683" s="4" t="str">
        <f>TEXT(SalesDataTable[[#This Row],[Order Date]],"MMM")</f>
        <v>Nov</v>
      </c>
      <c r="G1683" s="4" t="s">
        <v>6</v>
      </c>
      <c r="H1683" s="4" t="s">
        <v>43</v>
      </c>
      <c r="I1683" s="4" t="s">
        <v>19</v>
      </c>
      <c r="J1683" s="4" t="s">
        <v>3</v>
      </c>
      <c r="K1683" s="4" t="s">
        <v>4</v>
      </c>
      <c r="L1683" s="4" t="s">
        <v>5</v>
      </c>
      <c r="M1683" s="8">
        <v>2</v>
      </c>
      <c r="N1683" s="5">
        <v>81.900000000000006</v>
      </c>
      <c r="O1683" s="6">
        <v>0.15</v>
      </c>
      <c r="P1683" s="5">
        <v>41.91</v>
      </c>
      <c r="Q1683" s="5">
        <f t="shared" si="104"/>
        <v>139.23000000000002</v>
      </c>
      <c r="R1683" s="5">
        <f t="shared" si="105"/>
        <v>83.82</v>
      </c>
      <c r="S1683" s="5">
        <f t="shared" si="106"/>
        <v>55.410000000000025</v>
      </c>
      <c r="T1683" s="7">
        <f t="shared" si="107"/>
        <v>0.39797457444516282</v>
      </c>
    </row>
    <row r="1684" spans="1:20" ht="15.6">
      <c r="A1684" s="2">
        <v>3273</v>
      </c>
      <c r="B1684" s="3">
        <v>46200</v>
      </c>
      <c r="C1684" s="4">
        <f>YEAR(SalesDataTable[[#This Row],[Order Date]])</f>
        <v>2026</v>
      </c>
      <c r="D1684" s="4" t="str">
        <f>"Q"&amp;ROUNDUP(MONTH(SalesDataTable[[#This Row],[Order Date]])/3,0)</f>
        <v>Q2</v>
      </c>
      <c r="E1684" s="4">
        <f>MONTH(SalesDataTable[[#This Row],[Order Date]])</f>
        <v>6</v>
      </c>
      <c r="F1684" s="4" t="str">
        <f>TEXT(SalesDataTable[[#This Row],[Order Date]],"MMM")</f>
        <v>Jun</v>
      </c>
      <c r="G1684" s="4" t="s">
        <v>11</v>
      </c>
      <c r="H1684" s="4" t="s">
        <v>18</v>
      </c>
      <c r="I1684" s="4" t="s">
        <v>2</v>
      </c>
      <c r="J1684" s="4" t="s">
        <v>16</v>
      </c>
      <c r="K1684" s="4" t="s">
        <v>23</v>
      </c>
      <c r="L1684" s="4" t="s">
        <v>24</v>
      </c>
      <c r="M1684" s="8">
        <v>2</v>
      </c>
      <c r="N1684" s="5">
        <v>345.82</v>
      </c>
      <c r="O1684" s="6">
        <v>0.05</v>
      </c>
      <c r="P1684" s="5">
        <v>196.24</v>
      </c>
      <c r="Q1684" s="5">
        <f t="shared" si="104"/>
        <v>657.05799999999999</v>
      </c>
      <c r="R1684" s="5">
        <f t="shared" si="105"/>
        <v>392.48</v>
      </c>
      <c r="S1684" s="5">
        <f t="shared" si="106"/>
        <v>264.57799999999997</v>
      </c>
      <c r="T1684" s="7">
        <f t="shared" si="107"/>
        <v>0.40267069269379563</v>
      </c>
    </row>
    <row r="1685" spans="1:20" ht="15.6">
      <c r="A1685" s="2">
        <v>3274</v>
      </c>
      <c r="B1685" s="3">
        <v>46323</v>
      </c>
      <c r="C1685" s="4">
        <f>YEAR(SalesDataTable[[#This Row],[Order Date]])</f>
        <v>2026</v>
      </c>
      <c r="D1685" s="4" t="str">
        <f>"Q"&amp;ROUNDUP(MONTH(SalesDataTable[[#This Row],[Order Date]])/3,0)</f>
        <v>Q4</v>
      </c>
      <c r="E1685" s="4">
        <f>MONTH(SalesDataTable[[#This Row],[Order Date]])</f>
        <v>10</v>
      </c>
      <c r="F1685" s="4" t="str">
        <f>TEXT(SalesDataTable[[#This Row],[Order Date]],"MMM")</f>
        <v>Oct</v>
      </c>
      <c r="G1685" s="4" t="s">
        <v>20</v>
      </c>
      <c r="H1685" s="4" t="s">
        <v>31</v>
      </c>
      <c r="I1685" s="4" t="s">
        <v>28</v>
      </c>
      <c r="J1685" s="4" t="s">
        <v>13</v>
      </c>
      <c r="K1685" s="4" t="s">
        <v>34</v>
      </c>
      <c r="L1685" s="4" t="s">
        <v>35</v>
      </c>
      <c r="M1685" s="8">
        <v>1</v>
      </c>
      <c r="N1685" s="5">
        <v>39.42</v>
      </c>
      <c r="O1685" s="6">
        <v>0</v>
      </c>
      <c r="P1685" s="5">
        <v>14.58</v>
      </c>
      <c r="Q1685" s="5">
        <f t="shared" si="104"/>
        <v>39.42</v>
      </c>
      <c r="R1685" s="5">
        <f t="shared" si="105"/>
        <v>14.58</v>
      </c>
      <c r="S1685" s="5">
        <f t="shared" si="106"/>
        <v>24.840000000000003</v>
      </c>
      <c r="T1685" s="7">
        <f t="shared" si="107"/>
        <v>0.63013698630136994</v>
      </c>
    </row>
    <row r="1686" spans="1:20" ht="15.6">
      <c r="A1686" s="2">
        <v>3278</v>
      </c>
      <c r="B1686" s="3">
        <v>46179</v>
      </c>
      <c r="C1686" s="4">
        <f>YEAR(SalesDataTable[[#This Row],[Order Date]])</f>
        <v>2026</v>
      </c>
      <c r="D1686" s="4" t="str">
        <f>"Q"&amp;ROUNDUP(MONTH(SalesDataTable[[#This Row],[Order Date]])/3,0)</f>
        <v>Q2</v>
      </c>
      <c r="E1686" s="4">
        <f>MONTH(SalesDataTable[[#This Row],[Order Date]])</f>
        <v>6</v>
      </c>
      <c r="F1686" s="4" t="str">
        <f>TEXT(SalesDataTable[[#This Row],[Order Date]],"MMM")</f>
        <v>Jun</v>
      </c>
      <c r="G1686" s="4" t="s">
        <v>6</v>
      </c>
      <c r="H1686" s="4" t="s">
        <v>43</v>
      </c>
      <c r="I1686" s="4" t="s">
        <v>19</v>
      </c>
      <c r="J1686" s="4" t="s">
        <v>3</v>
      </c>
      <c r="K1686" s="4" t="s">
        <v>4</v>
      </c>
      <c r="L1686" s="4" t="s">
        <v>30</v>
      </c>
      <c r="M1686" s="8">
        <v>1</v>
      </c>
      <c r="N1686" s="5">
        <v>101.85</v>
      </c>
      <c r="O1686" s="6">
        <v>0</v>
      </c>
      <c r="P1686" s="5">
        <v>51.59</v>
      </c>
      <c r="Q1686" s="5">
        <f t="shared" si="104"/>
        <v>101.85</v>
      </c>
      <c r="R1686" s="5">
        <f t="shared" si="105"/>
        <v>51.59</v>
      </c>
      <c r="S1686" s="5">
        <f t="shared" si="106"/>
        <v>50.259999999999991</v>
      </c>
      <c r="T1686" s="7">
        <f t="shared" si="107"/>
        <v>0.49347079037800679</v>
      </c>
    </row>
    <row r="1687" spans="1:20" ht="15.6">
      <c r="A1687" s="2">
        <v>3280</v>
      </c>
      <c r="B1687" s="3">
        <v>46096</v>
      </c>
      <c r="C1687" s="4">
        <f>YEAR(SalesDataTable[[#This Row],[Order Date]])</f>
        <v>2026</v>
      </c>
      <c r="D1687" s="4" t="str">
        <f>"Q"&amp;ROUNDUP(MONTH(SalesDataTable[[#This Row],[Order Date]])/3,0)</f>
        <v>Q1</v>
      </c>
      <c r="E1687" s="4">
        <f>MONTH(SalesDataTable[[#This Row],[Order Date]])</f>
        <v>3</v>
      </c>
      <c r="F1687" s="4" t="str">
        <f>TEXT(SalesDataTable[[#This Row],[Order Date]],"MMM")</f>
        <v>Mar</v>
      </c>
      <c r="G1687" s="4" t="s">
        <v>20</v>
      </c>
      <c r="H1687" s="4" t="s">
        <v>21</v>
      </c>
      <c r="I1687" s="4" t="s">
        <v>2</v>
      </c>
      <c r="J1687" s="4" t="s">
        <v>3</v>
      </c>
      <c r="K1687" s="4" t="s">
        <v>14</v>
      </c>
      <c r="L1687" s="4" t="s">
        <v>32</v>
      </c>
      <c r="M1687" s="8">
        <v>3</v>
      </c>
      <c r="N1687" s="5">
        <v>46.68</v>
      </c>
      <c r="O1687" s="6">
        <v>0</v>
      </c>
      <c r="P1687" s="5">
        <v>18.760000000000002</v>
      </c>
      <c r="Q1687" s="5">
        <f t="shared" si="104"/>
        <v>140.04</v>
      </c>
      <c r="R1687" s="5">
        <f t="shared" si="105"/>
        <v>56.28</v>
      </c>
      <c r="S1687" s="5">
        <f t="shared" si="106"/>
        <v>83.759999999999991</v>
      </c>
      <c r="T1687" s="7">
        <f t="shared" si="107"/>
        <v>0.59811482433590402</v>
      </c>
    </row>
    <row r="1688" spans="1:20" ht="15.6">
      <c r="A1688" s="2">
        <v>3281</v>
      </c>
      <c r="B1688" s="3">
        <v>46254</v>
      </c>
      <c r="C1688" s="4">
        <f>YEAR(SalesDataTable[[#This Row],[Order Date]])</f>
        <v>2026</v>
      </c>
      <c r="D1688" s="4" t="str">
        <f>"Q"&amp;ROUNDUP(MONTH(SalesDataTable[[#This Row],[Order Date]])/3,0)</f>
        <v>Q3</v>
      </c>
      <c r="E1688" s="4">
        <f>MONTH(SalesDataTable[[#This Row],[Order Date]])</f>
        <v>8</v>
      </c>
      <c r="F1688" s="4" t="str">
        <f>TEXT(SalesDataTable[[#This Row],[Order Date]],"MMM")</f>
        <v>Aug</v>
      </c>
      <c r="G1688" s="4" t="s">
        <v>20</v>
      </c>
      <c r="H1688" s="4" t="s">
        <v>21</v>
      </c>
      <c r="I1688" s="4" t="s">
        <v>2</v>
      </c>
      <c r="J1688" s="4" t="s">
        <v>13</v>
      </c>
      <c r="K1688" s="4" t="s">
        <v>14</v>
      </c>
      <c r="L1688" s="4" t="s">
        <v>15</v>
      </c>
      <c r="M1688" s="8">
        <v>1</v>
      </c>
      <c r="N1688" s="5">
        <v>35.58</v>
      </c>
      <c r="O1688" s="6">
        <v>0.15</v>
      </c>
      <c r="P1688" s="5">
        <v>13.94</v>
      </c>
      <c r="Q1688" s="5">
        <f t="shared" si="104"/>
        <v>30.242999999999999</v>
      </c>
      <c r="R1688" s="5">
        <f t="shared" si="105"/>
        <v>13.94</v>
      </c>
      <c r="S1688" s="5">
        <f t="shared" si="106"/>
        <v>16.302999999999997</v>
      </c>
      <c r="T1688" s="7">
        <f t="shared" si="107"/>
        <v>0.53906689151208542</v>
      </c>
    </row>
    <row r="1689" spans="1:20" ht="15.6">
      <c r="A1689" s="2">
        <v>3283</v>
      </c>
      <c r="B1689" s="3">
        <v>46177</v>
      </c>
      <c r="C1689" s="4">
        <f>YEAR(SalesDataTable[[#This Row],[Order Date]])</f>
        <v>2026</v>
      </c>
      <c r="D1689" s="4" t="str">
        <f>"Q"&amp;ROUNDUP(MONTH(SalesDataTable[[#This Row],[Order Date]])/3,0)</f>
        <v>Q2</v>
      </c>
      <c r="E1689" s="4">
        <f>MONTH(SalesDataTable[[#This Row],[Order Date]])</f>
        <v>6</v>
      </c>
      <c r="F1689" s="4" t="str">
        <f>TEXT(SalesDataTable[[#This Row],[Order Date]],"MMM")</f>
        <v>Jun</v>
      </c>
      <c r="G1689" s="4" t="s">
        <v>6</v>
      </c>
      <c r="H1689" s="4" t="s">
        <v>43</v>
      </c>
      <c r="I1689" s="4" t="s">
        <v>28</v>
      </c>
      <c r="J1689" s="4" t="s">
        <v>3</v>
      </c>
      <c r="K1689" s="4" t="s">
        <v>34</v>
      </c>
      <c r="L1689" s="4" t="s">
        <v>38</v>
      </c>
      <c r="M1689" s="8">
        <v>1</v>
      </c>
      <c r="N1689" s="5">
        <v>122.55</v>
      </c>
      <c r="O1689" s="6">
        <v>0</v>
      </c>
      <c r="P1689" s="5">
        <v>68.97</v>
      </c>
      <c r="Q1689" s="5">
        <f t="shared" si="104"/>
        <v>122.55</v>
      </c>
      <c r="R1689" s="5">
        <f t="shared" si="105"/>
        <v>68.97</v>
      </c>
      <c r="S1689" s="5">
        <f t="shared" si="106"/>
        <v>53.58</v>
      </c>
      <c r="T1689" s="7">
        <f t="shared" si="107"/>
        <v>0.43720930232558142</v>
      </c>
    </row>
    <row r="1690" spans="1:20" ht="15.6">
      <c r="A1690" s="2">
        <v>3286</v>
      </c>
      <c r="B1690" s="3">
        <v>46289</v>
      </c>
      <c r="C1690" s="4">
        <f>YEAR(SalesDataTable[[#This Row],[Order Date]])</f>
        <v>2026</v>
      </c>
      <c r="D1690" s="4" t="str">
        <f>"Q"&amp;ROUNDUP(MONTH(SalesDataTable[[#This Row],[Order Date]])/3,0)</f>
        <v>Q3</v>
      </c>
      <c r="E1690" s="4">
        <f>MONTH(SalesDataTable[[#This Row],[Order Date]])</f>
        <v>9</v>
      </c>
      <c r="F1690" s="4" t="str">
        <f>TEXT(SalesDataTable[[#This Row],[Order Date]],"MMM")</f>
        <v>Sep</v>
      </c>
      <c r="G1690" s="4" t="s">
        <v>20</v>
      </c>
      <c r="H1690" s="4" t="s">
        <v>21</v>
      </c>
      <c r="I1690" s="4" t="s">
        <v>2</v>
      </c>
      <c r="J1690" s="4" t="s">
        <v>13</v>
      </c>
      <c r="K1690" s="4" t="s">
        <v>14</v>
      </c>
      <c r="L1690" s="4" t="s">
        <v>32</v>
      </c>
      <c r="M1690" s="8">
        <v>1</v>
      </c>
      <c r="N1690" s="5">
        <v>46.23</v>
      </c>
      <c r="O1690" s="6">
        <v>0.1</v>
      </c>
      <c r="P1690" s="5">
        <v>18.34</v>
      </c>
      <c r="Q1690" s="5">
        <f t="shared" si="104"/>
        <v>41.606999999999999</v>
      </c>
      <c r="R1690" s="5">
        <f t="shared" si="105"/>
        <v>18.34</v>
      </c>
      <c r="S1690" s="5">
        <f t="shared" si="106"/>
        <v>23.266999999999999</v>
      </c>
      <c r="T1690" s="7">
        <f t="shared" si="107"/>
        <v>0.55920878698295962</v>
      </c>
    </row>
    <row r="1691" spans="1:20" ht="15.6">
      <c r="A1691" s="2">
        <v>3288</v>
      </c>
      <c r="B1691" s="3">
        <v>46266</v>
      </c>
      <c r="C1691" s="4">
        <f>YEAR(SalesDataTable[[#This Row],[Order Date]])</f>
        <v>2026</v>
      </c>
      <c r="D1691" s="4" t="str">
        <f>"Q"&amp;ROUNDUP(MONTH(SalesDataTable[[#This Row],[Order Date]])/3,0)</f>
        <v>Q3</v>
      </c>
      <c r="E1691" s="4">
        <f>MONTH(SalesDataTable[[#This Row],[Order Date]])</f>
        <v>9</v>
      </c>
      <c r="F1691" s="4" t="str">
        <f>TEXT(SalesDataTable[[#This Row],[Order Date]],"MMM")</f>
        <v>Sep</v>
      </c>
      <c r="G1691" s="4" t="s">
        <v>20</v>
      </c>
      <c r="H1691" s="4" t="s">
        <v>31</v>
      </c>
      <c r="I1691" s="4" t="s">
        <v>28</v>
      </c>
      <c r="J1691" s="4" t="s">
        <v>16</v>
      </c>
      <c r="K1691" s="4" t="s">
        <v>9</v>
      </c>
      <c r="L1691" s="4" t="s">
        <v>46</v>
      </c>
      <c r="M1691" s="8">
        <v>1</v>
      </c>
      <c r="N1691" s="5">
        <v>72.81</v>
      </c>
      <c r="O1691" s="6">
        <v>0</v>
      </c>
      <c r="P1691" s="5">
        <v>32.299999999999997</v>
      </c>
      <c r="Q1691" s="5">
        <f t="shared" si="104"/>
        <v>72.81</v>
      </c>
      <c r="R1691" s="5">
        <f t="shared" si="105"/>
        <v>32.299999999999997</v>
      </c>
      <c r="S1691" s="5">
        <f t="shared" si="106"/>
        <v>40.510000000000005</v>
      </c>
      <c r="T1691" s="7">
        <f t="shared" si="107"/>
        <v>0.55637961818431536</v>
      </c>
    </row>
    <row r="1692" spans="1:20" ht="15.6">
      <c r="A1692" s="2">
        <v>3295</v>
      </c>
      <c r="B1692" s="3">
        <v>46218</v>
      </c>
      <c r="C1692" s="4">
        <f>YEAR(SalesDataTable[[#This Row],[Order Date]])</f>
        <v>2026</v>
      </c>
      <c r="D1692" s="4" t="str">
        <f>"Q"&amp;ROUNDUP(MONTH(SalesDataTable[[#This Row],[Order Date]])/3,0)</f>
        <v>Q3</v>
      </c>
      <c r="E1692" s="4">
        <f>MONTH(SalesDataTable[[#This Row],[Order Date]])</f>
        <v>7</v>
      </c>
      <c r="F1692" s="4" t="str">
        <f>TEXT(SalesDataTable[[#This Row],[Order Date]],"MMM")</f>
        <v>Jul</v>
      </c>
      <c r="G1692" s="4" t="s">
        <v>6</v>
      </c>
      <c r="H1692" s="4" t="s">
        <v>43</v>
      </c>
      <c r="I1692" s="4" t="s">
        <v>28</v>
      </c>
      <c r="J1692" s="4" t="s">
        <v>3</v>
      </c>
      <c r="K1692" s="4" t="s">
        <v>9</v>
      </c>
      <c r="L1692" s="4" t="s">
        <v>10</v>
      </c>
      <c r="M1692" s="8">
        <v>1</v>
      </c>
      <c r="N1692" s="5">
        <v>93.46</v>
      </c>
      <c r="O1692" s="6">
        <v>0.15</v>
      </c>
      <c r="P1692" s="5">
        <v>46.65</v>
      </c>
      <c r="Q1692" s="5">
        <f t="shared" si="104"/>
        <v>79.440999999999988</v>
      </c>
      <c r="R1692" s="5">
        <f t="shared" si="105"/>
        <v>46.65</v>
      </c>
      <c r="S1692" s="5">
        <f t="shared" si="106"/>
        <v>32.79099999999999</v>
      </c>
      <c r="T1692" s="7">
        <f t="shared" si="107"/>
        <v>0.41277174255107557</v>
      </c>
    </row>
    <row r="1693" spans="1:20" ht="15.6">
      <c r="A1693" s="2">
        <v>3297</v>
      </c>
      <c r="B1693" s="3">
        <v>46216</v>
      </c>
      <c r="C1693" s="4">
        <f>YEAR(SalesDataTable[[#This Row],[Order Date]])</f>
        <v>2026</v>
      </c>
      <c r="D1693" s="4" t="str">
        <f>"Q"&amp;ROUNDUP(MONTH(SalesDataTable[[#This Row],[Order Date]])/3,0)</f>
        <v>Q3</v>
      </c>
      <c r="E1693" s="4">
        <f>MONTH(SalesDataTable[[#This Row],[Order Date]])</f>
        <v>7</v>
      </c>
      <c r="F1693" s="4" t="str">
        <f>TEXT(SalesDataTable[[#This Row],[Order Date]],"MMM")</f>
        <v>Jul</v>
      </c>
      <c r="G1693" s="4" t="s">
        <v>0</v>
      </c>
      <c r="H1693" s="4" t="s">
        <v>50</v>
      </c>
      <c r="I1693" s="4" t="s">
        <v>8</v>
      </c>
      <c r="J1693" s="4" t="s">
        <v>3</v>
      </c>
      <c r="K1693" s="4" t="s">
        <v>34</v>
      </c>
      <c r="L1693" s="4" t="s">
        <v>35</v>
      </c>
      <c r="M1693" s="8">
        <v>6</v>
      </c>
      <c r="N1693" s="5">
        <v>40.58</v>
      </c>
      <c r="O1693" s="6">
        <v>0.15</v>
      </c>
      <c r="P1693" s="5">
        <v>15.06</v>
      </c>
      <c r="Q1693" s="5">
        <f t="shared" si="104"/>
        <v>206.958</v>
      </c>
      <c r="R1693" s="5">
        <f t="shared" si="105"/>
        <v>90.36</v>
      </c>
      <c r="S1693" s="5">
        <f t="shared" si="106"/>
        <v>116.598</v>
      </c>
      <c r="T1693" s="7">
        <f t="shared" si="107"/>
        <v>0.5633896732670397</v>
      </c>
    </row>
    <row r="1694" spans="1:20" ht="15.6">
      <c r="A1694" s="2">
        <v>3298</v>
      </c>
      <c r="B1694" s="3">
        <v>46150</v>
      </c>
      <c r="C1694" s="4">
        <f>YEAR(SalesDataTable[[#This Row],[Order Date]])</f>
        <v>2026</v>
      </c>
      <c r="D1694" s="4" t="str">
        <f>"Q"&amp;ROUNDUP(MONTH(SalesDataTable[[#This Row],[Order Date]])/3,0)</f>
        <v>Q2</v>
      </c>
      <c r="E1694" s="4">
        <f>MONTH(SalesDataTable[[#This Row],[Order Date]])</f>
        <v>5</v>
      </c>
      <c r="F1694" s="4" t="str">
        <f>TEXT(SalesDataTable[[#This Row],[Order Date]],"MMM")</f>
        <v>May</v>
      </c>
      <c r="G1694" s="4" t="s">
        <v>6</v>
      </c>
      <c r="H1694" s="4" t="s">
        <v>49</v>
      </c>
      <c r="I1694" s="4" t="s">
        <v>28</v>
      </c>
      <c r="J1694" s="4" t="s">
        <v>13</v>
      </c>
      <c r="K1694" s="4" t="s">
        <v>23</v>
      </c>
      <c r="L1694" s="4" t="s">
        <v>24</v>
      </c>
      <c r="M1694" s="8">
        <v>2</v>
      </c>
      <c r="N1694" s="5">
        <v>337.7</v>
      </c>
      <c r="O1694" s="6">
        <v>0.1</v>
      </c>
      <c r="P1694" s="5">
        <v>192.16</v>
      </c>
      <c r="Q1694" s="5">
        <f t="shared" si="104"/>
        <v>607.86</v>
      </c>
      <c r="R1694" s="5">
        <f t="shared" si="105"/>
        <v>384.32</v>
      </c>
      <c r="S1694" s="5">
        <f t="shared" si="106"/>
        <v>223.54000000000002</v>
      </c>
      <c r="T1694" s="7">
        <f t="shared" si="107"/>
        <v>0.36774915276543946</v>
      </c>
    </row>
    <row r="1695" spans="1:20" ht="15.6">
      <c r="A1695" s="2">
        <v>3299</v>
      </c>
      <c r="B1695" s="3">
        <v>46257</v>
      </c>
      <c r="C1695" s="4">
        <f>YEAR(SalesDataTable[[#This Row],[Order Date]])</f>
        <v>2026</v>
      </c>
      <c r="D1695" s="4" t="str">
        <f>"Q"&amp;ROUNDUP(MONTH(SalesDataTable[[#This Row],[Order Date]])/3,0)</f>
        <v>Q3</v>
      </c>
      <c r="E1695" s="4">
        <f>MONTH(SalesDataTable[[#This Row],[Order Date]])</f>
        <v>8</v>
      </c>
      <c r="F1695" s="4" t="str">
        <f>TEXT(SalesDataTable[[#This Row],[Order Date]],"MMM")</f>
        <v>Aug</v>
      </c>
      <c r="G1695" s="4" t="s">
        <v>0</v>
      </c>
      <c r="H1695" s="4" t="s">
        <v>36</v>
      </c>
      <c r="I1695" s="4" t="s">
        <v>2</v>
      </c>
      <c r="J1695" s="4" t="s">
        <v>13</v>
      </c>
      <c r="K1695" s="4" t="s">
        <v>9</v>
      </c>
      <c r="L1695" s="4" t="s">
        <v>17</v>
      </c>
      <c r="M1695" s="8">
        <v>1</v>
      </c>
      <c r="N1695" s="5">
        <v>147.11000000000001</v>
      </c>
      <c r="O1695" s="6">
        <v>0.15</v>
      </c>
      <c r="P1695" s="5">
        <v>79.599999999999994</v>
      </c>
      <c r="Q1695" s="5">
        <f t="shared" si="104"/>
        <v>125.04350000000001</v>
      </c>
      <c r="R1695" s="5">
        <f t="shared" si="105"/>
        <v>79.599999999999994</v>
      </c>
      <c r="S1695" s="5">
        <f t="shared" si="106"/>
        <v>45.443500000000014</v>
      </c>
      <c r="T1695" s="7">
        <f t="shared" si="107"/>
        <v>0.36342152930780097</v>
      </c>
    </row>
    <row r="1696" spans="1:20" ht="15.6">
      <c r="A1696" s="2">
        <v>3301</v>
      </c>
      <c r="B1696" s="3">
        <v>46126</v>
      </c>
      <c r="C1696" s="4">
        <f>YEAR(SalesDataTable[[#This Row],[Order Date]])</f>
        <v>2026</v>
      </c>
      <c r="D1696" s="4" t="str">
        <f>"Q"&amp;ROUNDUP(MONTH(SalesDataTable[[#This Row],[Order Date]])/3,0)</f>
        <v>Q2</v>
      </c>
      <c r="E1696" s="4">
        <f>MONTH(SalesDataTable[[#This Row],[Order Date]])</f>
        <v>4</v>
      </c>
      <c r="F1696" s="4" t="str">
        <f>TEXT(SalesDataTable[[#This Row],[Order Date]],"MMM")</f>
        <v>Apr</v>
      </c>
      <c r="G1696" s="4" t="s">
        <v>20</v>
      </c>
      <c r="H1696" s="4" t="s">
        <v>21</v>
      </c>
      <c r="I1696" s="4" t="s">
        <v>19</v>
      </c>
      <c r="J1696" s="4" t="s">
        <v>13</v>
      </c>
      <c r="K1696" s="4" t="s">
        <v>4</v>
      </c>
      <c r="L1696" s="4" t="s">
        <v>5</v>
      </c>
      <c r="M1696" s="8">
        <v>1</v>
      </c>
      <c r="N1696" s="5">
        <v>82.75</v>
      </c>
      <c r="O1696" s="6">
        <v>0</v>
      </c>
      <c r="P1696" s="5">
        <v>43.18</v>
      </c>
      <c r="Q1696" s="5">
        <f t="shared" si="104"/>
        <v>82.75</v>
      </c>
      <c r="R1696" s="5">
        <f t="shared" si="105"/>
        <v>43.18</v>
      </c>
      <c r="S1696" s="5">
        <f t="shared" si="106"/>
        <v>39.57</v>
      </c>
      <c r="T1696" s="7">
        <f t="shared" si="107"/>
        <v>0.47818731117824775</v>
      </c>
    </row>
    <row r="1697" spans="1:20" ht="15.6">
      <c r="A1697" s="2">
        <v>3302</v>
      </c>
      <c r="B1697" s="3">
        <v>46093</v>
      </c>
      <c r="C1697" s="4">
        <f>YEAR(SalesDataTable[[#This Row],[Order Date]])</f>
        <v>2026</v>
      </c>
      <c r="D1697" s="4" t="str">
        <f>"Q"&amp;ROUNDUP(MONTH(SalesDataTable[[#This Row],[Order Date]])/3,0)</f>
        <v>Q1</v>
      </c>
      <c r="E1697" s="4">
        <f>MONTH(SalesDataTable[[#This Row],[Order Date]])</f>
        <v>3</v>
      </c>
      <c r="F1697" s="4" t="str">
        <f>TEXT(SalesDataTable[[#This Row],[Order Date]],"MMM")</f>
        <v>Mar</v>
      </c>
      <c r="G1697" s="4" t="s">
        <v>20</v>
      </c>
      <c r="H1697" s="4" t="s">
        <v>31</v>
      </c>
      <c r="I1697" s="4" t="s">
        <v>19</v>
      </c>
      <c r="J1697" s="4" t="s">
        <v>16</v>
      </c>
      <c r="K1697" s="4" t="s">
        <v>14</v>
      </c>
      <c r="L1697" s="4" t="s">
        <v>48</v>
      </c>
      <c r="M1697" s="8">
        <v>2</v>
      </c>
      <c r="N1697" s="5">
        <v>164.33</v>
      </c>
      <c r="O1697" s="6">
        <v>0</v>
      </c>
      <c r="P1697" s="5">
        <v>86.07</v>
      </c>
      <c r="Q1697" s="5">
        <f t="shared" si="104"/>
        <v>328.66</v>
      </c>
      <c r="R1697" s="5">
        <f t="shared" si="105"/>
        <v>172.14</v>
      </c>
      <c r="S1697" s="5">
        <f t="shared" si="106"/>
        <v>156.52000000000004</v>
      </c>
      <c r="T1697" s="7">
        <f t="shared" si="107"/>
        <v>0.47623684050386428</v>
      </c>
    </row>
    <row r="1698" spans="1:20" ht="15.6">
      <c r="A1698" s="2">
        <v>3304</v>
      </c>
      <c r="B1698" s="3">
        <v>46091</v>
      </c>
      <c r="C1698" s="4">
        <f>YEAR(SalesDataTable[[#This Row],[Order Date]])</f>
        <v>2026</v>
      </c>
      <c r="D1698" s="4" t="str">
        <f>"Q"&amp;ROUNDUP(MONTH(SalesDataTable[[#This Row],[Order Date]])/3,0)</f>
        <v>Q1</v>
      </c>
      <c r="E1698" s="4">
        <f>MONTH(SalesDataTable[[#This Row],[Order Date]])</f>
        <v>3</v>
      </c>
      <c r="F1698" s="4" t="str">
        <f>TEXT(SalesDataTable[[#This Row],[Order Date]],"MMM")</f>
        <v>Mar</v>
      </c>
      <c r="G1698" s="4" t="s">
        <v>6</v>
      </c>
      <c r="H1698" s="4" t="s">
        <v>43</v>
      </c>
      <c r="I1698" s="4" t="s">
        <v>28</v>
      </c>
      <c r="J1698" s="4" t="s">
        <v>3</v>
      </c>
      <c r="K1698" s="4" t="s">
        <v>4</v>
      </c>
      <c r="L1698" s="4" t="s">
        <v>22</v>
      </c>
      <c r="M1698" s="8">
        <v>2</v>
      </c>
      <c r="N1698" s="5">
        <v>49.7</v>
      </c>
      <c r="O1698" s="6">
        <v>0</v>
      </c>
      <c r="P1698" s="5">
        <v>23.14</v>
      </c>
      <c r="Q1698" s="5">
        <f t="shared" si="104"/>
        <v>99.4</v>
      </c>
      <c r="R1698" s="5">
        <f t="shared" si="105"/>
        <v>46.28</v>
      </c>
      <c r="S1698" s="5">
        <f t="shared" si="106"/>
        <v>53.120000000000005</v>
      </c>
      <c r="T1698" s="7">
        <f t="shared" si="107"/>
        <v>0.53440643863179071</v>
      </c>
    </row>
    <row r="1699" spans="1:20" ht="15.6">
      <c r="A1699" s="2">
        <v>3306</v>
      </c>
      <c r="B1699" s="3">
        <v>46261</v>
      </c>
      <c r="C1699" s="4">
        <f>YEAR(SalesDataTable[[#This Row],[Order Date]])</f>
        <v>2026</v>
      </c>
      <c r="D1699" s="4" t="str">
        <f>"Q"&amp;ROUNDUP(MONTH(SalesDataTable[[#This Row],[Order Date]])/3,0)</f>
        <v>Q3</v>
      </c>
      <c r="E1699" s="4">
        <f>MONTH(SalesDataTable[[#This Row],[Order Date]])</f>
        <v>8</v>
      </c>
      <c r="F1699" s="4" t="str">
        <f>TEXT(SalesDataTable[[#This Row],[Order Date]],"MMM")</f>
        <v>Aug</v>
      </c>
      <c r="G1699" s="4" t="s">
        <v>0</v>
      </c>
      <c r="H1699" s="4" t="s">
        <v>50</v>
      </c>
      <c r="I1699" s="4" t="s">
        <v>2</v>
      </c>
      <c r="J1699" s="4" t="s">
        <v>16</v>
      </c>
      <c r="K1699" s="4" t="s">
        <v>14</v>
      </c>
      <c r="L1699" s="4" t="s">
        <v>15</v>
      </c>
      <c r="M1699" s="8">
        <v>1</v>
      </c>
      <c r="N1699" s="5">
        <v>35.590000000000003</v>
      </c>
      <c r="O1699" s="6">
        <v>0</v>
      </c>
      <c r="P1699" s="5">
        <v>13.66</v>
      </c>
      <c r="Q1699" s="5">
        <f t="shared" si="104"/>
        <v>35.590000000000003</v>
      </c>
      <c r="R1699" s="5">
        <f t="shared" si="105"/>
        <v>13.66</v>
      </c>
      <c r="S1699" s="5">
        <f t="shared" si="106"/>
        <v>21.930000000000003</v>
      </c>
      <c r="T1699" s="7">
        <f t="shared" si="107"/>
        <v>0.61618432143860635</v>
      </c>
    </row>
    <row r="1700" spans="1:20" ht="15.6">
      <c r="A1700" s="2">
        <v>3307</v>
      </c>
      <c r="B1700" s="3">
        <v>46132</v>
      </c>
      <c r="C1700" s="4">
        <f>YEAR(SalesDataTable[[#This Row],[Order Date]])</f>
        <v>2026</v>
      </c>
      <c r="D1700" s="4" t="str">
        <f>"Q"&amp;ROUNDUP(MONTH(SalesDataTable[[#This Row],[Order Date]])/3,0)</f>
        <v>Q2</v>
      </c>
      <c r="E1700" s="4">
        <f>MONTH(SalesDataTable[[#This Row],[Order Date]])</f>
        <v>4</v>
      </c>
      <c r="F1700" s="4" t="str">
        <f>TEXT(SalesDataTable[[#This Row],[Order Date]],"MMM")</f>
        <v>Apr</v>
      </c>
      <c r="G1700" s="4" t="s">
        <v>20</v>
      </c>
      <c r="H1700" s="4" t="s">
        <v>47</v>
      </c>
      <c r="I1700" s="4" t="s">
        <v>19</v>
      </c>
      <c r="J1700" s="4" t="s">
        <v>16</v>
      </c>
      <c r="K1700" s="4" t="s">
        <v>4</v>
      </c>
      <c r="L1700" s="4" t="s">
        <v>22</v>
      </c>
      <c r="M1700" s="8">
        <v>2</v>
      </c>
      <c r="N1700" s="5">
        <v>51.39</v>
      </c>
      <c r="O1700" s="6">
        <v>0.05</v>
      </c>
      <c r="P1700" s="5">
        <v>22.28</v>
      </c>
      <c r="Q1700" s="5">
        <f t="shared" si="104"/>
        <v>97.640999999999991</v>
      </c>
      <c r="R1700" s="5">
        <f t="shared" si="105"/>
        <v>44.56</v>
      </c>
      <c r="S1700" s="5">
        <f t="shared" si="106"/>
        <v>53.080999999999989</v>
      </c>
      <c r="T1700" s="7">
        <f t="shared" si="107"/>
        <v>0.54363433393758764</v>
      </c>
    </row>
    <row r="1701" spans="1:20" ht="15.6">
      <c r="A1701" s="2">
        <v>3308</v>
      </c>
      <c r="B1701" s="3">
        <v>46221</v>
      </c>
      <c r="C1701" s="4">
        <f>YEAR(SalesDataTable[[#This Row],[Order Date]])</f>
        <v>2026</v>
      </c>
      <c r="D1701" s="4" t="str">
        <f>"Q"&amp;ROUNDUP(MONTH(SalesDataTable[[#This Row],[Order Date]])/3,0)</f>
        <v>Q3</v>
      </c>
      <c r="E1701" s="4">
        <f>MONTH(SalesDataTable[[#This Row],[Order Date]])</f>
        <v>7</v>
      </c>
      <c r="F1701" s="4" t="str">
        <f>TEXT(SalesDataTable[[#This Row],[Order Date]],"MMM")</f>
        <v>Jul</v>
      </c>
      <c r="G1701" s="4" t="s">
        <v>20</v>
      </c>
      <c r="H1701" s="4" t="s">
        <v>47</v>
      </c>
      <c r="I1701" s="4" t="s">
        <v>19</v>
      </c>
      <c r="J1701" s="4" t="s">
        <v>13</v>
      </c>
      <c r="K1701" s="4" t="s">
        <v>34</v>
      </c>
      <c r="L1701" s="4" t="s">
        <v>38</v>
      </c>
      <c r="M1701" s="8">
        <v>3</v>
      </c>
      <c r="N1701" s="5">
        <v>121.05</v>
      </c>
      <c r="O1701" s="6">
        <v>0.05</v>
      </c>
      <c r="P1701" s="5">
        <v>68.56</v>
      </c>
      <c r="Q1701" s="5">
        <f t="shared" si="104"/>
        <v>344.99249999999995</v>
      </c>
      <c r="R1701" s="5">
        <f t="shared" si="105"/>
        <v>205.68</v>
      </c>
      <c r="S1701" s="5">
        <f t="shared" si="106"/>
        <v>139.31249999999994</v>
      </c>
      <c r="T1701" s="7">
        <f t="shared" si="107"/>
        <v>0.40381312637231231</v>
      </c>
    </row>
    <row r="1702" spans="1:20" ht="15.6">
      <c r="A1702" s="2">
        <v>3311</v>
      </c>
      <c r="B1702" s="3">
        <v>46128</v>
      </c>
      <c r="C1702" s="4">
        <f>YEAR(SalesDataTable[[#This Row],[Order Date]])</f>
        <v>2026</v>
      </c>
      <c r="D1702" s="4" t="str">
        <f>"Q"&amp;ROUNDUP(MONTH(SalesDataTable[[#This Row],[Order Date]])/3,0)</f>
        <v>Q2</v>
      </c>
      <c r="E1702" s="4">
        <f>MONTH(SalesDataTable[[#This Row],[Order Date]])</f>
        <v>4</v>
      </c>
      <c r="F1702" s="4" t="str">
        <f>TEXT(SalesDataTable[[#This Row],[Order Date]],"MMM")</f>
        <v>Apr</v>
      </c>
      <c r="G1702" s="4" t="s">
        <v>6</v>
      </c>
      <c r="H1702" s="4" t="s">
        <v>41</v>
      </c>
      <c r="I1702" s="4" t="s">
        <v>2</v>
      </c>
      <c r="J1702" s="4" t="s">
        <v>13</v>
      </c>
      <c r="K1702" s="4" t="s">
        <v>14</v>
      </c>
      <c r="L1702" s="4" t="s">
        <v>32</v>
      </c>
      <c r="M1702" s="8">
        <v>1</v>
      </c>
      <c r="N1702" s="5">
        <v>46.68</v>
      </c>
      <c r="O1702" s="6">
        <v>0.05</v>
      </c>
      <c r="P1702" s="5">
        <v>18.350000000000001</v>
      </c>
      <c r="Q1702" s="5">
        <f t="shared" si="104"/>
        <v>44.345999999999997</v>
      </c>
      <c r="R1702" s="5">
        <f t="shared" si="105"/>
        <v>18.350000000000001</v>
      </c>
      <c r="S1702" s="5">
        <f t="shared" si="106"/>
        <v>25.995999999999995</v>
      </c>
      <c r="T1702" s="7">
        <f t="shared" si="107"/>
        <v>0.58620845172056102</v>
      </c>
    </row>
    <row r="1703" spans="1:20" ht="15.6">
      <c r="A1703" s="2">
        <v>3319</v>
      </c>
      <c r="B1703" s="3">
        <v>46245</v>
      </c>
      <c r="C1703" s="4">
        <f>YEAR(SalesDataTable[[#This Row],[Order Date]])</f>
        <v>2026</v>
      </c>
      <c r="D1703" s="4" t="str">
        <f>"Q"&amp;ROUNDUP(MONTH(SalesDataTable[[#This Row],[Order Date]])/3,0)</f>
        <v>Q3</v>
      </c>
      <c r="E1703" s="4">
        <f>MONTH(SalesDataTable[[#This Row],[Order Date]])</f>
        <v>8</v>
      </c>
      <c r="F1703" s="4" t="str">
        <f>TEXT(SalesDataTable[[#This Row],[Order Date]],"MMM")</f>
        <v>Aug</v>
      </c>
      <c r="G1703" s="4" t="s">
        <v>6</v>
      </c>
      <c r="H1703" s="4" t="s">
        <v>49</v>
      </c>
      <c r="I1703" s="4" t="s">
        <v>2</v>
      </c>
      <c r="J1703" s="4" t="s">
        <v>3</v>
      </c>
      <c r="K1703" s="4" t="s">
        <v>9</v>
      </c>
      <c r="L1703" s="4" t="s">
        <v>10</v>
      </c>
      <c r="M1703" s="8">
        <v>3</v>
      </c>
      <c r="N1703" s="5">
        <v>93.53</v>
      </c>
      <c r="O1703" s="6">
        <v>0</v>
      </c>
      <c r="P1703" s="5">
        <v>46.19</v>
      </c>
      <c r="Q1703" s="5">
        <f t="shared" si="104"/>
        <v>280.59000000000003</v>
      </c>
      <c r="R1703" s="5">
        <f t="shared" si="105"/>
        <v>138.57</v>
      </c>
      <c r="S1703" s="5">
        <f t="shared" si="106"/>
        <v>142.02000000000004</v>
      </c>
      <c r="T1703" s="7">
        <f t="shared" si="107"/>
        <v>0.5061477600769807</v>
      </c>
    </row>
    <row r="1704" spans="1:20" ht="15.6">
      <c r="A1704" s="2">
        <v>3320</v>
      </c>
      <c r="B1704" s="3">
        <v>46128</v>
      </c>
      <c r="C1704" s="4">
        <f>YEAR(SalesDataTable[[#This Row],[Order Date]])</f>
        <v>2026</v>
      </c>
      <c r="D1704" s="4" t="str">
        <f>"Q"&amp;ROUNDUP(MONTH(SalesDataTable[[#This Row],[Order Date]])/3,0)</f>
        <v>Q2</v>
      </c>
      <c r="E1704" s="4">
        <f>MONTH(SalesDataTable[[#This Row],[Order Date]])</f>
        <v>4</v>
      </c>
      <c r="F1704" s="4" t="str">
        <f>TEXT(SalesDataTable[[#This Row],[Order Date]],"MMM")</f>
        <v>Apr</v>
      </c>
      <c r="G1704" s="4" t="s">
        <v>11</v>
      </c>
      <c r="H1704" s="4" t="s">
        <v>52</v>
      </c>
      <c r="I1704" s="4" t="s">
        <v>2</v>
      </c>
      <c r="J1704" s="4" t="s">
        <v>16</v>
      </c>
      <c r="K1704" s="4" t="s">
        <v>14</v>
      </c>
      <c r="L1704" s="4" t="s">
        <v>48</v>
      </c>
      <c r="M1704" s="8">
        <v>5</v>
      </c>
      <c r="N1704" s="5">
        <v>164.31</v>
      </c>
      <c r="O1704" s="6">
        <v>0.05</v>
      </c>
      <c r="P1704" s="5">
        <v>85.41</v>
      </c>
      <c r="Q1704" s="5">
        <f t="shared" si="104"/>
        <v>780.47249999999997</v>
      </c>
      <c r="R1704" s="5">
        <f t="shared" si="105"/>
        <v>427.04999999999995</v>
      </c>
      <c r="S1704" s="5">
        <f t="shared" si="106"/>
        <v>353.42250000000001</v>
      </c>
      <c r="T1704" s="7">
        <f t="shared" si="107"/>
        <v>0.45283145786686912</v>
      </c>
    </row>
    <row r="1705" spans="1:20" ht="15.6">
      <c r="A1705" s="2">
        <v>3321</v>
      </c>
      <c r="B1705" s="3">
        <v>46128</v>
      </c>
      <c r="C1705" s="4">
        <f>YEAR(SalesDataTable[[#This Row],[Order Date]])</f>
        <v>2026</v>
      </c>
      <c r="D1705" s="4" t="str">
        <f>"Q"&amp;ROUNDUP(MONTH(SalesDataTable[[#This Row],[Order Date]])/3,0)</f>
        <v>Q2</v>
      </c>
      <c r="E1705" s="4">
        <f>MONTH(SalesDataTable[[#This Row],[Order Date]])</f>
        <v>4</v>
      </c>
      <c r="F1705" s="4" t="str">
        <f>TEXT(SalesDataTable[[#This Row],[Order Date]],"MMM")</f>
        <v>Apr</v>
      </c>
      <c r="G1705" s="4" t="s">
        <v>6</v>
      </c>
      <c r="H1705" s="4" t="s">
        <v>27</v>
      </c>
      <c r="I1705" s="4" t="s">
        <v>2</v>
      </c>
      <c r="J1705" s="4" t="s">
        <v>16</v>
      </c>
      <c r="K1705" s="4" t="s">
        <v>14</v>
      </c>
      <c r="L1705" s="4" t="s">
        <v>15</v>
      </c>
      <c r="M1705" s="8">
        <v>3</v>
      </c>
      <c r="N1705" s="5">
        <v>35.57</v>
      </c>
      <c r="O1705" s="6">
        <v>0</v>
      </c>
      <c r="P1705" s="5">
        <v>13.67</v>
      </c>
      <c r="Q1705" s="5">
        <f t="shared" si="104"/>
        <v>106.71000000000001</v>
      </c>
      <c r="R1705" s="5">
        <f t="shared" si="105"/>
        <v>41.01</v>
      </c>
      <c r="S1705" s="5">
        <f t="shared" si="106"/>
        <v>65.700000000000017</v>
      </c>
      <c r="T1705" s="7">
        <f t="shared" si="107"/>
        <v>0.61568737700309262</v>
      </c>
    </row>
    <row r="1706" spans="1:20" ht="15.6">
      <c r="A1706" s="2">
        <v>3322</v>
      </c>
      <c r="B1706" s="3">
        <v>46287</v>
      </c>
      <c r="C1706" s="4">
        <f>YEAR(SalesDataTable[[#This Row],[Order Date]])</f>
        <v>2026</v>
      </c>
      <c r="D1706" s="4" t="str">
        <f>"Q"&amp;ROUNDUP(MONTH(SalesDataTable[[#This Row],[Order Date]])/3,0)</f>
        <v>Q3</v>
      </c>
      <c r="E1706" s="4">
        <f>MONTH(SalesDataTable[[#This Row],[Order Date]])</f>
        <v>9</v>
      </c>
      <c r="F1706" s="4" t="str">
        <f>TEXT(SalesDataTable[[#This Row],[Order Date]],"MMM")</f>
        <v>Sep</v>
      </c>
      <c r="G1706" s="4" t="s">
        <v>20</v>
      </c>
      <c r="H1706" s="4" t="s">
        <v>33</v>
      </c>
      <c r="I1706" s="4" t="s">
        <v>2</v>
      </c>
      <c r="J1706" s="4" t="s">
        <v>3</v>
      </c>
      <c r="K1706" s="4" t="s">
        <v>23</v>
      </c>
      <c r="L1706" s="4" t="s">
        <v>51</v>
      </c>
      <c r="M1706" s="8">
        <v>1</v>
      </c>
      <c r="N1706" s="5">
        <v>124.51</v>
      </c>
      <c r="O1706" s="6">
        <v>0</v>
      </c>
      <c r="P1706" s="5">
        <v>59.97</v>
      </c>
      <c r="Q1706" s="5">
        <f t="shared" si="104"/>
        <v>124.51</v>
      </c>
      <c r="R1706" s="5">
        <f t="shared" si="105"/>
        <v>59.97</v>
      </c>
      <c r="S1706" s="5">
        <f t="shared" si="106"/>
        <v>64.540000000000006</v>
      </c>
      <c r="T1706" s="7">
        <f t="shared" si="107"/>
        <v>0.51835193960324477</v>
      </c>
    </row>
    <row r="1707" spans="1:20" ht="15.6">
      <c r="A1707" s="2">
        <v>3325</v>
      </c>
      <c r="B1707" s="3">
        <v>46194</v>
      </c>
      <c r="C1707" s="4">
        <f>YEAR(SalesDataTable[[#This Row],[Order Date]])</f>
        <v>2026</v>
      </c>
      <c r="D1707" s="4" t="str">
        <f>"Q"&amp;ROUNDUP(MONTH(SalesDataTable[[#This Row],[Order Date]])/3,0)</f>
        <v>Q2</v>
      </c>
      <c r="E1707" s="4">
        <f>MONTH(SalesDataTable[[#This Row],[Order Date]])</f>
        <v>6</v>
      </c>
      <c r="F1707" s="4" t="str">
        <f>TEXT(SalesDataTable[[#This Row],[Order Date]],"MMM")</f>
        <v>Jun</v>
      </c>
      <c r="G1707" s="4" t="s">
        <v>11</v>
      </c>
      <c r="H1707" s="4" t="s">
        <v>12</v>
      </c>
      <c r="I1707" s="4" t="s">
        <v>2</v>
      </c>
      <c r="J1707" s="4" t="s">
        <v>13</v>
      </c>
      <c r="K1707" s="4" t="s">
        <v>4</v>
      </c>
      <c r="L1707" s="4" t="s">
        <v>22</v>
      </c>
      <c r="M1707" s="8">
        <v>4</v>
      </c>
      <c r="N1707" s="5">
        <v>50.57</v>
      </c>
      <c r="O1707" s="6">
        <v>0</v>
      </c>
      <c r="P1707" s="5">
        <v>21.85</v>
      </c>
      <c r="Q1707" s="5">
        <f t="shared" si="104"/>
        <v>202.28</v>
      </c>
      <c r="R1707" s="5">
        <f t="shared" si="105"/>
        <v>87.4</v>
      </c>
      <c r="S1707" s="5">
        <f t="shared" si="106"/>
        <v>114.88</v>
      </c>
      <c r="T1707" s="7">
        <f t="shared" si="107"/>
        <v>0.56792564761716435</v>
      </c>
    </row>
    <row r="1708" spans="1:20" ht="15.6">
      <c r="A1708" s="2">
        <v>3326</v>
      </c>
      <c r="B1708" s="3">
        <v>46025</v>
      </c>
      <c r="C1708" s="4">
        <f>YEAR(SalesDataTable[[#This Row],[Order Date]])</f>
        <v>2026</v>
      </c>
      <c r="D1708" s="4" t="str">
        <f>"Q"&amp;ROUNDUP(MONTH(SalesDataTable[[#This Row],[Order Date]])/3,0)</f>
        <v>Q1</v>
      </c>
      <c r="E1708" s="4">
        <f>MONTH(SalesDataTable[[#This Row],[Order Date]])</f>
        <v>1</v>
      </c>
      <c r="F1708" s="4" t="str">
        <f>TEXT(SalesDataTable[[#This Row],[Order Date]],"MMM")</f>
        <v>Jan</v>
      </c>
      <c r="G1708" s="4" t="s">
        <v>0</v>
      </c>
      <c r="H1708" s="4" t="s">
        <v>1</v>
      </c>
      <c r="I1708" s="4" t="s">
        <v>19</v>
      </c>
      <c r="J1708" s="4" t="s">
        <v>13</v>
      </c>
      <c r="K1708" s="4" t="s">
        <v>23</v>
      </c>
      <c r="L1708" s="4" t="s">
        <v>24</v>
      </c>
      <c r="M1708" s="8">
        <v>2</v>
      </c>
      <c r="N1708" s="5">
        <v>347.51</v>
      </c>
      <c r="O1708" s="6">
        <v>0</v>
      </c>
      <c r="P1708" s="5">
        <v>190.16</v>
      </c>
      <c r="Q1708" s="5">
        <f t="shared" si="104"/>
        <v>695.02</v>
      </c>
      <c r="R1708" s="5">
        <f t="shared" si="105"/>
        <v>380.32</v>
      </c>
      <c r="S1708" s="5">
        <f t="shared" si="106"/>
        <v>314.7</v>
      </c>
      <c r="T1708" s="7">
        <f t="shared" si="107"/>
        <v>0.4527927253891974</v>
      </c>
    </row>
    <row r="1709" spans="1:20" ht="15.6">
      <c r="A1709" s="2">
        <v>3328</v>
      </c>
      <c r="B1709" s="3">
        <v>46052</v>
      </c>
      <c r="C1709" s="4">
        <f>YEAR(SalesDataTable[[#This Row],[Order Date]])</f>
        <v>2026</v>
      </c>
      <c r="D1709" s="4" t="str">
        <f>"Q"&amp;ROUNDUP(MONTH(SalesDataTable[[#This Row],[Order Date]])/3,0)</f>
        <v>Q1</v>
      </c>
      <c r="E1709" s="4">
        <f>MONTH(SalesDataTable[[#This Row],[Order Date]])</f>
        <v>1</v>
      </c>
      <c r="F1709" s="4" t="str">
        <f>TEXT(SalesDataTable[[#This Row],[Order Date]],"MMM")</f>
        <v>Jan</v>
      </c>
      <c r="G1709" s="4" t="s">
        <v>11</v>
      </c>
      <c r="H1709" s="4" t="s">
        <v>25</v>
      </c>
      <c r="I1709" s="4" t="s">
        <v>19</v>
      </c>
      <c r="J1709" s="4" t="s">
        <v>3</v>
      </c>
      <c r="K1709" s="4" t="s">
        <v>34</v>
      </c>
      <c r="L1709" s="4" t="s">
        <v>38</v>
      </c>
      <c r="M1709" s="8">
        <v>1</v>
      </c>
      <c r="N1709" s="5">
        <v>120.48</v>
      </c>
      <c r="O1709" s="6">
        <v>0</v>
      </c>
      <c r="P1709" s="5">
        <v>69.55</v>
      </c>
      <c r="Q1709" s="5">
        <f t="shared" si="104"/>
        <v>120.48</v>
      </c>
      <c r="R1709" s="5">
        <f t="shared" si="105"/>
        <v>69.55</v>
      </c>
      <c r="S1709" s="5">
        <f t="shared" si="106"/>
        <v>50.930000000000007</v>
      </c>
      <c r="T1709" s="7">
        <f t="shared" si="107"/>
        <v>0.42272576361221786</v>
      </c>
    </row>
    <row r="1710" spans="1:20" ht="15.6">
      <c r="A1710" s="2">
        <v>3329</v>
      </c>
      <c r="B1710" s="3">
        <v>46221</v>
      </c>
      <c r="C1710" s="4">
        <f>YEAR(SalesDataTable[[#This Row],[Order Date]])</f>
        <v>2026</v>
      </c>
      <c r="D1710" s="4" t="str">
        <f>"Q"&amp;ROUNDUP(MONTH(SalesDataTable[[#This Row],[Order Date]])/3,0)</f>
        <v>Q3</v>
      </c>
      <c r="E1710" s="4">
        <f>MONTH(SalesDataTable[[#This Row],[Order Date]])</f>
        <v>7</v>
      </c>
      <c r="F1710" s="4" t="str">
        <f>TEXT(SalesDataTable[[#This Row],[Order Date]],"MMM")</f>
        <v>Jul</v>
      </c>
      <c r="G1710" s="4" t="s">
        <v>6</v>
      </c>
      <c r="H1710" s="4" t="s">
        <v>41</v>
      </c>
      <c r="I1710" s="4" t="s">
        <v>2</v>
      </c>
      <c r="J1710" s="4" t="s">
        <v>13</v>
      </c>
      <c r="K1710" s="4" t="s">
        <v>4</v>
      </c>
      <c r="L1710" s="4" t="s">
        <v>5</v>
      </c>
      <c r="M1710" s="8">
        <v>2</v>
      </c>
      <c r="N1710" s="5">
        <v>81.739999999999995</v>
      </c>
      <c r="O1710" s="6">
        <v>0</v>
      </c>
      <c r="P1710" s="5">
        <v>42.75</v>
      </c>
      <c r="Q1710" s="5">
        <f t="shared" si="104"/>
        <v>163.47999999999999</v>
      </c>
      <c r="R1710" s="5">
        <f t="shared" si="105"/>
        <v>85.5</v>
      </c>
      <c r="S1710" s="5">
        <f t="shared" si="106"/>
        <v>77.97999999999999</v>
      </c>
      <c r="T1710" s="7">
        <f t="shared" si="107"/>
        <v>0.47700024467824809</v>
      </c>
    </row>
    <row r="1711" spans="1:20" ht="15.6">
      <c r="A1711" s="2">
        <v>3330</v>
      </c>
      <c r="B1711" s="3">
        <v>46040</v>
      </c>
      <c r="C1711" s="4">
        <f>YEAR(SalesDataTable[[#This Row],[Order Date]])</f>
        <v>2026</v>
      </c>
      <c r="D1711" s="4" t="str">
        <f>"Q"&amp;ROUNDUP(MONTH(SalesDataTable[[#This Row],[Order Date]])/3,0)</f>
        <v>Q1</v>
      </c>
      <c r="E1711" s="4">
        <f>MONTH(SalesDataTable[[#This Row],[Order Date]])</f>
        <v>1</v>
      </c>
      <c r="F1711" s="4" t="str">
        <f>TEXT(SalesDataTable[[#This Row],[Order Date]],"MMM")</f>
        <v>Jan</v>
      </c>
      <c r="G1711" s="4" t="s">
        <v>20</v>
      </c>
      <c r="H1711" s="4" t="s">
        <v>47</v>
      </c>
      <c r="I1711" s="4" t="s">
        <v>28</v>
      </c>
      <c r="J1711" s="4" t="s">
        <v>13</v>
      </c>
      <c r="K1711" s="4" t="s">
        <v>4</v>
      </c>
      <c r="L1711" s="4" t="s">
        <v>30</v>
      </c>
      <c r="M1711" s="8">
        <v>1</v>
      </c>
      <c r="N1711" s="5">
        <v>104.36</v>
      </c>
      <c r="O1711" s="6">
        <v>0</v>
      </c>
      <c r="P1711" s="5">
        <v>51.63</v>
      </c>
      <c r="Q1711" s="5">
        <f t="shared" si="104"/>
        <v>104.36</v>
      </c>
      <c r="R1711" s="5">
        <f t="shared" si="105"/>
        <v>51.63</v>
      </c>
      <c r="S1711" s="5">
        <f t="shared" si="106"/>
        <v>52.73</v>
      </c>
      <c r="T1711" s="7">
        <f t="shared" si="107"/>
        <v>0.50527021847451126</v>
      </c>
    </row>
    <row r="1712" spans="1:20" ht="15.6">
      <c r="A1712" s="2">
        <v>3333</v>
      </c>
      <c r="B1712" s="3">
        <v>46296</v>
      </c>
      <c r="C1712" s="4">
        <f>YEAR(SalesDataTable[[#This Row],[Order Date]])</f>
        <v>2026</v>
      </c>
      <c r="D1712" s="4" t="str">
        <f>"Q"&amp;ROUNDUP(MONTH(SalesDataTable[[#This Row],[Order Date]])/3,0)</f>
        <v>Q4</v>
      </c>
      <c r="E1712" s="4">
        <f>MONTH(SalesDataTable[[#This Row],[Order Date]])</f>
        <v>10</v>
      </c>
      <c r="F1712" s="4" t="str">
        <f>TEXT(SalesDataTable[[#This Row],[Order Date]],"MMM")</f>
        <v>Oct</v>
      </c>
      <c r="G1712" s="4" t="s">
        <v>11</v>
      </c>
      <c r="H1712" s="4" t="s">
        <v>25</v>
      </c>
      <c r="I1712" s="4" t="s">
        <v>2</v>
      </c>
      <c r="J1712" s="4" t="s">
        <v>13</v>
      </c>
      <c r="K1712" s="4" t="s">
        <v>23</v>
      </c>
      <c r="L1712" s="4" t="s">
        <v>40</v>
      </c>
      <c r="M1712" s="8">
        <v>3</v>
      </c>
      <c r="N1712" s="5">
        <v>80.67</v>
      </c>
      <c r="O1712" s="6">
        <v>0</v>
      </c>
      <c r="P1712" s="5">
        <v>39.94</v>
      </c>
      <c r="Q1712" s="5">
        <f t="shared" si="104"/>
        <v>242.01</v>
      </c>
      <c r="R1712" s="5">
        <f t="shared" si="105"/>
        <v>119.82</v>
      </c>
      <c r="S1712" s="5">
        <f t="shared" si="106"/>
        <v>122.19</v>
      </c>
      <c r="T1712" s="7">
        <f t="shared" si="107"/>
        <v>0.50489649188050079</v>
      </c>
    </row>
    <row r="1713" spans="1:20" ht="15.6">
      <c r="A1713" s="2">
        <v>3334</v>
      </c>
      <c r="B1713" s="3">
        <v>46372</v>
      </c>
      <c r="C1713" s="4">
        <f>YEAR(SalesDataTable[[#This Row],[Order Date]])</f>
        <v>2026</v>
      </c>
      <c r="D1713" s="4" t="str">
        <f>"Q"&amp;ROUNDUP(MONTH(SalesDataTable[[#This Row],[Order Date]])/3,0)</f>
        <v>Q4</v>
      </c>
      <c r="E1713" s="4">
        <f>MONTH(SalesDataTable[[#This Row],[Order Date]])</f>
        <v>12</v>
      </c>
      <c r="F1713" s="4" t="str">
        <f>TEXT(SalesDataTable[[#This Row],[Order Date]],"MMM")</f>
        <v>Dec</v>
      </c>
      <c r="G1713" s="4" t="s">
        <v>6</v>
      </c>
      <c r="H1713" s="4" t="s">
        <v>49</v>
      </c>
      <c r="I1713" s="4" t="s">
        <v>2</v>
      </c>
      <c r="J1713" s="4" t="s">
        <v>3</v>
      </c>
      <c r="K1713" s="4" t="s">
        <v>9</v>
      </c>
      <c r="L1713" s="4" t="s">
        <v>37</v>
      </c>
      <c r="M1713" s="8">
        <v>1</v>
      </c>
      <c r="N1713" s="5">
        <v>154.12</v>
      </c>
      <c r="O1713" s="6">
        <v>0</v>
      </c>
      <c r="P1713" s="5">
        <v>77.45</v>
      </c>
      <c r="Q1713" s="5">
        <f t="shared" si="104"/>
        <v>154.12</v>
      </c>
      <c r="R1713" s="5">
        <f t="shared" si="105"/>
        <v>77.45</v>
      </c>
      <c r="S1713" s="5">
        <f t="shared" si="106"/>
        <v>76.67</v>
      </c>
      <c r="T1713" s="7">
        <f t="shared" si="107"/>
        <v>0.49746950428237735</v>
      </c>
    </row>
    <row r="1714" spans="1:20" ht="15.6">
      <c r="A1714" s="2">
        <v>3335</v>
      </c>
      <c r="B1714" s="3">
        <v>46312</v>
      </c>
      <c r="C1714" s="4">
        <f>YEAR(SalesDataTable[[#This Row],[Order Date]])</f>
        <v>2026</v>
      </c>
      <c r="D1714" s="4" t="str">
        <f>"Q"&amp;ROUNDUP(MONTH(SalesDataTable[[#This Row],[Order Date]])/3,0)</f>
        <v>Q4</v>
      </c>
      <c r="E1714" s="4">
        <f>MONTH(SalesDataTable[[#This Row],[Order Date]])</f>
        <v>10</v>
      </c>
      <c r="F1714" s="4" t="str">
        <f>TEXT(SalesDataTable[[#This Row],[Order Date]],"MMM")</f>
        <v>Oct</v>
      </c>
      <c r="G1714" s="4" t="s">
        <v>0</v>
      </c>
      <c r="H1714" s="4" t="s">
        <v>36</v>
      </c>
      <c r="I1714" s="4" t="s">
        <v>28</v>
      </c>
      <c r="J1714" s="4" t="s">
        <v>3</v>
      </c>
      <c r="K1714" s="4" t="s">
        <v>9</v>
      </c>
      <c r="L1714" s="4" t="s">
        <v>46</v>
      </c>
      <c r="M1714" s="8">
        <v>1</v>
      </c>
      <c r="N1714" s="5">
        <v>70.81</v>
      </c>
      <c r="O1714" s="6">
        <v>0.15</v>
      </c>
      <c r="P1714" s="5">
        <v>32.93</v>
      </c>
      <c r="Q1714" s="5">
        <f t="shared" si="104"/>
        <v>60.188499999999998</v>
      </c>
      <c r="R1714" s="5">
        <f t="shared" si="105"/>
        <v>32.93</v>
      </c>
      <c r="S1714" s="5">
        <f t="shared" si="106"/>
        <v>27.258499999999998</v>
      </c>
      <c r="T1714" s="7">
        <f t="shared" si="107"/>
        <v>0.45288551799762411</v>
      </c>
    </row>
    <row r="1715" spans="1:20" ht="15.6">
      <c r="A1715" s="2">
        <v>3338</v>
      </c>
      <c r="B1715" s="3">
        <v>46232</v>
      </c>
      <c r="C1715" s="4">
        <f>YEAR(SalesDataTable[[#This Row],[Order Date]])</f>
        <v>2026</v>
      </c>
      <c r="D1715" s="4" t="str">
        <f>"Q"&amp;ROUNDUP(MONTH(SalesDataTable[[#This Row],[Order Date]])/3,0)</f>
        <v>Q3</v>
      </c>
      <c r="E1715" s="4">
        <f>MONTH(SalesDataTable[[#This Row],[Order Date]])</f>
        <v>7</v>
      </c>
      <c r="F1715" s="4" t="str">
        <f>TEXT(SalesDataTable[[#This Row],[Order Date]],"MMM")</f>
        <v>Jul</v>
      </c>
      <c r="G1715" s="4" t="s">
        <v>0</v>
      </c>
      <c r="H1715" s="4" t="s">
        <v>1</v>
      </c>
      <c r="I1715" s="4" t="s">
        <v>2</v>
      </c>
      <c r="J1715" s="4" t="s">
        <v>3</v>
      </c>
      <c r="K1715" s="4" t="s">
        <v>23</v>
      </c>
      <c r="L1715" s="4" t="s">
        <v>29</v>
      </c>
      <c r="M1715" s="8">
        <v>1</v>
      </c>
      <c r="N1715" s="5">
        <v>195.34</v>
      </c>
      <c r="O1715" s="6">
        <v>0.05</v>
      </c>
      <c r="P1715" s="5">
        <v>106.6</v>
      </c>
      <c r="Q1715" s="5">
        <f t="shared" si="104"/>
        <v>185.57300000000001</v>
      </c>
      <c r="R1715" s="5">
        <f t="shared" si="105"/>
        <v>106.6</v>
      </c>
      <c r="S1715" s="5">
        <f t="shared" si="106"/>
        <v>78.973000000000013</v>
      </c>
      <c r="T1715" s="7">
        <f t="shared" si="107"/>
        <v>0.42556298599472991</v>
      </c>
    </row>
    <row r="1716" spans="1:20" ht="15.6">
      <c r="A1716" s="2">
        <v>3340</v>
      </c>
      <c r="B1716" s="3">
        <v>46240</v>
      </c>
      <c r="C1716" s="4">
        <f>YEAR(SalesDataTable[[#This Row],[Order Date]])</f>
        <v>2026</v>
      </c>
      <c r="D1716" s="4" t="str">
        <f>"Q"&amp;ROUNDUP(MONTH(SalesDataTable[[#This Row],[Order Date]])/3,0)</f>
        <v>Q3</v>
      </c>
      <c r="E1716" s="4">
        <f>MONTH(SalesDataTable[[#This Row],[Order Date]])</f>
        <v>8</v>
      </c>
      <c r="F1716" s="4" t="str">
        <f>TEXT(SalesDataTable[[#This Row],[Order Date]],"MMM")</f>
        <v>Aug</v>
      </c>
      <c r="G1716" s="4" t="s">
        <v>11</v>
      </c>
      <c r="H1716" s="4" t="s">
        <v>52</v>
      </c>
      <c r="I1716" s="4" t="s">
        <v>28</v>
      </c>
      <c r="J1716" s="4" t="s">
        <v>3</v>
      </c>
      <c r="K1716" s="4" t="s">
        <v>9</v>
      </c>
      <c r="L1716" s="4" t="s">
        <v>10</v>
      </c>
      <c r="M1716" s="8">
        <v>3</v>
      </c>
      <c r="N1716" s="5">
        <v>91.57</v>
      </c>
      <c r="O1716" s="6">
        <v>0</v>
      </c>
      <c r="P1716" s="5">
        <v>44.52</v>
      </c>
      <c r="Q1716" s="5">
        <f t="shared" si="104"/>
        <v>274.70999999999998</v>
      </c>
      <c r="R1716" s="5">
        <f t="shared" si="105"/>
        <v>133.56</v>
      </c>
      <c r="S1716" s="5">
        <f t="shared" si="106"/>
        <v>141.14999999999998</v>
      </c>
      <c r="T1716" s="7">
        <f t="shared" si="107"/>
        <v>0.51381456808998571</v>
      </c>
    </row>
    <row r="1717" spans="1:20" ht="15.6">
      <c r="A1717" s="2">
        <v>3341</v>
      </c>
      <c r="B1717" s="3">
        <v>46192</v>
      </c>
      <c r="C1717" s="4">
        <f>YEAR(SalesDataTable[[#This Row],[Order Date]])</f>
        <v>2026</v>
      </c>
      <c r="D1717" s="4" t="str">
        <f>"Q"&amp;ROUNDUP(MONTH(SalesDataTable[[#This Row],[Order Date]])/3,0)</f>
        <v>Q2</v>
      </c>
      <c r="E1717" s="4">
        <f>MONTH(SalesDataTable[[#This Row],[Order Date]])</f>
        <v>6</v>
      </c>
      <c r="F1717" s="4" t="str">
        <f>TEXT(SalesDataTable[[#This Row],[Order Date]],"MMM")</f>
        <v>Jun</v>
      </c>
      <c r="G1717" s="4" t="s">
        <v>0</v>
      </c>
      <c r="H1717" s="4" t="s">
        <v>50</v>
      </c>
      <c r="I1717" s="4" t="s">
        <v>2</v>
      </c>
      <c r="J1717" s="4" t="s">
        <v>13</v>
      </c>
      <c r="K1717" s="4" t="s">
        <v>9</v>
      </c>
      <c r="L1717" s="4" t="s">
        <v>17</v>
      </c>
      <c r="M1717" s="8">
        <v>2</v>
      </c>
      <c r="N1717" s="5">
        <v>143.1</v>
      </c>
      <c r="O1717" s="6">
        <v>0</v>
      </c>
      <c r="P1717" s="5">
        <v>78.11</v>
      </c>
      <c r="Q1717" s="5">
        <f t="shared" si="104"/>
        <v>286.2</v>
      </c>
      <c r="R1717" s="5">
        <f t="shared" si="105"/>
        <v>156.22</v>
      </c>
      <c r="S1717" s="5">
        <f t="shared" si="106"/>
        <v>129.97999999999999</v>
      </c>
      <c r="T1717" s="7">
        <f t="shared" si="107"/>
        <v>0.45415793151642209</v>
      </c>
    </row>
    <row r="1718" spans="1:20" ht="15.6">
      <c r="A1718" s="2">
        <v>3345</v>
      </c>
      <c r="B1718" s="3">
        <v>46313</v>
      </c>
      <c r="C1718" s="4">
        <f>YEAR(SalesDataTable[[#This Row],[Order Date]])</f>
        <v>2026</v>
      </c>
      <c r="D1718" s="4" t="str">
        <f>"Q"&amp;ROUNDUP(MONTH(SalesDataTable[[#This Row],[Order Date]])/3,0)</f>
        <v>Q4</v>
      </c>
      <c r="E1718" s="4">
        <f>MONTH(SalesDataTable[[#This Row],[Order Date]])</f>
        <v>10</v>
      </c>
      <c r="F1718" s="4" t="str">
        <f>TEXT(SalesDataTable[[#This Row],[Order Date]],"MMM")</f>
        <v>Oct</v>
      </c>
      <c r="G1718" s="4" t="s">
        <v>0</v>
      </c>
      <c r="H1718" s="4" t="s">
        <v>50</v>
      </c>
      <c r="I1718" s="4" t="s">
        <v>2</v>
      </c>
      <c r="J1718" s="4" t="s">
        <v>3</v>
      </c>
      <c r="K1718" s="4" t="s">
        <v>4</v>
      </c>
      <c r="L1718" s="4" t="s">
        <v>22</v>
      </c>
      <c r="M1718" s="8">
        <v>3</v>
      </c>
      <c r="N1718" s="5">
        <v>51.62</v>
      </c>
      <c r="O1718" s="6">
        <v>0.1</v>
      </c>
      <c r="P1718" s="5">
        <v>22.94</v>
      </c>
      <c r="Q1718" s="5">
        <f t="shared" si="104"/>
        <v>139.374</v>
      </c>
      <c r="R1718" s="5">
        <f t="shared" si="105"/>
        <v>68.820000000000007</v>
      </c>
      <c r="S1718" s="5">
        <f t="shared" si="106"/>
        <v>70.553999999999988</v>
      </c>
      <c r="T1718" s="7">
        <f t="shared" si="107"/>
        <v>0.50622067243531788</v>
      </c>
    </row>
    <row r="1719" spans="1:20" ht="15.6">
      <c r="A1719" s="2">
        <v>3346</v>
      </c>
      <c r="B1719" s="3">
        <v>46278</v>
      </c>
      <c r="C1719" s="4">
        <f>YEAR(SalesDataTable[[#This Row],[Order Date]])</f>
        <v>2026</v>
      </c>
      <c r="D1719" s="4" t="str">
        <f>"Q"&amp;ROUNDUP(MONTH(SalesDataTable[[#This Row],[Order Date]])/3,0)</f>
        <v>Q3</v>
      </c>
      <c r="E1719" s="4">
        <f>MONTH(SalesDataTable[[#This Row],[Order Date]])</f>
        <v>9</v>
      </c>
      <c r="F1719" s="4" t="str">
        <f>TEXT(SalesDataTable[[#This Row],[Order Date]],"MMM")</f>
        <v>Sep</v>
      </c>
      <c r="G1719" s="4" t="s">
        <v>20</v>
      </c>
      <c r="H1719" s="4" t="s">
        <v>33</v>
      </c>
      <c r="I1719" s="4" t="s">
        <v>2</v>
      </c>
      <c r="J1719" s="4" t="s">
        <v>3</v>
      </c>
      <c r="K1719" s="4" t="s">
        <v>23</v>
      </c>
      <c r="L1719" s="4" t="s">
        <v>51</v>
      </c>
      <c r="M1719" s="8">
        <v>2</v>
      </c>
      <c r="N1719" s="5">
        <v>124.04</v>
      </c>
      <c r="O1719" s="6">
        <v>0.05</v>
      </c>
      <c r="P1719" s="5">
        <v>59.29</v>
      </c>
      <c r="Q1719" s="5">
        <f t="shared" si="104"/>
        <v>235.67599999999999</v>
      </c>
      <c r="R1719" s="5">
        <f t="shared" si="105"/>
        <v>118.58</v>
      </c>
      <c r="S1719" s="5">
        <f t="shared" si="106"/>
        <v>117.09599999999999</v>
      </c>
      <c r="T1719" s="7">
        <f t="shared" si="107"/>
        <v>0.49685160983723414</v>
      </c>
    </row>
    <row r="1720" spans="1:20" ht="15.6">
      <c r="A1720" s="2">
        <v>3349</v>
      </c>
      <c r="B1720" s="3">
        <v>46126</v>
      </c>
      <c r="C1720" s="4">
        <f>YEAR(SalesDataTable[[#This Row],[Order Date]])</f>
        <v>2026</v>
      </c>
      <c r="D1720" s="4" t="str">
        <f>"Q"&amp;ROUNDUP(MONTH(SalesDataTable[[#This Row],[Order Date]])/3,0)</f>
        <v>Q2</v>
      </c>
      <c r="E1720" s="4">
        <f>MONTH(SalesDataTable[[#This Row],[Order Date]])</f>
        <v>4</v>
      </c>
      <c r="F1720" s="4" t="str">
        <f>TEXT(SalesDataTable[[#This Row],[Order Date]],"MMM")</f>
        <v>Apr</v>
      </c>
      <c r="G1720" s="4" t="s">
        <v>20</v>
      </c>
      <c r="H1720" s="4" t="s">
        <v>33</v>
      </c>
      <c r="I1720" s="4" t="s">
        <v>2</v>
      </c>
      <c r="J1720" s="4" t="s">
        <v>3</v>
      </c>
      <c r="K1720" s="4" t="s">
        <v>34</v>
      </c>
      <c r="L1720" s="4" t="s">
        <v>35</v>
      </c>
      <c r="M1720" s="8">
        <v>2</v>
      </c>
      <c r="N1720" s="5">
        <v>40.909999999999997</v>
      </c>
      <c r="O1720" s="6">
        <v>0.1</v>
      </c>
      <c r="P1720" s="5">
        <v>14.95</v>
      </c>
      <c r="Q1720" s="5">
        <f t="shared" si="104"/>
        <v>73.637999999999991</v>
      </c>
      <c r="R1720" s="5">
        <f t="shared" si="105"/>
        <v>29.9</v>
      </c>
      <c r="S1720" s="5">
        <f t="shared" si="106"/>
        <v>43.737999999999992</v>
      </c>
      <c r="T1720" s="7">
        <f t="shared" si="107"/>
        <v>0.59395964040305271</v>
      </c>
    </row>
    <row r="1721" spans="1:20" ht="15.6">
      <c r="A1721" s="2">
        <v>3351</v>
      </c>
      <c r="B1721" s="3">
        <v>46192</v>
      </c>
      <c r="C1721" s="4">
        <f>YEAR(SalesDataTable[[#This Row],[Order Date]])</f>
        <v>2026</v>
      </c>
      <c r="D1721" s="4" t="str">
        <f>"Q"&amp;ROUNDUP(MONTH(SalesDataTable[[#This Row],[Order Date]])/3,0)</f>
        <v>Q2</v>
      </c>
      <c r="E1721" s="4">
        <f>MONTH(SalesDataTable[[#This Row],[Order Date]])</f>
        <v>6</v>
      </c>
      <c r="F1721" s="4" t="str">
        <f>TEXT(SalesDataTable[[#This Row],[Order Date]],"MMM")</f>
        <v>Jun</v>
      </c>
      <c r="G1721" s="4" t="s">
        <v>6</v>
      </c>
      <c r="H1721" s="4" t="s">
        <v>7</v>
      </c>
      <c r="I1721" s="4" t="s">
        <v>28</v>
      </c>
      <c r="J1721" s="4" t="s">
        <v>13</v>
      </c>
      <c r="K1721" s="4" t="s">
        <v>23</v>
      </c>
      <c r="L1721" s="4" t="s">
        <v>51</v>
      </c>
      <c r="M1721" s="8">
        <v>4</v>
      </c>
      <c r="N1721" s="5">
        <v>123.89</v>
      </c>
      <c r="O1721" s="6">
        <v>0</v>
      </c>
      <c r="P1721" s="5">
        <v>59.42</v>
      </c>
      <c r="Q1721" s="5">
        <f t="shared" si="104"/>
        <v>495.56</v>
      </c>
      <c r="R1721" s="5">
        <f t="shared" si="105"/>
        <v>237.68</v>
      </c>
      <c r="S1721" s="5">
        <f t="shared" si="106"/>
        <v>257.88</v>
      </c>
      <c r="T1721" s="7">
        <f t="shared" si="107"/>
        <v>0.5203809831301961</v>
      </c>
    </row>
    <row r="1722" spans="1:20" ht="15.6">
      <c r="A1722" s="2">
        <v>3352</v>
      </c>
      <c r="B1722" s="3">
        <v>46050</v>
      </c>
      <c r="C1722" s="4">
        <f>YEAR(SalesDataTable[[#This Row],[Order Date]])</f>
        <v>2026</v>
      </c>
      <c r="D1722" s="4" t="str">
        <f>"Q"&amp;ROUNDUP(MONTH(SalesDataTable[[#This Row],[Order Date]])/3,0)</f>
        <v>Q1</v>
      </c>
      <c r="E1722" s="4">
        <f>MONTH(SalesDataTable[[#This Row],[Order Date]])</f>
        <v>1</v>
      </c>
      <c r="F1722" s="4" t="str">
        <f>TEXT(SalesDataTable[[#This Row],[Order Date]],"MMM")</f>
        <v>Jan</v>
      </c>
      <c r="G1722" s="4" t="s">
        <v>11</v>
      </c>
      <c r="H1722" s="4" t="s">
        <v>52</v>
      </c>
      <c r="I1722" s="4" t="s">
        <v>2</v>
      </c>
      <c r="J1722" s="4" t="s">
        <v>16</v>
      </c>
      <c r="K1722" s="4" t="s">
        <v>9</v>
      </c>
      <c r="L1722" s="4" t="s">
        <v>10</v>
      </c>
      <c r="M1722" s="8">
        <v>4</v>
      </c>
      <c r="N1722" s="5">
        <v>91.46</v>
      </c>
      <c r="O1722" s="6">
        <v>0</v>
      </c>
      <c r="P1722" s="5">
        <v>44.04</v>
      </c>
      <c r="Q1722" s="5">
        <f t="shared" si="104"/>
        <v>365.84</v>
      </c>
      <c r="R1722" s="5">
        <f t="shared" si="105"/>
        <v>176.16</v>
      </c>
      <c r="S1722" s="5">
        <f t="shared" si="106"/>
        <v>189.67999999999998</v>
      </c>
      <c r="T1722" s="7">
        <f t="shared" si="107"/>
        <v>0.51847802317953207</v>
      </c>
    </row>
    <row r="1723" spans="1:20" ht="15.6">
      <c r="A1723" s="2">
        <v>3353</v>
      </c>
      <c r="B1723" s="3">
        <v>46270</v>
      </c>
      <c r="C1723" s="4">
        <f>YEAR(SalesDataTable[[#This Row],[Order Date]])</f>
        <v>2026</v>
      </c>
      <c r="D1723" s="4" t="str">
        <f>"Q"&amp;ROUNDUP(MONTH(SalesDataTable[[#This Row],[Order Date]])/3,0)</f>
        <v>Q3</v>
      </c>
      <c r="E1723" s="4">
        <f>MONTH(SalesDataTable[[#This Row],[Order Date]])</f>
        <v>9</v>
      </c>
      <c r="F1723" s="4" t="str">
        <f>TEXT(SalesDataTable[[#This Row],[Order Date]],"MMM")</f>
        <v>Sep</v>
      </c>
      <c r="G1723" s="4" t="s">
        <v>11</v>
      </c>
      <c r="H1723" s="4" t="s">
        <v>52</v>
      </c>
      <c r="I1723" s="4" t="s">
        <v>19</v>
      </c>
      <c r="J1723" s="4" t="s">
        <v>13</v>
      </c>
      <c r="K1723" s="4" t="s">
        <v>9</v>
      </c>
      <c r="L1723" s="4" t="s">
        <v>17</v>
      </c>
      <c r="M1723" s="8">
        <v>2</v>
      </c>
      <c r="N1723" s="5">
        <v>142.44</v>
      </c>
      <c r="O1723" s="6">
        <v>0</v>
      </c>
      <c r="P1723" s="5">
        <v>77.33</v>
      </c>
      <c r="Q1723" s="5">
        <f t="shared" si="104"/>
        <v>284.88</v>
      </c>
      <c r="R1723" s="5">
        <f t="shared" si="105"/>
        <v>154.66</v>
      </c>
      <c r="S1723" s="5">
        <f t="shared" si="106"/>
        <v>130.22</v>
      </c>
      <c r="T1723" s="7">
        <f t="shared" si="107"/>
        <v>0.45710474585790506</v>
      </c>
    </row>
    <row r="1724" spans="1:20" ht="15.6">
      <c r="A1724" s="2">
        <v>3354</v>
      </c>
      <c r="B1724" s="3">
        <v>46183</v>
      </c>
      <c r="C1724" s="4">
        <f>YEAR(SalesDataTable[[#This Row],[Order Date]])</f>
        <v>2026</v>
      </c>
      <c r="D1724" s="4" t="str">
        <f>"Q"&amp;ROUNDUP(MONTH(SalesDataTable[[#This Row],[Order Date]])/3,0)</f>
        <v>Q2</v>
      </c>
      <c r="E1724" s="4">
        <f>MONTH(SalesDataTable[[#This Row],[Order Date]])</f>
        <v>6</v>
      </c>
      <c r="F1724" s="4" t="str">
        <f>TEXT(SalesDataTable[[#This Row],[Order Date]],"MMM")</f>
        <v>Jun</v>
      </c>
      <c r="G1724" s="4" t="s">
        <v>6</v>
      </c>
      <c r="H1724" s="4" t="s">
        <v>27</v>
      </c>
      <c r="I1724" s="4" t="s">
        <v>19</v>
      </c>
      <c r="J1724" s="4" t="s">
        <v>13</v>
      </c>
      <c r="K1724" s="4" t="s">
        <v>23</v>
      </c>
      <c r="L1724" s="4" t="s">
        <v>40</v>
      </c>
      <c r="M1724" s="8">
        <v>1</v>
      </c>
      <c r="N1724" s="5">
        <v>82.21</v>
      </c>
      <c r="O1724" s="6">
        <v>0.05</v>
      </c>
      <c r="P1724" s="5">
        <v>39.04</v>
      </c>
      <c r="Q1724" s="5">
        <f t="shared" si="104"/>
        <v>78.099499999999992</v>
      </c>
      <c r="R1724" s="5">
        <f t="shared" si="105"/>
        <v>39.04</v>
      </c>
      <c r="S1724" s="5">
        <f t="shared" si="106"/>
        <v>39.059499999999993</v>
      </c>
      <c r="T1724" s="7">
        <f t="shared" si="107"/>
        <v>0.50012484074802011</v>
      </c>
    </row>
    <row r="1725" spans="1:20" ht="15.6">
      <c r="A1725" s="2">
        <v>3355</v>
      </c>
      <c r="B1725" s="3">
        <v>46180</v>
      </c>
      <c r="C1725" s="4">
        <f>YEAR(SalesDataTable[[#This Row],[Order Date]])</f>
        <v>2026</v>
      </c>
      <c r="D1725" s="4" t="str">
        <f>"Q"&amp;ROUNDUP(MONTH(SalesDataTable[[#This Row],[Order Date]])/3,0)</f>
        <v>Q2</v>
      </c>
      <c r="E1725" s="4">
        <f>MONTH(SalesDataTable[[#This Row],[Order Date]])</f>
        <v>6</v>
      </c>
      <c r="F1725" s="4" t="str">
        <f>TEXT(SalesDataTable[[#This Row],[Order Date]],"MMM")</f>
        <v>Jun</v>
      </c>
      <c r="G1725" s="4" t="s">
        <v>0</v>
      </c>
      <c r="H1725" s="4" t="s">
        <v>50</v>
      </c>
      <c r="I1725" s="4" t="s">
        <v>8</v>
      </c>
      <c r="J1725" s="4" t="s">
        <v>13</v>
      </c>
      <c r="K1725" s="4" t="s">
        <v>23</v>
      </c>
      <c r="L1725" s="4" t="s">
        <v>24</v>
      </c>
      <c r="M1725" s="8">
        <v>10</v>
      </c>
      <c r="N1725" s="5">
        <v>338.26</v>
      </c>
      <c r="O1725" s="6">
        <v>0.05</v>
      </c>
      <c r="P1725" s="5">
        <v>197.42</v>
      </c>
      <c r="Q1725" s="5">
        <f t="shared" si="104"/>
        <v>3213.47</v>
      </c>
      <c r="R1725" s="5">
        <f t="shared" si="105"/>
        <v>1974.1999999999998</v>
      </c>
      <c r="S1725" s="5">
        <f t="shared" si="106"/>
        <v>1239.27</v>
      </c>
      <c r="T1725" s="7">
        <f t="shared" si="107"/>
        <v>0.38564853569505864</v>
      </c>
    </row>
    <row r="1726" spans="1:20" ht="15.6">
      <c r="A1726" s="2">
        <v>3358</v>
      </c>
      <c r="B1726" s="3">
        <v>46097</v>
      </c>
      <c r="C1726" s="4">
        <f>YEAR(SalesDataTable[[#This Row],[Order Date]])</f>
        <v>2026</v>
      </c>
      <c r="D1726" s="4" t="str">
        <f>"Q"&amp;ROUNDUP(MONTH(SalesDataTable[[#This Row],[Order Date]])/3,0)</f>
        <v>Q1</v>
      </c>
      <c r="E1726" s="4">
        <f>MONTH(SalesDataTable[[#This Row],[Order Date]])</f>
        <v>3</v>
      </c>
      <c r="F1726" s="4" t="str">
        <f>TEXT(SalesDataTable[[#This Row],[Order Date]],"MMM")</f>
        <v>Mar</v>
      </c>
      <c r="G1726" s="4" t="s">
        <v>0</v>
      </c>
      <c r="H1726" s="4" t="s">
        <v>1</v>
      </c>
      <c r="I1726" s="4" t="s">
        <v>8</v>
      </c>
      <c r="J1726" s="4" t="s">
        <v>16</v>
      </c>
      <c r="K1726" s="4" t="s">
        <v>34</v>
      </c>
      <c r="L1726" s="4" t="s">
        <v>42</v>
      </c>
      <c r="M1726" s="8">
        <v>12</v>
      </c>
      <c r="N1726" s="5">
        <v>36.44</v>
      </c>
      <c r="O1726" s="6">
        <v>0.05</v>
      </c>
      <c r="P1726" s="5">
        <v>13.65</v>
      </c>
      <c r="Q1726" s="5">
        <f t="shared" si="104"/>
        <v>415.41599999999994</v>
      </c>
      <c r="R1726" s="5">
        <f t="shared" si="105"/>
        <v>163.80000000000001</v>
      </c>
      <c r="S1726" s="5">
        <f t="shared" si="106"/>
        <v>251.61599999999993</v>
      </c>
      <c r="T1726" s="7">
        <f t="shared" si="107"/>
        <v>0.60569645848980291</v>
      </c>
    </row>
    <row r="1727" spans="1:20" ht="15.6">
      <c r="A1727" s="2">
        <v>3359</v>
      </c>
      <c r="B1727" s="3">
        <v>46356</v>
      </c>
      <c r="C1727" s="4">
        <f>YEAR(SalesDataTable[[#This Row],[Order Date]])</f>
        <v>2026</v>
      </c>
      <c r="D1727" s="4" t="str">
        <f>"Q"&amp;ROUNDUP(MONTH(SalesDataTable[[#This Row],[Order Date]])/3,0)</f>
        <v>Q4</v>
      </c>
      <c r="E1727" s="4">
        <f>MONTH(SalesDataTable[[#This Row],[Order Date]])</f>
        <v>11</v>
      </c>
      <c r="F1727" s="4" t="str">
        <f>TEXT(SalesDataTable[[#This Row],[Order Date]],"MMM")</f>
        <v>Nov</v>
      </c>
      <c r="G1727" s="4" t="s">
        <v>20</v>
      </c>
      <c r="H1727" s="4" t="s">
        <v>47</v>
      </c>
      <c r="I1727" s="4" t="s">
        <v>2</v>
      </c>
      <c r="J1727" s="4" t="s">
        <v>3</v>
      </c>
      <c r="K1727" s="4" t="s">
        <v>23</v>
      </c>
      <c r="L1727" s="4" t="s">
        <v>40</v>
      </c>
      <c r="M1727" s="8">
        <v>1</v>
      </c>
      <c r="N1727" s="5">
        <v>83.14</v>
      </c>
      <c r="O1727" s="6">
        <v>0</v>
      </c>
      <c r="P1727" s="5">
        <v>39.369999999999997</v>
      </c>
      <c r="Q1727" s="5">
        <f t="shared" si="104"/>
        <v>83.14</v>
      </c>
      <c r="R1727" s="5">
        <f t="shared" si="105"/>
        <v>39.369999999999997</v>
      </c>
      <c r="S1727" s="5">
        <f t="shared" si="106"/>
        <v>43.77</v>
      </c>
      <c r="T1727" s="7">
        <f t="shared" si="107"/>
        <v>0.52646139042578788</v>
      </c>
    </row>
    <row r="1728" spans="1:20" ht="15.6">
      <c r="A1728" s="2">
        <v>3361</v>
      </c>
      <c r="B1728" s="3">
        <v>46187</v>
      </c>
      <c r="C1728" s="4">
        <f>YEAR(SalesDataTable[[#This Row],[Order Date]])</f>
        <v>2026</v>
      </c>
      <c r="D1728" s="4" t="str">
        <f>"Q"&amp;ROUNDUP(MONTH(SalesDataTable[[#This Row],[Order Date]])/3,0)</f>
        <v>Q2</v>
      </c>
      <c r="E1728" s="4">
        <f>MONTH(SalesDataTable[[#This Row],[Order Date]])</f>
        <v>6</v>
      </c>
      <c r="F1728" s="4" t="str">
        <f>TEXT(SalesDataTable[[#This Row],[Order Date]],"MMM")</f>
        <v>Jun</v>
      </c>
      <c r="G1728" s="4" t="s">
        <v>0</v>
      </c>
      <c r="H1728" s="4" t="s">
        <v>1</v>
      </c>
      <c r="I1728" s="4" t="s">
        <v>19</v>
      </c>
      <c r="J1728" s="4" t="s">
        <v>3</v>
      </c>
      <c r="K1728" s="4" t="s">
        <v>14</v>
      </c>
      <c r="L1728" s="4" t="s">
        <v>15</v>
      </c>
      <c r="M1728" s="8">
        <v>5</v>
      </c>
      <c r="N1728" s="5">
        <v>36.72</v>
      </c>
      <c r="O1728" s="6">
        <v>0.15</v>
      </c>
      <c r="P1728" s="5">
        <v>13.2</v>
      </c>
      <c r="Q1728" s="5">
        <f t="shared" si="104"/>
        <v>156.06</v>
      </c>
      <c r="R1728" s="5">
        <f t="shared" si="105"/>
        <v>66</v>
      </c>
      <c r="S1728" s="5">
        <f t="shared" si="106"/>
        <v>90.06</v>
      </c>
      <c r="T1728" s="7">
        <f t="shared" si="107"/>
        <v>0.57708573625528647</v>
      </c>
    </row>
    <row r="1729" spans="1:20" ht="15.6">
      <c r="A1729" s="2">
        <v>3363</v>
      </c>
      <c r="B1729" s="3">
        <v>46371</v>
      </c>
      <c r="C1729" s="4">
        <f>YEAR(SalesDataTable[[#This Row],[Order Date]])</f>
        <v>2026</v>
      </c>
      <c r="D1729" s="4" t="str">
        <f>"Q"&amp;ROUNDUP(MONTH(SalesDataTable[[#This Row],[Order Date]])/3,0)</f>
        <v>Q4</v>
      </c>
      <c r="E1729" s="4">
        <f>MONTH(SalesDataTable[[#This Row],[Order Date]])</f>
        <v>12</v>
      </c>
      <c r="F1729" s="4" t="str">
        <f>TEXT(SalesDataTable[[#This Row],[Order Date]],"MMM")</f>
        <v>Dec</v>
      </c>
      <c r="G1729" s="4" t="s">
        <v>6</v>
      </c>
      <c r="H1729" s="4" t="s">
        <v>43</v>
      </c>
      <c r="I1729" s="4" t="s">
        <v>28</v>
      </c>
      <c r="J1729" s="4" t="s">
        <v>13</v>
      </c>
      <c r="K1729" s="4" t="s">
        <v>9</v>
      </c>
      <c r="L1729" s="4" t="s">
        <v>17</v>
      </c>
      <c r="M1729" s="8">
        <v>4</v>
      </c>
      <c r="N1729" s="5">
        <v>146.38999999999999</v>
      </c>
      <c r="O1729" s="6">
        <v>0</v>
      </c>
      <c r="P1729" s="5">
        <v>78.95</v>
      </c>
      <c r="Q1729" s="5">
        <f t="shared" si="104"/>
        <v>585.55999999999995</v>
      </c>
      <c r="R1729" s="5">
        <f t="shared" si="105"/>
        <v>315.8</v>
      </c>
      <c r="S1729" s="5">
        <f t="shared" si="106"/>
        <v>269.75999999999993</v>
      </c>
      <c r="T1729" s="7">
        <f t="shared" si="107"/>
        <v>0.46068720541020552</v>
      </c>
    </row>
    <row r="1730" spans="1:20" ht="15.6">
      <c r="A1730" s="2">
        <v>3365</v>
      </c>
      <c r="B1730" s="3">
        <v>46377</v>
      </c>
      <c r="C1730" s="4">
        <f>YEAR(SalesDataTable[[#This Row],[Order Date]])</f>
        <v>2026</v>
      </c>
      <c r="D1730" s="4" t="str">
        <f>"Q"&amp;ROUNDUP(MONTH(SalesDataTable[[#This Row],[Order Date]])/3,0)</f>
        <v>Q4</v>
      </c>
      <c r="E1730" s="4">
        <f>MONTH(SalesDataTable[[#This Row],[Order Date]])</f>
        <v>12</v>
      </c>
      <c r="F1730" s="4" t="str">
        <f>TEXT(SalesDataTable[[#This Row],[Order Date]],"MMM")</f>
        <v>Dec</v>
      </c>
      <c r="G1730" s="4" t="s">
        <v>20</v>
      </c>
      <c r="H1730" s="4" t="s">
        <v>31</v>
      </c>
      <c r="I1730" s="4" t="s">
        <v>19</v>
      </c>
      <c r="J1730" s="4" t="s">
        <v>13</v>
      </c>
      <c r="K1730" s="4" t="s">
        <v>34</v>
      </c>
      <c r="L1730" s="4" t="s">
        <v>38</v>
      </c>
      <c r="M1730" s="8">
        <v>2</v>
      </c>
      <c r="N1730" s="5">
        <v>122.4</v>
      </c>
      <c r="O1730" s="6">
        <v>0.1</v>
      </c>
      <c r="P1730" s="5">
        <v>71.09</v>
      </c>
      <c r="Q1730" s="5">
        <f t="shared" ref="Q1730:Q1793" si="108">M1730*N1730*(1-O1730)</f>
        <v>220.32000000000002</v>
      </c>
      <c r="R1730" s="5">
        <f t="shared" ref="R1730:R1793" si="109">M1730*P1730</f>
        <v>142.18</v>
      </c>
      <c r="S1730" s="5">
        <f t="shared" ref="S1730:S1793" si="110">Q1730-R1730</f>
        <v>78.140000000000015</v>
      </c>
      <c r="T1730" s="7">
        <f t="shared" ref="T1730:T1793" si="111">IFERROR(S1730/Q1730,0)</f>
        <v>0.35466594045025424</v>
      </c>
    </row>
    <row r="1731" spans="1:20" ht="15.6">
      <c r="A1731" s="2">
        <v>3366</v>
      </c>
      <c r="B1731" s="3">
        <v>46192</v>
      </c>
      <c r="C1731" s="4">
        <f>YEAR(SalesDataTable[[#This Row],[Order Date]])</f>
        <v>2026</v>
      </c>
      <c r="D1731" s="4" t="str">
        <f>"Q"&amp;ROUNDUP(MONTH(SalesDataTable[[#This Row],[Order Date]])/3,0)</f>
        <v>Q2</v>
      </c>
      <c r="E1731" s="4">
        <f>MONTH(SalesDataTable[[#This Row],[Order Date]])</f>
        <v>6</v>
      </c>
      <c r="F1731" s="4" t="str">
        <f>TEXT(SalesDataTable[[#This Row],[Order Date]],"MMM")</f>
        <v>Jun</v>
      </c>
      <c r="G1731" s="4" t="s">
        <v>6</v>
      </c>
      <c r="H1731" s="4" t="s">
        <v>41</v>
      </c>
      <c r="I1731" s="4" t="s">
        <v>2</v>
      </c>
      <c r="J1731" s="4" t="s">
        <v>16</v>
      </c>
      <c r="K1731" s="4" t="s">
        <v>14</v>
      </c>
      <c r="L1731" s="4" t="s">
        <v>44</v>
      </c>
      <c r="M1731" s="8">
        <v>1</v>
      </c>
      <c r="N1731" s="5">
        <v>135.41999999999999</v>
      </c>
      <c r="O1731" s="6">
        <v>0.05</v>
      </c>
      <c r="P1731" s="5">
        <v>68.180000000000007</v>
      </c>
      <c r="Q1731" s="5">
        <f t="shared" si="108"/>
        <v>128.64899999999997</v>
      </c>
      <c r="R1731" s="5">
        <f t="shared" si="109"/>
        <v>68.180000000000007</v>
      </c>
      <c r="S1731" s="5">
        <f t="shared" si="110"/>
        <v>60.468999999999966</v>
      </c>
      <c r="T1731" s="7">
        <f t="shared" si="111"/>
        <v>0.47003085915941811</v>
      </c>
    </row>
    <row r="1732" spans="1:20" ht="15.6">
      <c r="A1732" s="2">
        <v>3367</v>
      </c>
      <c r="B1732" s="3">
        <v>46131</v>
      </c>
      <c r="C1732" s="4">
        <f>YEAR(SalesDataTable[[#This Row],[Order Date]])</f>
        <v>2026</v>
      </c>
      <c r="D1732" s="4" t="str">
        <f>"Q"&amp;ROUNDUP(MONTH(SalesDataTable[[#This Row],[Order Date]])/3,0)</f>
        <v>Q2</v>
      </c>
      <c r="E1732" s="4">
        <f>MONTH(SalesDataTable[[#This Row],[Order Date]])</f>
        <v>4</v>
      </c>
      <c r="F1732" s="4" t="str">
        <f>TEXT(SalesDataTable[[#This Row],[Order Date]],"MMM")</f>
        <v>Apr</v>
      </c>
      <c r="G1732" s="4" t="s">
        <v>11</v>
      </c>
      <c r="H1732" s="4" t="s">
        <v>18</v>
      </c>
      <c r="I1732" s="4" t="s">
        <v>2</v>
      </c>
      <c r="J1732" s="4" t="s">
        <v>3</v>
      </c>
      <c r="K1732" s="4" t="s">
        <v>14</v>
      </c>
      <c r="L1732" s="4" t="s">
        <v>32</v>
      </c>
      <c r="M1732" s="8">
        <v>3</v>
      </c>
      <c r="N1732" s="5">
        <v>45.79</v>
      </c>
      <c r="O1732" s="6">
        <v>0</v>
      </c>
      <c r="P1732" s="5">
        <v>17.98</v>
      </c>
      <c r="Q1732" s="5">
        <f t="shared" si="108"/>
        <v>137.37</v>
      </c>
      <c r="R1732" s="5">
        <f t="shared" si="109"/>
        <v>53.94</v>
      </c>
      <c r="S1732" s="5">
        <f t="shared" si="110"/>
        <v>83.43</v>
      </c>
      <c r="T1732" s="7">
        <f t="shared" si="111"/>
        <v>0.60733784669141733</v>
      </c>
    </row>
    <row r="1733" spans="1:20" ht="15.6">
      <c r="A1733" s="2">
        <v>3368</v>
      </c>
      <c r="B1733" s="3">
        <v>46306</v>
      </c>
      <c r="C1733" s="4">
        <f>YEAR(SalesDataTable[[#This Row],[Order Date]])</f>
        <v>2026</v>
      </c>
      <c r="D1733" s="4" t="str">
        <f>"Q"&amp;ROUNDUP(MONTH(SalesDataTable[[#This Row],[Order Date]])/3,0)</f>
        <v>Q4</v>
      </c>
      <c r="E1733" s="4">
        <f>MONTH(SalesDataTable[[#This Row],[Order Date]])</f>
        <v>10</v>
      </c>
      <c r="F1733" s="4" t="str">
        <f>TEXT(SalesDataTable[[#This Row],[Order Date]],"MMM")</f>
        <v>Oct</v>
      </c>
      <c r="G1733" s="4" t="s">
        <v>0</v>
      </c>
      <c r="H1733" s="4" t="s">
        <v>36</v>
      </c>
      <c r="I1733" s="4" t="s">
        <v>2</v>
      </c>
      <c r="J1733" s="4" t="s">
        <v>3</v>
      </c>
      <c r="K1733" s="4" t="s">
        <v>9</v>
      </c>
      <c r="L1733" s="4" t="s">
        <v>10</v>
      </c>
      <c r="M1733" s="8">
        <v>1</v>
      </c>
      <c r="N1733" s="5">
        <v>89.88</v>
      </c>
      <c r="O1733" s="6">
        <v>0</v>
      </c>
      <c r="P1733" s="5">
        <v>46.15</v>
      </c>
      <c r="Q1733" s="5">
        <f t="shared" si="108"/>
        <v>89.88</v>
      </c>
      <c r="R1733" s="5">
        <f t="shared" si="109"/>
        <v>46.15</v>
      </c>
      <c r="S1733" s="5">
        <f t="shared" si="110"/>
        <v>43.73</v>
      </c>
      <c r="T1733" s="7">
        <f t="shared" si="111"/>
        <v>0.48653760569648419</v>
      </c>
    </row>
    <row r="1734" spans="1:20" ht="15.6">
      <c r="A1734" s="2">
        <v>3369</v>
      </c>
      <c r="B1734" s="3">
        <v>46280</v>
      </c>
      <c r="C1734" s="4">
        <f>YEAR(SalesDataTable[[#This Row],[Order Date]])</f>
        <v>2026</v>
      </c>
      <c r="D1734" s="4" t="str">
        <f>"Q"&amp;ROUNDUP(MONTH(SalesDataTable[[#This Row],[Order Date]])/3,0)</f>
        <v>Q3</v>
      </c>
      <c r="E1734" s="4">
        <f>MONTH(SalesDataTable[[#This Row],[Order Date]])</f>
        <v>9</v>
      </c>
      <c r="F1734" s="4" t="str">
        <f>TEXT(SalesDataTable[[#This Row],[Order Date]],"MMM")</f>
        <v>Sep</v>
      </c>
      <c r="G1734" s="4" t="s">
        <v>6</v>
      </c>
      <c r="H1734" s="4" t="s">
        <v>43</v>
      </c>
      <c r="I1734" s="4" t="s">
        <v>28</v>
      </c>
      <c r="J1734" s="4" t="s">
        <v>13</v>
      </c>
      <c r="K1734" s="4" t="s">
        <v>14</v>
      </c>
      <c r="L1734" s="4" t="s">
        <v>32</v>
      </c>
      <c r="M1734" s="8">
        <v>1</v>
      </c>
      <c r="N1734" s="5">
        <v>45.59</v>
      </c>
      <c r="O1734" s="6">
        <v>0</v>
      </c>
      <c r="P1734" s="5">
        <v>18.28</v>
      </c>
      <c r="Q1734" s="5">
        <f t="shared" si="108"/>
        <v>45.59</v>
      </c>
      <c r="R1734" s="5">
        <f t="shared" si="109"/>
        <v>18.28</v>
      </c>
      <c r="S1734" s="5">
        <f t="shared" si="110"/>
        <v>27.310000000000002</v>
      </c>
      <c r="T1734" s="7">
        <f t="shared" si="111"/>
        <v>0.59903487606931349</v>
      </c>
    </row>
    <row r="1735" spans="1:20" ht="15.6">
      <c r="A1735" s="2">
        <v>3373</v>
      </c>
      <c r="B1735" s="3">
        <v>46371</v>
      </c>
      <c r="C1735" s="4">
        <f>YEAR(SalesDataTable[[#This Row],[Order Date]])</f>
        <v>2026</v>
      </c>
      <c r="D1735" s="4" t="str">
        <f>"Q"&amp;ROUNDUP(MONTH(SalesDataTable[[#This Row],[Order Date]])/3,0)</f>
        <v>Q4</v>
      </c>
      <c r="E1735" s="4">
        <f>MONTH(SalesDataTable[[#This Row],[Order Date]])</f>
        <v>12</v>
      </c>
      <c r="F1735" s="4" t="str">
        <f>TEXT(SalesDataTable[[#This Row],[Order Date]],"MMM")</f>
        <v>Dec</v>
      </c>
      <c r="G1735" s="4" t="s">
        <v>6</v>
      </c>
      <c r="H1735" s="4" t="s">
        <v>43</v>
      </c>
      <c r="I1735" s="4" t="s">
        <v>28</v>
      </c>
      <c r="J1735" s="4" t="s">
        <v>3</v>
      </c>
      <c r="K1735" s="4" t="s">
        <v>9</v>
      </c>
      <c r="L1735" s="4" t="s">
        <v>10</v>
      </c>
      <c r="M1735" s="8">
        <v>2</v>
      </c>
      <c r="N1735" s="5">
        <v>89.84</v>
      </c>
      <c r="O1735" s="6">
        <v>0.05</v>
      </c>
      <c r="P1735" s="5">
        <v>45.17</v>
      </c>
      <c r="Q1735" s="5">
        <f t="shared" si="108"/>
        <v>170.696</v>
      </c>
      <c r="R1735" s="5">
        <f t="shared" si="109"/>
        <v>90.34</v>
      </c>
      <c r="S1735" s="5">
        <f t="shared" si="110"/>
        <v>80.355999999999995</v>
      </c>
      <c r="T1735" s="7">
        <f t="shared" si="111"/>
        <v>0.47075502647982376</v>
      </c>
    </row>
    <row r="1736" spans="1:20" ht="15.6">
      <c r="A1736" s="2">
        <v>3374</v>
      </c>
      <c r="B1736" s="3">
        <v>46084</v>
      </c>
      <c r="C1736" s="4">
        <f>YEAR(SalesDataTable[[#This Row],[Order Date]])</f>
        <v>2026</v>
      </c>
      <c r="D1736" s="4" t="str">
        <f>"Q"&amp;ROUNDUP(MONTH(SalesDataTable[[#This Row],[Order Date]])/3,0)</f>
        <v>Q1</v>
      </c>
      <c r="E1736" s="4">
        <f>MONTH(SalesDataTable[[#This Row],[Order Date]])</f>
        <v>3</v>
      </c>
      <c r="F1736" s="4" t="str">
        <f>TEXT(SalesDataTable[[#This Row],[Order Date]],"MMM")</f>
        <v>Mar</v>
      </c>
      <c r="G1736" s="4" t="s">
        <v>11</v>
      </c>
      <c r="H1736" s="4" t="s">
        <v>12</v>
      </c>
      <c r="I1736" s="4" t="s">
        <v>2</v>
      </c>
      <c r="J1736" s="4" t="s">
        <v>3</v>
      </c>
      <c r="K1736" s="4" t="s">
        <v>9</v>
      </c>
      <c r="L1736" s="4" t="s">
        <v>17</v>
      </c>
      <c r="M1736" s="8">
        <v>3</v>
      </c>
      <c r="N1736" s="5">
        <v>143.74</v>
      </c>
      <c r="O1736" s="6">
        <v>0</v>
      </c>
      <c r="P1736" s="5">
        <v>81.58</v>
      </c>
      <c r="Q1736" s="5">
        <f t="shared" si="108"/>
        <v>431.22</v>
      </c>
      <c r="R1736" s="5">
        <f t="shared" si="109"/>
        <v>244.74</v>
      </c>
      <c r="S1736" s="5">
        <f t="shared" si="110"/>
        <v>186.48000000000002</v>
      </c>
      <c r="T1736" s="7">
        <f t="shared" si="111"/>
        <v>0.43244747460692917</v>
      </c>
    </row>
    <row r="1737" spans="1:20" ht="15.6">
      <c r="A1737" s="2">
        <v>3375</v>
      </c>
      <c r="B1737" s="3">
        <v>46277</v>
      </c>
      <c r="C1737" s="4">
        <f>YEAR(SalesDataTable[[#This Row],[Order Date]])</f>
        <v>2026</v>
      </c>
      <c r="D1737" s="4" t="str">
        <f>"Q"&amp;ROUNDUP(MONTH(SalesDataTable[[#This Row],[Order Date]])/3,0)</f>
        <v>Q3</v>
      </c>
      <c r="E1737" s="4">
        <f>MONTH(SalesDataTable[[#This Row],[Order Date]])</f>
        <v>9</v>
      </c>
      <c r="F1737" s="4" t="str">
        <f>TEXT(SalesDataTable[[#This Row],[Order Date]],"MMM")</f>
        <v>Sep</v>
      </c>
      <c r="G1737" s="4" t="s">
        <v>6</v>
      </c>
      <c r="H1737" s="4" t="s">
        <v>7</v>
      </c>
      <c r="I1737" s="4" t="s">
        <v>8</v>
      </c>
      <c r="J1737" s="4" t="s">
        <v>3</v>
      </c>
      <c r="K1737" s="4" t="s">
        <v>14</v>
      </c>
      <c r="L1737" s="4" t="s">
        <v>32</v>
      </c>
      <c r="M1737" s="8">
        <v>6</v>
      </c>
      <c r="N1737" s="5">
        <v>47.72</v>
      </c>
      <c r="O1737" s="6">
        <v>0.1</v>
      </c>
      <c r="P1737" s="5">
        <v>18.41</v>
      </c>
      <c r="Q1737" s="5">
        <f t="shared" si="108"/>
        <v>257.68799999999999</v>
      </c>
      <c r="R1737" s="5">
        <f t="shared" si="109"/>
        <v>110.46000000000001</v>
      </c>
      <c r="S1737" s="5">
        <f t="shared" si="110"/>
        <v>147.22799999999998</v>
      </c>
      <c r="T1737" s="7">
        <f t="shared" si="111"/>
        <v>0.57134208810654741</v>
      </c>
    </row>
    <row r="1738" spans="1:20" ht="15.6">
      <c r="A1738" s="2">
        <v>3378</v>
      </c>
      <c r="B1738" s="3">
        <v>46146</v>
      </c>
      <c r="C1738" s="4">
        <f>YEAR(SalesDataTable[[#This Row],[Order Date]])</f>
        <v>2026</v>
      </c>
      <c r="D1738" s="4" t="str">
        <f>"Q"&amp;ROUNDUP(MONTH(SalesDataTable[[#This Row],[Order Date]])/3,0)</f>
        <v>Q2</v>
      </c>
      <c r="E1738" s="4">
        <f>MONTH(SalesDataTable[[#This Row],[Order Date]])</f>
        <v>5</v>
      </c>
      <c r="F1738" s="4" t="str">
        <f>TEXT(SalesDataTable[[#This Row],[Order Date]],"MMM")</f>
        <v>May</v>
      </c>
      <c r="G1738" s="4" t="s">
        <v>0</v>
      </c>
      <c r="H1738" s="4" t="s">
        <v>1</v>
      </c>
      <c r="I1738" s="4" t="s">
        <v>8</v>
      </c>
      <c r="J1738" s="4" t="s">
        <v>16</v>
      </c>
      <c r="K1738" s="4" t="s">
        <v>34</v>
      </c>
      <c r="L1738" s="4" t="s">
        <v>38</v>
      </c>
      <c r="M1738" s="8">
        <v>3</v>
      </c>
      <c r="N1738" s="5">
        <v>120.28</v>
      </c>
      <c r="O1738" s="6">
        <v>0.2</v>
      </c>
      <c r="P1738" s="5">
        <v>69.23</v>
      </c>
      <c r="Q1738" s="5">
        <f t="shared" si="108"/>
        <v>288.67200000000003</v>
      </c>
      <c r="R1738" s="5">
        <f t="shared" si="109"/>
        <v>207.69</v>
      </c>
      <c r="S1738" s="5">
        <f t="shared" si="110"/>
        <v>80.982000000000028</v>
      </c>
      <c r="T1738" s="7">
        <f t="shared" si="111"/>
        <v>0.28053292317924849</v>
      </c>
    </row>
    <row r="1739" spans="1:20" ht="15.6">
      <c r="A1739" s="2">
        <v>3380</v>
      </c>
      <c r="B1739" s="3">
        <v>46335</v>
      </c>
      <c r="C1739" s="4">
        <f>YEAR(SalesDataTable[[#This Row],[Order Date]])</f>
        <v>2026</v>
      </c>
      <c r="D1739" s="4" t="str">
        <f>"Q"&amp;ROUNDUP(MONTH(SalesDataTable[[#This Row],[Order Date]])/3,0)</f>
        <v>Q4</v>
      </c>
      <c r="E1739" s="4">
        <f>MONTH(SalesDataTable[[#This Row],[Order Date]])</f>
        <v>11</v>
      </c>
      <c r="F1739" s="4" t="str">
        <f>TEXT(SalesDataTable[[#This Row],[Order Date]],"MMM")</f>
        <v>Nov</v>
      </c>
      <c r="G1739" s="4" t="s">
        <v>11</v>
      </c>
      <c r="H1739" s="4" t="s">
        <v>12</v>
      </c>
      <c r="I1739" s="4" t="s">
        <v>19</v>
      </c>
      <c r="J1739" s="4" t="s">
        <v>3</v>
      </c>
      <c r="K1739" s="4" t="s">
        <v>14</v>
      </c>
      <c r="L1739" s="4" t="s">
        <v>32</v>
      </c>
      <c r="M1739" s="8">
        <v>2</v>
      </c>
      <c r="N1739" s="5">
        <v>47.12</v>
      </c>
      <c r="O1739" s="6">
        <v>0.15</v>
      </c>
      <c r="P1739" s="5">
        <v>18.64</v>
      </c>
      <c r="Q1739" s="5">
        <f t="shared" si="108"/>
        <v>80.103999999999999</v>
      </c>
      <c r="R1739" s="5">
        <f t="shared" si="109"/>
        <v>37.28</v>
      </c>
      <c r="S1739" s="5">
        <f t="shared" si="110"/>
        <v>42.823999999999998</v>
      </c>
      <c r="T1739" s="7">
        <f t="shared" si="111"/>
        <v>0.5346050134824728</v>
      </c>
    </row>
    <row r="1740" spans="1:20" ht="15.6">
      <c r="A1740" s="2">
        <v>3382</v>
      </c>
      <c r="B1740" s="3">
        <v>46295</v>
      </c>
      <c r="C1740" s="4">
        <f>YEAR(SalesDataTable[[#This Row],[Order Date]])</f>
        <v>2026</v>
      </c>
      <c r="D1740" s="4" t="str">
        <f>"Q"&amp;ROUNDUP(MONTH(SalesDataTable[[#This Row],[Order Date]])/3,0)</f>
        <v>Q3</v>
      </c>
      <c r="E1740" s="4">
        <f>MONTH(SalesDataTable[[#This Row],[Order Date]])</f>
        <v>9</v>
      </c>
      <c r="F1740" s="4" t="str">
        <f>TEXT(SalesDataTable[[#This Row],[Order Date]],"MMM")</f>
        <v>Sep</v>
      </c>
      <c r="G1740" s="4" t="s">
        <v>20</v>
      </c>
      <c r="H1740" s="4" t="s">
        <v>21</v>
      </c>
      <c r="I1740" s="4" t="s">
        <v>28</v>
      </c>
      <c r="J1740" s="4" t="s">
        <v>13</v>
      </c>
      <c r="K1740" s="4" t="s">
        <v>4</v>
      </c>
      <c r="L1740" s="4" t="s">
        <v>5</v>
      </c>
      <c r="M1740" s="8">
        <v>2</v>
      </c>
      <c r="N1740" s="5">
        <v>81.13</v>
      </c>
      <c r="O1740" s="6">
        <v>0</v>
      </c>
      <c r="P1740" s="5">
        <v>43.7</v>
      </c>
      <c r="Q1740" s="5">
        <f t="shared" si="108"/>
        <v>162.26</v>
      </c>
      <c r="R1740" s="5">
        <f t="shared" si="109"/>
        <v>87.4</v>
      </c>
      <c r="S1740" s="5">
        <f t="shared" si="110"/>
        <v>74.859999999999985</v>
      </c>
      <c r="T1740" s="7">
        <f t="shared" si="111"/>
        <v>0.46135831381733017</v>
      </c>
    </row>
    <row r="1741" spans="1:20" ht="15.6">
      <c r="A1741" s="2">
        <v>3385</v>
      </c>
      <c r="B1741" s="3">
        <v>46341</v>
      </c>
      <c r="C1741" s="4">
        <f>YEAR(SalesDataTable[[#This Row],[Order Date]])</f>
        <v>2026</v>
      </c>
      <c r="D1741" s="4" t="str">
        <f>"Q"&amp;ROUNDUP(MONTH(SalesDataTable[[#This Row],[Order Date]])/3,0)</f>
        <v>Q4</v>
      </c>
      <c r="E1741" s="4">
        <f>MONTH(SalesDataTable[[#This Row],[Order Date]])</f>
        <v>11</v>
      </c>
      <c r="F1741" s="4" t="str">
        <f>TEXT(SalesDataTable[[#This Row],[Order Date]],"MMM")</f>
        <v>Nov</v>
      </c>
      <c r="G1741" s="4" t="s">
        <v>6</v>
      </c>
      <c r="H1741" s="4" t="s">
        <v>41</v>
      </c>
      <c r="I1741" s="4" t="s">
        <v>28</v>
      </c>
      <c r="J1741" s="4" t="s">
        <v>13</v>
      </c>
      <c r="K1741" s="4" t="s">
        <v>9</v>
      </c>
      <c r="L1741" s="4" t="s">
        <v>46</v>
      </c>
      <c r="M1741" s="8">
        <v>1</v>
      </c>
      <c r="N1741" s="5">
        <v>71.040000000000006</v>
      </c>
      <c r="O1741" s="6">
        <v>0.1</v>
      </c>
      <c r="P1741" s="5">
        <v>31.59</v>
      </c>
      <c r="Q1741" s="5">
        <f t="shared" si="108"/>
        <v>63.936000000000007</v>
      </c>
      <c r="R1741" s="5">
        <f t="shared" si="109"/>
        <v>31.59</v>
      </c>
      <c r="S1741" s="5">
        <f t="shared" si="110"/>
        <v>32.346000000000004</v>
      </c>
      <c r="T1741" s="7">
        <f t="shared" si="111"/>
        <v>0.50591216216216217</v>
      </c>
    </row>
    <row r="1742" spans="1:20" ht="15.6">
      <c r="A1742" s="2">
        <v>3386</v>
      </c>
      <c r="B1742" s="3">
        <v>46088</v>
      </c>
      <c r="C1742" s="4">
        <f>YEAR(SalesDataTable[[#This Row],[Order Date]])</f>
        <v>2026</v>
      </c>
      <c r="D1742" s="4" t="str">
        <f>"Q"&amp;ROUNDUP(MONTH(SalesDataTable[[#This Row],[Order Date]])/3,0)</f>
        <v>Q1</v>
      </c>
      <c r="E1742" s="4">
        <f>MONTH(SalesDataTable[[#This Row],[Order Date]])</f>
        <v>3</v>
      </c>
      <c r="F1742" s="4" t="str">
        <f>TEXT(SalesDataTable[[#This Row],[Order Date]],"MMM")</f>
        <v>Mar</v>
      </c>
      <c r="G1742" s="4" t="s">
        <v>6</v>
      </c>
      <c r="H1742" s="4" t="s">
        <v>43</v>
      </c>
      <c r="I1742" s="4" t="s">
        <v>2</v>
      </c>
      <c r="J1742" s="4" t="s">
        <v>3</v>
      </c>
      <c r="K1742" s="4" t="s">
        <v>9</v>
      </c>
      <c r="L1742" s="4" t="s">
        <v>37</v>
      </c>
      <c r="M1742" s="8">
        <v>3</v>
      </c>
      <c r="N1742" s="5">
        <v>155.16</v>
      </c>
      <c r="O1742" s="6">
        <v>0</v>
      </c>
      <c r="P1742" s="5">
        <v>76.849999999999994</v>
      </c>
      <c r="Q1742" s="5">
        <f t="shared" si="108"/>
        <v>465.48</v>
      </c>
      <c r="R1742" s="5">
        <f t="shared" si="109"/>
        <v>230.54999999999998</v>
      </c>
      <c r="S1742" s="5">
        <f t="shared" si="110"/>
        <v>234.93000000000004</v>
      </c>
      <c r="T1742" s="7">
        <f t="shared" si="111"/>
        <v>0.50470482083011092</v>
      </c>
    </row>
    <row r="1743" spans="1:20" ht="15.6">
      <c r="A1743" s="2">
        <v>3392</v>
      </c>
      <c r="B1743" s="3">
        <v>46023</v>
      </c>
      <c r="C1743" s="4">
        <f>YEAR(SalesDataTable[[#This Row],[Order Date]])</f>
        <v>2026</v>
      </c>
      <c r="D1743" s="4" t="str">
        <f>"Q"&amp;ROUNDUP(MONTH(SalesDataTable[[#This Row],[Order Date]])/3,0)</f>
        <v>Q1</v>
      </c>
      <c r="E1743" s="4">
        <f>MONTH(SalesDataTable[[#This Row],[Order Date]])</f>
        <v>1</v>
      </c>
      <c r="F1743" s="4" t="str">
        <f>TEXT(SalesDataTable[[#This Row],[Order Date]],"MMM")</f>
        <v>Jan</v>
      </c>
      <c r="G1743" s="4" t="s">
        <v>0</v>
      </c>
      <c r="H1743" s="4" t="s">
        <v>1</v>
      </c>
      <c r="I1743" s="4" t="s">
        <v>2</v>
      </c>
      <c r="J1743" s="4" t="s">
        <v>3</v>
      </c>
      <c r="K1743" s="4" t="s">
        <v>4</v>
      </c>
      <c r="L1743" s="4" t="s">
        <v>5</v>
      </c>
      <c r="M1743" s="8">
        <v>2</v>
      </c>
      <c r="N1743" s="5">
        <v>82.06</v>
      </c>
      <c r="O1743" s="6">
        <v>0</v>
      </c>
      <c r="P1743" s="5">
        <v>42.94</v>
      </c>
      <c r="Q1743" s="5">
        <f t="shared" si="108"/>
        <v>164.12</v>
      </c>
      <c r="R1743" s="5">
        <f t="shared" si="109"/>
        <v>85.88</v>
      </c>
      <c r="S1743" s="5">
        <f t="shared" si="110"/>
        <v>78.240000000000009</v>
      </c>
      <c r="T1743" s="7">
        <f t="shared" si="111"/>
        <v>0.476724348038021</v>
      </c>
    </row>
    <row r="1744" spans="1:20" ht="15.6">
      <c r="A1744" s="2">
        <v>3396</v>
      </c>
      <c r="B1744" s="3">
        <v>46354</v>
      </c>
      <c r="C1744" s="4">
        <f>YEAR(SalesDataTable[[#This Row],[Order Date]])</f>
        <v>2026</v>
      </c>
      <c r="D1744" s="4" t="str">
        <f>"Q"&amp;ROUNDUP(MONTH(SalesDataTable[[#This Row],[Order Date]])/3,0)</f>
        <v>Q4</v>
      </c>
      <c r="E1744" s="4">
        <f>MONTH(SalesDataTable[[#This Row],[Order Date]])</f>
        <v>11</v>
      </c>
      <c r="F1744" s="4" t="str">
        <f>TEXT(SalesDataTable[[#This Row],[Order Date]],"MMM")</f>
        <v>Nov</v>
      </c>
      <c r="G1744" s="4" t="s">
        <v>11</v>
      </c>
      <c r="H1744" s="4" t="s">
        <v>18</v>
      </c>
      <c r="I1744" s="4" t="s">
        <v>19</v>
      </c>
      <c r="J1744" s="4" t="s">
        <v>13</v>
      </c>
      <c r="K1744" s="4" t="s">
        <v>34</v>
      </c>
      <c r="L1744" s="4" t="s">
        <v>45</v>
      </c>
      <c r="M1744" s="8">
        <v>3</v>
      </c>
      <c r="N1744" s="5">
        <v>50.67</v>
      </c>
      <c r="O1744" s="6">
        <v>0.05</v>
      </c>
      <c r="P1744" s="5">
        <v>22.25</v>
      </c>
      <c r="Q1744" s="5">
        <f t="shared" si="108"/>
        <v>144.40949999999998</v>
      </c>
      <c r="R1744" s="5">
        <f t="shared" si="109"/>
        <v>66.75</v>
      </c>
      <c r="S1744" s="5">
        <f t="shared" si="110"/>
        <v>77.65949999999998</v>
      </c>
      <c r="T1744" s="7">
        <f t="shared" si="111"/>
        <v>0.53777279195620775</v>
      </c>
    </row>
    <row r="1745" spans="1:20" ht="15.6">
      <c r="A1745" s="2">
        <v>3397</v>
      </c>
      <c r="B1745" s="3">
        <v>46236</v>
      </c>
      <c r="C1745" s="4">
        <f>YEAR(SalesDataTable[[#This Row],[Order Date]])</f>
        <v>2026</v>
      </c>
      <c r="D1745" s="4" t="str">
        <f>"Q"&amp;ROUNDUP(MONTH(SalesDataTable[[#This Row],[Order Date]])/3,0)</f>
        <v>Q3</v>
      </c>
      <c r="E1745" s="4">
        <f>MONTH(SalesDataTable[[#This Row],[Order Date]])</f>
        <v>8</v>
      </c>
      <c r="F1745" s="4" t="str">
        <f>TEXT(SalesDataTable[[#This Row],[Order Date]],"MMM")</f>
        <v>Aug</v>
      </c>
      <c r="G1745" s="4" t="s">
        <v>20</v>
      </c>
      <c r="H1745" s="4" t="s">
        <v>21</v>
      </c>
      <c r="I1745" s="4" t="s">
        <v>2</v>
      </c>
      <c r="J1745" s="4" t="s">
        <v>3</v>
      </c>
      <c r="K1745" s="4" t="s">
        <v>4</v>
      </c>
      <c r="L1745" s="4" t="s">
        <v>5</v>
      </c>
      <c r="M1745" s="8">
        <v>1</v>
      </c>
      <c r="N1745" s="5">
        <v>79.849999999999994</v>
      </c>
      <c r="O1745" s="6">
        <v>0.1</v>
      </c>
      <c r="P1745" s="5">
        <v>43.11</v>
      </c>
      <c r="Q1745" s="5">
        <f t="shared" si="108"/>
        <v>71.864999999999995</v>
      </c>
      <c r="R1745" s="5">
        <f t="shared" si="109"/>
        <v>43.11</v>
      </c>
      <c r="S1745" s="5">
        <f t="shared" si="110"/>
        <v>28.754999999999995</v>
      </c>
      <c r="T1745" s="7">
        <f t="shared" si="111"/>
        <v>0.40012523481527862</v>
      </c>
    </row>
    <row r="1746" spans="1:20" ht="15.6">
      <c r="A1746" s="2">
        <v>3398</v>
      </c>
      <c r="B1746" s="3">
        <v>46257</v>
      </c>
      <c r="C1746" s="4">
        <f>YEAR(SalesDataTable[[#This Row],[Order Date]])</f>
        <v>2026</v>
      </c>
      <c r="D1746" s="4" t="str">
        <f>"Q"&amp;ROUNDUP(MONTH(SalesDataTable[[#This Row],[Order Date]])/3,0)</f>
        <v>Q3</v>
      </c>
      <c r="E1746" s="4">
        <f>MONTH(SalesDataTable[[#This Row],[Order Date]])</f>
        <v>8</v>
      </c>
      <c r="F1746" s="4" t="str">
        <f>TEXT(SalesDataTable[[#This Row],[Order Date]],"MMM")</f>
        <v>Aug</v>
      </c>
      <c r="G1746" s="4" t="s">
        <v>6</v>
      </c>
      <c r="H1746" s="4" t="s">
        <v>43</v>
      </c>
      <c r="I1746" s="4" t="s">
        <v>2</v>
      </c>
      <c r="J1746" s="4" t="s">
        <v>13</v>
      </c>
      <c r="K1746" s="4" t="s">
        <v>9</v>
      </c>
      <c r="L1746" s="4" t="s">
        <v>37</v>
      </c>
      <c r="M1746" s="8">
        <v>2</v>
      </c>
      <c r="N1746" s="5">
        <v>156.44999999999999</v>
      </c>
      <c r="O1746" s="6">
        <v>0</v>
      </c>
      <c r="P1746" s="5">
        <v>80.13</v>
      </c>
      <c r="Q1746" s="5">
        <f t="shared" si="108"/>
        <v>312.89999999999998</v>
      </c>
      <c r="R1746" s="5">
        <f t="shared" si="109"/>
        <v>160.26</v>
      </c>
      <c r="S1746" s="5">
        <f t="shared" si="110"/>
        <v>152.63999999999999</v>
      </c>
      <c r="T1746" s="7">
        <f t="shared" si="111"/>
        <v>0.487823585810163</v>
      </c>
    </row>
    <row r="1747" spans="1:20" ht="15.6">
      <c r="A1747" s="2">
        <v>3399</v>
      </c>
      <c r="B1747" s="3">
        <v>46284</v>
      </c>
      <c r="C1747" s="4">
        <f>YEAR(SalesDataTable[[#This Row],[Order Date]])</f>
        <v>2026</v>
      </c>
      <c r="D1747" s="4" t="str">
        <f>"Q"&amp;ROUNDUP(MONTH(SalesDataTable[[#This Row],[Order Date]])/3,0)</f>
        <v>Q3</v>
      </c>
      <c r="E1747" s="4">
        <f>MONTH(SalesDataTable[[#This Row],[Order Date]])</f>
        <v>9</v>
      </c>
      <c r="F1747" s="4" t="str">
        <f>TEXT(SalesDataTable[[#This Row],[Order Date]],"MMM")</f>
        <v>Sep</v>
      </c>
      <c r="G1747" s="4" t="s">
        <v>6</v>
      </c>
      <c r="H1747" s="4" t="s">
        <v>43</v>
      </c>
      <c r="I1747" s="4" t="s">
        <v>19</v>
      </c>
      <c r="J1747" s="4" t="s">
        <v>3</v>
      </c>
      <c r="K1747" s="4" t="s">
        <v>4</v>
      </c>
      <c r="L1747" s="4" t="s">
        <v>22</v>
      </c>
      <c r="M1747" s="8">
        <v>1</v>
      </c>
      <c r="N1747" s="5">
        <v>50.18</v>
      </c>
      <c r="O1747" s="6">
        <v>0</v>
      </c>
      <c r="P1747" s="5">
        <v>22.92</v>
      </c>
      <c r="Q1747" s="5">
        <f t="shared" si="108"/>
        <v>50.18</v>
      </c>
      <c r="R1747" s="5">
        <f t="shared" si="109"/>
        <v>22.92</v>
      </c>
      <c r="S1747" s="5">
        <f t="shared" si="110"/>
        <v>27.259999999999998</v>
      </c>
      <c r="T1747" s="7">
        <f t="shared" si="111"/>
        <v>0.54324432044639293</v>
      </c>
    </row>
    <row r="1748" spans="1:20" ht="15.6">
      <c r="A1748" s="2">
        <v>3401</v>
      </c>
      <c r="B1748" s="3">
        <v>46172</v>
      </c>
      <c r="C1748" s="4">
        <f>YEAR(SalesDataTable[[#This Row],[Order Date]])</f>
        <v>2026</v>
      </c>
      <c r="D1748" s="4" t="str">
        <f>"Q"&amp;ROUNDUP(MONTH(SalesDataTable[[#This Row],[Order Date]])/3,0)</f>
        <v>Q2</v>
      </c>
      <c r="E1748" s="4">
        <f>MONTH(SalesDataTable[[#This Row],[Order Date]])</f>
        <v>5</v>
      </c>
      <c r="F1748" s="4" t="str">
        <f>TEXT(SalesDataTable[[#This Row],[Order Date]],"MMM")</f>
        <v>May</v>
      </c>
      <c r="G1748" s="4" t="s">
        <v>11</v>
      </c>
      <c r="H1748" s="4" t="s">
        <v>39</v>
      </c>
      <c r="I1748" s="4" t="s">
        <v>2</v>
      </c>
      <c r="J1748" s="4" t="s">
        <v>3</v>
      </c>
      <c r="K1748" s="4" t="s">
        <v>34</v>
      </c>
      <c r="L1748" s="4" t="s">
        <v>42</v>
      </c>
      <c r="M1748" s="8">
        <v>1</v>
      </c>
      <c r="N1748" s="5">
        <v>36.31</v>
      </c>
      <c r="O1748" s="6">
        <v>0</v>
      </c>
      <c r="P1748" s="5">
        <v>13.93</v>
      </c>
      <c r="Q1748" s="5">
        <f t="shared" si="108"/>
        <v>36.31</v>
      </c>
      <c r="R1748" s="5">
        <f t="shared" si="109"/>
        <v>13.93</v>
      </c>
      <c r="S1748" s="5">
        <f t="shared" si="110"/>
        <v>22.380000000000003</v>
      </c>
      <c r="T1748" s="7">
        <f t="shared" si="111"/>
        <v>0.61635912971633167</v>
      </c>
    </row>
    <row r="1749" spans="1:20" ht="15.6">
      <c r="A1749" s="2">
        <v>3402</v>
      </c>
      <c r="B1749" s="3">
        <v>46075</v>
      </c>
      <c r="C1749" s="4">
        <f>YEAR(SalesDataTable[[#This Row],[Order Date]])</f>
        <v>2026</v>
      </c>
      <c r="D1749" s="4" t="str">
        <f>"Q"&amp;ROUNDUP(MONTH(SalesDataTable[[#This Row],[Order Date]])/3,0)</f>
        <v>Q1</v>
      </c>
      <c r="E1749" s="4">
        <f>MONTH(SalesDataTable[[#This Row],[Order Date]])</f>
        <v>2</v>
      </c>
      <c r="F1749" s="4" t="str">
        <f>TEXT(SalesDataTable[[#This Row],[Order Date]],"MMM")</f>
        <v>Feb</v>
      </c>
      <c r="G1749" s="4" t="s">
        <v>20</v>
      </c>
      <c r="H1749" s="4" t="s">
        <v>33</v>
      </c>
      <c r="I1749" s="4" t="s">
        <v>2</v>
      </c>
      <c r="J1749" s="4" t="s">
        <v>3</v>
      </c>
      <c r="K1749" s="4" t="s">
        <v>34</v>
      </c>
      <c r="L1749" s="4" t="s">
        <v>45</v>
      </c>
      <c r="M1749" s="8">
        <v>2</v>
      </c>
      <c r="N1749" s="5">
        <v>51.2</v>
      </c>
      <c r="O1749" s="6">
        <v>0</v>
      </c>
      <c r="P1749" s="5">
        <v>21.38</v>
      </c>
      <c r="Q1749" s="5">
        <f t="shared" si="108"/>
        <v>102.4</v>
      </c>
      <c r="R1749" s="5">
        <f t="shared" si="109"/>
        <v>42.76</v>
      </c>
      <c r="S1749" s="5">
        <f t="shared" si="110"/>
        <v>59.640000000000008</v>
      </c>
      <c r="T1749" s="7">
        <f t="shared" si="111"/>
        <v>0.58242187500000009</v>
      </c>
    </row>
    <row r="1750" spans="1:20" ht="15.6">
      <c r="A1750" s="2">
        <v>3404</v>
      </c>
      <c r="B1750" s="3">
        <v>46193</v>
      </c>
      <c r="C1750" s="4">
        <f>YEAR(SalesDataTable[[#This Row],[Order Date]])</f>
        <v>2026</v>
      </c>
      <c r="D1750" s="4" t="str">
        <f>"Q"&amp;ROUNDUP(MONTH(SalesDataTable[[#This Row],[Order Date]])/3,0)</f>
        <v>Q2</v>
      </c>
      <c r="E1750" s="4">
        <f>MONTH(SalesDataTable[[#This Row],[Order Date]])</f>
        <v>6</v>
      </c>
      <c r="F1750" s="4" t="str">
        <f>TEXT(SalesDataTable[[#This Row],[Order Date]],"MMM")</f>
        <v>Jun</v>
      </c>
      <c r="G1750" s="4" t="s">
        <v>20</v>
      </c>
      <c r="H1750" s="4" t="s">
        <v>33</v>
      </c>
      <c r="I1750" s="4" t="s">
        <v>2</v>
      </c>
      <c r="J1750" s="4" t="s">
        <v>13</v>
      </c>
      <c r="K1750" s="4" t="s">
        <v>23</v>
      </c>
      <c r="L1750" s="4" t="s">
        <v>29</v>
      </c>
      <c r="M1750" s="8">
        <v>3</v>
      </c>
      <c r="N1750" s="5">
        <v>191.11</v>
      </c>
      <c r="O1750" s="6">
        <v>0.05</v>
      </c>
      <c r="P1750" s="5">
        <v>102.82</v>
      </c>
      <c r="Q1750" s="5">
        <f t="shared" si="108"/>
        <v>544.6635</v>
      </c>
      <c r="R1750" s="5">
        <f t="shared" si="109"/>
        <v>308.45999999999998</v>
      </c>
      <c r="S1750" s="5">
        <f t="shared" si="110"/>
        <v>236.20350000000002</v>
      </c>
      <c r="T1750" s="7">
        <f t="shared" si="111"/>
        <v>0.43366867800026992</v>
      </c>
    </row>
    <row r="1751" spans="1:20" ht="15.6">
      <c r="A1751" s="2">
        <v>3407</v>
      </c>
      <c r="B1751" s="3">
        <v>46347</v>
      </c>
      <c r="C1751" s="4">
        <f>YEAR(SalesDataTable[[#This Row],[Order Date]])</f>
        <v>2026</v>
      </c>
      <c r="D1751" s="4" t="str">
        <f>"Q"&amp;ROUNDUP(MONTH(SalesDataTable[[#This Row],[Order Date]])/3,0)</f>
        <v>Q4</v>
      </c>
      <c r="E1751" s="4">
        <f>MONTH(SalesDataTable[[#This Row],[Order Date]])</f>
        <v>11</v>
      </c>
      <c r="F1751" s="4" t="str">
        <f>TEXT(SalesDataTable[[#This Row],[Order Date]],"MMM")</f>
        <v>Nov</v>
      </c>
      <c r="G1751" s="4" t="s">
        <v>20</v>
      </c>
      <c r="H1751" s="4" t="s">
        <v>31</v>
      </c>
      <c r="I1751" s="4" t="s">
        <v>2</v>
      </c>
      <c r="J1751" s="4" t="s">
        <v>13</v>
      </c>
      <c r="K1751" s="4" t="s">
        <v>14</v>
      </c>
      <c r="L1751" s="4" t="s">
        <v>48</v>
      </c>
      <c r="M1751" s="8">
        <v>1</v>
      </c>
      <c r="N1751" s="5">
        <v>164.85</v>
      </c>
      <c r="O1751" s="6">
        <v>0.1</v>
      </c>
      <c r="P1751" s="5">
        <v>89.4</v>
      </c>
      <c r="Q1751" s="5">
        <f t="shared" si="108"/>
        <v>148.36500000000001</v>
      </c>
      <c r="R1751" s="5">
        <f t="shared" si="109"/>
        <v>89.4</v>
      </c>
      <c r="S1751" s="5">
        <f t="shared" si="110"/>
        <v>58.965000000000003</v>
      </c>
      <c r="T1751" s="7">
        <f t="shared" si="111"/>
        <v>0.39743200889697705</v>
      </c>
    </row>
    <row r="1752" spans="1:20" ht="15.6">
      <c r="A1752" s="2">
        <v>3409</v>
      </c>
      <c r="B1752" s="3">
        <v>46384</v>
      </c>
      <c r="C1752" s="4">
        <f>YEAR(SalesDataTable[[#This Row],[Order Date]])</f>
        <v>2026</v>
      </c>
      <c r="D1752" s="4" t="str">
        <f>"Q"&amp;ROUNDUP(MONTH(SalesDataTable[[#This Row],[Order Date]])/3,0)</f>
        <v>Q4</v>
      </c>
      <c r="E1752" s="4">
        <f>MONTH(SalesDataTable[[#This Row],[Order Date]])</f>
        <v>12</v>
      </c>
      <c r="F1752" s="4" t="str">
        <f>TEXT(SalesDataTable[[#This Row],[Order Date]],"MMM")</f>
        <v>Dec</v>
      </c>
      <c r="G1752" s="4" t="s">
        <v>20</v>
      </c>
      <c r="H1752" s="4" t="s">
        <v>21</v>
      </c>
      <c r="I1752" s="4" t="s">
        <v>2</v>
      </c>
      <c r="J1752" s="4" t="s">
        <v>13</v>
      </c>
      <c r="K1752" s="4" t="s">
        <v>23</v>
      </c>
      <c r="L1752" s="4" t="s">
        <v>51</v>
      </c>
      <c r="M1752" s="8">
        <v>5</v>
      </c>
      <c r="N1752" s="5">
        <v>122.42</v>
      </c>
      <c r="O1752" s="6">
        <v>0</v>
      </c>
      <c r="P1752" s="5">
        <v>60.8</v>
      </c>
      <c r="Q1752" s="5">
        <f t="shared" si="108"/>
        <v>612.1</v>
      </c>
      <c r="R1752" s="5">
        <f t="shared" si="109"/>
        <v>304</v>
      </c>
      <c r="S1752" s="5">
        <f t="shared" si="110"/>
        <v>308.10000000000002</v>
      </c>
      <c r="T1752" s="7">
        <f t="shared" si="111"/>
        <v>0.50334912595981052</v>
      </c>
    </row>
    <row r="1753" spans="1:20" ht="15.6">
      <c r="A1753" s="2">
        <v>3411</v>
      </c>
      <c r="B1753" s="3">
        <v>46162</v>
      </c>
      <c r="C1753" s="4">
        <f>YEAR(SalesDataTable[[#This Row],[Order Date]])</f>
        <v>2026</v>
      </c>
      <c r="D1753" s="4" t="str">
        <f>"Q"&amp;ROUNDUP(MONTH(SalesDataTable[[#This Row],[Order Date]])/3,0)</f>
        <v>Q2</v>
      </c>
      <c r="E1753" s="4">
        <f>MONTH(SalesDataTable[[#This Row],[Order Date]])</f>
        <v>5</v>
      </c>
      <c r="F1753" s="4" t="str">
        <f>TEXT(SalesDataTable[[#This Row],[Order Date]],"MMM")</f>
        <v>May</v>
      </c>
      <c r="G1753" s="4" t="s">
        <v>6</v>
      </c>
      <c r="H1753" s="4" t="s">
        <v>41</v>
      </c>
      <c r="I1753" s="4" t="s">
        <v>2</v>
      </c>
      <c r="J1753" s="4" t="s">
        <v>3</v>
      </c>
      <c r="K1753" s="4" t="s">
        <v>9</v>
      </c>
      <c r="L1753" s="4" t="s">
        <v>37</v>
      </c>
      <c r="M1753" s="8">
        <v>2</v>
      </c>
      <c r="N1753" s="5">
        <v>151.35</v>
      </c>
      <c r="O1753" s="6">
        <v>0.05</v>
      </c>
      <c r="P1753" s="5">
        <v>77.150000000000006</v>
      </c>
      <c r="Q1753" s="5">
        <f t="shared" si="108"/>
        <v>287.565</v>
      </c>
      <c r="R1753" s="5">
        <f t="shared" si="109"/>
        <v>154.30000000000001</v>
      </c>
      <c r="S1753" s="5">
        <f t="shared" si="110"/>
        <v>133.26499999999999</v>
      </c>
      <c r="T1753" s="7">
        <f t="shared" si="111"/>
        <v>0.46342566028550064</v>
      </c>
    </row>
    <row r="1754" spans="1:20" ht="15.6">
      <c r="A1754" s="2">
        <v>3412</v>
      </c>
      <c r="B1754" s="3">
        <v>46365</v>
      </c>
      <c r="C1754" s="4">
        <f>YEAR(SalesDataTable[[#This Row],[Order Date]])</f>
        <v>2026</v>
      </c>
      <c r="D1754" s="4" t="str">
        <f>"Q"&amp;ROUNDUP(MONTH(SalesDataTable[[#This Row],[Order Date]])/3,0)</f>
        <v>Q4</v>
      </c>
      <c r="E1754" s="4">
        <f>MONTH(SalesDataTable[[#This Row],[Order Date]])</f>
        <v>12</v>
      </c>
      <c r="F1754" s="4" t="str">
        <f>TEXT(SalesDataTable[[#This Row],[Order Date]],"MMM")</f>
        <v>Dec</v>
      </c>
      <c r="G1754" s="4" t="s">
        <v>0</v>
      </c>
      <c r="H1754" s="4" t="s">
        <v>1</v>
      </c>
      <c r="I1754" s="4" t="s">
        <v>8</v>
      </c>
      <c r="J1754" s="4" t="s">
        <v>16</v>
      </c>
      <c r="K1754" s="4" t="s">
        <v>9</v>
      </c>
      <c r="L1754" s="4" t="s">
        <v>17</v>
      </c>
      <c r="M1754" s="8">
        <v>10</v>
      </c>
      <c r="N1754" s="5">
        <v>145.30000000000001</v>
      </c>
      <c r="O1754" s="6">
        <v>0.1</v>
      </c>
      <c r="P1754" s="5">
        <v>79.7</v>
      </c>
      <c r="Q1754" s="5">
        <f t="shared" si="108"/>
        <v>1307.7</v>
      </c>
      <c r="R1754" s="5">
        <f t="shared" si="109"/>
        <v>797</v>
      </c>
      <c r="S1754" s="5">
        <f t="shared" si="110"/>
        <v>510.70000000000005</v>
      </c>
      <c r="T1754" s="7">
        <f t="shared" si="111"/>
        <v>0.39053299686472437</v>
      </c>
    </row>
    <row r="1755" spans="1:20" ht="15.6">
      <c r="A1755" s="2">
        <v>3414</v>
      </c>
      <c r="B1755" s="3">
        <v>46191</v>
      </c>
      <c r="C1755" s="4">
        <f>YEAR(SalesDataTable[[#This Row],[Order Date]])</f>
        <v>2026</v>
      </c>
      <c r="D1755" s="4" t="str">
        <f>"Q"&amp;ROUNDUP(MONTH(SalesDataTable[[#This Row],[Order Date]])/3,0)</f>
        <v>Q2</v>
      </c>
      <c r="E1755" s="4">
        <f>MONTH(SalesDataTable[[#This Row],[Order Date]])</f>
        <v>6</v>
      </c>
      <c r="F1755" s="4" t="str">
        <f>TEXT(SalesDataTable[[#This Row],[Order Date]],"MMM")</f>
        <v>Jun</v>
      </c>
      <c r="G1755" s="4" t="s">
        <v>0</v>
      </c>
      <c r="H1755" s="4" t="s">
        <v>50</v>
      </c>
      <c r="I1755" s="4" t="s">
        <v>28</v>
      </c>
      <c r="J1755" s="4" t="s">
        <v>3</v>
      </c>
      <c r="K1755" s="4" t="s">
        <v>4</v>
      </c>
      <c r="L1755" s="4" t="s">
        <v>22</v>
      </c>
      <c r="M1755" s="8">
        <v>1</v>
      </c>
      <c r="N1755" s="5">
        <v>51.23</v>
      </c>
      <c r="O1755" s="6">
        <v>0.05</v>
      </c>
      <c r="P1755" s="5">
        <v>23.12</v>
      </c>
      <c r="Q1755" s="5">
        <f t="shared" si="108"/>
        <v>48.668499999999995</v>
      </c>
      <c r="R1755" s="5">
        <f t="shared" si="109"/>
        <v>23.12</v>
      </c>
      <c r="S1755" s="5">
        <f t="shared" si="110"/>
        <v>25.548499999999994</v>
      </c>
      <c r="T1755" s="7">
        <f t="shared" si="111"/>
        <v>0.5249494025909982</v>
      </c>
    </row>
    <row r="1756" spans="1:20" ht="15.6">
      <c r="A1756" s="2">
        <v>3415</v>
      </c>
      <c r="B1756" s="3">
        <v>46174</v>
      </c>
      <c r="C1756" s="4">
        <f>YEAR(SalesDataTable[[#This Row],[Order Date]])</f>
        <v>2026</v>
      </c>
      <c r="D1756" s="4" t="str">
        <f>"Q"&amp;ROUNDUP(MONTH(SalesDataTable[[#This Row],[Order Date]])/3,0)</f>
        <v>Q2</v>
      </c>
      <c r="E1756" s="4">
        <f>MONTH(SalesDataTable[[#This Row],[Order Date]])</f>
        <v>6</v>
      </c>
      <c r="F1756" s="4" t="str">
        <f>TEXT(SalesDataTable[[#This Row],[Order Date]],"MMM")</f>
        <v>Jun</v>
      </c>
      <c r="G1756" s="4" t="s">
        <v>11</v>
      </c>
      <c r="H1756" s="4" t="s">
        <v>25</v>
      </c>
      <c r="I1756" s="4" t="s">
        <v>19</v>
      </c>
      <c r="J1756" s="4" t="s">
        <v>3</v>
      </c>
      <c r="K1756" s="4" t="s">
        <v>9</v>
      </c>
      <c r="L1756" s="4" t="s">
        <v>37</v>
      </c>
      <c r="M1756" s="8">
        <v>1</v>
      </c>
      <c r="N1756" s="5">
        <v>152.94999999999999</v>
      </c>
      <c r="O1756" s="6">
        <v>0.05</v>
      </c>
      <c r="P1756" s="5">
        <v>76.97</v>
      </c>
      <c r="Q1756" s="5">
        <f t="shared" si="108"/>
        <v>145.30249999999998</v>
      </c>
      <c r="R1756" s="5">
        <f t="shared" si="109"/>
        <v>76.97</v>
      </c>
      <c r="S1756" s="5">
        <f t="shared" si="110"/>
        <v>68.332499999999982</v>
      </c>
      <c r="T1756" s="7">
        <f t="shared" si="111"/>
        <v>0.47027752447480248</v>
      </c>
    </row>
    <row r="1757" spans="1:20" ht="15.6">
      <c r="A1757" s="2">
        <v>3416</v>
      </c>
      <c r="B1757" s="3">
        <v>46063</v>
      </c>
      <c r="C1757" s="4">
        <f>YEAR(SalesDataTable[[#This Row],[Order Date]])</f>
        <v>2026</v>
      </c>
      <c r="D1757" s="4" t="str">
        <f>"Q"&amp;ROUNDUP(MONTH(SalesDataTable[[#This Row],[Order Date]])/3,0)</f>
        <v>Q1</v>
      </c>
      <c r="E1757" s="4">
        <f>MONTH(SalesDataTable[[#This Row],[Order Date]])</f>
        <v>2</v>
      </c>
      <c r="F1757" s="4" t="str">
        <f>TEXT(SalesDataTable[[#This Row],[Order Date]],"MMM")</f>
        <v>Feb</v>
      </c>
      <c r="G1757" s="4" t="s">
        <v>11</v>
      </c>
      <c r="H1757" s="4" t="s">
        <v>12</v>
      </c>
      <c r="I1757" s="4" t="s">
        <v>2</v>
      </c>
      <c r="J1757" s="4" t="s">
        <v>13</v>
      </c>
      <c r="K1757" s="4" t="s">
        <v>14</v>
      </c>
      <c r="L1757" s="4" t="s">
        <v>44</v>
      </c>
      <c r="M1757" s="8">
        <v>1</v>
      </c>
      <c r="N1757" s="5">
        <v>135.4</v>
      </c>
      <c r="O1757" s="6">
        <v>0</v>
      </c>
      <c r="P1757" s="5">
        <v>67.56</v>
      </c>
      <c r="Q1757" s="5">
        <f t="shared" si="108"/>
        <v>135.4</v>
      </c>
      <c r="R1757" s="5">
        <f t="shared" si="109"/>
        <v>67.56</v>
      </c>
      <c r="S1757" s="5">
        <f t="shared" si="110"/>
        <v>67.84</v>
      </c>
      <c r="T1757" s="7">
        <f t="shared" si="111"/>
        <v>0.50103397341211231</v>
      </c>
    </row>
    <row r="1758" spans="1:20" ht="15.6">
      <c r="A1758" s="2">
        <v>3421</v>
      </c>
      <c r="B1758" s="3">
        <v>46095</v>
      </c>
      <c r="C1758" s="4">
        <f>YEAR(SalesDataTable[[#This Row],[Order Date]])</f>
        <v>2026</v>
      </c>
      <c r="D1758" s="4" t="str">
        <f>"Q"&amp;ROUNDUP(MONTH(SalesDataTable[[#This Row],[Order Date]])/3,0)</f>
        <v>Q1</v>
      </c>
      <c r="E1758" s="4">
        <f>MONTH(SalesDataTable[[#This Row],[Order Date]])</f>
        <v>3</v>
      </c>
      <c r="F1758" s="4" t="str">
        <f>TEXT(SalesDataTable[[#This Row],[Order Date]],"MMM")</f>
        <v>Mar</v>
      </c>
      <c r="G1758" s="4" t="s">
        <v>20</v>
      </c>
      <c r="H1758" s="4" t="s">
        <v>33</v>
      </c>
      <c r="I1758" s="4" t="s">
        <v>2</v>
      </c>
      <c r="J1758" s="4" t="s">
        <v>3</v>
      </c>
      <c r="K1758" s="4" t="s">
        <v>14</v>
      </c>
      <c r="L1758" s="4" t="s">
        <v>15</v>
      </c>
      <c r="M1758" s="8">
        <v>1</v>
      </c>
      <c r="N1758" s="5">
        <v>36.520000000000003</v>
      </c>
      <c r="O1758" s="6">
        <v>0.05</v>
      </c>
      <c r="P1758" s="5">
        <v>13.23</v>
      </c>
      <c r="Q1758" s="5">
        <f t="shared" si="108"/>
        <v>34.694000000000003</v>
      </c>
      <c r="R1758" s="5">
        <f t="shared" si="109"/>
        <v>13.23</v>
      </c>
      <c r="S1758" s="5">
        <f t="shared" si="110"/>
        <v>21.464000000000002</v>
      </c>
      <c r="T1758" s="7">
        <f t="shared" si="111"/>
        <v>0.61866605176687617</v>
      </c>
    </row>
    <row r="1759" spans="1:20" ht="15.6">
      <c r="A1759" s="2">
        <v>3423</v>
      </c>
      <c r="B1759" s="3">
        <v>46378</v>
      </c>
      <c r="C1759" s="4">
        <f>YEAR(SalesDataTable[[#This Row],[Order Date]])</f>
        <v>2026</v>
      </c>
      <c r="D1759" s="4" t="str">
        <f>"Q"&amp;ROUNDUP(MONTH(SalesDataTable[[#This Row],[Order Date]])/3,0)</f>
        <v>Q4</v>
      </c>
      <c r="E1759" s="4">
        <f>MONTH(SalesDataTable[[#This Row],[Order Date]])</f>
        <v>12</v>
      </c>
      <c r="F1759" s="4" t="str">
        <f>TEXT(SalesDataTable[[#This Row],[Order Date]],"MMM")</f>
        <v>Dec</v>
      </c>
      <c r="G1759" s="4" t="s">
        <v>20</v>
      </c>
      <c r="H1759" s="4" t="s">
        <v>31</v>
      </c>
      <c r="I1759" s="4" t="s">
        <v>19</v>
      </c>
      <c r="J1759" s="4" t="s">
        <v>16</v>
      </c>
      <c r="K1759" s="4" t="s">
        <v>14</v>
      </c>
      <c r="L1759" s="4" t="s">
        <v>32</v>
      </c>
      <c r="M1759" s="8">
        <v>5</v>
      </c>
      <c r="N1759" s="5">
        <v>47.67</v>
      </c>
      <c r="O1759" s="6">
        <v>0.1</v>
      </c>
      <c r="P1759" s="5">
        <v>17.84</v>
      </c>
      <c r="Q1759" s="5">
        <f t="shared" si="108"/>
        <v>214.51500000000001</v>
      </c>
      <c r="R1759" s="5">
        <f t="shared" si="109"/>
        <v>89.2</v>
      </c>
      <c r="S1759" s="5">
        <f t="shared" si="110"/>
        <v>125.31500000000001</v>
      </c>
      <c r="T1759" s="7">
        <f t="shared" si="111"/>
        <v>0.5841782625923595</v>
      </c>
    </row>
    <row r="1760" spans="1:20" ht="15.6">
      <c r="A1760" s="2">
        <v>3426</v>
      </c>
      <c r="B1760" s="3">
        <v>46266</v>
      </c>
      <c r="C1760" s="4">
        <f>YEAR(SalesDataTable[[#This Row],[Order Date]])</f>
        <v>2026</v>
      </c>
      <c r="D1760" s="4" t="str">
        <f>"Q"&amp;ROUNDUP(MONTH(SalesDataTable[[#This Row],[Order Date]])/3,0)</f>
        <v>Q3</v>
      </c>
      <c r="E1760" s="4">
        <f>MONTH(SalesDataTable[[#This Row],[Order Date]])</f>
        <v>9</v>
      </c>
      <c r="F1760" s="4" t="str">
        <f>TEXT(SalesDataTable[[#This Row],[Order Date]],"MMM")</f>
        <v>Sep</v>
      </c>
      <c r="G1760" s="4" t="s">
        <v>6</v>
      </c>
      <c r="H1760" s="4" t="s">
        <v>41</v>
      </c>
      <c r="I1760" s="4" t="s">
        <v>19</v>
      </c>
      <c r="J1760" s="4" t="s">
        <v>13</v>
      </c>
      <c r="K1760" s="4" t="s">
        <v>23</v>
      </c>
      <c r="L1760" s="4" t="s">
        <v>40</v>
      </c>
      <c r="M1760" s="8">
        <v>6</v>
      </c>
      <c r="N1760" s="5">
        <v>80.319999999999993</v>
      </c>
      <c r="O1760" s="6">
        <v>0</v>
      </c>
      <c r="P1760" s="5">
        <v>38.42</v>
      </c>
      <c r="Q1760" s="5">
        <f t="shared" si="108"/>
        <v>481.91999999999996</v>
      </c>
      <c r="R1760" s="5">
        <f t="shared" si="109"/>
        <v>230.52</v>
      </c>
      <c r="S1760" s="5">
        <f t="shared" si="110"/>
        <v>251.39999999999995</v>
      </c>
      <c r="T1760" s="7">
        <f t="shared" si="111"/>
        <v>0.52166334661354574</v>
      </c>
    </row>
    <row r="1761" spans="1:20" ht="15.6">
      <c r="A1761" s="2">
        <v>3428</v>
      </c>
      <c r="B1761" s="3">
        <v>46155</v>
      </c>
      <c r="C1761" s="4">
        <f>YEAR(SalesDataTable[[#This Row],[Order Date]])</f>
        <v>2026</v>
      </c>
      <c r="D1761" s="4" t="str">
        <f>"Q"&amp;ROUNDUP(MONTH(SalesDataTable[[#This Row],[Order Date]])/3,0)</f>
        <v>Q2</v>
      </c>
      <c r="E1761" s="4">
        <f>MONTH(SalesDataTable[[#This Row],[Order Date]])</f>
        <v>5</v>
      </c>
      <c r="F1761" s="4" t="str">
        <f>TEXT(SalesDataTable[[#This Row],[Order Date]],"MMM")</f>
        <v>May</v>
      </c>
      <c r="G1761" s="4" t="s">
        <v>20</v>
      </c>
      <c r="H1761" s="4" t="s">
        <v>21</v>
      </c>
      <c r="I1761" s="4" t="s">
        <v>2</v>
      </c>
      <c r="J1761" s="4" t="s">
        <v>3</v>
      </c>
      <c r="K1761" s="4" t="s">
        <v>9</v>
      </c>
      <c r="L1761" s="4" t="s">
        <v>17</v>
      </c>
      <c r="M1761" s="8">
        <v>1</v>
      </c>
      <c r="N1761" s="5">
        <v>144.51</v>
      </c>
      <c r="O1761" s="6">
        <v>0</v>
      </c>
      <c r="P1761" s="5">
        <v>79.22</v>
      </c>
      <c r="Q1761" s="5">
        <f t="shared" si="108"/>
        <v>144.51</v>
      </c>
      <c r="R1761" s="5">
        <f t="shared" si="109"/>
        <v>79.22</v>
      </c>
      <c r="S1761" s="5">
        <f t="shared" si="110"/>
        <v>65.289999999999992</v>
      </c>
      <c r="T1761" s="7">
        <f t="shared" si="111"/>
        <v>0.45180264341568055</v>
      </c>
    </row>
    <row r="1762" spans="1:20" ht="15.6">
      <c r="A1762" s="2">
        <v>3429</v>
      </c>
      <c r="B1762" s="3">
        <v>46182</v>
      </c>
      <c r="C1762" s="4">
        <f>YEAR(SalesDataTable[[#This Row],[Order Date]])</f>
        <v>2026</v>
      </c>
      <c r="D1762" s="4" t="str">
        <f>"Q"&amp;ROUNDUP(MONTH(SalesDataTable[[#This Row],[Order Date]])/3,0)</f>
        <v>Q2</v>
      </c>
      <c r="E1762" s="4">
        <f>MONTH(SalesDataTable[[#This Row],[Order Date]])</f>
        <v>6</v>
      </c>
      <c r="F1762" s="4" t="str">
        <f>TEXT(SalesDataTable[[#This Row],[Order Date]],"MMM")</f>
        <v>Jun</v>
      </c>
      <c r="G1762" s="4" t="s">
        <v>20</v>
      </c>
      <c r="H1762" s="4" t="s">
        <v>47</v>
      </c>
      <c r="I1762" s="4" t="s">
        <v>2</v>
      </c>
      <c r="J1762" s="4" t="s">
        <v>3</v>
      </c>
      <c r="K1762" s="4" t="s">
        <v>9</v>
      </c>
      <c r="L1762" s="4" t="s">
        <v>10</v>
      </c>
      <c r="M1762" s="8">
        <v>4</v>
      </c>
      <c r="N1762" s="5">
        <v>93.58</v>
      </c>
      <c r="O1762" s="6">
        <v>0.1</v>
      </c>
      <c r="P1762" s="5">
        <v>44.56</v>
      </c>
      <c r="Q1762" s="5">
        <f t="shared" si="108"/>
        <v>336.88799999999998</v>
      </c>
      <c r="R1762" s="5">
        <f t="shared" si="109"/>
        <v>178.24</v>
      </c>
      <c r="S1762" s="5">
        <f t="shared" si="110"/>
        <v>158.64799999999997</v>
      </c>
      <c r="T1762" s="7">
        <f t="shared" si="111"/>
        <v>0.4709220868656645</v>
      </c>
    </row>
    <row r="1763" spans="1:20" ht="15.6">
      <c r="A1763" s="2">
        <v>3433</v>
      </c>
      <c r="B1763" s="3">
        <v>46363</v>
      </c>
      <c r="C1763" s="4">
        <f>YEAR(SalesDataTable[[#This Row],[Order Date]])</f>
        <v>2026</v>
      </c>
      <c r="D1763" s="4" t="str">
        <f>"Q"&amp;ROUNDUP(MONTH(SalesDataTable[[#This Row],[Order Date]])/3,0)</f>
        <v>Q4</v>
      </c>
      <c r="E1763" s="4">
        <f>MONTH(SalesDataTable[[#This Row],[Order Date]])</f>
        <v>12</v>
      </c>
      <c r="F1763" s="4" t="str">
        <f>TEXT(SalesDataTable[[#This Row],[Order Date]],"MMM")</f>
        <v>Dec</v>
      </c>
      <c r="G1763" s="4" t="s">
        <v>0</v>
      </c>
      <c r="H1763" s="4" t="s">
        <v>1</v>
      </c>
      <c r="I1763" s="4" t="s">
        <v>2</v>
      </c>
      <c r="J1763" s="4" t="s">
        <v>13</v>
      </c>
      <c r="K1763" s="4" t="s">
        <v>14</v>
      </c>
      <c r="L1763" s="4" t="s">
        <v>15</v>
      </c>
      <c r="M1763" s="8">
        <v>2</v>
      </c>
      <c r="N1763" s="5">
        <v>37.020000000000003</v>
      </c>
      <c r="O1763" s="6">
        <v>0.2</v>
      </c>
      <c r="P1763" s="5">
        <v>13.39</v>
      </c>
      <c r="Q1763" s="5">
        <f t="shared" si="108"/>
        <v>59.232000000000006</v>
      </c>
      <c r="R1763" s="5">
        <f t="shared" si="109"/>
        <v>26.78</v>
      </c>
      <c r="S1763" s="5">
        <f t="shared" si="110"/>
        <v>32.452000000000005</v>
      </c>
      <c r="T1763" s="7">
        <f t="shared" si="111"/>
        <v>0.5478795245813074</v>
      </c>
    </row>
    <row r="1764" spans="1:20" ht="15.6">
      <c r="A1764" s="2">
        <v>3438</v>
      </c>
      <c r="B1764" s="3">
        <v>46339</v>
      </c>
      <c r="C1764" s="4">
        <f>YEAR(SalesDataTable[[#This Row],[Order Date]])</f>
        <v>2026</v>
      </c>
      <c r="D1764" s="4" t="str">
        <f>"Q"&amp;ROUNDUP(MONTH(SalesDataTable[[#This Row],[Order Date]])/3,0)</f>
        <v>Q4</v>
      </c>
      <c r="E1764" s="4">
        <f>MONTH(SalesDataTable[[#This Row],[Order Date]])</f>
        <v>11</v>
      </c>
      <c r="F1764" s="4" t="str">
        <f>TEXT(SalesDataTable[[#This Row],[Order Date]],"MMM")</f>
        <v>Nov</v>
      </c>
      <c r="G1764" s="4" t="s">
        <v>0</v>
      </c>
      <c r="H1764" s="4" t="s">
        <v>1</v>
      </c>
      <c r="I1764" s="4" t="s">
        <v>2</v>
      </c>
      <c r="J1764" s="4" t="s">
        <v>3</v>
      </c>
      <c r="K1764" s="4" t="s">
        <v>4</v>
      </c>
      <c r="L1764" s="4" t="s">
        <v>26</v>
      </c>
      <c r="M1764" s="8">
        <v>4</v>
      </c>
      <c r="N1764" s="5">
        <v>40.03</v>
      </c>
      <c r="O1764" s="6">
        <v>0.05</v>
      </c>
      <c r="P1764" s="5">
        <v>16.78</v>
      </c>
      <c r="Q1764" s="5">
        <f t="shared" si="108"/>
        <v>152.114</v>
      </c>
      <c r="R1764" s="5">
        <f t="shared" si="109"/>
        <v>67.12</v>
      </c>
      <c r="S1764" s="5">
        <f t="shared" si="110"/>
        <v>84.994</v>
      </c>
      <c r="T1764" s="7">
        <f t="shared" si="111"/>
        <v>0.5587519886400989</v>
      </c>
    </row>
    <row r="1765" spans="1:20" ht="15.6">
      <c r="A1765" s="2">
        <v>3442</v>
      </c>
      <c r="B1765" s="3">
        <v>46352</v>
      </c>
      <c r="C1765" s="4">
        <f>YEAR(SalesDataTable[[#This Row],[Order Date]])</f>
        <v>2026</v>
      </c>
      <c r="D1765" s="4" t="str">
        <f>"Q"&amp;ROUNDUP(MONTH(SalesDataTable[[#This Row],[Order Date]])/3,0)</f>
        <v>Q4</v>
      </c>
      <c r="E1765" s="4">
        <f>MONTH(SalesDataTable[[#This Row],[Order Date]])</f>
        <v>11</v>
      </c>
      <c r="F1765" s="4" t="str">
        <f>TEXT(SalesDataTable[[#This Row],[Order Date]],"MMM")</f>
        <v>Nov</v>
      </c>
      <c r="G1765" s="4" t="s">
        <v>0</v>
      </c>
      <c r="H1765" s="4" t="s">
        <v>36</v>
      </c>
      <c r="I1765" s="4" t="s">
        <v>19</v>
      </c>
      <c r="J1765" s="4" t="s">
        <v>13</v>
      </c>
      <c r="K1765" s="4" t="s">
        <v>34</v>
      </c>
      <c r="L1765" s="4" t="s">
        <v>45</v>
      </c>
      <c r="M1765" s="8">
        <v>2</v>
      </c>
      <c r="N1765" s="5">
        <v>50.93</v>
      </c>
      <c r="O1765" s="6">
        <v>0.15</v>
      </c>
      <c r="P1765" s="5">
        <v>22.35</v>
      </c>
      <c r="Q1765" s="5">
        <f t="shared" si="108"/>
        <v>86.581000000000003</v>
      </c>
      <c r="R1765" s="5">
        <f t="shared" si="109"/>
        <v>44.7</v>
      </c>
      <c r="S1765" s="5">
        <f t="shared" si="110"/>
        <v>41.881</v>
      </c>
      <c r="T1765" s="7">
        <f t="shared" si="111"/>
        <v>0.48372044674928677</v>
      </c>
    </row>
    <row r="1766" spans="1:20" ht="15.6">
      <c r="A1766" s="2">
        <v>3444</v>
      </c>
      <c r="B1766" s="3">
        <v>46224</v>
      </c>
      <c r="C1766" s="4">
        <f>YEAR(SalesDataTable[[#This Row],[Order Date]])</f>
        <v>2026</v>
      </c>
      <c r="D1766" s="4" t="str">
        <f>"Q"&amp;ROUNDUP(MONTH(SalesDataTable[[#This Row],[Order Date]])/3,0)</f>
        <v>Q3</v>
      </c>
      <c r="E1766" s="4">
        <f>MONTH(SalesDataTable[[#This Row],[Order Date]])</f>
        <v>7</v>
      </c>
      <c r="F1766" s="4" t="str">
        <f>TEXT(SalesDataTable[[#This Row],[Order Date]],"MMM")</f>
        <v>Jul</v>
      </c>
      <c r="G1766" s="4" t="s">
        <v>6</v>
      </c>
      <c r="H1766" s="4" t="s">
        <v>49</v>
      </c>
      <c r="I1766" s="4" t="s">
        <v>2</v>
      </c>
      <c r="J1766" s="4" t="s">
        <v>3</v>
      </c>
      <c r="K1766" s="4" t="s">
        <v>34</v>
      </c>
      <c r="L1766" s="4" t="s">
        <v>42</v>
      </c>
      <c r="M1766" s="8">
        <v>2</v>
      </c>
      <c r="N1766" s="5">
        <v>36.93</v>
      </c>
      <c r="O1766" s="6">
        <v>0</v>
      </c>
      <c r="P1766" s="5">
        <v>13.63</v>
      </c>
      <c r="Q1766" s="5">
        <f t="shared" si="108"/>
        <v>73.86</v>
      </c>
      <c r="R1766" s="5">
        <f t="shared" si="109"/>
        <v>27.26</v>
      </c>
      <c r="S1766" s="5">
        <f t="shared" si="110"/>
        <v>46.599999999999994</v>
      </c>
      <c r="T1766" s="7">
        <f t="shared" si="111"/>
        <v>0.63092336853506625</v>
      </c>
    </row>
    <row r="1767" spans="1:20" ht="15.6">
      <c r="A1767" s="2">
        <v>3445</v>
      </c>
      <c r="B1767" s="3">
        <v>46137</v>
      </c>
      <c r="C1767" s="4">
        <f>YEAR(SalesDataTable[[#This Row],[Order Date]])</f>
        <v>2026</v>
      </c>
      <c r="D1767" s="4" t="str">
        <f>"Q"&amp;ROUNDUP(MONTH(SalesDataTable[[#This Row],[Order Date]])/3,0)</f>
        <v>Q2</v>
      </c>
      <c r="E1767" s="4">
        <f>MONTH(SalesDataTable[[#This Row],[Order Date]])</f>
        <v>4</v>
      </c>
      <c r="F1767" s="4" t="str">
        <f>TEXT(SalesDataTable[[#This Row],[Order Date]],"MMM")</f>
        <v>Apr</v>
      </c>
      <c r="G1767" s="4" t="s">
        <v>0</v>
      </c>
      <c r="H1767" s="4" t="s">
        <v>50</v>
      </c>
      <c r="I1767" s="4" t="s">
        <v>2</v>
      </c>
      <c r="J1767" s="4" t="s">
        <v>3</v>
      </c>
      <c r="K1767" s="4" t="s">
        <v>4</v>
      </c>
      <c r="L1767" s="4" t="s">
        <v>26</v>
      </c>
      <c r="M1767" s="8">
        <v>5</v>
      </c>
      <c r="N1767" s="5">
        <v>39.369999999999997</v>
      </c>
      <c r="O1767" s="6">
        <v>0.05</v>
      </c>
      <c r="P1767" s="5">
        <v>16.760000000000002</v>
      </c>
      <c r="Q1767" s="5">
        <f t="shared" si="108"/>
        <v>187.00749999999999</v>
      </c>
      <c r="R1767" s="5">
        <f t="shared" si="109"/>
        <v>83.800000000000011</v>
      </c>
      <c r="S1767" s="5">
        <f t="shared" si="110"/>
        <v>103.20749999999998</v>
      </c>
      <c r="T1767" s="7">
        <f t="shared" si="111"/>
        <v>0.55188963009504954</v>
      </c>
    </row>
    <row r="1768" spans="1:20" ht="15.6">
      <c r="A1768" s="2">
        <v>3449</v>
      </c>
      <c r="B1768" s="3">
        <v>46386</v>
      </c>
      <c r="C1768" s="4">
        <f>YEAR(SalesDataTable[[#This Row],[Order Date]])</f>
        <v>2026</v>
      </c>
      <c r="D1768" s="4" t="str">
        <f>"Q"&amp;ROUNDUP(MONTH(SalesDataTable[[#This Row],[Order Date]])/3,0)</f>
        <v>Q4</v>
      </c>
      <c r="E1768" s="4">
        <f>MONTH(SalesDataTable[[#This Row],[Order Date]])</f>
        <v>12</v>
      </c>
      <c r="F1768" s="4" t="str">
        <f>TEXT(SalesDataTable[[#This Row],[Order Date]],"MMM")</f>
        <v>Dec</v>
      </c>
      <c r="G1768" s="4" t="s">
        <v>11</v>
      </c>
      <c r="H1768" s="4" t="s">
        <v>39</v>
      </c>
      <c r="I1768" s="4" t="s">
        <v>28</v>
      </c>
      <c r="J1768" s="4" t="s">
        <v>3</v>
      </c>
      <c r="K1768" s="4" t="s">
        <v>23</v>
      </c>
      <c r="L1768" s="4" t="s">
        <v>29</v>
      </c>
      <c r="M1768" s="8">
        <v>6</v>
      </c>
      <c r="N1768" s="5">
        <v>192.9</v>
      </c>
      <c r="O1768" s="6">
        <v>0.2</v>
      </c>
      <c r="P1768" s="5">
        <v>106.89</v>
      </c>
      <c r="Q1768" s="5">
        <f t="shared" si="108"/>
        <v>925.92000000000007</v>
      </c>
      <c r="R1768" s="5">
        <f t="shared" si="109"/>
        <v>641.34</v>
      </c>
      <c r="S1768" s="5">
        <f t="shared" si="110"/>
        <v>284.58000000000004</v>
      </c>
      <c r="T1768" s="7">
        <f t="shared" si="111"/>
        <v>0.30734836702954899</v>
      </c>
    </row>
    <row r="1769" spans="1:20" ht="15.6">
      <c r="A1769" s="2">
        <v>3452</v>
      </c>
      <c r="B1769" s="3">
        <v>46345</v>
      </c>
      <c r="C1769" s="4">
        <f>YEAR(SalesDataTable[[#This Row],[Order Date]])</f>
        <v>2026</v>
      </c>
      <c r="D1769" s="4" t="str">
        <f>"Q"&amp;ROUNDUP(MONTH(SalesDataTable[[#This Row],[Order Date]])/3,0)</f>
        <v>Q4</v>
      </c>
      <c r="E1769" s="4">
        <f>MONTH(SalesDataTable[[#This Row],[Order Date]])</f>
        <v>11</v>
      </c>
      <c r="F1769" s="4" t="str">
        <f>TEXT(SalesDataTable[[#This Row],[Order Date]],"MMM")</f>
        <v>Nov</v>
      </c>
      <c r="G1769" s="4" t="s">
        <v>6</v>
      </c>
      <c r="H1769" s="4" t="s">
        <v>43</v>
      </c>
      <c r="I1769" s="4" t="s">
        <v>2</v>
      </c>
      <c r="J1769" s="4" t="s">
        <v>3</v>
      </c>
      <c r="K1769" s="4" t="s">
        <v>9</v>
      </c>
      <c r="L1769" s="4" t="s">
        <v>37</v>
      </c>
      <c r="M1769" s="8">
        <v>5</v>
      </c>
      <c r="N1769" s="5">
        <v>151.09</v>
      </c>
      <c r="O1769" s="6">
        <v>0.05</v>
      </c>
      <c r="P1769" s="5">
        <v>79.33</v>
      </c>
      <c r="Q1769" s="5">
        <f t="shared" si="108"/>
        <v>717.67750000000001</v>
      </c>
      <c r="R1769" s="5">
        <f t="shared" si="109"/>
        <v>396.65</v>
      </c>
      <c r="S1769" s="5">
        <f t="shared" si="110"/>
        <v>321.02750000000003</v>
      </c>
      <c r="T1769" s="7">
        <f t="shared" si="111"/>
        <v>0.44731442744129507</v>
      </c>
    </row>
    <row r="1770" spans="1:20" ht="15.6">
      <c r="A1770" s="2">
        <v>3454</v>
      </c>
      <c r="B1770" s="3">
        <v>46166</v>
      </c>
      <c r="C1770" s="4">
        <f>YEAR(SalesDataTable[[#This Row],[Order Date]])</f>
        <v>2026</v>
      </c>
      <c r="D1770" s="4" t="str">
        <f>"Q"&amp;ROUNDUP(MONTH(SalesDataTable[[#This Row],[Order Date]])/3,0)</f>
        <v>Q2</v>
      </c>
      <c r="E1770" s="4">
        <f>MONTH(SalesDataTable[[#This Row],[Order Date]])</f>
        <v>5</v>
      </c>
      <c r="F1770" s="4" t="str">
        <f>TEXT(SalesDataTable[[#This Row],[Order Date]],"MMM")</f>
        <v>May</v>
      </c>
      <c r="G1770" s="4" t="s">
        <v>20</v>
      </c>
      <c r="H1770" s="4" t="s">
        <v>31</v>
      </c>
      <c r="I1770" s="4" t="s">
        <v>2</v>
      </c>
      <c r="J1770" s="4" t="s">
        <v>13</v>
      </c>
      <c r="K1770" s="4" t="s">
        <v>34</v>
      </c>
      <c r="L1770" s="4" t="s">
        <v>35</v>
      </c>
      <c r="M1770" s="8">
        <v>2</v>
      </c>
      <c r="N1770" s="5">
        <v>41.32</v>
      </c>
      <c r="O1770" s="6">
        <v>0</v>
      </c>
      <c r="P1770" s="5">
        <v>14.91</v>
      </c>
      <c r="Q1770" s="5">
        <f t="shared" si="108"/>
        <v>82.64</v>
      </c>
      <c r="R1770" s="5">
        <f t="shared" si="109"/>
        <v>29.82</v>
      </c>
      <c r="S1770" s="5">
        <f t="shared" si="110"/>
        <v>52.82</v>
      </c>
      <c r="T1770" s="7">
        <f t="shared" si="111"/>
        <v>0.63915779283639884</v>
      </c>
    </row>
    <row r="1771" spans="1:20" ht="15.6">
      <c r="A1771" s="2">
        <v>3458</v>
      </c>
      <c r="B1771" s="3">
        <v>46136</v>
      </c>
      <c r="C1771" s="4">
        <f>YEAR(SalesDataTable[[#This Row],[Order Date]])</f>
        <v>2026</v>
      </c>
      <c r="D1771" s="4" t="str">
        <f>"Q"&amp;ROUNDUP(MONTH(SalesDataTable[[#This Row],[Order Date]])/3,0)</f>
        <v>Q2</v>
      </c>
      <c r="E1771" s="4">
        <f>MONTH(SalesDataTable[[#This Row],[Order Date]])</f>
        <v>4</v>
      </c>
      <c r="F1771" s="4" t="str">
        <f>TEXT(SalesDataTable[[#This Row],[Order Date]],"MMM")</f>
        <v>Apr</v>
      </c>
      <c r="G1771" s="4" t="s">
        <v>11</v>
      </c>
      <c r="H1771" s="4" t="s">
        <v>18</v>
      </c>
      <c r="I1771" s="4" t="s">
        <v>2</v>
      </c>
      <c r="J1771" s="4" t="s">
        <v>13</v>
      </c>
      <c r="K1771" s="4" t="s">
        <v>14</v>
      </c>
      <c r="L1771" s="4" t="s">
        <v>44</v>
      </c>
      <c r="M1771" s="8">
        <v>1</v>
      </c>
      <c r="N1771" s="5">
        <v>134.86000000000001</v>
      </c>
      <c r="O1771" s="6">
        <v>0</v>
      </c>
      <c r="P1771" s="5">
        <v>66.040000000000006</v>
      </c>
      <c r="Q1771" s="5">
        <f t="shared" si="108"/>
        <v>134.86000000000001</v>
      </c>
      <c r="R1771" s="5">
        <f t="shared" si="109"/>
        <v>66.040000000000006</v>
      </c>
      <c r="S1771" s="5">
        <f t="shared" si="110"/>
        <v>68.820000000000007</v>
      </c>
      <c r="T1771" s="7">
        <f t="shared" si="111"/>
        <v>0.51030698502150373</v>
      </c>
    </row>
    <row r="1772" spans="1:20" ht="15.6">
      <c r="A1772" s="2">
        <v>3466</v>
      </c>
      <c r="B1772" s="3">
        <v>46366</v>
      </c>
      <c r="C1772" s="4">
        <f>YEAR(SalesDataTable[[#This Row],[Order Date]])</f>
        <v>2026</v>
      </c>
      <c r="D1772" s="4" t="str">
        <f>"Q"&amp;ROUNDUP(MONTH(SalesDataTable[[#This Row],[Order Date]])/3,0)</f>
        <v>Q4</v>
      </c>
      <c r="E1772" s="4">
        <f>MONTH(SalesDataTable[[#This Row],[Order Date]])</f>
        <v>12</v>
      </c>
      <c r="F1772" s="4" t="str">
        <f>TEXT(SalesDataTable[[#This Row],[Order Date]],"MMM")</f>
        <v>Dec</v>
      </c>
      <c r="G1772" s="4" t="s">
        <v>6</v>
      </c>
      <c r="H1772" s="4" t="s">
        <v>43</v>
      </c>
      <c r="I1772" s="4" t="s">
        <v>19</v>
      </c>
      <c r="J1772" s="4" t="s">
        <v>16</v>
      </c>
      <c r="K1772" s="4" t="s">
        <v>34</v>
      </c>
      <c r="L1772" s="4" t="s">
        <v>42</v>
      </c>
      <c r="M1772" s="8">
        <v>2</v>
      </c>
      <c r="N1772" s="5">
        <v>36.64</v>
      </c>
      <c r="O1772" s="6">
        <v>0</v>
      </c>
      <c r="P1772" s="5">
        <v>13.7</v>
      </c>
      <c r="Q1772" s="5">
        <f t="shared" si="108"/>
        <v>73.28</v>
      </c>
      <c r="R1772" s="5">
        <f t="shared" si="109"/>
        <v>27.4</v>
      </c>
      <c r="S1772" s="5">
        <f t="shared" si="110"/>
        <v>45.88</v>
      </c>
      <c r="T1772" s="7">
        <f t="shared" si="111"/>
        <v>0.62609170305676853</v>
      </c>
    </row>
    <row r="1773" spans="1:20" ht="15.6">
      <c r="A1773" s="2">
        <v>3467</v>
      </c>
      <c r="B1773" s="3">
        <v>46043</v>
      </c>
      <c r="C1773" s="4">
        <f>YEAR(SalesDataTable[[#This Row],[Order Date]])</f>
        <v>2026</v>
      </c>
      <c r="D1773" s="4" t="str">
        <f>"Q"&amp;ROUNDUP(MONTH(SalesDataTable[[#This Row],[Order Date]])/3,0)</f>
        <v>Q1</v>
      </c>
      <c r="E1773" s="4">
        <f>MONTH(SalesDataTable[[#This Row],[Order Date]])</f>
        <v>1</v>
      </c>
      <c r="F1773" s="4" t="str">
        <f>TEXT(SalesDataTable[[#This Row],[Order Date]],"MMM")</f>
        <v>Jan</v>
      </c>
      <c r="G1773" s="4" t="s">
        <v>6</v>
      </c>
      <c r="H1773" s="4" t="s">
        <v>41</v>
      </c>
      <c r="I1773" s="4" t="s">
        <v>2</v>
      </c>
      <c r="J1773" s="4" t="s">
        <v>13</v>
      </c>
      <c r="K1773" s="4" t="s">
        <v>9</v>
      </c>
      <c r="L1773" s="4" t="s">
        <v>46</v>
      </c>
      <c r="M1773" s="8">
        <v>1</v>
      </c>
      <c r="N1773" s="5">
        <v>72.239999999999995</v>
      </c>
      <c r="O1773" s="6">
        <v>0</v>
      </c>
      <c r="P1773" s="5">
        <v>33.26</v>
      </c>
      <c r="Q1773" s="5">
        <f t="shared" si="108"/>
        <v>72.239999999999995</v>
      </c>
      <c r="R1773" s="5">
        <f t="shared" si="109"/>
        <v>33.26</v>
      </c>
      <c r="S1773" s="5">
        <f t="shared" si="110"/>
        <v>38.979999999999997</v>
      </c>
      <c r="T1773" s="7">
        <f t="shared" si="111"/>
        <v>0.53959025470653377</v>
      </c>
    </row>
    <row r="1774" spans="1:20" ht="15.6">
      <c r="A1774" s="2">
        <v>3469</v>
      </c>
      <c r="B1774" s="3">
        <v>46372</v>
      </c>
      <c r="C1774" s="4">
        <f>YEAR(SalesDataTable[[#This Row],[Order Date]])</f>
        <v>2026</v>
      </c>
      <c r="D1774" s="4" t="str">
        <f>"Q"&amp;ROUNDUP(MONTH(SalesDataTable[[#This Row],[Order Date]])/3,0)</f>
        <v>Q4</v>
      </c>
      <c r="E1774" s="4">
        <f>MONTH(SalesDataTable[[#This Row],[Order Date]])</f>
        <v>12</v>
      </c>
      <c r="F1774" s="4" t="str">
        <f>TEXT(SalesDataTable[[#This Row],[Order Date]],"MMM")</f>
        <v>Dec</v>
      </c>
      <c r="G1774" s="4" t="s">
        <v>0</v>
      </c>
      <c r="H1774" s="4" t="s">
        <v>36</v>
      </c>
      <c r="I1774" s="4" t="s">
        <v>2</v>
      </c>
      <c r="J1774" s="4" t="s">
        <v>3</v>
      </c>
      <c r="K1774" s="4" t="s">
        <v>9</v>
      </c>
      <c r="L1774" s="4" t="s">
        <v>37</v>
      </c>
      <c r="M1774" s="8">
        <v>1</v>
      </c>
      <c r="N1774" s="5">
        <v>150.88</v>
      </c>
      <c r="O1774" s="6">
        <v>0.05</v>
      </c>
      <c r="P1774" s="5">
        <v>81.02</v>
      </c>
      <c r="Q1774" s="5">
        <f t="shared" si="108"/>
        <v>143.33599999999998</v>
      </c>
      <c r="R1774" s="5">
        <f t="shared" si="109"/>
        <v>81.02</v>
      </c>
      <c r="S1774" s="5">
        <f t="shared" si="110"/>
        <v>62.315999999999988</v>
      </c>
      <c r="T1774" s="7">
        <f t="shared" si="111"/>
        <v>0.43475470223809787</v>
      </c>
    </row>
    <row r="1775" spans="1:20" ht="15.6">
      <c r="A1775" s="2">
        <v>3471</v>
      </c>
      <c r="B1775" s="3">
        <v>46271</v>
      </c>
      <c r="C1775" s="4">
        <f>YEAR(SalesDataTable[[#This Row],[Order Date]])</f>
        <v>2026</v>
      </c>
      <c r="D1775" s="4" t="str">
        <f>"Q"&amp;ROUNDUP(MONTH(SalesDataTable[[#This Row],[Order Date]])/3,0)</f>
        <v>Q3</v>
      </c>
      <c r="E1775" s="4">
        <f>MONTH(SalesDataTable[[#This Row],[Order Date]])</f>
        <v>9</v>
      </c>
      <c r="F1775" s="4" t="str">
        <f>TEXT(SalesDataTable[[#This Row],[Order Date]],"MMM")</f>
        <v>Sep</v>
      </c>
      <c r="G1775" s="4" t="s">
        <v>11</v>
      </c>
      <c r="H1775" s="4" t="s">
        <v>39</v>
      </c>
      <c r="I1775" s="4" t="s">
        <v>28</v>
      </c>
      <c r="J1775" s="4" t="s">
        <v>13</v>
      </c>
      <c r="K1775" s="4" t="s">
        <v>34</v>
      </c>
      <c r="L1775" s="4" t="s">
        <v>45</v>
      </c>
      <c r="M1775" s="8">
        <v>2</v>
      </c>
      <c r="N1775" s="5">
        <v>51.77</v>
      </c>
      <c r="O1775" s="6">
        <v>0</v>
      </c>
      <c r="P1775" s="5">
        <v>21.46</v>
      </c>
      <c r="Q1775" s="5">
        <f t="shared" si="108"/>
        <v>103.54</v>
      </c>
      <c r="R1775" s="5">
        <f t="shared" si="109"/>
        <v>42.92</v>
      </c>
      <c r="S1775" s="5">
        <f t="shared" si="110"/>
        <v>60.620000000000005</v>
      </c>
      <c r="T1775" s="7">
        <f t="shared" si="111"/>
        <v>0.58547421286459345</v>
      </c>
    </row>
    <row r="1776" spans="1:20" ht="15.6">
      <c r="A1776" s="2">
        <v>3473</v>
      </c>
      <c r="B1776" s="3">
        <v>46356</v>
      </c>
      <c r="C1776" s="4">
        <f>YEAR(SalesDataTable[[#This Row],[Order Date]])</f>
        <v>2026</v>
      </c>
      <c r="D1776" s="4" t="str">
        <f>"Q"&amp;ROUNDUP(MONTH(SalesDataTable[[#This Row],[Order Date]])/3,0)</f>
        <v>Q4</v>
      </c>
      <c r="E1776" s="4">
        <f>MONTH(SalesDataTable[[#This Row],[Order Date]])</f>
        <v>11</v>
      </c>
      <c r="F1776" s="4" t="str">
        <f>TEXT(SalesDataTable[[#This Row],[Order Date]],"MMM")</f>
        <v>Nov</v>
      </c>
      <c r="G1776" s="4" t="s">
        <v>11</v>
      </c>
      <c r="H1776" s="4" t="s">
        <v>25</v>
      </c>
      <c r="I1776" s="4" t="s">
        <v>2</v>
      </c>
      <c r="J1776" s="4" t="s">
        <v>3</v>
      </c>
      <c r="K1776" s="4" t="s">
        <v>4</v>
      </c>
      <c r="L1776" s="4" t="s">
        <v>5</v>
      </c>
      <c r="M1776" s="8">
        <v>1</v>
      </c>
      <c r="N1776" s="5">
        <v>80.97</v>
      </c>
      <c r="O1776" s="6">
        <v>0</v>
      </c>
      <c r="P1776" s="5">
        <v>43.64</v>
      </c>
      <c r="Q1776" s="5">
        <f t="shared" si="108"/>
        <v>80.97</v>
      </c>
      <c r="R1776" s="5">
        <f t="shared" si="109"/>
        <v>43.64</v>
      </c>
      <c r="S1776" s="5">
        <f t="shared" si="110"/>
        <v>37.33</v>
      </c>
      <c r="T1776" s="7">
        <f t="shared" si="111"/>
        <v>0.4610349512164999</v>
      </c>
    </row>
    <row r="1777" spans="1:20" ht="15.6">
      <c r="A1777" s="2">
        <v>3474</v>
      </c>
      <c r="B1777" s="3">
        <v>46202</v>
      </c>
      <c r="C1777" s="4">
        <f>YEAR(SalesDataTable[[#This Row],[Order Date]])</f>
        <v>2026</v>
      </c>
      <c r="D1777" s="4" t="str">
        <f>"Q"&amp;ROUNDUP(MONTH(SalesDataTable[[#This Row],[Order Date]])/3,0)</f>
        <v>Q2</v>
      </c>
      <c r="E1777" s="4">
        <f>MONTH(SalesDataTable[[#This Row],[Order Date]])</f>
        <v>6</v>
      </c>
      <c r="F1777" s="4" t="str">
        <f>TEXT(SalesDataTable[[#This Row],[Order Date]],"MMM")</f>
        <v>Jun</v>
      </c>
      <c r="G1777" s="4" t="s">
        <v>20</v>
      </c>
      <c r="H1777" s="4" t="s">
        <v>33</v>
      </c>
      <c r="I1777" s="4" t="s">
        <v>8</v>
      </c>
      <c r="J1777" s="4" t="s">
        <v>3</v>
      </c>
      <c r="K1777" s="4" t="s">
        <v>14</v>
      </c>
      <c r="L1777" s="4" t="s">
        <v>44</v>
      </c>
      <c r="M1777" s="8">
        <v>10</v>
      </c>
      <c r="N1777" s="5">
        <v>130.62</v>
      </c>
      <c r="O1777" s="6">
        <v>0.05</v>
      </c>
      <c r="P1777" s="5">
        <v>67.05</v>
      </c>
      <c r="Q1777" s="5">
        <f t="shared" si="108"/>
        <v>1240.8899999999999</v>
      </c>
      <c r="R1777" s="5">
        <f t="shared" si="109"/>
        <v>670.5</v>
      </c>
      <c r="S1777" s="5">
        <f t="shared" si="110"/>
        <v>570.38999999999987</v>
      </c>
      <c r="T1777" s="7">
        <f t="shared" si="111"/>
        <v>0.45966201677828006</v>
      </c>
    </row>
    <row r="1778" spans="1:20" ht="15.6">
      <c r="A1778" s="2">
        <v>3476</v>
      </c>
      <c r="B1778" s="3">
        <v>46229</v>
      </c>
      <c r="C1778" s="4">
        <f>YEAR(SalesDataTable[[#This Row],[Order Date]])</f>
        <v>2026</v>
      </c>
      <c r="D1778" s="4" t="str">
        <f>"Q"&amp;ROUNDUP(MONTH(SalesDataTable[[#This Row],[Order Date]])/3,0)</f>
        <v>Q3</v>
      </c>
      <c r="E1778" s="4">
        <f>MONTH(SalesDataTable[[#This Row],[Order Date]])</f>
        <v>7</v>
      </c>
      <c r="F1778" s="4" t="str">
        <f>TEXT(SalesDataTable[[#This Row],[Order Date]],"MMM")</f>
        <v>Jul</v>
      </c>
      <c r="G1778" s="4" t="s">
        <v>20</v>
      </c>
      <c r="H1778" s="4" t="s">
        <v>47</v>
      </c>
      <c r="I1778" s="4" t="s">
        <v>8</v>
      </c>
      <c r="J1778" s="4" t="s">
        <v>13</v>
      </c>
      <c r="K1778" s="4" t="s">
        <v>14</v>
      </c>
      <c r="L1778" s="4" t="s">
        <v>44</v>
      </c>
      <c r="M1778" s="8">
        <v>3</v>
      </c>
      <c r="N1778" s="5">
        <v>132.68</v>
      </c>
      <c r="O1778" s="6">
        <v>0.15</v>
      </c>
      <c r="P1778" s="5">
        <v>67.38</v>
      </c>
      <c r="Q1778" s="5">
        <f t="shared" si="108"/>
        <v>338.334</v>
      </c>
      <c r="R1778" s="5">
        <f t="shared" si="109"/>
        <v>202.14</v>
      </c>
      <c r="S1778" s="5">
        <f t="shared" si="110"/>
        <v>136.19400000000002</v>
      </c>
      <c r="T1778" s="7">
        <f t="shared" si="111"/>
        <v>0.40254304917625783</v>
      </c>
    </row>
    <row r="1779" spans="1:20" ht="15.6">
      <c r="A1779" s="2">
        <v>3477</v>
      </c>
      <c r="B1779" s="3">
        <v>46327</v>
      </c>
      <c r="C1779" s="4">
        <f>YEAR(SalesDataTable[[#This Row],[Order Date]])</f>
        <v>2026</v>
      </c>
      <c r="D1779" s="4" t="str">
        <f>"Q"&amp;ROUNDUP(MONTH(SalesDataTable[[#This Row],[Order Date]])/3,0)</f>
        <v>Q4</v>
      </c>
      <c r="E1779" s="4">
        <f>MONTH(SalesDataTable[[#This Row],[Order Date]])</f>
        <v>11</v>
      </c>
      <c r="F1779" s="4" t="str">
        <f>TEXT(SalesDataTable[[#This Row],[Order Date]],"MMM")</f>
        <v>Nov</v>
      </c>
      <c r="G1779" s="4" t="s">
        <v>20</v>
      </c>
      <c r="H1779" s="4" t="s">
        <v>47</v>
      </c>
      <c r="I1779" s="4" t="s">
        <v>2</v>
      </c>
      <c r="J1779" s="4" t="s">
        <v>3</v>
      </c>
      <c r="K1779" s="4" t="s">
        <v>23</v>
      </c>
      <c r="L1779" s="4" t="s">
        <v>29</v>
      </c>
      <c r="M1779" s="8">
        <v>1</v>
      </c>
      <c r="N1779" s="5">
        <v>197.14</v>
      </c>
      <c r="O1779" s="6">
        <v>0.05</v>
      </c>
      <c r="P1779" s="5">
        <v>102.87</v>
      </c>
      <c r="Q1779" s="5">
        <f t="shared" si="108"/>
        <v>187.28299999999999</v>
      </c>
      <c r="R1779" s="5">
        <f t="shared" si="109"/>
        <v>102.87</v>
      </c>
      <c r="S1779" s="5">
        <f t="shared" si="110"/>
        <v>84.412999999999982</v>
      </c>
      <c r="T1779" s="7">
        <f t="shared" si="111"/>
        <v>0.45072430492890431</v>
      </c>
    </row>
    <row r="1780" spans="1:20" ht="15.6">
      <c r="A1780" s="2">
        <v>3478</v>
      </c>
      <c r="B1780" s="3">
        <v>46158</v>
      </c>
      <c r="C1780" s="4">
        <f>YEAR(SalesDataTable[[#This Row],[Order Date]])</f>
        <v>2026</v>
      </c>
      <c r="D1780" s="4" t="str">
        <f>"Q"&amp;ROUNDUP(MONTH(SalesDataTable[[#This Row],[Order Date]])/3,0)</f>
        <v>Q2</v>
      </c>
      <c r="E1780" s="4">
        <f>MONTH(SalesDataTable[[#This Row],[Order Date]])</f>
        <v>5</v>
      </c>
      <c r="F1780" s="4" t="str">
        <f>TEXT(SalesDataTable[[#This Row],[Order Date]],"MMM")</f>
        <v>May</v>
      </c>
      <c r="G1780" s="4" t="s">
        <v>20</v>
      </c>
      <c r="H1780" s="4" t="s">
        <v>33</v>
      </c>
      <c r="I1780" s="4" t="s">
        <v>2</v>
      </c>
      <c r="J1780" s="4" t="s">
        <v>13</v>
      </c>
      <c r="K1780" s="4" t="s">
        <v>34</v>
      </c>
      <c r="L1780" s="4" t="s">
        <v>42</v>
      </c>
      <c r="M1780" s="8">
        <v>4</v>
      </c>
      <c r="N1780" s="5">
        <v>36.29</v>
      </c>
      <c r="O1780" s="6">
        <v>0.1</v>
      </c>
      <c r="P1780" s="5">
        <v>13.77</v>
      </c>
      <c r="Q1780" s="5">
        <f t="shared" si="108"/>
        <v>130.64400000000001</v>
      </c>
      <c r="R1780" s="5">
        <f t="shared" si="109"/>
        <v>55.08</v>
      </c>
      <c r="S1780" s="5">
        <f t="shared" si="110"/>
        <v>75.564000000000007</v>
      </c>
      <c r="T1780" s="7">
        <f t="shared" si="111"/>
        <v>0.57839625241113257</v>
      </c>
    </row>
    <row r="1781" spans="1:20" ht="15.6">
      <c r="A1781" s="2">
        <v>3480</v>
      </c>
      <c r="B1781" s="3">
        <v>46159</v>
      </c>
      <c r="C1781" s="4">
        <f>YEAR(SalesDataTable[[#This Row],[Order Date]])</f>
        <v>2026</v>
      </c>
      <c r="D1781" s="4" t="str">
        <f>"Q"&amp;ROUNDUP(MONTH(SalesDataTable[[#This Row],[Order Date]])/3,0)</f>
        <v>Q2</v>
      </c>
      <c r="E1781" s="4">
        <f>MONTH(SalesDataTable[[#This Row],[Order Date]])</f>
        <v>5</v>
      </c>
      <c r="F1781" s="4" t="str">
        <f>TEXT(SalesDataTable[[#This Row],[Order Date]],"MMM")</f>
        <v>May</v>
      </c>
      <c r="G1781" s="4" t="s">
        <v>20</v>
      </c>
      <c r="H1781" s="4" t="s">
        <v>33</v>
      </c>
      <c r="I1781" s="4" t="s">
        <v>2</v>
      </c>
      <c r="J1781" s="4" t="s">
        <v>13</v>
      </c>
      <c r="K1781" s="4" t="s">
        <v>34</v>
      </c>
      <c r="L1781" s="4" t="s">
        <v>45</v>
      </c>
      <c r="M1781" s="8">
        <v>2</v>
      </c>
      <c r="N1781" s="5">
        <v>51.56</v>
      </c>
      <c r="O1781" s="6">
        <v>0</v>
      </c>
      <c r="P1781" s="5">
        <v>22.46</v>
      </c>
      <c r="Q1781" s="5">
        <f t="shared" si="108"/>
        <v>103.12</v>
      </c>
      <c r="R1781" s="5">
        <f t="shared" si="109"/>
        <v>44.92</v>
      </c>
      <c r="S1781" s="5">
        <f t="shared" si="110"/>
        <v>58.2</v>
      </c>
      <c r="T1781" s="7">
        <f t="shared" si="111"/>
        <v>0.56439100077579518</v>
      </c>
    </row>
    <row r="1782" spans="1:20" ht="15.6">
      <c r="A1782" s="2">
        <v>3481</v>
      </c>
      <c r="B1782" s="3">
        <v>46195</v>
      </c>
      <c r="C1782" s="4">
        <f>YEAR(SalesDataTable[[#This Row],[Order Date]])</f>
        <v>2026</v>
      </c>
      <c r="D1782" s="4" t="str">
        <f>"Q"&amp;ROUNDUP(MONTH(SalesDataTable[[#This Row],[Order Date]])/3,0)</f>
        <v>Q2</v>
      </c>
      <c r="E1782" s="4">
        <f>MONTH(SalesDataTable[[#This Row],[Order Date]])</f>
        <v>6</v>
      </c>
      <c r="F1782" s="4" t="str">
        <f>TEXT(SalesDataTable[[#This Row],[Order Date]],"MMM")</f>
        <v>Jun</v>
      </c>
      <c r="G1782" s="4" t="s">
        <v>20</v>
      </c>
      <c r="H1782" s="4" t="s">
        <v>33</v>
      </c>
      <c r="I1782" s="4" t="s">
        <v>19</v>
      </c>
      <c r="J1782" s="4" t="s">
        <v>13</v>
      </c>
      <c r="K1782" s="4" t="s">
        <v>14</v>
      </c>
      <c r="L1782" s="4" t="s">
        <v>32</v>
      </c>
      <c r="M1782" s="8">
        <v>1</v>
      </c>
      <c r="N1782" s="5">
        <v>47.7</v>
      </c>
      <c r="O1782" s="6">
        <v>0.1</v>
      </c>
      <c r="P1782" s="5">
        <v>18.760000000000002</v>
      </c>
      <c r="Q1782" s="5">
        <f t="shared" si="108"/>
        <v>42.930000000000007</v>
      </c>
      <c r="R1782" s="5">
        <f t="shared" si="109"/>
        <v>18.760000000000002</v>
      </c>
      <c r="S1782" s="5">
        <f t="shared" si="110"/>
        <v>24.170000000000005</v>
      </c>
      <c r="T1782" s="7">
        <f t="shared" si="111"/>
        <v>0.56300955043093415</v>
      </c>
    </row>
    <row r="1783" spans="1:20" ht="15.6">
      <c r="A1783" s="2">
        <v>3484</v>
      </c>
      <c r="B1783" s="3">
        <v>46328</v>
      </c>
      <c r="C1783" s="4">
        <f>YEAR(SalesDataTable[[#This Row],[Order Date]])</f>
        <v>2026</v>
      </c>
      <c r="D1783" s="4" t="str">
        <f>"Q"&amp;ROUNDUP(MONTH(SalesDataTable[[#This Row],[Order Date]])/3,0)</f>
        <v>Q4</v>
      </c>
      <c r="E1783" s="4">
        <f>MONTH(SalesDataTable[[#This Row],[Order Date]])</f>
        <v>11</v>
      </c>
      <c r="F1783" s="4" t="str">
        <f>TEXT(SalesDataTable[[#This Row],[Order Date]],"MMM")</f>
        <v>Nov</v>
      </c>
      <c r="G1783" s="4" t="s">
        <v>11</v>
      </c>
      <c r="H1783" s="4" t="s">
        <v>12</v>
      </c>
      <c r="I1783" s="4" t="s">
        <v>28</v>
      </c>
      <c r="J1783" s="4" t="s">
        <v>3</v>
      </c>
      <c r="K1783" s="4" t="s">
        <v>14</v>
      </c>
      <c r="L1783" s="4" t="s">
        <v>48</v>
      </c>
      <c r="M1783" s="8">
        <v>4</v>
      </c>
      <c r="N1783" s="5">
        <v>165.12</v>
      </c>
      <c r="O1783" s="6">
        <v>0.05</v>
      </c>
      <c r="P1783" s="5">
        <v>89.65</v>
      </c>
      <c r="Q1783" s="5">
        <f t="shared" si="108"/>
        <v>627.45600000000002</v>
      </c>
      <c r="R1783" s="5">
        <f t="shared" si="109"/>
        <v>358.6</v>
      </c>
      <c r="S1783" s="5">
        <f t="shared" si="110"/>
        <v>268.85599999999999</v>
      </c>
      <c r="T1783" s="7">
        <f t="shared" si="111"/>
        <v>0.42848582211342306</v>
      </c>
    </row>
    <row r="1784" spans="1:20" ht="15.6">
      <c r="A1784" s="2">
        <v>3485</v>
      </c>
      <c r="B1784" s="3">
        <v>46048</v>
      </c>
      <c r="C1784" s="4">
        <f>YEAR(SalesDataTable[[#This Row],[Order Date]])</f>
        <v>2026</v>
      </c>
      <c r="D1784" s="4" t="str">
        <f>"Q"&amp;ROUNDUP(MONTH(SalesDataTable[[#This Row],[Order Date]])/3,0)</f>
        <v>Q1</v>
      </c>
      <c r="E1784" s="4">
        <f>MONTH(SalesDataTable[[#This Row],[Order Date]])</f>
        <v>1</v>
      </c>
      <c r="F1784" s="4" t="str">
        <f>TEXT(SalesDataTable[[#This Row],[Order Date]],"MMM")</f>
        <v>Jan</v>
      </c>
      <c r="G1784" s="4" t="s">
        <v>11</v>
      </c>
      <c r="H1784" s="4" t="s">
        <v>39</v>
      </c>
      <c r="I1784" s="4" t="s">
        <v>2</v>
      </c>
      <c r="J1784" s="4" t="s">
        <v>16</v>
      </c>
      <c r="K1784" s="4" t="s">
        <v>23</v>
      </c>
      <c r="L1784" s="4" t="s">
        <v>51</v>
      </c>
      <c r="M1784" s="8">
        <v>2</v>
      </c>
      <c r="N1784" s="5">
        <v>121.88</v>
      </c>
      <c r="O1784" s="6">
        <v>0.05</v>
      </c>
      <c r="P1784" s="5">
        <v>62.17</v>
      </c>
      <c r="Q1784" s="5">
        <f t="shared" si="108"/>
        <v>231.57199999999997</v>
      </c>
      <c r="R1784" s="5">
        <f t="shared" si="109"/>
        <v>124.34</v>
      </c>
      <c r="S1784" s="5">
        <f t="shared" si="110"/>
        <v>107.23199999999997</v>
      </c>
      <c r="T1784" s="7">
        <f t="shared" si="111"/>
        <v>0.46306116456220953</v>
      </c>
    </row>
    <row r="1785" spans="1:20" ht="15.6">
      <c r="A1785" s="2">
        <v>3490</v>
      </c>
      <c r="B1785" s="3">
        <v>46148</v>
      </c>
      <c r="C1785" s="4">
        <f>YEAR(SalesDataTable[[#This Row],[Order Date]])</f>
        <v>2026</v>
      </c>
      <c r="D1785" s="4" t="str">
        <f>"Q"&amp;ROUNDUP(MONTH(SalesDataTable[[#This Row],[Order Date]])/3,0)</f>
        <v>Q2</v>
      </c>
      <c r="E1785" s="4">
        <f>MONTH(SalesDataTable[[#This Row],[Order Date]])</f>
        <v>5</v>
      </c>
      <c r="F1785" s="4" t="str">
        <f>TEXT(SalesDataTable[[#This Row],[Order Date]],"MMM")</f>
        <v>May</v>
      </c>
      <c r="G1785" s="4" t="s">
        <v>6</v>
      </c>
      <c r="H1785" s="4" t="s">
        <v>41</v>
      </c>
      <c r="I1785" s="4" t="s">
        <v>2</v>
      </c>
      <c r="J1785" s="4" t="s">
        <v>13</v>
      </c>
      <c r="K1785" s="4" t="s">
        <v>14</v>
      </c>
      <c r="L1785" s="4" t="s">
        <v>32</v>
      </c>
      <c r="M1785" s="8">
        <v>2</v>
      </c>
      <c r="N1785" s="5">
        <v>46.18</v>
      </c>
      <c r="O1785" s="6">
        <v>0.05</v>
      </c>
      <c r="P1785" s="5">
        <v>17.899999999999999</v>
      </c>
      <c r="Q1785" s="5">
        <f t="shared" si="108"/>
        <v>87.74199999999999</v>
      </c>
      <c r="R1785" s="5">
        <f t="shared" si="109"/>
        <v>35.799999999999997</v>
      </c>
      <c r="S1785" s="5">
        <f t="shared" si="110"/>
        <v>51.941999999999993</v>
      </c>
      <c r="T1785" s="7">
        <f t="shared" si="111"/>
        <v>0.59198559412823959</v>
      </c>
    </row>
    <row r="1786" spans="1:20" ht="15.6">
      <c r="A1786" s="2">
        <v>3494</v>
      </c>
      <c r="B1786" s="3">
        <v>46197</v>
      </c>
      <c r="C1786" s="4">
        <f>YEAR(SalesDataTable[[#This Row],[Order Date]])</f>
        <v>2026</v>
      </c>
      <c r="D1786" s="4" t="str">
        <f>"Q"&amp;ROUNDUP(MONTH(SalesDataTable[[#This Row],[Order Date]])/3,0)</f>
        <v>Q2</v>
      </c>
      <c r="E1786" s="4">
        <f>MONTH(SalesDataTable[[#This Row],[Order Date]])</f>
        <v>6</v>
      </c>
      <c r="F1786" s="4" t="str">
        <f>TEXT(SalesDataTable[[#This Row],[Order Date]],"MMM")</f>
        <v>Jun</v>
      </c>
      <c r="G1786" s="4" t="s">
        <v>20</v>
      </c>
      <c r="H1786" s="4" t="s">
        <v>33</v>
      </c>
      <c r="I1786" s="4" t="s">
        <v>8</v>
      </c>
      <c r="J1786" s="4" t="s">
        <v>16</v>
      </c>
      <c r="K1786" s="4" t="s">
        <v>23</v>
      </c>
      <c r="L1786" s="4" t="s">
        <v>29</v>
      </c>
      <c r="M1786" s="8">
        <v>6</v>
      </c>
      <c r="N1786" s="5">
        <v>194.79</v>
      </c>
      <c r="O1786" s="6">
        <v>0.15</v>
      </c>
      <c r="P1786" s="5">
        <v>106.78</v>
      </c>
      <c r="Q1786" s="5">
        <f t="shared" si="108"/>
        <v>993.42899999999997</v>
      </c>
      <c r="R1786" s="5">
        <f t="shared" si="109"/>
        <v>640.68000000000006</v>
      </c>
      <c r="S1786" s="5">
        <f t="shared" si="110"/>
        <v>352.74899999999991</v>
      </c>
      <c r="T1786" s="7">
        <f t="shared" si="111"/>
        <v>0.3550822454347517</v>
      </c>
    </row>
    <row r="1787" spans="1:20" ht="15.6">
      <c r="A1787" s="2">
        <v>3496</v>
      </c>
      <c r="B1787" s="3">
        <v>46053</v>
      </c>
      <c r="C1787" s="4">
        <f>YEAR(SalesDataTable[[#This Row],[Order Date]])</f>
        <v>2026</v>
      </c>
      <c r="D1787" s="4" t="str">
        <f>"Q"&amp;ROUNDUP(MONTH(SalesDataTable[[#This Row],[Order Date]])/3,0)</f>
        <v>Q1</v>
      </c>
      <c r="E1787" s="4">
        <f>MONTH(SalesDataTable[[#This Row],[Order Date]])</f>
        <v>1</v>
      </c>
      <c r="F1787" s="4" t="str">
        <f>TEXT(SalesDataTable[[#This Row],[Order Date]],"MMM")</f>
        <v>Jan</v>
      </c>
      <c r="G1787" s="4" t="s">
        <v>0</v>
      </c>
      <c r="H1787" s="4" t="s">
        <v>1</v>
      </c>
      <c r="I1787" s="4" t="s">
        <v>19</v>
      </c>
      <c r="J1787" s="4" t="s">
        <v>3</v>
      </c>
      <c r="K1787" s="4" t="s">
        <v>34</v>
      </c>
      <c r="L1787" s="4" t="s">
        <v>42</v>
      </c>
      <c r="M1787" s="8">
        <v>1</v>
      </c>
      <c r="N1787" s="5">
        <v>35.82</v>
      </c>
      <c r="O1787" s="6">
        <v>0.05</v>
      </c>
      <c r="P1787" s="5">
        <v>14.32</v>
      </c>
      <c r="Q1787" s="5">
        <f t="shared" si="108"/>
        <v>34.028999999999996</v>
      </c>
      <c r="R1787" s="5">
        <f t="shared" si="109"/>
        <v>14.32</v>
      </c>
      <c r="S1787" s="5">
        <f t="shared" si="110"/>
        <v>19.708999999999996</v>
      </c>
      <c r="T1787" s="7">
        <f t="shared" si="111"/>
        <v>0.57918246201769075</v>
      </c>
    </row>
    <row r="1788" spans="1:20" ht="15.6">
      <c r="A1788" s="2">
        <v>3498</v>
      </c>
      <c r="B1788" s="3">
        <v>46386</v>
      </c>
      <c r="C1788" s="4">
        <f>YEAR(SalesDataTable[[#This Row],[Order Date]])</f>
        <v>2026</v>
      </c>
      <c r="D1788" s="4" t="str">
        <f>"Q"&amp;ROUNDUP(MONTH(SalesDataTable[[#This Row],[Order Date]])/3,0)</f>
        <v>Q4</v>
      </c>
      <c r="E1788" s="4">
        <f>MONTH(SalesDataTable[[#This Row],[Order Date]])</f>
        <v>12</v>
      </c>
      <c r="F1788" s="4" t="str">
        <f>TEXT(SalesDataTable[[#This Row],[Order Date]],"MMM")</f>
        <v>Dec</v>
      </c>
      <c r="G1788" s="4" t="s">
        <v>20</v>
      </c>
      <c r="H1788" s="4" t="s">
        <v>31</v>
      </c>
      <c r="I1788" s="4" t="s">
        <v>28</v>
      </c>
      <c r="J1788" s="4" t="s">
        <v>3</v>
      </c>
      <c r="K1788" s="4" t="s">
        <v>9</v>
      </c>
      <c r="L1788" s="4" t="s">
        <v>46</v>
      </c>
      <c r="M1788" s="8">
        <v>2</v>
      </c>
      <c r="N1788" s="5">
        <v>71.56</v>
      </c>
      <c r="O1788" s="6">
        <v>0.1</v>
      </c>
      <c r="P1788" s="5">
        <v>32.99</v>
      </c>
      <c r="Q1788" s="5">
        <f t="shared" si="108"/>
        <v>128.80800000000002</v>
      </c>
      <c r="R1788" s="5">
        <f t="shared" si="109"/>
        <v>65.98</v>
      </c>
      <c r="S1788" s="5">
        <f t="shared" si="110"/>
        <v>62.828000000000017</v>
      </c>
      <c r="T1788" s="7">
        <f t="shared" si="111"/>
        <v>0.4877647351096206</v>
      </c>
    </row>
    <row r="1789" spans="1:20" ht="15.6">
      <c r="A1789" s="2">
        <v>3500</v>
      </c>
      <c r="B1789" s="3">
        <v>46139</v>
      </c>
      <c r="C1789" s="4">
        <f>YEAR(SalesDataTable[[#This Row],[Order Date]])</f>
        <v>2026</v>
      </c>
      <c r="D1789" s="4" t="str">
        <f>"Q"&amp;ROUNDUP(MONTH(SalesDataTable[[#This Row],[Order Date]])/3,0)</f>
        <v>Q2</v>
      </c>
      <c r="E1789" s="4">
        <f>MONTH(SalesDataTable[[#This Row],[Order Date]])</f>
        <v>4</v>
      </c>
      <c r="F1789" s="4" t="str">
        <f>TEXT(SalesDataTable[[#This Row],[Order Date]],"MMM")</f>
        <v>Apr</v>
      </c>
      <c r="G1789" s="4" t="s">
        <v>6</v>
      </c>
      <c r="H1789" s="4" t="s">
        <v>43</v>
      </c>
      <c r="I1789" s="4" t="s">
        <v>2</v>
      </c>
      <c r="J1789" s="4" t="s">
        <v>13</v>
      </c>
      <c r="K1789" s="4" t="s">
        <v>34</v>
      </c>
      <c r="L1789" s="4" t="s">
        <v>45</v>
      </c>
      <c r="M1789" s="8">
        <v>4</v>
      </c>
      <c r="N1789" s="5">
        <v>50.67</v>
      </c>
      <c r="O1789" s="6">
        <v>0</v>
      </c>
      <c r="P1789" s="5">
        <v>22.62</v>
      </c>
      <c r="Q1789" s="5">
        <f t="shared" si="108"/>
        <v>202.68</v>
      </c>
      <c r="R1789" s="5">
        <f t="shared" si="109"/>
        <v>90.48</v>
      </c>
      <c r="S1789" s="5">
        <f t="shared" si="110"/>
        <v>112.2</v>
      </c>
      <c r="T1789" s="7">
        <f t="shared" si="111"/>
        <v>0.55358200118413259</v>
      </c>
    </row>
    <row r="1790" spans="1:20" ht="15.6">
      <c r="A1790" s="2">
        <v>3501</v>
      </c>
      <c r="B1790" s="3">
        <v>46321</v>
      </c>
      <c r="C1790" s="4">
        <f>YEAR(SalesDataTable[[#This Row],[Order Date]])</f>
        <v>2026</v>
      </c>
      <c r="D1790" s="4" t="str">
        <f>"Q"&amp;ROUNDUP(MONTH(SalesDataTable[[#This Row],[Order Date]])/3,0)</f>
        <v>Q4</v>
      </c>
      <c r="E1790" s="4">
        <f>MONTH(SalesDataTable[[#This Row],[Order Date]])</f>
        <v>10</v>
      </c>
      <c r="F1790" s="4" t="str">
        <f>TEXT(SalesDataTable[[#This Row],[Order Date]],"MMM")</f>
        <v>Oct</v>
      </c>
      <c r="G1790" s="4" t="s">
        <v>20</v>
      </c>
      <c r="H1790" s="4" t="s">
        <v>31</v>
      </c>
      <c r="I1790" s="4" t="s">
        <v>19</v>
      </c>
      <c r="J1790" s="4" t="s">
        <v>13</v>
      </c>
      <c r="K1790" s="4" t="s">
        <v>23</v>
      </c>
      <c r="L1790" s="4" t="s">
        <v>51</v>
      </c>
      <c r="M1790" s="8">
        <v>1</v>
      </c>
      <c r="N1790" s="5">
        <v>120.5</v>
      </c>
      <c r="O1790" s="6">
        <v>0.05</v>
      </c>
      <c r="P1790" s="5">
        <v>61.71</v>
      </c>
      <c r="Q1790" s="5">
        <f t="shared" si="108"/>
        <v>114.47499999999999</v>
      </c>
      <c r="R1790" s="5">
        <f t="shared" si="109"/>
        <v>61.71</v>
      </c>
      <c r="S1790" s="5">
        <f t="shared" si="110"/>
        <v>52.764999999999993</v>
      </c>
      <c r="T1790" s="7">
        <f t="shared" si="111"/>
        <v>0.4609303341340904</v>
      </c>
    </row>
    <row r="1791" spans="1:20" ht="15.6">
      <c r="A1791" s="2">
        <v>3504</v>
      </c>
      <c r="B1791" s="3">
        <v>46074</v>
      </c>
      <c r="C1791" s="4">
        <f>YEAR(SalesDataTable[[#This Row],[Order Date]])</f>
        <v>2026</v>
      </c>
      <c r="D1791" s="4" t="str">
        <f>"Q"&amp;ROUNDUP(MONTH(SalesDataTable[[#This Row],[Order Date]])/3,0)</f>
        <v>Q1</v>
      </c>
      <c r="E1791" s="4">
        <f>MONTH(SalesDataTable[[#This Row],[Order Date]])</f>
        <v>2</v>
      </c>
      <c r="F1791" s="4" t="str">
        <f>TEXT(SalesDataTable[[#This Row],[Order Date]],"MMM")</f>
        <v>Feb</v>
      </c>
      <c r="G1791" s="4" t="s">
        <v>6</v>
      </c>
      <c r="H1791" s="4" t="s">
        <v>49</v>
      </c>
      <c r="I1791" s="4" t="s">
        <v>2</v>
      </c>
      <c r="J1791" s="4" t="s">
        <v>16</v>
      </c>
      <c r="K1791" s="4" t="s">
        <v>14</v>
      </c>
      <c r="L1791" s="4" t="s">
        <v>15</v>
      </c>
      <c r="M1791" s="8">
        <v>1</v>
      </c>
      <c r="N1791" s="5">
        <v>36.39</v>
      </c>
      <c r="O1791" s="6">
        <v>0</v>
      </c>
      <c r="P1791" s="5">
        <v>13.49</v>
      </c>
      <c r="Q1791" s="5">
        <f t="shared" si="108"/>
        <v>36.39</v>
      </c>
      <c r="R1791" s="5">
        <f t="shared" si="109"/>
        <v>13.49</v>
      </c>
      <c r="S1791" s="5">
        <f t="shared" si="110"/>
        <v>22.9</v>
      </c>
      <c r="T1791" s="7">
        <f t="shared" si="111"/>
        <v>0.62929376202253362</v>
      </c>
    </row>
    <row r="1792" spans="1:20" ht="15.6">
      <c r="A1792" s="2">
        <v>3505</v>
      </c>
      <c r="B1792" s="3">
        <v>46334</v>
      </c>
      <c r="C1792" s="4">
        <f>YEAR(SalesDataTable[[#This Row],[Order Date]])</f>
        <v>2026</v>
      </c>
      <c r="D1792" s="4" t="str">
        <f>"Q"&amp;ROUNDUP(MONTH(SalesDataTable[[#This Row],[Order Date]])/3,0)</f>
        <v>Q4</v>
      </c>
      <c r="E1792" s="4">
        <f>MONTH(SalesDataTable[[#This Row],[Order Date]])</f>
        <v>11</v>
      </c>
      <c r="F1792" s="4" t="str">
        <f>TEXT(SalesDataTable[[#This Row],[Order Date]],"MMM")</f>
        <v>Nov</v>
      </c>
      <c r="G1792" s="4" t="s">
        <v>6</v>
      </c>
      <c r="H1792" s="4" t="s">
        <v>43</v>
      </c>
      <c r="I1792" s="4" t="s">
        <v>8</v>
      </c>
      <c r="J1792" s="4" t="s">
        <v>3</v>
      </c>
      <c r="K1792" s="4" t="s">
        <v>4</v>
      </c>
      <c r="L1792" s="4" t="s">
        <v>5</v>
      </c>
      <c r="M1792" s="8">
        <v>5</v>
      </c>
      <c r="N1792" s="5">
        <v>82.82</v>
      </c>
      <c r="O1792" s="6">
        <v>0.15</v>
      </c>
      <c r="P1792" s="5">
        <v>43.8</v>
      </c>
      <c r="Q1792" s="5">
        <f t="shared" si="108"/>
        <v>351.98499999999996</v>
      </c>
      <c r="R1792" s="5">
        <f t="shared" si="109"/>
        <v>219</v>
      </c>
      <c r="S1792" s="5">
        <f t="shared" si="110"/>
        <v>132.98499999999996</v>
      </c>
      <c r="T1792" s="7">
        <f t="shared" si="111"/>
        <v>0.37781439549980816</v>
      </c>
    </row>
    <row r="1793" spans="1:20" ht="15.6">
      <c r="A1793" s="2">
        <v>3506</v>
      </c>
      <c r="B1793" s="3">
        <v>46059</v>
      </c>
      <c r="C1793" s="4">
        <f>YEAR(SalesDataTable[[#This Row],[Order Date]])</f>
        <v>2026</v>
      </c>
      <c r="D1793" s="4" t="str">
        <f>"Q"&amp;ROUNDUP(MONTH(SalesDataTable[[#This Row],[Order Date]])/3,0)</f>
        <v>Q1</v>
      </c>
      <c r="E1793" s="4">
        <f>MONTH(SalesDataTable[[#This Row],[Order Date]])</f>
        <v>2</v>
      </c>
      <c r="F1793" s="4" t="str">
        <f>TEXT(SalesDataTable[[#This Row],[Order Date]],"MMM")</f>
        <v>Feb</v>
      </c>
      <c r="G1793" s="4" t="s">
        <v>0</v>
      </c>
      <c r="H1793" s="4" t="s">
        <v>1</v>
      </c>
      <c r="I1793" s="4" t="s">
        <v>19</v>
      </c>
      <c r="J1793" s="4" t="s">
        <v>3</v>
      </c>
      <c r="K1793" s="4" t="s">
        <v>34</v>
      </c>
      <c r="L1793" s="4" t="s">
        <v>45</v>
      </c>
      <c r="M1793" s="8">
        <v>3</v>
      </c>
      <c r="N1793" s="5">
        <v>50.65</v>
      </c>
      <c r="O1793" s="6">
        <v>0</v>
      </c>
      <c r="P1793" s="5">
        <v>21.49</v>
      </c>
      <c r="Q1793" s="5">
        <f t="shared" si="108"/>
        <v>151.94999999999999</v>
      </c>
      <c r="R1793" s="5">
        <f t="shared" si="109"/>
        <v>64.47</v>
      </c>
      <c r="S1793" s="5">
        <f t="shared" si="110"/>
        <v>87.47999999999999</v>
      </c>
      <c r="T1793" s="7">
        <f t="shared" si="111"/>
        <v>0.57571569595261596</v>
      </c>
    </row>
    <row r="1794" spans="1:20" ht="15.6">
      <c r="A1794" s="2">
        <v>3508</v>
      </c>
      <c r="B1794" s="3">
        <v>46153</v>
      </c>
      <c r="C1794" s="4">
        <f>YEAR(SalesDataTable[[#This Row],[Order Date]])</f>
        <v>2026</v>
      </c>
      <c r="D1794" s="4" t="str">
        <f>"Q"&amp;ROUNDUP(MONTH(SalesDataTable[[#This Row],[Order Date]])/3,0)</f>
        <v>Q2</v>
      </c>
      <c r="E1794" s="4">
        <f>MONTH(SalesDataTable[[#This Row],[Order Date]])</f>
        <v>5</v>
      </c>
      <c r="F1794" s="4" t="str">
        <f>TEXT(SalesDataTable[[#This Row],[Order Date]],"MMM")</f>
        <v>May</v>
      </c>
      <c r="G1794" s="4" t="s">
        <v>6</v>
      </c>
      <c r="H1794" s="4" t="s">
        <v>43</v>
      </c>
      <c r="I1794" s="4" t="s">
        <v>28</v>
      </c>
      <c r="J1794" s="4" t="s">
        <v>3</v>
      </c>
      <c r="K1794" s="4" t="s">
        <v>14</v>
      </c>
      <c r="L1794" s="4" t="s">
        <v>32</v>
      </c>
      <c r="M1794" s="8">
        <v>3</v>
      </c>
      <c r="N1794" s="5">
        <v>46.23</v>
      </c>
      <c r="O1794" s="6">
        <v>0</v>
      </c>
      <c r="P1794" s="5">
        <v>18.47</v>
      </c>
      <c r="Q1794" s="5">
        <f t="shared" ref="Q1794:Q1857" si="112">M1794*N1794*(1-O1794)</f>
        <v>138.69</v>
      </c>
      <c r="R1794" s="5">
        <f t="shared" ref="R1794:R1857" si="113">M1794*P1794</f>
        <v>55.41</v>
      </c>
      <c r="S1794" s="5">
        <f t="shared" ref="S1794:S1857" si="114">Q1794-R1794</f>
        <v>83.28</v>
      </c>
      <c r="T1794" s="7">
        <f t="shared" ref="T1794:T1857" si="115">IFERROR(S1794/Q1794,0)</f>
        <v>0.60047588146225395</v>
      </c>
    </row>
    <row r="1795" spans="1:20" ht="15.6">
      <c r="A1795" s="2">
        <v>3510</v>
      </c>
      <c r="B1795" s="3">
        <v>46150</v>
      </c>
      <c r="C1795" s="4">
        <f>YEAR(SalesDataTable[[#This Row],[Order Date]])</f>
        <v>2026</v>
      </c>
      <c r="D1795" s="4" t="str">
        <f>"Q"&amp;ROUNDUP(MONTH(SalesDataTable[[#This Row],[Order Date]])/3,0)</f>
        <v>Q2</v>
      </c>
      <c r="E1795" s="4">
        <f>MONTH(SalesDataTable[[#This Row],[Order Date]])</f>
        <v>5</v>
      </c>
      <c r="F1795" s="4" t="str">
        <f>TEXT(SalesDataTable[[#This Row],[Order Date]],"MMM")</f>
        <v>May</v>
      </c>
      <c r="G1795" s="4" t="s">
        <v>11</v>
      </c>
      <c r="H1795" s="4" t="s">
        <v>12</v>
      </c>
      <c r="I1795" s="4" t="s">
        <v>2</v>
      </c>
      <c r="J1795" s="4" t="s">
        <v>3</v>
      </c>
      <c r="K1795" s="4" t="s">
        <v>23</v>
      </c>
      <c r="L1795" s="4" t="s">
        <v>51</v>
      </c>
      <c r="M1795" s="8">
        <v>4</v>
      </c>
      <c r="N1795" s="5">
        <v>121.81</v>
      </c>
      <c r="O1795" s="6">
        <v>0</v>
      </c>
      <c r="P1795" s="5">
        <v>58.95</v>
      </c>
      <c r="Q1795" s="5">
        <f t="shared" si="112"/>
        <v>487.24</v>
      </c>
      <c r="R1795" s="5">
        <f t="shared" si="113"/>
        <v>235.8</v>
      </c>
      <c r="S1795" s="5">
        <f t="shared" si="114"/>
        <v>251.44</v>
      </c>
      <c r="T1795" s="7">
        <f t="shared" si="115"/>
        <v>0.5160495854199163</v>
      </c>
    </row>
    <row r="1796" spans="1:20" ht="15.6">
      <c r="A1796" s="2">
        <v>3511</v>
      </c>
      <c r="B1796" s="3">
        <v>46172</v>
      </c>
      <c r="C1796" s="4">
        <f>YEAR(SalesDataTable[[#This Row],[Order Date]])</f>
        <v>2026</v>
      </c>
      <c r="D1796" s="4" t="str">
        <f>"Q"&amp;ROUNDUP(MONTH(SalesDataTable[[#This Row],[Order Date]])/3,0)</f>
        <v>Q2</v>
      </c>
      <c r="E1796" s="4">
        <f>MONTH(SalesDataTable[[#This Row],[Order Date]])</f>
        <v>5</v>
      </c>
      <c r="F1796" s="4" t="str">
        <f>TEXT(SalesDataTable[[#This Row],[Order Date]],"MMM")</f>
        <v>May</v>
      </c>
      <c r="G1796" s="4" t="s">
        <v>0</v>
      </c>
      <c r="H1796" s="4" t="s">
        <v>1</v>
      </c>
      <c r="I1796" s="4" t="s">
        <v>2</v>
      </c>
      <c r="J1796" s="4" t="s">
        <v>3</v>
      </c>
      <c r="K1796" s="4" t="s">
        <v>14</v>
      </c>
      <c r="L1796" s="4" t="s">
        <v>32</v>
      </c>
      <c r="M1796" s="8">
        <v>1</v>
      </c>
      <c r="N1796" s="5">
        <v>47.19</v>
      </c>
      <c r="O1796" s="6">
        <v>0</v>
      </c>
      <c r="P1796" s="5">
        <v>18.54</v>
      </c>
      <c r="Q1796" s="5">
        <f t="shared" si="112"/>
        <v>47.19</v>
      </c>
      <c r="R1796" s="5">
        <f t="shared" si="113"/>
        <v>18.54</v>
      </c>
      <c r="S1796" s="5">
        <f t="shared" si="114"/>
        <v>28.65</v>
      </c>
      <c r="T1796" s="7">
        <f t="shared" si="115"/>
        <v>0.60712015257469798</v>
      </c>
    </row>
    <row r="1797" spans="1:20" ht="15.6">
      <c r="A1797" s="2">
        <v>3514</v>
      </c>
      <c r="B1797" s="3">
        <v>46270</v>
      </c>
      <c r="C1797" s="4">
        <f>YEAR(SalesDataTable[[#This Row],[Order Date]])</f>
        <v>2026</v>
      </c>
      <c r="D1797" s="4" t="str">
        <f>"Q"&amp;ROUNDUP(MONTH(SalesDataTable[[#This Row],[Order Date]])/3,0)</f>
        <v>Q3</v>
      </c>
      <c r="E1797" s="4">
        <f>MONTH(SalesDataTable[[#This Row],[Order Date]])</f>
        <v>9</v>
      </c>
      <c r="F1797" s="4" t="str">
        <f>TEXT(SalesDataTable[[#This Row],[Order Date]],"MMM")</f>
        <v>Sep</v>
      </c>
      <c r="G1797" s="4" t="s">
        <v>6</v>
      </c>
      <c r="H1797" s="4" t="s">
        <v>27</v>
      </c>
      <c r="I1797" s="4" t="s">
        <v>2</v>
      </c>
      <c r="J1797" s="4" t="s">
        <v>13</v>
      </c>
      <c r="K1797" s="4" t="s">
        <v>14</v>
      </c>
      <c r="L1797" s="4" t="s">
        <v>44</v>
      </c>
      <c r="M1797" s="8">
        <v>2</v>
      </c>
      <c r="N1797" s="5">
        <v>133.81</v>
      </c>
      <c r="O1797" s="6">
        <v>0</v>
      </c>
      <c r="P1797" s="5">
        <v>66.78</v>
      </c>
      <c r="Q1797" s="5">
        <f t="shared" si="112"/>
        <v>267.62</v>
      </c>
      <c r="R1797" s="5">
        <f t="shared" si="113"/>
        <v>133.56</v>
      </c>
      <c r="S1797" s="5">
        <f t="shared" si="114"/>
        <v>134.06</v>
      </c>
      <c r="T1797" s="7">
        <f t="shared" si="115"/>
        <v>0.5009341603766535</v>
      </c>
    </row>
    <row r="1798" spans="1:20" ht="15.6">
      <c r="A1798" s="2">
        <v>3516</v>
      </c>
      <c r="B1798" s="3">
        <v>46153</v>
      </c>
      <c r="C1798" s="4">
        <f>YEAR(SalesDataTable[[#This Row],[Order Date]])</f>
        <v>2026</v>
      </c>
      <c r="D1798" s="4" t="str">
        <f>"Q"&amp;ROUNDUP(MONTH(SalesDataTable[[#This Row],[Order Date]])/3,0)</f>
        <v>Q2</v>
      </c>
      <c r="E1798" s="4">
        <f>MONTH(SalesDataTable[[#This Row],[Order Date]])</f>
        <v>5</v>
      </c>
      <c r="F1798" s="4" t="str">
        <f>TEXT(SalesDataTable[[#This Row],[Order Date]],"MMM")</f>
        <v>May</v>
      </c>
      <c r="G1798" s="4" t="s">
        <v>20</v>
      </c>
      <c r="H1798" s="4" t="s">
        <v>31</v>
      </c>
      <c r="I1798" s="4" t="s">
        <v>28</v>
      </c>
      <c r="J1798" s="4" t="s">
        <v>3</v>
      </c>
      <c r="K1798" s="4" t="s">
        <v>23</v>
      </c>
      <c r="L1798" s="4" t="s">
        <v>51</v>
      </c>
      <c r="M1798" s="8">
        <v>1</v>
      </c>
      <c r="N1798" s="5">
        <v>125.3</v>
      </c>
      <c r="O1798" s="6">
        <v>0.05</v>
      </c>
      <c r="P1798" s="5">
        <v>59.62</v>
      </c>
      <c r="Q1798" s="5">
        <f t="shared" si="112"/>
        <v>119.035</v>
      </c>
      <c r="R1798" s="5">
        <f t="shared" si="113"/>
        <v>59.62</v>
      </c>
      <c r="S1798" s="5">
        <f t="shared" si="114"/>
        <v>59.414999999999999</v>
      </c>
      <c r="T1798" s="7">
        <f t="shared" si="115"/>
        <v>0.49913890872432476</v>
      </c>
    </row>
    <row r="1799" spans="1:20" ht="15.6">
      <c r="A1799" s="2">
        <v>3517</v>
      </c>
      <c r="B1799" s="3">
        <v>46361</v>
      </c>
      <c r="C1799" s="4">
        <f>YEAR(SalesDataTable[[#This Row],[Order Date]])</f>
        <v>2026</v>
      </c>
      <c r="D1799" s="4" t="str">
        <f>"Q"&amp;ROUNDUP(MONTH(SalesDataTable[[#This Row],[Order Date]])/3,0)</f>
        <v>Q4</v>
      </c>
      <c r="E1799" s="4">
        <f>MONTH(SalesDataTable[[#This Row],[Order Date]])</f>
        <v>12</v>
      </c>
      <c r="F1799" s="4" t="str">
        <f>TEXT(SalesDataTable[[#This Row],[Order Date]],"MMM")</f>
        <v>Dec</v>
      </c>
      <c r="G1799" s="4" t="s">
        <v>20</v>
      </c>
      <c r="H1799" s="4" t="s">
        <v>47</v>
      </c>
      <c r="I1799" s="4" t="s">
        <v>28</v>
      </c>
      <c r="J1799" s="4" t="s">
        <v>13</v>
      </c>
      <c r="K1799" s="4" t="s">
        <v>9</v>
      </c>
      <c r="L1799" s="4" t="s">
        <v>37</v>
      </c>
      <c r="M1799" s="8">
        <v>1</v>
      </c>
      <c r="N1799" s="5">
        <v>152.44</v>
      </c>
      <c r="O1799" s="6">
        <v>0.1</v>
      </c>
      <c r="P1799" s="5">
        <v>76.91</v>
      </c>
      <c r="Q1799" s="5">
        <f t="shared" si="112"/>
        <v>137.196</v>
      </c>
      <c r="R1799" s="5">
        <f t="shared" si="113"/>
        <v>76.91</v>
      </c>
      <c r="S1799" s="5">
        <f t="shared" si="114"/>
        <v>60.286000000000001</v>
      </c>
      <c r="T1799" s="7">
        <f t="shared" si="115"/>
        <v>0.43941514329863846</v>
      </c>
    </row>
    <row r="1800" spans="1:20" ht="15.6">
      <c r="A1800" s="2">
        <v>3521</v>
      </c>
      <c r="B1800" s="3">
        <v>46248</v>
      </c>
      <c r="C1800" s="4">
        <f>YEAR(SalesDataTable[[#This Row],[Order Date]])</f>
        <v>2026</v>
      </c>
      <c r="D1800" s="4" t="str">
        <f>"Q"&amp;ROUNDUP(MONTH(SalesDataTable[[#This Row],[Order Date]])/3,0)</f>
        <v>Q3</v>
      </c>
      <c r="E1800" s="4">
        <f>MONTH(SalesDataTable[[#This Row],[Order Date]])</f>
        <v>8</v>
      </c>
      <c r="F1800" s="4" t="str">
        <f>TEXT(SalesDataTable[[#This Row],[Order Date]],"MMM")</f>
        <v>Aug</v>
      </c>
      <c r="G1800" s="4" t="s">
        <v>11</v>
      </c>
      <c r="H1800" s="4" t="s">
        <v>52</v>
      </c>
      <c r="I1800" s="4" t="s">
        <v>2</v>
      </c>
      <c r="J1800" s="4" t="s">
        <v>16</v>
      </c>
      <c r="K1800" s="4" t="s">
        <v>14</v>
      </c>
      <c r="L1800" s="4" t="s">
        <v>32</v>
      </c>
      <c r="M1800" s="8">
        <v>2</v>
      </c>
      <c r="N1800" s="5">
        <v>45.79</v>
      </c>
      <c r="O1800" s="6">
        <v>0</v>
      </c>
      <c r="P1800" s="5">
        <v>18.23</v>
      </c>
      <c r="Q1800" s="5">
        <f t="shared" si="112"/>
        <v>91.58</v>
      </c>
      <c r="R1800" s="5">
        <f t="shared" si="113"/>
        <v>36.46</v>
      </c>
      <c r="S1800" s="5">
        <f t="shared" si="114"/>
        <v>55.12</v>
      </c>
      <c r="T1800" s="7">
        <f t="shared" si="115"/>
        <v>0.60187813933173184</v>
      </c>
    </row>
    <row r="1801" spans="1:20" ht="15.6">
      <c r="A1801" s="2">
        <v>3522</v>
      </c>
      <c r="B1801" s="3">
        <v>46176</v>
      </c>
      <c r="C1801" s="4">
        <f>YEAR(SalesDataTable[[#This Row],[Order Date]])</f>
        <v>2026</v>
      </c>
      <c r="D1801" s="4" t="str">
        <f>"Q"&amp;ROUNDUP(MONTH(SalesDataTable[[#This Row],[Order Date]])/3,0)</f>
        <v>Q2</v>
      </c>
      <c r="E1801" s="4">
        <f>MONTH(SalesDataTable[[#This Row],[Order Date]])</f>
        <v>6</v>
      </c>
      <c r="F1801" s="4" t="str">
        <f>TEXT(SalesDataTable[[#This Row],[Order Date]],"MMM")</f>
        <v>Jun</v>
      </c>
      <c r="G1801" s="4" t="s">
        <v>20</v>
      </c>
      <c r="H1801" s="4" t="s">
        <v>47</v>
      </c>
      <c r="I1801" s="4" t="s">
        <v>2</v>
      </c>
      <c r="J1801" s="4" t="s">
        <v>13</v>
      </c>
      <c r="K1801" s="4" t="s">
        <v>4</v>
      </c>
      <c r="L1801" s="4" t="s">
        <v>26</v>
      </c>
      <c r="M1801" s="8">
        <v>1</v>
      </c>
      <c r="N1801" s="5">
        <v>40.57</v>
      </c>
      <c r="O1801" s="6">
        <v>0</v>
      </c>
      <c r="P1801" s="5">
        <v>16.329999999999998</v>
      </c>
      <c r="Q1801" s="5">
        <f t="shared" si="112"/>
        <v>40.57</v>
      </c>
      <c r="R1801" s="5">
        <f t="shared" si="113"/>
        <v>16.329999999999998</v>
      </c>
      <c r="S1801" s="5">
        <f t="shared" si="114"/>
        <v>24.240000000000002</v>
      </c>
      <c r="T1801" s="7">
        <f t="shared" si="115"/>
        <v>0.59748582696573826</v>
      </c>
    </row>
    <row r="1802" spans="1:20" ht="15.6">
      <c r="A1802" s="2">
        <v>3525</v>
      </c>
      <c r="B1802" s="3">
        <v>46051</v>
      </c>
      <c r="C1802" s="4">
        <f>YEAR(SalesDataTable[[#This Row],[Order Date]])</f>
        <v>2026</v>
      </c>
      <c r="D1802" s="4" t="str">
        <f>"Q"&amp;ROUNDUP(MONTH(SalesDataTable[[#This Row],[Order Date]])/3,0)</f>
        <v>Q1</v>
      </c>
      <c r="E1802" s="4">
        <f>MONTH(SalesDataTable[[#This Row],[Order Date]])</f>
        <v>1</v>
      </c>
      <c r="F1802" s="4" t="str">
        <f>TEXT(SalesDataTable[[#This Row],[Order Date]],"MMM")</f>
        <v>Jan</v>
      </c>
      <c r="G1802" s="4" t="s">
        <v>11</v>
      </c>
      <c r="H1802" s="4" t="s">
        <v>25</v>
      </c>
      <c r="I1802" s="4" t="s">
        <v>8</v>
      </c>
      <c r="J1802" s="4" t="s">
        <v>16</v>
      </c>
      <c r="K1802" s="4" t="s">
        <v>34</v>
      </c>
      <c r="L1802" s="4" t="s">
        <v>45</v>
      </c>
      <c r="M1802" s="8">
        <v>3</v>
      </c>
      <c r="N1802" s="5">
        <v>49.63</v>
      </c>
      <c r="O1802" s="6">
        <v>0.1</v>
      </c>
      <c r="P1802" s="5">
        <v>22.06</v>
      </c>
      <c r="Q1802" s="5">
        <f t="shared" si="112"/>
        <v>134.001</v>
      </c>
      <c r="R1802" s="5">
        <f t="shared" si="113"/>
        <v>66.179999999999993</v>
      </c>
      <c r="S1802" s="5">
        <f t="shared" si="114"/>
        <v>67.821000000000012</v>
      </c>
      <c r="T1802" s="7">
        <f t="shared" si="115"/>
        <v>0.50612308863366695</v>
      </c>
    </row>
    <row r="1803" spans="1:20" ht="15.6">
      <c r="A1803" s="2">
        <v>3527</v>
      </c>
      <c r="B1803" s="3">
        <v>46351</v>
      </c>
      <c r="C1803" s="4">
        <f>YEAR(SalesDataTable[[#This Row],[Order Date]])</f>
        <v>2026</v>
      </c>
      <c r="D1803" s="4" t="str">
        <f>"Q"&amp;ROUNDUP(MONTH(SalesDataTable[[#This Row],[Order Date]])/3,0)</f>
        <v>Q4</v>
      </c>
      <c r="E1803" s="4">
        <f>MONTH(SalesDataTable[[#This Row],[Order Date]])</f>
        <v>11</v>
      </c>
      <c r="F1803" s="4" t="str">
        <f>TEXT(SalesDataTable[[#This Row],[Order Date]],"MMM")</f>
        <v>Nov</v>
      </c>
      <c r="G1803" s="4" t="s">
        <v>6</v>
      </c>
      <c r="H1803" s="4" t="s">
        <v>27</v>
      </c>
      <c r="I1803" s="4" t="s">
        <v>28</v>
      </c>
      <c r="J1803" s="4" t="s">
        <v>3</v>
      </c>
      <c r="K1803" s="4" t="s">
        <v>9</v>
      </c>
      <c r="L1803" s="4" t="s">
        <v>17</v>
      </c>
      <c r="M1803" s="8">
        <v>4</v>
      </c>
      <c r="N1803" s="5">
        <v>146.19</v>
      </c>
      <c r="O1803" s="6">
        <v>0.1</v>
      </c>
      <c r="P1803" s="5">
        <v>79.569999999999993</v>
      </c>
      <c r="Q1803" s="5">
        <f t="shared" si="112"/>
        <v>526.28399999999999</v>
      </c>
      <c r="R1803" s="5">
        <f t="shared" si="113"/>
        <v>318.27999999999997</v>
      </c>
      <c r="S1803" s="5">
        <f t="shared" si="114"/>
        <v>208.00400000000002</v>
      </c>
      <c r="T1803" s="7">
        <f t="shared" si="115"/>
        <v>0.39523147198090769</v>
      </c>
    </row>
    <row r="1804" spans="1:20" ht="15.6">
      <c r="A1804" s="2">
        <v>3529</v>
      </c>
      <c r="B1804" s="3">
        <v>46271</v>
      </c>
      <c r="C1804" s="4">
        <f>YEAR(SalesDataTable[[#This Row],[Order Date]])</f>
        <v>2026</v>
      </c>
      <c r="D1804" s="4" t="str">
        <f>"Q"&amp;ROUNDUP(MONTH(SalesDataTable[[#This Row],[Order Date]])/3,0)</f>
        <v>Q3</v>
      </c>
      <c r="E1804" s="4">
        <f>MONTH(SalesDataTable[[#This Row],[Order Date]])</f>
        <v>9</v>
      </c>
      <c r="F1804" s="4" t="str">
        <f>TEXT(SalesDataTable[[#This Row],[Order Date]],"MMM")</f>
        <v>Sep</v>
      </c>
      <c r="G1804" s="4" t="s">
        <v>11</v>
      </c>
      <c r="H1804" s="4" t="s">
        <v>25</v>
      </c>
      <c r="I1804" s="4" t="s">
        <v>8</v>
      </c>
      <c r="J1804" s="4" t="s">
        <v>3</v>
      </c>
      <c r="K1804" s="4" t="s">
        <v>34</v>
      </c>
      <c r="L1804" s="4" t="s">
        <v>35</v>
      </c>
      <c r="M1804" s="8">
        <v>4</v>
      </c>
      <c r="N1804" s="5">
        <v>39.4</v>
      </c>
      <c r="O1804" s="6">
        <v>0.15</v>
      </c>
      <c r="P1804" s="5">
        <v>14.95</v>
      </c>
      <c r="Q1804" s="5">
        <f t="shared" si="112"/>
        <v>133.95999999999998</v>
      </c>
      <c r="R1804" s="5">
        <f t="shared" si="113"/>
        <v>59.8</v>
      </c>
      <c r="S1804" s="5">
        <f t="shared" si="114"/>
        <v>74.159999999999982</v>
      </c>
      <c r="T1804" s="7">
        <f t="shared" si="115"/>
        <v>0.55359808898178553</v>
      </c>
    </row>
    <row r="1805" spans="1:20" ht="15.6">
      <c r="A1805" s="2">
        <v>3530</v>
      </c>
      <c r="B1805" s="3">
        <v>46070</v>
      </c>
      <c r="C1805" s="4">
        <f>YEAR(SalesDataTable[[#This Row],[Order Date]])</f>
        <v>2026</v>
      </c>
      <c r="D1805" s="4" t="str">
        <f>"Q"&amp;ROUNDUP(MONTH(SalesDataTable[[#This Row],[Order Date]])/3,0)</f>
        <v>Q1</v>
      </c>
      <c r="E1805" s="4">
        <f>MONTH(SalesDataTable[[#This Row],[Order Date]])</f>
        <v>2</v>
      </c>
      <c r="F1805" s="4" t="str">
        <f>TEXT(SalesDataTable[[#This Row],[Order Date]],"MMM")</f>
        <v>Feb</v>
      </c>
      <c r="G1805" s="4" t="s">
        <v>0</v>
      </c>
      <c r="H1805" s="4" t="s">
        <v>1</v>
      </c>
      <c r="I1805" s="4" t="s">
        <v>2</v>
      </c>
      <c r="J1805" s="4" t="s">
        <v>13</v>
      </c>
      <c r="K1805" s="4" t="s">
        <v>23</v>
      </c>
      <c r="L1805" s="4" t="s">
        <v>24</v>
      </c>
      <c r="M1805" s="8">
        <v>2</v>
      </c>
      <c r="N1805" s="5">
        <v>336.83</v>
      </c>
      <c r="O1805" s="6">
        <v>0</v>
      </c>
      <c r="P1805" s="5">
        <v>194.42</v>
      </c>
      <c r="Q1805" s="5">
        <f t="shared" si="112"/>
        <v>673.66</v>
      </c>
      <c r="R1805" s="5">
        <f t="shared" si="113"/>
        <v>388.84</v>
      </c>
      <c r="S1805" s="5">
        <f t="shared" si="114"/>
        <v>284.82</v>
      </c>
      <c r="T1805" s="7">
        <f t="shared" si="115"/>
        <v>0.42279488169106078</v>
      </c>
    </row>
    <row r="1806" spans="1:20" ht="15.6">
      <c r="A1806" s="2">
        <v>3531</v>
      </c>
      <c r="B1806" s="3">
        <v>46157</v>
      </c>
      <c r="C1806" s="4">
        <f>YEAR(SalesDataTable[[#This Row],[Order Date]])</f>
        <v>2026</v>
      </c>
      <c r="D1806" s="4" t="str">
        <f>"Q"&amp;ROUNDUP(MONTH(SalesDataTable[[#This Row],[Order Date]])/3,0)</f>
        <v>Q2</v>
      </c>
      <c r="E1806" s="4">
        <f>MONTH(SalesDataTable[[#This Row],[Order Date]])</f>
        <v>5</v>
      </c>
      <c r="F1806" s="4" t="str">
        <f>TEXT(SalesDataTable[[#This Row],[Order Date]],"MMM")</f>
        <v>May</v>
      </c>
      <c r="G1806" s="4" t="s">
        <v>20</v>
      </c>
      <c r="H1806" s="4" t="s">
        <v>47</v>
      </c>
      <c r="I1806" s="4" t="s">
        <v>19</v>
      </c>
      <c r="J1806" s="4" t="s">
        <v>16</v>
      </c>
      <c r="K1806" s="4" t="s">
        <v>34</v>
      </c>
      <c r="L1806" s="4" t="s">
        <v>42</v>
      </c>
      <c r="M1806" s="8">
        <v>4</v>
      </c>
      <c r="N1806" s="5">
        <v>36.21</v>
      </c>
      <c r="O1806" s="6">
        <v>0</v>
      </c>
      <c r="P1806" s="5">
        <v>14.3</v>
      </c>
      <c r="Q1806" s="5">
        <f t="shared" si="112"/>
        <v>144.84</v>
      </c>
      <c r="R1806" s="5">
        <f t="shared" si="113"/>
        <v>57.2</v>
      </c>
      <c r="S1806" s="5">
        <f t="shared" si="114"/>
        <v>87.64</v>
      </c>
      <c r="T1806" s="7">
        <f t="shared" si="115"/>
        <v>0.60508146920740125</v>
      </c>
    </row>
    <row r="1807" spans="1:20" ht="15.6">
      <c r="A1807" s="2">
        <v>3532</v>
      </c>
      <c r="B1807" s="3">
        <v>46183</v>
      </c>
      <c r="C1807" s="4">
        <f>YEAR(SalesDataTable[[#This Row],[Order Date]])</f>
        <v>2026</v>
      </c>
      <c r="D1807" s="4" t="str">
        <f>"Q"&amp;ROUNDUP(MONTH(SalesDataTable[[#This Row],[Order Date]])/3,0)</f>
        <v>Q2</v>
      </c>
      <c r="E1807" s="4">
        <f>MONTH(SalesDataTable[[#This Row],[Order Date]])</f>
        <v>6</v>
      </c>
      <c r="F1807" s="4" t="str">
        <f>TEXT(SalesDataTable[[#This Row],[Order Date]],"MMM")</f>
        <v>Jun</v>
      </c>
      <c r="G1807" s="4" t="s">
        <v>11</v>
      </c>
      <c r="H1807" s="4" t="s">
        <v>39</v>
      </c>
      <c r="I1807" s="4" t="s">
        <v>28</v>
      </c>
      <c r="J1807" s="4" t="s">
        <v>16</v>
      </c>
      <c r="K1807" s="4" t="s">
        <v>34</v>
      </c>
      <c r="L1807" s="4" t="s">
        <v>42</v>
      </c>
      <c r="M1807" s="8">
        <v>1</v>
      </c>
      <c r="N1807" s="5">
        <v>35.93</v>
      </c>
      <c r="O1807" s="6">
        <v>0.1</v>
      </c>
      <c r="P1807" s="5">
        <v>13.52</v>
      </c>
      <c r="Q1807" s="5">
        <f t="shared" si="112"/>
        <v>32.337000000000003</v>
      </c>
      <c r="R1807" s="5">
        <f t="shared" si="113"/>
        <v>13.52</v>
      </c>
      <c r="S1807" s="5">
        <f t="shared" si="114"/>
        <v>18.817000000000004</v>
      </c>
      <c r="T1807" s="7">
        <f t="shared" si="115"/>
        <v>0.58190308315551853</v>
      </c>
    </row>
    <row r="1808" spans="1:20" ht="15.6">
      <c r="A1808" s="2">
        <v>3535</v>
      </c>
      <c r="B1808" s="3">
        <v>46384</v>
      </c>
      <c r="C1808" s="4">
        <f>YEAR(SalesDataTable[[#This Row],[Order Date]])</f>
        <v>2026</v>
      </c>
      <c r="D1808" s="4" t="str">
        <f>"Q"&amp;ROUNDUP(MONTH(SalesDataTable[[#This Row],[Order Date]])/3,0)</f>
        <v>Q4</v>
      </c>
      <c r="E1808" s="4">
        <f>MONTH(SalesDataTable[[#This Row],[Order Date]])</f>
        <v>12</v>
      </c>
      <c r="F1808" s="4" t="str">
        <f>TEXT(SalesDataTable[[#This Row],[Order Date]],"MMM")</f>
        <v>Dec</v>
      </c>
      <c r="G1808" s="4" t="s">
        <v>6</v>
      </c>
      <c r="H1808" s="4" t="s">
        <v>27</v>
      </c>
      <c r="I1808" s="4" t="s">
        <v>19</v>
      </c>
      <c r="J1808" s="4" t="s">
        <v>13</v>
      </c>
      <c r="K1808" s="4" t="s">
        <v>14</v>
      </c>
      <c r="L1808" s="4" t="s">
        <v>15</v>
      </c>
      <c r="M1808" s="8">
        <v>1</v>
      </c>
      <c r="N1808" s="5">
        <v>37.03</v>
      </c>
      <c r="O1808" s="6">
        <v>0.15</v>
      </c>
      <c r="P1808" s="5">
        <v>13.53</v>
      </c>
      <c r="Q1808" s="5">
        <f t="shared" si="112"/>
        <v>31.4755</v>
      </c>
      <c r="R1808" s="5">
        <f t="shared" si="113"/>
        <v>13.53</v>
      </c>
      <c r="S1808" s="5">
        <f t="shared" si="114"/>
        <v>17.945500000000003</v>
      </c>
      <c r="T1808" s="7">
        <f t="shared" si="115"/>
        <v>0.57014185636447401</v>
      </c>
    </row>
    <row r="1809" spans="1:20" ht="15.6">
      <c r="A1809" s="2">
        <v>3536</v>
      </c>
      <c r="B1809" s="3">
        <v>46095</v>
      </c>
      <c r="C1809" s="4">
        <f>YEAR(SalesDataTable[[#This Row],[Order Date]])</f>
        <v>2026</v>
      </c>
      <c r="D1809" s="4" t="str">
        <f>"Q"&amp;ROUNDUP(MONTH(SalesDataTable[[#This Row],[Order Date]])/3,0)</f>
        <v>Q1</v>
      </c>
      <c r="E1809" s="4">
        <f>MONTH(SalesDataTable[[#This Row],[Order Date]])</f>
        <v>3</v>
      </c>
      <c r="F1809" s="4" t="str">
        <f>TEXT(SalesDataTable[[#This Row],[Order Date]],"MMM")</f>
        <v>Mar</v>
      </c>
      <c r="G1809" s="4" t="s">
        <v>11</v>
      </c>
      <c r="H1809" s="4" t="s">
        <v>39</v>
      </c>
      <c r="I1809" s="4" t="s">
        <v>2</v>
      </c>
      <c r="J1809" s="4" t="s">
        <v>13</v>
      </c>
      <c r="K1809" s="4" t="s">
        <v>9</v>
      </c>
      <c r="L1809" s="4" t="s">
        <v>37</v>
      </c>
      <c r="M1809" s="8">
        <v>2</v>
      </c>
      <c r="N1809" s="5">
        <v>153.66</v>
      </c>
      <c r="O1809" s="6">
        <v>0.1</v>
      </c>
      <c r="P1809" s="5">
        <v>78.430000000000007</v>
      </c>
      <c r="Q1809" s="5">
        <f t="shared" si="112"/>
        <v>276.58800000000002</v>
      </c>
      <c r="R1809" s="5">
        <f t="shared" si="113"/>
        <v>156.86000000000001</v>
      </c>
      <c r="S1809" s="5">
        <f t="shared" si="114"/>
        <v>119.72800000000001</v>
      </c>
      <c r="T1809" s="7">
        <f t="shared" si="115"/>
        <v>0.43287488972768162</v>
      </c>
    </row>
    <row r="1810" spans="1:20" ht="15.6">
      <c r="A1810" s="2">
        <v>3537</v>
      </c>
      <c r="B1810" s="3">
        <v>46233</v>
      </c>
      <c r="C1810" s="4">
        <f>YEAR(SalesDataTable[[#This Row],[Order Date]])</f>
        <v>2026</v>
      </c>
      <c r="D1810" s="4" t="str">
        <f>"Q"&amp;ROUNDUP(MONTH(SalesDataTable[[#This Row],[Order Date]])/3,0)</f>
        <v>Q3</v>
      </c>
      <c r="E1810" s="4">
        <f>MONTH(SalesDataTable[[#This Row],[Order Date]])</f>
        <v>7</v>
      </c>
      <c r="F1810" s="4" t="str">
        <f>TEXT(SalesDataTable[[#This Row],[Order Date]],"MMM")</f>
        <v>Jul</v>
      </c>
      <c r="G1810" s="4" t="s">
        <v>6</v>
      </c>
      <c r="H1810" s="4" t="s">
        <v>41</v>
      </c>
      <c r="I1810" s="4" t="s">
        <v>2</v>
      </c>
      <c r="J1810" s="4" t="s">
        <v>3</v>
      </c>
      <c r="K1810" s="4" t="s">
        <v>23</v>
      </c>
      <c r="L1810" s="4" t="s">
        <v>24</v>
      </c>
      <c r="M1810" s="8">
        <v>2</v>
      </c>
      <c r="N1810" s="5">
        <v>332.99</v>
      </c>
      <c r="O1810" s="6">
        <v>0.15</v>
      </c>
      <c r="P1810" s="5">
        <v>199.09</v>
      </c>
      <c r="Q1810" s="5">
        <f t="shared" si="112"/>
        <v>566.08299999999997</v>
      </c>
      <c r="R1810" s="5">
        <f t="shared" si="113"/>
        <v>398.18</v>
      </c>
      <c r="S1810" s="5">
        <f t="shared" si="114"/>
        <v>167.90299999999996</v>
      </c>
      <c r="T1810" s="7">
        <f t="shared" si="115"/>
        <v>0.29660491482697759</v>
      </c>
    </row>
    <row r="1811" spans="1:20" ht="15.6">
      <c r="A1811" s="2">
        <v>3538</v>
      </c>
      <c r="B1811" s="3">
        <v>46080</v>
      </c>
      <c r="C1811" s="4">
        <f>YEAR(SalesDataTable[[#This Row],[Order Date]])</f>
        <v>2026</v>
      </c>
      <c r="D1811" s="4" t="str">
        <f>"Q"&amp;ROUNDUP(MONTH(SalesDataTable[[#This Row],[Order Date]])/3,0)</f>
        <v>Q1</v>
      </c>
      <c r="E1811" s="4">
        <f>MONTH(SalesDataTable[[#This Row],[Order Date]])</f>
        <v>2</v>
      </c>
      <c r="F1811" s="4" t="str">
        <f>TEXT(SalesDataTable[[#This Row],[Order Date]],"MMM")</f>
        <v>Feb</v>
      </c>
      <c r="G1811" s="4" t="s">
        <v>6</v>
      </c>
      <c r="H1811" s="4" t="s">
        <v>49</v>
      </c>
      <c r="I1811" s="4" t="s">
        <v>8</v>
      </c>
      <c r="J1811" s="4" t="s">
        <v>16</v>
      </c>
      <c r="K1811" s="4" t="s">
        <v>34</v>
      </c>
      <c r="L1811" s="4" t="s">
        <v>35</v>
      </c>
      <c r="M1811" s="8">
        <v>12</v>
      </c>
      <c r="N1811" s="5">
        <v>41.27</v>
      </c>
      <c r="O1811" s="6">
        <v>0.1</v>
      </c>
      <c r="P1811" s="5">
        <v>14.71</v>
      </c>
      <c r="Q1811" s="5">
        <f t="shared" si="112"/>
        <v>445.71600000000001</v>
      </c>
      <c r="R1811" s="5">
        <f t="shared" si="113"/>
        <v>176.52</v>
      </c>
      <c r="S1811" s="5">
        <f t="shared" si="114"/>
        <v>269.19600000000003</v>
      </c>
      <c r="T1811" s="7">
        <f t="shared" si="115"/>
        <v>0.60396306168053204</v>
      </c>
    </row>
    <row r="1812" spans="1:20" ht="15.6">
      <c r="A1812" s="2">
        <v>3539</v>
      </c>
      <c r="B1812" s="3">
        <v>46330</v>
      </c>
      <c r="C1812" s="4">
        <f>YEAR(SalesDataTable[[#This Row],[Order Date]])</f>
        <v>2026</v>
      </c>
      <c r="D1812" s="4" t="str">
        <f>"Q"&amp;ROUNDUP(MONTH(SalesDataTable[[#This Row],[Order Date]])/3,0)</f>
        <v>Q4</v>
      </c>
      <c r="E1812" s="4">
        <f>MONTH(SalesDataTable[[#This Row],[Order Date]])</f>
        <v>11</v>
      </c>
      <c r="F1812" s="4" t="str">
        <f>TEXT(SalesDataTable[[#This Row],[Order Date]],"MMM")</f>
        <v>Nov</v>
      </c>
      <c r="G1812" s="4" t="s">
        <v>0</v>
      </c>
      <c r="H1812" s="4" t="s">
        <v>50</v>
      </c>
      <c r="I1812" s="4" t="s">
        <v>28</v>
      </c>
      <c r="J1812" s="4" t="s">
        <v>3</v>
      </c>
      <c r="K1812" s="4" t="s">
        <v>9</v>
      </c>
      <c r="L1812" s="4" t="s">
        <v>37</v>
      </c>
      <c r="M1812" s="8">
        <v>3</v>
      </c>
      <c r="N1812" s="5">
        <v>152.32</v>
      </c>
      <c r="O1812" s="6">
        <v>0.1</v>
      </c>
      <c r="P1812" s="5">
        <v>79.36</v>
      </c>
      <c r="Q1812" s="5">
        <f t="shared" si="112"/>
        <v>411.26400000000001</v>
      </c>
      <c r="R1812" s="5">
        <f t="shared" si="113"/>
        <v>238.07999999999998</v>
      </c>
      <c r="S1812" s="5">
        <f t="shared" si="114"/>
        <v>173.18400000000003</v>
      </c>
      <c r="T1812" s="7">
        <f t="shared" si="115"/>
        <v>0.42110177404295057</v>
      </c>
    </row>
    <row r="1813" spans="1:20" ht="15.6">
      <c r="A1813" s="2">
        <v>3542</v>
      </c>
      <c r="B1813" s="3">
        <v>46323</v>
      </c>
      <c r="C1813" s="4">
        <f>YEAR(SalesDataTable[[#This Row],[Order Date]])</f>
        <v>2026</v>
      </c>
      <c r="D1813" s="4" t="str">
        <f>"Q"&amp;ROUNDUP(MONTH(SalesDataTable[[#This Row],[Order Date]])/3,0)</f>
        <v>Q4</v>
      </c>
      <c r="E1813" s="4">
        <f>MONTH(SalesDataTable[[#This Row],[Order Date]])</f>
        <v>10</v>
      </c>
      <c r="F1813" s="4" t="str">
        <f>TEXT(SalesDataTable[[#This Row],[Order Date]],"MMM")</f>
        <v>Oct</v>
      </c>
      <c r="G1813" s="4" t="s">
        <v>20</v>
      </c>
      <c r="H1813" s="4" t="s">
        <v>21</v>
      </c>
      <c r="I1813" s="4" t="s">
        <v>2</v>
      </c>
      <c r="J1813" s="4" t="s">
        <v>13</v>
      </c>
      <c r="K1813" s="4" t="s">
        <v>4</v>
      </c>
      <c r="L1813" s="4" t="s">
        <v>22</v>
      </c>
      <c r="M1813" s="8">
        <v>2</v>
      </c>
      <c r="N1813" s="5">
        <v>50.66</v>
      </c>
      <c r="O1813" s="6">
        <v>0</v>
      </c>
      <c r="P1813" s="5">
        <v>22.02</v>
      </c>
      <c r="Q1813" s="5">
        <f t="shared" si="112"/>
        <v>101.32</v>
      </c>
      <c r="R1813" s="5">
        <f t="shared" si="113"/>
        <v>44.04</v>
      </c>
      <c r="S1813" s="5">
        <f t="shared" si="114"/>
        <v>57.279999999999994</v>
      </c>
      <c r="T1813" s="7">
        <f t="shared" si="115"/>
        <v>0.56533754441373862</v>
      </c>
    </row>
    <row r="1814" spans="1:20" ht="15.6">
      <c r="A1814" s="2">
        <v>3546</v>
      </c>
      <c r="B1814" s="3">
        <v>46219</v>
      </c>
      <c r="C1814" s="4">
        <f>YEAR(SalesDataTable[[#This Row],[Order Date]])</f>
        <v>2026</v>
      </c>
      <c r="D1814" s="4" t="str">
        <f>"Q"&amp;ROUNDUP(MONTH(SalesDataTable[[#This Row],[Order Date]])/3,0)</f>
        <v>Q3</v>
      </c>
      <c r="E1814" s="4">
        <f>MONTH(SalesDataTable[[#This Row],[Order Date]])</f>
        <v>7</v>
      </c>
      <c r="F1814" s="4" t="str">
        <f>TEXT(SalesDataTable[[#This Row],[Order Date]],"MMM")</f>
        <v>Jul</v>
      </c>
      <c r="G1814" s="4" t="s">
        <v>0</v>
      </c>
      <c r="H1814" s="4" t="s">
        <v>50</v>
      </c>
      <c r="I1814" s="4" t="s">
        <v>2</v>
      </c>
      <c r="J1814" s="4" t="s">
        <v>13</v>
      </c>
      <c r="K1814" s="4" t="s">
        <v>4</v>
      </c>
      <c r="L1814" s="4" t="s">
        <v>26</v>
      </c>
      <c r="M1814" s="8">
        <v>2</v>
      </c>
      <c r="N1814" s="5">
        <v>39.69</v>
      </c>
      <c r="O1814" s="6">
        <v>0.05</v>
      </c>
      <c r="P1814" s="5">
        <v>16.88</v>
      </c>
      <c r="Q1814" s="5">
        <f t="shared" si="112"/>
        <v>75.410999999999987</v>
      </c>
      <c r="R1814" s="5">
        <f t="shared" si="113"/>
        <v>33.76</v>
      </c>
      <c r="S1814" s="5">
        <f t="shared" si="114"/>
        <v>41.650999999999989</v>
      </c>
      <c r="T1814" s="7">
        <f t="shared" si="115"/>
        <v>0.55231995332245953</v>
      </c>
    </row>
    <row r="1815" spans="1:20" ht="15.6">
      <c r="A1815" s="2">
        <v>3548</v>
      </c>
      <c r="B1815" s="3">
        <v>46275</v>
      </c>
      <c r="C1815" s="4">
        <f>YEAR(SalesDataTable[[#This Row],[Order Date]])</f>
        <v>2026</v>
      </c>
      <c r="D1815" s="4" t="str">
        <f>"Q"&amp;ROUNDUP(MONTH(SalesDataTable[[#This Row],[Order Date]])/3,0)</f>
        <v>Q3</v>
      </c>
      <c r="E1815" s="4">
        <f>MONTH(SalesDataTable[[#This Row],[Order Date]])</f>
        <v>9</v>
      </c>
      <c r="F1815" s="4" t="str">
        <f>TEXT(SalesDataTable[[#This Row],[Order Date]],"MMM")</f>
        <v>Sep</v>
      </c>
      <c r="G1815" s="4" t="s">
        <v>20</v>
      </c>
      <c r="H1815" s="4" t="s">
        <v>31</v>
      </c>
      <c r="I1815" s="4" t="s">
        <v>19</v>
      </c>
      <c r="J1815" s="4" t="s">
        <v>3</v>
      </c>
      <c r="K1815" s="4" t="s">
        <v>9</v>
      </c>
      <c r="L1815" s="4" t="s">
        <v>46</v>
      </c>
      <c r="M1815" s="8">
        <v>2</v>
      </c>
      <c r="N1815" s="5">
        <v>72.61</v>
      </c>
      <c r="O1815" s="6">
        <v>0</v>
      </c>
      <c r="P1815" s="5">
        <v>32.68</v>
      </c>
      <c r="Q1815" s="5">
        <f t="shared" si="112"/>
        <v>145.22</v>
      </c>
      <c r="R1815" s="5">
        <f t="shared" si="113"/>
        <v>65.36</v>
      </c>
      <c r="S1815" s="5">
        <f t="shared" si="114"/>
        <v>79.86</v>
      </c>
      <c r="T1815" s="7">
        <f t="shared" si="115"/>
        <v>0.54992425285773305</v>
      </c>
    </row>
    <row r="1816" spans="1:20" ht="15.6">
      <c r="A1816" s="2">
        <v>3549</v>
      </c>
      <c r="B1816" s="3">
        <v>46271</v>
      </c>
      <c r="C1816" s="4">
        <f>YEAR(SalesDataTable[[#This Row],[Order Date]])</f>
        <v>2026</v>
      </c>
      <c r="D1816" s="4" t="str">
        <f>"Q"&amp;ROUNDUP(MONTH(SalesDataTable[[#This Row],[Order Date]])/3,0)</f>
        <v>Q3</v>
      </c>
      <c r="E1816" s="4">
        <f>MONTH(SalesDataTable[[#This Row],[Order Date]])</f>
        <v>9</v>
      </c>
      <c r="F1816" s="4" t="str">
        <f>TEXT(SalesDataTable[[#This Row],[Order Date]],"MMM")</f>
        <v>Sep</v>
      </c>
      <c r="G1816" s="4" t="s">
        <v>20</v>
      </c>
      <c r="H1816" s="4" t="s">
        <v>33</v>
      </c>
      <c r="I1816" s="4" t="s">
        <v>2</v>
      </c>
      <c r="J1816" s="4" t="s">
        <v>13</v>
      </c>
      <c r="K1816" s="4" t="s">
        <v>14</v>
      </c>
      <c r="L1816" s="4" t="s">
        <v>32</v>
      </c>
      <c r="M1816" s="8">
        <v>1</v>
      </c>
      <c r="N1816" s="5">
        <v>47.17</v>
      </c>
      <c r="O1816" s="6">
        <v>0</v>
      </c>
      <c r="P1816" s="5">
        <v>18.64</v>
      </c>
      <c r="Q1816" s="5">
        <f t="shared" si="112"/>
        <v>47.17</v>
      </c>
      <c r="R1816" s="5">
        <f t="shared" si="113"/>
        <v>18.64</v>
      </c>
      <c r="S1816" s="5">
        <f t="shared" si="114"/>
        <v>28.53</v>
      </c>
      <c r="T1816" s="7">
        <f t="shared" si="115"/>
        <v>0.60483358066567738</v>
      </c>
    </row>
    <row r="1817" spans="1:20" ht="15.6">
      <c r="A1817" s="2">
        <v>3550</v>
      </c>
      <c r="B1817" s="3">
        <v>46233</v>
      </c>
      <c r="C1817" s="4">
        <f>YEAR(SalesDataTable[[#This Row],[Order Date]])</f>
        <v>2026</v>
      </c>
      <c r="D1817" s="4" t="str">
        <f>"Q"&amp;ROUNDUP(MONTH(SalesDataTable[[#This Row],[Order Date]])/3,0)</f>
        <v>Q3</v>
      </c>
      <c r="E1817" s="4">
        <f>MONTH(SalesDataTable[[#This Row],[Order Date]])</f>
        <v>7</v>
      </c>
      <c r="F1817" s="4" t="str">
        <f>TEXT(SalesDataTable[[#This Row],[Order Date]],"MMM")</f>
        <v>Jul</v>
      </c>
      <c r="G1817" s="4" t="s">
        <v>0</v>
      </c>
      <c r="H1817" s="4" t="s">
        <v>50</v>
      </c>
      <c r="I1817" s="4" t="s">
        <v>2</v>
      </c>
      <c r="J1817" s="4" t="s">
        <v>3</v>
      </c>
      <c r="K1817" s="4" t="s">
        <v>23</v>
      </c>
      <c r="L1817" s="4" t="s">
        <v>51</v>
      </c>
      <c r="M1817" s="8">
        <v>3</v>
      </c>
      <c r="N1817" s="5">
        <v>120.88</v>
      </c>
      <c r="O1817" s="6">
        <v>0</v>
      </c>
      <c r="P1817" s="5">
        <v>60.97</v>
      </c>
      <c r="Q1817" s="5">
        <f t="shared" si="112"/>
        <v>362.64</v>
      </c>
      <c r="R1817" s="5">
        <f t="shared" si="113"/>
        <v>182.91</v>
      </c>
      <c r="S1817" s="5">
        <f t="shared" si="114"/>
        <v>179.73</v>
      </c>
      <c r="T1817" s="7">
        <f t="shared" si="115"/>
        <v>0.49561548643282594</v>
      </c>
    </row>
    <row r="1818" spans="1:20" ht="15.6">
      <c r="A1818" s="2">
        <v>3551</v>
      </c>
      <c r="B1818" s="3">
        <v>46082</v>
      </c>
      <c r="C1818" s="4">
        <f>YEAR(SalesDataTable[[#This Row],[Order Date]])</f>
        <v>2026</v>
      </c>
      <c r="D1818" s="4" t="str">
        <f>"Q"&amp;ROUNDUP(MONTH(SalesDataTable[[#This Row],[Order Date]])/3,0)</f>
        <v>Q1</v>
      </c>
      <c r="E1818" s="4">
        <f>MONTH(SalesDataTable[[#This Row],[Order Date]])</f>
        <v>3</v>
      </c>
      <c r="F1818" s="4" t="str">
        <f>TEXT(SalesDataTable[[#This Row],[Order Date]],"MMM")</f>
        <v>Mar</v>
      </c>
      <c r="G1818" s="4" t="s">
        <v>6</v>
      </c>
      <c r="H1818" s="4" t="s">
        <v>41</v>
      </c>
      <c r="I1818" s="4" t="s">
        <v>28</v>
      </c>
      <c r="J1818" s="4" t="s">
        <v>3</v>
      </c>
      <c r="K1818" s="4" t="s">
        <v>4</v>
      </c>
      <c r="L1818" s="4" t="s">
        <v>30</v>
      </c>
      <c r="M1818" s="8">
        <v>2</v>
      </c>
      <c r="N1818" s="5">
        <v>100.79</v>
      </c>
      <c r="O1818" s="6">
        <v>0.05</v>
      </c>
      <c r="P1818" s="5">
        <v>49</v>
      </c>
      <c r="Q1818" s="5">
        <f t="shared" si="112"/>
        <v>191.501</v>
      </c>
      <c r="R1818" s="5">
        <f t="shared" si="113"/>
        <v>98</v>
      </c>
      <c r="S1818" s="5">
        <f t="shared" si="114"/>
        <v>93.501000000000005</v>
      </c>
      <c r="T1818" s="7">
        <f t="shared" si="115"/>
        <v>0.48825332504791097</v>
      </c>
    </row>
    <row r="1819" spans="1:20" ht="15.6">
      <c r="A1819" s="2">
        <v>3553</v>
      </c>
      <c r="B1819" s="3">
        <v>46240</v>
      </c>
      <c r="C1819" s="4">
        <f>YEAR(SalesDataTable[[#This Row],[Order Date]])</f>
        <v>2026</v>
      </c>
      <c r="D1819" s="4" t="str">
        <f>"Q"&amp;ROUNDUP(MONTH(SalesDataTable[[#This Row],[Order Date]])/3,0)</f>
        <v>Q3</v>
      </c>
      <c r="E1819" s="4">
        <f>MONTH(SalesDataTable[[#This Row],[Order Date]])</f>
        <v>8</v>
      </c>
      <c r="F1819" s="4" t="str">
        <f>TEXT(SalesDataTable[[#This Row],[Order Date]],"MMM")</f>
        <v>Aug</v>
      </c>
      <c r="G1819" s="4" t="s">
        <v>20</v>
      </c>
      <c r="H1819" s="4" t="s">
        <v>47</v>
      </c>
      <c r="I1819" s="4" t="s">
        <v>2</v>
      </c>
      <c r="J1819" s="4" t="s">
        <v>13</v>
      </c>
      <c r="K1819" s="4" t="s">
        <v>9</v>
      </c>
      <c r="L1819" s="4" t="s">
        <v>37</v>
      </c>
      <c r="M1819" s="8">
        <v>4</v>
      </c>
      <c r="N1819" s="5">
        <v>154.41999999999999</v>
      </c>
      <c r="O1819" s="6">
        <v>0</v>
      </c>
      <c r="P1819" s="5">
        <v>77.86</v>
      </c>
      <c r="Q1819" s="5">
        <f t="shared" si="112"/>
        <v>617.67999999999995</v>
      </c>
      <c r="R1819" s="5">
        <f t="shared" si="113"/>
        <v>311.44</v>
      </c>
      <c r="S1819" s="5">
        <f t="shared" si="114"/>
        <v>306.23999999999995</v>
      </c>
      <c r="T1819" s="7">
        <f t="shared" si="115"/>
        <v>0.49579070068643954</v>
      </c>
    </row>
    <row r="1820" spans="1:20" ht="15.6">
      <c r="A1820" s="2">
        <v>3555</v>
      </c>
      <c r="B1820" s="3">
        <v>46179</v>
      </c>
      <c r="C1820" s="4">
        <f>YEAR(SalesDataTable[[#This Row],[Order Date]])</f>
        <v>2026</v>
      </c>
      <c r="D1820" s="4" t="str">
        <f>"Q"&amp;ROUNDUP(MONTH(SalesDataTable[[#This Row],[Order Date]])/3,0)</f>
        <v>Q2</v>
      </c>
      <c r="E1820" s="4">
        <f>MONTH(SalesDataTable[[#This Row],[Order Date]])</f>
        <v>6</v>
      </c>
      <c r="F1820" s="4" t="str">
        <f>TEXT(SalesDataTable[[#This Row],[Order Date]],"MMM")</f>
        <v>Jun</v>
      </c>
      <c r="G1820" s="4" t="s">
        <v>11</v>
      </c>
      <c r="H1820" s="4" t="s">
        <v>12</v>
      </c>
      <c r="I1820" s="4" t="s">
        <v>8</v>
      </c>
      <c r="J1820" s="4" t="s">
        <v>16</v>
      </c>
      <c r="K1820" s="4" t="s">
        <v>23</v>
      </c>
      <c r="L1820" s="4" t="s">
        <v>24</v>
      </c>
      <c r="M1820" s="8">
        <v>4</v>
      </c>
      <c r="N1820" s="5">
        <v>346.14</v>
      </c>
      <c r="O1820" s="6">
        <v>0.05</v>
      </c>
      <c r="P1820" s="5">
        <v>198.97</v>
      </c>
      <c r="Q1820" s="5">
        <f t="shared" si="112"/>
        <v>1315.3319999999999</v>
      </c>
      <c r="R1820" s="5">
        <f t="shared" si="113"/>
        <v>795.88</v>
      </c>
      <c r="S1820" s="5">
        <f t="shared" si="114"/>
        <v>519.45199999999988</v>
      </c>
      <c r="T1820" s="7">
        <f t="shared" si="115"/>
        <v>0.39492082607280893</v>
      </c>
    </row>
    <row r="1821" spans="1:20" ht="15.6">
      <c r="A1821" s="2">
        <v>3556</v>
      </c>
      <c r="B1821" s="3">
        <v>46243</v>
      </c>
      <c r="C1821" s="4">
        <f>YEAR(SalesDataTable[[#This Row],[Order Date]])</f>
        <v>2026</v>
      </c>
      <c r="D1821" s="4" t="str">
        <f>"Q"&amp;ROUNDUP(MONTH(SalesDataTable[[#This Row],[Order Date]])/3,0)</f>
        <v>Q3</v>
      </c>
      <c r="E1821" s="4">
        <f>MONTH(SalesDataTable[[#This Row],[Order Date]])</f>
        <v>8</v>
      </c>
      <c r="F1821" s="4" t="str">
        <f>TEXT(SalesDataTable[[#This Row],[Order Date]],"MMM")</f>
        <v>Aug</v>
      </c>
      <c r="G1821" s="4" t="s">
        <v>11</v>
      </c>
      <c r="H1821" s="4" t="s">
        <v>52</v>
      </c>
      <c r="I1821" s="4" t="s">
        <v>2</v>
      </c>
      <c r="J1821" s="4" t="s">
        <v>13</v>
      </c>
      <c r="K1821" s="4" t="s">
        <v>4</v>
      </c>
      <c r="L1821" s="4" t="s">
        <v>5</v>
      </c>
      <c r="M1821" s="8">
        <v>4</v>
      </c>
      <c r="N1821" s="5">
        <v>82.63</v>
      </c>
      <c r="O1821" s="6">
        <v>0.1</v>
      </c>
      <c r="P1821" s="5">
        <v>43.78</v>
      </c>
      <c r="Q1821" s="5">
        <f t="shared" si="112"/>
        <v>297.46800000000002</v>
      </c>
      <c r="R1821" s="5">
        <f t="shared" si="113"/>
        <v>175.12</v>
      </c>
      <c r="S1821" s="5">
        <f t="shared" si="114"/>
        <v>122.34800000000001</v>
      </c>
      <c r="T1821" s="7">
        <f t="shared" si="115"/>
        <v>0.41129802197211129</v>
      </c>
    </row>
    <row r="1822" spans="1:20" ht="15.6">
      <c r="A1822" s="2">
        <v>3559</v>
      </c>
      <c r="B1822" s="3">
        <v>46258</v>
      </c>
      <c r="C1822" s="4">
        <f>YEAR(SalesDataTable[[#This Row],[Order Date]])</f>
        <v>2026</v>
      </c>
      <c r="D1822" s="4" t="str">
        <f>"Q"&amp;ROUNDUP(MONTH(SalesDataTable[[#This Row],[Order Date]])/3,0)</f>
        <v>Q3</v>
      </c>
      <c r="E1822" s="4">
        <f>MONTH(SalesDataTable[[#This Row],[Order Date]])</f>
        <v>8</v>
      </c>
      <c r="F1822" s="4" t="str">
        <f>TEXT(SalesDataTable[[#This Row],[Order Date]],"MMM")</f>
        <v>Aug</v>
      </c>
      <c r="G1822" s="4" t="s">
        <v>20</v>
      </c>
      <c r="H1822" s="4" t="s">
        <v>33</v>
      </c>
      <c r="I1822" s="4" t="s">
        <v>2</v>
      </c>
      <c r="J1822" s="4" t="s">
        <v>3</v>
      </c>
      <c r="K1822" s="4" t="s">
        <v>34</v>
      </c>
      <c r="L1822" s="4" t="s">
        <v>42</v>
      </c>
      <c r="M1822" s="8">
        <v>1</v>
      </c>
      <c r="N1822" s="5">
        <v>36.28</v>
      </c>
      <c r="O1822" s="6">
        <v>0.1</v>
      </c>
      <c r="P1822" s="5">
        <v>14.16</v>
      </c>
      <c r="Q1822" s="5">
        <f t="shared" si="112"/>
        <v>32.652000000000001</v>
      </c>
      <c r="R1822" s="5">
        <f t="shared" si="113"/>
        <v>14.16</v>
      </c>
      <c r="S1822" s="5">
        <f t="shared" si="114"/>
        <v>18.492000000000001</v>
      </c>
      <c r="T1822" s="7">
        <f t="shared" si="115"/>
        <v>0.56633590591694227</v>
      </c>
    </row>
    <row r="1823" spans="1:20" ht="15.6">
      <c r="A1823" s="2">
        <v>3560</v>
      </c>
      <c r="B1823" s="3">
        <v>46102</v>
      </c>
      <c r="C1823" s="4">
        <f>YEAR(SalesDataTable[[#This Row],[Order Date]])</f>
        <v>2026</v>
      </c>
      <c r="D1823" s="4" t="str">
        <f>"Q"&amp;ROUNDUP(MONTH(SalesDataTable[[#This Row],[Order Date]])/3,0)</f>
        <v>Q1</v>
      </c>
      <c r="E1823" s="4">
        <f>MONTH(SalesDataTable[[#This Row],[Order Date]])</f>
        <v>3</v>
      </c>
      <c r="F1823" s="4" t="str">
        <f>TEXT(SalesDataTable[[#This Row],[Order Date]],"MMM")</f>
        <v>Mar</v>
      </c>
      <c r="G1823" s="4" t="s">
        <v>11</v>
      </c>
      <c r="H1823" s="4" t="s">
        <v>52</v>
      </c>
      <c r="I1823" s="4" t="s">
        <v>2</v>
      </c>
      <c r="J1823" s="4" t="s">
        <v>3</v>
      </c>
      <c r="K1823" s="4" t="s">
        <v>34</v>
      </c>
      <c r="L1823" s="4" t="s">
        <v>45</v>
      </c>
      <c r="M1823" s="8">
        <v>3</v>
      </c>
      <c r="N1823" s="5">
        <v>50.46</v>
      </c>
      <c r="O1823" s="6">
        <v>0.1</v>
      </c>
      <c r="P1823" s="5">
        <v>21.9</v>
      </c>
      <c r="Q1823" s="5">
        <f t="shared" si="112"/>
        <v>136.24199999999999</v>
      </c>
      <c r="R1823" s="5">
        <f t="shared" si="113"/>
        <v>65.699999999999989</v>
      </c>
      <c r="S1823" s="5">
        <f t="shared" si="114"/>
        <v>70.542000000000002</v>
      </c>
      <c r="T1823" s="7">
        <f t="shared" si="115"/>
        <v>0.51776985070683057</v>
      </c>
    </row>
    <row r="1824" spans="1:20" ht="15.6">
      <c r="A1824" s="2">
        <v>3563</v>
      </c>
      <c r="B1824" s="3">
        <v>46100</v>
      </c>
      <c r="C1824" s="4">
        <f>YEAR(SalesDataTable[[#This Row],[Order Date]])</f>
        <v>2026</v>
      </c>
      <c r="D1824" s="4" t="str">
        <f>"Q"&amp;ROUNDUP(MONTH(SalesDataTable[[#This Row],[Order Date]])/3,0)</f>
        <v>Q1</v>
      </c>
      <c r="E1824" s="4">
        <f>MONTH(SalesDataTable[[#This Row],[Order Date]])</f>
        <v>3</v>
      </c>
      <c r="F1824" s="4" t="str">
        <f>TEXT(SalesDataTable[[#This Row],[Order Date]],"MMM")</f>
        <v>Mar</v>
      </c>
      <c r="G1824" s="4" t="s">
        <v>20</v>
      </c>
      <c r="H1824" s="4" t="s">
        <v>33</v>
      </c>
      <c r="I1824" s="4" t="s">
        <v>2</v>
      </c>
      <c r="J1824" s="4" t="s">
        <v>3</v>
      </c>
      <c r="K1824" s="4" t="s">
        <v>4</v>
      </c>
      <c r="L1824" s="4" t="s">
        <v>26</v>
      </c>
      <c r="M1824" s="8">
        <v>2</v>
      </c>
      <c r="N1824" s="5">
        <v>40.090000000000003</v>
      </c>
      <c r="O1824" s="6">
        <v>0</v>
      </c>
      <c r="P1824" s="5">
        <v>17.2</v>
      </c>
      <c r="Q1824" s="5">
        <f t="shared" si="112"/>
        <v>80.180000000000007</v>
      </c>
      <c r="R1824" s="5">
        <f t="shared" si="113"/>
        <v>34.4</v>
      </c>
      <c r="S1824" s="5">
        <f t="shared" si="114"/>
        <v>45.780000000000008</v>
      </c>
      <c r="T1824" s="7">
        <f t="shared" si="115"/>
        <v>0.57096532801197308</v>
      </c>
    </row>
    <row r="1825" spans="1:20" ht="15.6">
      <c r="A1825" s="2">
        <v>3566</v>
      </c>
      <c r="B1825" s="3">
        <v>46306</v>
      </c>
      <c r="C1825" s="4">
        <f>YEAR(SalesDataTable[[#This Row],[Order Date]])</f>
        <v>2026</v>
      </c>
      <c r="D1825" s="4" t="str">
        <f>"Q"&amp;ROUNDUP(MONTH(SalesDataTable[[#This Row],[Order Date]])/3,0)</f>
        <v>Q4</v>
      </c>
      <c r="E1825" s="4">
        <f>MONTH(SalesDataTable[[#This Row],[Order Date]])</f>
        <v>10</v>
      </c>
      <c r="F1825" s="4" t="str">
        <f>TEXT(SalesDataTable[[#This Row],[Order Date]],"MMM")</f>
        <v>Oct</v>
      </c>
      <c r="G1825" s="4" t="s">
        <v>6</v>
      </c>
      <c r="H1825" s="4" t="s">
        <v>43</v>
      </c>
      <c r="I1825" s="4" t="s">
        <v>2</v>
      </c>
      <c r="J1825" s="4" t="s">
        <v>13</v>
      </c>
      <c r="K1825" s="4" t="s">
        <v>34</v>
      </c>
      <c r="L1825" s="4" t="s">
        <v>35</v>
      </c>
      <c r="M1825" s="8">
        <v>1</v>
      </c>
      <c r="N1825" s="5">
        <v>41.33</v>
      </c>
      <c r="O1825" s="6">
        <v>0</v>
      </c>
      <c r="P1825" s="5">
        <v>14.47</v>
      </c>
      <c r="Q1825" s="5">
        <f t="shared" si="112"/>
        <v>41.33</v>
      </c>
      <c r="R1825" s="5">
        <f t="shared" si="113"/>
        <v>14.47</v>
      </c>
      <c r="S1825" s="5">
        <f t="shared" si="114"/>
        <v>26.86</v>
      </c>
      <c r="T1825" s="7">
        <f t="shared" si="115"/>
        <v>0.6498911202516332</v>
      </c>
    </row>
    <row r="1826" spans="1:20" ht="15.6">
      <c r="A1826" s="2">
        <v>3567</v>
      </c>
      <c r="B1826" s="3">
        <v>46277</v>
      </c>
      <c r="C1826" s="4">
        <f>YEAR(SalesDataTable[[#This Row],[Order Date]])</f>
        <v>2026</v>
      </c>
      <c r="D1826" s="4" t="str">
        <f>"Q"&amp;ROUNDUP(MONTH(SalesDataTable[[#This Row],[Order Date]])/3,0)</f>
        <v>Q3</v>
      </c>
      <c r="E1826" s="4">
        <f>MONTH(SalesDataTable[[#This Row],[Order Date]])</f>
        <v>9</v>
      </c>
      <c r="F1826" s="4" t="str">
        <f>TEXT(SalesDataTable[[#This Row],[Order Date]],"MMM")</f>
        <v>Sep</v>
      </c>
      <c r="G1826" s="4" t="s">
        <v>6</v>
      </c>
      <c r="H1826" s="4" t="s">
        <v>41</v>
      </c>
      <c r="I1826" s="4" t="s">
        <v>2</v>
      </c>
      <c r="J1826" s="4" t="s">
        <v>16</v>
      </c>
      <c r="K1826" s="4" t="s">
        <v>23</v>
      </c>
      <c r="L1826" s="4" t="s">
        <v>40</v>
      </c>
      <c r="M1826" s="8">
        <v>1</v>
      </c>
      <c r="N1826" s="5">
        <v>81.489999999999995</v>
      </c>
      <c r="O1826" s="6">
        <v>0.1</v>
      </c>
      <c r="P1826" s="5">
        <v>38.83</v>
      </c>
      <c r="Q1826" s="5">
        <f t="shared" si="112"/>
        <v>73.340999999999994</v>
      </c>
      <c r="R1826" s="5">
        <f t="shared" si="113"/>
        <v>38.83</v>
      </c>
      <c r="S1826" s="5">
        <f t="shared" si="114"/>
        <v>34.510999999999996</v>
      </c>
      <c r="T1826" s="7">
        <f t="shared" si="115"/>
        <v>0.47055535103148305</v>
      </c>
    </row>
    <row r="1827" spans="1:20" ht="15.6">
      <c r="A1827" s="2">
        <v>3568</v>
      </c>
      <c r="B1827" s="3">
        <v>46305</v>
      </c>
      <c r="C1827" s="4">
        <f>YEAR(SalesDataTable[[#This Row],[Order Date]])</f>
        <v>2026</v>
      </c>
      <c r="D1827" s="4" t="str">
        <f>"Q"&amp;ROUNDUP(MONTH(SalesDataTable[[#This Row],[Order Date]])/3,0)</f>
        <v>Q4</v>
      </c>
      <c r="E1827" s="4">
        <f>MONTH(SalesDataTable[[#This Row],[Order Date]])</f>
        <v>10</v>
      </c>
      <c r="F1827" s="4" t="str">
        <f>TEXT(SalesDataTable[[#This Row],[Order Date]],"MMM")</f>
        <v>Oct</v>
      </c>
      <c r="G1827" s="4" t="s">
        <v>0</v>
      </c>
      <c r="H1827" s="4" t="s">
        <v>50</v>
      </c>
      <c r="I1827" s="4" t="s">
        <v>8</v>
      </c>
      <c r="J1827" s="4" t="s">
        <v>13</v>
      </c>
      <c r="K1827" s="4" t="s">
        <v>9</v>
      </c>
      <c r="L1827" s="4" t="s">
        <v>46</v>
      </c>
      <c r="M1827" s="8">
        <v>15</v>
      </c>
      <c r="N1827" s="5">
        <v>70.25</v>
      </c>
      <c r="O1827" s="6">
        <v>0.1</v>
      </c>
      <c r="P1827" s="5">
        <v>32.19</v>
      </c>
      <c r="Q1827" s="5">
        <f t="shared" si="112"/>
        <v>948.375</v>
      </c>
      <c r="R1827" s="5">
        <f t="shared" si="113"/>
        <v>482.84999999999997</v>
      </c>
      <c r="S1827" s="5">
        <f t="shared" si="114"/>
        <v>465.52500000000003</v>
      </c>
      <c r="T1827" s="7">
        <f t="shared" si="115"/>
        <v>0.49086595492289448</v>
      </c>
    </row>
    <row r="1828" spans="1:20" ht="15.6">
      <c r="A1828" s="2">
        <v>3570</v>
      </c>
      <c r="B1828" s="3">
        <v>46153</v>
      </c>
      <c r="C1828" s="4">
        <f>YEAR(SalesDataTable[[#This Row],[Order Date]])</f>
        <v>2026</v>
      </c>
      <c r="D1828" s="4" t="str">
        <f>"Q"&amp;ROUNDUP(MONTH(SalesDataTable[[#This Row],[Order Date]])/3,0)</f>
        <v>Q2</v>
      </c>
      <c r="E1828" s="4">
        <f>MONTH(SalesDataTable[[#This Row],[Order Date]])</f>
        <v>5</v>
      </c>
      <c r="F1828" s="4" t="str">
        <f>TEXT(SalesDataTable[[#This Row],[Order Date]],"MMM")</f>
        <v>May</v>
      </c>
      <c r="G1828" s="4" t="s">
        <v>6</v>
      </c>
      <c r="H1828" s="4" t="s">
        <v>43</v>
      </c>
      <c r="I1828" s="4" t="s">
        <v>2</v>
      </c>
      <c r="J1828" s="4" t="s">
        <v>16</v>
      </c>
      <c r="K1828" s="4" t="s">
        <v>14</v>
      </c>
      <c r="L1828" s="4" t="s">
        <v>15</v>
      </c>
      <c r="M1828" s="8">
        <v>1</v>
      </c>
      <c r="N1828" s="5">
        <v>36.159999999999997</v>
      </c>
      <c r="O1828" s="6">
        <v>0.1</v>
      </c>
      <c r="P1828" s="5">
        <v>13.38</v>
      </c>
      <c r="Q1828" s="5">
        <f t="shared" si="112"/>
        <v>32.543999999999997</v>
      </c>
      <c r="R1828" s="5">
        <f t="shared" si="113"/>
        <v>13.38</v>
      </c>
      <c r="S1828" s="5">
        <f t="shared" si="114"/>
        <v>19.163999999999994</v>
      </c>
      <c r="T1828" s="7">
        <f t="shared" si="115"/>
        <v>0.58886430678466062</v>
      </c>
    </row>
    <row r="1829" spans="1:20" ht="15.6">
      <c r="A1829" s="2">
        <v>3573</v>
      </c>
      <c r="B1829" s="3">
        <v>46339</v>
      </c>
      <c r="C1829" s="4">
        <f>YEAR(SalesDataTable[[#This Row],[Order Date]])</f>
        <v>2026</v>
      </c>
      <c r="D1829" s="4" t="str">
        <f>"Q"&amp;ROUNDUP(MONTH(SalesDataTable[[#This Row],[Order Date]])/3,0)</f>
        <v>Q4</v>
      </c>
      <c r="E1829" s="4">
        <f>MONTH(SalesDataTable[[#This Row],[Order Date]])</f>
        <v>11</v>
      </c>
      <c r="F1829" s="4" t="str">
        <f>TEXT(SalesDataTable[[#This Row],[Order Date]],"MMM")</f>
        <v>Nov</v>
      </c>
      <c r="G1829" s="4" t="s">
        <v>0</v>
      </c>
      <c r="H1829" s="4" t="s">
        <v>36</v>
      </c>
      <c r="I1829" s="4" t="s">
        <v>2</v>
      </c>
      <c r="J1829" s="4" t="s">
        <v>3</v>
      </c>
      <c r="K1829" s="4" t="s">
        <v>9</v>
      </c>
      <c r="L1829" s="4" t="s">
        <v>37</v>
      </c>
      <c r="M1829" s="8">
        <v>2</v>
      </c>
      <c r="N1829" s="5">
        <v>152.96</v>
      </c>
      <c r="O1829" s="6">
        <v>0.1</v>
      </c>
      <c r="P1829" s="5">
        <v>79.12</v>
      </c>
      <c r="Q1829" s="5">
        <f t="shared" si="112"/>
        <v>275.32800000000003</v>
      </c>
      <c r="R1829" s="5">
        <f t="shared" si="113"/>
        <v>158.24</v>
      </c>
      <c r="S1829" s="5">
        <f t="shared" si="114"/>
        <v>117.08800000000002</v>
      </c>
      <c r="T1829" s="7">
        <f t="shared" si="115"/>
        <v>0.4252673175267318</v>
      </c>
    </row>
    <row r="1830" spans="1:20" ht="15.6">
      <c r="A1830" s="2">
        <v>3575</v>
      </c>
      <c r="B1830" s="3">
        <v>46268</v>
      </c>
      <c r="C1830" s="4">
        <f>YEAR(SalesDataTable[[#This Row],[Order Date]])</f>
        <v>2026</v>
      </c>
      <c r="D1830" s="4" t="str">
        <f>"Q"&amp;ROUNDUP(MONTH(SalesDataTable[[#This Row],[Order Date]])/3,0)</f>
        <v>Q3</v>
      </c>
      <c r="E1830" s="4">
        <f>MONTH(SalesDataTable[[#This Row],[Order Date]])</f>
        <v>9</v>
      </c>
      <c r="F1830" s="4" t="str">
        <f>TEXT(SalesDataTable[[#This Row],[Order Date]],"MMM")</f>
        <v>Sep</v>
      </c>
      <c r="G1830" s="4" t="s">
        <v>11</v>
      </c>
      <c r="H1830" s="4" t="s">
        <v>12</v>
      </c>
      <c r="I1830" s="4" t="s">
        <v>28</v>
      </c>
      <c r="J1830" s="4" t="s">
        <v>3</v>
      </c>
      <c r="K1830" s="4" t="s">
        <v>4</v>
      </c>
      <c r="L1830" s="4" t="s">
        <v>5</v>
      </c>
      <c r="M1830" s="8">
        <v>3</v>
      </c>
      <c r="N1830" s="5">
        <v>81.12</v>
      </c>
      <c r="O1830" s="6">
        <v>0.1</v>
      </c>
      <c r="P1830" s="5">
        <v>41.78</v>
      </c>
      <c r="Q1830" s="5">
        <f t="shared" si="112"/>
        <v>219.02400000000003</v>
      </c>
      <c r="R1830" s="5">
        <f t="shared" si="113"/>
        <v>125.34</v>
      </c>
      <c r="S1830" s="5">
        <f t="shared" si="114"/>
        <v>93.684000000000026</v>
      </c>
      <c r="T1830" s="7">
        <f t="shared" si="115"/>
        <v>0.42773394696471628</v>
      </c>
    </row>
    <row r="1831" spans="1:20" ht="15.6">
      <c r="A1831" s="2">
        <v>3580</v>
      </c>
      <c r="B1831" s="3">
        <v>46362</v>
      </c>
      <c r="C1831" s="4">
        <f>YEAR(SalesDataTable[[#This Row],[Order Date]])</f>
        <v>2026</v>
      </c>
      <c r="D1831" s="4" t="str">
        <f>"Q"&amp;ROUNDUP(MONTH(SalesDataTable[[#This Row],[Order Date]])/3,0)</f>
        <v>Q4</v>
      </c>
      <c r="E1831" s="4">
        <f>MONTH(SalesDataTable[[#This Row],[Order Date]])</f>
        <v>12</v>
      </c>
      <c r="F1831" s="4" t="str">
        <f>TEXT(SalesDataTable[[#This Row],[Order Date]],"MMM")</f>
        <v>Dec</v>
      </c>
      <c r="G1831" s="4" t="s">
        <v>20</v>
      </c>
      <c r="H1831" s="4" t="s">
        <v>31</v>
      </c>
      <c r="I1831" s="4" t="s">
        <v>19</v>
      </c>
      <c r="J1831" s="4" t="s">
        <v>13</v>
      </c>
      <c r="K1831" s="4" t="s">
        <v>9</v>
      </c>
      <c r="L1831" s="4" t="s">
        <v>46</v>
      </c>
      <c r="M1831" s="8">
        <v>2</v>
      </c>
      <c r="N1831" s="5">
        <v>73.16</v>
      </c>
      <c r="O1831" s="6">
        <v>0.15</v>
      </c>
      <c r="P1831" s="5">
        <v>32.64</v>
      </c>
      <c r="Q1831" s="5">
        <f t="shared" si="112"/>
        <v>124.37199999999999</v>
      </c>
      <c r="R1831" s="5">
        <f t="shared" si="113"/>
        <v>65.28</v>
      </c>
      <c r="S1831" s="5">
        <f t="shared" si="114"/>
        <v>59.091999999999985</v>
      </c>
      <c r="T1831" s="7">
        <f t="shared" si="115"/>
        <v>0.47512301804264617</v>
      </c>
    </row>
    <row r="1832" spans="1:20" ht="15.6">
      <c r="A1832" s="2">
        <v>3581</v>
      </c>
      <c r="B1832" s="3">
        <v>46341</v>
      </c>
      <c r="C1832" s="4">
        <f>YEAR(SalesDataTable[[#This Row],[Order Date]])</f>
        <v>2026</v>
      </c>
      <c r="D1832" s="4" t="str">
        <f>"Q"&amp;ROUNDUP(MONTH(SalesDataTable[[#This Row],[Order Date]])/3,0)</f>
        <v>Q4</v>
      </c>
      <c r="E1832" s="4">
        <f>MONTH(SalesDataTable[[#This Row],[Order Date]])</f>
        <v>11</v>
      </c>
      <c r="F1832" s="4" t="str">
        <f>TEXT(SalesDataTable[[#This Row],[Order Date]],"MMM")</f>
        <v>Nov</v>
      </c>
      <c r="G1832" s="4" t="s">
        <v>20</v>
      </c>
      <c r="H1832" s="4" t="s">
        <v>21</v>
      </c>
      <c r="I1832" s="4" t="s">
        <v>28</v>
      </c>
      <c r="J1832" s="4" t="s">
        <v>16</v>
      </c>
      <c r="K1832" s="4" t="s">
        <v>9</v>
      </c>
      <c r="L1832" s="4" t="s">
        <v>17</v>
      </c>
      <c r="M1832" s="8">
        <v>2</v>
      </c>
      <c r="N1832" s="5">
        <v>141.21</v>
      </c>
      <c r="O1832" s="6">
        <v>0.1</v>
      </c>
      <c r="P1832" s="5">
        <v>78.31</v>
      </c>
      <c r="Q1832" s="5">
        <f t="shared" si="112"/>
        <v>254.17800000000003</v>
      </c>
      <c r="R1832" s="5">
        <f t="shared" si="113"/>
        <v>156.62</v>
      </c>
      <c r="S1832" s="5">
        <f t="shared" si="114"/>
        <v>97.558000000000021</v>
      </c>
      <c r="T1832" s="7">
        <f t="shared" si="115"/>
        <v>0.38381763960688969</v>
      </c>
    </row>
    <row r="1833" spans="1:20" ht="15.6">
      <c r="A1833" s="2">
        <v>3582</v>
      </c>
      <c r="B1833" s="3">
        <v>46213</v>
      </c>
      <c r="C1833" s="4">
        <f>YEAR(SalesDataTable[[#This Row],[Order Date]])</f>
        <v>2026</v>
      </c>
      <c r="D1833" s="4" t="str">
        <f>"Q"&amp;ROUNDUP(MONTH(SalesDataTable[[#This Row],[Order Date]])/3,0)</f>
        <v>Q3</v>
      </c>
      <c r="E1833" s="4">
        <f>MONTH(SalesDataTable[[#This Row],[Order Date]])</f>
        <v>7</v>
      </c>
      <c r="F1833" s="4" t="str">
        <f>TEXT(SalesDataTable[[#This Row],[Order Date]],"MMM")</f>
        <v>Jul</v>
      </c>
      <c r="G1833" s="4" t="s">
        <v>6</v>
      </c>
      <c r="H1833" s="4" t="s">
        <v>43</v>
      </c>
      <c r="I1833" s="4" t="s">
        <v>2</v>
      </c>
      <c r="J1833" s="4" t="s">
        <v>3</v>
      </c>
      <c r="K1833" s="4" t="s">
        <v>23</v>
      </c>
      <c r="L1833" s="4" t="s">
        <v>40</v>
      </c>
      <c r="M1833" s="8">
        <v>4</v>
      </c>
      <c r="N1833" s="5">
        <v>82.47</v>
      </c>
      <c r="O1833" s="6">
        <v>0</v>
      </c>
      <c r="P1833" s="5">
        <v>40.22</v>
      </c>
      <c r="Q1833" s="5">
        <f t="shared" si="112"/>
        <v>329.88</v>
      </c>
      <c r="R1833" s="5">
        <f t="shared" si="113"/>
        <v>160.88</v>
      </c>
      <c r="S1833" s="5">
        <f t="shared" si="114"/>
        <v>169</v>
      </c>
      <c r="T1833" s="7">
        <f t="shared" si="115"/>
        <v>0.51230750575967021</v>
      </c>
    </row>
    <row r="1834" spans="1:20" ht="15.6">
      <c r="A1834" s="2">
        <v>3584</v>
      </c>
      <c r="B1834" s="3">
        <v>46110</v>
      </c>
      <c r="C1834" s="4">
        <f>YEAR(SalesDataTable[[#This Row],[Order Date]])</f>
        <v>2026</v>
      </c>
      <c r="D1834" s="4" t="str">
        <f>"Q"&amp;ROUNDUP(MONTH(SalesDataTable[[#This Row],[Order Date]])/3,0)</f>
        <v>Q1</v>
      </c>
      <c r="E1834" s="4">
        <f>MONTH(SalesDataTable[[#This Row],[Order Date]])</f>
        <v>3</v>
      </c>
      <c r="F1834" s="4" t="str">
        <f>TEXT(SalesDataTable[[#This Row],[Order Date]],"MMM")</f>
        <v>Mar</v>
      </c>
      <c r="G1834" s="4" t="s">
        <v>0</v>
      </c>
      <c r="H1834" s="4" t="s">
        <v>1</v>
      </c>
      <c r="I1834" s="4" t="s">
        <v>2</v>
      </c>
      <c r="J1834" s="4" t="s">
        <v>3</v>
      </c>
      <c r="K1834" s="4" t="s">
        <v>14</v>
      </c>
      <c r="L1834" s="4" t="s">
        <v>15</v>
      </c>
      <c r="M1834" s="8">
        <v>1</v>
      </c>
      <c r="N1834" s="5">
        <v>35.700000000000003</v>
      </c>
      <c r="O1834" s="6">
        <v>0.05</v>
      </c>
      <c r="P1834" s="5">
        <v>13.85</v>
      </c>
      <c r="Q1834" s="5">
        <f t="shared" si="112"/>
        <v>33.914999999999999</v>
      </c>
      <c r="R1834" s="5">
        <f t="shared" si="113"/>
        <v>13.85</v>
      </c>
      <c r="S1834" s="5">
        <f t="shared" si="114"/>
        <v>20.064999999999998</v>
      </c>
      <c r="T1834" s="7">
        <f t="shared" si="115"/>
        <v>0.59162612413386406</v>
      </c>
    </row>
    <row r="1835" spans="1:20" ht="15.6">
      <c r="A1835" s="2">
        <v>3586</v>
      </c>
      <c r="B1835" s="3">
        <v>46197</v>
      </c>
      <c r="C1835" s="4">
        <f>YEAR(SalesDataTable[[#This Row],[Order Date]])</f>
        <v>2026</v>
      </c>
      <c r="D1835" s="4" t="str">
        <f>"Q"&amp;ROUNDUP(MONTH(SalesDataTable[[#This Row],[Order Date]])/3,0)</f>
        <v>Q2</v>
      </c>
      <c r="E1835" s="4">
        <f>MONTH(SalesDataTable[[#This Row],[Order Date]])</f>
        <v>6</v>
      </c>
      <c r="F1835" s="4" t="str">
        <f>TEXT(SalesDataTable[[#This Row],[Order Date]],"MMM")</f>
        <v>Jun</v>
      </c>
      <c r="G1835" s="4" t="s">
        <v>0</v>
      </c>
      <c r="H1835" s="4" t="s">
        <v>50</v>
      </c>
      <c r="I1835" s="4" t="s">
        <v>8</v>
      </c>
      <c r="J1835" s="4" t="s">
        <v>16</v>
      </c>
      <c r="K1835" s="4" t="s">
        <v>23</v>
      </c>
      <c r="L1835" s="4" t="s">
        <v>29</v>
      </c>
      <c r="M1835" s="8">
        <v>6</v>
      </c>
      <c r="N1835" s="5">
        <v>193.13</v>
      </c>
      <c r="O1835" s="6">
        <v>0.15</v>
      </c>
      <c r="P1835" s="5">
        <v>106.49</v>
      </c>
      <c r="Q1835" s="5">
        <f t="shared" si="112"/>
        <v>984.96299999999997</v>
      </c>
      <c r="R1835" s="5">
        <f t="shared" si="113"/>
        <v>638.93999999999994</v>
      </c>
      <c r="S1835" s="5">
        <f t="shared" si="114"/>
        <v>346.02300000000002</v>
      </c>
      <c r="T1835" s="7">
        <f t="shared" si="115"/>
        <v>0.35130558203709178</v>
      </c>
    </row>
    <row r="1836" spans="1:20" ht="15.6">
      <c r="A1836" s="2">
        <v>3587</v>
      </c>
      <c r="B1836" s="3">
        <v>46100</v>
      </c>
      <c r="C1836" s="4">
        <f>YEAR(SalesDataTable[[#This Row],[Order Date]])</f>
        <v>2026</v>
      </c>
      <c r="D1836" s="4" t="str">
        <f>"Q"&amp;ROUNDUP(MONTH(SalesDataTable[[#This Row],[Order Date]])/3,0)</f>
        <v>Q1</v>
      </c>
      <c r="E1836" s="4">
        <f>MONTH(SalesDataTable[[#This Row],[Order Date]])</f>
        <v>3</v>
      </c>
      <c r="F1836" s="4" t="str">
        <f>TEXT(SalesDataTable[[#This Row],[Order Date]],"MMM")</f>
        <v>Mar</v>
      </c>
      <c r="G1836" s="4" t="s">
        <v>20</v>
      </c>
      <c r="H1836" s="4" t="s">
        <v>31</v>
      </c>
      <c r="I1836" s="4" t="s">
        <v>2</v>
      </c>
      <c r="J1836" s="4" t="s">
        <v>3</v>
      </c>
      <c r="K1836" s="4" t="s">
        <v>34</v>
      </c>
      <c r="L1836" s="4" t="s">
        <v>35</v>
      </c>
      <c r="M1836" s="8">
        <v>1</v>
      </c>
      <c r="N1836" s="5">
        <v>39.47</v>
      </c>
      <c r="O1836" s="6">
        <v>0</v>
      </c>
      <c r="P1836" s="5">
        <v>15.02</v>
      </c>
      <c r="Q1836" s="5">
        <f t="shared" si="112"/>
        <v>39.47</v>
      </c>
      <c r="R1836" s="5">
        <f t="shared" si="113"/>
        <v>15.02</v>
      </c>
      <c r="S1836" s="5">
        <f t="shared" si="114"/>
        <v>24.45</v>
      </c>
      <c r="T1836" s="7">
        <f t="shared" si="115"/>
        <v>0.61945781606283257</v>
      </c>
    </row>
    <row r="1837" spans="1:20" ht="15.6">
      <c r="A1837" s="2">
        <v>3588</v>
      </c>
      <c r="B1837" s="3">
        <v>46284</v>
      </c>
      <c r="C1837" s="4">
        <f>YEAR(SalesDataTable[[#This Row],[Order Date]])</f>
        <v>2026</v>
      </c>
      <c r="D1837" s="4" t="str">
        <f>"Q"&amp;ROUNDUP(MONTH(SalesDataTable[[#This Row],[Order Date]])/3,0)</f>
        <v>Q3</v>
      </c>
      <c r="E1837" s="4">
        <f>MONTH(SalesDataTable[[#This Row],[Order Date]])</f>
        <v>9</v>
      </c>
      <c r="F1837" s="4" t="str">
        <f>TEXT(SalesDataTable[[#This Row],[Order Date]],"MMM")</f>
        <v>Sep</v>
      </c>
      <c r="G1837" s="4" t="s">
        <v>20</v>
      </c>
      <c r="H1837" s="4" t="s">
        <v>47</v>
      </c>
      <c r="I1837" s="4" t="s">
        <v>19</v>
      </c>
      <c r="J1837" s="4" t="s">
        <v>13</v>
      </c>
      <c r="K1837" s="4" t="s">
        <v>14</v>
      </c>
      <c r="L1837" s="4" t="s">
        <v>48</v>
      </c>
      <c r="M1837" s="8">
        <v>2</v>
      </c>
      <c r="N1837" s="5">
        <v>164.01</v>
      </c>
      <c r="O1837" s="6">
        <v>0.15</v>
      </c>
      <c r="P1837" s="5">
        <v>87.14</v>
      </c>
      <c r="Q1837" s="5">
        <f t="shared" si="112"/>
        <v>278.81699999999995</v>
      </c>
      <c r="R1837" s="5">
        <f t="shared" si="113"/>
        <v>174.28</v>
      </c>
      <c r="S1837" s="5">
        <f t="shared" si="114"/>
        <v>104.53699999999995</v>
      </c>
      <c r="T1837" s="7">
        <f t="shared" si="115"/>
        <v>0.37493050997607741</v>
      </c>
    </row>
    <row r="1838" spans="1:20" ht="15.6">
      <c r="A1838" s="2">
        <v>3589</v>
      </c>
      <c r="B1838" s="3">
        <v>46356</v>
      </c>
      <c r="C1838" s="4">
        <f>YEAR(SalesDataTable[[#This Row],[Order Date]])</f>
        <v>2026</v>
      </c>
      <c r="D1838" s="4" t="str">
        <f>"Q"&amp;ROUNDUP(MONTH(SalesDataTable[[#This Row],[Order Date]])/3,0)</f>
        <v>Q4</v>
      </c>
      <c r="E1838" s="4">
        <f>MONTH(SalesDataTable[[#This Row],[Order Date]])</f>
        <v>11</v>
      </c>
      <c r="F1838" s="4" t="str">
        <f>TEXT(SalesDataTable[[#This Row],[Order Date]],"MMM")</f>
        <v>Nov</v>
      </c>
      <c r="G1838" s="4" t="s">
        <v>0</v>
      </c>
      <c r="H1838" s="4" t="s">
        <v>36</v>
      </c>
      <c r="I1838" s="4" t="s">
        <v>2</v>
      </c>
      <c r="J1838" s="4" t="s">
        <v>13</v>
      </c>
      <c r="K1838" s="4" t="s">
        <v>9</v>
      </c>
      <c r="L1838" s="4" t="s">
        <v>46</v>
      </c>
      <c r="M1838" s="8">
        <v>1</v>
      </c>
      <c r="N1838" s="5">
        <v>73.03</v>
      </c>
      <c r="O1838" s="6">
        <v>0</v>
      </c>
      <c r="P1838" s="5">
        <v>32.71</v>
      </c>
      <c r="Q1838" s="5">
        <f t="shared" si="112"/>
        <v>73.03</v>
      </c>
      <c r="R1838" s="5">
        <f t="shared" si="113"/>
        <v>32.71</v>
      </c>
      <c r="S1838" s="5">
        <f t="shared" si="114"/>
        <v>40.32</v>
      </c>
      <c r="T1838" s="7">
        <f t="shared" si="115"/>
        <v>0.55210187594139393</v>
      </c>
    </row>
    <row r="1839" spans="1:20" ht="15.6">
      <c r="A1839" s="2">
        <v>3591</v>
      </c>
      <c r="B1839" s="3">
        <v>46207</v>
      </c>
      <c r="C1839" s="4">
        <f>YEAR(SalesDataTable[[#This Row],[Order Date]])</f>
        <v>2026</v>
      </c>
      <c r="D1839" s="4" t="str">
        <f>"Q"&amp;ROUNDUP(MONTH(SalesDataTable[[#This Row],[Order Date]])/3,0)</f>
        <v>Q3</v>
      </c>
      <c r="E1839" s="4">
        <f>MONTH(SalesDataTable[[#This Row],[Order Date]])</f>
        <v>7</v>
      </c>
      <c r="F1839" s="4" t="str">
        <f>TEXT(SalesDataTable[[#This Row],[Order Date]],"MMM")</f>
        <v>Jul</v>
      </c>
      <c r="G1839" s="4" t="s">
        <v>20</v>
      </c>
      <c r="H1839" s="4" t="s">
        <v>47</v>
      </c>
      <c r="I1839" s="4" t="s">
        <v>2</v>
      </c>
      <c r="J1839" s="4" t="s">
        <v>3</v>
      </c>
      <c r="K1839" s="4" t="s">
        <v>14</v>
      </c>
      <c r="L1839" s="4" t="s">
        <v>48</v>
      </c>
      <c r="M1839" s="8">
        <v>1</v>
      </c>
      <c r="N1839" s="5">
        <v>163.25</v>
      </c>
      <c r="O1839" s="6">
        <v>0</v>
      </c>
      <c r="P1839" s="5">
        <v>89.71</v>
      </c>
      <c r="Q1839" s="5">
        <f t="shared" si="112"/>
        <v>163.25</v>
      </c>
      <c r="R1839" s="5">
        <f t="shared" si="113"/>
        <v>89.71</v>
      </c>
      <c r="S1839" s="5">
        <f t="shared" si="114"/>
        <v>73.540000000000006</v>
      </c>
      <c r="T1839" s="7">
        <f t="shared" si="115"/>
        <v>0.45047473200612559</v>
      </c>
    </row>
    <row r="1840" spans="1:20" ht="15.6">
      <c r="A1840" s="2">
        <v>3595</v>
      </c>
      <c r="B1840" s="3">
        <v>46195</v>
      </c>
      <c r="C1840" s="4">
        <f>YEAR(SalesDataTable[[#This Row],[Order Date]])</f>
        <v>2026</v>
      </c>
      <c r="D1840" s="4" t="str">
        <f>"Q"&amp;ROUNDUP(MONTH(SalesDataTable[[#This Row],[Order Date]])/3,0)</f>
        <v>Q2</v>
      </c>
      <c r="E1840" s="4">
        <f>MONTH(SalesDataTable[[#This Row],[Order Date]])</f>
        <v>6</v>
      </c>
      <c r="F1840" s="4" t="str">
        <f>TEXT(SalesDataTable[[#This Row],[Order Date]],"MMM")</f>
        <v>Jun</v>
      </c>
      <c r="G1840" s="4" t="s">
        <v>6</v>
      </c>
      <c r="H1840" s="4" t="s">
        <v>49</v>
      </c>
      <c r="I1840" s="4" t="s">
        <v>2</v>
      </c>
      <c r="J1840" s="4" t="s">
        <v>13</v>
      </c>
      <c r="K1840" s="4" t="s">
        <v>4</v>
      </c>
      <c r="L1840" s="4" t="s">
        <v>26</v>
      </c>
      <c r="M1840" s="8">
        <v>2</v>
      </c>
      <c r="N1840" s="5">
        <v>40.94</v>
      </c>
      <c r="O1840" s="6">
        <v>0.1</v>
      </c>
      <c r="P1840" s="5">
        <v>16.88</v>
      </c>
      <c r="Q1840" s="5">
        <f t="shared" si="112"/>
        <v>73.691999999999993</v>
      </c>
      <c r="R1840" s="5">
        <f t="shared" si="113"/>
        <v>33.76</v>
      </c>
      <c r="S1840" s="5">
        <f t="shared" si="114"/>
        <v>39.931999999999995</v>
      </c>
      <c r="T1840" s="7">
        <f t="shared" si="115"/>
        <v>0.54187700157411933</v>
      </c>
    </row>
    <row r="1841" spans="1:20" ht="15.6">
      <c r="A1841" s="2">
        <v>3599</v>
      </c>
      <c r="B1841" s="3">
        <v>46158</v>
      </c>
      <c r="C1841" s="4">
        <f>YEAR(SalesDataTable[[#This Row],[Order Date]])</f>
        <v>2026</v>
      </c>
      <c r="D1841" s="4" t="str">
        <f>"Q"&amp;ROUNDUP(MONTH(SalesDataTable[[#This Row],[Order Date]])/3,0)</f>
        <v>Q2</v>
      </c>
      <c r="E1841" s="4">
        <f>MONTH(SalesDataTable[[#This Row],[Order Date]])</f>
        <v>5</v>
      </c>
      <c r="F1841" s="4" t="str">
        <f>TEXT(SalesDataTable[[#This Row],[Order Date]],"MMM")</f>
        <v>May</v>
      </c>
      <c r="G1841" s="4" t="s">
        <v>6</v>
      </c>
      <c r="H1841" s="4" t="s">
        <v>27</v>
      </c>
      <c r="I1841" s="4" t="s">
        <v>2</v>
      </c>
      <c r="J1841" s="4" t="s">
        <v>13</v>
      </c>
      <c r="K1841" s="4" t="s">
        <v>9</v>
      </c>
      <c r="L1841" s="4" t="s">
        <v>17</v>
      </c>
      <c r="M1841" s="8">
        <v>4</v>
      </c>
      <c r="N1841" s="5">
        <v>143.34</v>
      </c>
      <c r="O1841" s="6">
        <v>0</v>
      </c>
      <c r="P1841" s="5">
        <v>80.55</v>
      </c>
      <c r="Q1841" s="5">
        <f t="shared" si="112"/>
        <v>573.36</v>
      </c>
      <c r="R1841" s="5">
        <f t="shared" si="113"/>
        <v>322.2</v>
      </c>
      <c r="S1841" s="5">
        <f t="shared" si="114"/>
        <v>251.16000000000003</v>
      </c>
      <c r="T1841" s="7">
        <f t="shared" si="115"/>
        <v>0.43804939305148599</v>
      </c>
    </row>
    <row r="1842" spans="1:20" ht="15.6">
      <c r="A1842" s="2">
        <v>3602</v>
      </c>
      <c r="B1842" s="3">
        <v>46311</v>
      </c>
      <c r="C1842" s="4">
        <f>YEAR(SalesDataTable[[#This Row],[Order Date]])</f>
        <v>2026</v>
      </c>
      <c r="D1842" s="4" t="str">
        <f>"Q"&amp;ROUNDUP(MONTH(SalesDataTable[[#This Row],[Order Date]])/3,0)</f>
        <v>Q4</v>
      </c>
      <c r="E1842" s="4">
        <f>MONTH(SalesDataTable[[#This Row],[Order Date]])</f>
        <v>10</v>
      </c>
      <c r="F1842" s="4" t="str">
        <f>TEXT(SalesDataTable[[#This Row],[Order Date]],"MMM")</f>
        <v>Oct</v>
      </c>
      <c r="G1842" s="4" t="s">
        <v>11</v>
      </c>
      <c r="H1842" s="4" t="s">
        <v>25</v>
      </c>
      <c r="I1842" s="4" t="s">
        <v>8</v>
      </c>
      <c r="J1842" s="4" t="s">
        <v>16</v>
      </c>
      <c r="K1842" s="4" t="s">
        <v>23</v>
      </c>
      <c r="L1842" s="4" t="s">
        <v>24</v>
      </c>
      <c r="M1842" s="8">
        <v>4</v>
      </c>
      <c r="N1842" s="5">
        <v>345.13</v>
      </c>
      <c r="O1842" s="6">
        <v>0.05</v>
      </c>
      <c r="P1842" s="5">
        <v>200.02</v>
      </c>
      <c r="Q1842" s="5">
        <f t="shared" si="112"/>
        <v>1311.4939999999999</v>
      </c>
      <c r="R1842" s="5">
        <f t="shared" si="113"/>
        <v>800.08</v>
      </c>
      <c r="S1842" s="5">
        <f t="shared" si="114"/>
        <v>511.41399999999987</v>
      </c>
      <c r="T1842" s="7">
        <f t="shared" si="115"/>
        <v>0.38994764749209671</v>
      </c>
    </row>
    <row r="1843" spans="1:20" ht="15.6">
      <c r="A1843" s="2">
        <v>3603</v>
      </c>
      <c r="B1843" s="3">
        <v>46284</v>
      </c>
      <c r="C1843" s="4">
        <f>YEAR(SalesDataTable[[#This Row],[Order Date]])</f>
        <v>2026</v>
      </c>
      <c r="D1843" s="4" t="str">
        <f>"Q"&amp;ROUNDUP(MONTH(SalesDataTable[[#This Row],[Order Date]])/3,0)</f>
        <v>Q3</v>
      </c>
      <c r="E1843" s="4">
        <f>MONTH(SalesDataTable[[#This Row],[Order Date]])</f>
        <v>9</v>
      </c>
      <c r="F1843" s="4" t="str">
        <f>TEXT(SalesDataTable[[#This Row],[Order Date]],"MMM")</f>
        <v>Sep</v>
      </c>
      <c r="G1843" s="4" t="s">
        <v>6</v>
      </c>
      <c r="H1843" s="4" t="s">
        <v>49</v>
      </c>
      <c r="I1843" s="4" t="s">
        <v>28</v>
      </c>
      <c r="J1843" s="4" t="s">
        <v>3</v>
      </c>
      <c r="K1843" s="4" t="s">
        <v>4</v>
      </c>
      <c r="L1843" s="4" t="s">
        <v>5</v>
      </c>
      <c r="M1843" s="8">
        <v>2</v>
      </c>
      <c r="N1843" s="5">
        <v>83.77</v>
      </c>
      <c r="O1843" s="6">
        <v>0</v>
      </c>
      <c r="P1843" s="5">
        <v>43.32</v>
      </c>
      <c r="Q1843" s="5">
        <f t="shared" si="112"/>
        <v>167.54</v>
      </c>
      <c r="R1843" s="5">
        <f t="shared" si="113"/>
        <v>86.64</v>
      </c>
      <c r="S1843" s="5">
        <f t="shared" si="114"/>
        <v>80.899999999999991</v>
      </c>
      <c r="T1843" s="7">
        <f t="shared" si="115"/>
        <v>0.4828697624447893</v>
      </c>
    </row>
    <row r="1844" spans="1:20" ht="15.6">
      <c r="A1844" s="2">
        <v>3604</v>
      </c>
      <c r="B1844" s="3">
        <v>46231</v>
      </c>
      <c r="C1844" s="4">
        <f>YEAR(SalesDataTable[[#This Row],[Order Date]])</f>
        <v>2026</v>
      </c>
      <c r="D1844" s="4" t="str">
        <f>"Q"&amp;ROUNDUP(MONTH(SalesDataTable[[#This Row],[Order Date]])/3,0)</f>
        <v>Q3</v>
      </c>
      <c r="E1844" s="4">
        <f>MONTH(SalesDataTable[[#This Row],[Order Date]])</f>
        <v>7</v>
      </c>
      <c r="F1844" s="4" t="str">
        <f>TEXT(SalesDataTable[[#This Row],[Order Date]],"MMM")</f>
        <v>Jul</v>
      </c>
      <c r="G1844" s="4" t="s">
        <v>6</v>
      </c>
      <c r="H1844" s="4" t="s">
        <v>49</v>
      </c>
      <c r="I1844" s="4" t="s">
        <v>2</v>
      </c>
      <c r="J1844" s="4" t="s">
        <v>3</v>
      </c>
      <c r="K1844" s="4" t="s">
        <v>9</v>
      </c>
      <c r="L1844" s="4" t="s">
        <v>17</v>
      </c>
      <c r="M1844" s="8">
        <v>2</v>
      </c>
      <c r="N1844" s="5">
        <v>144.09</v>
      </c>
      <c r="O1844" s="6">
        <v>0</v>
      </c>
      <c r="P1844" s="5">
        <v>77.67</v>
      </c>
      <c r="Q1844" s="5">
        <f t="shared" si="112"/>
        <v>288.18</v>
      </c>
      <c r="R1844" s="5">
        <f t="shared" si="113"/>
        <v>155.34</v>
      </c>
      <c r="S1844" s="5">
        <f t="shared" si="114"/>
        <v>132.84</v>
      </c>
      <c r="T1844" s="7">
        <f t="shared" si="115"/>
        <v>0.46096189881324173</v>
      </c>
    </row>
    <row r="1845" spans="1:20" ht="15.6">
      <c r="A1845" s="2">
        <v>3606</v>
      </c>
      <c r="B1845" s="3">
        <v>46256</v>
      </c>
      <c r="C1845" s="4">
        <f>YEAR(SalesDataTable[[#This Row],[Order Date]])</f>
        <v>2026</v>
      </c>
      <c r="D1845" s="4" t="str">
        <f>"Q"&amp;ROUNDUP(MONTH(SalesDataTable[[#This Row],[Order Date]])/3,0)</f>
        <v>Q3</v>
      </c>
      <c r="E1845" s="4">
        <f>MONTH(SalesDataTable[[#This Row],[Order Date]])</f>
        <v>8</v>
      </c>
      <c r="F1845" s="4" t="str">
        <f>TEXT(SalesDataTable[[#This Row],[Order Date]],"MMM")</f>
        <v>Aug</v>
      </c>
      <c r="G1845" s="4" t="s">
        <v>20</v>
      </c>
      <c r="H1845" s="4" t="s">
        <v>21</v>
      </c>
      <c r="I1845" s="4" t="s">
        <v>2</v>
      </c>
      <c r="J1845" s="4" t="s">
        <v>16</v>
      </c>
      <c r="K1845" s="4" t="s">
        <v>9</v>
      </c>
      <c r="L1845" s="4" t="s">
        <v>17</v>
      </c>
      <c r="M1845" s="8">
        <v>1</v>
      </c>
      <c r="N1845" s="5">
        <v>147.24</v>
      </c>
      <c r="O1845" s="6">
        <v>0</v>
      </c>
      <c r="P1845" s="5">
        <v>79.11</v>
      </c>
      <c r="Q1845" s="5">
        <f t="shared" si="112"/>
        <v>147.24</v>
      </c>
      <c r="R1845" s="5">
        <f t="shared" si="113"/>
        <v>79.11</v>
      </c>
      <c r="S1845" s="5">
        <f t="shared" si="114"/>
        <v>68.13000000000001</v>
      </c>
      <c r="T1845" s="7">
        <f t="shared" si="115"/>
        <v>0.46271393643031788</v>
      </c>
    </row>
    <row r="1846" spans="1:20" ht="15.6">
      <c r="A1846" s="2">
        <v>3607</v>
      </c>
      <c r="B1846" s="3">
        <v>46144</v>
      </c>
      <c r="C1846" s="4">
        <f>YEAR(SalesDataTable[[#This Row],[Order Date]])</f>
        <v>2026</v>
      </c>
      <c r="D1846" s="4" t="str">
        <f>"Q"&amp;ROUNDUP(MONTH(SalesDataTable[[#This Row],[Order Date]])/3,0)</f>
        <v>Q2</v>
      </c>
      <c r="E1846" s="4">
        <f>MONTH(SalesDataTable[[#This Row],[Order Date]])</f>
        <v>5</v>
      </c>
      <c r="F1846" s="4" t="str">
        <f>TEXT(SalesDataTable[[#This Row],[Order Date]],"MMM")</f>
        <v>May</v>
      </c>
      <c r="G1846" s="4" t="s">
        <v>6</v>
      </c>
      <c r="H1846" s="4" t="s">
        <v>27</v>
      </c>
      <c r="I1846" s="4" t="s">
        <v>2</v>
      </c>
      <c r="J1846" s="4" t="s">
        <v>16</v>
      </c>
      <c r="K1846" s="4" t="s">
        <v>14</v>
      </c>
      <c r="L1846" s="4" t="s">
        <v>15</v>
      </c>
      <c r="M1846" s="8">
        <v>1</v>
      </c>
      <c r="N1846" s="5">
        <v>36.270000000000003</v>
      </c>
      <c r="O1846" s="6">
        <v>0</v>
      </c>
      <c r="P1846" s="5">
        <v>13.8</v>
      </c>
      <c r="Q1846" s="5">
        <f t="shared" si="112"/>
        <v>36.270000000000003</v>
      </c>
      <c r="R1846" s="5">
        <f t="shared" si="113"/>
        <v>13.8</v>
      </c>
      <c r="S1846" s="5">
        <f t="shared" si="114"/>
        <v>22.470000000000002</v>
      </c>
      <c r="T1846" s="7">
        <f t="shared" si="115"/>
        <v>0.61952026468155497</v>
      </c>
    </row>
    <row r="1847" spans="1:20" ht="15.6">
      <c r="A1847" s="2">
        <v>3608</v>
      </c>
      <c r="B1847" s="3">
        <v>46328</v>
      </c>
      <c r="C1847" s="4">
        <f>YEAR(SalesDataTable[[#This Row],[Order Date]])</f>
        <v>2026</v>
      </c>
      <c r="D1847" s="4" t="str">
        <f>"Q"&amp;ROUNDUP(MONTH(SalesDataTable[[#This Row],[Order Date]])/3,0)</f>
        <v>Q4</v>
      </c>
      <c r="E1847" s="4">
        <f>MONTH(SalesDataTable[[#This Row],[Order Date]])</f>
        <v>11</v>
      </c>
      <c r="F1847" s="4" t="str">
        <f>TEXT(SalesDataTable[[#This Row],[Order Date]],"MMM")</f>
        <v>Nov</v>
      </c>
      <c r="G1847" s="4" t="s">
        <v>20</v>
      </c>
      <c r="H1847" s="4" t="s">
        <v>33</v>
      </c>
      <c r="I1847" s="4" t="s">
        <v>19</v>
      </c>
      <c r="J1847" s="4" t="s">
        <v>13</v>
      </c>
      <c r="K1847" s="4" t="s">
        <v>9</v>
      </c>
      <c r="L1847" s="4" t="s">
        <v>10</v>
      </c>
      <c r="M1847" s="8">
        <v>1</v>
      </c>
      <c r="N1847" s="5">
        <v>91.35</v>
      </c>
      <c r="O1847" s="6">
        <v>0</v>
      </c>
      <c r="P1847" s="5">
        <v>45.5</v>
      </c>
      <c r="Q1847" s="5">
        <f t="shared" si="112"/>
        <v>91.35</v>
      </c>
      <c r="R1847" s="5">
        <f t="shared" si="113"/>
        <v>45.5</v>
      </c>
      <c r="S1847" s="5">
        <f t="shared" si="114"/>
        <v>45.849999999999994</v>
      </c>
      <c r="T1847" s="7">
        <f t="shared" si="115"/>
        <v>0.50191570881226055</v>
      </c>
    </row>
    <row r="1848" spans="1:20" ht="15.6">
      <c r="A1848" s="2">
        <v>3610</v>
      </c>
      <c r="B1848" s="3">
        <v>46206</v>
      </c>
      <c r="C1848" s="4">
        <f>YEAR(SalesDataTable[[#This Row],[Order Date]])</f>
        <v>2026</v>
      </c>
      <c r="D1848" s="4" t="str">
        <f>"Q"&amp;ROUNDUP(MONTH(SalesDataTable[[#This Row],[Order Date]])/3,0)</f>
        <v>Q3</v>
      </c>
      <c r="E1848" s="4">
        <f>MONTH(SalesDataTable[[#This Row],[Order Date]])</f>
        <v>7</v>
      </c>
      <c r="F1848" s="4" t="str">
        <f>TEXT(SalesDataTable[[#This Row],[Order Date]],"MMM")</f>
        <v>Jul</v>
      </c>
      <c r="G1848" s="4" t="s">
        <v>11</v>
      </c>
      <c r="H1848" s="4" t="s">
        <v>12</v>
      </c>
      <c r="I1848" s="4" t="s">
        <v>8</v>
      </c>
      <c r="J1848" s="4" t="s">
        <v>16</v>
      </c>
      <c r="K1848" s="4" t="s">
        <v>34</v>
      </c>
      <c r="L1848" s="4" t="s">
        <v>35</v>
      </c>
      <c r="M1848" s="8">
        <v>5</v>
      </c>
      <c r="N1848" s="5">
        <v>40.36</v>
      </c>
      <c r="O1848" s="6">
        <v>0.15</v>
      </c>
      <c r="P1848" s="5">
        <v>14.57</v>
      </c>
      <c r="Q1848" s="5">
        <f t="shared" si="112"/>
        <v>171.53</v>
      </c>
      <c r="R1848" s="5">
        <f t="shared" si="113"/>
        <v>72.849999999999994</v>
      </c>
      <c r="S1848" s="5">
        <f t="shared" si="114"/>
        <v>98.68</v>
      </c>
      <c r="T1848" s="7">
        <f t="shared" si="115"/>
        <v>0.57529295167026184</v>
      </c>
    </row>
    <row r="1849" spans="1:20" ht="15.6">
      <c r="A1849" s="2">
        <v>3611</v>
      </c>
      <c r="B1849" s="3">
        <v>46101</v>
      </c>
      <c r="C1849" s="4">
        <f>YEAR(SalesDataTable[[#This Row],[Order Date]])</f>
        <v>2026</v>
      </c>
      <c r="D1849" s="4" t="str">
        <f>"Q"&amp;ROUNDUP(MONTH(SalesDataTable[[#This Row],[Order Date]])/3,0)</f>
        <v>Q1</v>
      </c>
      <c r="E1849" s="4">
        <f>MONTH(SalesDataTable[[#This Row],[Order Date]])</f>
        <v>3</v>
      </c>
      <c r="F1849" s="4" t="str">
        <f>TEXT(SalesDataTable[[#This Row],[Order Date]],"MMM")</f>
        <v>Mar</v>
      </c>
      <c r="G1849" s="4" t="s">
        <v>6</v>
      </c>
      <c r="H1849" s="4" t="s">
        <v>7</v>
      </c>
      <c r="I1849" s="4" t="s">
        <v>8</v>
      </c>
      <c r="J1849" s="4" t="s">
        <v>16</v>
      </c>
      <c r="K1849" s="4" t="s">
        <v>4</v>
      </c>
      <c r="L1849" s="4" t="s">
        <v>26</v>
      </c>
      <c r="M1849" s="8">
        <v>6</v>
      </c>
      <c r="N1849" s="5">
        <v>40.89</v>
      </c>
      <c r="O1849" s="6">
        <v>0.1</v>
      </c>
      <c r="P1849" s="5">
        <v>16.84</v>
      </c>
      <c r="Q1849" s="5">
        <f t="shared" si="112"/>
        <v>220.80600000000001</v>
      </c>
      <c r="R1849" s="5">
        <f t="shared" si="113"/>
        <v>101.03999999999999</v>
      </c>
      <c r="S1849" s="5">
        <f t="shared" si="114"/>
        <v>119.76600000000002</v>
      </c>
      <c r="T1849" s="7">
        <f t="shared" si="115"/>
        <v>0.54240373902883077</v>
      </c>
    </row>
    <row r="1850" spans="1:20" ht="15.6">
      <c r="A1850" s="2">
        <v>3613</v>
      </c>
      <c r="B1850" s="3">
        <v>46324</v>
      </c>
      <c r="C1850" s="4">
        <f>YEAR(SalesDataTable[[#This Row],[Order Date]])</f>
        <v>2026</v>
      </c>
      <c r="D1850" s="4" t="str">
        <f>"Q"&amp;ROUNDUP(MONTH(SalesDataTable[[#This Row],[Order Date]])/3,0)</f>
        <v>Q4</v>
      </c>
      <c r="E1850" s="4">
        <f>MONTH(SalesDataTable[[#This Row],[Order Date]])</f>
        <v>10</v>
      </c>
      <c r="F1850" s="4" t="str">
        <f>TEXT(SalesDataTable[[#This Row],[Order Date]],"MMM")</f>
        <v>Oct</v>
      </c>
      <c r="G1850" s="4" t="s">
        <v>6</v>
      </c>
      <c r="H1850" s="4" t="s">
        <v>43</v>
      </c>
      <c r="I1850" s="4" t="s">
        <v>2</v>
      </c>
      <c r="J1850" s="4" t="s">
        <v>3</v>
      </c>
      <c r="K1850" s="4" t="s">
        <v>14</v>
      </c>
      <c r="L1850" s="4" t="s">
        <v>48</v>
      </c>
      <c r="M1850" s="8">
        <v>3</v>
      </c>
      <c r="N1850" s="5">
        <v>167.41</v>
      </c>
      <c r="O1850" s="6">
        <v>0</v>
      </c>
      <c r="P1850" s="5">
        <v>85.33</v>
      </c>
      <c r="Q1850" s="5">
        <f t="shared" si="112"/>
        <v>502.23</v>
      </c>
      <c r="R1850" s="5">
        <f t="shared" si="113"/>
        <v>255.99</v>
      </c>
      <c r="S1850" s="5">
        <f t="shared" si="114"/>
        <v>246.24</v>
      </c>
      <c r="T1850" s="7">
        <f t="shared" si="115"/>
        <v>0.49029329191804549</v>
      </c>
    </row>
    <row r="1851" spans="1:20" ht="15.6">
      <c r="A1851" s="2">
        <v>3614</v>
      </c>
      <c r="B1851" s="3">
        <v>46061</v>
      </c>
      <c r="C1851" s="4">
        <f>YEAR(SalesDataTable[[#This Row],[Order Date]])</f>
        <v>2026</v>
      </c>
      <c r="D1851" s="4" t="str">
        <f>"Q"&amp;ROUNDUP(MONTH(SalesDataTable[[#This Row],[Order Date]])/3,0)</f>
        <v>Q1</v>
      </c>
      <c r="E1851" s="4">
        <f>MONTH(SalesDataTable[[#This Row],[Order Date]])</f>
        <v>2</v>
      </c>
      <c r="F1851" s="4" t="str">
        <f>TEXT(SalesDataTable[[#This Row],[Order Date]],"MMM")</f>
        <v>Feb</v>
      </c>
      <c r="G1851" s="4" t="s">
        <v>6</v>
      </c>
      <c r="H1851" s="4" t="s">
        <v>49</v>
      </c>
      <c r="I1851" s="4" t="s">
        <v>2</v>
      </c>
      <c r="J1851" s="4" t="s">
        <v>13</v>
      </c>
      <c r="K1851" s="4" t="s">
        <v>34</v>
      </c>
      <c r="L1851" s="4" t="s">
        <v>45</v>
      </c>
      <c r="M1851" s="8">
        <v>3</v>
      </c>
      <c r="N1851" s="5">
        <v>51.18</v>
      </c>
      <c r="O1851" s="6">
        <v>0</v>
      </c>
      <c r="P1851" s="5">
        <v>21.95</v>
      </c>
      <c r="Q1851" s="5">
        <f t="shared" si="112"/>
        <v>153.54</v>
      </c>
      <c r="R1851" s="5">
        <f t="shared" si="113"/>
        <v>65.849999999999994</v>
      </c>
      <c r="S1851" s="5">
        <f t="shared" si="114"/>
        <v>87.69</v>
      </c>
      <c r="T1851" s="7">
        <f t="shared" si="115"/>
        <v>0.57112153184837833</v>
      </c>
    </row>
    <row r="1852" spans="1:20" ht="15.6">
      <c r="A1852" s="2">
        <v>3615</v>
      </c>
      <c r="B1852" s="3">
        <v>46182</v>
      </c>
      <c r="C1852" s="4">
        <f>YEAR(SalesDataTable[[#This Row],[Order Date]])</f>
        <v>2026</v>
      </c>
      <c r="D1852" s="4" t="str">
        <f>"Q"&amp;ROUNDUP(MONTH(SalesDataTable[[#This Row],[Order Date]])/3,0)</f>
        <v>Q2</v>
      </c>
      <c r="E1852" s="4">
        <f>MONTH(SalesDataTable[[#This Row],[Order Date]])</f>
        <v>6</v>
      </c>
      <c r="F1852" s="4" t="str">
        <f>TEXT(SalesDataTable[[#This Row],[Order Date]],"MMM")</f>
        <v>Jun</v>
      </c>
      <c r="G1852" s="4" t="s">
        <v>6</v>
      </c>
      <c r="H1852" s="4" t="s">
        <v>49</v>
      </c>
      <c r="I1852" s="4" t="s">
        <v>2</v>
      </c>
      <c r="J1852" s="4" t="s">
        <v>13</v>
      </c>
      <c r="K1852" s="4" t="s">
        <v>9</v>
      </c>
      <c r="L1852" s="4" t="s">
        <v>37</v>
      </c>
      <c r="M1852" s="8">
        <v>4</v>
      </c>
      <c r="N1852" s="5">
        <v>155.22</v>
      </c>
      <c r="O1852" s="6">
        <v>0</v>
      </c>
      <c r="P1852" s="5">
        <v>77.209999999999994</v>
      </c>
      <c r="Q1852" s="5">
        <f t="shared" si="112"/>
        <v>620.88</v>
      </c>
      <c r="R1852" s="5">
        <f t="shared" si="113"/>
        <v>308.83999999999997</v>
      </c>
      <c r="S1852" s="5">
        <f t="shared" si="114"/>
        <v>312.04000000000002</v>
      </c>
      <c r="T1852" s="7">
        <f t="shared" si="115"/>
        <v>0.50257698750161062</v>
      </c>
    </row>
    <row r="1853" spans="1:20" ht="15.6">
      <c r="A1853" s="2">
        <v>3616</v>
      </c>
      <c r="B1853" s="3">
        <v>46173</v>
      </c>
      <c r="C1853" s="4">
        <f>YEAR(SalesDataTable[[#This Row],[Order Date]])</f>
        <v>2026</v>
      </c>
      <c r="D1853" s="4" t="str">
        <f>"Q"&amp;ROUNDUP(MONTH(SalesDataTable[[#This Row],[Order Date]])/3,0)</f>
        <v>Q2</v>
      </c>
      <c r="E1853" s="4">
        <f>MONTH(SalesDataTable[[#This Row],[Order Date]])</f>
        <v>5</v>
      </c>
      <c r="F1853" s="4" t="str">
        <f>TEXT(SalesDataTable[[#This Row],[Order Date]],"MMM")</f>
        <v>May</v>
      </c>
      <c r="G1853" s="4" t="s">
        <v>11</v>
      </c>
      <c r="H1853" s="4" t="s">
        <v>12</v>
      </c>
      <c r="I1853" s="4" t="s">
        <v>2</v>
      </c>
      <c r="J1853" s="4" t="s">
        <v>3</v>
      </c>
      <c r="K1853" s="4" t="s">
        <v>34</v>
      </c>
      <c r="L1853" s="4" t="s">
        <v>38</v>
      </c>
      <c r="M1853" s="8">
        <v>5</v>
      </c>
      <c r="N1853" s="5">
        <v>126.16</v>
      </c>
      <c r="O1853" s="6">
        <v>0</v>
      </c>
      <c r="P1853" s="5">
        <v>68.59</v>
      </c>
      <c r="Q1853" s="5">
        <f t="shared" si="112"/>
        <v>630.79999999999995</v>
      </c>
      <c r="R1853" s="5">
        <f t="shared" si="113"/>
        <v>342.95000000000005</v>
      </c>
      <c r="S1853" s="5">
        <f t="shared" si="114"/>
        <v>287.84999999999991</v>
      </c>
      <c r="T1853" s="7">
        <f t="shared" si="115"/>
        <v>0.45632530120481918</v>
      </c>
    </row>
    <row r="1854" spans="1:20" ht="15.6">
      <c r="A1854" s="2">
        <v>3620</v>
      </c>
      <c r="B1854" s="3">
        <v>46332</v>
      </c>
      <c r="C1854" s="4">
        <f>YEAR(SalesDataTable[[#This Row],[Order Date]])</f>
        <v>2026</v>
      </c>
      <c r="D1854" s="4" t="str">
        <f>"Q"&amp;ROUNDUP(MONTH(SalesDataTable[[#This Row],[Order Date]])/3,0)</f>
        <v>Q4</v>
      </c>
      <c r="E1854" s="4">
        <f>MONTH(SalesDataTable[[#This Row],[Order Date]])</f>
        <v>11</v>
      </c>
      <c r="F1854" s="4" t="str">
        <f>TEXT(SalesDataTable[[#This Row],[Order Date]],"MMM")</f>
        <v>Nov</v>
      </c>
      <c r="G1854" s="4" t="s">
        <v>6</v>
      </c>
      <c r="H1854" s="4" t="s">
        <v>43</v>
      </c>
      <c r="I1854" s="4" t="s">
        <v>28</v>
      </c>
      <c r="J1854" s="4" t="s">
        <v>13</v>
      </c>
      <c r="K1854" s="4" t="s">
        <v>9</v>
      </c>
      <c r="L1854" s="4" t="s">
        <v>17</v>
      </c>
      <c r="M1854" s="8">
        <v>1</v>
      </c>
      <c r="N1854" s="5">
        <v>142</v>
      </c>
      <c r="O1854" s="6">
        <v>0.05</v>
      </c>
      <c r="P1854" s="5">
        <v>81.099999999999994</v>
      </c>
      <c r="Q1854" s="5">
        <f t="shared" si="112"/>
        <v>134.9</v>
      </c>
      <c r="R1854" s="5">
        <f t="shared" si="113"/>
        <v>81.099999999999994</v>
      </c>
      <c r="S1854" s="5">
        <f t="shared" si="114"/>
        <v>53.800000000000011</v>
      </c>
      <c r="T1854" s="7">
        <f t="shared" si="115"/>
        <v>0.39881393624907346</v>
      </c>
    </row>
    <row r="1855" spans="1:20" ht="15.6">
      <c r="A1855" s="2">
        <v>3621</v>
      </c>
      <c r="B1855" s="3">
        <v>46115</v>
      </c>
      <c r="C1855" s="4">
        <f>YEAR(SalesDataTable[[#This Row],[Order Date]])</f>
        <v>2026</v>
      </c>
      <c r="D1855" s="4" t="str">
        <f>"Q"&amp;ROUNDUP(MONTH(SalesDataTable[[#This Row],[Order Date]])/3,0)</f>
        <v>Q2</v>
      </c>
      <c r="E1855" s="4">
        <f>MONTH(SalesDataTable[[#This Row],[Order Date]])</f>
        <v>4</v>
      </c>
      <c r="F1855" s="4" t="str">
        <f>TEXT(SalesDataTable[[#This Row],[Order Date]],"MMM")</f>
        <v>Apr</v>
      </c>
      <c r="G1855" s="4" t="s">
        <v>20</v>
      </c>
      <c r="H1855" s="4" t="s">
        <v>33</v>
      </c>
      <c r="I1855" s="4" t="s">
        <v>2</v>
      </c>
      <c r="J1855" s="4" t="s">
        <v>13</v>
      </c>
      <c r="K1855" s="4" t="s">
        <v>4</v>
      </c>
      <c r="L1855" s="4" t="s">
        <v>30</v>
      </c>
      <c r="M1855" s="8">
        <v>2</v>
      </c>
      <c r="N1855" s="5">
        <v>102.63</v>
      </c>
      <c r="O1855" s="6">
        <v>0</v>
      </c>
      <c r="P1855" s="5">
        <v>50.19</v>
      </c>
      <c r="Q1855" s="5">
        <f t="shared" si="112"/>
        <v>205.26</v>
      </c>
      <c r="R1855" s="5">
        <f t="shared" si="113"/>
        <v>100.38</v>
      </c>
      <c r="S1855" s="5">
        <f t="shared" si="114"/>
        <v>104.88</v>
      </c>
      <c r="T1855" s="7">
        <f t="shared" si="115"/>
        <v>0.51096170710318622</v>
      </c>
    </row>
    <row r="1856" spans="1:20" ht="15.6">
      <c r="A1856" s="2">
        <v>3624</v>
      </c>
      <c r="B1856" s="3">
        <v>46028</v>
      </c>
      <c r="C1856" s="4">
        <f>YEAR(SalesDataTable[[#This Row],[Order Date]])</f>
        <v>2026</v>
      </c>
      <c r="D1856" s="4" t="str">
        <f>"Q"&amp;ROUNDUP(MONTH(SalesDataTable[[#This Row],[Order Date]])/3,0)</f>
        <v>Q1</v>
      </c>
      <c r="E1856" s="4">
        <f>MONTH(SalesDataTable[[#This Row],[Order Date]])</f>
        <v>1</v>
      </c>
      <c r="F1856" s="4" t="str">
        <f>TEXT(SalesDataTable[[#This Row],[Order Date]],"MMM")</f>
        <v>Jan</v>
      </c>
      <c r="G1856" s="4" t="s">
        <v>20</v>
      </c>
      <c r="H1856" s="4" t="s">
        <v>31</v>
      </c>
      <c r="I1856" s="4" t="s">
        <v>2</v>
      </c>
      <c r="J1856" s="4" t="s">
        <v>13</v>
      </c>
      <c r="K1856" s="4" t="s">
        <v>9</v>
      </c>
      <c r="L1856" s="4" t="s">
        <v>10</v>
      </c>
      <c r="M1856" s="8">
        <v>1</v>
      </c>
      <c r="N1856" s="5">
        <v>93.4</v>
      </c>
      <c r="O1856" s="6">
        <v>0</v>
      </c>
      <c r="P1856" s="5">
        <v>46.11</v>
      </c>
      <c r="Q1856" s="5">
        <f t="shared" si="112"/>
        <v>93.4</v>
      </c>
      <c r="R1856" s="5">
        <f t="shared" si="113"/>
        <v>46.11</v>
      </c>
      <c r="S1856" s="5">
        <f t="shared" si="114"/>
        <v>47.290000000000006</v>
      </c>
      <c r="T1856" s="7">
        <f t="shared" si="115"/>
        <v>0.50631691648822275</v>
      </c>
    </row>
    <row r="1857" spans="1:20" ht="15.6">
      <c r="A1857" s="2">
        <v>3626</v>
      </c>
      <c r="B1857" s="3">
        <v>46334</v>
      </c>
      <c r="C1857" s="4">
        <f>YEAR(SalesDataTable[[#This Row],[Order Date]])</f>
        <v>2026</v>
      </c>
      <c r="D1857" s="4" t="str">
        <f>"Q"&amp;ROUNDUP(MONTH(SalesDataTable[[#This Row],[Order Date]])/3,0)</f>
        <v>Q4</v>
      </c>
      <c r="E1857" s="4">
        <f>MONTH(SalesDataTable[[#This Row],[Order Date]])</f>
        <v>11</v>
      </c>
      <c r="F1857" s="4" t="str">
        <f>TEXT(SalesDataTable[[#This Row],[Order Date]],"MMM")</f>
        <v>Nov</v>
      </c>
      <c r="G1857" s="4" t="s">
        <v>20</v>
      </c>
      <c r="H1857" s="4" t="s">
        <v>47</v>
      </c>
      <c r="I1857" s="4" t="s">
        <v>8</v>
      </c>
      <c r="J1857" s="4" t="s">
        <v>16</v>
      </c>
      <c r="K1857" s="4" t="s">
        <v>4</v>
      </c>
      <c r="L1857" s="4" t="s">
        <v>22</v>
      </c>
      <c r="M1857" s="8">
        <v>15</v>
      </c>
      <c r="N1857" s="5">
        <v>51.05</v>
      </c>
      <c r="O1857" s="6">
        <v>0.1</v>
      </c>
      <c r="P1857" s="5">
        <v>21.95</v>
      </c>
      <c r="Q1857" s="5">
        <f t="shared" si="112"/>
        <v>689.17500000000007</v>
      </c>
      <c r="R1857" s="5">
        <f t="shared" si="113"/>
        <v>329.25</v>
      </c>
      <c r="S1857" s="5">
        <f t="shared" si="114"/>
        <v>359.92500000000007</v>
      </c>
      <c r="T1857" s="7">
        <f t="shared" si="115"/>
        <v>0.52225486995320491</v>
      </c>
    </row>
    <row r="1858" spans="1:20" ht="15.6">
      <c r="A1858" s="2">
        <v>3627</v>
      </c>
      <c r="B1858" s="3">
        <v>46298</v>
      </c>
      <c r="C1858" s="4">
        <f>YEAR(SalesDataTable[[#This Row],[Order Date]])</f>
        <v>2026</v>
      </c>
      <c r="D1858" s="4" t="str">
        <f>"Q"&amp;ROUNDUP(MONTH(SalesDataTable[[#This Row],[Order Date]])/3,0)</f>
        <v>Q4</v>
      </c>
      <c r="E1858" s="4">
        <f>MONTH(SalesDataTable[[#This Row],[Order Date]])</f>
        <v>10</v>
      </c>
      <c r="F1858" s="4" t="str">
        <f>TEXT(SalesDataTable[[#This Row],[Order Date]],"MMM")</f>
        <v>Oct</v>
      </c>
      <c r="G1858" s="4" t="s">
        <v>20</v>
      </c>
      <c r="H1858" s="4" t="s">
        <v>21</v>
      </c>
      <c r="I1858" s="4" t="s">
        <v>19</v>
      </c>
      <c r="J1858" s="4" t="s">
        <v>13</v>
      </c>
      <c r="K1858" s="4" t="s">
        <v>23</v>
      </c>
      <c r="L1858" s="4" t="s">
        <v>29</v>
      </c>
      <c r="M1858" s="8">
        <v>2</v>
      </c>
      <c r="N1858" s="5">
        <v>192.99</v>
      </c>
      <c r="O1858" s="6">
        <v>0</v>
      </c>
      <c r="P1858" s="5">
        <v>101.73</v>
      </c>
      <c r="Q1858" s="5">
        <f t="shared" ref="Q1858:Q1921" si="116">M1858*N1858*(1-O1858)</f>
        <v>385.98</v>
      </c>
      <c r="R1858" s="5">
        <f t="shared" ref="R1858:R1921" si="117">M1858*P1858</f>
        <v>203.46</v>
      </c>
      <c r="S1858" s="5">
        <f t="shared" ref="S1858:S1921" si="118">Q1858-R1858</f>
        <v>182.52</v>
      </c>
      <c r="T1858" s="7">
        <f t="shared" ref="T1858:T1921" si="119">IFERROR(S1858/Q1858,0)</f>
        <v>0.47287424218871443</v>
      </c>
    </row>
    <row r="1859" spans="1:20" ht="15.6">
      <c r="A1859" s="2">
        <v>3628</v>
      </c>
      <c r="B1859" s="3">
        <v>46104</v>
      </c>
      <c r="C1859" s="4">
        <f>YEAR(SalesDataTable[[#This Row],[Order Date]])</f>
        <v>2026</v>
      </c>
      <c r="D1859" s="4" t="str">
        <f>"Q"&amp;ROUNDUP(MONTH(SalesDataTable[[#This Row],[Order Date]])/3,0)</f>
        <v>Q1</v>
      </c>
      <c r="E1859" s="4">
        <f>MONTH(SalesDataTable[[#This Row],[Order Date]])</f>
        <v>3</v>
      </c>
      <c r="F1859" s="4" t="str">
        <f>TEXT(SalesDataTable[[#This Row],[Order Date]],"MMM")</f>
        <v>Mar</v>
      </c>
      <c r="G1859" s="4" t="s">
        <v>6</v>
      </c>
      <c r="H1859" s="4" t="s">
        <v>43</v>
      </c>
      <c r="I1859" s="4" t="s">
        <v>28</v>
      </c>
      <c r="J1859" s="4" t="s">
        <v>13</v>
      </c>
      <c r="K1859" s="4" t="s">
        <v>14</v>
      </c>
      <c r="L1859" s="4" t="s">
        <v>32</v>
      </c>
      <c r="M1859" s="8">
        <v>1</v>
      </c>
      <c r="N1859" s="5">
        <v>45.84</v>
      </c>
      <c r="O1859" s="6">
        <v>0</v>
      </c>
      <c r="P1859" s="5">
        <v>18.079999999999998</v>
      </c>
      <c r="Q1859" s="5">
        <f t="shared" si="116"/>
        <v>45.84</v>
      </c>
      <c r="R1859" s="5">
        <f t="shared" si="117"/>
        <v>18.079999999999998</v>
      </c>
      <c r="S1859" s="5">
        <f t="shared" si="118"/>
        <v>27.760000000000005</v>
      </c>
      <c r="T1859" s="7">
        <f t="shared" si="119"/>
        <v>0.605584642233857</v>
      </c>
    </row>
    <row r="1860" spans="1:20" ht="15.6">
      <c r="A1860" s="2">
        <v>3629</v>
      </c>
      <c r="B1860" s="3">
        <v>46187</v>
      </c>
      <c r="C1860" s="4">
        <f>YEAR(SalesDataTable[[#This Row],[Order Date]])</f>
        <v>2026</v>
      </c>
      <c r="D1860" s="4" t="str">
        <f>"Q"&amp;ROUNDUP(MONTH(SalesDataTable[[#This Row],[Order Date]])/3,0)</f>
        <v>Q2</v>
      </c>
      <c r="E1860" s="4">
        <f>MONTH(SalesDataTable[[#This Row],[Order Date]])</f>
        <v>6</v>
      </c>
      <c r="F1860" s="4" t="str">
        <f>TEXT(SalesDataTable[[#This Row],[Order Date]],"MMM")</f>
        <v>Jun</v>
      </c>
      <c r="G1860" s="4" t="s">
        <v>0</v>
      </c>
      <c r="H1860" s="4" t="s">
        <v>50</v>
      </c>
      <c r="I1860" s="4" t="s">
        <v>2</v>
      </c>
      <c r="J1860" s="4" t="s">
        <v>13</v>
      </c>
      <c r="K1860" s="4" t="s">
        <v>23</v>
      </c>
      <c r="L1860" s="4" t="s">
        <v>24</v>
      </c>
      <c r="M1860" s="8">
        <v>4</v>
      </c>
      <c r="N1860" s="5">
        <v>348.96</v>
      </c>
      <c r="O1860" s="6">
        <v>0.15</v>
      </c>
      <c r="P1860" s="5">
        <v>197.02</v>
      </c>
      <c r="Q1860" s="5">
        <f t="shared" si="116"/>
        <v>1186.4639999999999</v>
      </c>
      <c r="R1860" s="5">
        <f t="shared" si="117"/>
        <v>788.08</v>
      </c>
      <c r="S1860" s="5">
        <f t="shared" si="118"/>
        <v>398.3839999999999</v>
      </c>
      <c r="T1860" s="7">
        <f t="shared" si="119"/>
        <v>0.3357741996385899</v>
      </c>
    </row>
    <row r="1861" spans="1:20" ht="15.6">
      <c r="A1861" s="2">
        <v>3630</v>
      </c>
      <c r="B1861" s="3">
        <v>46366</v>
      </c>
      <c r="C1861" s="4">
        <f>YEAR(SalesDataTable[[#This Row],[Order Date]])</f>
        <v>2026</v>
      </c>
      <c r="D1861" s="4" t="str">
        <f>"Q"&amp;ROUNDUP(MONTH(SalesDataTable[[#This Row],[Order Date]])/3,0)</f>
        <v>Q4</v>
      </c>
      <c r="E1861" s="4">
        <f>MONTH(SalesDataTable[[#This Row],[Order Date]])</f>
        <v>12</v>
      </c>
      <c r="F1861" s="4" t="str">
        <f>TEXT(SalesDataTable[[#This Row],[Order Date]],"MMM")</f>
        <v>Dec</v>
      </c>
      <c r="G1861" s="4" t="s">
        <v>6</v>
      </c>
      <c r="H1861" s="4" t="s">
        <v>43</v>
      </c>
      <c r="I1861" s="4" t="s">
        <v>19</v>
      </c>
      <c r="J1861" s="4" t="s">
        <v>3</v>
      </c>
      <c r="K1861" s="4" t="s">
        <v>4</v>
      </c>
      <c r="L1861" s="4" t="s">
        <v>26</v>
      </c>
      <c r="M1861" s="8">
        <v>3</v>
      </c>
      <c r="N1861" s="5">
        <v>39.979999999999997</v>
      </c>
      <c r="O1861" s="6">
        <v>0.1</v>
      </c>
      <c r="P1861" s="5">
        <v>16.989999999999998</v>
      </c>
      <c r="Q1861" s="5">
        <f t="shared" si="116"/>
        <v>107.946</v>
      </c>
      <c r="R1861" s="5">
        <f t="shared" si="117"/>
        <v>50.97</v>
      </c>
      <c r="S1861" s="5">
        <f t="shared" si="118"/>
        <v>56.975999999999999</v>
      </c>
      <c r="T1861" s="7">
        <f t="shared" si="119"/>
        <v>0.52781946528819967</v>
      </c>
    </row>
    <row r="1862" spans="1:20" ht="15.6">
      <c r="A1862" s="2">
        <v>3631</v>
      </c>
      <c r="B1862" s="3">
        <v>46318</v>
      </c>
      <c r="C1862" s="4">
        <f>YEAR(SalesDataTable[[#This Row],[Order Date]])</f>
        <v>2026</v>
      </c>
      <c r="D1862" s="4" t="str">
        <f>"Q"&amp;ROUNDUP(MONTH(SalesDataTable[[#This Row],[Order Date]])/3,0)</f>
        <v>Q4</v>
      </c>
      <c r="E1862" s="4">
        <f>MONTH(SalesDataTable[[#This Row],[Order Date]])</f>
        <v>10</v>
      </c>
      <c r="F1862" s="4" t="str">
        <f>TEXT(SalesDataTable[[#This Row],[Order Date]],"MMM")</f>
        <v>Oct</v>
      </c>
      <c r="G1862" s="4" t="s">
        <v>20</v>
      </c>
      <c r="H1862" s="4" t="s">
        <v>31</v>
      </c>
      <c r="I1862" s="4" t="s">
        <v>19</v>
      </c>
      <c r="J1862" s="4" t="s">
        <v>3</v>
      </c>
      <c r="K1862" s="4" t="s">
        <v>34</v>
      </c>
      <c r="L1862" s="4" t="s">
        <v>38</v>
      </c>
      <c r="M1862" s="8">
        <v>1</v>
      </c>
      <c r="N1862" s="5">
        <v>123.6</v>
      </c>
      <c r="O1862" s="6">
        <v>0</v>
      </c>
      <c r="P1862" s="5">
        <v>67.3</v>
      </c>
      <c r="Q1862" s="5">
        <f t="shared" si="116"/>
        <v>123.6</v>
      </c>
      <c r="R1862" s="5">
        <f t="shared" si="117"/>
        <v>67.3</v>
      </c>
      <c r="S1862" s="5">
        <f t="shared" si="118"/>
        <v>56.3</v>
      </c>
      <c r="T1862" s="7">
        <f t="shared" si="119"/>
        <v>0.45550161812297735</v>
      </c>
    </row>
    <row r="1863" spans="1:20" ht="15.6">
      <c r="A1863" s="2">
        <v>3633</v>
      </c>
      <c r="B1863" s="3">
        <v>46366</v>
      </c>
      <c r="C1863" s="4">
        <f>YEAR(SalesDataTable[[#This Row],[Order Date]])</f>
        <v>2026</v>
      </c>
      <c r="D1863" s="4" t="str">
        <f>"Q"&amp;ROUNDUP(MONTH(SalesDataTable[[#This Row],[Order Date]])/3,0)</f>
        <v>Q4</v>
      </c>
      <c r="E1863" s="4">
        <f>MONTH(SalesDataTable[[#This Row],[Order Date]])</f>
        <v>12</v>
      </c>
      <c r="F1863" s="4" t="str">
        <f>TEXT(SalesDataTable[[#This Row],[Order Date]],"MMM")</f>
        <v>Dec</v>
      </c>
      <c r="G1863" s="4" t="s">
        <v>20</v>
      </c>
      <c r="H1863" s="4" t="s">
        <v>21</v>
      </c>
      <c r="I1863" s="4" t="s">
        <v>28</v>
      </c>
      <c r="J1863" s="4" t="s">
        <v>16</v>
      </c>
      <c r="K1863" s="4" t="s">
        <v>9</v>
      </c>
      <c r="L1863" s="4" t="s">
        <v>17</v>
      </c>
      <c r="M1863" s="8">
        <v>3</v>
      </c>
      <c r="N1863" s="5">
        <v>144.16</v>
      </c>
      <c r="O1863" s="6">
        <v>0</v>
      </c>
      <c r="P1863" s="5">
        <v>77.36</v>
      </c>
      <c r="Q1863" s="5">
        <f t="shared" si="116"/>
        <v>432.48</v>
      </c>
      <c r="R1863" s="5">
        <f t="shared" si="117"/>
        <v>232.07999999999998</v>
      </c>
      <c r="S1863" s="5">
        <f t="shared" si="118"/>
        <v>200.40000000000003</v>
      </c>
      <c r="T1863" s="7">
        <f t="shared" si="119"/>
        <v>0.46337402885682583</v>
      </c>
    </row>
    <row r="1864" spans="1:20" ht="15.6">
      <c r="A1864" s="2">
        <v>3636</v>
      </c>
      <c r="B1864" s="3">
        <v>46183</v>
      </c>
      <c r="C1864" s="4">
        <f>YEAR(SalesDataTable[[#This Row],[Order Date]])</f>
        <v>2026</v>
      </c>
      <c r="D1864" s="4" t="str">
        <f>"Q"&amp;ROUNDUP(MONTH(SalesDataTable[[#This Row],[Order Date]])/3,0)</f>
        <v>Q2</v>
      </c>
      <c r="E1864" s="4">
        <f>MONTH(SalesDataTable[[#This Row],[Order Date]])</f>
        <v>6</v>
      </c>
      <c r="F1864" s="4" t="str">
        <f>TEXT(SalesDataTable[[#This Row],[Order Date]],"MMM")</f>
        <v>Jun</v>
      </c>
      <c r="G1864" s="4" t="s">
        <v>0</v>
      </c>
      <c r="H1864" s="4" t="s">
        <v>1</v>
      </c>
      <c r="I1864" s="4" t="s">
        <v>28</v>
      </c>
      <c r="J1864" s="4" t="s">
        <v>13</v>
      </c>
      <c r="K1864" s="4" t="s">
        <v>14</v>
      </c>
      <c r="L1864" s="4" t="s">
        <v>48</v>
      </c>
      <c r="M1864" s="8">
        <v>2</v>
      </c>
      <c r="N1864" s="5">
        <v>164.77</v>
      </c>
      <c r="O1864" s="6">
        <v>0</v>
      </c>
      <c r="P1864" s="5">
        <v>89.07</v>
      </c>
      <c r="Q1864" s="5">
        <f t="shared" si="116"/>
        <v>329.54</v>
      </c>
      <c r="R1864" s="5">
        <f t="shared" si="117"/>
        <v>178.14</v>
      </c>
      <c r="S1864" s="5">
        <f t="shared" si="118"/>
        <v>151.40000000000003</v>
      </c>
      <c r="T1864" s="7">
        <f t="shared" si="119"/>
        <v>0.45942829398555568</v>
      </c>
    </row>
    <row r="1865" spans="1:20" ht="15.6">
      <c r="A1865" s="2">
        <v>3638</v>
      </c>
      <c r="B1865" s="3">
        <v>46150</v>
      </c>
      <c r="C1865" s="4">
        <f>YEAR(SalesDataTable[[#This Row],[Order Date]])</f>
        <v>2026</v>
      </c>
      <c r="D1865" s="4" t="str">
        <f>"Q"&amp;ROUNDUP(MONTH(SalesDataTable[[#This Row],[Order Date]])/3,0)</f>
        <v>Q2</v>
      </c>
      <c r="E1865" s="4">
        <f>MONTH(SalesDataTable[[#This Row],[Order Date]])</f>
        <v>5</v>
      </c>
      <c r="F1865" s="4" t="str">
        <f>TEXT(SalesDataTable[[#This Row],[Order Date]],"MMM")</f>
        <v>May</v>
      </c>
      <c r="G1865" s="4" t="s">
        <v>20</v>
      </c>
      <c r="H1865" s="4" t="s">
        <v>31</v>
      </c>
      <c r="I1865" s="4" t="s">
        <v>8</v>
      </c>
      <c r="J1865" s="4" t="s">
        <v>16</v>
      </c>
      <c r="K1865" s="4" t="s">
        <v>14</v>
      </c>
      <c r="L1865" s="4" t="s">
        <v>48</v>
      </c>
      <c r="M1865" s="8">
        <v>10</v>
      </c>
      <c r="N1865" s="5">
        <v>168.55</v>
      </c>
      <c r="O1865" s="6">
        <v>0.1</v>
      </c>
      <c r="P1865" s="5">
        <v>88.85</v>
      </c>
      <c r="Q1865" s="5">
        <f t="shared" si="116"/>
        <v>1516.95</v>
      </c>
      <c r="R1865" s="5">
        <f t="shared" si="117"/>
        <v>888.5</v>
      </c>
      <c r="S1865" s="5">
        <f t="shared" si="118"/>
        <v>628.45000000000005</v>
      </c>
      <c r="T1865" s="7">
        <f t="shared" si="119"/>
        <v>0.41428524341606515</v>
      </c>
    </row>
    <row r="1866" spans="1:20" ht="15.6">
      <c r="A1866" s="2">
        <v>3644</v>
      </c>
      <c r="B1866" s="3">
        <v>46231</v>
      </c>
      <c r="C1866" s="4">
        <f>YEAR(SalesDataTable[[#This Row],[Order Date]])</f>
        <v>2026</v>
      </c>
      <c r="D1866" s="4" t="str">
        <f>"Q"&amp;ROUNDUP(MONTH(SalesDataTable[[#This Row],[Order Date]])/3,0)</f>
        <v>Q3</v>
      </c>
      <c r="E1866" s="4">
        <f>MONTH(SalesDataTable[[#This Row],[Order Date]])</f>
        <v>7</v>
      </c>
      <c r="F1866" s="4" t="str">
        <f>TEXT(SalesDataTable[[#This Row],[Order Date]],"MMM")</f>
        <v>Jul</v>
      </c>
      <c r="G1866" s="4" t="s">
        <v>11</v>
      </c>
      <c r="H1866" s="4" t="s">
        <v>39</v>
      </c>
      <c r="I1866" s="4" t="s">
        <v>19</v>
      </c>
      <c r="J1866" s="4" t="s">
        <v>16</v>
      </c>
      <c r="K1866" s="4" t="s">
        <v>9</v>
      </c>
      <c r="L1866" s="4" t="s">
        <v>10</v>
      </c>
      <c r="M1866" s="8">
        <v>3</v>
      </c>
      <c r="N1866" s="5">
        <v>93.01</v>
      </c>
      <c r="O1866" s="6">
        <v>0.15</v>
      </c>
      <c r="P1866" s="5">
        <v>46.68</v>
      </c>
      <c r="Q1866" s="5">
        <f t="shared" si="116"/>
        <v>237.17550000000003</v>
      </c>
      <c r="R1866" s="5">
        <f t="shared" si="117"/>
        <v>140.04</v>
      </c>
      <c r="S1866" s="5">
        <f t="shared" si="118"/>
        <v>97.135500000000036</v>
      </c>
      <c r="T1866" s="7">
        <f t="shared" si="119"/>
        <v>0.4095511551572571</v>
      </c>
    </row>
    <row r="1867" spans="1:20" ht="15.6">
      <c r="A1867" s="2">
        <v>3645</v>
      </c>
      <c r="B1867" s="3">
        <v>46152</v>
      </c>
      <c r="C1867" s="4">
        <f>YEAR(SalesDataTable[[#This Row],[Order Date]])</f>
        <v>2026</v>
      </c>
      <c r="D1867" s="4" t="str">
        <f>"Q"&amp;ROUNDUP(MONTH(SalesDataTable[[#This Row],[Order Date]])/3,0)</f>
        <v>Q2</v>
      </c>
      <c r="E1867" s="4">
        <f>MONTH(SalesDataTable[[#This Row],[Order Date]])</f>
        <v>5</v>
      </c>
      <c r="F1867" s="4" t="str">
        <f>TEXT(SalesDataTable[[#This Row],[Order Date]],"MMM")</f>
        <v>May</v>
      </c>
      <c r="G1867" s="4" t="s">
        <v>6</v>
      </c>
      <c r="H1867" s="4" t="s">
        <v>7</v>
      </c>
      <c r="I1867" s="4" t="s">
        <v>28</v>
      </c>
      <c r="J1867" s="4" t="s">
        <v>3</v>
      </c>
      <c r="K1867" s="4" t="s">
        <v>4</v>
      </c>
      <c r="L1867" s="4" t="s">
        <v>22</v>
      </c>
      <c r="M1867" s="8">
        <v>2</v>
      </c>
      <c r="N1867" s="5">
        <v>50.93</v>
      </c>
      <c r="O1867" s="6">
        <v>0</v>
      </c>
      <c r="P1867" s="5">
        <v>22.91</v>
      </c>
      <c r="Q1867" s="5">
        <f t="shared" si="116"/>
        <v>101.86</v>
      </c>
      <c r="R1867" s="5">
        <f t="shared" si="117"/>
        <v>45.82</v>
      </c>
      <c r="S1867" s="5">
        <f t="shared" si="118"/>
        <v>56.04</v>
      </c>
      <c r="T1867" s="7">
        <f t="shared" si="119"/>
        <v>0.55016689573924993</v>
      </c>
    </row>
    <row r="1868" spans="1:20" ht="15.6">
      <c r="A1868" s="2">
        <v>3646</v>
      </c>
      <c r="B1868" s="3">
        <v>46224</v>
      </c>
      <c r="C1868" s="4">
        <f>YEAR(SalesDataTable[[#This Row],[Order Date]])</f>
        <v>2026</v>
      </c>
      <c r="D1868" s="4" t="str">
        <f>"Q"&amp;ROUNDUP(MONTH(SalesDataTable[[#This Row],[Order Date]])/3,0)</f>
        <v>Q3</v>
      </c>
      <c r="E1868" s="4">
        <f>MONTH(SalesDataTable[[#This Row],[Order Date]])</f>
        <v>7</v>
      </c>
      <c r="F1868" s="4" t="str">
        <f>TEXT(SalesDataTable[[#This Row],[Order Date]],"MMM")</f>
        <v>Jul</v>
      </c>
      <c r="G1868" s="4" t="s">
        <v>11</v>
      </c>
      <c r="H1868" s="4" t="s">
        <v>12</v>
      </c>
      <c r="I1868" s="4" t="s">
        <v>28</v>
      </c>
      <c r="J1868" s="4" t="s">
        <v>3</v>
      </c>
      <c r="K1868" s="4" t="s">
        <v>9</v>
      </c>
      <c r="L1868" s="4" t="s">
        <v>17</v>
      </c>
      <c r="M1868" s="8">
        <v>1</v>
      </c>
      <c r="N1868" s="5">
        <v>143.69</v>
      </c>
      <c r="O1868" s="6">
        <v>0</v>
      </c>
      <c r="P1868" s="5">
        <v>80.87</v>
      </c>
      <c r="Q1868" s="5">
        <f t="shared" si="116"/>
        <v>143.69</v>
      </c>
      <c r="R1868" s="5">
        <f t="shared" si="117"/>
        <v>80.87</v>
      </c>
      <c r="S1868" s="5">
        <f t="shared" si="118"/>
        <v>62.819999999999993</v>
      </c>
      <c r="T1868" s="7">
        <f t="shared" si="119"/>
        <v>0.43719117544714309</v>
      </c>
    </row>
    <row r="1869" spans="1:20" ht="15.6">
      <c r="A1869" s="2">
        <v>3647</v>
      </c>
      <c r="B1869" s="3">
        <v>46251</v>
      </c>
      <c r="C1869" s="4">
        <f>YEAR(SalesDataTable[[#This Row],[Order Date]])</f>
        <v>2026</v>
      </c>
      <c r="D1869" s="4" t="str">
        <f>"Q"&amp;ROUNDUP(MONTH(SalesDataTable[[#This Row],[Order Date]])/3,0)</f>
        <v>Q3</v>
      </c>
      <c r="E1869" s="4">
        <f>MONTH(SalesDataTable[[#This Row],[Order Date]])</f>
        <v>8</v>
      </c>
      <c r="F1869" s="4" t="str">
        <f>TEXT(SalesDataTable[[#This Row],[Order Date]],"MMM")</f>
        <v>Aug</v>
      </c>
      <c r="G1869" s="4" t="s">
        <v>6</v>
      </c>
      <c r="H1869" s="4" t="s">
        <v>43</v>
      </c>
      <c r="I1869" s="4" t="s">
        <v>19</v>
      </c>
      <c r="J1869" s="4" t="s">
        <v>3</v>
      </c>
      <c r="K1869" s="4" t="s">
        <v>4</v>
      </c>
      <c r="L1869" s="4" t="s">
        <v>30</v>
      </c>
      <c r="M1869" s="8">
        <v>3</v>
      </c>
      <c r="N1869" s="5">
        <v>104.96</v>
      </c>
      <c r="O1869" s="6">
        <v>0.05</v>
      </c>
      <c r="P1869" s="5">
        <v>51.66</v>
      </c>
      <c r="Q1869" s="5">
        <f t="shared" si="116"/>
        <v>299.13599999999997</v>
      </c>
      <c r="R1869" s="5">
        <f t="shared" si="117"/>
        <v>154.97999999999999</v>
      </c>
      <c r="S1869" s="5">
        <f t="shared" si="118"/>
        <v>144.15599999999998</v>
      </c>
      <c r="T1869" s="7">
        <f t="shared" si="119"/>
        <v>0.48190789473684209</v>
      </c>
    </row>
    <row r="1870" spans="1:20" ht="15.6">
      <c r="A1870" s="2">
        <v>3648</v>
      </c>
      <c r="B1870" s="3">
        <v>46335</v>
      </c>
      <c r="C1870" s="4">
        <f>YEAR(SalesDataTable[[#This Row],[Order Date]])</f>
        <v>2026</v>
      </c>
      <c r="D1870" s="4" t="str">
        <f>"Q"&amp;ROUNDUP(MONTH(SalesDataTable[[#This Row],[Order Date]])/3,0)</f>
        <v>Q4</v>
      </c>
      <c r="E1870" s="4">
        <f>MONTH(SalesDataTable[[#This Row],[Order Date]])</f>
        <v>11</v>
      </c>
      <c r="F1870" s="4" t="str">
        <f>TEXT(SalesDataTable[[#This Row],[Order Date]],"MMM")</f>
        <v>Nov</v>
      </c>
      <c r="G1870" s="4" t="s">
        <v>0</v>
      </c>
      <c r="H1870" s="4" t="s">
        <v>50</v>
      </c>
      <c r="I1870" s="4" t="s">
        <v>28</v>
      </c>
      <c r="J1870" s="4" t="s">
        <v>13</v>
      </c>
      <c r="K1870" s="4" t="s">
        <v>34</v>
      </c>
      <c r="L1870" s="4" t="s">
        <v>35</v>
      </c>
      <c r="M1870" s="8">
        <v>4</v>
      </c>
      <c r="N1870" s="5">
        <v>39.82</v>
      </c>
      <c r="O1870" s="6">
        <v>0.2</v>
      </c>
      <c r="P1870" s="5">
        <v>14.98</v>
      </c>
      <c r="Q1870" s="5">
        <f t="shared" si="116"/>
        <v>127.42400000000001</v>
      </c>
      <c r="R1870" s="5">
        <f t="shared" si="117"/>
        <v>59.92</v>
      </c>
      <c r="S1870" s="5">
        <f t="shared" si="118"/>
        <v>67.504000000000005</v>
      </c>
      <c r="T1870" s="7">
        <f t="shared" si="119"/>
        <v>0.52975891511803119</v>
      </c>
    </row>
    <row r="1871" spans="1:20" ht="15.6">
      <c r="A1871" s="2">
        <v>3649</v>
      </c>
      <c r="B1871" s="3">
        <v>46367</v>
      </c>
      <c r="C1871" s="4">
        <f>YEAR(SalesDataTable[[#This Row],[Order Date]])</f>
        <v>2026</v>
      </c>
      <c r="D1871" s="4" t="str">
        <f>"Q"&amp;ROUNDUP(MONTH(SalesDataTable[[#This Row],[Order Date]])/3,0)</f>
        <v>Q4</v>
      </c>
      <c r="E1871" s="4">
        <f>MONTH(SalesDataTable[[#This Row],[Order Date]])</f>
        <v>12</v>
      </c>
      <c r="F1871" s="4" t="str">
        <f>TEXT(SalesDataTable[[#This Row],[Order Date]],"MMM")</f>
        <v>Dec</v>
      </c>
      <c r="G1871" s="4" t="s">
        <v>11</v>
      </c>
      <c r="H1871" s="4" t="s">
        <v>12</v>
      </c>
      <c r="I1871" s="4" t="s">
        <v>2</v>
      </c>
      <c r="J1871" s="4" t="s">
        <v>13</v>
      </c>
      <c r="K1871" s="4" t="s">
        <v>14</v>
      </c>
      <c r="L1871" s="4" t="s">
        <v>48</v>
      </c>
      <c r="M1871" s="8">
        <v>1</v>
      </c>
      <c r="N1871" s="5">
        <v>164.29</v>
      </c>
      <c r="O1871" s="6">
        <v>0.05</v>
      </c>
      <c r="P1871" s="5">
        <v>88.66</v>
      </c>
      <c r="Q1871" s="5">
        <f t="shared" si="116"/>
        <v>156.07549999999998</v>
      </c>
      <c r="R1871" s="5">
        <f t="shared" si="117"/>
        <v>88.66</v>
      </c>
      <c r="S1871" s="5">
        <f t="shared" si="118"/>
        <v>67.41549999999998</v>
      </c>
      <c r="T1871" s="7">
        <f t="shared" si="119"/>
        <v>0.43194159237035917</v>
      </c>
    </row>
    <row r="1872" spans="1:20" ht="15.6">
      <c r="A1872" s="2">
        <v>3654</v>
      </c>
      <c r="B1872" s="3">
        <v>46148</v>
      </c>
      <c r="C1872" s="4">
        <f>YEAR(SalesDataTable[[#This Row],[Order Date]])</f>
        <v>2026</v>
      </c>
      <c r="D1872" s="4" t="str">
        <f>"Q"&amp;ROUNDUP(MONTH(SalesDataTable[[#This Row],[Order Date]])/3,0)</f>
        <v>Q2</v>
      </c>
      <c r="E1872" s="4">
        <f>MONTH(SalesDataTable[[#This Row],[Order Date]])</f>
        <v>5</v>
      </c>
      <c r="F1872" s="4" t="str">
        <f>TEXT(SalesDataTable[[#This Row],[Order Date]],"MMM")</f>
        <v>May</v>
      </c>
      <c r="G1872" s="4" t="s">
        <v>11</v>
      </c>
      <c r="H1872" s="4" t="s">
        <v>39</v>
      </c>
      <c r="I1872" s="4" t="s">
        <v>2</v>
      </c>
      <c r="J1872" s="4" t="s">
        <v>16</v>
      </c>
      <c r="K1872" s="4" t="s">
        <v>4</v>
      </c>
      <c r="L1872" s="4" t="s">
        <v>22</v>
      </c>
      <c r="M1872" s="8">
        <v>1</v>
      </c>
      <c r="N1872" s="5">
        <v>51.44</v>
      </c>
      <c r="O1872" s="6">
        <v>0.1</v>
      </c>
      <c r="P1872" s="5">
        <v>22.88</v>
      </c>
      <c r="Q1872" s="5">
        <f t="shared" si="116"/>
        <v>46.295999999999999</v>
      </c>
      <c r="R1872" s="5">
        <f t="shared" si="117"/>
        <v>22.88</v>
      </c>
      <c r="S1872" s="5">
        <f t="shared" si="118"/>
        <v>23.416</v>
      </c>
      <c r="T1872" s="7">
        <f t="shared" si="119"/>
        <v>0.50578883704855715</v>
      </c>
    </row>
    <row r="1873" spans="1:20" ht="15.6">
      <c r="A1873" s="2">
        <v>3659</v>
      </c>
      <c r="B1873" s="3">
        <v>46164</v>
      </c>
      <c r="C1873" s="4">
        <f>YEAR(SalesDataTable[[#This Row],[Order Date]])</f>
        <v>2026</v>
      </c>
      <c r="D1873" s="4" t="str">
        <f>"Q"&amp;ROUNDUP(MONTH(SalesDataTable[[#This Row],[Order Date]])/3,0)</f>
        <v>Q2</v>
      </c>
      <c r="E1873" s="4">
        <f>MONTH(SalesDataTable[[#This Row],[Order Date]])</f>
        <v>5</v>
      </c>
      <c r="F1873" s="4" t="str">
        <f>TEXT(SalesDataTable[[#This Row],[Order Date]],"MMM")</f>
        <v>May</v>
      </c>
      <c r="G1873" s="4" t="s">
        <v>20</v>
      </c>
      <c r="H1873" s="4" t="s">
        <v>47</v>
      </c>
      <c r="I1873" s="4" t="s">
        <v>19</v>
      </c>
      <c r="J1873" s="4" t="s">
        <v>13</v>
      </c>
      <c r="K1873" s="4" t="s">
        <v>9</v>
      </c>
      <c r="L1873" s="4" t="s">
        <v>10</v>
      </c>
      <c r="M1873" s="8">
        <v>2</v>
      </c>
      <c r="N1873" s="5">
        <v>93.55</v>
      </c>
      <c r="O1873" s="6">
        <v>0</v>
      </c>
      <c r="P1873" s="5">
        <v>44.31</v>
      </c>
      <c r="Q1873" s="5">
        <f t="shared" si="116"/>
        <v>187.1</v>
      </c>
      <c r="R1873" s="5">
        <f t="shared" si="117"/>
        <v>88.62</v>
      </c>
      <c r="S1873" s="5">
        <f t="shared" si="118"/>
        <v>98.47999999999999</v>
      </c>
      <c r="T1873" s="7">
        <f t="shared" si="119"/>
        <v>0.52634954569748793</v>
      </c>
    </row>
    <row r="1874" spans="1:20" ht="15.6">
      <c r="A1874" s="2">
        <v>3660</v>
      </c>
      <c r="B1874" s="3">
        <v>46197</v>
      </c>
      <c r="C1874" s="4">
        <f>YEAR(SalesDataTable[[#This Row],[Order Date]])</f>
        <v>2026</v>
      </c>
      <c r="D1874" s="4" t="str">
        <f>"Q"&amp;ROUNDUP(MONTH(SalesDataTable[[#This Row],[Order Date]])/3,0)</f>
        <v>Q2</v>
      </c>
      <c r="E1874" s="4">
        <f>MONTH(SalesDataTable[[#This Row],[Order Date]])</f>
        <v>6</v>
      </c>
      <c r="F1874" s="4" t="str">
        <f>TEXT(SalesDataTable[[#This Row],[Order Date]],"MMM")</f>
        <v>Jun</v>
      </c>
      <c r="G1874" s="4" t="s">
        <v>11</v>
      </c>
      <c r="H1874" s="4" t="s">
        <v>18</v>
      </c>
      <c r="I1874" s="4" t="s">
        <v>2</v>
      </c>
      <c r="J1874" s="4" t="s">
        <v>13</v>
      </c>
      <c r="K1874" s="4" t="s">
        <v>4</v>
      </c>
      <c r="L1874" s="4" t="s">
        <v>5</v>
      </c>
      <c r="M1874" s="8">
        <v>1</v>
      </c>
      <c r="N1874" s="5">
        <v>82.7</v>
      </c>
      <c r="O1874" s="6">
        <v>0.05</v>
      </c>
      <c r="P1874" s="5">
        <v>42.16</v>
      </c>
      <c r="Q1874" s="5">
        <f t="shared" si="116"/>
        <v>78.564999999999998</v>
      </c>
      <c r="R1874" s="5">
        <f t="shared" si="117"/>
        <v>42.16</v>
      </c>
      <c r="S1874" s="5">
        <f t="shared" si="118"/>
        <v>36.405000000000001</v>
      </c>
      <c r="T1874" s="7">
        <f t="shared" si="119"/>
        <v>0.46337427607713361</v>
      </c>
    </row>
    <row r="1875" spans="1:20" ht="15.6">
      <c r="A1875" s="2">
        <v>3661</v>
      </c>
      <c r="B1875" s="3">
        <v>46182</v>
      </c>
      <c r="C1875" s="4">
        <f>YEAR(SalesDataTable[[#This Row],[Order Date]])</f>
        <v>2026</v>
      </c>
      <c r="D1875" s="4" t="str">
        <f>"Q"&amp;ROUNDUP(MONTH(SalesDataTable[[#This Row],[Order Date]])/3,0)</f>
        <v>Q2</v>
      </c>
      <c r="E1875" s="4">
        <f>MONTH(SalesDataTable[[#This Row],[Order Date]])</f>
        <v>6</v>
      </c>
      <c r="F1875" s="4" t="str">
        <f>TEXT(SalesDataTable[[#This Row],[Order Date]],"MMM")</f>
        <v>Jun</v>
      </c>
      <c r="G1875" s="4" t="s">
        <v>20</v>
      </c>
      <c r="H1875" s="4" t="s">
        <v>33</v>
      </c>
      <c r="I1875" s="4" t="s">
        <v>2</v>
      </c>
      <c r="J1875" s="4" t="s">
        <v>13</v>
      </c>
      <c r="K1875" s="4" t="s">
        <v>4</v>
      </c>
      <c r="L1875" s="4" t="s">
        <v>30</v>
      </c>
      <c r="M1875" s="8">
        <v>4</v>
      </c>
      <c r="N1875" s="5">
        <v>100.33</v>
      </c>
      <c r="O1875" s="6">
        <v>0</v>
      </c>
      <c r="P1875" s="5">
        <v>49.99</v>
      </c>
      <c r="Q1875" s="5">
        <f t="shared" si="116"/>
        <v>401.32</v>
      </c>
      <c r="R1875" s="5">
        <f t="shared" si="117"/>
        <v>199.96</v>
      </c>
      <c r="S1875" s="5">
        <f t="shared" si="118"/>
        <v>201.35999999999999</v>
      </c>
      <c r="T1875" s="7">
        <f t="shared" si="119"/>
        <v>0.5017442439948171</v>
      </c>
    </row>
    <row r="1876" spans="1:20" ht="15.6">
      <c r="A1876" s="2">
        <v>3662</v>
      </c>
      <c r="B1876" s="3">
        <v>46364</v>
      </c>
      <c r="C1876" s="4">
        <f>YEAR(SalesDataTable[[#This Row],[Order Date]])</f>
        <v>2026</v>
      </c>
      <c r="D1876" s="4" t="str">
        <f>"Q"&amp;ROUNDUP(MONTH(SalesDataTable[[#This Row],[Order Date]])/3,0)</f>
        <v>Q4</v>
      </c>
      <c r="E1876" s="4">
        <f>MONTH(SalesDataTable[[#This Row],[Order Date]])</f>
        <v>12</v>
      </c>
      <c r="F1876" s="4" t="str">
        <f>TEXT(SalesDataTable[[#This Row],[Order Date]],"MMM")</f>
        <v>Dec</v>
      </c>
      <c r="G1876" s="4" t="s">
        <v>6</v>
      </c>
      <c r="H1876" s="4" t="s">
        <v>27</v>
      </c>
      <c r="I1876" s="4" t="s">
        <v>2</v>
      </c>
      <c r="J1876" s="4" t="s">
        <v>16</v>
      </c>
      <c r="K1876" s="4" t="s">
        <v>23</v>
      </c>
      <c r="L1876" s="4" t="s">
        <v>29</v>
      </c>
      <c r="M1876" s="8">
        <v>1</v>
      </c>
      <c r="N1876" s="5">
        <v>199.66</v>
      </c>
      <c r="O1876" s="6">
        <v>0</v>
      </c>
      <c r="P1876" s="5">
        <v>103.15</v>
      </c>
      <c r="Q1876" s="5">
        <f t="shared" si="116"/>
        <v>199.66</v>
      </c>
      <c r="R1876" s="5">
        <f t="shared" si="117"/>
        <v>103.15</v>
      </c>
      <c r="S1876" s="5">
        <f t="shared" si="118"/>
        <v>96.509999999999991</v>
      </c>
      <c r="T1876" s="7">
        <f t="shared" si="119"/>
        <v>0.48337173194430527</v>
      </c>
    </row>
    <row r="1877" spans="1:20" ht="15.6">
      <c r="A1877" s="2">
        <v>3666</v>
      </c>
      <c r="B1877" s="3">
        <v>46079</v>
      </c>
      <c r="C1877" s="4">
        <f>YEAR(SalesDataTable[[#This Row],[Order Date]])</f>
        <v>2026</v>
      </c>
      <c r="D1877" s="4" t="str">
        <f>"Q"&amp;ROUNDUP(MONTH(SalesDataTable[[#This Row],[Order Date]])/3,0)</f>
        <v>Q1</v>
      </c>
      <c r="E1877" s="4">
        <f>MONTH(SalesDataTable[[#This Row],[Order Date]])</f>
        <v>2</v>
      </c>
      <c r="F1877" s="4" t="str">
        <f>TEXT(SalesDataTable[[#This Row],[Order Date]],"MMM")</f>
        <v>Feb</v>
      </c>
      <c r="G1877" s="4" t="s">
        <v>0</v>
      </c>
      <c r="H1877" s="4" t="s">
        <v>50</v>
      </c>
      <c r="I1877" s="4" t="s">
        <v>2</v>
      </c>
      <c r="J1877" s="4" t="s">
        <v>3</v>
      </c>
      <c r="K1877" s="4" t="s">
        <v>14</v>
      </c>
      <c r="L1877" s="4" t="s">
        <v>15</v>
      </c>
      <c r="M1877" s="8">
        <v>1</v>
      </c>
      <c r="N1877" s="5">
        <v>36.19</v>
      </c>
      <c r="O1877" s="6">
        <v>0.1</v>
      </c>
      <c r="P1877" s="5">
        <v>13.62</v>
      </c>
      <c r="Q1877" s="5">
        <f t="shared" si="116"/>
        <v>32.570999999999998</v>
      </c>
      <c r="R1877" s="5">
        <f t="shared" si="117"/>
        <v>13.62</v>
      </c>
      <c r="S1877" s="5">
        <f t="shared" si="118"/>
        <v>18.951000000000001</v>
      </c>
      <c r="T1877" s="7">
        <f t="shared" si="119"/>
        <v>0.58183660311319896</v>
      </c>
    </row>
    <row r="1878" spans="1:20" ht="15.6">
      <c r="A1878" s="2">
        <v>3669</v>
      </c>
      <c r="B1878" s="3">
        <v>46110</v>
      </c>
      <c r="C1878" s="4">
        <f>YEAR(SalesDataTable[[#This Row],[Order Date]])</f>
        <v>2026</v>
      </c>
      <c r="D1878" s="4" t="str">
        <f>"Q"&amp;ROUNDUP(MONTH(SalesDataTable[[#This Row],[Order Date]])/3,0)</f>
        <v>Q1</v>
      </c>
      <c r="E1878" s="4">
        <f>MONTH(SalesDataTable[[#This Row],[Order Date]])</f>
        <v>3</v>
      </c>
      <c r="F1878" s="4" t="str">
        <f>TEXT(SalesDataTable[[#This Row],[Order Date]],"MMM")</f>
        <v>Mar</v>
      </c>
      <c r="G1878" s="4" t="s">
        <v>11</v>
      </c>
      <c r="H1878" s="4" t="s">
        <v>39</v>
      </c>
      <c r="I1878" s="4" t="s">
        <v>28</v>
      </c>
      <c r="J1878" s="4" t="s">
        <v>3</v>
      </c>
      <c r="K1878" s="4" t="s">
        <v>23</v>
      </c>
      <c r="L1878" s="4" t="s">
        <v>40</v>
      </c>
      <c r="M1878" s="8">
        <v>1</v>
      </c>
      <c r="N1878" s="5">
        <v>80.09</v>
      </c>
      <c r="O1878" s="6">
        <v>0</v>
      </c>
      <c r="P1878" s="5">
        <v>40.61</v>
      </c>
      <c r="Q1878" s="5">
        <f t="shared" si="116"/>
        <v>80.09</v>
      </c>
      <c r="R1878" s="5">
        <f t="shared" si="117"/>
        <v>40.61</v>
      </c>
      <c r="S1878" s="5">
        <f t="shared" si="118"/>
        <v>39.480000000000004</v>
      </c>
      <c r="T1878" s="7">
        <f t="shared" si="119"/>
        <v>0.49294543638406796</v>
      </c>
    </row>
    <row r="1879" spans="1:20" ht="15.6">
      <c r="A1879" s="2">
        <v>3670</v>
      </c>
      <c r="B1879" s="3">
        <v>46215</v>
      </c>
      <c r="C1879" s="4">
        <f>YEAR(SalesDataTable[[#This Row],[Order Date]])</f>
        <v>2026</v>
      </c>
      <c r="D1879" s="4" t="str">
        <f>"Q"&amp;ROUNDUP(MONTH(SalesDataTable[[#This Row],[Order Date]])/3,0)</f>
        <v>Q3</v>
      </c>
      <c r="E1879" s="4">
        <f>MONTH(SalesDataTable[[#This Row],[Order Date]])</f>
        <v>7</v>
      </c>
      <c r="F1879" s="4" t="str">
        <f>TEXT(SalesDataTable[[#This Row],[Order Date]],"MMM")</f>
        <v>Jul</v>
      </c>
      <c r="G1879" s="4" t="s">
        <v>0</v>
      </c>
      <c r="H1879" s="4" t="s">
        <v>1</v>
      </c>
      <c r="I1879" s="4" t="s">
        <v>19</v>
      </c>
      <c r="J1879" s="4" t="s">
        <v>13</v>
      </c>
      <c r="K1879" s="4" t="s">
        <v>14</v>
      </c>
      <c r="L1879" s="4" t="s">
        <v>32</v>
      </c>
      <c r="M1879" s="8">
        <v>1</v>
      </c>
      <c r="N1879" s="5">
        <v>45.43</v>
      </c>
      <c r="O1879" s="6">
        <v>0</v>
      </c>
      <c r="P1879" s="5">
        <v>18.66</v>
      </c>
      <c r="Q1879" s="5">
        <f t="shared" si="116"/>
        <v>45.43</v>
      </c>
      <c r="R1879" s="5">
        <f t="shared" si="117"/>
        <v>18.66</v>
      </c>
      <c r="S1879" s="5">
        <f t="shared" si="118"/>
        <v>26.77</v>
      </c>
      <c r="T1879" s="7">
        <f t="shared" si="119"/>
        <v>0.58925819942769098</v>
      </c>
    </row>
    <row r="1880" spans="1:20" ht="15.6">
      <c r="A1880" s="2">
        <v>3673</v>
      </c>
      <c r="B1880" s="3">
        <v>46382</v>
      </c>
      <c r="C1880" s="4">
        <f>YEAR(SalesDataTable[[#This Row],[Order Date]])</f>
        <v>2026</v>
      </c>
      <c r="D1880" s="4" t="str">
        <f>"Q"&amp;ROUNDUP(MONTH(SalesDataTable[[#This Row],[Order Date]])/3,0)</f>
        <v>Q4</v>
      </c>
      <c r="E1880" s="4">
        <f>MONTH(SalesDataTable[[#This Row],[Order Date]])</f>
        <v>12</v>
      </c>
      <c r="F1880" s="4" t="str">
        <f>TEXT(SalesDataTable[[#This Row],[Order Date]],"MMM")</f>
        <v>Dec</v>
      </c>
      <c r="G1880" s="4" t="s">
        <v>0</v>
      </c>
      <c r="H1880" s="4" t="s">
        <v>50</v>
      </c>
      <c r="I1880" s="4" t="s">
        <v>2</v>
      </c>
      <c r="J1880" s="4" t="s">
        <v>16</v>
      </c>
      <c r="K1880" s="4" t="s">
        <v>34</v>
      </c>
      <c r="L1880" s="4" t="s">
        <v>35</v>
      </c>
      <c r="M1880" s="8">
        <v>1</v>
      </c>
      <c r="N1880" s="5">
        <v>40.619999999999997</v>
      </c>
      <c r="O1880" s="6">
        <v>0</v>
      </c>
      <c r="P1880" s="5">
        <v>14.62</v>
      </c>
      <c r="Q1880" s="5">
        <f t="shared" si="116"/>
        <v>40.619999999999997</v>
      </c>
      <c r="R1880" s="5">
        <f t="shared" si="117"/>
        <v>14.62</v>
      </c>
      <c r="S1880" s="5">
        <f t="shared" si="118"/>
        <v>26</v>
      </c>
      <c r="T1880" s="7">
        <f t="shared" si="119"/>
        <v>0.64007877892663712</v>
      </c>
    </row>
    <row r="1881" spans="1:20" ht="15.6">
      <c r="A1881" s="2">
        <v>3676</v>
      </c>
      <c r="B1881" s="3">
        <v>46252</v>
      </c>
      <c r="C1881" s="4">
        <f>YEAR(SalesDataTable[[#This Row],[Order Date]])</f>
        <v>2026</v>
      </c>
      <c r="D1881" s="4" t="str">
        <f>"Q"&amp;ROUNDUP(MONTH(SalesDataTable[[#This Row],[Order Date]])/3,0)</f>
        <v>Q3</v>
      </c>
      <c r="E1881" s="4">
        <f>MONTH(SalesDataTable[[#This Row],[Order Date]])</f>
        <v>8</v>
      </c>
      <c r="F1881" s="4" t="str">
        <f>TEXT(SalesDataTable[[#This Row],[Order Date]],"MMM")</f>
        <v>Aug</v>
      </c>
      <c r="G1881" s="4" t="s">
        <v>6</v>
      </c>
      <c r="H1881" s="4" t="s">
        <v>43</v>
      </c>
      <c r="I1881" s="4" t="s">
        <v>2</v>
      </c>
      <c r="J1881" s="4" t="s">
        <v>3</v>
      </c>
      <c r="K1881" s="4" t="s">
        <v>9</v>
      </c>
      <c r="L1881" s="4" t="s">
        <v>10</v>
      </c>
      <c r="M1881" s="8">
        <v>3</v>
      </c>
      <c r="N1881" s="5">
        <v>92.5</v>
      </c>
      <c r="O1881" s="6">
        <v>0.1</v>
      </c>
      <c r="P1881" s="5">
        <v>46.38</v>
      </c>
      <c r="Q1881" s="5">
        <f t="shared" si="116"/>
        <v>249.75</v>
      </c>
      <c r="R1881" s="5">
        <f t="shared" si="117"/>
        <v>139.14000000000001</v>
      </c>
      <c r="S1881" s="5">
        <f t="shared" si="118"/>
        <v>110.60999999999999</v>
      </c>
      <c r="T1881" s="7">
        <f t="shared" si="119"/>
        <v>0.4428828828828828</v>
      </c>
    </row>
    <row r="1882" spans="1:20" ht="15.6">
      <c r="A1882" s="2">
        <v>3678</v>
      </c>
      <c r="B1882" s="3">
        <v>46143</v>
      </c>
      <c r="C1882" s="4">
        <f>YEAR(SalesDataTable[[#This Row],[Order Date]])</f>
        <v>2026</v>
      </c>
      <c r="D1882" s="4" t="str">
        <f>"Q"&amp;ROUNDUP(MONTH(SalesDataTable[[#This Row],[Order Date]])/3,0)</f>
        <v>Q2</v>
      </c>
      <c r="E1882" s="4">
        <f>MONTH(SalesDataTable[[#This Row],[Order Date]])</f>
        <v>5</v>
      </c>
      <c r="F1882" s="4" t="str">
        <f>TEXT(SalesDataTable[[#This Row],[Order Date]],"MMM")</f>
        <v>May</v>
      </c>
      <c r="G1882" s="4" t="s">
        <v>6</v>
      </c>
      <c r="H1882" s="4" t="s">
        <v>49</v>
      </c>
      <c r="I1882" s="4" t="s">
        <v>28</v>
      </c>
      <c r="J1882" s="4" t="s">
        <v>3</v>
      </c>
      <c r="K1882" s="4" t="s">
        <v>23</v>
      </c>
      <c r="L1882" s="4" t="s">
        <v>29</v>
      </c>
      <c r="M1882" s="8">
        <v>2</v>
      </c>
      <c r="N1882" s="5">
        <v>194.97</v>
      </c>
      <c r="O1882" s="6">
        <v>0</v>
      </c>
      <c r="P1882" s="5">
        <v>101.14</v>
      </c>
      <c r="Q1882" s="5">
        <f t="shared" si="116"/>
        <v>389.94</v>
      </c>
      <c r="R1882" s="5">
        <f t="shared" si="117"/>
        <v>202.28</v>
      </c>
      <c r="S1882" s="5">
        <f t="shared" si="118"/>
        <v>187.66</v>
      </c>
      <c r="T1882" s="7">
        <f t="shared" si="119"/>
        <v>0.48125352618351541</v>
      </c>
    </row>
    <row r="1883" spans="1:20" ht="15.6">
      <c r="A1883" s="2">
        <v>3679</v>
      </c>
      <c r="B1883" s="3">
        <v>46272</v>
      </c>
      <c r="C1883" s="4">
        <f>YEAR(SalesDataTable[[#This Row],[Order Date]])</f>
        <v>2026</v>
      </c>
      <c r="D1883" s="4" t="str">
        <f>"Q"&amp;ROUNDUP(MONTH(SalesDataTable[[#This Row],[Order Date]])/3,0)</f>
        <v>Q3</v>
      </c>
      <c r="E1883" s="4">
        <f>MONTH(SalesDataTable[[#This Row],[Order Date]])</f>
        <v>9</v>
      </c>
      <c r="F1883" s="4" t="str">
        <f>TEXT(SalesDataTable[[#This Row],[Order Date]],"MMM")</f>
        <v>Sep</v>
      </c>
      <c r="G1883" s="4" t="s">
        <v>6</v>
      </c>
      <c r="H1883" s="4" t="s">
        <v>43</v>
      </c>
      <c r="I1883" s="4" t="s">
        <v>28</v>
      </c>
      <c r="J1883" s="4" t="s">
        <v>13</v>
      </c>
      <c r="K1883" s="4" t="s">
        <v>9</v>
      </c>
      <c r="L1883" s="4" t="s">
        <v>17</v>
      </c>
      <c r="M1883" s="8">
        <v>1</v>
      </c>
      <c r="N1883" s="5">
        <v>147.36000000000001</v>
      </c>
      <c r="O1883" s="6">
        <v>0</v>
      </c>
      <c r="P1883" s="5">
        <v>81.599999999999994</v>
      </c>
      <c r="Q1883" s="5">
        <f t="shared" si="116"/>
        <v>147.36000000000001</v>
      </c>
      <c r="R1883" s="5">
        <f t="shared" si="117"/>
        <v>81.599999999999994</v>
      </c>
      <c r="S1883" s="5">
        <f t="shared" si="118"/>
        <v>65.760000000000019</v>
      </c>
      <c r="T1883" s="7">
        <f t="shared" si="119"/>
        <v>0.44625407166123787</v>
      </c>
    </row>
    <row r="1884" spans="1:20" ht="15.6">
      <c r="A1884" s="2">
        <v>3682</v>
      </c>
      <c r="B1884" s="3">
        <v>46212</v>
      </c>
      <c r="C1884" s="4">
        <f>YEAR(SalesDataTable[[#This Row],[Order Date]])</f>
        <v>2026</v>
      </c>
      <c r="D1884" s="4" t="str">
        <f>"Q"&amp;ROUNDUP(MONTH(SalesDataTable[[#This Row],[Order Date]])/3,0)</f>
        <v>Q3</v>
      </c>
      <c r="E1884" s="4">
        <f>MONTH(SalesDataTable[[#This Row],[Order Date]])</f>
        <v>7</v>
      </c>
      <c r="F1884" s="4" t="str">
        <f>TEXT(SalesDataTable[[#This Row],[Order Date]],"MMM")</f>
        <v>Jul</v>
      </c>
      <c r="G1884" s="4" t="s">
        <v>11</v>
      </c>
      <c r="H1884" s="4" t="s">
        <v>12</v>
      </c>
      <c r="I1884" s="4" t="s">
        <v>2</v>
      </c>
      <c r="J1884" s="4" t="s">
        <v>3</v>
      </c>
      <c r="K1884" s="4" t="s">
        <v>9</v>
      </c>
      <c r="L1884" s="4" t="s">
        <v>37</v>
      </c>
      <c r="M1884" s="8">
        <v>3</v>
      </c>
      <c r="N1884" s="5">
        <v>150.61000000000001</v>
      </c>
      <c r="O1884" s="6">
        <v>0</v>
      </c>
      <c r="P1884" s="5">
        <v>79.900000000000006</v>
      </c>
      <c r="Q1884" s="5">
        <f t="shared" si="116"/>
        <v>451.83000000000004</v>
      </c>
      <c r="R1884" s="5">
        <f t="shared" si="117"/>
        <v>239.70000000000002</v>
      </c>
      <c r="S1884" s="5">
        <f t="shared" si="118"/>
        <v>212.13000000000002</v>
      </c>
      <c r="T1884" s="7">
        <f t="shared" si="119"/>
        <v>0.46949073766682159</v>
      </c>
    </row>
    <row r="1885" spans="1:20" ht="15.6">
      <c r="A1885" s="2">
        <v>3685</v>
      </c>
      <c r="B1885" s="3">
        <v>46032</v>
      </c>
      <c r="C1885" s="4">
        <f>YEAR(SalesDataTable[[#This Row],[Order Date]])</f>
        <v>2026</v>
      </c>
      <c r="D1885" s="4" t="str">
        <f>"Q"&amp;ROUNDUP(MONTH(SalesDataTable[[#This Row],[Order Date]])/3,0)</f>
        <v>Q1</v>
      </c>
      <c r="E1885" s="4">
        <f>MONTH(SalesDataTable[[#This Row],[Order Date]])</f>
        <v>1</v>
      </c>
      <c r="F1885" s="4" t="str">
        <f>TEXT(SalesDataTable[[#This Row],[Order Date]],"MMM")</f>
        <v>Jan</v>
      </c>
      <c r="G1885" s="4" t="s">
        <v>20</v>
      </c>
      <c r="H1885" s="4" t="s">
        <v>33</v>
      </c>
      <c r="I1885" s="4" t="s">
        <v>2</v>
      </c>
      <c r="J1885" s="4" t="s">
        <v>13</v>
      </c>
      <c r="K1885" s="4" t="s">
        <v>14</v>
      </c>
      <c r="L1885" s="4" t="s">
        <v>48</v>
      </c>
      <c r="M1885" s="8">
        <v>3</v>
      </c>
      <c r="N1885" s="5">
        <v>161.58000000000001</v>
      </c>
      <c r="O1885" s="6">
        <v>0</v>
      </c>
      <c r="P1885" s="5">
        <v>85.58</v>
      </c>
      <c r="Q1885" s="5">
        <f t="shared" si="116"/>
        <v>484.74</v>
      </c>
      <c r="R1885" s="5">
        <f t="shared" si="117"/>
        <v>256.74</v>
      </c>
      <c r="S1885" s="5">
        <f t="shared" si="118"/>
        <v>228</v>
      </c>
      <c r="T1885" s="7">
        <f t="shared" si="119"/>
        <v>0.47035524198539425</v>
      </c>
    </row>
    <row r="1886" spans="1:20" ht="15.6">
      <c r="A1886" s="2">
        <v>3688</v>
      </c>
      <c r="B1886" s="3">
        <v>46201</v>
      </c>
      <c r="C1886" s="4">
        <f>YEAR(SalesDataTable[[#This Row],[Order Date]])</f>
        <v>2026</v>
      </c>
      <c r="D1886" s="4" t="str">
        <f>"Q"&amp;ROUNDUP(MONTH(SalesDataTable[[#This Row],[Order Date]])/3,0)</f>
        <v>Q2</v>
      </c>
      <c r="E1886" s="4">
        <f>MONTH(SalesDataTable[[#This Row],[Order Date]])</f>
        <v>6</v>
      </c>
      <c r="F1886" s="4" t="str">
        <f>TEXT(SalesDataTable[[#This Row],[Order Date]],"MMM")</f>
        <v>Jun</v>
      </c>
      <c r="G1886" s="4" t="s">
        <v>11</v>
      </c>
      <c r="H1886" s="4" t="s">
        <v>52</v>
      </c>
      <c r="I1886" s="4" t="s">
        <v>19</v>
      </c>
      <c r="J1886" s="4" t="s">
        <v>13</v>
      </c>
      <c r="K1886" s="4" t="s">
        <v>34</v>
      </c>
      <c r="L1886" s="4" t="s">
        <v>35</v>
      </c>
      <c r="M1886" s="8">
        <v>1</v>
      </c>
      <c r="N1886" s="5">
        <v>40.94</v>
      </c>
      <c r="O1886" s="6">
        <v>0</v>
      </c>
      <c r="P1886" s="5">
        <v>14.47</v>
      </c>
      <c r="Q1886" s="5">
        <f t="shared" si="116"/>
        <v>40.94</v>
      </c>
      <c r="R1886" s="5">
        <f t="shared" si="117"/>
        <v>14.47</v>
      </c>
      <c r="S1886" s="5">
        <f t="shared" si="118"/>
        <v>26.47</v>
      </c>
      <c r="T1886" s="7">
        <f t="shared" si="119"/>
        <v>0.64655593551538837</v>
      </c>
    </row>
    <row r="1887" spans="1:20" ht="15.6">
      <c r="A1887" s="2">
        <v>3690</v>
      </c>
      <c r="B1887" s="3">
        <v>46288</v>
      </c>
      <c r="C1887" s="4">
        <f>YEAR(SalesDataTable[[#This Row],[Order Date]])</f>
        <v>2026</v>
      </c>
      <c r="D1887" s="4" t="str">
        <f>"Q"&amp;ROUNDUP(MONTH(SalesDataTable[[#This Row],[Order Date]])/3,0)</f>
        <v>Q3</v>
      </c>
      <c r="E1887" s="4">
        <f>MONTH(SalesDataTable[[#This Row],[Order Date]])</f>
        <v>9</v>
      </c>
      <c r="F1887" s="4" t="str">
        <f>TEXT(SalesDataTable[[#This Row],[Order Date]],"MMM")</f>
        <v>Sep</v>
      </c>
      <c r="G1887" s="4" t="s">
        <v>20</v>
      </c>
      <c r="H1887" s="4" t="s">
        <v>33</v>
      </c>
      <c r="I1887" s="4" t="s">
        <v>2</v>
      </c>
      <c r="J1887" s="4" t="s">
        <v>3</v>
      </c>
      <c r="K1887" s="4" t="s">
        <v>9</v>
      </c>
      <c r="L1887" s="4" t="s">
        <v>10</v>
      </c>
      <c r="M1887" s="8">
        <v>3</v>
      </c>
      <c r="N1887" s="5">
        <v>92.14</v>
      </c>
      <c r="O1887" s="6">
        <v>0.05</v>
      </c>
      <c r="P1887" s="5">
        <v>45.25</v>
      </c>
      <c r="Q1887" s="5">
        <f t="shared" si="116"/>
        <v>262.59899999999999</v>
      </c>
      <c r="R1887" s="5">
        <f t="shared" si="117"/>
        <v>135.75</v>
      </c>
      <c r="S1887" s="5">
        <f t="shared" si="118"/>
        <v>126.84899999999999</v>
      </c>
      <c r="T1887" s="7">
        <f t="shared" si="119"/>
        <v>0.48305210606285626</v>
      </c>
    </row>
    <row r="1888" spans="1:20" ht="15.6">
      <c r="A1888" s="2">
        <v>3691</v>
      </c>
      <c r="B1888" s="3">
        <v>46192</v>
      </c>
      <c r="C1888" s="4">
        <f>YEAR(SalesDataTable[[#This Row],[Order Date]])</f>
        <v>2026</v>
      </c>
      <c r="D1888" s="4" t="str">
        <f>"Q"&amp;ROUNDUP(MONTH(SalesDataTable[[#This Row],[Order Date]])/3,0)</f>
        <v>Q2</v>
      </c>
      <c r="E1888" s="4">
        <f>MONTH(SalesDataTable[[#This Row],[Order Date]])</f>
        <v>6</v>
      </c>
      <c r="F1888" s="4" t="str">
        <f>TEXT(SalesDataTable[[#This Row],[Order Date]],"MMM")</f>
        <v>Jun</v>
      </c>
      <c r="G1888" s="4" t="s">
        <v>6</v>
      </c>
      <c r="H1888" s="4" t="s">
        <v>27</v>
      </c>
      <c r="I1888" s="4" t="s">
        <v>19</v>
      </c>
      <c r="J1888" s="4" t="s">
        <v>3</v>
      </c>
      <c r="K1888" s="4" t="s">
        <v>9</v>
      </c>
      <c r="L1888" s="4" t="s">
        <v>10</v>
      </c>
      <c r="M1888" s="8">
        <v>1</v>
      </c>
      <c r="N1888" s="5">
        <v>93.48</v>
      </c>
      <c r="O1888" s="6">
        <v>0.05</v>
      </c>
      <c r="P1888" s="5">
        <v>44.31</v>
      </c>
      <c r="Q1888" s="5">
        <f t="shared" si="116"/>
        <v>88.805999999999997</v>
      </c>
      <c r="R1888" s="5">
        <f t="shared" si="117"/>
        <v>44.31</v>
      </c>
      <c r="S1888" s="5">
        <f t="shared" si="118"/>
        <v>44.495999999999995</v>
      </c>
      <c r="T1888" s="7">
        <f t="shared" si="119"/>
        <v>0.50104722653874734</v>
      </c>
    </row>
    <row r="1889" spans="1:20" ht="15.6">
      <c r="A1889" s="2">
        <v>3692</v>
      </c>
      <c r="B1889" s="3">
        <v>46335</v>
      </c>
      <c r="C1889" s="4">
        <f>YEAR(SalesDataTable[[#This Row],[Order Date]])</f>
        <v>2026</v>
      </c>
      <c r="D1889" s="4" t="str">
        <f>"Q"&amp;ROUNDUP(MONTH(SalesDataTable[[#This Row],[Order Date]])/3,0)</f>
        <v>Q4</v>
      </c>
      <c r="E1889" s="4">
        <f>MONTH(SalesDataTable[[#This Row],[Order Date]])</f>
        <v>11</v>
      </c>
      <c r="F1889" s="4" t="str">
        <f>TEXT(SalesDataTable[[#This Row],[Order Date]],"MMM")</f>
        <v>Nov</v>
      </c>
      <c r="G1889" s="4" t="s">
        <v>6</v>
      </c>
      <c r="H1889" s="4" t="s">
        <v>49</v>
      </c>
      <c r="I1889" s="4" t="s">
        <v>2</v>
      </c>
      <c r="J1889" s="4" t="s">
        <v>3</v>
      </c>
      <c r="K1889" s="4" t="s">
        <v>9</v>
      </c>
      <c r="L1889" s="4" t="s">
        <v>37</v>
      </c>
      <c r="M1889" s="8">
        <v>4</v>
      </c>
      <c r="N1889" s="5">
        <v>154.27000000000001</v>
      </c>
      <c r="O1889" s="6">
        <v>0.05</v>
      </c>
      <c r="P1889" s="5">
        <v>78.36</v>
      </c>
      <c r="Q1889" s="5">
        <f t="shared" si="116"/>
        <v>586.226</v>
      </c>
      <c r="R1889" s="5">
        <f t="shared" si="117"/>
        <v>313.44</v>
      </c>
      <c r="S1889" s="5">
        <f t="shared" si="118"/>
        <v>272.786</v>
      </c>
      <c r="T1889" s="7">
        <f t="shared" si="119"/>
        <v>0.46532565938733528</v>
      </c>
    </row>
    <row r="1890" spans="1:20" ht="15.6">
      <c r="A1890" s="2">
        <v>3694</v>
      </c>
      <c r="B1890" s="3">
        <v>46041</v>
      </c>
      <c r="C1890" s="4">
        <f>YEAR(SalesDataTable[[#This Row],[Order Date]])</f>
        <v>2026</v>
      </c>
      <c r="D1890" s="4" t="str">
        <f>"Q"&amp;ROUNDUP(MONTH(SalesDataTable[[#This Row],[Order Date]])/3,0)</f>
        <v>Q1</v>
      </c>
      <c r="E1890" s="4">
        <f>MONTH(SalesDataTable[[#This Row],[Order Date]])</f>
        <v>1</v>
      </c>
      <c r="F1890" s="4" t="str">
        <f>TEXT(SalesDataTable[[#This Row],[Order Date]],"MMM")</f>
        <v>Jan</v>
      </c>
      <c r="G1890" s="4" t="s">
        <v>0</v>
      </c>
      <c r="H1890" s="4" t="s">
        <v>1</v>
      </c>
      <c r="I1890" s="4" t="s">
        <v>19</v>
      </c>
      <c r="J1890" s="4" t="s">
        <v>3</v>
      </c>
      <c r="K1890" s="4" t="s">
        <v>14</v>
      </c>
      <c r="L1890" s="4" t="s">
        <v>15</v>
      </c>
      <c r="M1890" s="8">
        <v>1</v>
      </c>
      <c r="N1890" s="5">
        <v>35.46</v>
      </c>
      <c r="O1890" s="6">
        <v>0.05</v>
      </c>
      <c r="P1890" s="5">
        <v>13.81</v>
      </c>
      <c r="Q1890" s="5">
        <f t="shared" si="116"/>
        <v>33.686999999999998</v>
      </c>
      <c r="R1890" s="5">
        <f t="shared" si="117"/>
        <v>13.81</v>
      </c>
      <c r="S1890" s="5">
        <f t="shared" si="118"/>
        <v>19.876999999999995</v>
      </c>
      <c r="T1890" s="7">
        <f t="shared" si="119"/>
        <v>0.59004957401965141</v>
      </c>
    </row>
    <row r="1891" spans="1:20" ht="15.6">
      <c r="A1891" s="2">
        <v>3695</v>
      </c>
      <c r="B1891" s="3">
        <v>46142</v>
      </c>
      <c r="C1891" s="4">
        <f>YEAR(SalesDataTable[[#This Row],[Order Date]])</f>
        <v>2026</v>
      </c>
      <c r="D1891" s="4" t="str">
        <f>"Q"&amp;ROUNDUP(MONTH(SalesDataTable[[#This Row],[Order Date]])/3,0)</f>
        <v>Q2</v>
      </c>
      <c r="E1891" s="4">
        <f>MONTH(SalesDataTable[[#This Row],[Order Date]])</f>
        <v>4</v>
      </c>
      <c r="F1891" s="4" t="str">
        <f>TEXT(SalesDataTable[[#This Row],[Order Date]],"MMM")</f>
        <v>Apr</v>
      </c>
      <c r="G1891" s="4" t="s">
        <v>11</v>
      </c>
      <c r="H1891" s="4" t="s">
        <v>12</v>
      </c>
      <c r="I1891" s="4" t="s">
        <v>2</v>
      </c>
      <c r="J1891" s="4" t="s">
        <v>13</v>
      </c>
      <c r="K1891" s="4" t="s">
        <v>4</v>
      </c>
      <c r="L1891" s="4" t="s">
        <v>26</v>
      </c>
      <c r="M1891" s="8">
        <v>1</v>
      </c>
      <c r="N1891" s="5">
        <v>39.44</v>
      </c>
      <c r="O1891" s="6">
        <v>0.1</v>
      </c>
      <c r="P1891" s="5">
        <v>16.63</v>
      </c>
      <c r="Q1891" s="5">
        <f t="shared" si="116"/>
        <v>35.496000000000002</v>
      </c>
      <c r="R1891" s="5">
        <f t="shared" si="117"/>
        <v>16.63</v>
      </c>
      <c r="S1891" s="5">
        <f t="shared" si="118"/>
        <v>18.866000000000003</v>
      </c>
      <c r="T1891" s="7">
        <f t="shared" si="119"/>
        <v>0.53149650664863657</v>
      </c>
    </row>
    <row r="1892" spans="1:20" ht="15.6">
      <c r="A1892" s="2">
        <v>3700</v>
      </c>
      <c r="B1892" s="3">
        <v>46268</v>
      </c>
      <c r="C1892" s="4">
        <f>YEAR(SalesDataTable[[#This Row],[Order Date]])</f>
        <v>2026</v>
      </c>
      <c r="D1892" s="4" t="str">
        <f>"Q"&amp;ROUNDUP(MONTH(SalesDataTable[[#This Row],[Order Date]])/3,0)</f>
        <v>Q3</v>
      </c>
      <c r="E1892" s="4">
        <f>MONTH(SalesDataTable[[#This Row],[Order Date]])</f>
        <v>9</v>
      </c>
      <c r="F1892" s="4" t="str">
        <f>TEXT(SalesDataTable[[#This Row],[Order Date]],"MMM")</f>
        <v>Sep</v>
      </c>
      <c r="G1892" s="4" t="s">
        <v>6</v>
      </c>
      <c r="H1892" s="4" t="s">
        <v>49</v>
      </c>
      <c r="I1892" s="4" t="s">
        <v>2</v>
      </c>
      <c r="J1892" s="4" t="s">
        <v>3</v>
      </c>
      <c r="K1892" s="4" t="s">
        <v>14</v>
      </c>
      <c r="L1892" s="4" t="s">
        <v>48</v>
      </c>
      <c r="M1892" s="8">
        <v>1</v>
      </c>
      <c r="N1892" s="5">
        <v>168.54</v>
      </c>
      <c r="O1892" s="6">
        <v>0.05</v>
      </c>
      <c r="P1892" s="5">
        <v>87.82</v>
      </c>
      <c r="Q1892" s="5">
        <f t="shared" si="116"/>
        <v>160.11299999999997</v>
      </c>
      <c r="R1892" s="5">
        <f t="shared" si="117"/>
        <v>87.82</v>
      </c>
      <c r="S1892" s="5">
        <f t="shared" si="118"/>
        <v>72.292999999999978</v>
      </c>
      <c r="T1892" s="7">
        <f t="shared" si="119"/>
        <v>0.45151236938911887</v>
      </c>
    </row>
    <row r="1893" spans="1:20" ht="15.6">
      <c r="A1893" s="2">
        <v>3702</v>
      </c>
      <c r="B1893" s="3">
        <v>46179</v>
      </c>
      <c r="C1893" s="4">
        <f>YEAR(SalesDataTable[[#This Row],[Order Date]])</f>
        <v>2026</v>
      </c>
      <c r="D1893" s="4" t="str">
        <f>"Q"&amp;ROUNDUP(MONTH(SalesDataTable[[#This Row],[Order Date]])/3,0)</f>
        <v>Q2</v>
      </c>
      <c r="E1893" s="4">
        <f>MONTH(SalesDataTable[[#This Row],[Order Date]])</f>
        <v>6</v>
      </c>
      <c r="F1893" s="4" t="str">
        <f>TEXT(SalesDataTable[[#This Row],[Order Date]],"MMM")</f>
        <v>Jun</v>
      </c>
      <c r="G1893" s="4" t="s">
        <v>0</v>
      </c>
      <c r="H1893" s="4" t="s">
        <v>36</v>
      </c>
      <c r="I1893" s="4" t="s">
        <v>19</v>
      </c>
      <c r="J1893" s="4" t="s">
        <v>16</v>
      </c>
      <c r="K1893" s="4" t="s">
        <v>4</v>
      </c>
      <c r="L1893" s="4" t="s">
        <v>5</v>
      </c>
      <c r="M1893" s="8">
        <v>2</v>
      </c>
      <c r="N1893" s="5">
        <v>83.28</v>
      </c>
      <c r="O1893" s="6">
        <v>0</v>
      </c>
      <c r="P1893" s="5">
        <v>43.56</v>
      </c>
      <c r="Q1893" s="5">
        <f t="shared" si="116"/>
        <v>166.56</v>
      </c>
      <c r="R1893" s="5">
        <f t="shared" si="117"/>
        <v>87.12</v>
      </c>
      <c r="S1893" s="5">
        <f t="shared" si="118"/>
        <v>79.44</v>
      </c>
      <c r="T1893" s="7">
        <f t="shared" si="119"/>
        <v>0.47694524495677232</v>
      </c>
    </row>
    <row r="1894" spans="1:20" ht="15.6">
      <c r="A1894" s="2">
        <v>3703</v>
      </c>
      <c r="B1894" s="3">
        <v>46033</v>
      </c>
      <c r="C1894" s="4">
        <f>YEAR(SalesDataTable[[#This Row],[Order Date]])</f>
        <v>2026</v>
      </c>
      <c r="D1894" s="4" t="str">
        <f>"Q"&amp;ROUNDUP(MONTH(SalesDataTable[[#This Row],[Order Date]])/3,0)</f>
        <v>Q1</v>
      </c>
      <c r="E1894" s="4">
        <f>MONTH(SalesDataTable[[#This Row],[Order Date]])</f>
        <v>1</v>
      </c>
      <c r="F1894" s="4" t="str">
        <f>TEXT(SalesDataTable[[#This Row],[Order Date]],"MMM")</f>
        <v>Jan</v>
      </c>
      <c r="G1894" s="4" t="s">
        <v>20</v>
      </c>
      <c r="H1894" s="4" t="s">
        <v>33</v>
      </c>
      <c r="I1894" s="4" t="s">
        <v>2</v>
      </c>
      <c r="J1894" s="4" t="s">
        <v>3</v>
      </c>
      <c r="K1894" s="4" t="s">
        <v>14</v>
      </c>
      <c r="L1894" s="4" t="s">
        <v>15</v>
      </c>
      <c r="M1894" s="8">
        <v>1</v>
      </c>
      <c r="N1894" s="5">
        <v>35.340000000000003</v>
      </c>
      <c r="O1894" s="6">
        <v>0.1</v>
      </c>
      <c r="P1894" s="5">
        <v>13.36</v>
      </c>
      <c r="Q1894" s="5">
        <f t="shared" si="116"/>
        <v>31.806000000000004</v>
      </c>
      <c r="R1894" s="5">
        <f t="shared" si="117"/>
        <v>13.36</v>
      </c>
      <c r="S1894" s="5">
        <f t="shared" si="118"/>
        <v>18.446000000000005</v>
      </c>
      <c r="T1894" s="7">
        <f t="shared" si="119"/>
        <v>0.5799534678991386</v>
      </c>
    </row>
    <row r="1895" spans="1:20" ht="15.6">
      <c r="A1895" s="2">
        <v>3704</v>
      </c>
      <c r="B1895" s="3">
        <v>46323</v>
      </c>
      <c r="C1895" s="4">
        <f>YEAR(SalesDataTable[[#This Row],[Order Date]])</f>
        <v>2026</v>
      </c>
      <c r="D1895" s="4" t="str">
        <f>"Q"&amp;ROUNDUP(MONTH(SalesDataTable[[#This Row],[Order Date]])/3,0)</f>
        <v>Q4</v>
      </c>
      <c r="E1895" s="4">
        <f>MONTH(SalesDataTable[[#This Row],[Order Date]])</f>
        <v>10</v>
      </c>
      <c r="F1895" s="4" t="str">
        <f>TEXT(SalesDataTable[[#This Row],[Order Date]],"MMM")</f>
        <v>Oct</v>
      </c>
      <c r="G1895" s="4" t="s">
        <v>6</v>
      </c>
      <c r="H1895" s="4" t="s">
        <v>43</v>
      </c>
      <c r="I1895" s="4" t="s">
        <v>2</v>
      </c>
      <c r="J1895" s="4" t="s">
        <v>3</v>
      </c>
      <c r="K1895" s="4" t="s">
        <v>9</v>
      </c>
      <c r="L1895" s="4" t="s">
        <v>46</v>
      </c>
      <c r="M1895" s="8">
        <v>4</v>
      </c>
      <c r="N1895" s="5">
        <v>71.959999999999994</v>
      </c>
      <c r="O1895" s="6">
        <v>0.1</v>
      </c>
      <c r="P1895" s="5">
        <v>31.51</v>
      </c>
      <c r="Q1895" s="5">
        <f t="shared" si="116"/>
        <v>259.05599999999998</v>
      </c>
      <c r="R1895" s="5">
        <f t="shared" si="117"/>
        <v>126.04</v>
      </c>
      <c r="S1895" s="5">
        <f t="shared" si="118"/>
        <v>133.01599999999996</v>
      </c>
      <c r="T1895" s="7">
        <f t="shared" si="119"/>
        <v>0.51346427027360864</v>
      </c>
    </row>
    <row r="1896" spans="1:20" ht="15.6">
      <c r="A1896" s="2">
        <v>3705</v>
      </c>
      <c r="B1896" s="3">
        <v>46037</v>
      </c>
      <c r="C1896" s="4">
        <f>YEAR(SalesDataTable[[#This Row],[Order Date]])</f>
        <v>2026</v>
      </c>
      <c r="D1896" s="4" t="str">
        <f>"Q"&amp;ROUNDUP(MONTH(SalesDataTable[[#This Row],[Order Date]])/3,0)</f>
        <v>Q1</v>
      </c>
      <c r="E1896" s="4">
        <f>MONTH(SalesDataTable[[#This Row],[Order Date]])</f>
        <v>1</v>
      </c>
      <c r="F1896" s="4" t="str">
        <f>TEXT(SalesDataTable[[#This Row],[Order Date]],"MMM")</f>
        <v>Jan</v>
      </c>
      <c r="G1896" s="4" t="s">
        <v>20</v>
      </c>
      <c r="H1896" s="4" t="s">
        <v>31</v>
      </c>
      <c r="I1896" s="4" t="s">
        <v>19</v>
      </c>
      <c r="J1896" s="4" t="s">
        <v>13</v>
      </c>
      <c r="K1896" s="4" t="s">
        <v>14</v>
      </c>
      <c r="L1896" s="4" t="s">
        <v>32</v>
      </c>
      <c r="M1896" s="8">
        <v>2</v>
      </c>
      <c r="N1896" s="5">
        <v>45.45</v>
      </c>
      <c r="O1896" s="6">
        <v>0</v>
      </c>
      <c r="P1896" s="5">
        <v>18.190000000000001</v>
      </c>
      <c r="Q1896" s="5">
        <f t="shared" si="116"/>
        <v>90.9</v>
      </c>
      <c r="R1896" s="5">
        <f t="shared" si="117"/>
        <v>36.380000000000003</v>
      </c>
      <c r="S1896" s="5">
        <f t="shared" si="118"/>
        <v>54.52</v>
      </c>
      <c r="T1896" s="7">
        <f t="shared" si="119"/>
        <v>0.59977997799779981</v>
      </c>
    </row>
    <row r="1897" spans="1:20" ht="15.6">
      <c r="A1897" s="2">
        <v>3706</v>
      </c>
      <c r="B1897" s="3">
        <v>46100</v>
      </c>
      <c r="C1897" s="4">
        <f>YEAR(SalesDataTable[[#This Row],[Order Date]])</f>
        <v>2026</v>
      </c>
      <c r="D1897" s="4" t="str">
        <f>"Q"&amp;ROUNDUP(MONTH(SalesDataTable[[#This Row],[Order Date]])/3,0)</f>
        <v>Q1</v>
      </c>
      <c r="E1897" s="4">
        <f>MONTH(SalesDataTable[[#This Row],[Order Date]])</f>
        <v>3</v>
      </c>
      <c r="F1897" s="4" t="str">
        <f>TEXT(SalesDataTable[[#This Row],[Order Date]],"MMM")</f>
        <v>Mar</v>
      </c>
      <c r="G1897" s="4" t="s">
        <v>0</v>
      </c>
      <c r="H1897" s="4" t="s">
        <v>1</v>
      </c>
      <c r="I1897" s="4" t="s">
        <v>2</v>
      </c>
      <c r="J1897" s="4" t="s">
        <v>3</v>
      </c>
      <c r="K1897" s="4" t="s">
        <v>4</v>
      </c>
      <c r="L1897" s="4" t="s">
        <v>30</v>
      </c>
      <c r="M1897" s="8">
        <v>2</v>
      </c>
      <c r="N1897" s="5">
        <v>103.42</v>
      </c>
      <c r="O1897" s="6">
        <v>0</v>
      </c>
      <c r="P1897" s="5">
        <v>49.51</v>
      </c>
      <c r="Q1897" s="5">
        <f t="shared" si="116"/>
        <v>206.84</v>
      </c>
      <c r="R1897" s="5">
        <f t="shared" si="117"/>
        <v>99.02</v>
      </c>
      <c r="S1897" s="5">
        <f t="shared" si="118"/>
        <v>107.82000000000001</v>
      </c>
      <c r="T1897" s="7">
        <f t="shared" si="119"/>
        <v>0.52127248114484626</v>
      </c>
    </row>
    <row r="1898" spans="1:20" ht="15.6">
      <c r="A1898" s="2">
        <v>3709</v>
      </c>
      <c r="B1898" s="3">
        <v>46217</v>
      </c>
      <c r="C1898" s="4">
        <f>YEAR(SalesDataTable[[#This Row],[Order Date]])</f>
        <v>2026</v>
      </c>
      <c r="D1898" s="4" t="str">
        <f>"Q"&amp;ROUNDUP(MONTH(SalesDataTable[[#This Row],[Order Date]])/3,0)</f>
        <v>Q3</v>
      </c>
      <c r="E1898" s="4">
        <f>MONTH(SalesDataTable[[#This Row],[Order Date]])</f>
        <v>7</v>
      </c>
      <c r="F1898" s="4" t="str">
        <f>TEXT(SalesDataTable[[#This Row],[Order Date]],"MMM")</f>
        <v>Jul</v>
      </c>
      <c r="G1898" s="4" t="s">
        <v>0</v>
      </c>
      <c r="H1898" s="4" t="s">
        <v>36</v>
      </c>
      <c r="I1898" s="4" t="s">
        <v>2</v>
      </c>
      <c r="J1898" s="4" t="s">
        <v>13</v>
      </c>
      <c r="K1898" s="4" t="s">
        <v>34</v>
      </c>
      <c r="L1898" s="4" t="s">
        <v>45</v>
      </c>
      <c r="M1898" s="8">
        <v>1</v>
      </c>
      <c r="N1898" s="5">
        <v>50.94</v>
      </c>
      <c r="O1898" s="6">
        <v>0</v>
      </c>
      <c r="P1898" s="5">
        <v>22.28</v>
      </c>
      <c r="Q1898" s="5">
        <f t="shared" si="116"/>
        <v>50.94</v>
      </c>
      <c r="R1898" s="5">
        <f t="shared" si="117"/>
        <v>22.28</v>
      </c>
      <c r="S1898" s="5">
        <f t="shared" si="118"/>
        <v>28.659999999999997</v>
      </c>
      <c r="T1898" s="7">
        <f t="shared" si="119"/>
        <v>0.5626226933647428</v>
      </c>
    </row>
    <row r="1899" spans="1:20" ht="15.6">
      <c r="A1899" s="2">
        <v>3710</v>
      </c>
      <c r="B1899" s="3">
        <v>46228</v>
      </c>
      <c r="C1899" s="4">
        <f>YEAR(SalesDataTable[[#This Row],[Order Date]])</f>
        <v>2026</v>
      </c>
      <c r="D1899" s="4" t="str">
        <f>"Q"&amp;ROUNDUP(MONTH(SalesDataTable[[#This Row],[Order Date]])/3,0)</f>
        <v>Q3</v>
      </c>
      <c r="E1899" s="4">
        <f>MONTH(SalesDataTable[[#This Row],[Order Date]])</f>
        <v>7</v>
      </c>
      <c r="F1899" s="4" t="str">
        <f>TEXT(SalesDataTable[[#This Row],[Order Date]],"MMM")</f>
        <v>Jul</v>
      </c>
      <c r="G1899" s="4" t="s">
        <v>20</v>
      </c>
      <c r="H1899" s="4" t="s">
        <v>31</v>
      </c>
      <c r="I1899" s="4" t="s">
        <v>2</v>
      </c>
      <c r="J1899" s="4" t="s">
        <v>13</v>
      </c>
      <c r="K1899" s="4" t="s">
        <v>14</v>
      </c>
      <c r="L1899" s="4" t="s">
        <v>32</v>
      </c>
      <c r="M1899" s="8">
        <v>2</v>
      </c>
      <c r="N1899" s="5">
        <v>46.48</v>
      </c>
      <c r="O1899" s="6">
        <v>0.05</v>
      </c>
      <c r="P1899" s="5">
        <v>18.760000000000002</v>
      </c>
      <c r="Q1899" s="5">
        <f t="shared" si="116"/>
        <v>88.311999999999983</v>
      </c>
      <c r="R1899" s="5">
        <f t="shared" si="117"/>
        <v>37.520000000000003</v>
      </c>
      <c r="S1899" s="5">
        <f t="shared" si="118"/>
        <v>50.79199999999998</v>
      </c>
      <c r="T1899" s="7">
        <f t="shared" si="119"/>
        <v>0.57514267596702584</v>
      </c>
    </row>
    <row r="1900" spans="1:20" ht="15.6">
      <c r="A1900" s="2">
        <v>3711</v>
      </c>
      <c r="B1900" s="3">
        <v>46208</v>
      </c>
      <c r="C1900" s="4">
        <f>YEAR(SalesDataTable[[#This Row],[Order Date]])</f>
        <v>2026</v>
      </c>
      <c r="D1900" s="4" t="str">
        <f>"Q"&amp;ROUNDUP(MONTH(SalesDataTable[[#This Row],[Order Date]])/3,0)</f>
        <v>Q3</v>
      </c>
      <c r="E1900" s="4">
        <f>MONTH(SalesDataTable[[#This Row],[Order Date]])</f>
        <v>7</v>
      </c>
      <c r="F1900" s="4" t="str">
        <f>TEXT(SalesDataTable[[#This Row],[Order Date]],"MMM")</f>
        <v>Jul</v>
      </c>
      <c r="G1900" s="4" t="s">
        <v>20</v>
      </c>
      <c r="H1900" s="4" t="s">
        <v>21</v>
      </c>
      <c r="I1900" s="4" t="s">
        <v>28</v>
      </c>
      <c r="J1900" s="4" t="s">
        <v>13</v>
      </c>
      <c r="K1900" s="4" t="s">
        <v>9</v>
      </c>
      <c r="L1900" s="4" t="s">
        <v>17</v>
      </c>
      <c r="M1900" s="8">
        <v>1</v>
      </c>
      <c r="N1900" s="5">
        <v>145.37</v>
      </c>
      <c r="O1900" s="6">
        <v>0.05</v>
      </c>
      <c r="P1900" s="5">
        <v>81.02</v>
      </c>
      <c r="Q1900" s="5">
        <f t="shared" si="116"/>
        <v>138.10149999999999</v>
      </c>
      <c r="R1900" s="5">
        <f t="shared" si="117"/>
        <v>81.02</v>
      </c>
      <c r="S1900" s="5">
        <f t="shared" si="118"/>
        <v>57.081499999999991</v>
      </c>
      <c r="T1900" s="7">
        <f t="shared" si="119"/>
        <v>0.41333005072356199</v>
      </c>
    </row>
    <row r="1901" spans="1:20" ht="15.6">
      <c r="A1901" s="2">
        <v>3712</v>
      </c>
      <c r="B1901" s="3">
        <v>46246</v>
      </c>
      <c r="C1901" s="4">
        <f>YEAR(SalesDataTable[[#This Row],[Order Date]])</f>
        <v>2026</v>
      </c>
      <c r="D1901" s="4" t="str">
        <f>"Q"&amp;ROUNDUP(MONTH(SalesDataTable[[#This Row],[Order Date]])/3,0)</f>
        <v>Q3</v>
      </c>
      <c r="E1901" s="4">
        <f>MONTH(SalesDataTable[[#This Row],[Order Date]])</f>
        <v>8</v>
      </c>
      <c r="F1901" s="4" t="str">
        <f>TEXT(SalesDataTable[[#This Row],[Order Date]],"MMM")</f>
        <v>Aug</v>
      </c>
      <c r="G1901" s="4" t="s">
        <v>20</v>
      </c>
      <c r="H1901" s="4" t="s">
        <v>33</v>
      </c>
      <c r="I1901" s="4" t="s">
        <v>2</v>
      </c>
      <c r="J1901" s="4" t="s">
        <v>13</v>
      </c>
      <c r="K1901" s="4" t="s">
        <v>4</v>
      </c>
      <c r="L1901" s="4" t="s">
        <v>5</v>
      </c>
      <c r="M1901" s="8">
        <v>3</v>
      </c>
      <c r="N1901" s="5">
        <v>82.32</v>
      </c>
      <c r="O1901" s="6">
        <v>0.15</v>
      </c>
      <c r="P1901" s="5">
        <v>41.95</v>
      </c>
      <c r="Q1901" s="5">
        <f t="shared" si="116"/>
        <v>209.91599999999997</v>
      </c>
      <c r="R1901" s="5">
        <f t="shared" si="117"/>
        <v>125.85000000000001</v>
      </c>
      <c r="S1901" s="5">
        <f t="shared" si="118"/>
        <v>84.06599999999996</v>
      </c>
      <c r="T1901" s="7">
        <f t="shared" si="119"/>
        <v>0.40047447550448739</v>
      </c>
    </row>
    <row r="1902" spans="1:20" ht="15.6">
      <c r="A1902" s="2">
        <v>3714</v>
      </c>
      <c r="B1902" s="3">
        <v>46228</v>
      </c>
      <c r="C1902" s="4">
        <f>YEAR(SalesDataTable[[#This Row],[Order Date]])</f>
        <v>2026</v>
      </c>
      <c r="D1902" s="4" t="str">
        <f>"Q"&amp;ROUNDUP(MONTH(SalesDataTable[[#This Row],[Order Date]])/3,0)</f>
        <v>Q3</v>
      </c>
      <c r="E1902" s="4">
        <f>MONTH(SalesDataTable[[#This Row],[Order Date]])</f>
        <v>7</v>
      </c>
      <c r="F1902" s="4" t="str">
        <f>TEXT(SalesDataTable[[#This Row],[Order Date]],"MMM")</f>
        <v>Jul</v>
      </c>
      <c r="G1902" s="4" t="s">
        <v>11</v>
      </c>
      <c r="H1902" s="4" t="s">
        <v>12</v>
      </c>
      <c r="I1902" s="4" t="s">
        <v>28</v>
      </c>
      <c r="J1902" s="4" t="s">
        <v>3</v>
      </c>
      <c r="K1902" s="4" t="s">
        <v>14</v>
      </c>
      <c r="L1902" s="4" t="s">
        <v>15</v>
      </c>
      <c r="M1902" s="8">
        <v>1</v>
      </c>
      <c r="N1902" s="5">
        <v>36.909999999999997</v>
      </c>
      <c r="O1902" s="6">
        <v>0</v>
      </c>
      <c r="P1902" s="5">
        <v>13.56</v>
      </c>
      <c r="Q1902" s="5">
        <f t="shared" si="116"/>
        <v>36.909999999999997</v>
      </c>
      <c r="R1902" s="5">
        <f t="shared" si="117"/>
        <v>13.56</v>
      </c>
      <c r="S1902" s="5">
        <f t="shared" si="118"/>
        <v>23.349999999999994</v>
      </c>
      <c r="T1902" s="7">
        <f t="shared" si="119"/>
        <v>0.63261988620969922</v>
      </c>
    </row>
    <row r="1903" spans="1:20" ht="15.6">
      <c r="A1903" s="2">
        <v>3715</v>
      </c>
      <c r="B1903" s="3">
        <v>46213</v>
      </c>
      <c r="C1903" s="4">
        <f>YEAR(SalesDataTable[[#This Row],[Order Date]])</f>
        <v>2026</v>
      </c>
      <c r="D1903" s="4" t="str">
        <f>"Q"&amp;ROUNDUP(MONTH(SalesDataTable[[#This Row],[Order Date]])/3,0)</f>
        <v>Q3</v>
      </c>
      <c r="E1903" s="4">
        <f>MONTH(SalesDataTable[[#This Row],[Order Date]])</f>
        <v>7</v>
      </c>
      <c r="F1903" s="4" t="str">
        <f>TEXT(SalesDataTable[[#This Row],[Order Date]],"MMM")</f>
        <v>Jul</v>
      </c>
      <c r="G1903" s="4" t="s">
        <v>20</v>
      </c>
      <c r="H1903" s="4" t="s">
        <v>33</v>
      </c>
      <c r="I1903" s="4" t="s">
        <v>2</v>
      </c>
      <c r="J1903" s="4" t="s">
        <v>13</v>
      </c>
      <c r="K1903" s="4" t="s">
        <v>23</v>
      </c>
      <c r="L1903" s="4" t="s">
        <v>51</v>
      </c>
      <c r="M1903" s="8">
        <v>1</v>
      </c>
      <c r="N1903" s="5">
        <v>122.14</v>
      </c>
      <c r="O1903" s="6">
        <v>0.15</v>
      </c>
      <c r="P1903" s="5">
        <v>59.87</v>
      </c>
      <c r="Q1903" s="5">
        <f t="shared" si="116"/>
        <v>103.819</v>
      </c>
      <c r="R1903" s="5">
        <f t="shared" si="117"/>
        <v>59.87</v>
      </c>
      <c r="S1903" s="5">
        <f t="shared" si="118"/>
        <v>43.949000000000005</v>
      </c>
      <c r="T1903" s="7">
        <f t="shared" si="119"/>
        <v>0.42332328379198414</v>
      </c>
    </row>
    <row r="1904" spans="1:20" ht="15.6">
      <c r="A1904" s="2">
        <v>3718</v>
      </c>
      <c r="B1904" s="3">
        <v>46104</v>
      </c>
      <c r="C1904" s="4">
        <f>YEAR(SalesDataTable[[#This Row],[Order Date]])</f>
        <v>2026</v>
      </c>
      <c r="D1904" s="4" t="str">
        <f>"Q"&amp;ROUNDUP(MONTH(SalesDataTable[[#This Row],[Order Date]])/3,0)</f>
        <v>Q1</v>
      </c>
      <c r="E1904" s="4">
        <f>MONTH(SalesDataTable[[#This Row],[Order Date]])</f>
        <v>3</v>
      </c>
      <c r="F1904" s="4" t="str">
        <f>TEXT(SalesDataTable[[#This Row],[Order Date]],"MMM")</f>
        <v>Mar</v>
      </c>
      <c r="G1904" s="4" t="s">
        <v>6</v>
      </c>
      <c r="H1904" s="4" t="s">
        <v>43</v>
      </c>
      <c r="I1904" s="4" t="s">
        <v>28</v>
      </c>
      <c r="J1904" s="4" t="s">
        <v>13</v>
      </c>
      <c r="K1904" s="4" t="s">
        <v>23</v>
      </c>
      <c r="L1904" s="4" t="s">
        <v>51</v>
      </c>
      <c r="M1904" s="8">
        <v>2</v>
      </c>
      <c r="N1904" s="5">
        <v>122.07</v>
      </c>
      <c r="O1904" s="6">
        <v>0.05</v>
      </c>
      <c r="P1904" s="5">
        <v>59.16</v>
      </c>
      <c r="Q1904" s="5">
        <f t="shared" si="116"/>
        <v>231.93299999999996</v>
      </c>
      <c r="R1904" s="5">
        <f t="shared" si="117"/>
        <v>118.32</v>
      </c>
      <c r="S1904" s="5">
        <f t="shared" si="118"/>
        <v>113.61299999999997</v>
      </c>
      <c r="T1904" s="7">
        <f t="shared" si="119"/>
        <v>0.48985267297021118</v>
      </c>
    </row>
    <row r="1905" spans="1:20" ht="15.6">
      <c r="A1905" s="2">
        <v>3719</v>
      </c>
      <c r="B1905" s="3">
        <v>46133</v>
      </c>
      <c r="C1905" s="4">
        <f>YEAR(SalesDataTable[[#This Row],[Order Date]])</f>
        <v>2026</v>
      </c>
      <c r="D1905" s="4" t="str">
        <f>"Q"&amp;ROUNDUP(MONTH(SalesDataTable[[#This Row],[Order Date]])/3,0)</f>
        <v>Q2</v>
      </c>
      <c r="E1905" s="4">
        <f>MONTH(SalesDataTable[[#This Row],[Order Date]])</f>
        <v>4</v>
      </c>
      <c r="F1905" s="4" t="str">
        <f>TEXT(SalesDataTable[[#This Row],[Order Date]],"MMM")</f>
        <v>Apr</v>
      </c>
      <c r="G1905" s="4" t="s">
        <v>11</v>
      </c>
      <c r="H1905" s="4" t="s">
        <v>12</v>
      </c>
      <c r="I1905" s="4" t="s">
        <v>2</v>
      </c>
      <c r="J1905" s="4" t="s">
        <v>13</v>
      </c>
      <c r="K1905" s="4" t="s">
        <v>34</v>
      </c>
      <c r="L1905" s="4" t="s">
        <v>42</v>
      </c>
      <c r="M1905" s="8">
        <v>2</v>
      </c>
      <c r="N1905" s="5">
        <v>35.56</v>
      </c>
      <c r="O1905" s="6">
        <v>0.1</v>
      </c>
      <c r="P1905" s="5">
        <v>13.85</v>
      </c>
      <c r="Q1905" s="5">
        <f t="shared" si="116"/>
        <v>64.00800000000001</v>
      </c>
      <c r="R1905" s="5">
        <f t="shared" si="117"/>
        <v>27.7</v>
      </c>
      <c r="S1905" s="5">
        <f t="shared" si="118"/>
        <v>36.308000000000007</v>
      </c>
      <c r="T1905" s="7">
        <f t="shared" si="119"/>
        <v>0.56724159480064995</v>
      </c>
    </row>
    <row r="1906" spans="1:20" ht="15.6">
      <c r="A1906" s="2">
        <v>3721</v>
      </c>
      <c r="B1906" s="3">
        <v>46383</v>
      </c>
      <c r="C1906" s="4">
        <f>YEAR(SalesDataTable[[#This Row],[Order Date]])</f>
        <v>2026</v>
      </c>
      <c r="D1906" s="4" t="str">
        <f>"Q"&amp;ROUNDUP(MONTH(SalesDataTable[[#This Row],[Order Date]])/3,0)</f>
        <v>Q4</v>
      </c>
      <c r="E1906" s="4">
        <f>MONTH(SalesDataTable[[#This Row],[Order Date]])</f>
        <v>12</v>
      </c>
      <c r="F1906" s="4" t="str">
        <f>TEXT(SalesDataTable[[#This Row],[Order Date]],"MMM")</f>
        <v>Dec</v>
      </c>
      <c r="G1906" s="4" t="s">
        <v>11</v>
      </c>
      <c r="H1906" s="4" t="s">
        <v>25</v>
      </c>
      <c r="I1906" s="4" t="s">
        <v>28</v>
      </c>
      <c r="J1906" s="4" t="s">
        <v>13</v>
      </c>
      <c r="K1906" s="4" t="s">
        <v>34</v>
      </c>
      <c r="L1906" s="4" t="s">
        <v>45</v>
      </c>
      <c r="M1906" s="8">
        <v>1</v>
      </c>
      <c r="N1906" s="5">
        <v>49.79</v>
      </c>
      <c r="O1906" s="6">
        <v>0.2</v>
      </c>
      <c r="P1906" s="5">
        <v>21.87</v>
      </c>
      <c r="Q1906" s="5">
        <f t="shared" si="116"/>
        <v>39.832000000000001</v>
      </c>
      <c r="R1906" s="5">
        <f t="shared" si="117"/>
        <v>21.87</v>
      </c>
      <c r="S1906" s="5">
        <f t="shared" si="118"/>
        <v>17.962</v>
      </c>
      <c r="T1906" s="7">
        <f t="shared" si="119"/>
        <v>0.45094396465153641</v>
      </c>
    </row>
    <row r="1907" spans="1:20" ht="15.6">
      <c r="A1907" s="2">
        <v>3722</v>
      </c>
      <c r="B1907" s="3">
        <v>46359</v>
      </c>
      <c r="C1907" s="4">
        <f>YEAR(SalesDataTable[[#This Row],[Order Date]])</f>
        <v>2026</v>
      </c>
      <c r="D1907" s="4" t="str">
        <f>"Q"&amp;ROUNDUP(MONTH(SalesDataTable[[#This Row],[Order Date]])/3,0)</f>
        <v>Q4</v>
      </c>
      <c r="E1907" s="4">
        <f>MONTH(SalesDataTable[[#This Row],[Order Date]])</f>
        <v>12</v>
      </c>
      <c r="F1907" s="4" t="str">
        <f>TEXT(SalesDataTable[[#This Row],[Order Date]],"MMM")</f>
        <v>Dec</v>
      </c>
      <c r="G1907" s="4" t="s">
        <v>11</v>
      </c>
      <c r="H1907" s="4" t="s">
        <v>18</v>
      </c>
      <c r="I1907" s="4" t="s">
        <v>2</v>
      </c>
      <c r="J1907" s="4" t="s">
        <v>3</v>
      </c>
      <c r="K1907" s="4" t="s">
        <v>9</v>
      </c>
      <c r="L1907" s="4" t="s">
        <v>17</v>
      </c>
      <c r="M1907" s="8">
        <v>1</v>
      </c>
      <c r="N1907" s="5">
        <v>144.78</v>
      </c>
      <c r="O1907" s="6">
        <v>0.15</v>
      </c>
      <c r="P1907" s="5">
        <v>81.53</v>
      </c>
      <c r="Q1907" s="5">
        <f t="shared" si="116"/>
        <v>123.063</v>
      </c>
      <c r="R1907" s="5">
        <f t="shared" si="117"/>
        <v>81.53</v>
      </c>
      <c r="S1907" s="5">
        <f t="shared" si="118"/>
        <v>41.533000000000001</v>
      </c>
      <c r="T1907" s="7">
        <f t="shared" si="119"/>
        <v>0.33749380398657597</v>
      </c>
    </row>
    <row r="1908" spans="1:20" ht="15.6">
      <c r="A1908" s="2">
        <v>3725</v>
      </c>
      <c r="B1908" s="3">
        <v>46223</v>
      </c>
      <c r="C1908" s="4">
        <f>YEAR(SalesDataTable[[#This Row],[Order Date]])</f>
        <v>2026</v>
      </c>
      <c r="D1908" s="4" t="str">
        <f>"Q"&amp;ROUNDUP(MONTH(SalesDataTable[[#This Row],[Order Date]])/3,0)</f>
        <v>Q3</v>
      </c>
      <c r="E1908" s="4">
        <f>MONTH(SalesDataTable[[#This Row],[Order Date]])</f>
        <v>7</v>
      </c>
      <c r="F1908" s="4" t="str">
        <f>TEXT(SalesDataTable[[#This Row],[Order Date]],"MMM")</f>
        <v>Jul</v>
      </c>
      <c r="G1908" s="4" t="s">
        <v>11</v>
      </c>
      <c r="H1908" s="4" t="s">
        <v>52</v>
      </c>
      <c r="I1908" s="4" t="s">
        <v>2</v>
      </c>
      <c r="J1908" s="4" t="s">
        <v>3</v>
      </c>
      <c r="K1908" s="4" t="s">
        <v>23</v>
      </c>
      <c r="L1908" s="4" t="s">
        <v>29</v>
      </c>
      <c r="M1908" s="8">
        <v>2</v>
      </c>
      <c r="N1908" s="5">
        <v>195.74</v>
      </c>
      <c r="O1908" s="6">
        <v>0.05</v>
      </c>
      <c r="P1908" s="5">
        <v>107.17</v>
      </c>
      <c r="Q1908" s="5">
        <f t="shared" si="116"/>
        <v>371.90600000000001</v>
      </c>
      <c r="R1908" s="5">
        <f t="shared" si="117"/>
        <v>214.34</v>
      </c>
      <c r="S1908" s="5">
        <f t="shared" si="118"/>
        <v>157.566</v>
      </c>
      <c r="T1908" s="7">
        <f t="shared" si="119"/>
        <v>0.4236715729243411</v>
      </c>
    </row>
    <row r="1909" spans="1:20" ht="15.6">
      <c r="A1909" s="2">
        <v>3726</v>
      </c>
      <c r="B1909" s="3">
        <v>46143</v>
      </c>
      <c r="C1909" s="4">
        <f>YEAR(SalesDataTable[[#This Row],[Order Date]])</f>
        <v>2026</v>
      </c>
      <c r="D1909" s="4" t="str">
        <f>"Q"&amp;ROUNDUP(MONTH(SalesDataTable[[#This Row],[Order Date]])/3,0)</f>
        <v>Q2</v>
      </c>
      <c r="E1909" s="4">
        <f>MONTH(SalesDataTable[[#This Row],[Order Date]])</f>
        <v>5</v>
      </c>
      <c r="F1909" s="4" t="str">
        <f>TEXT(SalesDataTable[[#This Row],[Order Date]],"MMM")</f>
        <v>May</v>
      </c>
      <c r="G1909" s="4" t="s">
        <v>20</v>
      </c>
      <c r="H1909" s="4" t="s">
        <v>33</v>
      </c>
      <c r="I1909" s="4" t="s">
        <v>28</v>
      </c>
      <c r="J1909" s="4" t="s">
        <v>3</v>
      </c>
      <c r="K1909" s="4" t="s">
        <v>4</v>
      </c>
      <c r="L1909" s="4" t="s">
        <v>22</v>
      </c>
      <c r="M1909" s="8">
        <v>2</v>
      </c>
      <c r="N1909" s="5">
        <v>49.53</v>
      </c>
      <c r="O1909" s="6">
        <v>0</v>
      </c>
      <c r="P1909" s="5">
        <v>22.91</v>
      </c>
      <c r="Q1909" s="5">
        <f t="shared" si="116"/>
        <v>99.06</v>
      </c>
      <c r="R1909" s="5">
        <f t="shared" si="117"/>
        <v>45.82</v>
      </c>
      <c r="S1909" s="5">
        <f t="shared" si="118"/>
        <v>53.24</v>
      </c>
      <c r="T1909" s="7">
        <f t="shared" si="119"/>
        <v>0.53745204926307288</v>
      </c>
    </row>
    <row r="1910" spans="1:20" ht="15.6">
      <c r="A1910" s="2">
        <v>3729</v>
      </c>
      <c r="B1910" s="3">
        <v>46351</v>
      </c>
      <c r="C1910" s="4">
        <f>YEAR(SalesDataTable[[#This Row],[Order Date]])</f>
        <v>2026</v>
      </c>
      <c r="D1910" s="4" t="str">
        <f>"Q"&amp;ROUNDUP(MONTH(SalesDataTable[[#This Row],[Order Date]])/3,0)</f>
        <v>Q4</v>
      </c>
      <c r="E1910" s="4">
        <f>MONTH(SalesDataTable[[#This Row],[Order Date]])</f>
        <v>11</v>
      </c>
      <c r="F1910" s="4" t="str">
        <f>TEXT(SalesDataTable[[#This Row],[Order Date]],"MMM")</f>
        <v>Nov</v>
      </c>
      <c r="G1910" s="4" t="s">
        <v>0</v>
      </c>
      <c r="H1910" s="4" t="s">
        <v>36</v>
      </c>
      <c r="I1910" s="4" t="s">
        <v>2</v>
      </c>
      <c r="J1910" s="4" t="s">
        <v>13</v>
      </c>
      <c r="K1910" s="4" t="s">
        <v>23</v>
      </c>
      <c r="L1910" s="4" t="s">
        <v>40</v>
      </c>
      <c r="M1910" s="8">
        <v>1</v>
      </c>
      <c r="N1910" s="5">
        <v>81.89</v>
      </c>
      <c r="O1910" s="6">
        <v>0.05</v>
      </c>
      <c r="P1910" s="5">
        <v>38.33</v>
      </c>
      <c r="Q1910" s="5">
        <f t="shared" si="116"/>
        <v>77.79549999999999</v>
      </c>
      <c r="R1910" s="5">
        <f t="shared" si="117"/>
        <v>38.33</v>
      </c>
      <c r="S1910" s="5">
        <f t="shared" si="118"/>
        <v>39.465499999999992</v>
      </c>
      <c r="T1910" s="7">
        <f t="shared" si="119"/>
        <v>0.50729797996028048</v>
      </c>
    </row>
    <row r="1911" spans="1:20" ht="15.6">
      <c r="A1911" s="2">
        <v>3730</v>
      </c>
      <c r="B1911" s="3">
        <v>46226</v>
      </c>
      <c r="C1911" s="4">
        <f>YEAR(SalesDataTable[[#This Row],[Order Date]])</f>
        <v>2026</v>
      </c>
      <c r="D1911" s="4" t="str">
        <f>"Q"&amp;ROUNDUP(MONTH(SalesDataTable[[#This Row],[Order Date]])/3,0)</f>
        <v>Q3</v>
      </c>
      <c r="E1911" s="4">
        <f>MONTH(SalesDataTable[[#This Row],[Order Date]])</f>
        <v>7</v>
      </c>
      <c r="F1911" s="4" t="str">
        <f>TEXT(SalesDataTable[[#This Row],[Order Date]],"MMM")</f>
        <v>Jul</v>
      </c>
      <c r="G1911" s="4" t="s">
        <v>0</v>
      </c>
      <c r="H1911" s="4" t="s">
        <v>50</v>
      </c>
      <c r="I1911" s="4" t="s">
        <v>19</v>
      </c>
      <c r="J1911" s="4" t="s">
        <v>16</v>
      </c>
      <c r="K1911" s="4" t="s">
        <v>4</v>
      </c>
      <c r="L1911" s="4" t="s">
        <v>26</v>
      </c>
      <c r="M1911" s="8">
        <v>3</v>
      </c>
      <c r="N1911" s="5">
        <v>40.81</v>
      </c>
      <c r="O1911" s="6">
        <v>0</v>
      </c>
      <c r="P1911" s="5">
        <v>16.86</v>
      </c>
      <c r="Q1911" s="5">
        <f t="shared" si="116"/>
        <v>122.43</v>
      </c>
      <c r="R1911" s="5">
        <f t="shared" si="117"/>
        <v>50.58</v>
      </c>
      <c r="S1911" s="5">
        <f t="shared" si="118"/>
        <v>71.850000000000009</v>
      </c>
      <c r="T1911" s="7">
        <f t="shared" si="119"/>
        <v>0.58686596422445481</v>
      </c>
    </row>
    <row r="1912" spans="1:20" ht="15.6">
      <c r="A1912" s="2">
        <v>3735</v>
      </c>
      <c r="B1912" s="3">
        <v>46333</v>
      </c>
      <c r="C1912" s="4">
        <f>YEAR(SalesDataTable[[#This Row],[Order Date]])</f>
        <v>2026</v>
      </c>
      <c r="D1912" s="4" t="str">
        <f>"Q"&amp;ROUNDUP(MONTH(SalesDataTable[[#This Row],[Order Date]])/3,0)</f>
        <v>Q4</v>
      </c>
      <c r="E1912" s="4">
        <f>MONTH(SalesDataTable[[#This Row],[Order Date]])</f>
        <v>11</v>
      </c>
      <c r="F1912" s="4" t="str">
        <f>TEXT(SalesDataTable[[#This Row],[Order Date]],"MMM")</f>
        <v>Nov</v>
      </c>
      <c r="G1912" s="4" t="s">
        <v>20</v>
      </c>
      <c r="H1912" s="4" t="s">
        <v>33</v>
      </c>
      <c r="I1912" s="4" t="s">
        <v>19</v>
      </c>
      <c r="J1912" s="4" t="s">
        <v>3</v>
      </c>
      <c r="K1912" s="4" t="s">
        <v>14</v>
      </c>
      <c r="L1912" s="4" t="s">
        <v>48</v>
      </c>
      <c r="M1912" s="8">
        <v>2</v>
      </c>
      <c r="N1912" s="5">
        <v>163.58000000000001</v>
      </c>
      <c r="O1912" s="6">
        <v>0.1</v>
      </c>
      <c r="P1912" s="5">
        <v>88.14</v>
      </c>
      <c r="Q1912" s="5">
        <f t="shared" si="116"/>
        <v>294.44400000000002</v>
      </c>
      <c r="R1912" s="5">
        <f t="shared" si="117"/>
        <v>176.28</v>
      </c>
      <c r="S1912" s="5">
        <f t="shared" si="118"/>
        <v>118.16400000000002</v>
      </c>
      <c r="T1912" s="7">
        <f t="shared" si="119"/>
        <v>0.40131230386762851</v>
      </c>
    </row>
    <row r="1913" spans="1:20" ht="15.6">
      <c r="A1913" s="2">
        <v>3736</v>
      </c>
      <c r="B1913" s="3">
        <v>46037</v>
      </c>
      <c r="C1913" s="4">
        <f>YEAR(SalesDataTable[[#This Row],[Order Date]])</f>
        <v>2026</v>
      </c>
      <c r="D1913" s="4" t="str">
        <f>"Q"&amp;ROUNDUP(MONTH(SalesDataTable[[#This Row],[Order Date]])/3,0)</f>
        <v>Q1</v>
      </c>
      <c r="E1913" s="4">
        <f>MONTH(SalesDataTable[[#This Row],[Order Date]])</f>
        <v>1</v>
      </c>
      <c r="F1913" s="4" t="str">
        <f>TEXT(SalesDataTable[[#This Row],[Order Date]],"MMM")</f>
        <v>Jan</v>
      </c>
      <c r="G1913" s="4" t="s">
        <v>6</v>
      </c>
      <c r="H1913" s="4" t="s">
        <v>7</v>
      </c>
      <c r="I1913" s="4" t="s">
        <v>28</v>
      </c>
      <c r="J1913" s="4" t="s">
        <v>13</v>
      </c>
      <c r="K1913" s="4" t="s">
        <v>34</v>
      </c>
      <c r="L1913" s="4" t="s">
        <v>35</v>
      </c>
      <c r="M1913" s="8">
        <v>1</v>
      </c>
      <c r="N1913" s="5">
        <v>40.72</v>
      </c>
      <c r="O1913" s="6">
        <v>0</v>
      </c>
      <c r="P1913" s="5">
        <v>14.94</v>
      </c>
      <c r="Q1913" s="5">
        <f t="shared" si="116"/>
        <v>40.72</v>
      </c>
      <c r="R1913" s="5">
        <f t="shared" si="117"/>
        <v>14.94</v>
      </c>
      <c r="S1913" s="5">
        <f t="shared" si="118"/>
        <v>25.78</v>
      </c>
      <c r="T1913" s="7">
        <f t="shared" si="119"/>
        <v>0.6331041257367388</v>
      </c>
    </row>
    <row r="1914" spans="1:20" ht="15.6">
      <c r="A1914" s="2">
        <v>3739</v>
      </c>
      <c r="B1914" s="3">
        <v>46326</v>
      </c>
      <c r="C1914" s="4">
        <f>YEAR(SalesDataTable[[#This Row],[Order Date]])</f>
        <v>2026</v>
      </c>
      <c r="D1914" s="4" t="str">
        <f>"Q"&amp;ROUNDUP(MONTH(SalesDataTable[[#This Row],[Order Date]])/3,0)</f>
        <v>Q4</v>
      </c>
      <c r="E1914" s="4">
        <f>MONTH(SalesDataTable[[#This Row],[Order Date]])</f>
        <v>10</v>
      </c>
      <c r="F1914" s="4" t="str">
        <f>TEXT(SalesDataTable[[#This Row],[Order Date]],"MMM")</f>
        <v>Oct</v>
      </c>
      <c r="G1914" s="4" t="s">
        <v>6</v>
      </c>
      <c r="H1914" s="4" t="s">
        <v>43</v>
      </c>
      <c r="I1914" s="4" t="s">
        <v>28</v>
      </c>
      <c r="J1914" s="4" t="s">
        <v>13</v>
      </c>
      <c r="K1914" s="4" t="s">
        <v>14</v>
      </c>
      <c r="L1914" s="4" t="s">
        <v>44</v>
      </c>
      <c r="M1914" s="8">
        <v>1</v>
      </c>
      <c r="N1914" s="5">
        <v>135.19</v>
      </c>
      <c r="O1914" s="6">
        <v>0</v>
      </c>
      <c r="P1914" s="5">
        <v>68.319999999999993</v>
      </c>
      <c r="Q1914" s="5">
        <f t="shared" si="116"/>
        <v>135.19</v>
      </c>
      <c r="R1914" s="5">
        <f t="shared" si="117"/>
        <v>68.319999999999993</v>
      </c>
      <c r="S1914" s="5">
        <f t="shared" si="118"/>
        <v>66.87</v>
      </c>
      <c r="T1914" s="7">
        <f t="shared" si="119"/>
        <v>0.49463717730601381</v>
      </c>
    </row>
    <row r="1915" spans="1:20" ht="15.6">
      <c r="A1915" s="2">
        <v>3743</v>
      </c>
      <c r="B1915" s="3">
        <v>46291</v>
      </c>
      <c r="C1915" s="4">
        <f>YEAR(SalesDataTable[[#This Row],[Order Date]])</f>
        <v>2026</v>
      </c>
      <c r="D1915" s="4" t="str">
        <f>"Q"&amp;ROUNDUP(MONTH(SalesDataTable[[#This Row],[Order Date]])/3,0)</f>
        <v>Q3</v>
      </c>
      <c r="E1915" s="4">
        <f>MONTH(SalesDataTable[[#This Row],[Order Date]])</f>
        <v>9</v>
      </c>
      <c r="F1915" s="4" t="str">
        <f>TEXT(SalesDataTable[[#This Row],[Order Date]],"MMM")</f>
        <v>Sep</v>
      </c>
      <c r="G1915" s="4" t="s">
        <v>11</v>
      </c>
      <c r="H1915" s="4" t="s">
        <v>12</v>
      </c>
      <c r="I1915" s="4" t="s">
        <v>2</v>
      </c>
      <c r="J1915" s="4" t="s">
        <v>13</v>
      </c>
      <c r="K1915" s="4" t="s">
        <v>34</v>
      </c>
      <c r="L1915" s="4" t="s">
        <v>42</v>
      </c>
      <c r="M1915" s="8">
        <v>4</v>
      </c>
      <c r="N1915" s="5">
        <v>36.159999999999997</v>
      </c>
      <c r="O1915" s="6">
        <v>0.05</v>
      </c>
      <c r="P1915" s="5">
        <v>13.68</v>
      </c>
      <c r="Q1915" s="5">
        <f t="shared" si="116"/>
        <v>137.40799999999999</v>
      </c>
      <c r="R1915" s="5">
        <f t="shared" si="117"/>
        <v>54.72</v>
      </c>
      <c r="S1915" s="5">
        <f t="shared" si="118"/>
        <v>82.687999999999988</v>
      </c>
      <c r="T1915" s="7">
        <f t="shared" si="119"/>
        <v>0.60176991150442471</v>
      </c>
    </row>
    <row r="1916" spans="1:20" ht="15.6">
      <c r="A1916" s="2">
        <v>3746</v>
      </c>
      <c r="B1916" s="3">
        <v>46378</v>
      </c>
      <c r="C1916" s="4">
        <f>YEAR(SalesDataTable[[#This Row],[Order Date]])</f>
        <v>2026</v>
      </c>
      <c r="D1916" s="4" t="str">
        <f>"Q"&amp;ROUNDUP(MONTH(SalesDataTable[[#This Row],[Order Date]])/3,0)</f>
        <v>Q4</v>
      </c>
      <c r="E1916" s="4">
        <f>MONTH(SalesDataTable[[#This Row],[Order Date]])</f>
        <v>12</v>
      </c>
      <c r="F1916" s="4" t="str">
        <f>TEXT(SalesDataTable[[#This Row],[Order Date]],"MMM")</f>
        <v>Dec</v>
      </c>
      <c r="G1916" s="4" t="s">
        <v>20</v>
      </c>
      <c r="H1916" s="4" t="s">
        <v>31</v>
      </c>
      <c r="I1916" s="4" t="s">
        <v>19</v>
      </c>
      <c r="J1916" s="4" t="s">
        <v>16</v>
      </c>
      <c r="K1916" s="4" t="s">
        <v>4</v>
      </c>
      <c r="L1916" s="4" t="s">
        <v>22</v>
      </c>
      <c r="M1916" s="8">
        <v>2</v>
      </c>
      <c r="N1916" s="5">
        <v>50.96</v>
      </c>
      <c r="O1916" s="6">
        <v>0.15</v>
      </c>
      <c r="P1916" s="5">
        <v>22.59</v>
      </c>
      <c r="Q1916" s="5">
        <f t="shared" si="116"/>
        <v>86.632000000000005</v>
      </c>
      <c r="R1916" s="5">
        <f t="shared" si="117"/>
        <v>45.18</v>
      </c>
      <c r="S1916" s="5">
        <f t="shared" si="118"/>
        <v>41.452000000000005</v>
      </c>
      <c r="T1916" s="7">
        <f t="shared" si="119"/>
        <v>0.47848370117277683</v>
      </c>
    </row>
    <row r="1917" spans="1:20" ht="15.6">
      <c r="A1917" s="2">
        <v>3747</v>
      </c>
      <c r="B1917" s="3">
        <v>46121</v>
      </c>
      <c r="C1917" s="4">
        <f>YEAR(SalesDataTable[[#This Row],[Order Date]])</f>
        <v>2026</v>
      </c>
      <c r="D1917" s="4" t="str">
        <f>"Q"&amp;ROUNDUP(MONTH(SalesDataTable[[#This Row],[Order Date]])/3,0)</f>
        <v>Q2</v>
      </c>
      <c r="E1917" s="4">
        <f>MONTH(SalesDataTable[[#This Row],[Order Date]])</f>
        <v>4</v>
      </c>
      <c r="F1917" s="4" t="str">
        <f>TEXT(SalesDataTable[[#This Row],[Order Date]],"MMM")</f>
        <v>Apr</v>
      </c>
      <c r="G1917" s="4" t="s">
        <v>20</v>
      </c>
      <c r="H1917" s="4" t="s">
        <v>31</v>
      </c>
      <c r="I1917" s="4" t="s">
        <v>19</v>
      </c>
      <c r="J1917" s="4" t="s">
        <v>3</v>
      </c>
      <c r="K1917" s="4" t="s">
        <v>23</v>
      </c>
      <c r="L1917" s="4" t="s">
        <v>51</v>
      </c>
      <c r="M1917" s="8">
        <v>2</v>
      </c>
      <c r="N1917" s="5">
        <v>122.36</v>
      </c>
      <c r="O1917" s="6">
        <v>0.05</v>
      </c>
      <c r="P1917" s="5">
        <v>59.06</v>
      </c>
      <c r="Q1917" s="5">
        <f t="shared" si="116"/>
        <v>232.48399999999998</v>
      </c>
      <c r="R1917" s="5">
        <f t="shared" si="117"/>
        <v>118.12</v>
      </c>
      <c r="S1917" s="5">
        <f t="shared" si="118"/>
        <v>114.36399999999998</v>
      </c>
      <c r="T1917" s="7">
        <f t="shared" si="119"/>
        <v>0.49192202474148755</v>
      </c>
    </row>
    <row r="1918" spans="1:20" ht="15.6">
      <c r="A1918" s="2">
        <v>3750</v>
      </c>
      <c r="B1918" s="3">
        <v>46187</v>
      </c>
      <c r="C1918" s="4">
        <f>YEAR(SalesDataTable[[#This Row],[Order Date]])</f>
        <v>2026</v>
      </c>
      <c r="D1918" s="4" t="str">
        <f>"Q"&amp;ROUNDUP(MONTH(SalesDataTable[[#This Row],[Order Date]])/3,0)</f>
        <v>Q2</v>
      </c>
      <c r="E1918" s="4">
        <f>MONTH(SalesDataTable[[#This Row],[Order Date]])</f>
        <v>6</v>
      </c>
      <c r="F1918" s="4" t="str">
        <f>TEXT(SalesDataTable[[#This Row],[Order Date]],"MMM")</f>
        <v>Jun</v>
      </c>
      <c r="G1918" s="4" t="s">
        <v>0</v>
      </c>
      <c r="H1918" s="4" t="s">
        <v>1</v>
      </c>
      <c r="I1918" s="4" t="s">
        <v>2</v>
      </c>
      <c r="J1918" s="4" t="s">
        <v>3</v>
      </c>
      <c r="K1918" s="4" t="s">
        <v>9</v>
      </c>
      <c r="L1918" s="4" t="s">
        <v>46</v>
      </c>
      <c r="M1918" s="8">
        <v>1</v>
      </c>
      <c r="N1918" s="5">
        <v>71.28</v>
      </c>
      <c r="O1918" s="6">
        <v>0</v>
      </c>
      <c r="P1918" s="5">
        <v>31.92</v>
      </c>
      <c r="Q1918" s="5">
        <f t="shared" si="116"/>
        <v>71.28</v>
      </c>
      <c r="R1918" s="5">
        <f t="shared" si="117"/>
        <v>31.92</v>
      </c>
      <c r="S1918" s="5">
        <f t="shared" si="118"/>
        <v>39.36</v>
      </c>
      <c r="T1918" s="7">
        <f t="shared" si="119"/>
        <v>0.55218855218855212</v>
      </c>
    </row>
    <row r="1919" spans="1:20" ht="15.6">
      <c r="A1919" s="2">
        <v>3752</v>
      </c>
      <c r="B1919" s="3">
        <v>46093</v>
      </c>
      <c r="C1919" s="4">
        <f>YEAR(SalesDataTable[[#This Row],[Order Date]])</f>
        <v>2026</v>
      </c>
      <c r="D1919" s="4" t="str">
        <f>"Q"&amp;ROUNDUP(MONTH(SalesDataTable[[#This Row],[Order Date]])/3,0)</f>
        <v>Q1</v>
      </c>
      <c r="E1919" s="4">
        <f>MONTH(SalesDataTable[[#This Row],[Order Date]])</f>
        <v>3</v>
      </c>
      <c r="F1919" s="4" t="str">
        <f>TEXT(SalesDataTable[[#This Row],[Order Date]],"MMM")</f>
        <v>Mar</v>
      </c>
      <c r="G1919" s="4" t="s">
        <v>20</v>
      </c>
      <c r="H1919" s="4" t="s">
        <v>33</v>
      </c>
      <c r="I1919" s="4" t="s">
        <v>8</v>
      </c>
      <c r="J1919" s="4" t="s">
        <v>16</v>
      </c>
      <c r="K1919" s="4" t="s">
        <v>14</v>
      </c>
      <c r="L1919" s="4" t="s">
        <v>32</v>
      </c>
      <c r="M1919" s="8">
        <v>3</v>
      </c>
      <c r="N1919" s="5">
        <v>45.8</v>
      </c>
      <c r="O1919" s="6">
        <v>0.15</v>
      </c>
      <c r="P1919" s="5">
        <v>18.47</v>
      </c>
      <c r="Q1919" s="5">
        <f t="shared" si="116"/>
        <v>116.78999999999998</v>
      </c>
      <c r="R1919" s="5">
        <f t="shared" si="117"/>
        <v>55.41</v>
      </c>
      <c r="S1919" s="5">
        <f t="shared" si="118"/>
        <v>61.379999999999981</v>
      </c>
      <c r="T1919" s="7">
        <f t="shared" si="119"/>
        <v>0.52555869509375797</v>
      </c>
    </row>
    <row r="1920" spans="1:20" ht="15.6">
      <c r="A1920" s="2">
        <v>3754</v>
      </c>
      <c r="B1920" s="3">
        <v>46150</v>
      </c>
      <c r="C1920" s="4">
        <f>YEAR(SalesDataTable[[#This Row],[Order Date]])</f>
        <v>2026</v>
      </c>
      <c r="D1920" s="4" t="str">
        <f>"Q"&amp;ROUNDUP(MONTH(SalesDataTable[[#This Row],[Order Date]])/3,0)</f>
        <v>Q2</v>
      </c>
      <c r="E1920" s="4">
        <f>MONTH(SalesDataTable[[#This Row],[Order Date]])</f>
        <v>5</v>
      </c>
      <c r="F1920" s="4" t="str">
        <f>TEXT(SalesDataTable[[#This Row],[Order Date]],"MMM")</f>
        <v>May</v>
      </c>
      <c r="G1920" s="4" t="s">
        <v>6</v>
      </c>
      <c r="H1920" s="4" t="s">
        <v>43</v>
      </c>
      <c r="I1920" s="4" t="s">
        <v>2</v>
      </c>
      <c r="J1920" s="4" t="s">
        <v>3</v>
      </c>
      <c r="K1920" s="4" t="s">
        <v>4</v>
      </c>
      <c r="L1920" s="4" t="s">
        <v>26</v>
      </c>
      <c r="M1920" s="8">
        <v>1</v>
      </c>
      <c r="N1920" s="5">
        <v>39.42</v>
      </c>
      <c r="O1920" s="6">
        <v>0.05</v>
      </c>
      <c r="P1920" s="5">
        <v>16.77</v>
      </c>
      <c r="Q1920" s="5">
        <f t="shared" si="116"/>
        <v>37.448999999999998</v>
      </c>
      <c r="R1920" s="5">
        <f t="shared" si="117"/>
        <v>16.77</v>
      </c>
      <c r="S1920" s="5">
        <f t="shared" si="118"/>
        <v>20.678999999999998</v>
      </c>
      <c r="T1920" s="7">
        <f t="shared" si="119"/>
        <v>0.55219097973243614</v>
      </c>
    </row>
    <row r="1921" spans="1:20" ht="15.6">
      <c r="A1921" s="2">
        <v>3762</v>
      </c>
      <c r="B1921" s="3">
        <v>46268</v>
      </c>
      <c r="C1921" s="4">
        <f>YEAR(SalesDataTable[[#This Row],[Order Date]])</f>
        <v>2026</v>
      </c>
      <c r="D1921" s="4" t="str">
        <f>"Q"&amp;ROUNDUP(MONTH(SalesDataTable[[#This Row],[Order Date]])/3,0)</f>
        <v>Q3</v>
      </c>
      <c r="E1921" s="4">
        <f>MONTH(SalesDataTable[[#This Row],[Order Date]])</f>
        <v>9</v>
      </c>
      <c r="F1921" s="4" t="str">
        <f>TEXT(SalesDataTable[[#This Row],[Order Date]],"MMM")</f>
        <v>Sep</v>
      </c>
      <c r="G1921" s="4" t="s">
        <v>0</v>
      </c>
      <c r="H1921" s="4" t="s">
        <v>1</v>
      </c>
      <c r="I1921" s="4" t="s">
        <v>19</v>
      </c>
      <c r="J1921" s="4" t="s">
        <v>13</v>
      </c>
      <c r="K1921" s="4" t="s">
        <v>4</v>
      </c>
      <c r="L1921" s="4" t="s">
        <v>26</v>
      </c>
      <c r="M1921" s="8">
        <v>4</v>
      </c>
      <c r="N1921" s="5">
        <v>39.61</v>
      </c>
      <c r="O1921" s="6">
        <v>0.1</v>
      </c>
      <c r="P1921" s="5">
        <v>16.829999999999998</v>
      </c>
      <c r="Q1921" s="5">
        <f t="shared" si="116"/>
        <v>142.596</v>
      </c>
      <c r="R1921" s="5">
        <f t="shared" si="117"/>
        <v>67.319999999999993</v>
      </c>
      <c r="S1921" s="5">
        <f t="shared" si="118"/>
        <v>75.27600000000001</v>
      </c>
      <c r="T1921" s="7">
        <f t="shared" si="119"/>
        <v>0.52789699570815452</v>
      </c>
    </row>
    <row r="1922" spans="1:20" ht="15.6">
      <c r="A1922" s="2">
        <v>3763</v>
      </c>
      <c r="B1922" s="3">
        <v>46363</v>
      </c>
      <c r="C1922" s="4">
        <f>YEAR(SalesDataTable[[#This Row],[Order Date]])</f>
        <v>2026</v>
      </c>
      <c r="D1922" s="4" t="str">
        <f>"Q"&amp;ROUNDUP(MONTH(SalesDataTable[[#This Row],[Order Date]])/3,0)</f>
        <v>Q4</v>
      </c>
      <c r="E1922" s="4">
        <f>MONTH(SalesDataTable[[#This Row],[Order Date]])</f>
        <v>12</v>
      </c>
      <c r="F1922" s="4" t="str">
        <f>TEXT(SalesDataTable[[#This Row],[Order Date]],"MMM")</f>
        <v>Dec</v>
      </c>
      <c r="G1922" s="4" t="s">
        <v>6</v>
      </c>
      <c r="H1922" s="4" t="s">
        <v>49</v>
      </c>
      <c r="I1922" s="4" t="s">
        <v>2</v>
      </c>
      <c r="J1922" s="4" t="s">
        <v>13</v>
      </c>
      <c r="K1922" s="4" t="s">
        <v>14</v>
      </c>
      <c r="L1922" s="4" t="s">
        <v>32</v>
      </c>
      <c r="M1922" s="8">
        <v>4</v>
      </c>
      <c r="N1922" s="5">
        <v>47.22</v>
      </c>
      <c r="O1922" s="6">
        <v>0</v>
      </c>
      <c r="P1922" s="5">
        <v>18.420000000000002</v>
      </c>
      <c r="Q1922" s="5">
        <f t="shared" ref="Q1922:Q1985" si="120">M1922*N1922*(1-O1922)</f>
        <v>188.88</v>
      </c>
      <c r="R1922" s="5">
        <f t="shared" ref="R1922:R1985" si="121">M1922*P1922</f>
        <v>73.680000000000007</v>
      </c>
      <c r="S1922" s="5">
        <f t="shared" ref="S1922:S1985" si="122">Q1922-R1922</f>
        <v>115.19999999999999</v>
      </c>
      <c r="T1922" s="7">
        <f t="shared" ref="T1922:T1985" si="123">IFERROR(S1922/Q1922,0)</f>
        <v>0.60991105463786521</v>
      </c>
    </row>
    <row r="1923" spans="1:20" ht="15.6">
      <c r="A1923" s="2">
        <v>3766</v>
      </c>
      <c r="B1923" s="3">
        <v>46195</v>
      </c>
      <c r="C1923" s="4">
        <f>YEAR(SalesDataTable[[#This Row],[Order Date]])</f>
        <v>2026</v>
      </c>
      <c r="D1923" s="4" t="str">
        <f>"Q"&amp;ROUNDUP(MONTH(SalesDataTable[[#This Row],[Order Date]])/3,0)</f>
        <v>Q2</v>
      </c>
      <c r="E1923" s="4">
        <f>MONTH(SalesDataTable[[#This Row],[Order Date]])</f>
        <v>6</v>
      </c>
      <c r="F1923" s="4" t="str">
        <f>TEXT(SalesDataTable[[#This Row],[Order Date]],"MMM")</f>
        <v>Jun</v>
      </c>
      <c r="G1923" s="4" t="s">
        <v>20</v>
      </c>
      <c r="H1923" s="4" t="s">
        <v>33</v>
      </c>
      <c r="I1923" s="4" t="s">
        <v>19</v>
      </c>
      <c r="J1923" s="4" t="s">
        <v>3</v>
      </c>
      <c r="K1923" s="4" t="s">
        <v>9</v>
      </c>
      <c r="L1923" s="4" t="s">
        <v>10</v>
      </c>
      <c r="M1923" s="8">
        <v>1</v>
      </c>
      <c r="N1923" s="5">
        <v>93.78</v>
      </c>
      <c r="O1923" s="6">
        <v>0</v>
      </c>
      <c r="P1923" s="5">
        <v>46.62</v>
      </c>
      <c r="Q1923" s="5">
        <f t="shared" si="120"/>
        <v>93.78</v>
      </c>
      <c r="R1923" s="5">
        <f t="shared" si="121"/>
        <v>46.62</v>
      </c>
      <c r="S1923" s="5">
        <f t="shared" si="122"/>
        <v>47.160000000000004</v>
      </c>
      <c r="T1923" s="7">
        <f t="shared" si="123"/>
        <v>0.50287907869481774</v>
      </c>
    </row>
    <row r="1924" spans="1:20" ht="15.6">
      <c r="A1924" s="2">
        <v>3768</v>
      </c>
      <c r="B1924" s="3">
        <v>46264</v>
      </c>
      <c r="C1924" s="4">
        <f>YEAR(SalesDataTable[[#This Row],[Order Date]])</f>
        <v>2026</v>
      </c>
      <c r="D1924" s="4" t="str">
        <f>"Q"&amp;ROUNDUP(MONTH(SalesDataTable[[#This Row],[Order Date]])/3,0)</f>
        <v>Q3</v>
      </c>
      <c r="E1924" s="4">
        <f>MONTH(SalesDataTable[[#This Row],[Order Date]])</f>
        <v>8</v>
      </c>
      <c r="F1924" s="4" t="str">
        <f>TEXT(SalesDataTable[[#This Row],[Order Date]],"MMM")</f>
        <v>Aug</v>
      </c>
      <c r="G1924" s="4" t="s">
        <v>11</v>
      </c>
      <c r="H1924" s="4" t="s">
        <v>18</v>
      </c>
      <c r="I1924" s="4" t="s">
        <v>19</v>
      </c>
      <c r="J1924" s="4" t="s">
        <v>13</v>
      </c>
      <c r="K1924" s="4" t="s">
        <v>9</v>
      </c>
      <c r="L1924" s="4" t="s">
        <v>17</v>
      </c>
      <c r="M1924" s="8">
        <v>1</v>
      </c>
      <c r="N1924" s="5">
        <v>143.38</v>
      </c>
      <c r="O1924" s="6">
        <v>0</v>
      </c>
      <c r="P1924" s="5">
        <v>78.37</v>
      </c>
      <c r="Q1924" s="5">
        <f t="shared" si="120"/>
        <v>143.38</v>
      </c>
      <c r="R1924" s="5">
        <f t="shared" si="121"/>
        <v>78.37</v>
      </c>
      <c r="S1924" s="5">
        <f t="shared" si="122"/>
        <v>65.009999999999991</v>
      </c>
      <c r="T1924" s="7">
        <f t="shared" si="123"/>
        <v>0.45341051750592826</v>
      </c>
    </row>
    <row r="1925" spans="1:20" ht="15.6">
      <c r="A1925" s="2">
        <v>3769</v>
      </c>
      <c r="B1925" s="3">
        <v>46184</v>
      </c>
      <c r="C1925" s="4">
        <f>YEAR(SalesDataTable[[#This Row],[Order Date]])</f>
        <v>2026</v>
      </c>
      <c r="D1925" s="4" t="str">
        <f>"Q"&amp;ROUNDUP(MONTH(SalesDataTable[[#This Row],[Order Date]])/3,0)</f>
        <v>Q2</v>
      </c>
      <c r="E1925" s="4">
        <f>MONTH(SalesDataTable[[#This Row],[Order Date]])</f>
        <v>6</v>
      </c>
      <c r="F1925" s="4" t="str">
        <f>TEXT(SalesDataTable[[#This Row],[Order Date]],"MMM")</f>
        <v>Jun</v>
      </c>
      <c r="G1925" s="4" t="s">
        <v>6</v>
      </c>
      <c r="H1925" s="4" t="s">
        <v>43</v>
      </c>
      <c r="I1925" s="4" t="s">
        <v>19</v>
      </c>
      <c r="J1925" s="4" t="s">
        <v>13</v>
      </c>
      <c r="K1925" s="4" t="s">
        <v>23</v>
      </c>
      <c r="L1925" s="4" t="s">
        <v>29</v>
      </c>
      <c r="M1925" s="8">
        <v>2</v>
      </c>
      <c r="N1925" s="5">
        <v>199.03</v>
      </c>
      <c r="O1925" s="6">
        <v>0</v>
      </c>
      <c r="P1925" s="5">
        <v>104.7</v>
      </c>
      <c r="Q1925" s="5">
        <f t="shared" si="120"/>
        <v>398.06</v>
      </c>
      <c r="R1925" s="5">
        <f t="shared" si="121"/>
        <v>209.4</v>
      </c>
      <c r="S1925" s="5">
        <f t="shared" si="122"/>
        <v>188.66</v>
      </c>
      <c r="T1925" s="7">
        <f t="shared" si="123"/>
        <v>0.47394865095714211</v>
      </c>
    </row>
    <row r="1926" spans="1:20" ht="15.6">
      <c r="A1926" s="2">
        <v>3770</v>
      </c>
      <c r="B1926" s="3">
        <v>46312</v>
      </c>
      <c r="C1926" s="4">
        <f>YEAR(SalesDataTable[[#This Row],[Order Date]])</f>
        <v>2026</v>
      </c>
      <c r="D1926" s="4" t="str">
        <f>"Q"&amp;ROUNDUP(MONTH(SalesDataTable[[#This Row],[Order Date]])/3,0)</f>
        <v>Q4</v>
      </c>
      <c r="E1926" s="4">
        <f>MONTH(SalesDataTable[[#This Row],[Order Date]])</f>
        <v>10</v>
      </c>
      <c r="F1926" s="4" t="str">
        <f>TEXT(SalesDataTable[[#This Row],[Order Date]],"MMM")</f>
        <v>Oct</v>
      </c>
      <c r="G1926" s="4" t="s">
        <v>20</v>
      </c>
      <c r="H1926" s="4" t="s">
        <v>47</v>
      </c>
      <c r="I1926" s="4" t="s">
        <v>2</v>
      </c>
      <c r="J1926" s="4" t="s">
        <v>16</v>
      </c>
      <c r="K1926" s="4" t="s">
        <v>23</v>
      </c>
      <c r="L1926" s="4" t="s">
        <v>29</v>
      </c>
      <c r="M1926" s="8">
        <v>6</v>
      </c>
      <c r="N1926" s="5">
        <v>200.26</v>
      </c>
      <c r="O1926" s="6">
        <v>0</v>
      </c>
      <c r="P1926" s="5">
        <v>106.71</v>
      </c>
      <c r="Q1926" s="5">
        <f t="shared" si="120"/>
        <v>1201.56</v>
      </c>
      <c r="R1926" s="5">
        <f t="shared" si="121"/>
        <v>640.26</v>
      </c>
      <c r="S1926" s="5">
        <f t="shared" si="122"/>
        <v>561.29999999999995</v>
      </c>
      <c r="T1926" s="7">
        <f t="shared" si="123"/>
        <v>0.46714271447118744</v>
      </c>
    </row>
    <row r="1927" spans="1:20" ht="15.6">
      <c r="A1927" s="2">
        <v>3771</v>
      </c>
      <c r="B1927" s="3">
        <v>46307</v>
      </c>
      <c r="C1927" s="4">
        <f>YEAR(SalesDataTable[[#This Row],[Order Date]])</f>
        <v>2026</v>
      </c>
      <c r="D1927" s="4" t="str">
        <f>"Q"&amp;ROUNDUP(MONTH(SalesDataTable[[#This Row],[Order Date]])/3,0)</f>
        <v>Q4</v>
      </c>
      <c r="E1927" s="4">
        <f>MONTH(SalesDataTable[[#This Row],[Order Date]])</f>
        <v>10</v>
      </c>
      <c r="F1927" s="4" t="str">
        <f>TEXT(SalesDataTable[[#This Row],[Order Date]],"MMM")</f>
        <v>Oct</v>
      </c>
      <c r="G1927" s="4" t="s">
        <v>11</v>
      </c>
      <c r="H1927" s="4" t="s">
        <v>18</v>
      </c>
      <c r="I1927" s="4" t="s">
        <v>2</v>
      </c>
      <c r="J1927" s="4" t="s">
        <v>16</v>
      </c>
      <c r="K1927" s="4" t="s">
        <v>23</v>
      </c>
      <c r="L1927" s="4" t="s">
        <v>40</v>
      </c>
      <c r="M1927" s="8">
        <v>2</v>
      </c>
      <c r="N1927" s="5">
        <v>80.2</v>
      </c>
      <c r="O1927" s="6">
        <v>0</v>
      </c>
      <c r="P1927" s="5">
        <v>39.590000000000003</v>
      </c>
      <c r="Q1927" s="5">
        <f t="shared" si="120"/>
        <v>160.4</v>
      </c>
      <c r="R1927" s="5">
        <f t="shared" si="121"/>
        <v>79.180000000000007</v>
      </c>
      <c r="S1927" s="5">
        <f t="shared" si="122"/>
        <v>81.22</v>
      </c>
      <c r="T1927" s="7">
        <f t="shared" si="123"/>
        <v>0.50635910224438896</v>
      </c>
    </row>
    <row r="1928" spans="1:20" ht="15.6">
      <c r="A1928" s="2">
        <v>3772</v>
      </c>
      <c r="B1928" s="3">
        <v>46132</v>
      </c>
      <c r="C1928" s="4">
        <f>YEAR(SalesDataTable[[#This Row],[Order Date]])</f>
        <v>2026</v>
      </c>
      <c r="D1928" s="4" t="str">
        <f>"Q"&amp;ROUNDUP(MONTH(SalesDataTable[[#This Row],[Order Date]])/3,0)</f>
        <v>Q2</v>
      </c>
      <c r="E1928" s="4">
        <f>MONTH(SalesDataTable[[#This Row],[Order Date]])</f>
        <v>4</v>
      </c>
      <c r="F1928" s="4" t="str">
        <f>TEXT(SalesDataTable[[#This Row],[Order Date]],"MMM")</f>
        <v>Apr</v>
      </c>
      <c r="G1928" s="4" t="s">
        <v>0</v>
      </c>
      <c r="H1928" s="4" t="s">
        <v>50</v>
      </c>
      <c r="I1928" s="4" t="s">
        <v>19</v>
      </c>
      <c r="J1928" s="4" t="s">
        <v>3</v>
      </c>
      <c r="K1928" s="4" t="s">
        <v>23</v>
      </c>
      <c r="L1928" s="4" t="s">
        <v>51</v>
      </c>
      <c r="M1928" s="8">
        <v>2</v>
      </c>
      <c r="N1928" s="5">
        <v>122.03</v>
      </c>
      <c r="O1928" s="6">
        <v>0</v>
      </c>
      <c r="P1928" s="5">
        <v>59.43</v>
      </c>
      <c r="Q1928" s="5">
        <f t="shared" si="120"/>
        <v>244.06</v>
      </c>
      <c r="R1928" s="5">
        <f t="shared" si="121"/>
        <v>118.86</v>
      </c>
      <c r="S1928" s="5">
        <f t="shared" si="122"/>
        <v>125.2</v>
      </c>
      <c r="T1928" s="7">
        <f t="shared" si="123"/>
        <v>0.51298860935835455</v>
      </c>
    </row>
    <row r="1929" spans="1:20" ht="15.6">
      <c r="A1929" s="2">
        <v>3773</v>
      </c>
      <c r="B1929" s="3">
        <v>46075</v>
      </c>
      <c r="C1929" s="4">
        <f>YEAR(SalesDataTable[[#This Row],[Order Date]])</f>
        <v>2026</v>
      </c>
      <c r="D1929" s="4" t="str">
        <f>"Q"&amp;ROUNDUP(MONTH(SalesDataTable[[#This Row],[Order Date]])/3,0)</f>
        <v>Q1</v>
      </c>
      <c r="E1929" s="4">
        <f>MONTH(SalesDataTable[[#This Row],[Order Date]])</f>
        <v>2</v>
      </c>
      <c r="F1929" s="4" t="str">
        <f>TEXT(SalesDataTable[[#This Row],[Order Date]],"MMM")</f>
        <v>Feb</v>
      </c>
      <c r="G1929" s="4" t="s">
        <v>20</v>
      </c>
      <c r="H1929" s="4" t="s">
        <v>21</v>
      </c>
      <c r="I1929" s="4" t="s">
        <v>2</v>
      </c>
      <c r="J1929" s="4" t="s">
        <v>3</v>
      </c>
      <c r="K1929" s="4" t="s">
        <v>23</v>
      </c>
      <c r="L1929" s="4" t="s">
        <v>40</v>
      </c>
      <c r="M1929" s="8">
        <v>1</v>
      </c>
      <c r="N1929" s="5">
        <v>81.81</v>
      </c>
      <c r="O1929" s="6">
        <v>0</v>
      </c>
      <c r="P1929" s="5">
        <v>40.32</v>
      </c>
      <c r="Q1929" s="5">
        <f t="shared" si="120"/>
        <v>81.81</v>
      </c>
      <c r="R1929" s="5">
        <f t="shared" si="121"/>
        <v>40.32</v>
      </c>
      <c r="S1929" s="5">
        <f t="shared" si="122"/>
        <v>41.49</v>
      </c>
      <c r="T1929" s="7">
        <f t="shared" si="123"/>
        <v>0.50715071507150711</v>
      </c>
    </row>
    <row r="1930" spans="1:20" ht="15.6">
      <c r="A1930" s="2">
        <v>3775</v>
      </c>
      <c r="B1930" s="3">
        <v>46164</v>
      </c>
      <c r="C1930" s="4">
        <f>YEAR(SalesDataTable[[#This Row],[Order Date]])</f>
        <v>2026</v>
      </c>
      <c r="D1930" s="4" t="str">
        <f>"Q"&amp;ROUNDUP(MONTH(SalesDataTable[[#This Row],[Order Date]])/3,0)</f>
        <v>Q2</v>
      </c>
      <c r="E1930" s="4">
        <f>MONTH(SalesDataTable[[#This Row],[Order Date]])</f>
        <v>5</v>
      </c>
      <c r="F1930" s="4" t="str">
        <f>TEXT(SalesDataTable[[#This Row],[Order Date]],"MMM")</f>
        <v>May</v>
      </c>
      <c r="G1930" s="4" t="s">
        <v>11</v>
      </c>
      <c r="H1930" s="4" t="s">
        <v>12</v>
      </c>
      <c r="I1930" s="4" t="s">
        <v>2</v>
      </c>
      <c r="J1930" s="4" t="s">
        <v>16</v>
      </c>
      <c r="K1930" s="4" t="s">
        <v>14</v>
      </c>
      <c r="L1930" s="4" t="s">
        <v>44</v>
      </c>
      <c r="M1930" s="8">
        <v>1</v>
      </c>
      <c r="N1930" s="5">
        <v>131.74</v>
      </c>
      <c r="O1930" s="6">
        <v>0</v>
      </c>
      <c r="P1930" s="5">
        <v>66.650000000000006</v>
      </c>
      <c r="Q1930" s="5">
        <f t="shared" si="120"/>
        <v>131.74</v>
      </c>
      <c r="R1930" s="5">
        <f t="shared" si="121"/>
        <v>66.650000000000006</v>
      </c>
      <c r="S1930" s="5">
        <f t="shared" si="122"/>
        <v>65.09</v>
      </c>
      <c r="T1930" s="7">
        <f t="shared" si="123"/>
        <v>0.49407924700166994</v>
      </c>
    </row>
    <row r="1931" spans="1:20" ht="15.6">
      <c r="A1931" s="2">
        <v>3776</v>
      </c>
      <c r="B1931" s="3">
        <v>46310</v>
      </c>
      <c r="C1931" s="4">
        <f>YEAR(SalesDataTable[[#This Row],[Order Date]])</f>
        <v>2026</v>
      </c>
      <c r="D1931" s="4" t="str">
        <f>"Q"&amp;ROUNDUP(MONTH(SalesDataTable[[#This Row],[Order Date]])/3,0)</f>
        <v>Q4</v>
      </c>
      <c r="E1931" s="4">
        <f>MONTH(SalesDataTable[[#This Row],[Order Date]])</f>
        <v>10</v>
      </c>
      <c r="F1931" s="4" t="str">
        <f>TEXT(SalesDataTable[[#This Row],[Order Date]],"MMM")</f>
        <v>Oct</v>
      </c>
      <c r="G1931" s="4" t="s">
        <v>20</v>
      </c>
      <c r="H1931" s="4" t="s">
        <v>33</v>
      </c>
      <c r="I1931" s="4" t="s">
        <v>2</v>
      </c>
      <c r="J1931" s="4" t="s">
        <v>3</v>
      </c>
      <c r="K1931" s="4" t="s">
        <v>4</v>
      </c>
      <c r="L1931" s="4" t="s">
        <v>5</v>
      </c>
      <c r="M1931" s="8">
        <v>1</v>
      </c>
      <c r="N1931" s="5">
        <v>82.97</v>
      </c>
      <c r="O1931" s="6">
        <v>0</v>
      </c>
      <c r="P1931" s="5">
        <v>43.09</v>
      </c>
      <c r="Q1931" s="5">
        <f t="shared" si="120"/>
        <v>82.97</v>
      </c>
      <c r="R1931" s="5">
        <f t="shared" si="121"/>
        <v>43.09</v>
      </c>
      <c r="S1931" s="5">
        <f t="shared" si="122"/>
        <v>39.879999999999995</v>
      </c>
      <c r="T1931" s="7">
        <f t="shared" si="123"/>
        <v>0.48065565867180904</v>
      </c>
    </row>
    <row r="1932" spans="1:20" ht="15.6">
      <c r="A1932" s="2">
        <v>3777</v>
      </c>
      <c r="B1932" s="3">
        <v>46135</v>
      </c>
      <c r="C1932" s="4">
        <f>YEAR(SalesDataTable[[#This Row],[Order Date]])</f>
        <v>2026</v>
      </c>
      <c r="D1932" s="4" t="str">
        <f>"Q"&amp;ROUNDUP(MONTH(SalesDataTable[[#This Row],[Order Date]])/3,0)</f>
        <v>Q2</v>
      </c>
      <c r="E1932" s="4">
        <f>MONTH(SalesDataTable[[#This Row],[Order Date]])</f>
        <v>4</v>
      </c>
      <c r="F1932" s="4" t="str">
        <f>TEXT(SalesDataTable[[#This Row],[Order Date]],"MMM")</f>
        <v>Apr</v>
      </c>
      <c r="G1932" s="4" t="s">
        <v>20</v>
      </c>
      <c r="H1932" s="4" t="s">
        <v>21</v>
      </c>
      <c r="I1932" s="4" t="s">
        <v>28</v>
      </c>
      <c r="J1932" s="4" t="s">
        <v>16</v>
      </c>
      <c r="K1932" s="4" t="s">
        <v>9</v>
      </c>
      <c r="L1932" s="4" t="s">
        <v>10</v>
      </c>
      <c r="M1932" s="8">
        <v>1</v>
      </c>
      <c r="N1932" s="5">
        <v>92.74</v>
      </c>
      <c r="O1932" s="6">
        <v>0</v>
      </c>
      <c r="P1932" s="5">
        <v>46.1</v>
      </c>
      <c r="Q1932" s="5">
        <f t="shared" si="120"/>
        <v>92.74</v>
      </c>
      <c r="R1932" s="5">
        <f t="shared" si="121"/>
        <v>46.1</v>
      </c>
      <c r="S1932" s="5">
        <f t="shared" si="122"/>
        <v>46.639999999999993</v>
      </c>
      <c r="T1932" s="7">
        <f t="shared" si="123"/>
        <v>0.50291136510675005</v>
      </c>
    </row>
    <row r="1933" spans="1:20" ht="15.6">
      <c r="A1933" s="2">
        <v>3782</v>
      </c>
      <c r="B1933" s="3">
        <v>46121</v>
      </c>
      <c r="C1933" s="4">
        <f>YEAR(SalesDataTable[[#This Row],[Order Date]])</f>
        <v>2026</v>
      </c>
      <c r="D1933" s="4" t="str">
        <f>"Q"&amp;ROUNDUP(MONTH(SalesDataTable[[#This Row],[Order Date]])/3,0)</f>
        <v>Q2</v>
      </c>
      <c r="E1933" s="4">
        <f>MONTH(SalesDataTable[[#This Row],[Order Date]])</f>
        <v>4</v>
      </c>
      <c r="F1933" s="4" t="str">
        <f>TEXT(SalesDataTable[[#This Row],[Order Date]],"MMM")</f>
        <v>Apr</v>
      </c>
      <c r="G1933" s="4" t="s">
        <v>0</v>
      </c>
      <c r="H1933" s="4" t="s">
        <v>1</v>
      </c>
      <c r="I1933" s="4" t="s">
        <v>19</v>
      </c>
      <c r="J1933" s="4" t="s">
        <v>3</v>
      </c>
      <c r="K1933" s="4" t="s">
        <v>34</v>
      </c>
      <c r="L1933" s="4" t="s">
        <v>35</v>
      </c>
      <c r="M1933" s="8">
        <v>2</v>
      </c>
      <c r="N1933" s="5">
        <v>39.68</v>
      </c>
      <c r="O1933" s="6">
        <v>0.05</v>
      </c>
      <c r="P1933" s="5">
        <v>14.98</v>
      </c>
      <c r="Q1933" s="5">
        <f t="shared" si="120"/>
        <v>75.391999999999996</v>
      </c>
      <c r="R1933" s="5">
        <f t="shared" si="121"/>
        <v>29.96</v>
      </c>
      <c r="S1933" s="5">
        <f t="shared" si="122"/>
        <v>45.431999999999995</v>
      </c>
      <c r="T1933" s="7">
        <f t="shared" si="123"/>
        <v>0.60261035653650252</v>
      </c>
    </row>
    <row r="1934" spans="1:20" ht="15.6">
      <c r="A1934" s="2">
        <v>3783</v>
      </c>
      <c r="B1934" s="3">
        <v>46376</v>
      </c>
      <c r="C1934" s="4">
        <f>YEAR(SalesDataTable[[#This Row],[Order Date]])</f>
        <v>2026</v>
      </c>
      <c r="D1934" s="4" t="str">
        <f>"Q"&amp;ROUNDUP(MONTH(SalesDataTable[[#This Row],[Order Date]])/3,0)</f>
        <v>Q4</v>
      </c>
      <c r="E1934" s="4">
        <f>MONTH(SalesDataTable[[#This Row],[Order Date]])</f>
        <v>12</v>
      </c>
      <c r="F1934" s="4" t="str">
        <f>TEXT(SalesDataTable[[#This Row],[Order Date]],"MMM")</f>
        <v>Dec</v>
      </c>
      <c r="G1934" s="4" t="s">
        <v>11</v>
      </c>
      <c r="H1934" s="4" t="s">
        <v>12</v>
      </c>
      <c r="I1934" s="4" t="s">
        <v>28</v>
      </c>
      <c r="J1934" s="4" t="s">
        <v>13</v>
      </c>
      <c r="K1934" s="4" t="s">
        <v>14</v>
      </c>
      <c r="L1934" s="4" t="s">
        <v>44</v>
      </c>
      <c r="M1934" s="8">
        <v>1</v>
      </c>
      <c r="N1934" s="5">
        <v>130.52000000000001</v>
      </c>
      <c r="O1934" s="6">
        <v>0.1</v>
      </c>
      <c r="P1934" s="5">
        <v>66.09</v>
      </c>
      <c r="Q1934" s="5">
        <f t="shared" si="120"/>
        <v>117.46800000000002</v>
      </c>
      <c r="R1934" s="5">
        <f t="shared" si="121"/>
        <v>66.09</v>
      </c>
      <c r="S1934" s="5">
        <f t="shared" si="122"/>
        <v>51.378000000000014</v>
      </c>
      <c r="T1934" s="7">
        <f t="shared" si="123"/>
        <v>0.43737869036673821</v>
      </c>
    </row>
    <row r="1935" spans="1:20" ht="15.6">
      <c r="A1935" s="2">
        <v>3788</v>
      </c>
      <c r="B1935" s="3">
        <v>46291</v>
      </c>
      <c r="C1935" s="4">
        <f>YEAR(SalesDataTable[[#This Row],[Order Date]])</f>
        <v>2026</v>
      </c>
      <c r="D1935" s="4" t="str">
        <f>"Q"&amp;ROUNDUP(MONTH(SalesDataTable[[#This Row],[Order Date]])/3,0)</f>
        <v>Q3</v>
      </c>
      <c r="E1935" s="4">
        <f>MONTH(SalesDataTable[[#This Row],[Order Date]])</f>
        <v>9</v>
      </c>
      <c r="F1935" s="4" t="str">
        <f>TEXT(SalesDataTable[[#This Row],[Order Date]],"MMM")</f>
        <v>Sep</v>
      </c>
      <c r="G1935" s="4" t="s">
        <v>20</v>
      </c>
      <c r="H1935" s="4" t="s">
        <v>33</v>
      </c>
      <c r="I1935" s="4" t="s">
        <v>2</v>
      </c>
      <c r="J1935" s="4" t="s">
        <v>3</v>
      </c>
      <c r="K1935" s="4" t="s">
        <v>34</v>
      </c>
      <c r="L1935" s="4" t="s">
        <v>42</v>
      </c>
      <c r="M1935" s="8">
        <v>2</v>
      </c>
      <c r="N1935" s="5">
        <v>35.93</v>
      </c>
      <c r="O1935" s="6">
        <v>0</v>
      </c>
      <c r="P1935" s="5">
        <v>13.91</v>
      </c>
      <c r="Q1935" s="5">
        <f t="shared" si="120"/>
        <v>71.86</v>
      </c>
      <c r="R1935" s="5">
        <f t="shared" si="121"/>
        <v>27.82</v>
      </c>
      <c r="S1935" s="5">
        <f t="shared" si="122"/>
        <v>44.04</v>
      </c>
      <c r="T1935" s="7">
        <f t="shared" si="123"/>
        <v>0.6128583356526579</v>
      </c>
    </row>
    <row r="1936" spans="1:20" ht="15.6">
      <c r="A1936" s="2">
        <v>3789</v>
      </c>
      <c r="B1936" s="3">
        <v>46309</v>
      </c>
      <c r="C1936" s="4">
        <f>YEAR(SalesDataTable[[#This Row],[Order Date]])</f>
        <v>2026</v>
      </c>
      <c r="D1936" s="4" t="str">
        <f>"Q"&amp;ROUNDUP(MONTH(SalesDataTable[[#This Row],[Order Date]])/3,0)</f>
        <v>Q4</v>
      </c>
      <c r="E1936" s="4">
        <f>MONTH(SalesDataTable[[#This Row],[Order Date]])</f>
        <v>10</v>
      </c>
      <c r="F1936" s="4" t="str">
        <f>TEXT(SalesDataTable[[#This Row],[Order Date]],"MMM")</f>
        <v>Oct</v>
      </c>
      <c r="G1936" s="4" t="s">
        <v>20</v>
      </c>
      <c r="H1936" s="4" t="s">
        <v>21</v>
      </c>
      <c r="I1936" s="4" t="s">
        <v>28</v>
      </c>
      <c r="J1936" s="4" t="s">
        <v>13</v>
      </c>
      <c r="K1936" s="4" t="s">
        <v>4</v>
      </c>
      <c r="L1936" s="4" t="s">
        <v>22</v>
      </c>
      <c r="M1936" s="8">
        <v>2</v>
      </c>
      <c r="N1936" s="5">
        <v>50.56</v>
      </c>
      <c r="O1936" s="6">
        <v>0</v>
      </c>
      <c r="P1936" s="5">
        <v>23.04</v>
      </c>
      <c r="Q1936" s="5">
        <f t="shared" si="120"/>
        <v>101.12</v>
      </c>
      <c r="R1936" s="5">
        <f t="shared" si="121"/>
        <v>46.08</v>
      </c>
      <c r="S1936" s="5">
        <f t="shared" si="122"/>
        <v>55.040000000000006</v>
      </c>
      <c r="T1936" s="7">
        <f t="shared" si="123"/>
        <v>0.54430379746835444</v>
      </c>
    </row>
    <row r="1937" spans="1:20" ht="15.6">
      <c r="A1937" s="2">
        <v>3794</v>
      </c>
      <c r="B1937" s="3">
        <v>46112</v>
      </c>
      <c r="C1937" s="4">
        <f>YEAR(SalesDataTable[[#This Row],[Order Date]])</f>
        <v>2026</v>
      </c>
      <c r="D1937" s="4" t="str">
        <f>"Q"&amp;ROUNDUP(MONTH(SalesDataTable[[#This Row],[Order Date]])/3,0)</f>
        <v>Q1</v>
      </c>
      <c r="E1937" s="4">
        <f>MONTH(SalesDataTable[[#This Row],[Order Date]])</f>
        <v>3</v>
      </c>
      <c r="F1937" s="4" t="str">
        <f>TEXT(SalesDataTable[[#This Row],[Order Date]],"MMM")</f>
        <v>Mar</v>
      </c>
      <c r="G1937" s="4" t="s">
        <v>6</v>
      </c>
      <c r="H1937" s="4" t="s">
        <v>43</v>
      </c>
      <c r="I1937" s="4" t="s">
        <v>19</v>
      </c>
      <c r="J1937" s="4" t="s">
        <v>16</v>
      </c>
      <c r="K1937" s="4" t="s">
        <v>34</v>
      </c>
      <c r="L1937" s="4" t="s">
        <v>45</v>
      </c>
      <c r="M1937" s="8">
        <v>2</v>
      </c>
      <c r="N1937" s="5">
        <v>50.86</v>
      </c>
      <c r="O1937" s="6">
        <v>0.1</v>
      </c>
      <c r="P1937" s="5">
        <v>21.76</v>
      </c>
      <c r="Q1937" s="5">
        <f t="shared" si="120"/>
        <v>91.548000000000002</v>
      </c>
      <c r="R1937" s="5">
        <f t="shared" si="121"/>
        <v>43.52</v>
      </c>
      <c r="S1937" s="5">
        <f t="shared" si="122"/>
        <v>48.027999999999999</v>
      </c>
      <c r="T1937" s="7">
        <f t="shared" si="123"/>
        <v>0.52462096386595003</v>
      </c>
    </row>
    <row r="1938" spans="1:20" ht="15.6">
      <c r="A1938" s="2">
        <v>3796</v>
      </c>
      <c r="B1938" s="3">
        <v>46032</v>
      </c>
      <c r="C1938" s="4">
        <f>YEAR(SalesDataTable[[#This Row],[Order Date]])</f>
        <v>2026</v>
      </c>
      <c r="D1938" s="4" t="str">
        <f>"Q"&amp;ROUNDUP(MONTH(SalesDataTable[[#This Row],[Order Date]])/3,0)</f>
        <v>Q1</v>
      </c>
      <c r="E1938" s="4">
        <f>MONTH(SalesDataTable[[#This Row],[Order Date]])</f>
        <v>1</v>
      </c>
      <c r="F1938" s="4" t="str">
        <f>TEXT(SalesDataTable[[#This Row],[Order Date]],"MMM")</f>
        <v>Jan</v>
      </c>
      <c r="G1938" s="4" t="s">
        <v>20</v>
      </c>
      <c r="H1938" s="4" t="s">
        <v>33</v>
      </c>
      <c r="I1938" s="4" t="s">
        <v>19</v>
      </c>
      <c r="J1938" s="4" t="s">
        <v>3</v>
      </c>
      <c r="K1938" s="4" t="s">
        <v>14</v>
      </c>
      <c r="L1938" s="4" t="s">
        <v>48</v>
      </c>
      <c r="M1938" s="8">
        <v>2</v>
      </c>
      <c r="N1938" s="5">
        <v>166.84</v>
      </c>
      <c r="O1938" s="6">
        <v>0</v>
      </c>
      <c r="P1938" s="5">
        <v>88.67</v>
      </c>
      <c r="Q1938" s="5">
        <f t="shared" si="120"/>
        <v>333.68</v>
      </c>
      <c r="R1938" s="5">
        <f t="shared" si="121"/>
        <v>177.34</v>
      </c>
      <c r="S1938" s="5">
        <f t="shared" si="122"/>
        <v>156.34</v>
      </c>
      <c r="T1938" s="7">
        <f t="shared" si="123"/>
        <v>0.4685327259649964</v>
      </c>
    </row>
    <row r="1939" spans="1:20" ht="15.6">
      <c r="A1939" s="2">
        <v>3798</v>
      </c>
      <c r="B1939" s="3">
        <v>46170</v>
      </c>
      <c r="C1939" s="4">
        <f>YEAR(SalesDataTable[[#This Row],[Order Date]])</f>
        <v>2026</v>
      </c>
      <c r="D1939" s="4" t="str">
        <f>"Q"&amp;ROUNDUP(MONTH(SalesDataTable[[#This Row],[Order Date]])/3,0)</f>
        <v>Q2</v>
      </c>
      <c r="E1939" s="4">
        <f>MONTH(SalesDataTable[[#This Row],[Order Date]])</f>
        <v>5</v>
      </c>
      <c r="F1939" s="4" t="str">
        <f>TEXT(SalesDataTable[[#This Row],[Order Date]],"MMM")</f>
        <v>May</v>
      </c>
      <c r="G1939" s="4" t="s">
        <v>20</v>
      </c>
      <c r="H1939" s="4" t="s">
        <v>33</v>
      </c>
      <c r="I1939" s="4" t="s">
        <v>2</v>
      </c>
      <c r="J1939" s="4" t="s">
        <v>3</v>
      </c>
      <c r="K1939" s="4" t="s">
        <v>9</v>
      </c>
      <c r="L1939" s="4" t="s">
        <v>37</v>
      </c>
      <c r="M1939" s="8">
        <v>3</v>
      </c>
      <c r="N1939" s="5">
        <v>156.58000000000001</v>
      </c>
      <c r="O1939" s="6">
        <v>0</v>
      </c>
      <c r="P1939" s="5">
        <v>79.099999999999994</v>
      </c>
      <c r="Q1939" s="5">
        <f t="shared" si="120"/>
        <v>469.74</v>
      </c>
      <c r="R1939" s="5">
        <f t="shared" si="121"/>
        <v>237.29999999999998</v>
      </c>
      <c r="S1939" s="5">
        <f t="shared" si="122"/>
        <v>232.44000000000003</v>
      </c>
      <c r="T1939" s="7">
        <f t="shared" si="123"/>
        <v>0.49482692553327379</v>
      </c>
    </row>
    <row r="1940" spans="1:20" ht="15.6">
      <c r="A1940" s="2">
        <v>3799</v>
      </c>
      <c r="B1940" s="3">
        <v>46371</v>
      </c>
      <c r="C1940" s="4">
        <f>YEAR(SalesDataTable[[#This Row],[Order Date]])</f>
        <v>2026</v>
      </c>
      <c r="D1940" s="4" t="str">
        <f>"Q"&amp;ROUNDUP(MONTH(SalesDataTable[[#This Row],[Order Date]])/3,0)</f>
        <v>Q4</v>
      </c>
      <c r="E1940" s="4">
        <f>MONTH(SalesDataTable[[#This Row],[Order Date]])</f>
        <v>12</v>
      </c>
      <c r="F1940" s="4" t="str">
        <f>TEXT(SalesDataTable[[#This Row],[Order Date]],"MMM")</f>
        <v>Dec</v>
      </c>
      <c r="G1940" s="4" t="s">
        <v>11</v>
      </c>
      <c r="H1940" s="4" t="s">
        <v>39</v>
      </c>
      <c r="I1940" s="4" t="s">
        <v>19</v>
      </c>
      <c r="J1940" s="4" t="s">
        <v>13</v>
      </c>
      <c r="K1940" s="4" t="s">
        <v>34</v>
      </c>
      <c r="L1940" s="4" t="s">
        <v>45</v>
      </c>
      <c r="M1940" s="8">
        <v>3</v>
      </c>
      <c r="N1940" s="5">
        <v>49.67</v>
      </c>
      <c r="O1940" s="6">
        <v>0.05</v>
      </c>
      <c r="P1940" s="5">
        <v>21.5</v>
      </c>
      <c r="Q1940" s="5">
        <f t="shared" si="120"/>
        <v>141.55949999999999</v>
      </c>
      <c r="R1940" s="5">
        <f t="shared" si="121"/>
        <v>64.5</v>
      </c>
      <c r="S1940" s="5">
        <f t="shared" si="122"/>
        <v>77.059499999999986</v>
      </c>
      <c r="T1940" s="7">
        <f t="shared" si="123"/>
        <v>0.54436120500566898</v>
      </c>
    </row>
    <row r="1941" spans="1:20" ht="15.6">
      <c r="A1941" s="2">
        <v>3801</v>
      </c>
      <c r="B1941" s="3">
        <v>46334</v>
      </c>
      <c r="C1941" s="4">
        <f>YEAR(SalesDataTable[[#This Row],[Order Date]])</f>
        <v>2026</v>
      </c>
      <c r="D1941" s="4" t="str">
        <f>"Q"&amp;ROUNDUP(MONTH(SalesDataTable[[#This Row],[Order Date]])/3,0)</f>
        <v>Q4</v>
      </c>
      <c r="E1941" s="4">
        <f>MONTH(SalesDataTable[[#This Row],[Order Date]])</f>
        <v>11</v>
      </c>
      <c r="F1941" s="4" t="str">
        <f>TEXT(SalesDataTable[[#This Row],[Order Date]],"MMM")</f>
        <v>Nov</v>
      </c>
      <c r="G1941" s="4" t="s">
        <v>0</v>
      </c>
      <c r="H1941" s="4" t="s">
        <v>50</v>
      </c>
      <c r="I1941" s="4" t="s">
        <v>2</v>
      </c>
      <c r="J1941" s="4" t="s">
        <v>3</v>
      </c>
      <c r="K1941" s="4" t="s">
        <v>4</v>
      </c>
      <c r="L1941" s="4" t="s">
        <v>30</v>
      </c>
      <c r="M1941" s="8">
        <v>3</v>
      </c>
      <c r="N1941" s="5">
        <v>101.68</v>
      </c>
      <c r="O1941" s="6">
        <v>0.1</v>
      </c>
      <c r="P1941" s="5">
        <v>51.9</v>
      </c>
      <c r="Q1941" s="5">
        <f t="shared" si="120"/>
        <v>274.536</v>
      </c>
      <c r="R1941" s="5">
        <f t="shared" si="121"/>
        <v>155.69999999999999</v>
      </c>
      <c r="S1941" s="5">
        <f t="shared" si="122"/>
        <v>118.83600000000001</v>
      </c>
      <c r="T1941" s="7">
        <f t="shared" si="123"/>
        <v>0.43286126409651199</v>
      </c>
    </row>
    <row r="1942" spans="1:20" ht="15.6">
      <c r="A1942" s="2">
        <v>3803</v>
      </c>
      <c r="B1942" s="3">
        <v>46237</v>
      </c>
      <c r="C1942" s="4">
        <f>YEAR(SalesDataTable[[#This Row],[Order Date]])</f>
        <v>2026</v>
      </c>
      <c r="D1942" s="4" t="str">
        <f>"Q"&amp;ROUNDUP(MONTH(SalesDataTable[[#This Row],[Order Date]])/3,0)</f>
        <v>Q3</v>
      </c>
      <c r="E1942" s="4">
        <f>MONTH(SalesDataTable[[#This Row],[Order Date]])</f>
        <v>8</v>
      </c>
      <c r="F1942" s="4" t="str">
        <f>TEXT(SalesDataTable[[#This Row],[Order Date]],"MMM")</f>
        <v>Aug</v>
      </c>
      <c r="G1942" s="4" t="s">
        <v>11</v>
      </c>
      <c r="H1942" s="4" t="s">
        <v>25</v>
      </c>
      <c r="I1942" s="4" t="s">
        <v>2</v>
      </c>
      <c r="J1942" s="4" t="s">
        <v>13</v>
      </c>
      <c r="K1942" s="4" t="s">
        <v>9</v>
      </c>
      <c r="L1942" s="4" t="s">
        <v>10</v>
      </c>
      <c r="M1942" s="8">
        <v>1</v>
      </c>
      <c r="N1942" s="5">
        <v>90.21</v>
      </c>
      <c r="O1942" s="6">
        <v>0</v>
      </c>
      <c r="P1942" s="5">
        <v>46.31</v>
      </c>
      <c r="Q1942" s="5">
        <f t="shared" si="120"/>
        <v>90.21</v>
      </c>
      <c r="R1942" s="5">
        <f t="shared" si="121"/>
        <v>46.31</v>
      </c>
      <c r="S1942" s="5">
        <f t="shared" si="122"/>
        <v>43.899999999999991</v>
      </c>
      <c r="T1942" s="7">
        <f t="shared" si="123"/>
        <v>0.48664227912648261</v>
      </c>
    </row>
    <row r="1943" spans="1:20" ht="15.6">
      <c r="A1943" s="2">
        <v>3804</v>
      </c>
      <c r="B1943" s="3">
        <v>46152</v>
      </c>
      <c r="C1943" s="4">
        <f>YEAR(SalesDataTable[[#This Row],[Order Date]])</f>
        <v>2026</v>
      </c>
      <c r="D1943" s="4" t="str">
        <f>"Q"&amp;ROUNDUP(MONTH(SalesDataTable[[#This Row],[Order Date]])/3,0)</f>
        <v>Q2</v>
      </c>
      <c r="E1943" s="4">
        <f>MONTH(SalesDataTable[[#This Row],[Order Date]])</f>
        <v>5</v>
      </c>
      <c r="F1943" s="4" t="str">
        <f>TEXT(SalesDataTable[[#This Row],[Order Date]],"MMM")</f>
        <v>May</v>
      </c>
      <c r="G1943" s="4" t="s">
        <v>11</v>
      </c>
      <c r="H1943" s="4" t="s">
        <v>25</v>
      </c>
      <c r="I1943" s="4" t="s">
        <v>2</v>
      </c>
      <c r="J1943" s="4" t="s">
        <v>3</v>
      </c>
      <c r="K1943" s="4" t="s">
        <v>34</v>
      </c>
      <c r="L1943" s="4" t="s">
        <v>45</v>
      </c>
      <c r="M1943" s="8">
        <v>2</v>
      </c>
      <c r="N1943" s="5">
        <v>50.79</v>
      </c>
      <c r="O1943" s="6">
        <v>0.05</v>
      </c>
      <c r="P1943" s="5">
        <v>21.83</v>
      </c>
      <c r="Q1943" s="5">
        <f t="shared" si="120"/>
        <v>96.500999999999991</v>
      </c>
      <c r="R1943" s="5">
        <f t="shared" si="121"/>
        <v>43.66</v>
      </c>
      <c r="S1943" s="5">
        <f t="shared" si="122"/>
        <v>52.840999999999994</v>
      </c>
      <c r="T1943" s="7">
        <f t="shared" si="123"/>
        <v>0.54756945523880585</v>
      </c>
    </row>
    <row r="1944" spans="1:20" ht="15.6">
      <c r="A1944" s="2">
        <v>3805</v>
      </c>
      <c r="B1944" s="3">
        <v>46382</v>
      </c>
      <c r="C1944" s="4">
        <f>YEAR(SalesDataTable[[#This Row],[Order Date]])</f>
        <v>2026</v>
      </c>
      <c r="D1944" s="4" t="str">
        <f>"Q"&amp;ROUNDUP(MONTH(SalesDataTable[[#This Row],[Order Date]])/3,0)</f>
        <v>Q4</v>
      </c>
      <c r="E1944" s="4">
        <f>MONTH(SalesDataTable[[#This Row],[Order Date]])</f>
        <v>12</v>
      </c>
      <c r="F1944" s="4" t="str">
        <f>TEXT(SalesDataTable[[#This Row],[Order Date]],"MMM")</f>
        <v>Dec</v>
      </c>
      <c r="G1944" s="4" t="s">
        <v>20</v>
      </c>
      <c r="H1944" s="4" t="s">
        <v>21</v>
      </c>
      <c r="I1944" s="4" t="s">
        <v>8</v>
      </c>
      <c r="J1944" s="4" t="s">
        <v>16</v>
      </c>
      <c r="K1944" s="4" t="s">
        <v>14</v>
      </c>
      <c r="L1944" s="4" t="s">
        <v>32</v>
      </c>
      <c r="M1944" s="8">
        <v>8</v>
      </c>
      <c r="N1944" s="5">
        <v>45.54</v>
      </c>
      <c r="O1944" s="6">
        <v>0.15</v>
      </c>
      <c r="P1944" s="5">
        <v>18.54</v>
      </c>
      <c r="Q1944" s="5">
        <f t="shared" si="120"/>
        <v>309.67199999999997</v>
      </c>
      <c r="R1944" s="5">
        <f t="shared" si="121"/>
        <v>148.32</v>
      </c>
      <c r="S1944" s="5">
        <f t="shared" si="122"/>
        <v>161.35199999999998</v>
      </c>
      <c r="T1944" s="7">
        <f t="shared" si="123"/>
        <v>0.52104161822831896</v>
      </c>
    </row>
    <row r="1945" spans="1:20" ht="15.6">
      <c r="A1945" s="2">
        <v>3807</v>
      </c>
      <c r="B1945" s="3">
        <v>46240</v>
      </c>
      <c r="C1945" s="4">
        <f>YEAR(SalesDataTable[[#This Row],[Order Date]])</f>
        <v>2026</v>
      </c>
      <c r="D1945" s="4" t="str">
        <f>"Q"&amp;ROUNDUP(MONTH(SalesDataTable[[#This Row],[Order Date]])/3,0)</f>
        <v>Q3</v>
      </c>
      <c r="E1945" s="4">
        <f>MONTH(SalesDataTable[[#This Row],[Order Date]])</f>
        <v>8</v>
      </c>
      <c r="F1945" s="4" t="str">
        <f>TEXT(SalesDataTable[[#This Row],[Order Date]],"MMM")</f>
        <v>Aug</v>
      </c>
      <c r="G1945" s="4" t="s">
        <v>0</v>
      </c>
      <c r="H1945" s="4" t="s">
        <v>1</v>
      </c>
      <c r="I1945" s="4" t="s">
        <v>28</v>
      </c>
      <c r="J1945" s="4" t="s">
        <v>3</v>
      </c>
      <c r="K1945" s="4" t="s">
        <v>4</v>
      </c>
      <c r="L1945" s="4" t="s">
        <v>22</v>
      </c>
      <c r="M1945" s="8">
        <v>2</v>
      </c>
      <c r="N1945" s="5">
        <v>49.91</v>
      </c>
      <c r="O1945" s="6">
        <v>0.05</v>
      </c>
      <c r="P1945" s="5">
        <v>21.86</v>
      </c>
      <c r="Q1945" s="5">
        <f t="shared" si="120"/>
        <v>94.828999999999994</v>
      </c>
      <c r="R1945" s="5">
        <f t="shared" si="121"/>
        <v>43.72</v>
      </c>
      <c r="S1945" s="5">
        <f t="shared" si="122"/>
        <v>51.108999999999995</v>
      </c>
      <c r="T1945" s="7">
        <f t="shared" si="123"/>
        <v>0.53895960096594919</v>
      </c>
    </row>
    <row r="1946" spans="1:20" ht="15.6">
      <c r="A1946" s="2">
        <v>3809</v>
      </c>
      <c r="B1946" s="3">
        <v>46113</v>
      </c>
      <c r="C1946" s="4">
        <f>YEAR(SalesDataTable[[#This Row],[Order Date]])</f>
        <v>2026</v>
      </c>
      <c r="D1946" s="4" t="str">
        <f>"Q"&amp;ROUNDUP(MONTH(SalesDataTable[[#This Row],[Order Date]])/3,0)</f>
        <v>Q2</v>
      </c>
      <c r="E1946" s="4">
        <f>MONTH(SalesDataTable[[#This Row],[Order Date]])</f>
        <v>4</v>
      </c>
      <c r="F1946" s="4" t="str">
        <f>TEXT(SalesDataTable[[#This Row],[Order Date]],"MMM")</f>
        <v>Apr</v>
      </c>
      <c r="G1946" s="4" t="s">
        <v>0</v>
      </c>
      <c r="H1946" s="4" t="s">
        <v>50</v>
      </c>
      <c r="I1946" s="4" t="s">
        <v>2</v>
      </c>
      <c r="J1946" s="4" t="s">
        <v>13</v>
      </c>
      <c r="K1946" s="4" t="s">
        <v>23</v>
      </c>
      <c r="L1946" s="4" t="s">
        <v>51</v>
      </c>
      <c r="M1946" s="8">
        <v>3</v>
      </c>
      <c r="N1946" s="5">
        <v>124.08</v>
      </c>
      <c r="O1946" s="6">
        <v>0.05</v>
      </c>
      <c r="P1946" s="5">
        <v>62.41</v>
      </c>
      <c r="Q1946" s="5">
        <f t="shared" si="120"/>
        <v>353.62799999999999</v>
      </c>
      <c r="R1946" s="5">
        <f t="shared" si="121"/>
        <v>187.23</v>
      </c>
      <c r="S1946" s="5">
        <f t="shared" si="122"/>
        <v>166.398</v>
      </c>
      <c r="T1946" s="7">
        <f t="shared" si="123"/>
        <v>0.47054531880959655</v>
      </c>
    </row>
    <row r="1947" spans="1:20" ht="15.6">
      <c r="A1947" s="2">
        <v>3810</v>
      </c>
      <c r="B1947" s="3">
        <v>46183</v>
      </c>
      <c r="C1947" s="4">
        <f>YEAR(SalesDataTable[[#This Row],[Order Date]])</f>
        <v>2026</v>
      </c>
      <c r="D1947" s="4" t="str">
        <f>"Q"&amp;ROUNDUP(MONTH(SalesDataTable[[#This Row],[Order Date]])/3,0)</f>
        <v>Q2</v>
      </c>
      <c r="E1947" s="4">
        <f>MONTH(SalesDataTable[[#This Row],[Order Date]])</f>
        <v>6</v>
      </c>
      <c r="F1947" s="4" t="str">
        <f>TEXT(SalesDataTable[[#This Row],[Order Date]],"MMM")</f>
        <v>Jun</v>
      </c>
      <c r="G1947" s="4" t="s">
        <v>11</v>
      </c>
      <c r="H1947" s="4" t="s">
        <v>12</v>
      </c>
      <c r="I1947" s="4" t="s">
        <v>8</v>
      </c>
      <c r="J1947" s="4" t="s">
        <v>16</v>
      </c>
      <c r="K1947" s="4" t="s">
        <v>14</v>
      </c>
      <c r="L1947" s="4" t="s">
        <v>32</v>
      </c>
      <c r="M1947" s="8">
        <v>4</v>
      </c>
      <c r="N1947" s="5">
        <v>47.36</v>
      </c>
      <c r="O1947" s="6">
        <v>0.1</v>
      </c>
      <c r="P1947" s="5">
        <v>18.87</v>
      </c>
      <c r="Q1947" s="5">
        <f t="shared" si="120"/>
        <v>170.49600000000001</v>
      </c>
      <c r="R1947" s="5">
        <f t="shared" si="121"/>
        <v>75.48</v>
      </c>
      <c r="S1947" s="5">
        <f t="shared" si="122"/>
        <v>95.016000000000005</v>
      </c>
      <c r="T1947" s="7">
        <f t="shared" si="123"/>
        <v>0.55729166666666663</v>
      </c>
    </row>
    <row r="1948" spans="1:20" ht="15.6">
      <c r="A1948" s="2">
        <v>3814</v>
      </c>
      <c r="B1948" s="3">
        <v>46295</v>
      </c>
      <c r="C1948" s="4">
        <f>YEAR(SalesDataTable[[#This Row],[Order Date]])</f>
        <v>2026</v>
      </c>
      <c r="D1948" s="4" t="str">
        <f>"Q"&amp;ROUNDUP(MONTH(SalesDataTable[[#This Row],[Order Date]])/3,0)</f>
        <v>Q3</v>
      </c>
      <c r="E1948" s="4">
        <f>MONTH(SalesDataTable[[#This Row],[Order Date]])</f>
        <v>9</v>
      </c>
      <c r="F1948" s="4" t="str">
        <f>TEXT(SalesDataTable[[#This Row],[Order Date]],"MMM")</f>
        <v>Sep</v>
      </c>
      <c r="G1948" s="4" t="s">
        <v>6</v>
      </c>
      <c r="H1948" s="4" t="s">
        <v>43</v>
      </c>
      <c r="I1948" s="4" t="s">
        <v>8</v>
      </c>
      <c r="J1948" s="4" t="s">
        <v>3</v>
      </c>
      <c r="K1948" s="4" t="s">
        <v>9</v>
      </c>
      <c r="L1948" s="4" t="s">
        <v>17</v>
      </c>
      <c r="M1948" s="8">
        <v>5</v>
      </c>
      <c r="N1948" s="5">
        <v>141.08000000000001</v>
      </c>
      <c r="O1948" s="6">
        <v>0.05</v>
      </c>
      <c r="P1948" s="5">
        <v>78.23</v>
      </c>
      <c r="Q1948" s="5">
        <f t="shared" si="120"/>
        <v>670.13000000000011</v>
      </c>
      <c r="R1948" s="5">
        <f t="shared" si="121"/>
        <v>391.15000000000003</v>
      </c>
      <c r="S1948" s="5">
        <f t="shared" si="122"/>
        <v>278.98000000000008</v>
      </c>
      <c r="T1948" s="7">
        <f t="shared" si="123"/>
        <v>0.4163072836613792</v>
      </c>
    </row>
    <row r="1949" spans="1:20" ht="15.6">
      <c r="A1949" s="2">
        <v>3815</v>
      </c>
      <c r="B1949" s="3">
        <v>46256</v>
      </c>
      <c r="C1949" s="4">
        <f>YEAR(SalesDataTable[[#This Row],[Order Date]])</f>
        <v>2026</v>
      </c>
      <c r="D1949" s="4" t="str">
        <f>"Q"&amp;ROUNDUP(MONTH(SalesDataTable[[#This Row],[Order Date]])/3,0)</f>
        <v>Q3</v>
      </c>
      <c r="E1949" s="4">
        <f>MONTH(SalesDataTable[[#This Row],[Order Date]])</f>
        <v>8</v>
      </c>
      <c r="F1949" s="4" t="str">
        <f>TEXT(SalesDataTable[[#This Row],[Order Date]],"MMM")</f>
        <v>Aug</v>
      </c>
      <c r="G1949" s="4" t="s">
        <v>11</v>
      </c>
      <c r="H1949" s="4" t="s">
        <v>12</v>
      </c>
      <c r="I1949" s="4" t="s">
        <v>2</v>
      </c>
      <c r="J1949" s="4" t="s">
        <v>3</v>
      </c>
      <c r="K1949" s="4" t="s">
        <v>23</v>
      </c>
      <c r="L1949" s="4" t="s">
        <v>29</v>
      </c>
      <c r="M1949" s="8">
        <v>2</v>
      </c>
      <c r="N1949" s="5">
        <v>199.53</v>
      </c>
      <c r="O1949" s="6">
        <v>0.05</v>
      </c>
      <c r="P1949" s="5">
        <v>105.87</v>
      </c>
      <c r="Q1949" s="5">
        <f t="shared" si="120"/>
        <v>379.10699999999997</v>
      </c>
      <c r="R1949" s="5">
        <f t="shared" si="121"/>
        <v>211.74</v>
      </c>
      <c r="S1949" s="5">
        <f t="shared" si="122"/>
        <v>167.36699999999996</v>
      </c>
      <c r="T1949" s="7">
        <f t="shared" si="123"/>
        <v>0.44147694450379438</v>
      </c>
    </row>
    <row r="1950" spans="1:20" ht="15.6">
      <c r="A1950" s="2">
        <v>3816</v>
      </c>
      <c r="B1950" s="3">
        <v>46304</v>
      </c>
      <c r="C1950" s="4">
        <f>YEAR(SalesDataTable[[#This Row],[Order Date]])</f>
        <v>2026</v>
      </c>
      <c r="D1950" s="4" t="str">
        <f>"Q"&amp;ROUNDUP(MONTH(SalesDataTable[[#This Row],[Order Date]])/3,0)</f>
        <v>Q4</v>
      </c>
      <c r="E1950" s="4">
        <f>MONTH(SalesDataTable[[#This Row],[Order Date]])</f>
        <v>10</v>
      </c>
      <c r="F1950" s="4" t="str">
        <f>TEXT(SalesDataTable[[#This Row],[Order Date]],"MMM")</f>
        <v>Oct</v>
      </c>
      <c r="G1950" s="4" t="s">
        <v>6</v>
      </c>
      <c r="H1950" s="4" t="s">
        <v>43</v>
      </c>
      <c r="I1950" s="4" t="s">
        <v>2</v>
      </c>
      <c r="J1950" s="4" t="s">
        <v>13</v>
      </c>
      <c r="K1950" s="4" t="s">
        <v>34</v>
      </c>
      <c r="L1950" s="4" t="s">
        <v>42</v>
      </c>
      <c r="M1950" s="8">
        <v>1</v>
      </c>
      <c r="N1950" s="5">
        <v>36.32</v>
      </c>
      <c r="O1950" s="6">
        <v>0</v>
      </c>
      <c r="P1950" s="5">
        <v>13.6</v>
      </c>
      <c r="Q1950" s="5">
        <f t="shared" si="120"/>
        <v>36.32</v>
      </c>
      <c r="R1950" s="5">
        <f t="shared" si="121"/>
        <v>13.6</v>
      </c>
      <c r="S1950" s="5">
        <f t="shared" si="122"/>
        <v>22.72</v>
      </c>
      <c r="T1950" s="7">
        <f t="shared" si="123"/>
        <v>0.62555066079295152</v>
      </c>
    </row>
    <row r="1951" spans="1:20" ht="15.6">
      <c r="A1951" s="2">
        <v>3818</v>
      </c>
      <c r="B1951" s="3">
        <v>46295</v>
      </c>
      <c r="C1951" s="4">
        <f>YEAR(SalesDataTable[[#This Row],[Order Date]])</f>
        <v>2026</v>
      </c>
      <c r="D1951" s="4" t="str">
        <f>"Q"&amp;ROUNDUP(MONTH(SalesDataTable[[#This Row],[Order Date]])/3,0)</f>
        <v>Q3</v>
      </c>
      <c r="E1951" s="4">
        <f>MONTH(SalesDataTable[[#This Row],[Order Date]])</f>
        <v>9</v>
      </c>
      <c r="F1951" s="4" t="str">
        <f>TEXT(SalesDataTable[[#This Row],[Order Date]],"MMM")</f>
        <v>Sep</v>
      </c>
      <c r="G1951" s="4" t="s">
        <v>0</v>
      </c>
      <c r="H1951" s="4" t="s">
        <v>50</v>
      </c>
      <c r="I1951" s="4" t="s">
        <v>2</v>
      </c>
      <c r="J1951" s="4" t="s">
        <v>3</v>
      </c>
      <c r="K1951" s="4" t="s">
        <v>14</v>
      </c>
      <c r="L1951" s="4" t="s">
        <v>15</v>
      </c>
      <c r="M1951" s="8">
        <v>5</v>
      </c>
      <c r="N1951" s="5">
        <v>36.18</v>
      </c>
      <c r="O1951" s="6">
        <v>0</v>
      </c>
      <c r="P1951" s="5">
        <v>13.66</v>
      </c>
      <c r="Q1951" s="5">
        <f t="shared" si="120"/>
        <v>180.9</v>
      </c>
      <c r="R1951" s="5">
        <f t="shared" si="121"/>
        <v>68.3</v>
      </c>
      <c r="S1951" s="5">
        <f t="shared" si="122"/>
        <v>112.60000000000001</v>
      </c>
      <c r="T1951" s="7">
        <f t="shared" si="123"/>
        <v>0.62244333886124936</v>
      </c>
    </row>
    <row r="1952" spans="1:20" ht="15.6">
      <c r="A1952" s="2">
        <v>3819</v>
      </c>
      <c r="B1952" s="3">
        <v>46207</v>
      </c>
      <c r="C1952" s="4">
        <f>YEAR(SalesDataTable[[#This Row],[Order Date]])</f>
        <v>2026</v>
      </c>
      <c r="D1952" s="4" t="str">
        <f>"Q"&amp;ROUNDUP(MONTH(SalesDataTable[[#This Row],[Order Date]])/3,0)</f>
        <v>Q3</v>
      </c>
      <c r="E1952" s="4">
        <f>MONTH(SalesDataTable[[#This Row],[Order Date]])</f>
        <v>7</v>
      </c>
      <c r="F1952" s="4" t="str">
        <f>TEXT(SalesDataTable[[#This Row],[Order Date]],"MMM")</f>
        <v>Jul</v>
      </c>
      <c r="G1952" s="4" t="s">
        <v>6</v>
      </c>
      <c r="H1952" s="4" t="s">
        <v>7</v>
      </c>
      <c r="I1952" s="4" t="s">
        <v>2</v>
      </c>
      <c r="J1952" s="4" t="s">
        <v>3</v>
      </c>
      <c r="K1952" s="4" t="s">
        <v>34</v>
      </c>
      <c r="L1952" s="4" t="s">
        <v>35</v>
      </c>
      <c r="M1952" s="8">
        <v>1</v>
      </c>
      <c r="N1952" s="5">
        <v>40.39</v>
      </c>
      <c r="O1952" s="6">
        <v>0.1</v>
      </c>
      <c r="P1952" s="5">
        <v>14.38</v>
      </c>
      <c r="Q1952" s="5">
        <f t="shared" si="120"/>
        <v>36.350999999999999</v>
      </c>
      <c r="R1952" s="5">
        <f t="shared" si="121"/>
        <v>14.38</v>
      </c>
      <c r="S1952" s="5">
        <f t="shared" si="122"/>
        <v>21.970999999999997</v>
      </c>
      <c r="T1952" s="7">
        <f t="shared" si="123"/>
        <v>0.60441253335534095</v>
      </c>
    </row>
    <row r="1953" spans="1:20" ht="15.6">
      <c r="A1953" s="2">
        <v>3820</v>
      </c>
      <c r="B1953" s="3">
        <v>46045</v>
      </c>
      <c r="C1953" s="4">
        <f>YEAR(SalesDataTable[[#This Row],[Order Date]])</f>
        <v>2026</v>
      </c>
      <c r="D1953" s="4" t="str">
        <f>"Q"&amp;ROUNDUP(MONTH(SalesDataTable[[#This Row],[Order Date]])/3,0)</f>
        <v>Q1</v>
      </c>
      <c r="E1953" s="4">
        <f>MONTH(SalesDataTable[[#This Row],[Order Date]])</f>
        <v>1</v>
      </c>
      <c r="F1953" s="4" t="str">
        <f>TEXT(SalesDataTable[[#This Row],[Order Date]],"MMM")</f>
        <v>Jan</v>
      </c>
      <c r="G1953" s="4" t="s">
        <v>20</v>
      </c>
      <c r="H1953" s="4" t="s">
        <v>47</v>
      </c>
      <c r="I1953" s="4" t="s">
        <v>19</v>
      </c>
      <c r="J1953" s="4" t="s">
        <v>13</v>
      </c>
      <c r="K1953" s="4" t="s">
        <v>23</v>
      </c>
      <c r="L1953" s="4" t="s">
        <v>40</v>
      </c>
      <c r="M1953" s="8">
        <v>1</v>
      </c>
      <c r="N1953" s="5">
        <v>82.6</v>
      </c>
      <c r="O1953" s="6">
        <v>0.05</v>
      </c>
      <c r="P1953" s="5">
        <v>38.299999999999997</v>
      </c>
      <c r="Q1953" s="5">
        <f t="shared" si="120"/>
        <v>78.469999999999985</v>
      </c>
      <c r="R1953" s="5">
        <f t="shared" si="121"/>
        <v>38.299999999999997</v>
      </c>
      <c r="S1953" s="5">
        <f t="shared" si="122"/>
        <v>40.169999999999987</v>
      </c>
      <c r="T1953" s="7">
        <f t="shared" si="123"/>
        <v>0.51191538167452522</v>
      </c>
    </row>
    <row r="1954" spans="1:20" ht="15.6">
      <c r="A1954" s="2">
        <v>3821</v>
      </c>
      <c r="B1954" s="3">
        <v>46287</v>
      </c>
      <c r="C1954" s="4">
        <f>YEAR(SalesDataTable[[#This Row],[Order Date]])</f>
        <v>2026</v>
      </c>
      <c r="D1954" s="4" t="str">
        <f>"Q"&amp;ROUNDUP(MONTH(SalesDataTable[[#This Row],[Order Date]])/3,0)</f>
        <v>Q3</v>
      </c>
      <c r="E1954" s="4">
        <f>MONTH(SalesDataTable[[#This Row],[Order Date]])</f>
        <v>9</v>
      </c>
      <c r="F1954" s="4" t="str">
        <f>TEXT(SalesDataTable[[#This Row],[Order Date]],"MMM")</f>
        <v>Sep</v>
      </c>
      <c r="G1954" s="4" t="s">
        <v>11</v>
      </c>
      <c r="H1954" s="4" t="s">
        <v>18</v>
      </c>
      <c r="I1954" s="4" t="s">
        <v>2</v>
      </c>
      <c r="J1954" s="4" t="s">
        <v>3</v>
      </c>
      <c r="K1954" s="4" t="s">
        <v>9</v>
      </c>
      <c r="L1954" s="4" t="s">
        <v>17</v>
      </c>
      <c r="M1954" s="8">
        <v>1</v>
      </c>
      <c r="N1954" s="5">
        <v>141</v>
      </c>
      <c r="O1954" s="6">
        <v>0</v>
      </c>
      <c r="P1954" s="5">
        <v>79.010000000000005</v>
      </c>
      <c r="Q1954" s="5">
        <f t="shared" si="120"/>
        <v>141</v>
      </c>
      <c r="R1954" s="5">
        <f t="shared" si="121"/>
        <v>79.010000000000005</v>
      </c>
      <c r="S1954" s="5">
        <f t="shared" si="122"/>
        <v>61.989999999999995</v>
      </c>
      <c r="T1954" s="7">
        <f t="shared" si="123"/>
        <v>0.43964539007092196</v>
      </c>
    </row>
    <row r="1955" spans="1:20" ht="15.6">
      <c r="A1955" s="2">
        <v>3822</v>
      </c>
      <c r="B1955" s="3">
        <v>46052</v>
      </c>
      <c r="C1955" s="4">
        <f>YEAR(SalesDataTable[[#This Row],[Order Date]])</f>
        <v>2026</v>
      </c>
      <c r="D1955" s="4" t="str">
        <f>"Q"&amp;ROUNDUP(MONTH(SalesDataTable[[#This Row],[Order Date]])/3,0)</f>
        <v>Q1</v>
      </c>
      <c r="E1955" s="4">
        <f>MONTH(SalesDataTable[[#This Row],[Order Date]])</f>
        <v>1</v>
      </c>
      <c r="F1955" s="4" t="str">
        <f>TEXT(SalesDataTable[[#This Row],[Order Date]],"MMM")</f>
        <v>Jan</v>
      </c>
      <c r="G1955" s="4" t="s">
        <v>20</v>
      </c>
      <c r="H1955" s="4" t="s">
        <v>31</v>
      </c>
      <c r="I1955" s="4" t="s">
        <v>2</v>
      </c>
      <c r="J1955" s="4" t="s">
        <v>3</v>
      </c>
      <c r="K1955" s="4" t="s">
        <v>34</v>
      </c>
      <c r="L1955" s="4" t="s">
        <v>35</v>
      </c>
      <c r="M1955" s="8">
        <v>1</v>
      </c>
      <c r="N1955" s="5">
        <v>39.369999999999997</v>
      </c>
      <c r="O1955" s="6">
        <v>0.05</v>
      </c>
      <c r="P1955" s="5">
        <v>14.66</v>
      </c>
      <c r="Q1955" s="5">
        <f t="shared" si="120"/>
        <v>37.401499999999999</v>
      </c>
      <c r="R1955" s="5">
        <f t="shared" si="121"/>
        <v>14.66</v>
      </c>
      <c r="S1955" s="5">
        <f t="shared" si="122"/>
        <v>22.741499999999998</v>
      </c>
      <c r="T1955" s="7">
        <f t="shared" si="123"/>
        <v>0.60803711081106371</v>
      </c>
    </row>
    <row r="1956" spans="1:20" ht="15.6">
      <c r="A1956" s="2">
        <v>3823</v>
      </c>
      <c r="B1956" s="3">
        <v>46208</v>
      </c>
      <c r="C1956" s="4">
        <f>YEAR(SalesDataTable[[#This Row],[Order Date]])</f>
        <v>2026</v>
      </c>
      <c r="D1956" s="4" t="str">
        <f>"Q"&amp;ROUNDUP(MONTH(SalesDataTable[[#This Row],[Order Date]])/3,0)</f>
        <v>Q3</v>
      </c>
      <c r="E1956" s="4">
        <f>MONTH(SalesDataTable[[#This Row],[Order Date]])</f>
        <v>7</v>
      </c>
      <c r="F1956" s="4" t="str">
        <f>TEXT(SalesDataTable[[#This Row],[Order Date]],"MMM")</f>
        <v>Jul</v>
      </c>
      <c r="G1956" s="4" t="s">
        <v>20</v>
      </c>
      <c r="H1956" s="4" t="s">
        <v>31</v>
      </c>
      <c r="I1956" s="4" t="s">
        <v>19</v>
      </c>
      <c r="J1956" s="4" t="s">
        <v>13</v>
      </c>
      <c r="K1956" s="4" t="s">
        <v>14</v>
      </c>
      <c r="L1956" s="4" t="s">
        <v>32</v>
      </c>
      <c r="M1956" s="8">
        <v>2</v>
      </c>
      <c r="N1956" s="5">
        <v>47.1</v>
      </c>
      <c r="O1956" s="6">
        <v>0</v>
      </c>
      <c r="P1956" s="5">
        <v>17.920000000000002</v>
      </c>
      <c r="Q1956" s="5">
        <f t="shared" si="120"/>
        <v>94.2</v>
      </c>
      <c r="R1956" s="5">
        <f t="shared" si="121"/>
        <v>35.840000000000003</v>
      </c>
      <c r="S1956" s="5">
        <f t="shared" si="122"/>
        <v>58.36</v>
      </c>
      <c r="T1956" s="7">
        <f t="shared" si="123"/>
        <v>0.6195329087048832</v>
      </c>
    </row>
    <row r="1957" spans="1:20" ht="15.6">
      <c r="A1957" s="2">
        <v>3825</v>
      </c>
      <c r="B1957" s="3">
        <v>46344</v>
      </c>
      <c r="C1957" s="4">
        <f>YEAR(SalesDataTable[[#This Row],[Order Date]])</f>
        <v>2026</v>
      </c>
      <c r="D1957" s="4" t="str">
        <f>"Q"&amp;ROUNDUP(MONTH(SalesDataTable[[#This Row],[Order Date]])/3,0)</f>
        <v>Q4</v>
      </c>
      <c r="E1957" s="4">
        <f>MONTH(SalesDataTable[[#This Row],[Order Date]])</f>
        <v>11</v>
      </c>
      <c r="F1957" s="4" t="str">
        <f>TEXT(SalesDataTable[[#This Row],[Order Date]],"MMM")</f>
        <v>Nov</v>
      </c>
      <c r="G1957" s="4" t="s">
        <v>20</v>
      </c>
      <c r="H1957" s="4" t="s">
        <v>33</v>
      </c>
      <c r="I1957" s="4" t="s">
        <v>2</v>
      </c>
      <c r="J1957" s="4" t="s">
        <v>13</v>
      </c>
      <c r="K1957" s="4" t="s">
        <v>14</v>
      </c>
      <c r="L1957" s="4" t="s">
        <v>32</v>
      </c>
      <c r="M1957" s="8">
        <v>2</v>
      </c>
      <c r="N1957" s="5">
        <v>46.44</v>
      </c>
      <c r="O1957" s="6">
        <v>0.1</v>
      </c>
      <c r="P1957" s="5">
        <v>18.190000000000001</v>
      </c>
      <c r="Q1957" s="5">
        <f t="shared" si="120"/>
        <v>83.591999999999999</v>
      </c>
      <c r="R1957" s="5">
        <f t="shared" si="121"/>
        <v>36.380000000000003</v>
      </c>
      <c r="S1957" s="5">
        <f t="shared" si="122"/>
        <v>47.211999999999996</v>
      </c>
      <c r="T1957" s="7">
        <f t="shared" si="123"/>
        <v>0.56479088908029473</v>
      </c>
    </row>
    <row r="1958" spans="1:20" ht="15.6">
      <c r="A1958" s="2">
        <v>3828</v>
      </c>
      <c r="B1958" s="3">
        <v>46272</v>
      </c>
      <c r="C1958" s="4">
        <f>YEAR(SalesDataTable[[#This Row],[Order Date]])</f>
        <v>2026</v>
      </c>
      <c r="D1958" s="4" t="str">
        <f>"Q"&amp;ROUNDUP(MONTH(SalesDataTable[[#This Row],[Order Date]])/3,0)</f>
        <v>Q3</v>
      </c>
      <c r="E1958" s="4">
        <f>MONTH(SalesDataTable[[#This Row],[Order Date]])</f>
        <v>9</v>
      </c>
      <c r="F1958" s="4" t="str">
        <f>TEXT(SalesDataTable[[#This Row],[Order Date]],"MMM")</f>
        <v>Sep</v>
      </c>
      <c r="G1958" s="4" t="s">
        <v>0</v>
      </c>
      <c r="H1958" s="4" t="s">
        <v>1</v>
      </c>
      <c r="I1958" s="4" t="s">
        <v>2</v>
      </c>
      <c r="J1958" s="4" t="s">
        <v>13</v>
      </c>
      <c r="K1958" s="4" t="s">
        <v>14</v>
      </c>
      <c r="L1958" s="4" t="s">
        <v>48</v>
      </c>
      <c r="M1958" s="8">
        <v>2</v>
      </c>
      <c r="N1958" s="5">
        <v>166.13</v>
      </c>
      <c r="O1958" s="6">
        <v>0.15</v>
      </c>
      <c r="P1958" s="5">
        <v>86.71</v>
      </c>
      <c r="Q1958" s="5">
        <f t="shared" si="120"/>
        <v>282.42099999999999</v>
      </c>
      <c r="R1958" s="5">
        <f t="shared" si="121"/>
        <v>173.42</v>
      </c>
      <c r="S1958" s="5">
        <f t="shared" si="122"/>
        <v>109.001</v>
      </c>
      <c r="T1958" s="7">
        <f t="shared" si="123"/>
        <v>0.38595217777714835</v>
      </c>
    </row>
    <row r="1959" spans="1:20" ht="15.6">
      <c r="A1959" s="2">
        <v>3829</v>
      </c>
      <c r="B1959" s="3">
        <v>46348</v>
      </c>
      <c r="C1959" s="4">
        <f>YEAR(SalesDataTable[[#This Row],[Order Date]])</f>
        <v>2026</v>
      </c>
      <c r="D1959" s="4" t="str">
        <f>"Q"&amp;ROUNDUP(MONTH(SalesDataTable[[#This Row],[Order Date]])/3,0)</f>
        <v>Q4</v>
      </c>
      <c r="E1959" s="4">
        <f>MONTH(SalesDataTable[[#This Row],[Order Date]])</f>
        <v>11</v>
      </c>
      <c r="F1959" s="4" t="str">
        <f>TEXT(SalesDataTable[[#This Row],[Order Date]],"MMM")</f>
        <v>Nov</v>
      </c>
      <c r="G1959" s="4" t="s">
        <v>6</v>
      </c>
      <c r="H1959" s="4" t="s">
        <v>43</v>
      </c>
      <c r="I1959" s="4" t="s">
        <v>19</v>
      </c>
      <c r="J1959" s="4" t="s">
        <v>13</v>
      </c>
      <c r="K1959" s="4" t="s">
        <v>4</v>
      </c>
      <c r="L1959" s="4" t="s">
        <v>26</v>
      </c>
      <c r="M1959" s="8">
        <v>1</v>
      </c>
      <c r="N1959" s="5">
        <v>39.94</v>
      </c>
      <c r="O1959" s="6">
        <v>0.1</v>
      </c>
      <c r="P1959" s="5">
        <v>16.89</v>
      </c>
      <c r="Q1959" s="5">
        <f t="shared" si="120"/>
        <v>35.945999999999998</v>
      </c>
      <c r="R1959" s="5">
        <f t="shared" si="121"/>
        <v>16.89</v>
      </c>
      <c r="S1959" s="5">
        <f t="shared" si="122"/>
        <v>19.055999999999997</v>
      </c>
      <c r="T1959" s="7">
        <f t="shared" si="123"/>
        <v>0.53012852612251704</v>
      </c>
    </row>
    <row r="1960" spans="1:20" ht="15.6">
      <c r="A1960" s="2">
        <v>3830</v>
      </c>
      <c r="B1960" s="3">
        <v>46296</v>
      </c>
      <c r="C1960" s="4">
        <f>YEAR(SalesDataTable[[#This Row],[Order Date]])</f>
        <v>2026</v>
      </c>
      <c r="D1960" s="4" t="str">
        <f>"Q"&amp;ROUNDUP(MONTH(SalesDataTable[[#This Row],[Order Date]])/3,0)</f>
        <v>Q4</v>
      </c>
      <c r="E1960" s="4">
        <f>MONTH(SalesDataTable[[#This Row],[Order Date]])</f>
        <v>10</v>
      </c>
      <c r="F1960" s="4" t="str">
        <f>TEXT(SalesDataTable[[#This Row],[Order Date]],"MMM")</f>
        <v>Oct</v>
      </c>
      <c r="G1960" s="4" t="s">
        <v>20</v>
      </c>
      <c r="H1960" s="4" t="s">
        <v>47</v>
      </c>
      <c r="I1960" s="4" t="s">
        <v>2</v>
      </c>
      <c r="J1960" s="4" t="s">
        <v>16</v>
      </c>
      <c r="K1960" s="4" t="s">
        <v>9</v>
      </c>
      <c r="L1960" s="4" t="s">
        <v>37</v>
      </c>
      <c r="M1960" s="8">
        <v>2</v>
      </c>
      <c r="N1960" s="5">
        <v>152.12</v>
      </c>
      <c r="O1960" s="6">
        <v>0</v>
      </c>
      <c r="P1960" s="5">
        <v>79.53</v>
      </c>
      <c r="Q1960" s="5">
        <f t="shared" si="120"/>
        <v>304.24</v>
      </c>
      <c r="R1960" s="5">
        <f t="shared" si="121"/>
        <v>159.06</v>
      </c>
      <c r="S1960" s="5">
        <f t="shared" si="122"/>
        <v>145.18</v>
      </c>
      <c r="T1960" s="7">
        <f t="shared" si="123"/>
        <v>0.47718906126742044</v>
      </c>
    </row>
    <row r="1961" spans="1:20" ht="15.6">
      <c r="A1961" s="2">
        <v>3831</v>
      </c>
      <c r="B1961" s="3">
        <v>46182</v>
      </c>
      <c r="C1961" s="4">
        <f>YEAR(SalesDataTable[[#This Row],[Order Date]])</f>
        <v>2026</v>
      </c>
      <c r="D1961" s="4" t="str">
        <f>"Q"&amp;ROUNDUP(MONTH(SalesDataTable[[#This Row],[Order Date]])/3,0)</f>
        <v>Q2</v>
      </c>
      <c r="E1961" s="4">
        <f>MONTH(SalesDataTable[[#This Row],[Order Date]])</f>
        <v>6</v>
      </c>
      <c r="F1961" s="4" t="str">
        <f>TEXT(SalesDataTable[[#This Row],[Order Date]],"MMM")</f>
        <v>Jun</v>
      </c>
      <c r="G1961" s="4" t="s">
        <v>11</v>
      </c>
      <c r="H1961" s="4" t="s">
        <v>18</v>
      </c>
      <c r="I1961" s="4" t="s">
        <v>2</v>
      </c>
      <c r="J1961" s="4" t="s">
        <v>16</v>
      </c>
      <c r="K1961" s="4" t="s">
        <v>14</v>
      </c>
      <c r="L1961" s="4" t="s">
        <v>44</v>
      </c>
      <c r="M1961" s="8">
        <v>2</v>
      </c>
      <c r="N1961" s="5">
        <v>134.28</v>
      </c>
      <c r="O1961" s="6">
        <v>0</v>
      </c>
      <c r="P1961" s="5">
        <v>69.12</v>
      </c>
      <c r="Q1961" s="5">
        <f t="shared" si="120"/>
        <v>268.56</v>
      </c>
      <c r="R1961" s="5">
        <f t="shared" si="121"/>
        <v>138.24</v>
      </c>
      <c r="S1961" s="5">
        <f t="shared" si="122"/>
        <v>130.32</v>
      </c>
      <c r="T1961" s="7">
        <f t="shared" si="123"/>
        <v>0.48525469168900803</v>
      </c>
    </row>
    <row r="1962" spans="1:20" ht="15.6">
      <c r="A1962" s="2">
        <v>3832</v>
      </c>
      <c r="B1962" s="3">
        <v>46214</v>
      </c>
      <c r="C1962" s="4">
        <f>YEAR(SalesDataTable[[#This Row],[Order Date]])</f>
        <v>2026</v>
      </c>
      <c r="D1962" s="4" t="str">
        <f>"Q"&amp;ROUNDUP(MONTH(SalesDataTable[[#This Row],[Order Date]])/3,0)</f>
        <v>Q3</v>
      </c>
      <c r="E1962" s="4">
        <f>MONTH(SalesDataTable[[#This Row],[Order Date]])</f>
        <v>7</v>
      </c>
      <c r="F1962" s="4" t="str">
        <f>TEXT(SalesDataTable[[#This Row],[Order Date]],"MMM")</f>
        <v>Jul</v>
      </c>
      <c r="G1962" s="4" t="s">
        <v>20</v>
      </c>
      <c r="H1962" s="4" t="s">
        <v>31</v>
      </c>
      <c r="I1962" s="4" t="s">
        <v>2</v>
      </c>
      <c r="J1962" s="4" t="s">
        <v>3</v>
      </c>
      <c r="K1962" s="4" t="s">
        <v>23</v>
      </c>
      <c r="L1962" s="4" t="s">
        <v>40</v>
      </c>
      <c r="M1962" s="8">
        <v>3</v>
      </c>
      <c r="N1962" s="5">
        <v>82.26</v>
      </c>
      <c r="O1962" s="6">
        <v>0</v>
      </c>
      <c r="P1962" s="5">
        <v>40.020000000000003</v>
      </c>
      <c r="Q1962" s="5">
        <f t="shared" si="120"/>
        <v>246.78000000000003</v>
      </c>
      <c r="R1962" s="5">
        <f t="shared" si="121"/>
        <v>120.06</v>
      </c>
      <c r="S1962" s="5">
        <f t="shared" si="122"/>
        <v>126.72000000000003</v>
      </c>
      <c r="T1962" s="7">
        <f t="shared" si="123"/>
        <v>0.51349380014587898</v>
      </c>
    </row>
    <row r="1963" spans="1:20" ht="15.6">
      <c r="A1963" s="2">
        <v>3833</v>
      </c>
      <c r="B1963" s="3">
        <v>46211</v>
      </c>
      <c r="C1963" s="4">
        <f>YEAR(SalesDataTable[[#This Row],[Order Date]])</f>
        <v>2026</v>
      </c>
      <c r="D1963" s="4" t="str">
        <f>"Q"&amp;ROUNDUP(MONTH(SalesDataTable[[#This Row],[Order Date]])/3,0)</f>
        <v>Q3</v>
      </c>
      <c r="E1963" s="4">
        <f>MONTH(SalesDataTable[[#This Row],[Order Date]])</f>
        <v>7</v>
      </c>
      <c r="F1963" s="4" t="str">
        <f>TEXT(SalesDataTable[[#This Row],[Order Date]],"MMM")</f>
        <v>Jul</v>
      </c>
      <c r="G1963" s="4" t="s">
        <v>6</v>
      </c>
      <c r="H1963" s="4" t="s">
        <v>27</v>
      </c>
      <c r="I1963" s="4" t="s">
        <v>19</v>
      </c>
      <c r="J1963" s="4" t="s">
        <v>13</v>
      </c>
      <c r="K1963" s="4" t="s">
        <v>4</v>
      </c>
      <c r="L1963" s="4" t="s">
        <v>30</v>
      </c>
      <c r="M1963" s="8">
        <v>5</v>
      </c>
      <c r="N1963" s="5">
        <v>103.91</v>
      </c>
      <c r="O1963" s="6">
        <v>0</v>
      </c>
      <c r="P1963" s="5">
        <v>51.19</v>
      </c>
      <c r="Q1963" s="5">
        <f t="shared" si="120"/>
        <v>519.54999999999995</v>
      </c>
      <c r="R1963" s="5">
        <f t="shared" si="121"/>
        <v>255.95</v>
      </c>
      <c r="S1963" s="5">
        <f t="shared" si="122"/>
        <v>263.59999999999997</v>
      </c>
      <c r="T1963" s="7">
        <f t="shared" si="123"/>
        <v>0.50736214031373306</v>
      </c>
    </row>
    <row r="1964" spans="1:20" ht="15.6">
      <c r="A1964" s="2">
        <v>3834</v>
      </c>
      <c r="B1964" s="3">
        <v>46223</v>
      </c>
      <c r="C1964" s="4">
        <f>YEAR(SalesDataTable[[#This Row],[Order Date]])</f>
        <v>2026</v>
      </c>
      <c r="D1964" s="4" t="str">
        <f>"Q"&amp;ROUNDUP(MONTH(SalesDataTable[[#This Row],[Order Date]])/3,0)</f>
        <v>Q3</v>
      </c>
      <c r="E1964" s="4">
        <f>MONTH(SalesDataTable[[#This Row],[Order Date]])</f>
        <v>7</v>
      </c>
      <c r="F1964" s="4" t="str">
        <f>TEXT(SalesDataTable[[#This Row],[Order Date]],"MMM")</f>
        <v>Jul</v>
      </c>
      <c r="G1964" s="4" t="s">
        <v>6</v>
      </c>
      <c r="H1964" s="4" t="s">
        <v>49</v>
      </c>
      <c r="I1964" s="4" t="s">
        <v>19</v>
      </c>
      <c r="J1964" s="4" t="s">
        <v>13</v>
      </c>
      <c r="K1964" s="4" t="s">
        <v>23</v>
      </c>
      <c r="L1964" s="4" t="s">
        <v>29</v>
      </c>
      <c r="M1964" s="8">
        <v>3</v>
      </c>
      <c r="N1964" s="5">
        <v>192.28</v>
      </c>
      <c r="O1964" s="6">
        <v>0</v>
      </c>
      <c r="P1964" s="5">
        <v>104.3</v>
      </c>
      <c r="Q1964" s="5">
        <f t="shared" si="120"/>
        <v>576.84</v>
      </c>
      <c r="R1964" s="5">
        <f t="shared" si="121"/>
        <v>312.89999999999998</v>
      </c>
      <c r="S1964" s="5">
        <f t="shared" si="122"/>
        <v>263.94000000000005</v>
      </c>
      <c r="T1964" s="7">
        <f t="shared" si="123"/>
        <v>0.45756188891200339</v>
      </c>
    </row>
    <row r="1965" spans="1:20" ht="15.6">
      <c r="A1965" s="2">
        <v>3836</v>
      </c>
      <c r="B1965" s="3">
        <v>46343</v>
      </c>
      <c r="C1965" s="4">
        <f>YEAR(SalesDataTable[[#This Row],[Order Date]])</f>
        <v>2026</v>
      </c>
      <c r="D1965" s="4" t="str">
        <f>"Q"&amp;ROUNDUP(MONTH(SalesDataTable[[#This Row],[Order Date]])/3,0)</f>
        <v>Q4</v>
      </c>
      <c r="E1965" s="4">
        <f>MONTH(SalesDataTable[[#This Row],[Order Date]])</f>
        <v>11</v>
      </c>
      <c r="F1965" s="4" t="str">
        <f>TEXT(SalesDataTable[[#This Row],[Order Date]],"MMM")</f>
        <v>Nov</v>
      </c>
      <c r="G1965" s="4" t="s">
        <v>20</v>
      </c>
      <c r="H1965" s="4" t="s">
        <v>21</v>
      </c>
      <c r="I1965" s="4" t="s">
        <v>19</v>
      </c>
      <c r="J1965" s="4" t="s">
        <v>3</v>
      </c>
      <c r="K1965" s="4" t="s">
        <v>9</v>
      </c>
      <c r="L1965" s="4" t="s">
        <v>10</v>
      </c>
      <c r="M1965" s="8">
        <v>1</v>
      </c>
      <c r="N1965" s="5">
        <v>91.43</v>
      </c>
      <c r="O1965" s="6">
        <v>0.1</v>
      </c>
      <c r="P1965" s="5">
        <v>45.06</v>
      </c>
      <c r="Q1965" s="5">
        <f t="shared" si="120"/>
        <v>82.287000000000006</v>
      </c>
      <c r="R1965" s="5">
        <f t="shared" si="121"/>
        <v>45.06</v>
      </c>
      <c r="S1965" s="5">
        <f t="shared" si="122"/>
        <v>37.227000000000004</v>
      </c>
      <c r="T1965" s="7">
        <f t="shared" si="123"/>
        <v>0.45240438951474715</v>
      </c>
    </row>
    <row r="1966" spans="1:20" ht="15.6">
      <c r="A1966" s="2">
        <v>3837</v>
      </c>
      <c r="B1966" s="3">
        <v>46261</v>
      </c>
      <c r="C1966" s="4">
        <f>YEAR(SalesDataTable[[#This Row],[Order Date]])</f>
        <v>2026</v>
      </c>
      <c r="D1966" s="4" t="str">
        <f>"Q"&amp;ROUNDUP(MONTH(SalesDataTable[[#This Row],[Order Date]])/3,0)</f>
        <v>Q3</v>
      </c>
      <c r="E1966" s="4">
        <f>MONTH(SalesDataTable[[#This Row],[Order Date]])</f>
        <v>8</v>
      </c>
      <c r="F1966" s="4" t="str">
        <f>TEXT(SalesDataTable[[#This Row],[Order Date]],"MMM")</f>
        <v>Aug</v>
      </c>
      <c r="G1966" s="4" t="s">
        <v>20</v>
      </c>
      <c r="H1966" s="4" t="s">
        <v>33</v>
      </c>
      <c r="I1966" s="4" t="s">
        <v>2</v>
      </c>
      <c r="J1966" s="4" t="s">
        <v>3</v>
      </c>
      <c r="K1966" s="4" t="s">
        <v>23</v>
      </c>
      <c r="L1966" s="4" t="s">
        <v>24</v>
      </c>
      <c r="M1966" s="8">
        <v>2</v>
      </c>
      <c r="N1966" s="5">
        <v>335.87</v>
      </c>
      <c r="O1966" s="6">
        <v>0.1</v>
      </c>
      <c r="P1966" s="5">
        <v>196.54</v>
      </c>
      <c r="Q1966" s="5">
        <f t="shared" si="120"/>
        <v>604.56600000000003</v>
      </c>
      <c r="R1966" s="5">
        <f t="shared" si="121"/>
        <v>393.08</v>
      </c>
      <c r="S1966" s="5">
        <f t="shared" si="122"/>
        <v>211.48600000000005</v>
      </c>
      <c r="T1966" s="7">
        <f t="shared" si="123"/>
        <v>0.34981457773014035</v>
      </c>
    </row>
    <row r="1967" spans="1:20" ht="15.6">
      <c r="A1967" s="2">
        <v>3838</v>
      </c>
      <c r="B1967" s="3">
        <v>46379</v>
      </c>
      <c r="C1967" s="4">
        <f>YEAR(SalesDataTable[[#This Row],[Order Date]])</f>
        <v>2026</v>
      </c>
      <c r="D1967" s="4" t="str">
        <f>"Q"&amp;ROUNDUP(MONTH(SalesDataTable[[#This Row],[Order Date]])/3,0)</f>
        <v>Q4</v>
      </c>
      <c r="E1967" s="4">
        <f>MONTH(SalesDataTable[[#This Row],[Order Date]])</f>
        <v>12</v>
      </c>
      <c r="F1967" s="4" t="str">
        <f>TEXT(SalesDataTable[[#This Row],[Order Date]],"MMM")</f>
        <v>Dec</v>
      </c>
      <c r="G1967" s="4" t="s">
        <v>6</v>
      </c>
      <c r="H1967" s="4" t="s">
        <v>41</v>
      </c>
      <c r="I1967" s="4" t="s">
        <v>19</v>
      </c>
      <c r="J1967" s="4" t="s">
        <v>13</v>
      </c>
      <c r="K1967" s="4" t="s">
        <v>34</v>
      </c>
      <c r="L1967" s="4" t="s">
        <v>35</v>
      </c>
      <c r="M1967" s="8">
        <v>2</v>
      </c>
      <c r="N1967" s="5">
        <v>40.32</v>
      </c>
      <c r="O1967" s="6">
        <v>0</v>
      </c>
      <c r="P1967" s="5">
        <v>14.39</v>
      </c>
      <c r="Q1967" s="5">
        <f t="shared" si="120"/>
        <v>80.64</v>
      </c>
      <c r="R1967" s="5">
        <f t="shared" si="121"/>
        <v>28.78</v>
      </c>
      <c r="S1967" s="5">
        <f t="shared" si="122"/>
        <v>51.86</v>
      </c>
      <c r="T1967" s="7">
        <f t="shared" si="123"/>
        <v>0.64310515873015872</v>
      </c>
    </row>
    <row r="1968" spans="1:20" ht="15.6">
      <c r="A1968" s="2">
        <v>3839</v>
      </c>
      <c r="B1968" s="3">
        <v>46258</v>
      </c>
      <c r="C1968" s="4">
        <f>YEAR(SalesDataTable[[#This Row],[Order Date]])</f>
        <v>2026</v>
      </c>
      <c r="D1968" s="4" t="str">
        <f>"Q"&amp;ROUNDUP(MONTH(SalesDataTable[[#This Row],[Order Date]])/3,0)</f>
        <v>Q3</v>
      </c>
      <c r="E1968" s="4">
        <f>MONTH(SalesDataTable[[#This Row],[Order Date]])</f>
        <v>8</v>
      </c>
      <c r="F1968" s="4" t="str">
        <f>TEXT(SalesDataTable[[#This Row],[Order Date]],"MMM")</f>
        <v>Aug</v>
      </c>
      <c r="G1968" s="4" t="s">
        <v>0</v>
      </c>
      <c r="H1968" s="4" t="s">
        <v>50</v>
      </c>
      <c r="I1968" s="4" t="s">
        <v>28</v>
      </c>
      <c r="J1968" s="4" t="s">
        <v>3</v>
      </c>
      <c r="K1968" s="4" t="s">
        <v>9</v>
      </c>
      <c r="L1968" s="4" t="s">
        <v>10</v>
      </c>
      <c r="M1968" s="8">
        <v>2</v>
      </c>
      <c r="N1968" s="5">
        <v>93.88</v>
      </c>
      <c r="O1968" s="6">
        <v>0.05</v>
      </c>
      <c r="P1968" s="5">
        <v>46.57</v>
      </c>
      <c r="Q1968" s="5">
        <f t="shared" si="120"/>
        <v>178.37199999999999</v>
      </c>
      <c r="R1968" s="5">
        <f t="shared" si="121"/>
        <v>93.14</v>
      </c>
      <c r="S1968" s="5">
        <f t="shared" si="122"/>
        <v>85.231999999999985</v>
      </c>
      <c r="T1968" s="7">
        <f t="shared" si="123"/>
        <v>0.47783284371986628</v>
      </c>
    </row>
    <row r="1969" spans="1:20" ht="15.6">
      <c r="A1969" s="2">
        <v>3841</v>
      </c>
      <c r="B1969" s="3">
        <v>46162</v>
      </c>
      <c r="C1969" s="4">
        <f>YEAR(SalesDataTable[[#This Row],[Order Date]])</f>
        <v>2026</v>
      </c>
      <c r="D1969" s="4" t="str">
        <f>"Q"&amp;ROUNDUP(MONTH(SalesDataTable[[#This Row],[Order Date]])/3,0)</f>
        <v>Q2</v>
      </c>
      <c r="E1969" s="4">
        <f>MONTH(SalesDataTable[[#This Row],[Order Date]])</f>
        <v>5</v>
      </c>
      <c r="F1969" s="4" t="str">
        <f>TEXT(SalesDataTable[[#This Row],[Order Date]],"MMM")</f>
        <v>May</v>
      </c>
      <c r="G1969" s="4" t="s">
        <v>0</v>
      </c>
      <c r="H1969" s="4" t="s">
        <v>50</v>
      </c>
      <c r="I1969" s="4" t="s">
        <v>19</v>
      </c>
      <c r="J1969" s="4" t="s">
        <v>13</v>
      </c>
      <c r="K1969" s="4" t="s">
        <v>4</v>
      </c>
      <c r="L1969" s="4" t="s">
        <v>22</v>
      </c>
      <c r="M1969" s="8">
        <v>2</v>
      </c>
      <c r="N1969" s="5">
        <v>50.09</v>
      </c>
      <c r="O1969" s="6">
        <v>0.05</v>
      </c>
      <c r="P1969" s="5">
        <v>23.16</v>
      </c>
      <c r="Q1969" s="5">
        <f t="shared" si="120"/>
        <v>95.171000000000006</v>
      </c>
      <c r="R1969" s="5">
        <f t="shared" si="121"/>
        <v>46.32</v>
      </c>
      <c r="S1969" s="5">
        <f t="shared" si="122"/>
        <v>48.851000000000006</v>
      </c>
      <c r="T1969" s="7">
        <f t="shared" si="123"/>
        <v>0.51329711781950382</v>
      </c>
    </row>
    <row r="1970" spans="1:20" ht="15.6">
      <c r="A1970" s="2">
        <v>3842</v>
      </c>
      <c r="B1970" s="3">
        <v>46255</v>
      </c>
      <c r="C1970" s="4">
        <f>YEAR(SalesDataTable[[#This Row],[Order Date]])</f>
        <v>2026</v>
      </c>
      <c r="D1970" s="4" t="str">
        <f>"Q"&amp;ROUNDUP(MONTH(SalesDataTable[[#This Row],[Order Date]])/3,0)</f>
        <v>Q3</v>
      </c>
      <c r="E1970" s="4">
        <f>MONTH(SalesDataTable[[#This Row],[Order Date]])</f>
        <v>8</v>
      </c>
      <c r="F1970" s="4" t="str">
        <f>TEXT(SalesDataTable[[#This Row],[Order Date]],"MMM")</f>
        <v>Aug</v>
      </c>
      <c r="G1970" s="4" t="s">
        <v>20</v>
      </c>
      <c r="H1970" s="4" t="s">
        <v>33</v>
      </c>
      <c r="I1970" s="4" t="s">
        <v>8</v>
      </c>
      <c r="J1970" s="4" t="s">
        <v>3</v>
      </c>
      <c r="K1970" s="4" t="s">
        <v>9</v>
      </c>
      <c r="L1970" s="4" t="s">
        <v>37</v>
      </c>
      <c r="M1970" s="8">
        <v>10</v>
      </c>
      <c r="N1970" s="5">
        <v>156.72</v>
      </c>
      <c r="O1970" s="6">
        <v>0.15</v>
      </c>
      <c r="P1970" s="5">
        <v>78.12</v>
      </c>
      <c r="Q1970" s="5">
        <f t="shared" si="120"/>
        <v>1332.12</v>
      </c>
      <c r="R1970" s="5">
        <f t="shared" si="121"/>
        <v>781.2</v>
      </c>
      <c r="S1970" s="5">
        <f t="shared" si="122"/>
        <v>550.91999999999985</v>
      </c>
      <c r="T1970" s="7">
        <f t="shared" si="123"/>
        <v>0.41356634537429054</v>
      </c>
    </row>
    <row r="1971" spans="1:20" ht="15.6">
      <c r="A1971" s="2">
        <v>3845</v>
      </c>
      <c r="B1971" s="3">
        <v>46284</v>
      </c>
      <c r="C1971" s="4">
        <f>YEAR(SalesDataTable[[#This Row],[Order Date]])</f>
        <v>2026</v>
      </c>
      <c r="D1971" s="4" t="str">
        <f>"Q"&amp;ROUNDUP(MONTH(SalesDataTable[[#This Row],[Order Date]])/3,0)</f>
        <v>Q3</v>
      </c>
      <c r="E1971" s="4">
        <f>MONTH(SalesDataTable[[#This Row],[Order Date]])</f>
        <v>9</v>
      </c>
      <c r="F1971" s="4" t="str">
        <f>TEXT(SalesDataTable[[#This Row],[Order Date]],"MMM")</f>
        <v>Sep</v>
      </c>
      <c r="G1971" s="4" t="s">
        <v>20</v>
      </c>
      <c r="H1971" s="4" t="s">
        <v>33</v>
      </c>
      <c r="I1971" s="4" t="s">
        <v>2</v>
      </c>
      <c r="J1971" s="4" t="s">
        <v>13</v>
      </c>
      <c r="K1971" s="4" t="s">
        <v>23</v>
      </c>
      <c r="L1971" s="4" t="s">
        <v>40</v>
      </c>
      <c r="M1971" s="8">
        <v>1</v>
      </c>
      <c r="N1971" s="5">
        <v>81.84</v>
      </c>
      <c r="O1971" s="6">
        <v>0</v>
      </c>
      <c r="P1971" s="5">
        <v>38.5</v>
      </c>
      <c r="Q1971" s="5">
        <f t="shared" si="120"/>
        <v>81.84</v>
      </c>
      <c r="R1971" s="5">
        <f t="shared" si="121"/>
        <v>38.5</v>
      </c>
      <c r="S1971" s="5">
        <f t="shared" si="122"/>
        <v>43.34</v>
      </c>
      <c r="T1971" s="7">
        <f t="shared" si="123"/>
        <v>0.52956989247311825</v>
      </c>
    </row>
    <row r="1972" spans="1:20" ht="15.6">
      <c r="A1972" s="2">
        <v>3846</v>
      </c>
      <c r="B1972" s="3">
        <v>46191</v>
      </c>
      <c r="C1972" s="4">
        <f>YEAR(SalesDataTable[[#This Row],[Order Date]])</f>
        <v>2026</v>
      </c>
      <c r="D1972" s="4" t="str">
        <f>"Q"&amp;ROUNDUP(MONTH(SalesDataTable[[#This Row],[Order Date]])/3,0)</f>
        <v>Q2</v>
      </c>
      <c r="E1972" s="4">
        <f>MONTH(SalesDataTable[[#This Row],[Order Date]])</f>
        <v>6</v>
      </c>
      <c r="F1972" s="4" t="str">
        <f>TEXT(SalesDataTable[[#This Row],[Order Date]],"MMM")</f>
        <v>Jun</v>
      </c>
      <c r="G1972" s="4" t="s">
        <v>6</v>
      </c>
      <c r="H1972" s="4" t="s">
        <v>43</v>
      </c>
      <c r="I1972" s="4" t="s">
        <v>2</v>
      </c>
      <c r="J1972" s="4" t="s">
        <v>16</v>
      </c>
      <c r="K1972" s="4" t="s">
        <v>9</v>
      </c>
      <c r="L1972" s="4" t="s">
        <v>10</v>
      </c>
      <c r="M1972" s="8">
        <v>1</v>
      </c>
      <c r="N1972" s="5">
        <v>93.5</v>
      </c>
      <c r="O1972" s="6">
        <v>0</v>
      </c>
      <c r="P1972" s="5">
        <v>46.63</v>
      </c>
      <c r="Q1972" s="5">
        <f t="shared" si="120"/>
        <v>93.5</v>
      </c>
      <c r="R1972" s="5">
        <f t="shared" si="121"/>
        <v>46.63</v>
      </c>
      <c r="S1972" s="5">
        <f t="shared" si="122"/>
        <v>46.87</v>
      </c>
      <c r="T1972" s="7">
        <f t="shared" si="123"/>
        <v>0.50128342245989299</v>
      </c>
    </row>
    <row r="1973" spans="1:20" ht="15.6">
      <c r="A1973" s="2">
        <v>3850</v>
      </c>
      <c r="B1973" s="3">
        <v>46084</v>
      </c>
      <c r="C1973" s="4">
        <f>YEAR(SalesDataTable[[#This Row],[Order Date]])</f>
        <v>2026</v>
      </c>
      <c r="D1973" s="4" t="str">
        <f>"Q"&amp;ROUNDUP(MONTH(SalesDataTable[[#This Row],[Order Date]])/3,0)</f>
        <v>Q1</v>
      </c>
      <c r="E1973" s="4">
        <f>MONTH(SalesDataTable[[#This Row],[Order Date]])</f>
        <v>3</v>
      </c>
      <c r="F1973" s="4" t="str">
        <f>TEXT(SalesDataTable[[#This Row],[Order Date]],"MMM")</f>
        <v>Mar</v>
      </c>
      <c r="G1973" s="4" t="s">
        <v>20</v>
      </c>
      <c r="H1973" s="4" t="s">
        <v>31</v>
      </c>
      <c r="I1973" s="4" t="s">
        <v>28</v>
      </c>
      <c r="J1973" s="4" t="s">
        <v>13</v>
      </c>
      <c r="K1973" s="4" t="s">
        <v>23</v>
      </c>
      <c r="L1973" s="4" t="s">
        <v>40</v>
      </c>
      <c r="M1973" s="8">
        <v>2</v>
      </c>
      <c r="N1973" s="5">
        <v>81.94</v>
      </c>
      <c r="O1973" s="6">
        <v>0.1</v>
      </c>
      <c r="P1973" s="5">
        <v>39.9</v>
      </c>
      <c r="Q1973" s="5">
        <f t="shared" si="120"/>
        <v>147.49199999999999</v>
      </c>
      <c r="R1973" s="5">
        <f t="shared" si="121"/>
        <v>79.8</v>
      </c>
      <c r="S1973" s="5">
        <f t="shared" si="122"/>
        <v>67.691999999999993</v>
      </c>
      <c r="T1973" s="7">
        <f t="shared" si="123"/>
        <v>0.45895370596371327</v>
      </c>
    </row>
    <row r="1974" spans="1:20" ht="15.6">
      <c r="A1974" s="2">
        <v>3852</v>
      </c>
      <c r="B1974" s="3">
        <v>46381</v>
      </c>
      <c r="C1974" s="4">
        <f>YEAR(SalesDataTable[[#This Row],[Order Date]])</f>
        <v>2026</v>
      </c>
      <c r="D1974" s="4" t="str">
        <f>"Q"&amp;ROUNDUP(MONTH(SalesDataTable[[#This Row],[Order Date]])/3,0)</f>
        <v>Q4</v>
      </c>
      <c r="E1974" s="4">
        <f>MONTH(SalesDataTable[[#This Row],[Order Date]])</f>
        <v>12</v>
      </c>
      <c r="F1974" s="4" t="str">
        <f>TEXT(SalesDataTable[[#This Row],[Order Date]],"MMM")</f>
        <v>Dec</v>
      </c>
      <c r="G1974" s="4" t="s">
        <v>11</v>
      </c>
      <c r="H1974" s="4" t="s">
        <v>12</v>
      </c>
      <c r="I1974" s="4" t="s">
        <v>19</v>
      </c>
      <c r="J1974" s="4" t="s">
        <v>16</v>
      </c>
      <c r="K1974" s="4" t="s">
        <v>34</v>
      </c>
      <c r="L1974" s="4" t="s">
        <v>42</v>
      </c>
      <c r="M1974" s="8">
        <v>1</v>
      </c>
      <c r="N1974" s="5">
        <v>35.54</v>
      </c>
      <c r="O1974" s="6">
        <v>0.1</v>
      </c>
      <c r="P1974" s="5">
        <v>13.63</v>
      </c>
      <c r="Q1974" s="5">
        <f t="shared" si="120"/>
        <v>31.986000000000001</v>
      </c>
      <c r="R1974" s="5">
        <f t="shared" si="121"/>
        <v>13.63</v>
      </c>
      <c r="S1974" s="5">
        <f t="shared" si="122"/>
        <v>18.356000000000002</v>
      </c>
      <c r="T1974" s="7">
        <f t="shared" si="123"/>
        <v>0.5738760707809667</v>
      </c>
    </row>
    <row r="1975" spans="1:20" ht="15.6">
      <c r="A1975" s="2">
        <v>3853</v>
      </c>
      <c r="B1975" s="3">
        <v>46125</v>
      </c>
      <c r="C1975" s="4">
        <f>YEAR(SalesDataTable[[#This Row],[Order Date]])</f>
        <v>2026</v>
      </c>
      <c r="D1975" s="4" t="str">
        <f>"Q"&amp;ROUNDUP(MONTH(SalesDataTable[[#This Row],[Order Date]])/3,0)</f>
        <v>Q2</v>
      </c>
      <c r="E1975" s="4">
        <f>MONTH(SalesDataTable[[#This Row],[Order Date]])</f>
        <v>4</v>
      </c>
      <c r="F1975" s="4" t="str">
        <f>TEXT(SalesDataTable[[#This Row],[Order Date]],"MMM")</f>
        <v>Apr</v>
      </c>
      <c r="G1975" s="4" t="s">
        <v>20</v>
      </c>
      <c r="H1975" s="4" t="s">
        <v>47</v>
      </c>
      <c r="I1975" s="4" t="s">
        <v>2</v>
      </c>
      <c r="J1975" s="4" t="s">
        <v>3</v>
      </c>
      <c r="K1975" s="4" t="s">
        <v>14</v>
      </c>
      <c r="L1975" s="4" t="s">
        <v>44</v>
      </c>
      <c r="M1975" s="8">
        <v>3</v>
      </c>
      <c r="N1975" s="5">
        <v>136.12</v>
      </c>
      <c r="O1975" s="6">
        <v>0</v>
      </c>
      <c r="P1975" s="5">
        <v>66.58</v>
      </c>
      <c r="Q1975" s="5">
        <f t="shared" si="120"/>
        <v>408.36</v>
      </c>
      <c r="R1975" s="5">
        <f t="shared" si="121"/>
        <v>199.74</v>
      </c>
      <c r="S1975" s="5">
        <f t="shared" si="122"/>
        <v>208.62</v>
      </c>
      <c r="T1975" s="7">
        <f t="shared" si="123"/>
        <v>0.51087275933000298</v>
      </c>
    </row>
    <row r="1976" spans="1:20" ht="15.6">
      <c r="A1976" s="2">
        <v>3854</v>
      </c>
      <c r="B1976" s="3">
        <v>46063</v>
      </c>
      <c r="C1976" s="4">
        <f>YEAR(SalesDataTable[[#This Row],[Order Date]])</f>
        <v>2026</v>
      </c>
      <c r="D1976" s="4" t="str">
        <f>"Q"&amp;ROUNDUP(MONTH(SalesDataTable[[#This Row],[Order Date]])/3,0)</f>
        <v>Q1</v>
      </c>
      <c r="E1976" s="4">
        <f>MONTH(SalesDataTable[[#This Row],[Order Date]])</f>
        <v>2</v>
      </c>
      <c r="F1976" s="4" t="str">
        <f>TEXT(SalesDataTable[[#This Row],[Order Date]],"MMM")</f>
        <v>Feb</v>
      </c>
      <c r="G1976" s="4" t="s">
        <v>0</v>
      </c>
      <c r="H1976" s="4" t="s">
        <v>1</v>
      </c>
      <c r="I1976" s="4" t="s">
        <v>2</v>
      </c>
      <c r="J1976" s="4" t="s">
        <v>13</v>
      </c>
      <c r="K1976" s="4" t="s">
        <v>4</v>
      </c>
      <c r="L1976" s="4" t="s">
        <v>26</v>
      </c>
      <c r="M1976" s="8">
        <v>2</v>
      </c>
      <c r="N1976" s="5">
        <v>41.03</v>
      </c>
      <c r="O1976" s="6">
        <v>0</v>
      </c>
      <c r="P1976" s="5">
        <v>16.260000000000002</v>
      </c>
      <c r="Q1976" s="5">
        <f t="shared" si="120"/>
        <v>82.06</v>
      </c>
      <c r="R1976" s="5">
        <f t="shared" si="121"/>
        <v>32.520000000000003</v>
      </c>
      <c r="S1976" s="5">
        <f t="shared" si="122"/>
        <v>49.54</v>
      </c>
      <c r="T1976" s="7">
        <f t="shared" si="123"/>
        <v>0.60370460638557155</v>
      </c>
    </row>
    <row r="1977" spans="1:20" ht="15.6">
      <c r="A1977" s="2">
        <v>3855</v>
      </c>
      <c r="B1977" s="3">
        <v>46055</v>
      </c>
      <c r="C1977" s="4">
        <f>YEAR(SalesDataTable[[#This Row],[Order Date]])</f>
        <v>2026</v>
      </c>
      <c r="D1977" s="4" t="str">
        <f>"Q"&amp;ROUNDUP(MONTH(SalesDataTable[[#This Row],[Order Date]])/3,0)</f>
        <v>Q1</v>
      </c>
      <c r="E1977" s="4">
        <f>MONTH(SalesDataTable[[#This Row],[Order Date]])</f>
        <v>2</v>
      </c>
      <c r="F1977" s="4" t="str">
        <f>TEXT(SalesDataTable[[#This Row],[Order Date]],"MMM")</f>
        <v>Feb</v>
      </c>
      <c r="G1977" s="4" t="s">
        <v>0</v>
      </c>
      <c r="H1977" s="4" t="s">
        <v>1</v>
      </c>
      <c r="I1977" s="4" t="s">
        <v>2</v>
      </c>
      <c r="J1977" s="4" t="s">
        <v>16</v>
      </c>
      <c r="K1977" s="4" t="s">
        <v>34</v>
      </c>
      <c r="L1977" s="4" t="s">
        <v>35</v>
      </c>
      <c r="M1977" s="8">
        <v>1</v>
      </c>
      <c r="N1977" s="5">
        <v>39.39</v>
      </c>
      <c r="O1977" s="6">
        <v>0.1</v>
      </c>
      <c r="P1977" s="5">
        <v>15.09</v>
      </c>
      <c r="Q1977" s="5">
        <f t="shared" si="120"/>
        <v>35.451000000000001</v>
      </c>
      <c r="R1977" s="5">
        <f t="shared" si="121"/>
        <v>15.09</v>
      </c>
      <c r="S1977" s="5">
        <f t="shared" si="122"/>
        <v>20.361000000000001</v>
      </c>
      <c r="T1977" s="7">
        <f t="shared" si="123"/>
        <v>0.57434204958957435</v>
      </c>
    </row>
    <row r="1978" spans="1:20" ht="15.6">
      <c r="A1978" s="2">
        <v>3856</v>
      </c>
      <c r="B1978" s="3">
        <v>46139</v>
      </c>
      <c r="C1978" s="4">
        <f>YEAR(SalesDataTable[[#This Row],[Order Date]])</f>
        <v>2026</v>
      </c>
      <c r="D1978" s="4" t="str">
        <f>"Q"&amp;ROUNDUP(MONTH(SalesDataTable[[#This Row],[Order Date]])/3,0)</f>
        <v>Q2</v>
      </c>
      <c r="E1978" s="4">
        <f>MONTH(SalesDataTable[[#This Row],[Order Date]])</f>
        <v>4</v>
      </c>
      <c r="F1978" s="4" t="str">
        <f>TEXT(SalesDataTable[[#This Row],[Order Date]],"MMM")</f>
        <v>Apr</v>
      </c>
      <c r="G1978" s="4" t="s">
        <v>6</v>
      </c>
      <c r="H1978" s="4" t="s">
        <v>41</v>
      </c>
      <c r="I1978" s="4" t="s">
        <v>19</v>
      </c>
      <c r="J1978" s="4" t="s">
        <v>13</v>
      </c>
      <c r="K1978" s="4" t="s">
        <v>14</v>
      </c>
      <c r="L1978" s="4" t="s">
        <v>48</v>
      </c>
      <c r="M1978" s="8">
        <v>3</v>
      </c>
      <c r="N1978" s="5">
        <v>161.05000000000001</v>
      </c>
      <c r="O1978" s="6">
        <v>0.05</v>
      </c>
      <c r="P1978" s="5">
        <v>87.43</v>
      </c>
      <c r="Q1978" s="5">
        <f t="shared" si="120"/>
        <v>458.99250000000001</v>
      </c>
      <c r="R1978" s="5">
        <f t="shared" si="121"/>
        <v>262.29000000000002</v>
      </c>
      <c r="S1978" s="5">
        <f t="shared" si="122"/>
        <v>196.70249999999999</v>
      </c>
      <c r="T1978" s="7">
        <f t="shared" si="123"/>
        <v>0.4285527541299694</v>
      </c>
    </row>
    <row r="1979" spans="1:20" ht="15.6">
      <c r="A1979" s="2">
        <v>3858</v>
      </c>
      <c r="B1979" s="3">
        <v>46205</v>
      </c>
      <c r="C1979" s="4">
        <f>YEAR(SalesDataTable[[#This Row],[Order Date]])</f>
        <v>2026</v>
      </c>
      <c r="D1979" s="4" t="str">
        <f>"Q"&amp;ROUNDUP(MONTH(SalesDataTable[[#This Row],[Order Date]])/3,0)</f>
        <v>Q3</v>
      </c>
      <c r="E1979" s="4">
        <f>MONTH(SalesDataTable[[#This Row],[Order Date]])</f>
        <v>7</v>
      </c>
      <c r="F1979" s="4" t="str">
        <f>TEXT(SalesDataTable[[#This Row],[Order Date]],"MMM")</f>
        <v>Jul</v>
      </c>
      <c r="G1979" s="4" t="s">
        <v>11</v>
      </c>
      <c r="H1979" s="4" t="s">
        <v>18</v>
      </c>
      <c r="I1979" s="4" t="s">
        <v>28</v>
      </c>
      <c r="J1979" s="4" t="s">
        <v>3</v>
      </c>
      <c r="K1979" s="4" t="s">
        <v>4</v>
      </c>
      <c r="L1979" s="4" t="s">
        <v>5</v>
      </c>
      <c r="M1979" s="8">
        <v>1</v>
      </c>
      <c r="N1979" s="5">
        <v>80.290000000000006</v>
      </c>
      <c r="O1979" s="6">
        <v>0.1</v>
      </c>
      <c r="P1979" s="5">
        <v>43.47</v>
      </c>
      <c r="Q1979" s="5">
        <f t="shared" si="120"/>
        <v>72.26100000000001</v>
      </c>
      <c r="R1979" s="5">
        <f t="shared" si="121"/>
        <v>43.47</v>
      </c>
      <c r="S1979" s="5">
        <f t="shared" si="122"/>
        <v>28.791000000000011</v>
      </c>
      <c r="T1979" s="7">
        <f t="shared" si="123"/>
        <v>0.39843068875326948</v>
      </c>
    </row>
    <row r="1980" spans="1:20" ht="15.6">
      <c r="A1980" s="2">
        <v>3860</v>
      </c>
      <c r="B1980" s="3">
        <v>46230</v>
      </c>
      <c r="C1980" s="4">
        <f>YEAR(SalesDataTable[[#This Row],[Order Date]])</f>
        <v>2026</v>
      </c>
      <c r="D1980" s="4" t="str">
        <f>"Q"&amp;ROUNDUP(MONTH(SalesDataTable[[#This Row],[Order Date]])/3,0)</f>
        <v>Q3</v>
      </c>
      <c r="E1980" s="4">
        <f>MONTH(SalesDataTable[[#This Row],[Order Date]])</f>
        <v>7</v>
      </c>
      <c r="F1980" s="4" t="str">
        <f>TEXT(SalesDataTable[[#This Row],[Order Date]],"MMM")</f>
        <v>Jul</v>
      </c>
      <c r="G1980" s="4" t="s">
        <v>20</v>
      </c>
      <c r="H1980" s="4" t="s">
        <v>31</v>
      </c>
      <c r="I1980" s="4" t="s">
        <v>2</v>
      </c>
      <c r="J1980" s="4" t="s">
        <v>3</v>
      </c>
      <c r="K1980" s="4" t="s">
        <v>34</v>
      </c>
      <c r="L1980" s="4" t="s">
        <v>42</v>
      </c>
      <c r="M1980" s="8">
        <v>3</v>
      </c>
      <c r="N1980" s="5">
        <v>37.130000000000003</v>
      </c>
      <c r="O1980" s="6">
        <v>0.05</v>
      </c>
      <c r="P1980" s="5">
        <v>14.29</v>
      </c>
      <c r="Q1980" s="5">
        <f t="shared" si="120"/>
        <v>105.82050000000001</v>
      </c>
      <c r="R1980" s="5">
        <f t="shared" si="121"/>
        <v>42.87</v>
      </c>
      <c r="S1980" s="5">
        <f t="shared" si="122"/>
        <v>62.950500000000012</v>
      </c>
      <c r="T1980" s="7">
        <f t="shared" si="123"/>
        <v>0.59488000907196625</v>
      </c>
    </row>
    <row r="1981" spans="1:20" ht="15.6">
      <c r="A1981" s="2">
        <v>3861</v>
      </c>
      <c r="B1981" s="3">
        <v>46044</v>
      </c>
      <c r="C1981" s="4">
        <f>YEAR(SalesDataTable[[#This Row],[Order Date]])</f>
        <v>2026</v>
      </c>
      <c r="D1981" s="4" t="str">
        <f>"Q"&amp;ROUNDUP(MONTH(SalesDataTable[[#This Row],[Order Date]])/3,0)</f>
        <v>Q1</v>
      </c>
      <c r="E1981" s="4">
        <f>MONTH(SalesDataTable[[#This Row],[Order Date]])</f>
        <v>1</v>
      </c>
      <c r="F1981" s="4" t="str">
        <f>TEXT(SalesDataTable[[#This Row],[Order Date]],"MMM")</f>
        <v>Jan</v>
      </c>
      <c r="G1981" s="4" t="s">
        <v>20</v>
      </c>
      <c r="H1981" s="4" t="s">
        <v>47</v>
      </c>
      <c r="I1981" s="4" t="s">
        <v>2</v>
      </c>
      <c r="J1981" s="4" t="s">
        <v>3</v>
      </c>
      <c r="K1981" s="4" t="s">
        <v>23</v>
      </c>
      <c r="L1981" s="4" t="s">
        <v>29</v>
      </c>
      <c r="M1981" s="8">
        <v>3</v>
      </c>
      <c r="N1981" s="5">
        <v>195.49</v>
      </c>
      <c r="O1981" s="6">
        <v>0.05</v>
      </c>
      <c r="P1981" s="5">
        <v>106.38</v>
      </c>
      <c r="Q1981" s="5">
        <f t="shared" si="120"/>
        <v>557.14649999999995</v>
      </c>
      <c r="R1981" s="5">
        <f t="shared" si="121"/>
        <v>319.14</v>
      </c>
      <c r="S1981" s="5">
        <f t="shared" si="122"/>
        <v>238.00649999999996</v>
      </c>
      <c r="T1981" s="7">
        <f t="shared" si="123"/>
        <v>0.42718836069148775</v>
      </c>
    </row>
    <row r="1982" spans="1:20" ht="15.6">
      <c r="A1982" s="2">
        <v>3862</v>
      </c>
      <c r="B1982" s="3">
        <v>46170</v>
      </c>
      <c r="C1982" s="4">
        <f>YEAR(SalesDataTable[[#This Row],[Order Date]])</f>
        <v>2026</v>
      </c>
      <c r="D1982" s="4" t="str">
        <f>"Q"&amp;ROUNDUP(MONTH(SalesDataTable[[#This Row],[Order Date]])/3,0)</f>
        <v>Q2</v>
      </c>
      <c r="E1982" s="4">
        <f>MONTH(SalesDataTable[[#This Row],[Order Date]])</f>
        <v>5</v>
      </c>
      <c r="F1982" s="4" t="str">
        <f>TEXT(SalesDataTable[[#This Row],[Order Date]],"MMM")</f>
        <v>May</v>
      </c>
      <c r="G1982" s="4" t="s">
        <v>20</v>
      </c>
      <c r="H1982" s="4" t="s">
        <v>47</v>
      </c>
      <c r="I1982" s="4" t="s">
        <v>28</v>
      </c>
      <c r="J1982" s="4" t="s">
        <v>13</v>
      </c>
      <c r="K1982" s="4" t="s">
        <v>34</v>
      </c>
      <c r="L1982" s="4" t="s">
        <v>38</v>
      </c>
      <c r="M1982" s="8">
        <v>1</v>
      </c>
      <c r="N1982" s="5">
        <v>123.91</v>
      </c>
      <c r="O1982" s="6">
        <v>0</v>
      </c>
      <c r="P1982" s="5">
        <v>68.89</v>
      </c>
      <c r="Q1982" s="5">
        <f t="shared" si="120"/>
        <v>123.91</v>
      </c>
      <c r="R1982" s="5">
        <f t="shared" si="121"/>
        <v>68.89</v>
      </c>
      <c r="S1982" s="5">
        <f t="shared" si="122"/>
        <v>55.019999999999996</v>
      </c>
      <c r="T1982" s="7">
        <f t="shared" si="123"/>
        <v>0.44403195867968687</v>
      </c>
    </row>
    <row r="1983" spans="1:20" ht="15.6">
      <c r="A1983" s="2">
        <v>3863</v>
      </c>
      <c r="B1983" s="3">
        <v>46025</v>
      </c>
      <c r="C1983" s="4">
        <f>YEAR(SalesDataTable[[#This Row],[Order Date]])</f>
        <v>2026</v>
      </c>
      <c r="D1983" s="4" t="str">
        <f>"Q"&amp;ROUNDUP(MONTH(SalesDataTable[[#This Row],[Order Date]])/3,0)</f>
        <v>Q1</v>
      </c>
      <c r="E1983" s="4">
        <f>MONTH(SalesDataTable[[#This Row],[Order Date]])</f>
        <v>1</v>
      </c>
      <c r="F1983" s="4" t="str">
        <f>TEXT(SalesDataTable[[#This Row],[Order Date]],"MMM")</f>
        <v>Jan</v>
      </c>
      <c r="G1983" s="4" t="s">
        <v>11</v>
      </c>
      <c r="H1983" s="4" t="s">
        <v>25</v>
      </c>
      <c r="I1983" s="4" t="s">
        <v>8</v>
      </c>
      <c r="J1983" s="4" t="s">
        <v>3</v>
      </c>
      <c r="K1983" s="4" t="s">
        <v>4</v>
      </c>
      <c r="L1983" s="4" t="s">
        <v>26</v>
      </c>
      <c r="M1983" s="8">
        <v>12</v>
      </c>
      <c r="N1983" s="5">
        <v>41.22</v>
      </c>
      <c r="O1983" s="6">
        <v>0.1</v>
      </c>
      <c r="P1983" s="5">
        <v>16.64</v>
      </c>
      <c r="Q1983" s="5">
        <f t="shared" si="120"/>
        <v>445.17599999999999</v>
      </c>
      <c r="R1983" s="5">
        <f t="shared" si="121"/>
        <v>199.68</v>
      </c>
      <c r="S1983" s="5">
        <f t="shared" si="122"/>
        <v>245.49599999999998</v>
      </c>
      <c r="T1983" s="7">
        <f t="shared" si="123"/>
        <v>0.55145829963879456</v>
      </c>
    </row>
    <row r="1984" spans="1:20" ht="15.6">
      <c r="A1984" s="2">
        <v>3868</v>
      </c>
      <c r="B1984" s="3">
        <v>46214</v>
      </c>
      <c r="C1984" s="4">
        <f>YEAR(SalesDataTable[[#This Row],[Order Date]])</f>
        <v>2026</v>
      </c>
      <c r="D1984" s="4" t="str">
        <f>"Q"&amp;ROUNDUP(MONTH(SalesDataTable[[#This Row],[Order Date]])/3,0)</f>
        <v>Q3</v>
      </c>
      <c r="E1984" s="4">
        <f>MONTH(SalesDataTable[[#This Row],[Order Date]])</f>
        <v>7</v>
      </c>
      <c r="F1984" s="4" t="str">
        <f>TEXT(SalesDataTable[[#This Row],[Order Date]],"MMM")</f>
        <v>Jul</v>
      </c>
      <c r="G1984" s="4" t="s">
        <v>11</v>
      </c>
      <c r="H1984" s="4" t="s">
        <v>39</v>
      </c>
      <c r="I1984" s="4" t="s">
        <v>2</v>
      </c>
      <c r="J1984" s="4" t="s">
        <v>16</v>
      </c>
      <c r="K1984" s="4" t="s">
        <v>9</v>
      </c>
      <c r="L1984" s="4" t="s">
        <v>10</v>
      </c>
      <c r="M1984" s="8">
        <v>1</v>
      </c>
      <c r="N1984" s="5">
        <v>90.79</v>
      </c>
      <c r="O1984" s="6">
        <v>0</v>
      </c>
      <c r="P1984" s="5">
        <v>46.39</v>
      </c>
      <c r="Q1984" s="5">
        <f t="shared" si="120"/>
        <v>90.79</v>
      </c>
      <c r="R1984" s="5">
        <f t="shared" si="121"/>
        <v>46.39</v>
      </c>
      <c r="S1984" s="5">
        <f t="shared" si="122"/>
        <v>44.400000000000006</v>
      </c>
      <c r="T1984" s="7">
        <f t="shared" si="123"/>
        <v>0.4890406432426479</v>
      </c>
    </row>
    <row r="1985" spans="1:20" ht="15.6">
      <c r="A1985" s="2">
        <v>3870</v>
      </c>
      <c r="B1985" s="3">
        <v>46254</v>
      </c>
      <c r="C1985" s="4">
        <f>YEAR(SalesDataTable[[#This Row],[Order Date]])</f>
        <v>2026</v>
      </c>
      <c r="D1985" s="4" t="str">
        <f>"Q"&amp;ROUNDUP(MONTH(SalesDataTable[[#This Row],[Order Date]])/3,0)</f>
        <v>Q3</v>
      </c>
      <c r="E1985" s="4">
        <f>MONTH(SalesDataTable[[#This Row],[Order Date]])</f>
        <v>8</v>
      </c>
      <c r="F1985" s="4" t="str">
        <f>TEXT(SalesDataTable[[#This Row],[Order Date]],"MMM")</f>
        <v>Aug</v>
      </c>
      <c r="G1985" s="4" t="s">
        <v>11</v>
      </c>
      <c r="H1985" s="4" t="s">
        <v>25</v>
      </c>
      <c r="I1985" s="4" t="s">
        <v>28</v>
      </c>
      <c r="J1985" s="4" t="s">
        <v>3</v>
      </c>
      <c r="K1985" s="4" t="s">
        <v>9</v>
      </c>
      <c r="L1985" s="4" t="s">
        <v>37</v>
      </c>
      <c r="M1985" s="8">
        <v>1</v>
      </c>
      <c r="N1985" s="5">
        <v>157.84</v>
      </c>
      <c r="O1985" s="6">
        <v>0</v>
      </c>
      <c r="P1985" s="5">
        <v>77.87</v>
      </c>
      <c r="Q1985" s="5">
        <f t="shared" si="120"/>
        <v>157.84</v>
      </c>
      <c r="R1985" s="5">
        <f t="shared" si="121"/>
        <v>77.87</v>
      </c>
      <c r="S1985" s="5">
        <f t="shared" si="122"/>
        <v>79.97</v>
      </c>
      <c r="T1985" s="7">
        <f t="shared" si="123"/>
        <v>0.50665230613279266</v>
      </c>
    </row>
    <row r="1986" spans="1:20" ht="15.6">
      <c r="A1986" s="2">
        <v>3871</v>
      </c>
      <c r="B1986" s="3">
        <v>46036</v>
      </c>
      <c r="C1986" s="4">
        <f>YEAR(SalesDataTable[[#This Row],[Order Date]])</f>
        <v>2026</v>
      </c>
      <c r="D1986" s="4" t="str">
        <f>"Q"&amp;ROUNDUP(MONTH(SalesDataTable[[#This Row],[Order Date]])/3,0)</f>
        <v>Q1</v>
      </c>
      <c r="E1986" s="4">
        <f>MONTH(SalesDataTable[[#This Row],[Order Date]])</f>
        <v>1</v>
      </c>
      <c r="F1986" s="4" t="str">
        <f>TEXT(SalesDataTable[[#This Row],[Order Date]],"MMM")</f>
        <v>Jan</v>
      </c>
      <c r="G1986" s="4" t="s">
        <v>0</v>
      </c>
      <c r="H1986" s="4" t="s">
        <v>50</v>
      </c>
      <c r="I1986" s="4" t="s">
        <v>2</v>
      </c>
      <c r="J1986" s="4" t="s">
        <v>13</v>
      </c>
      <c r="K1986" s="4" t="s">
        <v>9</v>
      </c>
      <c r="L1986" s="4" t="s">
        <v>17</v>
      </c>
      <c r="M1986" s="8">
        <v>2</v>
      </c>
      <c r="N1986" s="5">
        <v>146.4</v>
      </c>
      <c r="O1986" s="6">
        <v>0.05</v>
      </c>
      <c r="P1986" s="5">
        <v>81.72</v>
      </c>
      <c r="Q1986" s="5">
        <f t="shared" ref="Q1986:Q2049" si="124">M1986*N1986*(1-O1986)</f>
        <v>278.16000000000003</v>
      </c>
      <c r="R1986" s="5">
        <f t="shared" ref="R1986:R2049" si="125">M1986*P1986</f>
        <v>163.44</v>
      </c>
      <c r="S1986" s="5">
        <f t="shared" ref="S1986:S2049" si="126">Q1986-R1986</f>
        <v>114.72000000000003</v>
      </c>
      <c r="T1986" s="7">
        <f t="shared" ref="T1986:T2049" si="127">IFERROR(S1986/Q1986,0)</f>
        <v>0.4124245038826575</v>
      </c>
    </row>
    <row r="1987" spans="1:20" ht="15.6">
      <c r="A1987" s="2">
        <v>3875</v>
      </c>
      <c r="B1987" s="3">
        <v>46233</v>
      </c>
      <c r="C1987" s="4">
        <f>YEAR(SalesDataTable[[#This Row],[Order Date]])</f>
        <v>2026</v>
      </c>
      <c r="D1987" s="4" t="str">
        <f>"Q"&amp;ROUNDUP(MONTH(SalesDataTable[[#This Row],[Order Date]])/3,0)</f>
        <v>Q3</v>
      </c>
      <c r="E1987" s="4">
        <f>MONTH(SalesDataTable[[#This Row],[Order Date]])</f>
        <v>7</v>
      </c>
      <c r="F1987" s="4" t="str">
        <f>TEXT(SalesDataTable[[#This Row],[Order Date]],"MMM")</f>
        <v>Jul</v>
      </c>
      <c r="G1987" s="4" t="s">
        <v>20</v>
      </c>
      <c r="H1987" s="4" t="s">
        <v>33</v>
      </c>
      <c r="I1987" s="4" t="s">
        <v>2</v>
      </c>
      <c r="J1987" s="4" t="s">
        <v>3</v>
      </c>
      <c r="K1987" s="4" t="s">
        <v>4</v>
      </c>
      <c r="L1987" s="4" t="s">
        <v>30</v>
      </c>
      <c r="M1987" s="8">
        <v>1</v>
      </c>
      <c r="N1987" s="5">
        <v>101.73</v>
      </c>
      <c r="O1987" s="6">
        <v>0.05</v>
      </c>
      <c r="P1987" s="5">
        <v>51.63</v>
      </c>
      <c r="Q1987" s="5">
        <f t="shared" si="124"/>
        <v>96.643500000000003</v>
      </c>
      <c r="R1987" s="5">
        <f t="shared" si="125"/>
        <v>51.63</v>
      </c>
      <c r="S1987" s="5">
        <f t="shared" si="126"/>
        <v>45.013500000000001</v>
      </c>
      <c r="T1987" s="7">
        <f t="shared" si="127"/>
        <v>0.46576852038678235</v>
      </c>
    </row>
    <row r="1988" spans="1:20" ht="15.6">
      <c r="A1988" s="2">
        <v>3877</v>
      </c>
      <c r="B1988" s="3">
        <v>46132</v>
      </c>
      <c r="C1988" s="4">
        <f>YEAR(SalesDataTable[[#This Row],[Order Date]])</f>
        <v>2026</v>
      </c>
      <c r="D1988" s="4" t="str">
        <f>"Q"&amp;ROUNDUP(MONTH(SalesDataTable[[#This Row],[Order Date]])/3,0)</f>
        <v>Q2</v>
      </c>
      <c r="E1988" s="4">
        <f>MONTH(SalesDataTable[[#This Row],[Order Date]])</f>
        <v>4</v>
      </c>
      <c r="F1988" s="4" t="str">
        <f>TEXT(SalesDataTable[[#This Row],[Order Date]],"MMM")</f>
        <v>Apr</v>
      </c>
      <c r="G1988" s="4" t="s">
        <v>20</v>
      </c>
      <c r="H1988" s="4" t="s">
        <v>21</v>
      </c>
      <c r="I1988" s="4" t="s">
        <v>2</v>
      </c>
      <c r="J1988" s="4" t="s">
        <v>13</v>
      </c>
      <c r="K1988" s="4" t="s">
        <v>14</v>
      </c>
      <c r="L1988" s="4" t="s">
        <v>44</v>
      </c>
      <c r="M1988" s="8">
        <v>3</v>
      </c>
      <c r="N1988" s="5">
        <v>132.07</v>
      </c>
      <c r="O1988" s="6">
        <v>0.05</v>
      </c>
      <c r="P1988" s="5">
        <v>66.41</v>
      </c>
      <c r="Q1988" s="5">
        <f t="shared" si="124"/>
        <v>376.39949999999999</v>
      </c>
      <c r="R1988" s="5">
        <f t="shared" si="125"/>
        <v>199.23</v>
      </c>
      <c r="S1988" s="5">
        <f t="shared" si="126"/>
        <v>177.1695</v>
      </c>
      <c r="T1988" s="7">
        <f t="shared" si="127"/>
        <v>0.47069536489819991</v>
      </c>
    </row>
    <row r="1989" spans="1:20" ht="15.6">
      <c r="A1989" s="2">
        <v>3878</v>
      </c>
      <c r="B1989" s="3">
        <v>46095</v>
      </c>
      <c r="C1989" s="4">
        <f>YEAR(SalesDataTable[[#This Row],[Order Date]])</f>
        <v>2026</v>
      </c>
      <c r="D1989" s="4" t="str">
        <f>"Q"&amp;ROUNDUP(MONTH(SalesDataTable[[#This Row],[Order Date]])/3,0)</f>
        <v>Q1</v>
      </c>
      <c r="E1989" s="4">
        <f>MONTH(SalesDataTable[[#This Row],[Order Date]])</f>
        <v>3</v>
      </c>
      <c r="F1989" s="4" t="str">
        <f>TEXT(SalesDataTable[[#This Row],[Order Date]],"MMM")</f>
        <v>Mar</v>
      </c>
      <c r="G1989" s="4" t="s">
        <v>6</v>
      </c>
      <c r="H1989" s="4" t="s">
        <v>49</v>
      </c>
      <c r="I1989" s="4" t="s">
        <v>28</v>
      </c>
      <c r="J1989" s="4" t="s">
        <v>3</v>
      </c>
      <c r="K1989" s="4" t="s">
        <v>34</v>
      </c>
      <c r="L1989" s="4" t="s">
        <v>35</v>
      </c>
      <c r="M1989" s="8">
        <v>1</v>
      </c>
      <c r="N1989" s="5">
        <v>41.05</v>
      </c>
      <c r="O1989" s="6">
        <v>0.1</v>
      </c>
      <c r="P1989" s="5">
        <v>14.94</v>
      </c>
      <c r="Q1989" s="5">
        <f t="shared" si="124"/>
        <v>36.945</v>
      </c>
      <c r="R1989" s="5">
        <f t="shared" si="125"/>
        <v>14.94</v>
      </c>
      <c r="S1989" s="5">
        <f t="shared" si="126"/>
        <v>22.005000000000003</v>
      </c>
      <c r="T1989" s="7">
        <f t="shared" si="127"/>
        <v>0.59561510353227776</v>
      </c>
    </row>
    <row r="1990" spans="1:20" ht="15.6">
      <c r="A1990" s="2">
        <v>3879</v>
      </c>
      <c r="B1990" s="3">
        <v>46180</v>
      </c>
      <c r="C1990" s="4">
        <f>YEAR(SalesDataTable[[#This Row],[Order Date]])</f>
        <v>2026</v>
      </c>
      <c r="D1990" s="4" t="str">
        <f>"Q"&amp;ROUNDUP(MONTH(SalesDataTable[[#This Row],[Order Date]])/3,0)</f>
        <v>Q2</v>
      </c>
      <c r="E1990" s="4">
        <f>MONTH(SalesDataTable[[#This Row],[Order Date]])</f>
        <v>6</v>
      </c>
      <c r="F1990" s="4" t="str">
        <f>TEXT(SalesDataTable[[#This Row],[Order Date]],"MMM")</f>
        <v>Jun</v>
      </c>
      <c r="G1990" s="4" t="s">
        <v>0</v>
      </c>
      <c r="H1990" s="4" t="s">
        <v>36</v>
      </c>
      <c r="I1990" s="4" t="s">
        <v>28</v>
      </c>
      <c r="J1990" s="4" t="s">
        <v>3</v>
      </c>
      <c r="K1990" s="4" t="s">
        <v>4</v>
      </c>
      <c r="L1990" s="4" t="s">
        <v>26</v>
      </c>
      <c r="M1990" s="8">
        <v>2</v>
      </c>
      <c r="N1990" s="5">
        <v>41.25</v>
      </c>
      <c r="O1990" s="6">
        <v>0</v>
      </c>
      <c r="P1990" s="5">
        <v>17.13</v>
      </c>
      <c r="Q1990" s="5">
        <f t="shared" si="124"/>
        <v>82.5</v>
      </c>
      <c r="R1990" s="5">
        <f t="shared" si="125"/>
        <v>34.26</v>
      </c>
      <c r="S1990" s="5">
        <f t="shared" si="126"/>
        <v>48.24</v>
      </c>
      <c r="T1990" s="7">
        <f t="shared" si="127"/>
        <v>0.58472727272727276</v>
      </c>
    </row>
    <row r="1991" spans="1:20" ht="15.6">
      <c r="A1991" s="2">
        <v>3880</v>
      </c>
      <c r="B1991" s="3">
        <v>46112</v>
      </c>
      <c r="C1991" s="4">
        <f>YEAR(SalesDataTable[[#This Row],[Order Date]])</f>
        <v>2026</v>
      </c>
      <c r="D1991" s="4" t="str">
        <f>"Q"&amp;ROUNDUP(MONTH(SalesDataTable[[#This Row],[Order Date]])/3,0)</f>
        <v>Q1</v>
      </c>
      <c r="E1991" s="4">
        <f>MONTH(SalesDataTable[[#This Row],[Order Date]])</f>
        <v>3</v>
      </c>
      <c r="F1991" s="4" t="str">
        <f>TEXT(SalesDataTable[[#This Row],[Order Date]],"MMM")</f>
        <v>Mar</v>
      </c>
      <c r="G1991" s="4" t="s">
        <v>6</v>
      </c>
      <c r="H1991" s="4" t="s">
        <v>43</v>
      </c>
      <c r="I1991" s="4" t="s">
        <v>8</v>
      </c>
      <c r="J1991" s="4" t="s">
        <v>16</v>
      </c>
      <c r="K1991" s="4" t="s">
        <v>23</v>
      </c>
      <c r="L1991" s="4" t="s">
        <v>51</v>
      </c>
      <c r="M1991" s="8">
        <v>12</v>
      </c>
      <c r="N1991" s="5">
        <v>124.86</v>
      </c>
      <c r="O1991" s="6">
        <v>0.1</v>
      </c>
      <c r="P1991" s="5">
        <v>60.82</v>
      </c>
      <c r="Q1991" s="5">
        <f t="shared" si="124"/>
        <v>1348.4880000000001</v>
      </c>
      <c r="R1991" s="5">
        <f t="shared" si="125"/>
        <v>729.84</v>
      </c>
      <c r="S1991" s="5">
        <f t="shared" si="126"/>
        <v>618.64800000000002</v>
      </c>
      <c r="T1991" s="7">
        <f t="shared" si="127"/>
        <v>0.45877160197198641</v>
      </c>
    </row>
    <row r="1992" spans="1:20" ht="15.6">
      <c r="A1992" s="2">
        <v>3881</v>
      </c>
      <c r="B1992" s="3">
        <v>46157</v>
      </c>
      <c r="C1992" s="4">
        <f>YEAR(SalesDataTable[[#This Row],[Order Date]])</f>
        <v>2026</v>
      </c>
      <c r="D1992" s="4" t="str">
        <f>"Q"&amp;ROUNDUP(MONTH(SalesDataTable[[#This Row],[Order Date]])/3,0)</f>
        <v>Q2</v>
      </c>
      <c r="E1992" s="4">
        <f>MONTH(SalesDataTable[[#This Row],[Order Date]])</f>
        <v>5</v>
      </c>
      <c r="F1992" s="4" t="str">
        <f>TEXT(SalesDataTable[[#This Row],[Order Date]],"MMM")</f>
        <v>May</v>
      </c>
      <c r="G1992" s="4" t="s">
        <v>11</v>
      </c>
      <c r="H1992" s="4" t="s">
        <v>39</v>
      </c>
      <c r="I1992" s="4" t="s">
        <v>2</v>
      </c>
      <c r="J1992" s="4" t="s">
        <v>16</v>
      </c>
      <c r="K1992" s="4" t="s">
        <v>9</v>
      </c>
      <c r="L1992" s="4" t="s">
        <v>46</v>
      </c>
      <c r="M1992" s="8">
        <v>3</v>
      </c>
      <c r="N1992" s="5">
        <v>73.03</v>
      </c>
      <c r="O1992" s="6">
        <v>0.05</v>
      </c>
      <c r="P1992" s="5">
        <v>33.200000000000003</v>
      </c>
      <c r="Q1992" s="5">
        <f t="shared" si="124"/>
        <v>208.13550000000001</v>
      </c>
      <c r="R1992" s="5">
        <f t="shared" si="125"/>
        <v>99.600000000000009</v>
      </c>
      <c r="S1992" s="5">
        <f t="shared" si="126"/>
        <v>108.5355</v>
      </c>
      <c r="T1992" s="7">
        <f t="shared" si="127"/>
        <v>0.52146558371829888</v>
      </c>
    </row>
    <row r="1993" spans="1:20" ht="15.6">
      <c r="A1993" s="2">
        <v>3882</v>
      </c>
      <c r="B1993" s="3">
        <v>46383</v>
      </c>
      <c r="C1993" s="4">
        <f>YEAR(SalesDataTable[[#This Row],[Order Date]])</f>
        <v>2026</v>
      </c>
      <c r="D1993" s="4" t="str">
        <f>"Q"&amp;ROUNDUP(MONTH(SalesDataTable[[#This Row],[Order Date]])/3,0)</f>
        <v>Q4</v>
      </c>
      <c r="E1993" s="4">
        <f>MONTH(SalesDataTable[[#This Row],[Order Date]])</f>
        <v>12</v>
      </c>
      <c r="F1993" s="4" t="str">
        <f>TEXT(SalesDataTable[[#This Row],[Order Date]],"MMM")</f>
        <v>Dec</v>
      </c>
      <c r="G1993" s="4" t="s">
        <v>20</v>
      </c>
      <c r="H1993" s="4" t="s">
        <v>33</v>
      </c>
      <c r="I1993" s="4" t="s">
        <v>28</v>
      </c>
      <c r="J1993" s="4" t="s">
        <v>3</v>
      </c>
      <c r="K1993" s="4" t="s">
        <v>9</v>
      </c>
      <c r="L1993" s="4" t="s">
        <v>46</v>
      </c>
      <c r="M1993" s="8">
        <v>3</v>
      </c>
      <c r="N1993" s="5">
        <v>70.430000000000007</v>
      </c>
      <c r="O1993" s="6">
        <v>0.1</v>
      </c>
      <c r="P1993" s="5">
        <v>32.869999999999997</v>
      </c>
      <c r="Q1993" s="5">
        <f t="shared" si="124"/>
        <v>190.16100000000003</v>
      </c>
      <c r="R1993" s="5">
        <f t="shared" si="125"/>
        <v>98.609999999999985</v>
      </c>
      <c r="S1993" s="5">
        <f t="shared" si="126"/>
        <v>91.551000000000045</v>
      </c>
      <c r="T1993" s="7">
        <f t="shared" si="127"/>
        <v>0.48143941186678674</v>
      </c>
    </row>
    <row r="1994" spans="1:20" ht="15.6">
      <c r="A1994" s="2">
        <v>3883</v>
      </c>
      <c r="B1994" s="3">
        <v>46380</v>
      </c>
      <c r="C1994" s="4">
        <f>YEAR(SalesDataTable[[#This Row],[Order Date]])</f>
        <v>2026</v>
      </c>
      <c r="D1994" s="4" t="str">
        <f>"Q"&amp;ROUNDUP(MONTH(SalesDataTable[[#This Row],[Order Date]])/3,0)</f>
        <v>Q4</v>
      </c>
      <c r="E1994" s="4">
        <f>MONTH(SalesDataTable[[#This Row],[Order Date]])</f>
        <v>12</v>
      </c>
      <c r="F1994" s="4" t="str">
        <f>TEXT(SalesDataTable[[#This Row],[Order Date]],"MMM")</f>
        <v>Dec</v>
      </c>
      <c r="G1994" s="4" t="s">
        <v>0</v>
      </c>
      <c r="H1994" s="4" t="s">
        <v>1</v>
      </c>
      <c r="I1994" s="4" t="s">
        <v>2</v>
      </c>
      <c r="J1994" s="4" t="s">
        <v>13</v>
      </c>
      <c r="K1994" s="4" t="s">
        <v>23</v>
      </c>
      <c r="L1994" s="4" t="s">
        <v>51</v>
      </c>
      <c r="M1994" s="8">
        <v>1</v>
      </c>
      <c r="N1994" s="5">
        <v>125.66</v>
      </c>
      <c r="O1994" s="6">
        <v>0.15</v>
      </c>
      <c r="P1994" s="5">
        <v>60.6</v>
      </c>
      <c r="Q1994" s="5">
        <f t="shared" si="124"/>
        <v>106.81099999999999</v>
      </c>
      <c r="R1994" s="5">
        <f t="shared" si="125"/>
        <v>60.6</v>
      </c>
      <c r="S1994" s="5">
        <f t="shared" si="126"/>
        <v>46.210999999999991</v>
      </c>
      <c r="T1994" s="7">
        <f t="shared" si="127"/>
        <v>0.43264270533933763</v>
      </c>
    </row>
    <row r="1995" spans="1:20" ht="15.6">
      <c r="A1995" s="2">
        <v>3885</v>
      </c>
      <c r="B1995" s="3">
        <v>46131</v>
      </c>
      <c r="C1995" s="4">
        <f>YEAR(SalesDataTable[[#This Row],[Order Date]])</f>
        <v>2026</v>
      </c>
      <c r="D1995" s="4" t="str">
        <f>"Q"&amp;ROUNDUP(MONTH(SalesDataTable[[#This Row],[Order Date]])/3,0)</f>
        <v>Q2</v>
      </c>
      <c r="E1995" s="4">
        <f>MONTH(SalesDataTable[[#This Row],[Order Date]])</f>
        <v>4</v>
      </c>
      <c r="F1995" s="4" t="str">
        <f>TEXT(SalesDataTable[[#This Row],[Order Date]],"MMM")</f>
        <v>Apr</v>
      </c>
      <c r="G1995" s="4" t="s">
        <v>0</v>
      </c>
      <c r="H1995" s="4" t="s">
        <v>50</v>
      </c>
      <c r="I1995" s="4" t="s">
        <v>2</v>
      </c>
      <c r="J1995" s="4" t="s">
        <v>13</v>
      </c>
      <c r="K1995" s="4" t="s">
        <v>14</v>
      </c>
      <c r="L1995" s="4" t="s">
        <v>44</v>
      </c>
      <c r="M1995" s="8">
        <v>2</v>
      </c>
      <c r="N1995" s="5">
        <v>133.97</v>
      </c>
      <c r="O1995" s="6">
        <v>0.15</v>
      </c>
      <c r="P1995" s="5">
        <v>67.36</v>
      </c>
      <c r="Q1995" s="5">
        <f t="shared" si="124"/>
        <v>227.749</v>
      </c>
      <c r="R1995" s="5">
        <f t="shared" si="125"/>
        <v>134.72</v>
      </c>
      <c r="S1995" s="5">
        <f t="shared" si="126"/>
        <v>93.028999999999996</v>
      </c>
      <c r="T1995" s="7">
        <f t="shared" si="127"/>
        <v>0.40847160690057915</v>
      </c>
    </row>
    <row r="1996" spans="1:20" ht="15.6">
      <c r="A1996" s="2">
        <v>3889</v>
      </c>
      <c r="B1996" s="3">
        <v>46053</v>
      </c>
      <c r="C1996" s="4">
        <f>YEAR(SalesDataTable[[#This Row],[Order Date]])</f>
        <v>2026</v>
      </c>
      <c r="D1996" s="4" t="str">
        <f>"Q"&amp;ROUNDUP(MONTH(SalesDataTable[[#This Row],[Order Date]])/3,0)</f>
        <v>Q1</v>
      </c>
      <c r="E1996" s="4">
        <f>MONTH(SalesDataTable[[#This Row],[Order Date]])</f>
        <v>1</v>
      </c>
      <c r="F1996" s="4" t="str">
        <f>TEXT(SalesDataTable[[#This Row],[Order Date]],"MMM")</f>
        <v>Jan</v>
      </c>
      <c r="G1996" s="4" t="s">
        <v>11</v>
      </c>
      <c r="H1996" s="4" t="s">
        <v>18</v>
      </c>
      <c r="I1996" s="4" t="s">
        <v>19</v>
      </c>
      <c r="J1996" s="4" t="s">
        <v>3</v>
      </c>
      <c r="K1996" s="4" t="s">
        <v>4</v>
      </c>
      <c r="L1996" s="4" t="s">
        <v>30</v>
      </c>
      <c r="M1996" s="8">
        <v>3</v>
      </c>
      <c r="N1996" s="5">
        <v>103.94</v>
      </c>
      <c r="O1996" s="6">
        <v>0.1</v>
      </c>
      <c r="P1996" s="5">
        <v>50.67</v>
      </c>
      <c r="Q1996" s="5">
        <f t="shared" si="124"/>
        <v>280.63799999999998</v>
      </c>
      <c r="R1996" s="5">
        <f t="shared" si="125"/>
        <v>152.01</v>
      </c>
      <c r="S1996" s="5">
        <f t="shared" si="126"/>
        <v>128.62799999999999</v>
      </c>
      <c r="T1996" s="7">
        <f t="shared" si="127"/>
        <v>0.45834135077929572</v>
      </c>
    </row>
    <row r="1997" spans="1:20" ht="15.6">
      <c r="A1997" s="2">
        <v>3891</v>
      </c>
      <c r="B1997" s="3">
        <v>46080</v>
      </c>
      <c r="C1997" s="4">
        <f>YEAR(SalesDataTable[[#This Row],[Order Date]])</f>
        <v>2026</v>
      </c>
      <c r="D1997" s="4" t="str">
        <f>"Q"&amp;ROUNDUP(MONTH(SalesDataTable[[#This Row],[Order Date]])/3,0)</f>
        <v>Q1</v>
      </c>
      <c r="E1997" s="4">
        <f>MONTH(SalesDataTable[[#This Row],[Order Date]])</f>
        <v>2</v>
      </c>
      <c r="F1997" s="4" t="str">
        <f>TEXT(SalesDataTable[[#This Row],[Order Date]],"MMM")</f>
        <v>Feb</v>
      </c>
      <c r="G1997" s="4" t="s">
        <v>0</v>
      </c>
      <c r="H1997" s="4" t="s">
        <v>1</v>
      </c>
      <c r="I1997" s="4" t="s">
        <v>19</v>
      </c>
      <c r="J1997" s="4" t="s">
        <v>3</v>
      </c>
      <c r="K1997" s="4" t="s">
        <v>4</v>
      </c>
      <c r="L1997" s="4" t="s">
        <v>5</v>
      </c>
      <c r="M1997" s="8">
        <v>1</v>
      </c>
      <c r="N1997" s="5">
        <v>82.04</v>
      </c>
      <c r="O1997" s="6">
        <v>0.1</v>
      </c>
      <c r="P1997" s="5">
        <v>41.46</v>
      </c>
      <c r="Q1997" s="5">
        <f t="shared" si="124"/>
        <v>73.836000000000013</v>
      </c>
      <c r="R1997" s="5">
        <f t="shared" si="125"/>
        <v>41.46</v>
      </c>
      <c r="S1997" s="5">
        <f t="shared" si="126"/>
        <v>32.376000000000012</v>
      </c>
      <c r="T1997" s="7">
        <f t="shared" si="127"/>
        <v>0.43848529172761264</v>
      </c>
    </row>
    <row r="1998" spans="1:20" ht="15.6">
      <c r="A1998" s="2">
        <v>3893</v>
      </c>
      <c r="B1998" s="3">
        <v>46228</v>
      </c>
      <c r="C1998" s="4">
        <f>YEAR(SalesDataTable[[#This Row],[Order Date]])</f>
        <v>2026</v>
      </c>
      <c r="D1998" s="4" t="str">
        <f>"Q"&amp;ROUNDUP(MONTH(SalesDataTable[[#This Row],[Order Date]])/3,0)</f>
        <v>Q3</v>
      </c>
      <c r="E1998" s="4">
        <f>MONTH(SalesDataTable[[#This Row],[Order Date]])</f>
        <v>7</v>
      </c>
      <c r="F1998" s="4" t="str">
        <f>TEXT(SalesDataTable[[#This Row],[Order Date]],"MMM")</f>
        <v>Jul</v>
      </c>
      <c r="G1998" s="4" t="s">
        <v>0</v>
      </c>
      <c r="H1998" s="4" t="s">
        <v>1</v>
      </c>
      <c r="I1998" s="4" t="s">
        <v>2</v>
      </c>
      <c r="J1998" s="4" t="s">
        <v>3</v>
      </c>
      <c r="K1998" s="4" t="s">
        <v>14</v>
      </c>
      <c r="L1998" s="4" t="s">
        <v>15</v>
      </c>
      <c r="M1998" s="8">
        <v>1</v>
      </c>
      <c r="N1998" s="5">
        <v>35.6</v>
      </c>
      <c r="O1998" s="6">
        <v>0</v>
      </c>
      <c r="P1998" s="5">
        <v>13.91</v>
      </c>
      <c r="Q1998" s="5">
        <f t="shared" si="124"/>
        <v>35.6</v>
      </c>
      <c r="R1998" s="5">
        <f t="shared" si="125"/>
        <v>13.91</v>
      </c>
      <c r="S1998" s="5">
        <f t="shared" si="126"/>
        <v>21.69</v>
      </c>
      <c r="T1998" s="7">
        <f t="shared" si="127"/>
        <v>0.60926966292134832</v>
      </c>
    </row>
    <row r="1999" spans="1:20" ht="15.6">
      <c r="A1999" s="2">
        <v>3895</v>
      </c>
      <c r="B1999" s="3">
        <v>46083</v>
      </c>
      <c r="C1999" s="4">
        <f>YEAR(SalesDataTable[[#This Row],[Order Date]])</f>
        <v>2026</v>
      </c>
      <c r="D1999" s="4" t="str">
        <f>"Q"&amp;ROUNDUP(MONTH(SalesDataTable[[#This Row],[Order Date]])/3,0)</f>
        <v>Q1</v>
      </c>
      <c r="E1999" s="4">
        <f>MONTH(SalesDataTable[[#This Row],[Order Date]])</f>
        <v>3</v>
      </c>
      <c r="F1999" s="4" t="str">
        <f>TEXT(SalesDataTable[[#This Row],[Order Date]],"MMM")</f>
        <v>Mar</v>
      </c>
      <c r="G1999" s="4" t="s">
        <v>20</v>
      </c>
      <c r="H1999" s="4" t="s">
        <v>31</v>
      </c>
      <c r="I1999" s="4" t="s">
        <v>2</v>
      </c>
      <c r="J1999" s="4" t="s">
        <v>16</v>
      </c>
      <c r="K1999" s="4" t="s">
        <v>14</v>
      </c>
      <c r="L1999" s="4" t="s">
        <v>48</v>
      </c>
      <c r="M1999" s="8">
        <v>2</v>
      </c>
      <c r="N1999" s="5">
        <v>164.74</v>
      </c>
      <c r="O1999" s="6">
        <v>0.05</v>
      </c>
      <c r="P1999" s="5">
        <v>89.9</v>
      </c>
      <c r="Q1999" s="5">
        <f t="shared" si="124"/>
        <v>313.00600000000003</v>
      </c>
      <c r="R1999" s="5">
        <f t="shared" si="125"/>
        <v>179.8</v>
      </c>
      <c r="S1999" s="5">
        <f t="shared" si="126"/>
        <v>133.20600000000002</v>
      </c>
      <c r="T1999" s="7">
        <f t="shared" si="127"/>
        <v>0.42557011686676932</v>
      </c>
    </row>
    <row r="2000" spans="1:20" ht="15.6">
      <c r="A2000" s="2">
        <v>3897</v>
      </c>
      <c r="B2000" s="3">
        <v>46143</v>
      </c>
      <c r="C2000" s="4">
        <f>YEAR(SalesDataTable[[#This Row],[Order Date]])</f>
        <v>2026</v>
      </c>
      <c r="D2000" s="4" t="str">
        <f>"Q"&amp;ROUNDUP(MONTH(SalesDataTable[[#This Row],[Order Date]])/3,0)</f>
        <v>Q2</v>
      </c>
      <c r="E2000" s="4">
        <f>MONTH(SalesDataTable[[#This Row],[Order Date]])</f>
        <v>5</v>
      </c>
      <c r="F2000" s="4" t="str">
        <f>TEXT(SalesDataTable[[#This Row],[Order Date]],"MMM")</f>
        <v>May</v>
      </c>
      <c r="G2000" s="4" t="s">
        <v>20</v>
      </c>
      <c r="H2000" s="4" t="s">
        <v>33</v>
      </c>
      <c r="I2000" s="4" t="s">
        <v>8</v>
      </c>
      <c r="J2000" s="4" t="s">
        <v>16</v>
      </c>
      <c r="K2000" s="4" t="s">
        <v>34</v>
      </c>
      <c r="L2000" s="4" t="s">
        <v>42</v>
      </c>
      <c r="M2000" s="8">
        <v>4</v>
      </c>
      <c r="N2000" s="5">
        <v>35.619999999999997</v>
      </c>
      <c r="O2000" s="6">
        <v>0.15</v>
      </c>
      <c r="P2000" s="5">
        <v>13.76</v>
      </c>
      <c r="Q2000" s="5">
        <f t="shared" si="124"/>
        <v>121.10799999999999</v>
      </c>
      <c r="R2000" s="5">
        <f t="shared" si="125"/>
        <v>55.04</v>
      </c>
      <c r="S2000" s="5">
        <f t="shared" si="126"/>
        <v>66.067999999999984</v>
      </c>
      <c r="T2000" s="7">
        <f t="shared" si="127"/>
        <v>0.54552960993493405</v>
      </c>
    </row>
    <row r="2001" spans="1:20" ht="15.6">
      <c r="A2001" s="2">
        <v>3899</v>
      </c>
      <c r="B2001" s="3">
        <v>46287</v>
      </c>
      <c r="C2001" s="4">
        <f>YEAR(SalesDataTable[[#This Row],[Order Date]])</f>
        <v>2026</v>
      </c>
      <c r="D2001" s="4" t="str">
        <f>"Q"&amp;ROUNDUP(MONTH(SalesDataTable[[#This Row],[Order Date]])/3,0)</f>
        <v>Q3</v>
      </c>
      <c r="E2001" s="4">
        <f>MONTH(SalesDataTable[[#This Row],[Order Date]])</f>
        <v>9</v>
      </c>
      <c r="F2001" s="4" t="str">
        <f>TEXT(SalesDataTable[[#This Row],[Order Date]],"MMM")</f>
        <v>Sep</v>
      </c>
      <c r="G2001" s="4" t="s">
        <v>20</v>
      </c>
      <c r="H2001" s="4" t="s">
        <v>21</v>
      </c>
      <c r="I2001" s="4" t="s">
        <v>8</v>
      </c>
      <c r="J2001" s="4" t="s">
        <v>3</v>
      </c>
      <c r="K2001" s="4" t="s">
        <v>23</v>
      </c>
      <c r="L2001" s="4" t="s">
        <v>51</v>
      </c>
      <c r="M2001" s="8">
        <v>6</v>
      </c>
      <c r="N2001" s="5">
        <v>121.7</v>
      </c>
      <c r="O2001" s="6">
        <v>0.15</v>
      </c>
      <c r="P2001" s="5">
        <v>61.26</v>
      </c>
      <c r="Q2001" s="5">
        <f t="shared" si="124"/>
        <v>620.67000000000007</v>
      </c>
      <c r="R2001" s="5">
        <f t="shared" si="125"/>
        <v>367.56</v>
      </c>
      <c r="S2001" s="5">
        <f t="shared" si="126"/>
        <v>253.11000000000007</v>
      </c>
      <c r="T2001" s="7">
        <f t="shared" si="127"/>
        <v>0.40780124703948967</v>
      </c>
    </row>
    <row r="2002" spans="1:20" ht="15.6">
      <c r="A2002" s="2">
        <v>3901</v>
      </c>
      <c r="B2002" s="3">
        <v>46069</v>
      </c>
      <c r="C2002" s="4">
        <f>YEAR(SalesDataTable[[#This Row],[Order Date]])</f>
        <v>2026</v>
      </c>
      <c r="D2002" s="4" t="str">
        <f>"Q"&amp;ROUNDUP(MONTH(SalesDataTable[[#This Row],[Order Date]])/3,0)</f>
        <v>Q1</v>
      </c>
      <c r="E2002" s="4">
        <f>MONTH(SalesDataTable[[#This Row],[Order Date]])</f>
        <v>2</v>
      </c>
      <c r="F2002" s="4" t="str">
        <f>TEXT(SalesDataTable[[#This Row],[Order Date]],"MMM")</f>
        <v>Feb</v>
      </c>
      <c r="G2002" s="4" t="s">
        <v>20</v>
      </c>
      <c r="H2002" s="4" t="s">
        <v>31</v>
      </c>
      <c r="I2002" s="4" t="s">
        <v>19</v>
      </c>
      <c r="J2002" s="4" t="s">
        <v>13</v>
      </c>
      <c r="K2002" s="4" t="s">
        <v>9</v>
      </c>
      <c r="L2002" s="4" t="s">
        <v>46</v>
      </c>
      <c r="M2002" s="8">
        <v>4</v>
      </c>
      <c r="N2002" s="5">
        <v>70.67</v>
      </c>
      <c r="O2002" s="6">
        <v>0.05</v>
      </c>
      <c r="P2002" s="5">
        <v>32.96</v>
      </c>
      <c r="Q2002" s="5">
        <f t="shared" si="124"/>
        <v>268.54599999999999</v>
      </c>
      <c r="R2002" s="5">
        <f t="shared" si="125"/>
        <v>131.84</v>
      </c>
      <c r="S2002" s="5">
        <f t="shared" si="126"/>
        <v>136.70599999999999</v>
      </c>
      <c r="T2002" s="7">
        <f t="shared" si="127"/>
        <v>0.50905990035226734</v>
      </c>
    </row>
    <row r="2003" spans="1:20" ht="15.6">
      <c r="A2003" s="2">
        <v>3903</v>
      </c>
      <c r="B2003" s="3">
        <v>46029</v>
      </c>
      <c r="C2003" s="4">
        <f>YEAR(SalesDataTable[[#This Row],[Order Date]])</f>
        <v>2026</v>
      </c>
      <c r="D2003" s="4" t="str">
        <f>"Q"&amp;ROUNDUP(MONTH(SalesDataTable[[#This Row],[Order Date]])/3,0)</f>
        <v>Q1</v>
      </c>
      <c r="E2003" s="4">
        <f>MONTH(SalesDataTable[[#This Row],[Order Date]])</f>
        <v>1</v>
      </c>
      <c r="F2003" s="4" t="str">
        <f>TEXT(SalesDataTable[[#This Row],[Order Date]],"MMM")</f>
        <v>Jan</v>
      </c>
      <c r="G2003" s="4" t="s">
        <v>20</v>
      </c>
      <c r="H2003" s="4" t="s">
        <v>33</v>
      </c>
      <c r="I2003" s="4" t="s">
        <v>2</v>
      </c>
      <c r="J2003" s="4" t="s">
        <v>3</v>
      </c>
      <c r="K2003" s="4" t="s">
        <v>34</v>
      </c>
      <c r="L2003" s="4" t="s">
        <v>45</v>
      </c>
      <c r="M2003" s="8">
        <v>2</v>
      </c>
      <c r="N2003" s="5">
        <v>51.56</v>
      </c>
      <c r="O2003" s="6">
        <v>0.05</v>
      </c>
      <c r="P2003" s="5">
        <v>22.26</v>
      </c>
      <c r="Q2003" s="5">
        <f t="shared" si="124"/>
        <v>97.963999999999999</v>
      </c>
      <c r="R2003" s="5">
        <f t="shared" si="125"/>
        <v>44.52</v>
      </c>
      <c r="S2003" s="5">
        <f t="shared" si="126"/>
        <v>53.443999999999996</v>
      </c>
      <c r="T2003" s="7">
        <f t="shared" si="127"/>
        <v>0.54554734392225712</v>
      </c>
    </row>
    <row r="2004" spans="1:20" ht="15.6">
      <c r="A2004" s="2">
        <v>3904</v>
      </c>
      <c r="B2004" s="3">
        <v>46300</v>
      </c>
      <c r="C2004" s="4">
        <f>YEAR(SalesDataTable[[#This Row],[Order Date]])</f>
        <v>2026</v>
      </c>
      <c r="D2004" s="4" t="str">
        <f>"Q"&amp;ROUNDUP(MONTH(SalesDataTable[[#This Row],[Order Date]])/3,0)</f>
        <v>Q4</v>
      </c>
      <c r="E2004" s="4">
        <f>MONTH(SalesDataTable[[#This Row],[Order Date]])</f>
        <v>10</v>
      </c>
      <c r="F2004" s="4" t="str">
        <f>TEXT(SalesDataTable[[#This Row],[Order Date]],"MMM")</f>
        <v>Oct</v>
      </c>
      <c r="G2004" s="4" t="s">
        <v>6</v>
      </c>
      <c r="H2004" s="4" t="s">
        <v>27</v>
      </c>
      <c r="I2004" s="4" t="s">
        <v>2</v>
      </c>
      <c r="J2004" s="4" t="s">
        <v>3</v>
      </c>
      <c r="K2004" s="4" t="s">
        <v>14</v>
      </c>
      <c r="L2004" s="4" t="s">
        <v>32</v>
      </c>
      <c r="M2004" s="8">
        <v>2</v>
      </c>
      <c r="N2004" s="5">
        <v>46.72</v>
      </c>
      <c r="O2004" s="6">
        <v>0</v>
      </c>
      <c r="P2004" s="5">
        <v>18.39</v>
      </c>
      <c r="Q2004" s="5">
        <f t="shared" si="124"/>
        <v>93.44</v>
      </c>
      <c r="R2004" s="5">
        <f t="shared" si="125"/>
        <v>36.78</v>
      </c>
      <c r="S2004" s="5">
        <f t="shared" si="126"/>
        <v>56.66</v>
      </c>
      <c r="T2004" s="7">
        <f t="shared" si="127"/>
        <v>0.60637842465753422</v>
      </c>
    </row>
    <row r="2005" spans="1:20" ht="15.6">
      <c r="A2005" s="2">
        <v>3909</v>
      </c>
      <c r="B2005" s="3">
        <v>46192</v>
      </c>
      <c r="C2005" s="4">
        <f>YEAR(SalesDataTable[[#This Row],[Order Date]])</f>
        <v>2026</v>
      </c>
      <c r="D2005" s="4" t="str">
        <f>"Q"&amp;ROUNDUP(MONTH(SalesDataTable[[#This Row],[Order Date]])/3,0)</f>
        <v>Q2</v>
      </c>
      <c r="E2005" s="4">
        <f>MONTH(SalesDataTable[[#This Row],[Order Date]])</f>
        <v>6</v>
      </c>
      <c r="F2005" s="4" t="str">
        <f>TEXT(SalesDataTable[[#This Row],[Order Date]],"MMM")</f>
        <v>Jun</v>
      </c>
      <c r="G2005" s="4" t="s">
        <v>6</v>
      </c>
      <c r="H2005" s="4" t="s">
        <v>7</v>
      </c>
      <c r="I2005" s="4" t="s">
        <v>28</v>
      </c>
      <c r="J2005" s="4" t="s">
        <v>3</v>
      </c>
      <c r="K2005" s="4" t="s">
        <v>9</v>
      </c>
      <c r="L2005" s="4" t="s">
        <v>37</v>
      </c>
      <c r="M2005" s="8">
        <v>1</v>
      </c>
      <c r="N2005" s="5">
        <v>156.05000000000001</v>
      </c>
      <c r="O2005" s="6">
        <v>0.05</v>
      </c>
      <c r="P2005" s="5">
        <v>81.28</v>
      </c>
      <c r="Q2005" s="5">
        <f t="shared" si="124"/>
        <v>148.2475</v>
      </c>
      <c r="R2005" s="5">
        <f t="shared" si="125"/>
        <v>81.28</v>
      </c>
      <c r="S2005" s="5">
        <f t="shared" si="126"/>
        <v>66.967500000000001</v>
      </c>
      <c r="T2005" s="7">
        <f t="shared" si="127"/>
        <v>0.45172768512116562</v>
      </c>
    </row>
    <row r="2006" spans="1:20" ht="15.6">
      <c r="A2006" s="2">
        <v>3910</v>
      </c>
      <c r="B2006" s="3">
        <v>46307</v>
      </c>
      <c r="C2006" s="4">
        <f>YEAR(SalesDataTable[[#This Row],[Order Date]])</f>
        <v>2026</v>
      </c>
      <c r="D2006" s="4" t="str">
        <f>"Q"&amp;ROUNDUP(MONTH(SalesDataTable[[#This Row],[Order Date]])/3,0)</f>
        <v>Q4</v>
      </c>
      <c r="E2006" s="4">
        <f>MONTH(SalesDataTable[[#This Row],[Order Date]])</f>
        <v>10</v>
      </c>
      <c r="F2006" s="4" t="str">
        <f>TEXT(SalesDataTable[[#This Row],[Order Date]],"MMM")</f>
        <v>Oct</v>
      </c>
      <c r="G2006" s="4" t="s">
        <v>11</v>
      </c>
      <c r="H2006" s="4" t="s">
        <v>12</v>
      </c>
      <c r="I2006" s="4" t="s">
        <v>2</v>
      </c>
      <c r="J2006" s="4" t="s">
        <v>16</v>
      </c>
      <c r="K2006" s="4" t="s">
        <v>4</v>
      </c>
      <c r="L2006" s="4" t="s">
        <v>26</v>
      </c>
      <c r="M2006" s="8">
        <v>3</v>
      </c>
      <c r="N2006" s="5">
        <v>41.09</v>
      </c>
      <c r="O2006" s="6">
        <v>0</v>
      </c>
      <c r="P2006" s="5">
        <v>17.18</v>
      </c>
      <c r="Q2006" s="5">
        <f t="shared" si="124"/>
        <v>123.27000000000001</v>
      </c>
      <c r="R2006" s="5">
        <f t="shared" si="125"/>
        <v>51.54</v>
      </c>
      <c r="S2006" s="5">
        <f t="shared" si="126"/>
        <v>71.730000000000018</v>
      </c>
      <c r="T2006" s="7">
        <f t="shared" si="127"/>
        <v>0.58189340472134354</v>
      </c>
    </row>
    <row r="2007" spans="1:20" ht="15.6">
      <c r="A2007" s="2">
        <v>3911</v>
      </c>
      <c r="B2007" s="3">
        <v>46043</v>
      </c>
      <c r="C2007" s="4">
        <f>YEAR(SalesDataTable[[#This Row],[Order Date]])</f>
        <v>2026</v>
      </c>
      <c r="D2007" s="4" t="str">
        <f>"Q"&amp;ROUNDUP(MONTH(SalesDataTable[[#This Row],[Order Date]])/3,0)</f>
        <v>Q1</v>
      </c>
      <c r="E2007" s="4">
        <f>MONTH(SalesDataTable[[#This Row],[Order Date]])</f>
        <v>1</v>
      </c>
      <c r="F2007" s="4" t="str">
        <f>TEXT(SalesDataTable[[#This Row],[Order Date]],"MMM")</f>
        <v>Jan</v>
      </c>
      <c r="G2007" s="4" t="s">
        <v>0</v>
      </c>
      <c r="H2007" s="4" t="s">
        <v>50</v>
      </c>
      <c r="I2007" s="4" t="s">
        <v>2</v>
      </c>
      <c r="J2007" s="4" t="s">
        <v>3</v>
      </c>
      <c r="K2007" s="4" t="s">
        <v>9</v>
      </c>
      <c r="L2007" s="4" t="s">
        <v>37</v>
      </c>
      <c r="M2007" s="8">
        <v>5</v>
      </c>
      <c r="N2007" s="5">
        <v>152.81</v>
      </c>
      <c r="O2007" s="6">
        <v>0</v>
      </c>
      <c r="P2007" s="5">
        <v>78.989999999999995</v>
      </c>
      <c r="Q2007" s="5">
        <f t="shared" si="124"/>
        <v>764.05</v>
      </c>
      <c r="R2007" s="5">
        <f t="shared" si="125"/>
        <v>394.95</v>
      </c>
      <c r="S2007" s="5">
        <f t="shared" si="126"/>
        <v>369.09999999999997</v>
      </c>
      <c r="T2007" s="7">
        <f t="shared" si="127"/>
        <v>0.48308356782933054</v>
      </c>
    </row>
    <row r="2008" spans="1:20" ht="15.6">
      <c r="A2008" s="2">
        <v>3913</v>
      </c>
      <c r="B2008" s="3">
        <v>46156</v>
      </c>
      <c r="C2008" s="4">
        <f>YEAR(SalesDataTable[[#This Row],[Order Date]])</f>
        <v>2026</v>
      </c>
      <c r="D2008" s="4" t="str">
        <f>"Q"&amp;ROUNDUP(MONTH(SalesDataTable[[#This Row],[Order Date]])/3,0)</f>
        <v>Q2</v>
      </c>
      <c r="E2008" s="4">
        <f>MONTH(SalesDataTable[[#This Row],[Order Date]])</f>
        <v>5</v>
      </c>
      <c r="F2008" s="4" t="str">
        <f>TEXT(SalesDataTable[[#This Row],[Order Date]],"MMM")</f>
        <v>May</v>
      </c>
      <c r="G2008" s="4" t="s">
        <v>6</v>
      </c>
      <c r="H2008" s="4" t="s">
        <v>43</v>
      </c>
      <c r="I2008" s="4" t="s">
        <v>2</v>
      </c>
      <c r="J2008" s="4" t="s">
        <v>13</v>
      </c>
      <c r="K2008" s="4" t="s">
        <v>4</v>
      </c>
      <c r="L2008" s="4" t="s">
        <v>22</v>
      </c>
      <c r="M2008" s="8">
        <v>1</v>
      </c>
      <c r="N2008" s="5">
        <v>50.34</v>
      </c>
      <c r="O2008" s="6">
        <v>0.05</v>
      </c>
      <c r="P2008" s="5">
        <v>22.23</v>
      </c>
      <c r="Q2008" s="5">
        <f t="shared" si="124"/>
        <v>47.823</v>
      </c>
      <c r="R2008" s="5">
        <f t="shared" si="125"/>
        <v>22.23</v>
      </c>
      <c r="S2008" s="5">
        <f t="shared" si="126"/>
        <v>25.593</v>
      </c>
      <c r="T2008" s="7">
        <f t="shared" si="127"/>
        <v>0.53516090584028608</v>
      </c>
    </row>
    <row r="2009" spans="1:20" ht="15.6">
      <c r="A2009" s="2">
        <v>3917</v>
      </c>
      <c r="B2009" s="3">
        <v>46080</v>
      </c>
      <c r="C2009" s="4">
        <f>YEAR(SalesDataTable[[#This Row],[Order Date]])</f>
        <v>2026</v>
      </c>
      <c r="D2009" s="4" t="str">
        <f>"Q"&amp;ROUNDUP(MONTH(SalesDataTable[[#This Row],[Order Date]])/3,0)</f>
        <v>Q1</v>
      </c>
      <c r="E2009" s="4">
        <f>MONTH(SalesDataTable[[#This Row],[Order Date]])</f>
        <v>2</v>
      </c>
      <c r="F2009" s="4" t="str">
        <f>TEXT(SalesDataTable[[#This Row],[Order Date]],"MMM")</f>
        <v>Feb</v>
      </c>
      <c r="G2009" s="4" t="s">
        <v>20</v>
      </c>
      <c r="H2009" s="4" t="s">
        <v>21</v>
      </c>
      <c r="I2009" s="4" t="s">
        <v>2</v>
      </c>
      <c r="J2009" s="4" t="s">
        <v>3</v>
      </c>
      <c r="K2009" s="4" t="s">
        <v>14</v>
      </c>
      <c r="L2009" s="4" t="s">
        <v>15</v>
      </c>
      <c r="M2009" s="8">
        <v>3</v>
      </c>
      <c r="N2009" s="5">
        <v>36.630000000000003</v>
      </c>
      <c r="O2009" s="6">
        <v>0</v>
      </c>
      <c r="P2009" s="5">
        <v>13.26</v>
      </c>
      <c r="Q2009" s="5">
        <f t="shared" si="124"/>
        <v>109.89000000000001</v>
      </c>
      <c r="R2009" s="5">
        <f t="shared" si="125"/>
        <v>39.78</v>
      </c>
      <c r="S2009" s="5">
        <f t="shared" si="126"/>
        <v>70.110000000000014</v>
      </c>
      <c r="T2009" s="7">
        <f t="shared" si="127"/>
        <v>0.63800163800163801</v>
      </c>
    </row>
    <row r="2010" spans="1:20" ht="15.6">
      <c r="A2010" s="2">
        <v>3918</v>
      </c>
      <c r="B2010" s="3">
        <v>46251</v>
      </c>
      <c r="C2010" s="4">
        <f>YEAR(SalesDataTable[[#This Row],[Order Date]])</f>
        <v>2026</v>
      </c>
      <c r="D2010" s="4" t="str">
        <f>"Q"&amp;ROUNDUP(MONTH(SalesDataTable[[#This Row],[Order Date]])/3,0)</f>
        <v>Q3</v>
      </c>
      <c r="E2010" s="4">
        <f>MONTH(SalesDataTable[[#This Row],[Order Date]])</f>
        <v>8</v>
      </c>
      <c r="F2010" s="4" t="str">
        <f>TEXT(SalesDataTable[[#This Row],[Order Date]],"MMM")</f>
        <v>Aug</v>
      </c>
      <c r="G2010" s="4" t="s">
        <v>6</v>
      </c>
      <c r="H2010" s="4" t="s">
        <v>7</v>
      </c>
      <c r="I2010" s="4" t="s">
        <v>28</v>
      </c>
      <c r="J2010" s="4" t="s">
        <v>13</v>
      </c>
      <c r="K2010" s="4" t="s">
        <v>14</v>
      </c>
      <c r="L2010" s="4" t="s">
        <v>48</v>
      </c>
      <c r="M2010" s="8">
        <v>3</v>
      </c>
      <c r="N2010" s="5">
        <v>168.51</v>
      </c>
      <c r="O2010" s="6">
        <v>0</v>
      </c>
      <c r="P2010" s="5">
        <v>85.34</v>
      </c>
      <c r="Q2010" s="5">
        <f t="shared" si="124"/>
        <v>505.53</v>
      </c>
      <c r="R2010" s="5">
        <f t="shared" si="125"/>
        <v>256.02</v>
      </c>
      <c r="S2010" s="5">
        <f t="shared" si="126"/>
        <v>249.51</v>
      </c>
      <c r="T2010" s="7">
        <f t="shared" si="127"/>
        <v>0.49356121298439265</v>
      </c>
    </row>
    <row r="2011" spans="1:20" ht="15.6">
      <c r="A2011" s="2">
        <v>3919</v>
      </c>
      <c r="B2011" s="3">
        <v>46167</v>
      </c>
      <c r="C2011" s="4">
        <f>YEAR(SalesDataTable[[#This Row],[Order Date]])</f>
        <v>2026</v>
      </c>
      <c r="D2011" s="4" t="str">
        <f>"Q"&amp;ROUNDUP(MONTH(SalesDataTable[[#This Row],[Order Date]])/3,0)</f>
        <v>Q2</v>
      </c>
      <c r="E2011" s="4">
        <f>MONTH(SalesDataTable[[#This Row],[Order Date]])</f>
        <v>5</v>
      </c>
      <c r="F2011" s="4" t="str">
        <f>TEXT(SalesDataTable[[#This Row],[Order Date]],"MMM")</f>
        <v>May</v>
      </c>
      <c r="G2011" s="4" t="s">
        <v>11</v>
      </c>
      <c r="H2011" s="4" t="s">
        <v>12</v>
      </c>
      <c r="I2011" s="4" t="s">
        <v>19</v>
      </c>
      <c r="J2011" s="4" t="s">
        <v>16</v>
      </c>
      <c r="K2011" s="4" t="s">
        <v>9</v>
      </c>
      <c r="L2011" s="4" t="s">
        <v>37</v>
      </c>
      <c r="M2011" s="8">
        <v>6</v>
      </c>
      <c r="N2011" s="5">
        <v>157.33000000000001</v>
      </c>
      <c r="O2011" s="6">
        <v>0</v>
      </c>
      <c r="P2011" s="5">
        <v>78.849999999999994</v>
      </c>
      <c r="Q2011" s="5">
        <f t="shared" si="124"/>
        <v>943.98</v>
      </c>
      <c r="R2011" s="5">
        <f t="shared" si="125"/>
        <v>473.09999999999997</v>
      </c>
      <c r="S2011" s="5">
        <f t="shared" si="126"/>
        <v>470.88000000000005</v>
      </c>
      <c r="T2011" s="7">
        <f t="shared" si="127"/>
        <v>0.4988241276298227</v>
      </c>
    </row>
    <row r="2012" spans="1:20" ht="15.6">
      <c r="A2012" s="2">
        <v>3920</v>
      </c>
      <c r="B2012" s="3">
        <v>46133</v>
      </c>
      <c r="C2012" s="4">
        <f>YEAR(SalesDataTable[[#This Row],[Order Date]])</f>
        <v>2026</v>
      </c>
      <c r="D2012" s="4" t="str">
        <f>"Q"&amp;ROUNDUP(MONTH(SalesDataTable[[#This Row],[Order Date]])/3,0)</f>
        <v>Q2</v>
      </c>
      <c r="E2012" s="4">
        <f>MONTH(SalesDataTable[[#This Row],[Order Date]])</f>
        <v>4</v>
      </c>
      <c r="F2012" s="4" t="str">
        <f>TEXT(SalesDataTable[[#This Row],[Order Date]],"MMM")</f>
        <v>Apr</v>
      </c>
      <c r="G2012" s="4" t="s">
        <v>6</v>
      </c>
      <c r="H2012" s="4" t="s">
        <v>41</v>
      </c>
      <c r="I2012" s="4" t="s">
        <v>2</v>
      </c>
      <c r="J2012" s="4" t="s">
        <v>3</v>
      </c>
      <c r="K2012" s="4" t="s">
        <v>4</v>
      </c>
      <c r="L2012" s="4" t="s">
        <v>30</v>
      </c>
      <c r="M2012" s="8">
        <v>2</v>
      </c>
      <c r="N2012" s="5">
        <v>100.39</v>
      </c>
      <c r="O2012" s="6">
        <v>0</v>
      </c>
      <c r="P2012" s="5">
        <v>49.05</v>
      </c>
      <c r="Q2012" s="5">
        <f t="shared" si="124"/>
        <v>200.78</v>
      </c>
      <c r="R2012" s="5">
        <f t="shared" si="125"/>
        <v>98.1</v>
      </c>
      <c r="S2012" s="5">
        <f t="shared" si="126"/>
        <v>102.68</v>
      </c>
      <c r="T2012" s="7">
        <f t="shared" si="127"/>
        <v>0.51140551847793603</v>
      </c>
    </row>
    <row r="2013" spans="1:20" ht="15.6">
      <c r="A2013" s="2">
        <v>3921</v>
      </c>
      <c r="B2013" s="3">
        <v>46358</v>
      </c>
      <c r="C2013" s="4">
        <f>YEAR(SalesDataTable[[#This Row],[Order Date]])</f>
        <v>2026</v>
      </c>
      <c r="D2013" s="4" t="str">
        <f>"Q"&amp;ROUNDUP(MONTH(SalesDataTable[[#This Row],[Order Date]])/3,0)</f>
        <v>Q4</v>
      </c>
      <c r="E2013" s="4">
        <f>MONTH(SalesDataTable[[#This Row],[Order Date]])</f>
        <v>12</v>
      </c>
      <c r="F2013" s="4" t="str">
        <f>TEXT(SalesDataTable[[#This Row],[Order Date]],"MMM")</f>
        <v>Dec</v>
      </c>
      <c r="G2013" s="4" t="s">
        <v>11</v>
      </c>
      <c r="H2013" s="4" t="s">
        <v>25</v>
      </c>
      <c r="I2013" s="4" t="s">
        <v>8</v>
      </c>
      <c r="J2013" s="4" t="s">
        <v>16</v>
      </c>
      <c r="K2013" s="4" t="s">
        <v>9</v>
      </c>
      <c r="L2013" s="4" t="s">
        <v>17</v>
      </c>
      <c r="M2013" s="8">
        <v>12</v>
      </c>
      <c r="N2013" s="5">
        <v>142.93</v>
      </c>
      <c r="O2013" s="6">
        <v>0.1</v>
      </c>
      <c r="P2013" s="5">
        <v>79.81</v>
      </c>
      <c r="Q2013" s="5">
        <f t="shared" si="124"/>
        <v>1543.644</v>
      </c>
      <c r="R2013" s="5">
        <f t="shared" si="125"/>
        <v>957.72</v>
      </c>
      <c r="S2013" s="5">
        <f t="shared" si="126"/>
        <v>585.92399999999998</v>
      </c>
      <c r="T2013" s="7">
        <f t="shared" si="127"/>
        <v>0.37957197384889263</v>
      </c>
    </row>
    <row r="2014" spans="1:20" ht="15.6">
      <c r="A2014" s="2">
        <v>3922</v>
      </c>
      <c r="B2014" s="3">
        <v>46364</v>
      </c>
      <c r="C2014" s="4">
        <f>YEAR(SalesDataTable[[#This Row],[Order Date]])</f>
        <v>2026</v>
      </c>
      <c r="D2014" s="4" t="str">
        <f>"Q"&amp;ROUNDUP(MONTH(SalesDataTable[[#This Row],[Order Date]])/3,0)</f>
        <v>Q4</v>
      </c>
      <c r="E2014" s="4">
        <f>MONTH(SalesDataTable[[#This Row],[Order Date]])</f>
        <v>12</v>
      </c>
      <c r="F2014" s="4" t="str">
        <f>TEXT(SalesDataTable[[#This Row],[Order Date]],"MMM")</f>
        <v>Dec</v>
      </c>
      <c r="G2014" s="4" t="s">
        <v>20</v>
      </c>
      <c r="H2014" s="4" t="s">
        <v>33</v>
      </c>
      <c r="I2014" s="4" t="s">
        <v>19</v>
      </c>
      <c r="J2014" s="4" t="s">
        <v>13</v>
      </c>
      <c r="K2014" s="4" t="s">
        <v>9</v>
      </c>
      <c r="L2014" s="4" t="s">
        <v>17</v>
      </c>
      <c r="M2014" s="8">
        <v>2</v>
      </c>
      <c r="N2014" s="5">
        <v>146.25</v>
      </c>
      <c r="O2014" s="6">
        <v>0.05</v>
      </c>
      <c r="P2014" s="5">
        <v>77.3</v>
      </c>
      <c r="Q2014" s="5">
        <f t="shared" si="124"/>
        <v>277.875</v>
      </c>
      <c r="R2014" s="5">
        <f t="shared" si="125"/>
        <v>154.6</v>
      </c>
      <c r="S2014" s="5">
        <f t="shared" si="126"/>
        <v>123.27500000000001</v>
      </c>
      <c r="T2014" s="7">
        <f t="shared" si="127"/>
        <v>0.44363472784525421</v>
      </c>
    </row>
    <row r="2015" spans="1:20" ht="15.6">
      <c r="A2015" s="2">
        <v>3925</v>
      </c>
      <c r="B2015" s="3">
        <v>46111</v>
      </c>
      <c r="C2015" s="4">
        <f>YEAR(SalesDataTable[[#This Row],[Order Date]])</f>
        <v>2026</v>
      </c>
      <c r="D2015" s="4" t="str">
        <f>"Q"&amp;ROUNDUP(MONTH(SalesDataTable[[#This Row],[Order Date]])/3,0)</f>
        <v>Q1</v>
      </c>
      <c r="E2015" s="4">
        <f>MONTH(SalesDataTable[[#This Row],[Order Date]])</f>
        <v>3</v>
      </c>
      <c r="F2015" s="4" t="str">
        <f>TEXT(SalesDataTable[[#This Row],[Order Date]],"MMM")</f>
        <v>Mar</v>
      </c>
      <c r="G2015" s="4" t="s">
        <v>20</v>
      </c>
      <c r="H2015" s="4" t="s">
        <v>47</v>
      </c>
      <c r="I2015" s="4" t="s">
        <v>2</v>
      </c>
      <c r="J2015" s="4" t="s">
        <v>16</v>
      </c>
      <c r="K2015" s="4" t="s">
        <v>34</v>
      </c>
      <c r="L2015" s="4" t="s">
        <v>42</v>
      </c>
      <c r="M2015" s="8">
        <v>2</v>
      </c>
      <c r="N2015" s="5">
        <v>36.630000000000003</v>
      </c>
      <c r="O2015" s="6">
        <v>0</v>
      </c>
      <c r="P2015" s="5">
        <v>14.31</v>
      </c>
      <c r="Q2015" s="5">
        <f t="shared" si="124"/>
        <v>73.260000000000005</v>
      </c>
      <c r="R2015" s="5">
        <f t="shared" si="125"/>
        <v>28.62</v>
      </c>
      <c r="S2015" s="5">
        <f t="shared" si="126"/>
        <v>44.64</v>
      </c>
      <c r="T2015" s="7">
        <f t="shared" si="127"/>
        <v>0.60933660933660927</v>
      </c>
    </row>
    <row r="2016" spans="1:20" ht="15.6">
      <c r="A2016" s="2">
        <v>3926</v>
      </c>
      <c r="B2016" s="3">
        <v>46301</v>
      </c>
      <c r="C2016" s="4">
        <f>YEAR(SalesDataTable[[#This Row],[Order Date]])</f>
        <v>2026</v>
      </c>
      <c r="D2016" s="4" t="str">
        <f>"Q"&amp;ROUNDUP(MONTH(SalesDataTable[[#This Row],[Order Date]])/3,0)</f>
        <v>Q4</v>
      </c>
      <c r="E2016" s="4">
        <f>MONTH(SalesDataTable[[#This Row],[Order Date]])</f>
        <v>10</v>
      </c>
      <c r="F2016" s="4" t="str">
        <f>TEXT(SalesDataTable[[#This Row],[Order Date]],"MMM")</f>
        <v>Oct</v>
      </c>
      <c r="G2016" s="4" t="s">
        <v>11</v>
      </c>
      <c r="H2016" s="4" t="s">
        <v>25</v>
      </c>
      <c r="I2016" s="4" t="s">
        <v>2</v>
      </c>
      <c r="J2016" s="4" t="s">
        <v>16</v>
      </c>
      <c r="K2016" s="4" t="s">
        <v>9</v>
      </c>
      <c r="L2016" s="4" t="s">
        <v>37</v>
      </c>
      <c r="M2016" s="8">
        <v>6</v>
      </c>
      <c r="N2016" s="5">
        <v>154.93</v>
      </c>
      <c r="O2016" s="6">
        <v>0.05</v>
      </c>
      <c r="P2016" s="5">
        <v>79.430000000000007</v>
      </c>
      <c r="Q2016" s="5">
        <f t="shared" si="124"/>
        <v>883.101</v>
      </c>
      <c r="R2016" s="5">
        <f t="shared" si="125"/>
        <v>476.58000000000004</v>
      </c>
      <c r="S2016" s="5">
        <f t="shared" si="126"/>
        <v>406.52099999999996</v>
      </c>
      <c r="T2016" s="7">
        <f t="shared" si="127"/>
        <v>0.46033352923391546</v>
      </c>
    </row>
    <row r="2017" spans="1:20" ht="15.6">
      <c r="A2017" s="2">
        <v>3929</v>
      </c>
      <c r="B2017" s="3">
        <v>46094</v>
      </c>
      <c r="C2017" s="4">
        <f>YEAR(SalesDataTable[[#This Row],[Order Date]])</f>
        <v>2026</v>
      </c>
      <c r="D2017" s="4" t="str">
        <f>"Q"&amp;ROUNDUP(MONTH(SalesDataTable[[#This Row],[Order Date]])/3,0)</f>
        <v>Q1</v>
      </c>
      <c r="E2017" s="4">
        <f>MONTH(SalesDataTable[[#This Row],[Order Date]])</f>
        <v>3</v>
      </c>
      <c r="F2017" s="4" t="str">
        <f>TEXT(SalesDataTable[[#This Row],[Order Date]],"MMM")</f>
        <v>Mar</v>
      </c>
      <c r="G2017" s="4" t="s">
        <v>20</v>
      </c>
      <c r="H2017" s="4" t="s">
        <v>47</v>
      </c>
      <c r="I2017" s="4" t="s">
        <v>2</v>
      </c>
      <c r="J2017" s="4" t="s">
        <v>13</v>
      </c>
      <c r="K2017" s="4" t="s">
        <v>34</v>
      </c>
      <c r="L2017" s="4" t="s">
        <v>38</v>
      </c>
      <c r="M2017" s="8">
        <v>1</v>
      </c>
      <c r="N2017" s="5">
        <v>125.69</v>
      </c>
      <c r="O2017" s="6">
        <v>0</v>
      </c>
      <c r="P2017" s="5">
        <v>67.150000000000006</v>
      </c>
      <c r="Q2017" s="5">
        <f t="shared" si="124"/>
        <v>125.69</v>
      </c>
      <c r="R2017" s="5">
        <f t="shared" si="125"/>
        <v>67.150000000000006</v>
      </c>
      <c r="S2017" s="5">
        <f t="shared" si="126"/>
        <v>58.539999999999992</v>
      </c>
      <c r="T2017" s="7">
        <f t="shared" si="127"/>
        <v>0.465749065160315</v>
      </c>
    </row>
    <row r="2018" spans="1:20" ht="15.6">
      <c r="A2018" s="2">
        <v>3930</v>
      </c>
      <c r="B2018" s="3">
        <v>46137</v>
      </c>
      <c r="C2018" s="4">
        <f>YEAR(SalesDataTable[[#This Row],[Order Date]])</f>
        <v>2026</v>
      </c>
      <c r="D2018" s="4" t="str">
        <f>"Q"&amp;ROUNDUP(MONTH(SalesDataTable[[#This Row],[Order Date]])/3,0)</f>
        <v>Q2</v>
      </c>
      <c r="E2018" s="4">
        <f>MONTH(SalesDataTable[[#This Row],[Order Date]])</f>
        <v>4</v>
      </c>
      <c r="F2018" s="4" t="str">
        <f>TEXT(SalesDataTable[[#This Row],[Order Date]],"MMM")</f>
        <v>Apr</v>
      </c>
      <c r="G2018" s="4" t="s">
        <v>6</v>
      </c>
      <c r="H2018" s="4" t="s">
        <v>43</v>
      </c>
      <c r="I2018" s="4" t="s">
        <v>28</v>
      </c>
      <c r="J2018" s="4" t="s">
        <v>3</v>
      </c>
      <c r="K2018" s="4" t="s">
        <v>34</v>
      </c>
      <c r="L2018" s="4" t="s">
        <v>35</v>
      </c>
      <c r="M2018" s="8">
        <v>2</v>
      </c>
      <c r="N2018" s="5">
        <v>40.85</v>
      </c>
      <c r="O2018" s="6">
        <v>0</v>
      </c>
      <c r="P2018" s="5">
        <v>14.99</v>
      </c>
      <c r="Q2018" s="5">
        <f t="shared" si="124"/>
        <v>81.7</v>
      </c>
      <c r="R2018" s="5">
        <f t="shared" si="125"/>
        <v>29.98</v>
      </c>
      <c r="S2018" s="5">
        <f t="shared" si="126"/>
        <v>51.72</v>
      </c>
      <c r="T2018" s="7">
        <f t="shared" si="127"/>
        <v>0.633047735618115</v>
      </c>
    </row>
    <row r="2019" spans="1:20" ht="15.6">
      <c r="A2019" s="2">
        <v>3931</v>
      </c>
      <c r="B2019" s="3">
        <v>46206</v>
      </c>
      <c r="C2019" s="4">
        <f>YEAR(SalesDataTable[[#This Row],[Order Date]])</f>
        <v>2026</v>
      </c>
      <c r="D2019" s="4" t="str">
        <f>"Q"&amp;ROUNDUP(MONTH(SalesDataTable[[#This Row],[Order Date]])/3,0)</f>
        <v>Q3</v>
      </c>
      <c r="E2019" s="4">
        <f>MONTH(SalesDataTable[[#This Row],[Order Date]])</f>
        <v>7</v>
      </c>
      <c r="F2019" s="4" t="str">
        <f>TEXT(SalesDataTable[[#This Row],[Order Date]],"MMM")</f>
        <v>Jul</v>
      </c>
      <c r="G2019" s="4" t="s">
        <v>11</v>
      </c>
      <c r="H2019" s="4" t="s">
        <v>52</v>
      </c>
      <c r="I2019" s="4" t="s">
        <v>8</v>
      </c>
      <c r="J2019" s="4" t="s">
        <v>16</v>
      </c>
      <c r="K2019" s="4" t="s">
        <v>9</v>
      </c>
      <c r="L2019" s="4" t="s">
        <v>17</v>
      </c>
      <c r="M2019" s="8">
        <v>12</v>
      </c>
      <c r="N2019" s="5">
        <v>143.77000000000001</v>
      </c>
      <c r="O2019" s="6">
        <v>0.1</v>
      </c>
      <c r="P2019" s="5">
        <v>81.680000000000007</v>
      </c>
      <c r="Q2019" s="5">
        <f t="shared" si="124"/>
        <v>1552.7160000000003</v>
      </c>
      <c r="R2019" s="5">
        <f t="shared" si="125"/>
        <v>980.16000000000008</v>
      </c>
      <c r="S2019" s="5">
        <f t="shared" si="126"/>
        <v>572.55600000000027</v>
      </c>
      <c r="T2019" s="7">
        <f t="shared" si="127"/>
        <v>0.3687448316369511</v>
      </c>
    </row>
    <row r="2020" spans="1:20" ht="15.6">
      <c r="A2020" s="2">
        <v>3932</v>
      </c>
      <c r="B2020" s="3">
        <v>46199</v>
      </c>
      <c r="C2020" s="4">
        <f>YEAR(SalesDataTable[[#This Row],[Order Date]])</f>
        <v>2026</v>
      </c>
      <c r="D2020" s="4" t="str">
        <f>"Q"&amp;ROUNDUP(MONTH(SalesDataTable[[#This Row],[Order Date]])/3,0)</f>
        <v>Q2</v>
      </c>
      <c r="E2020" s="4">
        <f>MONTH(SalesDataTable[[#This Row],[Order Date]])</f>
        <v>6</v>
      </c>
      <c r="F2020" s="4" t="str">
        <f>TEXT(SalesDataTable[[#This Row],[Order Date]],"MMM")</f>
        <v>Jun</v>
      </c>
      <c r="G2020" s="4" t="s">
        <v>11</v>
      </c>
      <c r="H2020" s="4" t="s">
        <v>39</v>
      </c>
      <c r="I2020" s="4" t="s">
        <v>2</v>
      </c>
      <c r="J2020" s="4" t="s">
        <v>13</v>
      </c>
      <c r="K2020" s="4" t="s">
        <v>34</v>
      </c>
      <c r="L2020" s="4" t="s">
        <v>42</v>
      </c>
      <c r="M2020" s="8">
        <v>4</v>
      </c>
      <c r="N2020" s="5">
        <v>35.770000000000003</v>
      </c>
      <c r="O2020" s="6">
        <v>0</v>
      </c>
      <c r="P2020" s="5">
        <v>13.75</v>
      </c>
      <c r="Q2020" s="5">
        <f t="shared" si="124"/>
        <v>143.08000000000001</v>
      </c>
      <c r="R2020" s="5">
        <f t="shared" si="125"/>
        <v>55</v>
      </c>
      <c r="S2020" s="5">
        <f t="shared" si="126"/>
        <v>88.080000000000013</v>
      </c>
      <c r="T2020" s="7">
        <f t="shared" si="127"/>
        <v>0.61559966452334358</v>
      </c>
    </row>
    <row r="2021" spans="1:20" ht="15.6">
      <c r="A2021" s="2">
        <v>3933</v>
      </c>
      <c r="B2021" s="3">
        <v>46195</v>
      </c>
      <c r="C2021" s="4">
        <f>YEAR(SalesDataTable[[#This Row],[Order Date]])</f>
        <v>2026</v>
      </c>
      <c r="D2021" s="4" t="str">
        <f>"Q"&amp;ROUNDUP(MONTH(SalesDataTable[[#This Row],[Order Date]])/3,0)</f>
        <v>Q2</v>
      </c>
      <c r="E2021" s="4">
        <f>MONTH(SalesDataTable[[#This Row],[Order Date]])</f>
        <v>6</v>
      </c>
      <c r="F2021" s="4" t="str">
        <f>TEXT(SalesDataTable[[#This Row],[Order Date]],"MMM")</f>
        <v>Jun</v>
      </c>
      <c r="G2021" s="4" t="s">
        <v>20</v>
      </c>
      <c r="H2021" s="4" t="s">
        <v>21</v>
      </c>
      <c r="I2021" s="4" t="s">
        <v>19</v>
      </c>
      <c r="J2021" s="4" t="s">
        <v>13</v>
      </c>
      <c r="K2021" s="4" t="s">
        <v>34</v>
      </c>
      <c r="L2021" s="4" t="s">
        <v>45</v>
      </c>
      <c r="M2021" s="8">
        <v>2</v>
      </c>
      <c r="N2021" s="5">
        <v>51.42</v>
      </c>
      <c r="O2021" s="6">
        <v>0</v>
      </c>
      <c r="P2021" s="5">
        <v>22.19</v>
      </c>
      <c r="Q2021" s="5">
        <f t="shared" si="124"/>
        <v>102.84</v>
      </c>
      <c r="R2021" s="5">
        <f t="shared" si="125"/>
        <v>44.38</v>
      </c>
      <c r="S2021" s="5">
        <f t="shared" si="126"/>
        <v>58.46</v>
      </c>
      <c r="T2021" s="7">
        <f t="shared" si="127"/>
        <v>0.56845585375340335</v>
      </c>
    </row>
    <row r="2022" spans="1:20" ht="15.6">
      <c r="A2022" s="2">
        <v>3935</v>
      </c>
      <c r="B2022" s="3">
        <v>46250</v>
      </c>
      <c r="C2022" s="4">
        <f>YEAR(SalesDataTable[[#This Row],[Order Date]])</f>
        <v>2026</v>
      </c>
      <c r="D2022" s="4" t="str">
        <f>"Q"&amp;ROUNDUP(MONTH(SalesDataTable[[#This Row],[Order Date]])/3,0)</f>
        <v>Q3</v>
      </c>
      <c r="E2022" s="4">
        <f>MONTH(SalesDataTable[[#This Row],[Order Date]])</f>
        <v>8</v>
      </c>
      <c r="F2022" s="4" t="str">
        <f>TEXT(SalesDataTable[[#This Row],[Order Date]],"MMM")</f>
        <v>Aug</v>
      </c>
      <c r="G2022" s="4" t="s">
        <v>11</v>
      </c>
      <c r="H2022" s="4" t="s">
        <v>52</v>
      </c>
      <c r="I2022" s="4" t="s">
        <v>28</v>
      </c>
      <c r="J2022" s="4" t="s">
        <v>3</v>
      </c>
      <c r="K2022" s="4" t="s">
        <v>14</v>
      </c>
      <c r="L2022" s="4" t="s">
        <v>32</v>
      </c>
      <c r="M2022" s="8">
        <v>4</v>
      </c>
      <c r="N2022" s="5">
        <v>46.05</v>
      </c>
      <c r="O2022" s="6">
        <v>0</v>
      </c>
      <c r="P2022" s="5">
        <v>18.75</v>
      </c>
      <c r="Q2022" s="5">
        <f t="shared" si="124"/>
        <v>184.2</v>
      </c>
      <c r="R2022" s="5">
        <f t="shared" si="125"/>
        <v>75</v>
      </c>
      <c r="S2022" s="5">
        <f t="shared" si="126"/>
        <v>109.19999999999999</v>
      </c>
      <c r="T2022" s="7">
        <f t="shared" si="127"/>
        <v>0.5928338762214983</v>
      </c>
    </row>
    <row r="2023" spans="1:20" ht="15.6">
      <c r="A2023" s="2">
        <v>3937</v>
      </c>
      <c r="B2023" s="3">
        <v>46204</v>
      </c>
      <c r="C2023" s="4">
        <f>YEAR(SalesDataTable[[#This Row],[Order Date]])</f>
        <v>2026</v>
      </c>
      <c r="D2023" s="4" t="str">
        <f>"Q"&amp;ROUNDUP(MONTH(SalesDataTable[[#This Row],[Order Date]])/3,0)</f>
        <v>Q3</v>
      </c>
      <c r="E2023" s="4">
        <f>MONTH(SalesDataTable[[#This Row],[Order Date]])</f>
        <v>7</v>
      </c>
      <c r="F2023" s="4" t="str">
        <f>TEXT(SalesDataTable[[#This Row],[Order Date]],"MMM")</f>
        <v>Jul</v>
      </c>
      <c r="G2023" s="4" t="s">
        <v>20</v>
      </c>
      <c r="H2023" s="4" t="s">
        <v>31</v>
      </c>
      <c r="I2023" s="4" t="s">
        <v>2</v>
      </c>
      <c r="J2023" s="4" t="s">
        <v>16</v>
      </c>
      <c r="K2023" s="4" t="s">
        <v>23</v>
      </c>
      <c r="L2023" s="4" t="s">
        <v>51</v>
      </c>
      <c r="M2023" s="8">
        <v>3</v>
      </c>
      <c r="N2023" s="5">
        <v>126.23</v>
      </c>
      <c r="O2023" s="6">
        <v>0.05</v>
      </c>
      <c r="P2023" s="5">
        <v>61.81</v>
      </c>
      <c r="Q2023" s="5">
        <f t="shared" si="124"/>
        <v>359.75549999999998</v>
      </c>
      <c r="R2023" s="5">
        <f t="shared" si="125"/>
        <v>185.43</v>
      </c>
      <c r="S2023" s="5">
        <f t="shared" si="126"/>
        <v>174.32549999999998</v>
      </c>
      <c r="T2023" s="7">
        <f t="shared" si="127"/>
        <v>0.4845666014835075</v>
      </c>
    </row>
    <row r="2024" spans="1:20" ht="15.6">
      <c r="A2024" s="2">
        <v>3938</v>
      </c>
      <c r="B2024" s="3">
        <v>46254</v>
      </c>
      <c r="C2024" s="4">
        <f>YEAR(SalesDataTable[[#This Row],[Order Date]])</f>
        <v>2026</v>
      </c>
      <c r="D2024" s="4" t="str">
        <f>"Q"&amp;ROUNDUP(MONTH(SalesDataTable[[#This Row],[Order Date]])/3,0)</f>
        <v>Q3</v>
      </c>
      <c r="E2024" s="4">
        <f>MONTH(SalesDataTable[[#This Row],[Order Date]])</f>
        <v>8</v>
      </c>
      <c r="F2024" s="4" t="str">
        <f>TEXT(SalesDataTable[[#This Row],[Order Date]],"MMM")</f>
        <v>Aug</v>
      </c>
      <c r="G2024" s="4" t="s">
        <v>6</v>
      </c>
      <c r="H2024" s="4" t="s">
        <v>43</v>
      </c>
      <c r="I2024" s="4" t="s">
        <v>2</v>
      </c>
      <c r="J2024" s="4" t="s">
        <v>13</v>
      </c>
      <c r="K2024" s="4" t="s">
        <v>23</v>
      </c>
      <c r="L2024" s="4" t="s">
        <v>24</v>
      </c>
      <c r="M2024" s="8">
        <v>1</v>
      </c>
      <c r="N2024" s="5">
        <v>336.35</v>
      </c>
      <c r="O2024" s="6">
        <v>0</v>
      </c>
      <c r="P2024" s="5">
        <v>195.07</v>
      </c>
      <c r="Q2024" s="5">
        <f t="shared" si="124"/>
        <v>336.35</v>
      </c>
      <c r="R2024" s="5">
        <f t="shared" si="125"/>
        <v>195.07</v>
      </c>
      <c r="S2024" s="5">
        <f t="shared" si="126"/>
        <v>141.28000000000003</v>
      </c>
      <c r="T2024" s="7">
        <f t="shared" si="127"/>
        <v>0.42003865021554931</v>
      </c>
    </row>
    <row r="2025" spans="1:20" ht="15.6">
      <c r="A2025" s="2">
        <v>3940</v>
      </c>
      <c r="B2025" s="3">
        <v>46213</v>
      </c>
      <c r="C2025" s="4">
        <f>YEAR(SalesDataTable[[#This Row],[Order Date]])</f>
        <v>2026</v>
      </c>
      <c r="D2025" s="4" t="str">
        <f>"Q"&amp;ROUNDUP(MONTH(SalesDataTable[[#This Row],[Order Date]])/3,0)</f>
        <v>Q3</v>
      </c>
      <c r="E2025" s="4">
        <f>MONTH(SalesDataTable[[#This Row],[Order Date]])</f>
        <v>7</v>
      </c>
      <c r="F2025" s="4" t="str">
        <f>TEXT(SalesDataTable[[#This Row],[Order Date]],"MMM")</f>
        <v>Jul</v>
      </c>
      <c r="G2025" s="4" t="s">
        <v>11</v>
      </c>
      <c r="H2025" s="4" t="s">
        <v>52</v>
      </c>
      <c r="I2025" s="4" t="s">
        <v>19</v>
      </c>
      <c r="J2025" s="4" t="s">
        <v>3</v>
      </c>
      <c r="K2025" s="4" t="s">
        <v>9</v>
      </c>
      <c r="L2025" s="4" t="s">
        <v>17</v>
      </c>
      <c r="M2025" s="8">
        <v>3</v>
      </c>
      <c r="N2025" s="5">
        <v>143.59</v>
      </c>
      <c r="O2025" s="6">
        <v>0</v>
      </c>
      <c r="P2025" s="5">
        <v>78.91</v>
      </c>
      <c r="Q2025" s="5">
        <f t="shared" si="124"/>
        <v>430.77</v>
      </c>
      <c r="R2025" s="5">
        <f t="shared" si="125"/>
        <v>236.73</v>
      </c>
      <c r="S2025" s="5">
        <f t="shared" si="126"/>
        <v>194.04</v>
      </c>
      <c r="T2025" s="7">
        <f t="shared" si="127"/>
        <v>0.45044919562643637</v>
      </c>
    </row>
    <row r="2026" spans="1:20" ht="15.6">
      <c r="A2026" s="2">
        <v>3942</v>
      </c>
      <c r="B2026" s="3">
        <v>46206</v>
      </c>
      <c r="C2026" s="4">
        <f>YEAR(SalesDataTable[[#This Row],[Order Date]])</f>
        <v>2026</v>
      </c>
      <c r="D2026" s="4" t="str">
        <f>"Q"&amp;ROUNDUP(MONTH(SalesDataTable[[#This Row],[Order Date]])/3,0)</f>
        <v>Q3</v>
      </c>
      <c r="E2026" s="4">
        <f>MONTH(SalesDataTable[[#This Row],[Order Date]])</f>
        <v>7</v>
      </c>
      <c r="F2026" s="4" t="str">
        <f>TEXT(SalesDataTable[[#This Row],[Order Date]],"MMM")</f>
        <v>Jul</v>
      </c>
      <c r="G2026" s="4" t="s">
        <v>6</v>
      </c>
      <c r="H2026" s="4" t="s">
        <v>43</v>
      </c>
      <c r="I2026" s="4" t="s">
        <v>2</v>
      </c>
      <c r="J2026" s="4" t="s">
        <v>13</v>
      </c>
      <c r="K2026" s="4" t="s">
        <v>9</v>
      </c>
      <c r="L2026" s="4" t="s">
        <v>46</v>
      </c>
      <c r="M2026" s="8">
        <v>2</v>
      </c>
      <c r="N2026" s="5">
        <v>70.5</v>
      </c>
      <c r="O2026" s="6">
        <v>0</v>
      </c>
      <c r="P2026" s="5">
        <v>32.51</v>
      </c>
      <c r="Q2026" s="5">
        <f t="shared" si="124"/>
        <v>141</v>
      </c>
      <c r="R2026" s="5">
        <f t="shared" si="125"/>
        <v>65.02</v>
      </c>
      <c r="S2026" s="5">
        <f t="shared" si="126"/>
        <v>75.98</v>
      </c>
      <c r="T2026" s="7">
        <f t="shared" si="127"/>
        <v>0.53886524822695037</v>
      </c>
    </row>
    <row r="2027" spans="1:20" ht="15.6">
      <c r="A2027" s="2">
        <v>3945</v>
      </c>
      <c r="B2027" s="3">
        <v>46382</v>
      </c>
      <c r="C2027" s="4">
        <f>YEAR(SalesDataTable[[#This Row],[Order Date]])</f>
        <v>2026</v>
      </c>
      <c r="D2027" s="4" t="str">
        <f>"Q"&amp;ROUNDUP(MONTH(SalesDataTable[[#This Row],[Order Date]])/3,0)</f>
        <v>Q4</v>
      </c>
      <c r="E2027" s="4">
        <f>MONTH(SalesDataTable[[#This Row],[Order Date]])</f>
        <v>12</v>
      </c>
      <c r="F2027" s="4" t="str">
        <f>TEXT(SalesDataTable[[#This Row],[Order Date]],"MMM")</f>
        <v>Dec</v>
      </c>
      <c r="G2027" s="4" t="s">
        <v>20</v>
      </c>
      <c r="H2027" s="4" t="s">
        <v>47</v>
      </c>
      <c r="I2027" s="4" t="s">
        <v>8</v>
      </c>
      <c r="J2027" s="4" t="s">
        <v>16</v>
      </c>
      <c r="K2027" s="4" t="s">
        <v>4</v>
      </c>
      <c r="L2027" s="4" t="s">
        <v>22</v>
      </c>
      <c r="M2027" s="8">
        <v>4</v>
      </c>
      <c r="N2027" s="5">
        <v>50.96</v>
      </c>
      <c r="O2027" s="6">
        <v>0.1</v>
      </c>
      <c r="P2027" s="5">
        <v>22.14</v>
      </c>
      <c r="Q2027" s="5">
        <f t="shared" si="124"/>
        <v>183.45600000000002</v>
      </c>
      <c r="R2027" s="5">
        <f t="shared" si="125"/>
        <v>88.56</v>
      </c>
      <c r="S2027" s="5">
        <f t="shared" si="126"/>
        <v>94.896000000000015</v>
      </c>
      <c r="T2027" s="7">
        <f t="shared" si="127"/>
        <v>0.51726844583987441</v>
      </c>
    </row>
    <row r="2028" spans="1:20" ht="15.6">
      <c r="A2028" s="2">
        <v>3948</v>
      </c>
      <c r="B2028" s="3">
        <v>46034</v>
      </c>
      <c r="C2028" s="4">
        <f>YEAR(SalesDataTable[[#This Row],[Order Date]])</f>
        <v>2026</v>
      </c>
      <c r="D2028" s="4" t="str">
        <f>"Q"&amp;ROUNDUP(MONTH(SalesDataTable[[#This Row],[Order Date]])/3,0)</f>
        <v>Q1</v>
      </c>
      <c r="E2028" s="4">
        <f>MONTH(SalesDataTable[[#This Row],[Order Date]])</f>
        <v>1</v>
      </c>
      <c r="F2028" s="4" t="str">
        <f>TEXT(SalesDataTable[[#This Row],[Order Date]],"MMM")</f>
        <v>Jan</v>
      </c>
      <c r="G2028" s="4" t="s">
        <v>6</v>
      </c>
      <c r="H2028" s="4" t="s">
        <v>49</v>
      </c>
      <c r="I2028" s="4" t="s">
        <v>2</v>
      </c>
      <c r="J2028" s="4" t="s">
        <v>13</v>
      </c>
      <c r="K2028" s="4" t="s">
        <v>9</v>
      </c>
      <c r="L2028" s="4" t="s">
        <v>46</v>
      </c>
      <c r="M2028" s="8">
        <v>2</v>
      </c>
      <c r="N2028" s="5">
        <v>72.239999999999995</v>
      </c>
      <c r="O2028" s="6">
        <v>0</v>
      </c>
      <c r="P2028" s="5">
        <v>32.94</v>
      </c>
      <c r="Q2028" s="5">
        <f t="shared" si="124"/>
        <v>144.47999999999999</v>
      </c>
      <c r="R2028" s="5">
        <f t="shared" si="125"/>
        <v>65.88</v>
      </c>
      <c r="S2028" s="5">
        <f t="shared" si="126"/>
        <v>78.599999999999994</v>
      </c>
      <c r="T2028" s="7">
        <f t="shared" si="127"/>
        <v>0.54401993355481726</v>
      </c>
    </row>
    <row r="2029" spans="1:20" ht="15.6">
      <c r="A2029" s="2">
        <v>3951</v>
      </c>
      <c r="B2029" s="3">
        <v>46195</v>
      </c>
      <c r="C2029" s="4">
        <f>YEAR(SalesDataTable[[#This Row],[Order Date]])</f>
        <v>2026</v>
      </c>
      <c r="D2029" s="4" t="str">
        <f>"Q"&amp;ROUNDUP(MONTH(SalesDataTable[[#This Row],[Order Date]])/3,0)</f>
        <v>Q2</v>
      </c>
      <c r="E2029" s="4">
        <f>MONTH(SalesDataTable[[#This Row],[Order Date]])</f>
        <v>6</v>
      </c>
      <c r="F2029" s="4" t="str">
        <f>TEXT(SalesDataTable[[#This Row],[Order Date]],"MMM")</f>
        <v>Jun</v>
      </c>
      <c r="G2029" s="4" t="s">
        <v>11</v>
      </c>
      <c r="H2029" s="4" t="s">
        <v>12</v>
      </c>
      <c r="I2029" s="4" t="s">
        <v>19</v>
      </c>
      <c r="J2029" s="4" t="s">
        <v>13</v>
      </c>
      <c r="K2029" s="4" t="s">
        <v>14</v>
      </c>
      <c r="L2029" s="4" t="s">
        <v>48</v>
      </c>
      <c r="M2029" s="8">
        <v>1</v>
      </c>
      <c r="N2029" s="5">
        <v>164.99</v>
      </c>
      <c r="O2029" s="6">
        <v>0.1</v>
      </c>
      <c r="P2029" s="5">
        <v>86.6</v>
      </c>
      <c r="Q2029" s="5">
        <f t="shared" si="124"/>
        <v>148.49100000000001</v>
      </c>
      <c r="R2029" s="5">
        <f t="shared" si="125"/>
        <v>86.6</v>
      </c>
      <c r="S2029" s="5">
        <f t="shared" si="126"/>
        <v>61.89100000000002</v>
      </c>
      <c r="T2029" s="7">
        <f t="shared" si="127"/>
        <v>0.41679967136055396</v>
      </c>
    </row>
    <row r="2030" spans="1:20" ht="15.6">
      <c r="A2030" s="2">
        <v>3952</v>
      </c>
      <c r="B2030" s="3">
        <v>46063</v>
      </c>
      <c r="C2030" s="4">
        <f>YEAR(SalesDataTable[[#This Row],[Order Date]])</f>
        <v>2026</v>
      </c>
      <c r="D2030" s="4" t="str">
        <f>"Q"&amp;ROUNDUP(MONTH(SalesDataTable[[#This Row],[Order Date]])/3,0)</f>
        <v>Q1</v>
      </c>
      <c r="E2030" s="4">
        <f>MONTH(SalesDataTable[[#This Row],[Order Date]])</f>
        <v>2</v>
      </c>
      <c r="F2030" s="4" t="str">
        <f>TEXT(SalesDataTable[[#This Row],[Order Date]],"MMM")</f>
        <v>Feb</v>
      </c>
      <c r="G2030" s="4" t="s">
        <v>20</v>
      </c>
      <c r="H2030" s="4" t="s">
        <v>33</v>
      </c>
      <c r="I2030" s="4" t="s">
        <v>28</v>
      </c>
      <c r="J2030" s="4" t="s">
        <v>13</v>
      </c>
      <c r="K2030" s="4" t="s">
        <v>4</v>
      </c>
      <c r="L2030" s="4" t="s">
        <v>5</v>
      </c>
      <c r="M2030" s="8">
        <v>1</v>
      </c>
      <c r="N2030" s="5">
        <v>81.44</v>
      </c>
      <c r="O2030" s="6">
        <v>0.05</v>
      </c>
      <c r="P2030" s="5">
        <v>43.9</v>
      </c>
      <c r="Q2030" s="5">
        <f t="shared" si="124"/>
        <v>77.367999999999995</v>
      </c>
      <c r="R2030" s="5">
        <f t="shared" si="125"/>
        <v>43.9</v>
      </c>
      <c r="S2030" s="5">
        <f t="shared" si="126"/>
        <v>33.467999999999996</v>
      </c>
      <c r="T2030" s="7">
        <f t="shared" si="127"/>
        <v>0.43258194602419603</v>
      </c>
    </row>
    <row r="2031" spans="1:20" ht="15.6">
      <c r="A2031" s="2">
        <v>3953</v>
      </c>
      <c r="B2031" s="3">
        <v>46101</v>
      </c>
      <c r="C2031" s="4">
        <f>YEAR(SalesDataTable[[#This Row],[Order Date]])</f>
        <v>2026</v>
      </c>
      <c r="D2031" s="4" t="str">
        <f>"Q"&amp;ROUNDUP(MONTH(SalesDataTable[[#This Row],[Order Date]])/3,0)</f>
        <v>Q1</v>
      </c>
      <c r="E2031" s="4">
        <f>MONTH(SalesDataTable[[#This Row],[Order Date]])</f>
        <v>3</v>
      </c>
      <c r="F2031" s="4" t="str">
        <f>TEXT(SalesDataTable[[#This Row],[Order Date]],"MMM")</f>
        <v>Mar</v>
      </c>
      <c r="G2031" s="4" t="s">
        <v>6</v>
      </c>
      <c r="H2031" s="4" t="s">
        <v>49</v>
      </c>
      <c r="I2031" s="4" t="s">
        <v>2</v>
      </c>
      <c r="J2031" s="4" t="s">
        <v>13</v>
      </c>
      <c r="K2031" s="4" t="s">
        <v>34</v>
      </c>
      <c r="L2031" s="4" t="s">
        <v>38</v>
      </c>
      <c r="M2031" s="8">
        <v>1</v>
      </c>
      <c r="N2031" s="5">
        <v>120.63</v>
      </c>
      <c r="O2031" s="6">
        <v>0</v>
      </c>
      <c r="P2031" s="5">
        <v>70.28</v>
      </c>
      <c r="Q2031" s="5">
        <f t="shared" si="124"/>
        <v>120.63</v>
      </c>
      <c r="R2031" s="5">
        <f t="shared" si="125"/>
        <v>70.28</v>
      </c>
      <c r="S2031" s="5">
        <f t="shared" si="126"/>
        <v>50.349999999999994</v>
      </c>
      <c r="T2031" s="7">
        <f t="shared" si="127"/>
        <v>0.41739202520102792</v>
      </c>
    </row>
    <row r="2032" spans="1:20" ht="15.6">
      <c r="A2032" s="2">
        <v>3958</v>
      </c>
      <c r="B2032" s="3">
        <v>46113</v>
      </c>
      <c r="C2032" s="4">
        <f>YEAR(SalesDataTable[[#This Row],[Order Date]])</f>
        <v>2026</v>
      </c>
      <c r="D2032" s="4" t="str">
        <f>"Q"&amp;ROUNDUP(MONTH(SalesDataTable[[#This Row],[Order Date]])/3,0)</f>
        <v>Q2</v>
      </c>
      <c r="E2032" s="4">
        <f>MONTH(SalesDataTable[[#This Row],[Order Date]])</f>
        <v>4</v>
      </c>
      <c r="F2032" s="4" t="str">
        <f>TEXT(SalesDataTable[[#This Row],[Order Date]],"MMM")</f>
        <v>Apr</v>
      </c>
      <c r="G2032" s="4" t="s">
        <v>6</v>
      </c>
      <c r="H2032" s="4" t="s">
        <v>7</v>
      </c>
      <c r="I2032" s="4" t="s">
        <v>2</v>
      </c>
      <c r="J2032" s="4" t="s">
        <v>3</v>
      </c>
      <c r="K2032" s="4" t="s">
        <v>23</v>
      </c>
      <c r="L2032" s="4" t="s">
        <v>51</v>
      </c>
      <c r="M2032" s="8">
        <v>2</v>
      </c>
      <c r="N2032" s="5">
        <v>125.35</v>
      </c>
      <c r="O2032" s="6">
        <v>0.15</v>
      </c>
      <c r="P2032" s="5">
        <v>60.73</v>
      </c>
      <c r="Q2032" s="5">
        <f t="shared" si="124"/>
        <v>213.095</v>
      </c>
      <c r="R2032" s="5">
        <f t="shared" si="125"/>
        <v>121.46</v>
      </c>
      <c r="S2032" s="5">
        <f t="shared" si="126"/>
        <v>91.635000000000005</v>
      </c>
      <c r="T2032" s="7">
        <f t="shared" si="127"/>
        <v>0.43001947488209485</v>
      </c>
    </row>
    <row r="2033" spans="1:20" ht="15.6">
      <c r="A2033" s="2">
        <v>3961</v>
      </c>
      <c r="B2033" s="3">
        <v>46099</v>
      </c>
      <c r="C2033" s="4">
        <f>YEAR(SalesDataTable[[#This Row],[Order Date]])</f>
        <v>2026</v>
      </c>
      <c r="D2033" s="4" t="str">
        <f>"Q"&amp;ROUNDUP(MONTH(SalesDataTable[[#This Row],[Order Date]])/3,0)</f>
        <v>Q1</v>
      </c>
      <c r="E2033" s="4">
        <f>MONTH(SalesDataTable[[#This Row],[Order Date]])</f>
        <v>3</v>
      </c>
      <c r="F2033" s="4" t="str">
        <f>TEXT(SalesDataTable[[#This Row],[Order Date]],"MMM")</f>
        <v>Mar</v>
      </c>
      <c r="G2033" s="4" t="s">
        <v>0</v>
      </c>
      <c r="H2033" s="4" t="s">
        <v>36</v>
      </c>
      <c r="I2033" s="4" t="s">
        <v>2</v>
      </c>
      <c r="J2033" s="4" t="s">
        <v>16</v>
      </c>
      <c r="K2033" s="4" t="s">
        <v>34</v>
      </c>
      <c r="L2033" s="4" t="s">
        <v>42</v>
      </c>
      <c r="M2033" s="8">
        <v>3</v>
      </c>
      <c r="N2033" s="5">
        <v>36.32</v>
      </c>
      <c r="O2033" s="6">
        <v>0</v>
      </c>
      <c r="P2033" s="5">
        <v>14.18</v>
      </c>
      <c r="Q2033" s="5">
        <f t="shared" si="124"/>
        <v>108.96000000000001</v>
      </c>
      <c r="R2033" s="5">
        <f t="shared" si="125"/>
        <v>42.54</v>
      </c>
      <c r="S2033" s="5">
        <f t="shared" si="126"/>
        <v>66.420000000000016</v>
      </c>
      <c r="T2033" s="7">
        <f t="shared" si="127"/>
        <v>0.60958149779735693</v>
      </c>
    </row>
    <row r="2034" spans="1:20" ht="15.6">
      <c r="A2034" s="2">
        <v>3963</v>
      </c>
      <c r="B2034" s="3">
        <v>46367</v>
      </c>
      <c r="C2034" s="4">
        <f>YEAR(SalesDataTable[[#This Row],[Order Date]])</f>
        <v>2026</v>
      </c>
      <c r="D2034" s="4" t="str">
        <f>"Q"&amp;ROUNDUP(MONTH(SalesDataTable[[#This Row],[Order Date]])/3,0)</f>
        <v>Q4</v>
      </c>
      <c r="E2034" s="4">
        <f>MONTH(SalesDataTable[[#This Row],[Order Date]])</f>
        <v>12</v>
      </c>
      <c r="F2034" s="4" t="str">
        <f>TEXT(SalesDataTable[[#This Row],[Order Date]],"MMM")</f>
        <v>Dec</v>
      </c>
      <c r="G2034" s="4" t="s">
        <v>20</v>
      </c>
      <c r="H2034" s="4" t="s">
        <v>33</v>
      </c>
      <c r="I2034" s="4" t="s">
        <v>2</v>
      </c>
      <c r="J2034" s="4" t="s">
        <v>3</v>
      </c>
      <c r="K2034" s="4" t="s">
        <v>14</v>
      </c>
      <c r="L2034" s="4" t="s">
        <v>15</v>
      </c>
      <c r="M2034" s="8">
        <v>1</v>
      </c>
      <c r="N2034" s="5">
        <v>35.81</v>
      </c>
      <c r="O2034" s="6">
        <v>0</v>
      </c>
      <c r="P2034" s="5">
        <v>13.28</v>
      </c>
      <c r="Q2034" s="5">
        <f t="shared" si="124"/>
        <v>35.81</v>
      </c>
      <c r="R2034" s="5">
        <f t="shared" si="125"/>
        <v>13.28</v>
      </c>
      <c r="S2034" s="5">
        <f t="shared" si="126"/>
        <v>22.53</v>
      </c>
      <c r="T2034" s="7">
        <f t="shared" si="127"/>
        <v>0.62915386763473891</v>
      </c>
    </row>
    <row r="2035" spans="1:20" ht="15.6">
      <c r="A2035" s="2">
        <v>3964</v>
      </c>
      <c r="B2035" s="3">
        <v>46270</v>
      </c>
      <c r="C2035" s="4">
        <f>YEAR(SalesDataTable[[#This Row],[Order Date]])</f>
        <v>2026</v>
      </c>
      <c r="D2035" s="4" t="str">
        <f>"Q"&amp;ROUNDUP(MONTH(SalesDataTable[[#This Row],[Order Date]])/3,0)</f>
        <v>Q3</v>
      </c>
      <c r="E2035" s="4">
        <f>MONTH(SalesDataTable[[#This Row],[Order Date]])</f>
        <v>9</v>
      </c>
      <c r="F2035" s="4" t="str">
        <f>TEXT(SalesDataTable[[#This Row],[Order Date]],"MMM")</f>
        <v>Sep</v>
      </c>
      <c r="G2035" s="4" t="s">
        <v>6</v>
      </c>
      <c r="H2035" s="4" t="s">
        <v>43</v>
      </c>
      <c r="I2035" s="4" t="s">
        <v>19</v>
      </c>
      <c r="J2035" s="4" t="s">
        <v>13</v>
      </c>
      <c r="K2035" s="4" t="s">
        <v>34</v>
      </c>
      <c r="L2035" s="4" t="s">
        <v>35</v>
      </c>
      <c r="M2035" s="8">
        <v>2</v>
      </c>
      <c r="N2035" s="5">
        <v>40.49</v>
      </c>
      <c r="O2035" s="6">
        <v>0.15</v>
      </c>
      <c r="P2035" s="5">
        <v>14.32</v>
      </c>
      <c r="Q2035" s="5">
        <f t="shared" si="124"/>
        <v>68.832999999999998</v>
      </c>
      <c r="R2035" s="5">
        <f t="shared" si="125"/>
        <v>28.64</v>
      </c>
      <c r="S2035" s="5">
        <f t="shared" si="126"/>
        <v>40.192999999999998</v>
      </c>
      <c r="T2035" s="7">
        <f t="shared" si="127"/>
        <v>0.58392050324698908</v>
      </c>
    </row>
    <row r="2036" spans="1:20" ht="15.6">
      <c r="A2036" s="2">
        <v>3965</v>
      </c>
      <c r="B2036" s="3">
        <v>46320</v>
      </c>
      <c r="C2036" s="4">
        <f>YEAR(SalesDataTable[[#This Row],[Order Date]])</f>
        <v>2026</v>
      </c>
      <c r="D2036" s="4" t="str">
        <f>"Q"&amp;ROUNDUP(MONTH(SalesDataTable[[#This Row],[Order Date]])/3,0)</f>
        <v>Q4</v>
      </c>
      <c r="E2036" s="4">
        <f>MONTH(SalesDataTable[[#This Row],[Order Date]])</f>
        <v>10</v>
      </c>
      <c r="F2036" s="4" t="str">
        <f>TEXT(SalesDataTable[[#This Row],[Order Date]],"MMM")</f>
        <v>Oct</v>
      </c>
      <c r="G2036" s="4" t="s">
        <v>6</v>
      </c>
      <c r="H2036" s="4" t="s">
        <v>41</v>
      </c>
      <c r="I2036" s="4" t="s">
        <v>19</v>
      </c>
      <c r="J2036" s="4" t="s">
        <v>3</v>
      </c>
      <c r="K2036" s="4" t="s">
        <v>23</v>
      </c>
      <c r="L2036" s="4" t="s">
        <v>40</v>
      </c>
      <c r="M2036" s="8">
        <v>3</v>
      </c>
      <c r="N2036" s="5">
        <v>82.75</v>
      </c>
      <c r="O2036" s="6">
        <v>0.05</v>
      </c>
      <c r="P2036" s="5">
        <v>38.53</v>
      </c>
      <c r="Q2036" s="5">
        <f t="shared" si="124"/>
        <v>235.83749999999998</v>
      </c>
      <c r="R2036" s="5">
        <f t="shared" si="125"/>
        <v>115.59</v>
      </c>
      <c r="S2036" s="5">
        <f t="shared" si="126"/>
        <v>120.24749999999997</v>
      </c>
      <c r="T2036" s="7">
        <f t="shared" si="127"/>
        <v>0.50987438384480832</v>
      </c>
    </row>
    <row r="2037" spans="1:20" ht="15.6">
      <c r="A2037" s="2">
        <v>3966</v>
      </c>
      <c r="B2037" s="3">
        <v>46177</v>
      </c>
      <c r="C2037" s="4">
        <f>YEAR(SalesDataTable[[#This Row],[Order Date]])</f>
        <v>2026</v>
      </c>
      <c r="D2037" s="4" t="str">
        <f>"Q"&amp;ROUNDUP(MONTH(SalesDataTable[[#This Row],[Order Date]])/3,0)</f>
        <v>Q2</v>
      </c>
      <c r="E2037" s="4">
        <f>MONTH(SalesDataTable[[#This Row],[Order Date]])</f>
        <v>6</v>
      </c>
      <c r="F2037" s="4" t="str">
        <f>TEXT(SalesDataTable[[#This Row],[Order Date]],"MMM")</f>
        <v>Jun</v>
      </c>
      <c r="G2037" s="4" t="s">
        <v>20</v>
      </c>
      <c r="H2037" s="4" t="s">
        <v>33</v>
      </c>
      <c r="I2037" s="4" t="s">
        <v>2</v>
      </c>
      <c r="J2037" s="4" t="s">
        <v>13</v>
      </c>
      <c r="K2037" s="4" t="s">
        <v>34</v>
      </c>
      <c r="L2037" s="4" t="s">
        <v>38</v>
      </c>
      <c r="M2037" s="8">
        <v>3</v>
      </c>
      <c r="N2037" s="5">
        <v>126.22</v>
      </c>
      <c r="O2037" s="6">
        <v>0</v>
      </c>
      <c r="P2037" s="5">
        <v>69.599999999999994</v>
      </c>
      <c r="Q2037" s="5">
        <f t="shared" si="124"/>
        <v>378.65999999999997</v>
      </c>
      <c r="R2037" s="5">
        <f t="shared" si="125"/>
        <v>208.79999999999998</v>
      </c>
      <c r="S2037" s="5">
        <f t="shared" si="126"/>
        <v>169.85999999999999</v>
      </c>
      <c r="T2037" s="7">
        <f t="shared" si="127"/>
        <v>0.4485818412295991</v>
      </c>
    </row>
    <row r="2038" spans="1:20" ht="15.6">
      <c r="A2038" s="2">
        <v>3967</v>
      </c>
      <c r="B2038" s="3">
        <v>46037</v>
      </c>
      <c r="C2038" s="4">
        <f>YEAR(SalesDataTable[[#This Row],[Order Date]])</f>
        <v>2026</v>
      </c>
      <c r="D2038" s="4" t="str">
        <f>"Q"&amp;ROUNDUP(MONTH(SalesDataTable[[#This Row],[Order Date]])/3,0)</f>
        <v>Q1</v>
      </c>
      <c r="E2038" s="4">
        <f>MONTH(SalesDataTable[[#This Row],[Order Date]])</f>
        <v>1</v>
      </c>
      <c r="F2038" s="4" t="str">
        <f>TEXT(SalesDataTable[[#This Row],[Order Date]],"MMM")</f>
        <v>Jan</v>
      </c>
      <c r="G2038" s="4" t="s">
        <v>6</v>
      </c>
      <c r="H2038" s="4" t="s">
        <v>43</v>
      </c>
      <c r="I2038" s="4" t="s">
        <v>2</v>
      </c>
      <c r="J2038" s="4" t="s">
        <v>16</v>
      </c>
      <c r="K2038" s="4" t="s">
        <v>14</v>
      </c>
      <c r="L2038" s="4" t="s">
        <v>15</v>
      </c>
      <c r="M2038" s="8">
        <v>2</v>
      </c>
      <c r="N2038" s="5">
        <v>37.090000000000003</v>
      </c>
      <c r="O2038" s="6">
        <v>0</v>
      </c>
      <c r="P2038" s="5">
        <v>13.29</v>
      </c>
      <c r="Q2038" s="5">
        <f t="shared" si="124"/>
        <v>74.180000000000007</v>
      </c>
      <c r="R2038" s="5">
        <f t="shared" si="125"/>
        <v>26.58</v>
      </c>
      <c r="S2038" s="5">
        <f t="shared" si="126"/>
        <v>47.600000000000009</v>
      </c>
      <c r="T2038" s="7">
        <f t="shared" si="127"/>
        <v>0.64168239417632789</v>
      </c>
    </row>
    <row r="2039" spans="1:20" ht="15.6">
      <c r="A2039" s="2">
        <v>3968</v>
      </c>
      <c r="B2039" s="3">
        <v>46346</v>
      </c>
      <c r="C2039" s="4">
        <f>YEAR(SalesDataTable[[#This Row],[Order Date]])</f>
        <v>2026</v>
      </c>
      <c r="D2039" s="4" t="str">
        <f>"Q"&amp;ROUNDUP(MONTH(SalesDataTable[[#This Row],[Order Date]])/3,0)</f>
        <v>Q4</v>
      </c>
      <c r="E2039" s="4">
        <f>MONTH(SalesDataTable[[#This Row],[Order Date]])</f>
        <v>11</v>
      </c>
      <c r="F2039" s="4" t="str">
        <f>TEXT(SalesDataTable[[#This Row],[Order Date]],"MMM")</f>
        <v>Nov</v>
      </c>
      <c r="G2039" s="4" t="s">
        <v>6</v>
      </c>
      <c r="H2039" s="4" t="s">
        <v>41</v>
      </c>
      <c r="I2039" s="4" t="s">
        <v>8</v>
      </c>
      <c r="J2039" s="4" t="s">
        <v>16</v>
      </c>
      <c r="K2039" s="4" t="s">
        <v>34</v>
      </c>
      <c r="L2039" s="4" t="s">
        <v>45</v>
      </c>
      <c r="M2039" s="8">
        <v>5</v>
      </c>
      <c r="N2039" s="5">
        <v>51.36</v>
      </c>
      <c r="O2039" s="6">
        <v>0.1</v>
      </c>
      <c r="P2039" s="5">
        <v>22.45</v>
      </c>
      <c r="Q2039" s="5">
        <f t="shared" si="124"/>
        <v>231.12</v>
      </c>
      <c r="R2039" s="5">
        <f t="shared" si="125"/>
        <v>112.25</v>
      </c>
      <c r="S2039" s="5">
        <f t="shared" si="126"/>
        <v>118.87</v>
      </c>
      <c r="T2039" s="7">
        <f t="shared" si="127"/>
        <v>0.51432156455520939</v>
      </c>
    </row>
    <row r="2040" spans="1:20" ht="15.6">
      <c r="A2040" s="2">
        <v>3969</v>
      </c>
      <c r="B2040" s="3">
        <v>46137</v>
      </c>
      <c r="C2040" s="4">
        <f>YEAR(SalesDataTable[[#This Row],[Order Date]])</f>
        <v>2026</v>
      </c>
      <c r="D2040" s="4" t="str">
        <f>"Q"&amp;ROUNDUP(MONTH(SalesDataTable[[#This Row],[Order Date]])/3,0)</f>
        <v>Q2</v>
      </c>
      <c r="E2040" s="4">
        <f>MONTH(SalesDataTable[[#This Row],[Order Date]])</f>
        <v>4</v>
      </c>
      <c r="F2040" s="4" t="str">
        <f>TEXT(SalesDataTable[[#This Row],[Order Date]],"MMM")</f>
        <v>Apr</v>
      </c>
      <c r="G2040" s="4" t="s">
        <v>20</v>
      </c>
      <c r="H2040" s="4" t="s">
        <v>33</v>
      </c>
      <c r="I2040" s="4" t="s">
        <v>28</v>
      </c>
      <c r="J2040" s="4" t="s">
        <v>3</v>
      </c>
      <c r="K2040" s="4" t="s">
        <v>9</v>
      </c>
      <c r="L2040" s="4" t="s">
        <v>10</v>
      </c>
      <c r="M2040" s="8">
        <v>1</v>
      </c>
      <c r="N2040" s="5">
        <v>92.91</v>
      </c>
      <c r="O2040" s="6">
        <v>0.05</v>
      </c>
      <c r="P2040" s="5">
        <v>46</v>
      </c>
      <c r="Q2040" s="5">
        <f t="shared" si="124"/>
        <v>88.264499999999998</v>
      </c>
      <c r="R2040" s="5">
        <f t="shared" si="125"/>
        <v>46</v>
      </c>
      <c r="S2040" s="5">
        <f t="shared" si="126"/>
        <v>42.264499999999998</v>
      </c>
      <c r="T2040" s="7">
        <f t="shared" si="127"/>
        <v>0.4788391709010984</v>
      </c>
    </row>
    <row r="2041" spans="1:20" ht="15.6">
      <c r="A2041" s="2">
        <v>3972</v>
      </c>
      <c r="B2041" s="3">
        <v>46252</v>
      </c>
      <c r="C2041" s="4">
        <f>YEAR(SalesDataTable[[#This Row],[Order Date]])</f>
        <v>2026</v>
      </c>
      <c r="D2041" s="4" t="str">
        <f>"Q"&amp;ROUNDUP(MONTH(SalesDataTable[[#This Row],[Order Date]])/3,0)</f>
        <v>Q3</v>
      </c>
      <c r="E2041" s="4">
        <f>MONTH(SalesDataTable[[#This Row],[Order Date]])</f>
        <v>8</v>
      </c>
      <c r="F2041" s="4" t="str">
        <f>TEXT(SalesDataTable[[#This Row],[Order Date]],"MMM")</f>
        <v>Aug</v>
      </c>
      <c r="G2041" s="4" t="s">
        <v>6</v>
      </c>
      <c r="H2041" s="4" t="s">
        <v>7</v>
      </c>
      <c r="I2041" s="4" t="s">
        <v>8</v>
      </c>
      <c r="J2041" s="4" t="s">
        <v>16</v>
      </c>
      <c r="K2041" s="4" t="s">
        <v>4</v>
      </c>
      <c r="L2041" s="4" t="s">
        <v>30</v>
      </c>
      <c r="M2041" s="8">
        <v>5</v>
      </c>
      <c r="N2041" s="5">
        <v>100.48</v>
      </c>
      <c r="O2041" s="6">
        <v>0.1</v>
      </c>
      <c r="P2041" s="5">
        <v>49.67</v>
      </c>
      <c r="Q2041" s="5">
        <f t="shared" si="124"/>
        <v>452.16</v>
      </c>
      <c r="R2041" s="5">
        <f t="shared" si="125"/>
        <v>248.35000000000002</v>
      </c>
      <c r="S2041" s="5">
        <f t="shared" si="126"/>
        <v>203.81</v>
      </c>
      <c r="T2041" s="7">
        <f t="shared" si="127"/>
        <v>0.45074752300070769</v>
      </c>
    </row>
    <row r="2042" spans="1:20" ht="15.6">
      <c r="A2042" s="2">
        <v>3976</v>
      </c>
      <c r="B2042" s="3">
        <v>46276</v>
      </c>
      <c r="C2042" s="4">
        <f>YEAR(SalesDataTable[[#This Row],[Order Date]])</f>
        <v>2026</v>
      </c>
      <c r="D2042" s="4" t="str">
        <f>"Q"&amp;ROUNDUP(MONTH(SalesDataTable[[#This Row],[Order Date]])/3,0)</f>
        <v>Q3</v>
      </c>
      <c r="E2042" s="4">
        <f>MONTH(SalesDataTable[[#This Row],[Order Date]])</f>
        <v>9</v>
      </c>
      <c r="F2042" s="4" t="str">
        <f>TEXT(SalesDataTable[[#This Row],[Order Date]],"MMM")</f>
        <v>Sep</v>
      </c>
      <c r="G2042" s="4" t="s">
        <v>11</v>
      </c>
      <c r="H2042" s="4" t="s">
        <v>25</v>
      </c>
      <c r="I2042" s="4" t="s">
        <v>19</v>
      </c>
      <c r="J2042" s="4" t="s">
        <v>3</v>
      </c>
      <c r="K2042" s="4" t="s">
        <v>14</v>
      </c>
      <c r="L2042" s="4" t="s">
        <v>15</v>
      </c>
      <c r="M2042" s="8">
        <v>2</v>
      </c>
      <c r="N2042" s="5">
        <v>37.03</v>
      </c>
      <c r="O2042" s="6">
        <v>0.1</v>
      </c>
      <c r="P2042" s="5">
        <v>13.46</v>
      </c>
      <c r="Q2042" s="5">
        <f t="shared" si="124"/>
        <v>66.654000000000011</v>
      </c>
      <c r="R2042" s="5">
        <f t="shared" si="125"/>
        <v>26.92</v>
      </c>
      <c r="S2042" s="5">
        <f t="shared" si="126"/>
        <v>39.734000000000009</v>
      </c>
      <c r="T2042" s="7">
        <f t="shared" si="127"/>
        <v>0.59612326342004984</v>
      </c>
    </row>
    <row r="2043" spans="1:20" ht="15.6">
      <c r="A2043" s="2">
        <v>3978</v>
      </c>
      <c r="B2043" s="3">
        <v>46329</v>
      </c>
      <c r="C2043" s="4">
        <f>YEAR(SalesDataTable[[#This Row],[Order Date]])</f>
        <v>2026</v>
      </c>
      <c r="D2043" s="4" t="str">
        <f>"Q"&amp;ROUNDUP(MONTH(SalesDataTable[[#This Row],[Order Date]])/3,0)</f>
        <v>Q4</v>
      </c>
      <c r="E2043" s="4">
        <f>MONTH(SalesDataTable[[#This Row],[Order Date]])</f>
        <v>11</v>
      </c>
      <c r="F2043" s="4" t="str">
        <f>TEXT(SalesDataTable[[#This Row],[Order Date]],"MMM")</f>
        <v>Nov</v>
      </c>
      <c r="G2043" s="4" t="s">
        <v>6</v>
      </c>
      <c r="H2043" s="4" t="s">
        <v>43</v>
      </c>
      <c r="I2043" s="4" t="s">
        <v>2</v>
      </c>
      <c r="J2043" s="4" t="s">
        <v>13</v>
      </c>
      <c r="K2043" s="4" t="s">
        <v>9</v>
      </c>
      <c r="L2043" s="4" t="s">
        <v>37</v>
      </c>
      <c r="M2043" s="8">
        <v>4</v>
      </c>
      <c r="N2043" s="5">
        <v>154.46</v>
      </c>
      <c r="O2043" s="6">
        <v>0.05</v>
      </c>
      <c r="P2043" s="5">
        <v>80.48</v>
      </c>
      <c r="Q2043" s="5">
        <f t="shared" si="124"/>
        <v>586.94799999999998</v>
      </c>
      <c r="R2043" s="5">
        <f t="shared" si="125"/>
        <v>321.92</v>
      </c>
      <c r="S2043" s="5">
        <f t="shared" si="126"/>
        <v>265.02799999999996</v>
      </c>
      <c r="T2043" s="7">
        <f t="shared" si="127"/>
        <v>0.45153574081519993</v>
      </c>
    </row>
    <row r="2044" spans="1:20" ht="15.6">
      <c r="A2044" s="2">
        <v>3979</v>
      </c>
      <c r="B2044" s="3">
        <v>46256</v>
      </c>
      <c r="C2044" s="4">
        <f>YEAR(SalesDataTable[[#This Row],[Order Date]])</f>
        <v>2026</v>
      </c>
      <c r="D2044" s="4" t="str">
        <f>"Q"&amp;ROUNDUP(MONTH(SalesDataTable[[#This Row],[Order Date]])/3,0)</f>
        <v>Q3</v>
      </c>
      <c r="E2044" s="4">
        <f>MONTH(SalesDataTable[[#This Row],[Order Date]])</f>
        <v>8</v>
      </c>
      <c r="F2044" s="4" t="str">
        <f>TEXT(SalesDataTable[[#This Row],[Order Date]],"MMM")</f>
        <v>Aug</v>
      </c>
      <c r="G2044" s="4" t="s">
        <v>11</v>
      </c>
      <c r="H2044" s="4" t="s">
        <v>25</v>
      </c>
      <c r="I2044" s="4" t="s">
        <v>2</v>
      </c>
      <c r="J2044" s="4" t="s">
        <v>16</v>
      </c>
      <c r="K2044" s="4" t="s">
        <v>34</v>
      </c>
      <c r="L2044" s="4" t="s">
        <v>35</v>
      </c>
      <c r="M2044" s="8">
        <v>1</v>
      </c>
      <c r="N2044" s="5">
        <v>40.19</v>
      </c>
      <c r="O2044" s="6">
        <v>0.05</v>
      </c>
      <c r="P2044" s="5">
        <v>14.73</v>
      </c>
      <c r="Q2044" s="5">
        <f t="shared" si="124"/>
        <v>38.180499999999995</v>
      </c>
      <c r="R2044" s="5">
        <f t="shared" si="125"/>
        <v>14.73</v>
      </c>
      <c r="S2044" s="5">
        <f t="shared" si="126"/>
        <v>23.450499999999995</v>
      </c>
      <c r="T2044" s="7">
        <f t="shared" si="127"/>
        <v>0.61420096646193734</v>
      </c>
    </row>
    <row r="2045" spans="1:20" ht="15.6">
      <c r="A2045" s="2">
        <v>3980</v>
      </c>
      <c r="B2045" s="3">
        <v>46134</v>
      </c>
      <c r="C2045" s="4">
        <f>YEAR(SalesDataTable[[#This Row],[Order Date]])</f>
        <v>2026</v>
      </c>
      <c r="D2045" s="4" t="str">
        <f>"Q"&amp;ROUNDUP(MONTH(SalesDataTable[[#This Row],[Order Date]])/3,0)</f>
        <v>Q2</v>
      </c>
      <c r="E2045" s="4">
        <f>MONTH(SalesDataTable[[#This Row],[Order Date]])</f>
        <v>4</v>
      </c>
      <c r="F2045" s="4" t="str">
        <f>TEXT(SalesDataTable[[#This Row],[Order Date]],"MMM")</f>
        <v>Apr</v>
      </c>
      <c r="G2045" s="4" t="s">
        <v>20</v>
      </c>
      <c r="H2045" s="4" t="s">
        <v>21</v>
      </c>
      <c r="I2045" s="4" t="s">
        <v>19</v>
      </c>
      <c r="J2045" s="4" t="s">
        <v>13</v>
      </c>
      <c r="K2045" s="4" t="s">
        <v>9</v>
      </c>
      <c r="L2045" s="4" t="s">
        <v>17</v>
      </c>
      <c r="M2045" s="8">
        <v>1</v>
      </c>
      <c r="N2045" s="5">
        <v>142.53</v>
      </c>
      <c r="O2045" s="6">
        <v>0.05</v>
      </c>
      <c r="P2045" s="5">
        <v>77.77</v>
      </c>
      <c r="Q2045" s="5">
        <f t="shared" si="124"/>
        <v>135.40350000000001</v>
      </c>
      <c r="R2045" s="5">
        <f t="shared" si="125"/>
        <v>77.77</v>
      </c>
      <c r="S2045" s="5">
        <f t="shared" si="126"/>
        <v>57.633500000000012</v>
      </c>
      <c r="T2045" s="7">
        <f t="shared" si="127"/>
        <v>0.4256426163282338</v>
      </c>
    </row>
    <row r="2046" spans="1:20" ht="15.6">
      <c r="A2046" s="2">
        <v>3981</v>
      </c>
      <c r="B2046" s="3">
        <v>46171</v>
      </c>
      <c r="C2046" s="4">
        <f>YEAR(SalesDataTable[[#This Row],[Order Date]])</f>
        <v>2026</v>
      </c>
      <c r="D2046" s="4" t="str">
        <f>"Q"&amp;ROUNDUP(MONTH(SalesDataTable[[#This Row],[Order Date]])/3,0)</f>
        <v>Q2</v>
      </c>
      <c r="E2046" s="4">
        <f>MONTH(SalesDataTable[[#This Row],[Order Date]])</f>
        <v>5</v>
      </c>
      <c r="F2046" s="4" t="str">
        <f>TEXT(SalesDataTable[[#This Row],[Order Date]],"MMM")</f>
        <v>May</v>
      </c>
      <c r="G2046" s="4" t="s">
        <v>20</v>
      </c>
      <c r="H2046" s="4" t="s">
        <v>47</v>
      </c>
      <c r="I2046" s="4" t="s">
        <v>2</v>
      </c>
      <c r="J2046" s="4" t="s">
        <v>13</v>
      </c>
      <c r="K2046" s="4" t="s">
        <v>4</v>
      </c>
      <c r="L2046" s="4" t="s">
        <v>5</v>
      </c>
      <c r="M2046" s="8">
        <v>2</v>
      </c>
      <c r="N2046" s="5">
        <v>82.22</v>
      </c>
      <c r="O2046" s="6">
        <v>0.05</v>
      </c>
      <c r="P2046" s="5">
        <v>42.35</v>
      </c>
      <c r="Q2046" s="5">
        <f t="shared" si="124"/>
        <v>156.21799999999999</v>
      </c>
      <c r="R2046" s="5">
        <f t="shared" si="125"/>
        <v>84.7</v>
      </c>
      <c r="S2046" s="5">
        <f t="shared" si="126"/>
        <v>71.517999999999986</v>
      </c>
      <c r="T2046" s="7">
        <f t="shared" si="127"/>
        <v>0.45780895927485943</v>
      </c>
    </row>
    <row r="2047" spans="1:20" ht="15.6">
      <c r="A2047" s="2">
        <v>3982</v>
      </c>
      <c r="B2047" s="3">
        <v>46242</v>
      </c>
      <c r="C2047" s="4">
        <f>YEAR(SalesDataTable[[#This Row],[Order Date]])</f>
        <v>2026</v>
      </c>
      <c r="D2047" s="4" t="str">
        <f>"Q"&amp;ROUNDUP(MONTH(SalesDataTable[[#This Row],[Order Date]])/3,0)</f>
        <v>Q3</v>
      </c>
      <c r="E2047" s="4">
        <f>MONTH(SalesDataTable[[#This Row],[Order Date]])</f>
        <v>8</v>
      </c>
      <c r="F2047" s="4" t="str">
        <f>TEXT(SalesDataTable[[#This Row],[Order Date]],"MMM")</f>
        <v>Aug</v>
      </c>
      <c r="G2047" s="4" t="s">
        <v>11</v>
      </c>
      <c r="H2047" s="4" t="s">
        <v>12</v>
      </c>
      <c r="I2047" s="4" t="s">
        <v>19</v>
      </c>
      <c r="J2047" s="4" t="s">
        <v>3</v>
      </c>
      <c r="K2047" s="4" t="s">
        <v>23</v>
      </c>
      <c r="L2047" s="4" t="s">
        <v>40</v>
      </c>
      <c r="M2047" s="8">
        <v>1</v>
      </c>
      <c r="N2047" s="5">
        <v>79.989999999999995</v>
      </c>
      <c r="O2047" s="6">
        <v>0.05</v>
      </c>
      <c r="P2047" s="5">
        <v>40.25</v>
      </c>
      <c r="Q2047" s="5">
        <f t="shared" si="124"/>
        <v>75.990499999999997</v>
      </c>
      <c r="R2047" s="5">
        <f t="shared" si="125"/>
        <v>40.25</v>
      </c>
      <c r="S2047" s="5">
        <f t="shared" si="126"/>
        <v>35.740499999999997</v>
      </c>
      <c r="T2047" s="7">
        <f t="shared" si="127"/>
        <v>0.47032852790809376</v>
      </c>
    </row>
    <row r="2048" spans="1:20" ht="15.6">
      <c r="A2048" s="2">
        <v>3983</v>
      </c>
      <c r="B2048" s="3">
        <v>46263</v>
      </c>
      <c r="C2048" s="4">
        <f>YEAR(SalesDataTable[[#This Row],[Order Date]])</f>
        <v>2026</v>
      </c>
      <c r="D2048" s="4" t="str">
        <f>"Q"&amp;ROUNDUP(MONTH(SalesDataTable[[#This Row],[Order Date]])/3,0)</f>
        <v>Q3</v>
      </c>
      <c r="E2048" s="4">
        <f>MONTH(SalesDataTable[[#This Row],[Order Date]])</f>
        <v>8</v>
      </c>
      <c r="F2048" s="4" t="str">
        <f>TEXT(SalesDataTable[[#This Row],[Order Date]],"MMM")</f>
        <v>Aug</v>
      </c>
      <c r="G2048" s="4" t="s">
        <v>11</v>
      </c>
      <c r="H2048" s="4" t="s">
        <v>12</v>
      </c>
      <c r="I2048" s="4" t="s">
        <v>28</v>
      </c>
      <c r="J2048" s="4" t="s">
        <v>16</v>
      </c>
      <c r="K2048" s="4" t="s">
        <v>23</v>
      </c>
      <c r="L2048" s="4" t="s">
        <v>29</v>
      </c>
      <c r="M2048" s="8">
        <v>2</v>
      </c>
      <c r="N2048" s="5">
        <v>194.71</v>
      </c>
      <c r="O2048" s="6">
        <v>0.1</v>
      </c>
      <c r="P2048" s="5">
        <v>105.57</v>
      </c>
      <c r="Q2048" s="5">
        <f t="shared" si="124"/>
        <v>350.47800000000001</v>
      </c>
      <c r="R2048" s="5">
        <f t="shared" si="125"/>
        <v>211.14</v>
      </c>
      <c r="S2048" s="5">
        <f t="shared" si="126"/>
        <v>139.33800000000002</v>
      </c>
      <c r="T2048" s="7">
        <f t="shared" si="127"/>
        <v>0.39756561039494637</v>
      </c>
    </row>
    <row r="2049" spans="1:20" ht="15.6">
      <c r="A2049" s="2">
        <v>3986</v>
      </c>
      <c r="B2049" s="3">
        <v>46332</v>
      </c>
      <c r="C2049" s="4">
        <f>YEAR(SalesDataTable[[#This Row],[Order Date]])</f>
        <v>2026</v>
      </c>
      <c r="D2049" s="4" t="str">
        <f>"Q"&amp;ROUNDUP(MONTH(SalesDataTable[[#This Row],[Order Date]])/3,0)</f>
        <v>Q4</v>
      </c>
      <c r="E2049" s="4">
        <f>MONTH(SalesDataTable[[#This Row],[Order Date]])</f>
        <v>11</v>
      </c>
      <c r="F2049" s="4" t="str">
        <f>TEXT(SalesDataTable[[#This Row],[Order Date]],"MMM")</f>
        <v>Nov</v>
      </c>
      <c r="G2049" s="4" t="s">
        <v>0</v>
      </c>
      <c r="H2049" s="4" t="s">
        <v>50</v>
      </c>
      <c r="I2049" s="4" t="s">
        <v>28</v>
      </c>
      <c r="J2049" s="4" t="s">
        <v>13</v>
      </c>
      <c r="K2049" s="4" t="s">
        <v>14</v>
      </c>
      <c r="L2049" s="4" t="s">
        <v>15</v>
      </c>
      <c r="M2049" s="8">
        <v>2</v>
      </c>
      <c r="N2049" s="5">
        <v>36.29</v>
      </c>
      <c r="O2049" s="6">
        <v>0.15</v>
      </c>
      <c r="P2049" s="5">
        <v>13.93</v>
      </c>
      <c r="Q2049" s="5">
        <f t="shared" si="124"/>
        <v>61.692999999999998</v>
      </c>
      <c r="R2049" s="5">
        <f t="shared" si="125"/>
        <v>27.86</v>
      </c>
      <c r="S2049" s="5">
        <f t="shared" si="126"/>
        <v>33.832999999999998</v>
      </c>
      <c r="T2049" s="7">
        <f t="shared" si="127"/>
        <v>0.54840905775371596</v>
      </c>
    </row>
    <row r="2050" spans="1:20" ht="15.6">
      <c r="A2050" s="2">
        <v>3987</v>
      </c>
      <c r="B2050" s="3">
        <v>46264</v>
      </c>
      <c r="C2050" s="4">
        <f>YEAR(SalesDataTable[[#This Row],[Order Date]])</f>
        <v>2026</v>
      </c>
      <c r="D2050" s="4" t="str">
        <f>"Q"&amp;ROUNDUP(MONTH(SalesDataTable[[#This Row],[Order Date]])/3,0)</f>
        <v>Q3</v>
      </c>
      <c r="E2050" s="4">
        <f>MONTH(SalesDataTable[[#This Row],[Order Date]])</f>
        <v>8</v>
      </c>
      <c r="F2050" s="4" t="str">
        <f>TEXT(SalesDataTable[[#This Row],[Order Date]],"MMM")</f>
        <v>Aug</v>
      </c>
      <c r="G2050" s="4" t="s">
        <v>6</v>
      </c>
      <c r="H2050" s="4" t="s">
        <v>43</v>
      </c>
      <c r="I2050" s="4" t="s">
        <v>28</v>
      </c>
      <c r="J2050" s="4" t="s">
        <v>16</v>
      </c>
      <c r="K2050" s="4" t="s">
        <v>9</v>
      </c>
      <c r="L2050" s="4" t="s">
        <v>17</v>
      </c>
      <c r="M2050" s="8">
        <v>1</v>
      </c>
      <c r="N2050" s="5">
        <v>144.54</v>
      </c>
      <c r="O2050" s="6">
        <v>0</v>
      </c>
      <c r="P2050" s="5">
        <v>78.77</v>
      </c>
      <c r="Q2050" s="5">
        <f t="shared" ref="Q2050:Q2113" si="128">M2050*N2050*(1-O2050)</f>
        <v>144.54</v>
      </c>
      <c r="R2050" s="5">
        <f t="shared" ref="R2050:R2113" si="129">M2050*P2050</f>
        <v>78.77</v>
      </c>
      <c r="S2050" s="5">
        <f t="shared" ref="S2050:S2113" si="130">Q2050-R2050</f>
        <v>65.77</v>
      </c>
      <c r="T2050" s="7">
        <f t="shared" ref="T2050:T2113" si="131">IFERROR(S2050/Q2050,0)</f>
        <v>0.45502974955029751</v>
      </c>
    </row>
    <row r="2051" spans="1:20" ht="15.6">
      <c r="A2051" s="2">
        <v>3989</v>
      </c>
      <c r="B2051" s="3">
        <v>46180</v>
      </c>
      <c r="C2051" s="4">
        <f>YEAR(SalesDataTable[[#This Row],[Order Date]])</f>
        <v>2026</v>
      </c>
      <c r="D2051" s="4" t="str">
        <f>"Q"&amp;ROUNDUP(MONTH(SalesDataTable[[#This Row],[Order Date]])/3,0)</f>
        <v>Q2</v>
      </c>
      <c r="E2051" s="4">
        <f>MONTH(SalesDataTable[[#This Row],[Order Date]])</f>
        <v>6</v>
      </c>
      <c r="F2051" s="4" t="str">
        <f>TEXT(SalesDataTable[[#This Row],[Order Date]],"MMM")</f>
        <v>Jun</v>
      </c>
      <c r="G2051" s="4" t="s">
        <v>6</v>
      </c>
      <c r="H2051" s="4" t="s">
        <v>43</v>
      </c>
      <c r="I2051" s="4" t="s">
        <v>2</v>
      </c>
      <c r="J2051" s="4" t="s">
        <v>3</v>
      </c>
      <c r="K2051" s="4" t="s">
        <v>9</v>
      </c>
      <c r="L2051" s="4" t="s">
        <v>10</v>
      </c>
      <c r="M2051" s="8">
        <v>2</v>
      </c>
      <c r="N2051" s="5">
        <v>92</v>
      </c>
      <c r="O2051" s="6">
        <v>0</v>
      </c>
      <c r="P2051" s="5">
        <v>44.27</v>
      </c>
      <c r="Q2051" s="5">
        <f t="shared" si="128"/>
        <v>184</v>
      </c>
      <c r="R2051" s="5">
        <f t="shared" si="129"/>
        <v>88.54</v>
      </c>
      <c r="S2051" s="5">
        <f t="shared" si="130"/>
        <v>95.46</v>
      </c>
      <c r="T2051" s="7">
        <f t="shared" si="131"/>
        <v>0.51880434782608698</v>
      </c>
    </row>
    <row r="2052" spans="1:20" ht="15.6">
      <c r="A2052" s="2">
        <v>3990</v>
      </c>
      <c r="B2052" s="3">
        <v>46209</v>
      </c>
      <c r="C2052" s="4">
        <f>YEAR(SalesDataTable[[#This Row],[Order Date]])</f>
        <v>2026</v>
      </c>
      <c r="D2052" s="4" t="str">
        <f>"Q"&amp;ROUNDUP(MONTH(SalesDataTable[[#This Row],[Order Date]])/3,0)</f>
        <v>Q3</v>
      </c>
      <c r="E2052" s="4">
        <f>MONTH(SalesDataTable[[#This Row],[Order Date]])</f>
        <v>7</v>
      </c>
      <c r="F2052" s="4" t="str">
        <f>TEXT(SalesDataTable[[#This Row],[Order Date]],"MMM")</f>
        <v>Jul</v>
      </c>
      <c r="G2052" s="4" t="s">
        <v>11</v>
      </c>
      <c r="H2052" s="4" t="s">
        <v>25</v>
      </c>
      <c r="I2052" s="4" t="s">
        <v>2</v>
      </c>
      <c r="J2052" s="4" t="s">
        <v>16</v>
      </c>
      <c r="K2052" s="4" t="s">
        <v>14</v>
      </c>
      <c r="L2052" s="4" t="s">
        <v>44</v>
      </c>
      <c r="M2052" s="8">
        <v>1</v>
      </c>
      <c r="N2052" s="5">
        <v>133.66999999999999</v>
      </c>
      <c r="O2052" s="6">
        <v>0</v>
      </c>
      <c r="P2052" s="5">
        <v>68.25</v>
      </c>
      <c r="Q2052" s="5">
        <f t="shared" si="128"/>
        <v>133.66999999999999</v>
      </c>
      <c r="R2052" s="5">
        <f t="shared" si="129"/>
        <v>68.25</v>
      </c>
      <c r="S2052" s="5">
        <f t="shared" si="130"/>
        <v>65.419999999999987</v>
      </c>
      <c r="T2052" s="7">
        <f t="shared" si="131"/>
        <v>0.48941422907159415</v>
      </c>
    </row>
    <row r="2053" spans="1:20" ht="15.6">
      <c r="A2053" s="2">
        <v>3992</v>
      </c>
      <c r="B2053" s="3">
        <v>46173</v>
      </c>
      <c r="C2053" s="4">
        <f>YEAR(SalesDataTable[[#This Row],[Order Date]])</f>
        <v>2026</v>
      </c>
      <c r="D2053" s="4" t="str">
        <f>"Q"&amp;ROUNDUP(MONTH(SalesDataTable[[#This Row],[Order Date]])/3,0)</f>
        <v>Q2</v>
      </c>
      <c r="E2053" s="4">
        <f>MONTH(SalesDataTable[[#This Row],[Order Date]])</f>
        <v>5</v>
      </c>
      <c r="F2053" s="4" t="str">
        <f>TEXT(SalesDataTable[[#This Row],[Order Date]],"MMM")</f>
        <v>May</v>
      </c>
      <c r="G2053" s="4" t="s">
        <v>20</v>
      </c>
      <c r="H2053" s="4" t="s">
        <v>33</v>
      </c>
      <c r="I2053" s="4" t="s">
        <v>2</v>
      </c>
      <c r="J2053" s="4" t="s">
        <v>13</v>
      </c>
      <c r="K2053" s="4" t="s">
        <v>14</v>
      </c>
      <c r="L2053" s="4" t="s">
        <v>48</v>
      </c>
      <c r="M2053" s="8">
        <v>2</v>
      </c>
      <c r="N2053" s="5">
        <v>163.57</v>
      </c>
      <c r="O2053" s="6">
        <v>0</v>
      </c>
      <c r="P2053" s="5">
        <v>85.72</v>
      </c>
      <c r="Q2053" s="5">
        <f t="shared" si="128"/>
        <v>327.14</v>
      </c>
      <c r="R2053" s="5">
        <f t="shared" si="129"/>
        <v>171.44</v>
      </c>
      <c r="S2053" s="5">
        <f t="shared" si="130"/>
        <v>155.69999999999999</v>
      </c>
      <c r="T2053" s="7">
        <f t="shared" si="131"/>
        <v>0.47594302133643085</v>
      </c>
    </row>
    <row r="2054" spans="1:20" ht="15.6">
      <c r="A2054" s="2">
        <v>3993</v>
      </c>
      <c r="B2054" s="3">
        <v>46283</v>
      </c>
      <c r="C2054" s="4">
        <f>YEAR(SalesDataTable[[#This Row],[Order Date]])</f>
        <v>2026</v>
      </c>
      <c r="D2054" s="4" t="str">
        <f>"Q"&amp;ROUNDUP(MONTH(SalesDataTable[[#This Row],[Order Date]])/3,0)</f>
        <v>Q3</v>
      </c>
      <c r="E2054" s="4">
        <f>MONTH(SalesDataTable[[#This Row],[Order Date]])</f>
        <v>9</v>
      </c>
      <c r="F2054" s="4" t="str">
        <f>TEXT(SalesDataTable[[#This Row],[Order Date]],"MMM")</f>
        <v>Sep</v>
      </c>
      <c r="G2054" s="4" t="s">
        <v>6</v>
      </c>
      <c r="H2054" s="4" t="s">
        <v>43</v>
      </c>
      <c r="I2054" s="4" t="s">
        <v>28</v>
      </c>
      <c r="J2054" s="4" t="s">
        <v>3</v>
      </c>
      <c r="K2054" s="4" t="s">
        <v>9</v>
      </c>
      <c r="L2054" s="4" t="s">
        <v>37</v>
      </c>
      <c r="M2054" s="8">
        <v>1</v>
      </c>
      <c r="N2054" s="5">
        <v>153.68</v>
      </c>
      <c r="O2054" s="6">
        <v>0.05</v>
      </c>
      <c r="P2054" s="5">
        <v>77.42</v>
      </c>
      <c r="Q2054" s="5">
        <f t="shared" si="128"/>
        <v>145.99600000000001</v>
      </c>
      <c r="R2054" s="5">
        <f t="shared" si="129"/>
        <v>77.42</v>
      </c>
      <c r="S2054" s="5">
        <f t="shared" si="130"/>
        <v>68.576000000000008</v>
      </c>
      <c r="T2054" s="7">
        <f t="shared" si="131"/>
        <v>0.46971149894517661</v>
      </c>
    </row>
    <row r="2055" spans="1:20" ht="15.6">
      <c r="A2055" s="2">
        <v>3999</v>
      </c>
      <c r="B2055" s="3">
        <v>46358</v>
      </c>
      <c r="C2055" s="4">
        <f>YEAR(SalesDataTable[[#This Row],[Order Date]])</f>
        <v>2026</v>
      </c>
      <c r="D2055" s="4" t="str">
        <f>"Q"&amp;ROUNDUP(MONTH(SalesDataTable[[#This Row],[Order Date]])/3,0)</f>
        <v>Q4</v>
      </c>
      <c r="E2055" s="4">
        <f>MONTH(SalesDataTable[[#This Row],[Order Date]])</f>
        <v>12</v>
      </c>
      <c r="F2055" s="4" t="str">
        <f>TEXT(SalesDataTable[[#This Row],[Order Date]],"MMM")</f>
        <v>Dec</v>
      </c>
      <c r="G2055" s="4" t="s">
        <v>6</v>
      </c>
      <c r="H2055" s="4" t="s">
        <v>43</v>
      </c>
      <c r="I2055" s="4" t="s">
        <v>19</v>
      </c>
      <c r="J2055" s="4" t="s">
        <v>3</v>
      </c>
      <c r="K2055" s="4" t="s">
        <v>9</v>
      </c>
      <c r="L2055" s="4" t="s">
        <v>37</v>
      </c>
      <c r="M2055" s="8">
        <v>2</v>
      </c>
      <c r="N2055" s="5">
        <v>153.97</v>
      </c>
      <c r="O2055" s="6">
        <v>0</v>
      </c>
      <c r="P2055" s="5">
        <v>79.45</v>
      </c>
      <c r="Q2055" s="5">
        <f t="shared" si="128"/>
        <v>307.94</v>
      </c>
      <c r="R2055" s="5">
        <f t="shared" si="129"/>
        <v>158.9</v>
      </c>
      <c r="S2055" s="5">
        <f t="shared" si="130"/>
        <v>149.04</v>
      </c>
      <c r="T2055" s="7">
        <f t="shared" si="131"/>
        <v>0.48399038773787101</v>
      </c>
    </row>
    <row r="2056" spans="1:20" ht="15.6">
      <c r="A2056" s="2">
        <v>4002</v>
      </c>
      <c r="B2056" s="3">
        <v>46048</v>
      </c>
      <c r="C2056" s="4">
        <f>YEAR(SalesDataTable[[#This Row],[Order Date]])</f>
        <v>2026</v>
      </c>
      <c r="D2056" s="4" t="str">
        <f>"Q"&amp;ROUNDUP(MONTH(SalesDataTable[[#This Row],[Order Date]])/3,0)</f>
        <v>Q1</v>
      </c>
      <c r="E2056" s="4">
        <f>MONTH(SalesDataTable[[#This Row],[Order Date]])</f>
        <v>1</v>
      </c>
      <c r="F2056" s="4" t="str">
        <f>TEXT(SalesDataTable[[#This Row],[Order Date]],"MMM")</f>
        <v>Jan</v>
      </c>
      <c r="G2056" s="4" t="s">
        <v>0</v>
      </c>
      <c r="H2056" s="4" t="s">
        <v>50</v>
      </c>
      <c r="I2056" s="4" t="s">
        <v>2</v>
      </c>
      <c r="J2056" s="4" t="s">
        <v>3</v>
      </c>
      <c r="K2056" s="4" t="s">
        <v>34</v>
      </c>
      <c r="L2056" s="4" t="s">
        <v>45</v>
      </c>
      <c r="M2056" s="8">
        <v>3</v>
      </c>
      <c r="N2056" s="5">
        <v>50.92</v>
      </c>
      <c r="O2056" s="6">
        <v>0.05</v>
      </c>
      <c r="P2056" s="5">
        <v>21.87</v>
      </c>
      <c r="Q2056" s="5">
        <f t="shared" si="128"/>
        <v>145.12199999999999</v>
      </c>
      <c r="R2056" s="5">
        <f t="shared" si="129"/>
        <v>65.61</v>
      </c>
      <c r="S2056" s="5">
        <f t="shared" si="130"/>
        <v>79.511999999999986</v>
      </c>
      <c r="T2056" s="7">
        <f t="shared" si="131"/>
        <v>0.54789763095877941</v>
      </c>
    </row>
    <row r="2057" spans="1:20" ht="15.6">
      <c r="A2057" s="2">
        <v>4003</v>
      </c>
      <c r="B2057" s="3">
        <v>46271</v>
      </c>
      <c r="C2057" s="4">
        <f>YEAR(SalesDataTable[[#This Row],[Order Date]])</f>
        <v>2026</v>
      </c>
      <c r="D2057" s="4" t="str">
        <f>"Q"&amp;ROUNDUP(MONTH(SalesDataTable[[#This Row],[Order Date]])/3,0)</f>
        <v>Q3</v>
      </c>
      <c r="E2057" s="4">
        <f>MONTH(SalesDataTable[[#This Row],[Order Date]])</f>
        <v>9</v>
      </c>
      <c r="F2057" s="4" t="str">
        <f>TEXT(SalesDataTable[[#This Row],[Order Date]],"MMM")</f>
        <v>Sep</v>
      </c>
      <c r="G2057" s="4" t="s">
        <v>20</v>
      </c>
      <c r="H2057" s="4" t="s">
        <v>21</v>
      </c>
      <c r="I2057" s="4" t="s">
        <v>28</v>
      </c>
      <c r="J2057" s="4" t="s">
        <v>3</v>
      </c>
      <c r="K2057" s="4" t="s">
        <v>34</v>
      </c>
      <c r="L2057" s="4" t="s">
        <v>45</v>
      </c>
      <c r="M2057" s="8">
        <v>2</v>
      </c>
      <c r="N2057" s="5">
        <v>50.41</v>
      </c>
      <c r="O2057" s="6">
        <v>0.1</v>
      </c>
      <c r="P2057" s="5">
        <v>22.05</v>
      </c>
      <c r="Q2057" s="5">
        <f t="shared" si="128"/>
        <v>90.738</v>
      </c>
      <c r="R2057" s="5">
        <f t="shared" si="129"/>
        <v>44.1</v>
      </c>
      <c r="S2057" s="5">
        <f t="shared" si="130"/>
        <v>46.637999999999998</v>
      </c>
      <c r="T2057" s="7">
        <f t="shared" si="131"/>
        <v>0.51398532037294187</v>
      </c>
    </row>
    <row r="2058" spans="1:20" ht="15.6">
      <c r="A2058" s="2">
        <v>4004</v>
      </c>
      <c r="B2058" s="3">
        <v>46084</v>
      </c>
      <c r="C2058" s="4">
        <f>YEAR(SalesDataTable[[#This Row],[Order Date]])</f>
        <v>2026</v>
      </c>
      <c r="D2058" s="4" t="str">
        <f>"Q"&amp;ROUNDUP(MONTH(SalesDataTable[[#This Row],[Order Date]])/3,0)</f>
        <v>Q1</v>
      </c>
      <c r="E2058" s="4">
        <f>MONTH(SalesDataTable[[#This Row],[Order Date]])</f>
        <v>3</v>
      </c>
      <c r="F2058" s="4" t="str">
        <f>TEXT(SalesDataTable[[#This Row],[Order Date]],"MMM")</f>
        <v>Mar</v>
      </c>
      <c r="G2058" s="4" t="s">
        <v>11</v>
      </c>
      <c r="H2058" s="4" t="s">
        <v>25</v>
      </c>
      <c r="I2058" s="4" t="s">
        <v>2</v>
      </c>
      <c r="J2058" s="4" t="s">
        <v>13</v>
      </c>
      <c r="K2058" s="4" t="s">
        <v>14</v>
      </c>
      <c r="L2058" s="4" t="s">
        <v>32</v>
      </c>
      <c r="M2058" s="8">
        <v>1</v>
      </c>
      <c r="N2058" s="5">
        <v>46.46</v>
      </c>
      <c r="O2058" s="6">
        <v>0.1</v>
      </c>
      <c r="P2058" s="5">
        <v>17.989999999999998</v>
      </c>
      <c r="Q2058" s="5">
        <f t="shared" si="128"/>
        <v>41.814</v>
      </c>
      <c r="R2058" s="5">
        <f t="shared" si="129"/>
        <v>17.989999999999998</v>
      </c>
      <c r="S2058" s="5">
        <f t="shared" si="130"/>
        <v>23.824000000000002</v>
      </c>
      <c r="T2058" s="7">
        <f t="shared" si="131"/>
        <v>0.56976132395848289</v>
      </c>
    </row>
    <row r="2059" spans="1:20" ht="15.6">
      <c r="A2059" s="2">
        <v>4007</v>
      </c>
      <c r="B2059" s="3">
        <v>46353</v>
      </c>
      <c r="C2059" s="4">
        <f>YEAR(SalesDataTable[[#This Row],[Order Date]])</f>
        <v>2026</v>
      </c>
      <c r="D2059" s="4" t="str">
        <f>"Q"&amp;ROUNDUP(MONTH(SalesDataTable[[#This Row],[Order Date]])/3,0)</f>
        <v>Q4</v>
      </c>
      <c r="E2059" s="4">
        <f>MONTH(SalesDataTable[[#This Row],[Order Date]])</f>
        <v>11</v>
      </c>
      <c r="F2059" s="4" t="str">
        <f>TEXT(SalesDataTable[[#This Row],[Order Date]],"MMM")</f>
        <v>Nov</v>
      </c>
      <c r="G2059" s="4" t="s">
        <v>0</v>
      </c>
      <c r="H2059" s="4" t="s">
        <v>36</v>
      </c>
      <c r="I2059" s="4" t="s">
        <v>28</v>
      </c>
      <c r="J2059" s="4" t="s">
        <v>16</v>
      </c>
      <c r="K2059" s="4" t="s">
        <v>4</v>
      </c>
      <c r="L2059" s="4" t="s">
        <v>22</v>
      </c>
      <c r="M2059" s="8">
        <v>5</v>
      </c>
      <c r="N2059" s="5">
        <v>51.04</v>
      </c>
      <c r="O2059" s="6">
        <v>0</v>
      </c>
      <c r="P2059" s="5">
        <v>22.69</v>
      </c>
      <c r="Q2059" s="5">
        <f t="shared" si="128"/>
        <v>255.2</v>
      </c>
      <c r="R2059" s="5">
        <f t="shared" si="129"/>
        <v>113.45</v>
      </c>
      <c r="S2059" s="5">
        <f t="shared" si="130"/>
        <v>141.75</v>
      </c>
      <c r="T2059" s="7">
        <f t="shared" si="131"/>
        <v>0.55544670846394983</v>
      </c>
    </row>
    <row r="2060" spans="1:20" ht="15.6">
      <c r="A2060" s="2">
        <v>4008</v>
      </c>
      <c r="B2060" s="3">
        <v>46199</v>
      </c>
      <c r="C2060" s="4">
        <f>YEAR(SalesDataTable[[#This Row],[Order Date]])</f>
        <v>2026</v>
      </c>
      <c r="D2060" s="4" t="str">
        <f>"Q"&amp;ROUNDUP(MONTH(SalesDataTable[[#This Row],[Order Date]])/3,0)</f>
        <v>Q2</v>
      </c>
      <c r="E2060" s="4">
        <f>MONTH(SalesDataTable[[#This Row],[Order Date]])</f>
        <v>6</v>
      </c>
      <c r="F2060" s="4" t="str">
        <f>TEXT(SalesDataTable[[#This Row],[Order Date]],"MMM")</f>
        <v>Jun</v>
      </c>
      <c r="G2060" s="4" t="s">
        <v>6</v>
      </c>
      <c r="H2060" s="4" t="s">
        <v>49</v>
      </c>
      <c r="I2060" s="4" t="s">
        <v>2</v>
      </c>
      <c r="J2060" s="4" t="s">
        <v>3</v>
      </c>
      <c r="K2060" s="4" t="s">
        <v>4</v>
      </c>
      <c r="L2060" s="4" t="s">
        <v>30</v>
      </c>
      <c r="M2060" s="8">
        <v>2</v>
      </c>
      <c r="N2060" s="5">
        <v>102.49</v>
      </c>
      <c r="O2060" s="6">
        <v>0</v>
      </c>
      <c r="P2060" s="5">
        <v>50.07</v>
      </c>
      <c r="Q2060" s="5">
        <f t="shared" si="128"/>
        <v>204.98</v>
      </c>
      <c r="R2060" s="5">
        <f t="shared" si="129"/>
        <v>100.14</v>
      </c>
      <c r="S2060" s="5">
        <f t="shared" si="130"/>
        <v>104.83999999999999</v>
      </c>
      <c r="T2060" s="7">
        <f t="shared" si="131"/>
        <v>0.51146453312518292</v>
      </c>
    </row>
    <row r="2061" spans="1:20" ht="15.6">
      <c r="A2061" s="2">
        <v>4012</v>
      </c>
      <c r="B2061" s="3">
        <v>46257</v>
      </c>
      <c r="C2061" s="4">
        <f>YEAR(SalesDataTable[[#This Row],[Order Date]])</f>
        <v>2026</v>
      </c>
      <c r="D2061" s="4" t="str">
        <f>"Q"&amp;ROUNDUP(MONTH(SalesDataTable[[#This Row],[Order Date]])/3,0)</f>
        <v>Q3</v>
      </c>
      <c r="E2061" s="4">
        <f>MONTH(SalesDataTable[[#This Row],[Order Date]])</f>
        <v>8</v>
      </c>
      <c r="F2061" s="4" t="str">
        <f>TEXT(SalesDataTable[[#This Row],[Order Date]],"MMM")</f>
        <v>Aug</v>
      </c>
      <c r="G2061" s="4" t="s">
        <v>6</v>
      </c>
      <c r="H2061" s="4" t="s">
        <v>49</v>
      </c>
      <c r="I2061" s="4" t="s">
        <v>2</v>
      </c>
      <c r="J2061" s="4" t="s">
        <v>13</v>
      </c>
      <c r="K2061" s="4" t="s">
        <v>9</v>
      </c>
      <c r="L2061" s="4" t="s">
        <v>46</v>
      </c>
      <c r="M2061" s="8">
        <v>2</v>
      </c>
      <c r="N2061" s="5">
        <v>72.97</v>
      </c>
      <c r="O2061" s="6">
        <v>0</v>
      </c>
      <c r="P2061" s="5">
        <v>33.25</v>
      </c>
      <c r="Q2061" s="5">
        <f t="shared" si="128"/>
        <v>145.94</v>
      </c>
      <c r="R2061" s="5">
        <f t="shared" si="129"/>
        <v>66.5</v>
      </c>
      <c r="S2061" s="5">
        <f t="shared" si="130"/>
        <v>79.44</v>
      </c>
      <c r="T2061" s="7">
        <f t="shared" si="131"/>
        <v>0.54433328765245992</v>
      </c>
    </row>
    <row r="2062" spans="1:20" ht="15.6">
      <c r="A2062" s="2">
        <v>4016</v>
      </c>
      <c r="B2062" s="3">
        <v>46263</v>
      </c>
      <c r="C2062" s="4">
        <f>YEAR(SalesDataTable[[#This Row],[Order Date]])</f>
        <v>2026</v>
      </c>
      <c r="D2062" s="4" t="str">
        <f>"Q"&amp;ROUNDUP(MONTH(SalesDataTable[[#This Row],[Order Date]])/3,0)</f>
        <v>Q3</v>
      </c>
      <c r="E2062" s="4">
        <f>MONTH(SalesDataTable[[#This Row],[Order Date]])</f>
        <v>8</v>
      </c>
      <c r="F2062" s="4" t="str">
        <f>TEXT(SalesDataTable[[#This Row],[Order Date]],"MMM")</f>
        <v>Aug</v>
      </c>
      <c r="G2062" s="4" t="s">
        <v>20</v>
      </c>
      <c r="H2062" s="4" t="s">
        <v>47</v>
      </c>
      <c r="I2062" s="4" t="s">
        <v>8</v>
      </c>
      <c r="J2062" s="4" t="s">
        <v>16</v>
      </c>
      <c r="K2062" s="4" t="s">
        <v>9</v>
      </c>
      <c r="L2062" s="4" t="s">
        <v>17</v>
      </c>
      <c r="M2062" s="8">
        <v>5</v>
      </c>
      <c r="N2062" s="5">
        <v>145.24</v>
      </c>
      <c r="O2062" s="6">
        <v>0.15</v>
      </c>
      <c r="P2062" s="5">
        <v>77.69</v>
      </c>
      <c r="Q2062" s="5">
        <f t="shared" si="128"/>
        <v>617.27</v>
      </c>
      <c r="R2062" s="5">
        <f t="shared" si="129"/>
        <v>388.45</v>
      </c>
      <c r="S2062" s="5">
        <f t="shared" si="130"/>
        <v>228.82</v>
      </c>
      <c r="T2062" s="7">
        <f t="shared" si="131"/>
        <v>0.37069677774717708</v>
      </c>
    </row>
    <row r="2063" spans="1:20" ht="15.6">
      <c r="A2063" s="2">
        <v>4017</v>
      </c>
      <c r="B2063" s="3">
        <v>46215</v>
      </c>
      <c r="C2063" s="4">
        <f>YEAR(SalesDataTable[[#This Row],[Order Date]])</f>
        <v>2026</v>
      </c>
      <c r="D2063" s="4" t="str">
        <f>"Q"&amp;ROUNDUP(MONTH(SalesDataTable[[#This Row],[Order Date]])/3,0)</f>
        <v>Q3</v>
      </c>
      <c r="E2063" s="4">
        <f>MONTH(SalesDataTable[[#This Row],[Order Date]])</f>
        <v>7</v>
      </c>
      <c r="F2063" s="4" t="str">
        <f>TEXT(SalesDataTable[[#This Row],[Order Date]],"MMM")</f>
        <v>Jul</v>
      </c>
      <c r="G2063" s="4" t="s">
        <v>20</v>
      </c>
      <c r="H2063" s="4" t="s">
        <v>33</v>
      </c>
      <c r="I2063" s="4" t="s">
        <v>28</v>
      </c>
      <c r="J2063" s="4" t="s">
        <v>13</v>
      </c>
      <c r="K2063" s="4" t="s">
        <v>34</v>
      </c>
      <c r="L2063" s="4" t="s">
        <v>35</v>
      </c>
      <c r="M2063" s="8">
        <v>1</v>
      </c>
      <c r="N2063" s="5">
        <v>39.5</v>
      </c>
      <c r="O2063" s="6">
        <v>0.1</v>
      </c>
      <c r="P2063" s="5">
        <v>14.86</v>
      </c>
      <c r="Q2063" s="5">
        <f t="shared" si="128"/>
        <v>35.550000000000004</v>
      </c>
      <c r="R2063" s="5">
        <f t="shared" si="129"/>
        <v>14.86</v>
      </c>
      <c r="S2063" s="5">
        <f t="shared" si="130"/>
        <v>20.690000000000005</v>
      </c>
      <c r="T2063" s="7">
        <f t="shared" si="131"/>
        <v>0.58199718706047832</v>
      </c>
    </row>
    <row r="2064" spans="1:20" ht="15.6">
      <c r="A2064" s="2">
        <v>4018</v>
      </c>
      <c r="B2064" s="3">
        <v>46294</v>
      </c>
      <c r="C2064" s="4">
        <f>YEAR(SalesDataTable[[#This Row],[Order Date]])</f>
        <v>2026</v>
      </c>
      <c r="D2064" s="4" t="str">
        <f>"Q"&amp;ROUNDUP(MONTH(SalesDataTable[[#This Row],[Order Date]])/3,0)</f>
        <v>Q3</v>
      </c>
      <c r="E2064" s="4">
        <f>MONTH(SalesDataTable[[#This Row],[Order Date]])</f>
        <v>9</v>
      </c>
      <c r="F2064" s="4" t="str">
        <f>TEXT(SalesDataTable[[#This Row],[Order Date]],"MMM")</f>
        <v>Sep</v>
      </c>
      <c r="G2064" s="4" t="s">
        <v>6</v>
      </c>
      <c r="H2064" s="4" t="s">
        <v>27</v>
      </c>
      <c r="I2064" s="4" t="s">
        <v>2</v>
      </c>
      <c r="J2064" s="4" t="s">
        <v>13</v>
      </c>
      <c r="K2064" s="4" t="s">
        <v>34</v>
      </c>
      <c r="L2064" s="4" t="s">
        <v>45</v>
      </c>
      <c r="M2064" s="8">
        <v>1</v>
      </c>
      <c r="N2064" s="5">
        <v>50.42</v>
      </c>
      <c r="O2064" s="6">
        <v>0</v>
      </c>
      <c r="P2064" s="5">
        <v>21.68</v>
      </c>
      <c r="Q2064" s="5">
        <f t="shared" si="128"/>
        <v>50.42</v>
      </c>
      <c r="R2064" s="5">
        <f t="shared" si="129"/>
        <v>21.68</v>
      </c>
      <c r="S2064" s="5">
        <f t="shared" si="130"/>
        <v>28.740000000000002</v>
      </c>
      <c r="T2064" s="7">
        <f t="shared" si="131"/>
        <v>0.57001190003966684</v>
      </c>
    </row>
    <row r="2065" spans="1:20" ht="15.6">
      <c r="A2065" s="2">
        <v>4020</v>
      </c>
      <c r="B2065" s="3">
        <v>46220</v>
      </c>
      <c r="C2065" s="4">
        <f>YEAR(SalesDataTable[[#This Row],[Order Date]])</f>
        <v>2026</v>
      </c>
      <c r="D2065" s="4" t="str">
        <f>"Q"&amp;ROUNDUP(MONTH(SalesDataTable[[#This Row],[Order Date]])/3,0)</f>
        <v>Q3</v>
      </c>
      <c r="E2065" s="4">
        <f>MONTH(SalesDataTable[[#This Row],[Order Date]])</f>
        <v>7</v>
      </c>
      <c r="F2065" s="4" t="str">
        <f>TEXT(SalesDataTable[[#This Row],[Order Date]],"MMM")</f>
        <v>Jul</v>
      </c>
      <c r="G2065" s="4" t="s">
        <v>11</v>
      </c>
      <c r="H2065" s="4" t="s">
        <v>12</v>
      </c>
      <c r="I2065" s="4" t="s">
        <v>2</v>
      </c>
      <c r="J2065" s="4" t="s">
        <v>3</v>
      </c>
      <c r="K2065" s="4" t="s">
        <v>23</v>
      </c>
      <c r="L2065" s="4" t="s">
        <v>51</v>
      </c>
      <c r="M2065" s="8">
        <v>1</v>
      </c>
      <c r="N2065" s="5">
        <v>126.13</v>
      </c>
      <c r="O2065" s="6">
        <v>0.15</v>
      </c>
      <c r="P2065" s="5">
        <v>60.43</v>
      </c>
      <c r="Q2065" s="5">
        <f t="shared" si="128"/>
        <v>107.2105</v>
      </c>
      <c r="R2065" s="5">
        <f t="shared" si="129"/>
        <v>60.43</v>
      </c>
      <c r="S2065" s="5">
        <f t="shared" si="130"/>
        <v>46.780499999999996</v>
      </c>
      <c r="T2065" s="7">
        <f t="shared" si="131"/>
        <v>0.43634252242084498</v>
      </c>
    </row>
    <row r="2066" spans="1:20" ht="15.6">
      <c r="A2066" s="2">
        <v>4022</v>
      </c>
      <c r="B2066" s="3">
        <v>46364</v>
      </c>
      <c r="C2066" s="4">
        <f>YEAR(SalesDataTable[[#This Row],[Order Date]])</f>
        <v>2026</v>
      </c>
      <c r="D2066" s="4" t="str">
        <f>"Q"&amp;ROUNDUP(MONTH(SalesDataTable[[#This Row],[Order Date]])/3,0)</f>
        <v>Q4</v>
      </c>
      <c r="E2066" s="4">
        <f>MONTH(SalesDataTable[[#This Row],[Order Date]])</f>
        <v>12</v>
      </c>
      <c r="F2066" s="4" t="str">
        <f>TEXT(SalesDataTable[[#This Row],[Order Date]],"MMM")</f>
        <v>Dec</v>
      </c>
      <c r="G2066" s="4" t="s">
        <v>0</v>
      </c>
      <c r="H2066" s="4" t="s">
        <v>36</v>
      </c>
      <c r="I2066" s="4" t="s">
        <v>28</v>
      </c>
      <c r="J2066" s="4" t="s">
        <v>3</v>
      </c>
      <c r="K2066" s="4" t="s">
        <v>23</v>
      </c>
      <c r="L2066" s="4" t="s">
        <v>24</v>
      </c>
      <c r="M2066" s="8">
        <v>1</v>
      </c>
      <c r="N2066" s="5">
        <v>333.51</v>
      </c>
      <c r="O2066" s="6">
        <v>0.2</v>
      </c>
      <c r="P2066" s="5">
        <v>199.91</v>
      </c>
      <c r="Q2066" s="5">
        <f t="shared" si="128"/>
        <v>266.80799999999999</v>
      </c>
      <c r="R2066" s="5">
        <f t="shared" si="129"/>
        <v>199.91</v>
      </c>
      <c r="S2066" s="5">
        <f t="shared" si="130"/>
        <v>66.897999999999996</v>
      </c>
      <c r="T2066" s="7">
        <f t="shared" si="131"/>
        <v>0.25073461065635211</v>
      </c>
    </row>
    <row r="2067" spans="1:20" ht="15.6">
      <c r="A2067" s="2">
        <v>4029</v>
      </c>
      <c r="B2067" s="3">
        <v>46150</v>
      </c>
      <c r="C2067" s="4">
        <f>YEAR(SalesDataTable[[#This Row],[Order Date]])</f>
        <v>2026</v>
      </c>
      <c r="D2067" s="4" t="str">
        <f>"Q"&amp;ROUNDUP(MONTH(SalesDataTable[[#This Row],[Order Date]])/3,0)</f>
        <v>Q2</v>
      </c>
      <c r="E2067" s="4">
        <f>MONTH(SalesDataTable[[#This Row],[Order Date]])</f>
        <v>5</v>
      </c>
      <c r="F2067" s="4" t="str">
        <f>TEXT(SalesDataTable[[#This Row],[Order Date]],"MMM")</f>
        <v>May</v>
      </c>
      <c r="G2067" s="4" t="s">
        <v>20</v>
      </c>
      <c r="H2067" s="4" t="s">
        <v>47</v>
      </c>
      <c r="I2067" s="4" t="s">
        <v>19</v>
      </c>
      <c r="J2067" s="4" t="s">
        <v>13</v>
      </c>
      <c r="K2067" s="4" t="s">
        <v>14</v>
      </c>
      <c r="L2067" s="4" t="s">
        <v>48</v>
      </c>
      <c r="M2067" s="8">
        <v>1</v>
      </c>
      <c r="N2067" s="5">
        <v>161.36000000000001</v>
      </c>
      <c r="O2067" s="6">
        <v>0</v>
      </c>
      <c r="P2067" s="5">
        <v>87</v>
      </c>
      <c r="Q2067" s="5">
        <f t="shared" si="128"/>
        <v>161.36000000000001</v>
      </c>
      <c r="R2067" s="5">
        <f t="shared" si="129"/>
        <v>87</v>
      </c>
      <c r="S2067" s="5">
        <f t="shared" si="130"/>
        <v>74.360000000000014</v>
      </c>
      <c r="T2067" s="7">
        <f t="shared" si="131"/>
        <v>0.46083292017848293</v>
      </c>
    </row>
    <row r="2068" spans="1:20" ht="15.6">
      <c r="A2068" s="2">
        <v>4030</v>
      </c>
      <c r="B2068" s="3">
        <v>46225</v>
      </c>
      <c r="C2068" s="4">
        <f>YEAR(SalesDataTable[[#This Row],[Order Date]])</f>
        <v>2026</v>
      </c>
      <c r="D2068" s="4" t="str">
        <f>"Q"&amp;ROUNDUP(MONTH(SalesDataTable[[#This Row],[Order Date]])/3,0)</f>
        <v>Q3</v>
      </c>
      <c r="E2068" s="4">
        <f>MONTH(SalesDataTable[[#This Row],[Order Date]])</f>
        <v>7</v>
      </c>
      <c r="F2068" s="4" t="str">
        <f>TEXT(SalesDataTable[[#This Row],[Order Date]],"MMM")</f>
        <v>Jul</v>
      </c>
      <c r="G2068" s="4" t="s">
        <v>20</v>
      </c>
      <c r="H2068" s="4" t="s">
        <v>33</v>
      </c>
      <c r="I2068" s="4" t="s">
        <v>2</v>
      </c>
      <c r="J2068" s="4" t="s">
        <v>13</v>
      </c>
      <c r="K2068" s="4" t="s">
        <v>23</v>
      </c>
      <c r="L2068" s="4" t="s">
        <v>40</v>
      </c>
      <c r="M2068" s="8">
        <v>2</v>
      </c>
      <c r="N2068" s="5">
        <v>83.71</v>
      </c>
      <c r="O2068" s="6">
        <v>0</v>
      </c>
      <c r="P2068" s="5">
        <v>39.29</v>
      </c>
      <c r="Q2068" s="5">
        <f t="shared" si="128"/>
        <v>167.42</v>
      </c>
      <c r="R2068" s="5">
        <f t="shared" si="129"/>
        <v>78.58</v>
      </c>
      <c r="S2068" s="5">
        <f t="shared" si="130"/>
        <v>88.839999999999989</v>
      </c>
      <c r="T2068" s="7">
        <f t="shared" si="131"/>
        <v>0.53064150041811009</v>
      </c>
    </row>
    <row r="2069" spans="1:20" ht="15.6">
      <c r="A2069" s="2">
        <v>4031</v>
      </c>
      <c r="B2069" s="3">
        <v>46055</v>
      </c>
      <c r="C2069" s="4">
        <f>YEAR(SalesDataTable[[#This Row],[Order Date]])</f>
        <v>2026</v>
      </c>
      <c r="D2069" s="4" t="str">
        <f>"Q"&amp;ROUNDUP(MONTH(SalesDataTable[[#This Row],[Order Date]])/3,0)</f>
        <v>Q1</v>
      </c>
      <c r="E2069" s="4">
        <f>MONTH(SalesDataTable[[#This Row],[Order Date]])</f>
        <v>2</v>
      </c>
      <c r="F2069" s="4" t="str">
        <f>TEXT(SalesDataTable[[#This Row],[Order Date]],"MMM")</f>
        <v>Feb</v>
      </c>
      <c r="G2069" s="4" t="s">
        <v>0</v>
      </c>
      <c r="H2069" s="4" t="s">
        <v>1</v>
      </c>
      <c r="I2069" s="4" t="s">
        <v>2</v>
      </c>
      <c r="J2069" s="4" t="s">
        <v>13</v>
      </c>
      <c r="K2069" s="4" t="s">
        <v>4</v>
      </c>
      <c r="L2069" s="4" t="s">
        <v>30</v>
      </c>
      <c r="M2069" s="8">
        <v>6</v>
      </c>
      <c r="N2069" s="5">
        <v>101.64</v>
      </c>
      <c r="O2069" s="6">
        <v>0</v>
      </c>
      <c r="P2069" s="5">
        <v>51.06</v>
      </c>
      <c r="Q2069" s="5">
        <f t="shared" si="128"/>
        <v>609.84</v>
      </c>
      <c r="R2069" s="5">
        <f t="shared" si="129"/>
        <v>306.36</v>
      </c>
      <c r="S2069" s="5">
        <f t="shared" si="130"/>
        <v>303.48</v>
      </c>
      <c r="T2069" s="7">
        <f t="shared" si="131"/>
        <v>0.49763872491145217</v>
      </c>
    </row>
    <row r="2070" spans="1:20" ht="15.6">
      <c r="A2070" s="2">
        <v>4035</v>
      </c>
      <c r="B2070" s="3">
        <v>46239</v>
      </c>
      <c r="C2070" s="4">
        <f>YEAR(SalesDataTable[[#This Row],[Order Date]])</f>
        <v>2026</v>
      </c>
      <c r="D2070" s="4" t="str">
        <f>"Q"&amp;ROUNDUP(MONTH(SalesDataTable[[#This Row],[Order Date]])/3,0)</f>
        <v>Q3</v>
      </c>
      <c r="E2070" s="4">
        <f>MONTH(SalesDataTable[[#This Row],[Order Date]])</f>
        <v>8</v>
      </c>
      <c r="F2070" s="4" t="str">
        <f>TEXT(SalesDataTable[[#This Row],[Order Date]],"MMM")</f>
        <v>Aug</v>
      </c>
      <c r="G2070" s="4" t="s">
        <v>0</v>
      </c>
      <c r="H2070" s="4" t="s">
        <v>36</v>
      </c>
      <c r="I2070" s="4" t="s">
        <v>2</v>
      </c>
      <c r="J2070" s="4" t="s">
        <v>3</v>
      </c>
      <c r="K2070" s="4" t="s">
        <v>4</v>
      </c>
      <c r="L2070" s="4" t="s">
        <v>26</v>
      </c>
      <c r="M2070" s="8">
        <v>2</v>
      </c>
      <c r="N2070" s="5">
        <v>40.53</v>
      </c>
      <c r="O2070" s="6">
        <v>0.05</v>
      </c>
      <c r="P2070" s="5">
        <v>17.100000000000001</v>
      </c>
      <c r="Q2070" s="5">
        <f t="shared" si="128"/>
        <v>77.007000000000005</v>
      </c>
      <c r="R2070" s="5">
        <f t="shared" si="129"/>
        <v>34.200000000000003</v>
      </c>
      <c r="S2070" s="5">
        <f t="shared" si="130"/>
        <v>42.807000000000002</v>
      </c>
      <c r="T2070" s="7">
        <f t="shared" si="131"/>
        <v>0.55588452997779425</v>
      </c>
    </row>
    <row r="2071" spans="1:20" ht="15.6">
      <c r="A2071" s="2">
        <v>4036</v>
      </c>
      <c r="B2071" s="3">
        <v>46328</v>
      </c>
      <c r="C2071" s="4">
        <f>YEAR(SalesDataTable[[#This Row],[Order Date]])</f>
        <v>2026</v>
      </c>
      <c r="D2071" s="4" t="str">
        <f>"Q"&amp;ROUNDUP(MONTH(SalesDataTable[[#This Row],[Order Date]])/3,0)</f>
        <v>Q4</v>
      </c>
      <c r="E2071" s="4">
        <f>MONTH(SalesDataTable[[#This Row],[Order Date]])</f>
        <v>11</v>
      </c>
      <c r="F2071" s="4" t="str">
        <f>TEXT(SalesDataTable[[#This Row],[Order Date]],"MMM")</f>
        <v>Nov</v>
      </c>
      <c r="G2071" s="4" t="s">
        <v>11</v>
      </c>
      <c r="H2071" s="4" t="s">
        <v>18</v>
      </c>
      <c r="I2071" s="4" t="s">
        <v>2</v>
      </c>
      <c r="J2071" s="4" t="s">
        <v>16</v>
      </c>
      <c r="K2071" s="4" t="s">
        <v>34</v>
      </c>
      <c r="L2071" s="4" t="s">
        <v>42</v>
      </c>
      <c r="M2071" s="8">
        <v>1</v>
      </c>
      <c r="N2071" s="5">
        <v>36.96</v>
      </c>
      <c r="O2071" s="6">
        <v>0.1</v>
      </c>
      <c r="P2071" s="5">
        <v>14.18</v>
      </c>
      <c r="Q2071" s="5">
        <f t="shared" si="128"/>
        <v>33.264000000000003</v>
      </c>
      <c r="R2071" s="5">
        <f t="shared" si="129"/>
        <v>14.18</v>
      </c>
      <c r="S2071" s="5">
        <f t="shared" si="130"/>
        <v>19.084000000000003</v>
      </c>
      <c r="T2071" s="7">
        <f t="shared" si="131"/>
        <v>0.57371332371332373</v>
      </c>
    </row>
    <row r="2072" spans="1:20" ht="15.6">
      <c r="A2072" s="2">
        <v>4037</v>
      </c>
      <c r="B2072" s="3">
        <v>46370</v>
      </c>
      <c r="C2072" s="4">
        <f>YEAR(SalesDataTable[[#This Row],[Order Date]])</f>
        <v>2026</v>
      </c>
      <c r="D2072" s="4" t="str">
        <f>"Q"&amp;ROUNDUP(MONTH(SalesDataTable[[#This Row],[Order Date]])/3,0)</f>
        <v>Q4</v>
      </c>
      <c r="E2072" s="4">
        <f>MONTH(SalesDataTable[[#This Row],[Order Date]])</f>
        <v>12</v>
      </c>
      <c r="F2072" s="4" t="str">
        <f>TEXT(SalesDataTable[[#This Row],[Order Date]],"MMM")</f>
        <v>Dec</v>
      </c>
      <c r="G2072" s="4" t="s">
        <v>20</v>
      </c>
      <c r="H2072" s="4" t="s">
        <v>33</v>
      </c>
      <c r="I2072" s="4" t="s">
        <v>19</v>
      </c>
      <c r="J2072" s="4" t="s">
        <v>3</v>
      </c>
      <c r="K2072" s="4" t="s">
        <v>9</v>
      </c>
      <c r="L2072" s="4" t="s">
        <v>37</v>
      </c>
      <c r="M2072" s="8">
        <v>1</v>
      </c>
      <c r="N2072" s="5">
        <v>152.4</v>
      </c>
      <c r="O2072" s="6">
        <v>0.05</v>
      </c>
      <c r="P2072" s="5">
        <v>77.98</v>
      </c>
      <c r="Q2072" s="5">
        <f t="shared" si="128"/>
        <v>144.78</v>
      </c>
      <c r="R2072" s="5">
        <f t="shared" si="129"/>
        <v>77.98</v>
      </c>
      <c r="S2072" s="5">
        <f t="shared" si="130"/>
        <v>66.8</v>
      </c>
      <c r="T2072" s="7">
        <f t="shared" si="131"/>
        <v>0.46138969470921398</v>
      </c>
    </row>
    <row r="2073" spans="1:20" ht="15.6">
      <c r="A2073" s="2">
        <v>4038</v>
      </c>
      <c r="B2073" s="3">
        <v>46304</v>
      </c>
      <c r="C2073" s="4">
        <f>YEAR(SalesDataTable[[#This Row],[Order Date]])</f>
        <v>2026</v>
      </c>
      <c r="D2073" s="4" t="str">
        <f>"Q"&amp;ROUNDUP(MONTH(SalesDataTable[[#This Row],[Order Date]])/3,0)</f>
        <v>Q4</v>
      </c>
      <c r="E2073" s="4">
        <f>MONTH(SalesDataTable[[#This Row],[Order Date]])</f>
        <v>10</v>
      </c>
      <c r="F2073" s="4" t="str">
        <f>TEXT(SalesDataTable[[#This Row],[Order Date]],"MMM")</f>
        <v>Oct</v>
      </c>
      <c r="G2073" s="4" t="s">
        <v>0</v>
      </c>
      <c r="H2073" s="4" t="s">
        <v>50</v>
      </c>
      <c r="I2073" s="4" t="s">
        <v>2</v>
      </c>
      <c r="J2073" s="4" t="s">
        <v>3</v>
      </c>
      <c r="K2073" s="4" t="s">
        <v>34</v>
      </c>
      <c r="L2073" s="4" t="s">
        <v>38</v>
      </c>
      <c r="M2073" s="8">
        <v>2</v>
      </c>
      <c r="N2073" s="5">
        <v>125.56</v>
      </c>
      <c r="O2073" s="6">
        <v>0.1</v>
      </c>
      <c r="P2073" s="5">
        <v>67.260000000000005</v>
      </c>
      <c r="Q2073" s="5">
        <f t="shared" si="128"/>
        <v>226.00800000000001</v>
      </c>
      <c r="R2073" s="5">
        <f t="shared" si="129"/>
        <v>134.52000000000001</v>
      </c>
      <c r="S2073" s="5">
        <f t="shared" si="130"/>
        <v>91.488</v>
      </c>
      <c r="T2073" s="7">
        <f t="shared" si="131"/>
        <v>0.40479983009450993</v>
      </c>
    </row>
    <row r="2074" spans="1:20" ht="15.6">
      <c r="A2074" s="2">
        <v>4040</v>
      </c>
      <c r="B2074" s="3">
        <v>46190</v>
      </c>
      <c r="C2074" s="4">
        <f>YEAR(SalesDataTable[[#This Row],[Order Date]])</f>
        <v>2026</v>
      </c>
      <c r="D2074" s="4" t="str">
        <f>"Q"&amp;ROUNDUP(MONTH(SalesDataTable[[#This Row],[Order Date]])/3,0)</f>
        <v>Q2</v>
      </c>
      <c r="E2074" s="4">
        <f>MONTH(SalesDataTable[[#This Row],[Order Date]])</f>
        <v>6</v>
      </c>
      <c r="F2074" s="4" t="str">
        <f>TEXT(SalesDataTable[[#This Row],[Order Date]],"MMM")</f>
        <v>Jun</v>
      </c>
      <c r="G2074" s="4" t="s">
        <v>20</v>
      </c>
      <c r="H2074" s="4" t="s">
        <v>31</v>
      </c>
      <c r="I2074" s="4" t="s">
        <v>2</v>
      </c>
      <c r="J2074" s="4" t="s">
        <v>16</v>
      </c>
      <c r="K2074" s="4" t="s">
        <v>14</v>
      </c>
      <c r="L2074" s="4" t="s">
        <v>15</v>
      </c>
      <c r="M2074" s="8">
        <v>2</v>
      </c>
      <c r="N2074" s="5">
        <v>36.799999999999997</v>
      </c>
      <c r="O2074" s="6">
        <v>0.05</v>
      </c>
      <c r="P2074" s="5">
        <v>13.94</v>
      </c>
      <c r="Q2074" s="5">
        <f t="shared" si="128"/>
        <v>69.919999999999987</v>
      </c>
      <c r="R2074" s="5">
        <f t="shared" si="129"/>
        <v>27.88</v>
      </c>
      <c r="S2074" s="5">
        <f t="shared" si="130"/>
        <v>42.039999999999992</v>
      </c>
      <c r="T2074" s="7">
        <f t="shared" si="131"/>
        <v>0.60125858123569798</v>
      </c>
    </row>
    <row r="2075" spans="1:20" ht="15.6">
      <c r="A2075" s="2">
        <v>4041</v>
      </c>
      <c r="B2075" s="3">
        <v>46286</v>
      </c>
      <c r="C2075" s="4">
        <f>YEAR(SalesDataTable[[#This Row],[Order Date]])</f>
        <v>2026</v>
      </c>
      <c r="D2075" s="4" t="str">
        <f>"Q"&amp;ROUNDUP(MONTH(SalesDataTable[[#This Row],[Order Date]])/3,0)</f>
        <v>Q3</v>
      </c>
      <c r="E2075" s="4">
        <f>MONTH(SalesDataTable[[#This Row],[Order Date]])</f>
        <v>9</v>
      </c>
      <c r="F2075" s="4" t="str">
        <f>TEXT(SalesDataTable[[#This Row],[Order Date]],"MMM")</f>
        <v>Sep</v>
      </c>
      <c r="G2075" s="4" t="s">
        <v>6</v>
      </c>
      <c r="H2075" s="4" t="s">
        <v>41</v>
      </c>
      <c r="I2075" s="4" t="s">
        <v>8</v>
      </c>
      <c r="J2075" s="4" t="s">
        <v>3</v>
      </c>
      <c r="K2075" s="4" t="s">
        <v>34</v>
      </c>
      <c r="L2075" s="4" t="s">
        <v>45</v>
      </c>
      <c r="M2075" s="8">
        <v>15</v>
      </c>
      <c r="N2075" s="5">
        <v>51.1</v>
      </c>
      <c r="O2075" s="6">
        <v>0.1</v>
      </c>
      <c r="P2075" s="5">
        <v>21.9</v>
      </c>
      <c r="Q2075" s="5">
        <f t="shared" si="128"/>
        <v>689.85</v>
      </c>
      <c r="R2075" s="5">
        <f t="shared" si="129"/>
        <v>328.5</v>
      </c>
      <c r="S2075" s="5">
        <f t="shared" si="130"/>
        <v>361.35</v>
      </c>
      <c r="T2075" s="7">
        <f t="shared" si="131"/>
        <v>0.52380952380952384</v>
      </c>
    </row>
    <row r="2076" spans="1:20" ht="15.6">
      <c r="A2076" s="2">
        <v>4042</v>
      </c>
      <c r="B2076" s="3">
        <v>46377</v>
      </c>
      <c r="C2076" s="4">
        <f>YEAR(SalesDataTable[[#This Row],[Order Date]])</f>
        <v>2026</v>
      </c>
      <c r="D2076" s="4" t="str">
        <f>"Q"&amp;ROUNDUP(MONTH(SalesDataTable[[#This Row],[Order Date]])/3,0)</f>
        <v>Q4</v>
      </c>
      <c r="E2076" s="4">
        <f>MONTH(SalesDataTable[[#This Row],[Order Date]])</f>
        <v>12</v>
      </c>
      <c r="F2076" s="4" t="str">
        <f>TEXT(SalesDataTable[[#This Row],[Order Date]],"MMM")</f>
        <v>Dec</v>
      </c>
      <c r="G2076" s="4" t="s">
        <v>0</v>
      </c>
      <c r="H2076" s="4" t="s">
        <v>36</v>
      </c>
      <c r="I2076" s="4" t="s">
        <v>28</v>
      </c>
      <c r="J2076" s="4" t="s">
        <v>3</v>
      </c>
      <c r="K2076" s="4" t="s">
        <v>14</v>
      </c>
      <c r="L2076" s="4" t="s">
        <v>32</v>
      </c>
      <c r="M2076" s="8">
        <v>1</v>
      </c>
      <c r="N2076" s="5">
        <v>45.94</v>
      </c>
      <c r="O2076" s="6">
        <v>0.05</v>
      </c>
      <c r="P2076" s="5">
        <v>18.100000000000001</v>
      </c>
      <c r="Q2076" s="5">
        <f t="shared" si="128"/>
        <v>43.642999999999994</v>
      </c>
      <c r="R2076" s="5">
        <f t="shared" si="129"/>
        <v>18.100000000000001</v>
      </c>
      <c r="S2076" s="5">
        <f t="shared" si="130"/>
        <v>25.542999999999992</v>
      </c>
      <c r="T2076" s="7">
        <f t="shared" si="131"/>
        <v>0.58527140664024002</v>
      </c>
    </row>
    <row r="2077" spans="1:20" ht="15.6">
      <c r="A2077" s="2">
        <v>4043</v>
      </c>
      <c r="B2077" s="3">
        <v>46125</v>
      </c>
      <c r="C2077" s="4">
        <f>YEAR(SalesDataTable[[#This Row],[Order Date]])</f>
        <v>2026</v>
      </c>
      <c r="D2077" s="4" t="str">
        <f>"Q"&amp;ROUNDUP(MONTH(SalesDataTable[[#This Row],[Order Date]])/3,0)</f>
        <v>Q2</v>
      </c>
      <c r="E2077" s="4">
        <f>MONTH(SalesDataTable[[#This Row],[Order Date]])</f>
        <v>4</v>
      </c>
      <c r="F2077" s="4" t="str">
        <f>TEXT(SalesDataTable[[#This Row],[Order Date]],"MMM")</f>
        <v>Apr</v>
      </c>
      <c r="G2077" s="4" t="s">
        <v>20</v>
      </c>
      <c r="H2077" s="4" t="s">
        <v>31</v>
      </c>
      <c r="I2077" s="4" t="s">
        <v>28</v>
      </c>
      <c r="J2077" s="4" t="s">
        <v>13</v>
      </c>
      <c r="K2077" s="4" t="s">
        <v>9</v>
      </c>
      <c r="L2077" s="4" t="s">
        <v>37</v>
      </c>
      <c r="M2077" s="8">
        <v>1</v>
      </c>
      <c r="N2077" s="5">
        <v>155.88999999999999</v>
      </c>
      <c r="O2077" s="6">
        <v>0</v>
      </c>
      <c r="P2077" s="5">
        <v>77.260000000000005</v>
      </c>
      <c r="Q2077" s="5">
        <f t="shared" si="128"/>
        <v>155.88999999999999</v>
      </c>
      <c r="R2077" s="5">
        <f t="shared" si="129"/>
        <v>77.260000000000005</v>
      </c>
      <c r="S2077" s="5">
        <f t="shared" si="130"/>
        <v>78.629999999999981</v>
      </c>
      <c r="T2077" s="7">
        <f t="shared" si="131"/>
        <v>0.50439412406183837</v>
      </c>
    </row>
    <row r="2078" spans="1:20" ht="15.6">
      <c r="A2078" s="2">
        <v>4044</v>
      </c>
      <c r="B2078" s="3">
        <v>46139</v>
      </c>
      <c r="C2078" s="4">
        <f>YEAR(SalesDataTable[[#This Row],[Order Date]])</f>
        <v>2026</v>
      </c>
      <c r="D2078" s="4" t="str">
        <f>"Q"&amp;ROUNDUP(MONTH(SalesDataTable[[#This Row],[Order Date]])/3,0)</f>
        <v>Q2</v>
      </c>
      <c r="E2078" s="4">
        <f>MONTH(SalesDataTable[[#This Row],[Order Date]])</f>
        <v>4</v>
      </c>
      <c r="F2078" s="4" t="str">
        <f>TEXT(SalesDataTable[[#This Row],[Order Date]],"MMM")</f>
        <v>Apr</v>
      </c>
      <c r="G2078" s="4" t="s">
        <v>6</v>
      </c>
      <c r="H2078" s="4" t="s">
        <v>27</v>
      </c>
      <c r="I2078" s="4" t="s">
        <v>8</v>
      </c>
      <c r="J2078" s="4" t="s">
        <v>13</v>
      </c>
      <c r="K2078" s="4" t="s">
        <v>34</v>
      </c>
      <c r="L2078" s="4" t="s">
        <v>38</v>
      </c>
      <c r="M2078" s="8">
        <v>10</v>
      </c>
      <c r="N2078" s="5">
        <v>124.59</v>
      </c>
      <c r="O2078" s="6">
        <v>0.15</v>
      </c>
      <c r="P2078" s="5">
        <v>67.14</v>
      </c>
      <c r="Q2078" s="5">
        <f t="shared" si="128"/>
        <v>1059.0150000000001</v>
      </c>
      <c r="R2078" s="5">
        <f t="shared" si="129"/>
        <v>671.4</v>
      </c>
      <c r="S2078" s="5">
        <f t="shared" si="130"/>
        <v>387.61500000000012</v>
      </c>
      <c r="T2078" s="7">
        <f t="shared" si="131"/>
        <v>0.36601464568490538</v>
      </c>
    </row>
    <row r="2079" spans="1:20" ht="15.6">
      <c r="A2079" s="2">
        <v>4045</v>
      </c>
      <c r="B2079" s="3">
        <v>46249</v>
      </c>
      <c r="C2079" s="4">
        <f>YEAR(SalesDataTable[[#This Row],[Order Date]])</f>
        <v>2026</v>
      </c>
      <c r="D2079" s="4" t="str">
        <f>"Q"&amp;ROUNDUP(MONTH(SalesDataTable[[#This Row],[Order Date]])/3,0)</f>
        <v>Q3</v>
      </c>
      <c r="E2079" s="4">
        <f>MONTH(SalesDataTable[[#This Row],[Order Date]])</f>
        <v>8</v>
      </c>
      <c r="F2079" s="4" t="str">
        <f>TEXT(SalesDataTable[[#This Row],[Order Date]],"MMM")</f>
        <v>Aug</v>
      </c>
      <c r="G2079" s="4" t="s">
        <v>11</v>
      </c>
      <c r="H2079" s="4" t="s">
        <v>52</v>
      </c>
      <c r="I2079" s="4" t="s">
        <v>2</v>
      </c>
      <c r="J2079" s="4" t="s">
        <v>13</v>
      </c>
      <c r="K2079" s="4" t="s">
        <v>9</v>
      </c>
      <c r="L2079" s="4" t="s">
        <v>10</v>
      </c>
      <c r="M2079" s="8">
        <v>3</v>
      </c>
      <c r="N2079" s="5">
        <v>92.12</v>
      </c>
      <c r="O2079" s="6">
        <v>0.1</v>
      </c>
      <c r="P2079" s="5">
        <v>44.1</v>
      </c>
      <c r="Q2079" s="5">
        <f t="shared" si="128"/>
        <v>248.72400000000002</v>
      </c>
      <c r="R2079" s="5">
        <f t="shared" si="129"/>
        <v>132.30000000000001</v>
      </c>
      <c r="S2079" s="5">
        <f t="shared" si="130"/>
        <v>116.42400000000001</v>
      </c>
      <c r="T2079" s="7">
        <f t="shared" si="131"/>
        <v>0.46808510638297873</v>
      </c>
    </row>
    <row r="2080" spans="1:20" ht="15.6">
      <c r="A2080" s="2">
        <v>4047</v>
      </c>
      <c r="B2080" s="3">
        <v>46129</v>
      </c>
      <c r="C2080" s="4">
        <f>YEAR(SalesDataTable[[#This Row],[Order Date]])</f>
        <v>2026</v>
      </c>
      <c r="D2080" s="4" t="str">
        <f>"Q"&amp;ROUNDUP(MONTH(SalesDataTable[[#This Row],[Order Date]])/3,0)</f>
        <v>Q2</v>
      </c>
      <c r="E2080" s="4">
        <f>MONTH(SalesDataTable[[#This Row],[Order Date]])</f>
        <v>4</v>
      </c>
      <c r="F2080" s="4" t="str">
        <f>TEXT(SalesDataTable[[#This Row],[Order Date]],"MMM")</f>
        <v>Apr</v>
      </c>
      <c r="G2080" s="4" t="s">
        <v>0</v>
      </c>
      <c r="H2080" s="4" t="s">
        <v>1</v>
      </c>
      <c r="I2080" s="4" t="s">
        <v>8</v>
      </c>
      <c r="J2080" s="4" t="s">
        <v>16</v>
      </c>
      <c r="K2080" s="4" t="s">
        <v>14</v>
      </c>
      <c r="L2080" s="4" t="s">
        <v>48</v>
      </c>
      <c r="M2080" s="8">
        <v>8</v>
      </c>
      <c r="N2080" s="5">
        <v>168.34</v>
      </c>
      <c r="O2080" s="6">
        <v>0.15</v>
      </c>
      <c r="P2080" s="5">
        <v>88.7</v>
      </c>
      <c r="Q2080" s="5">
        <f t="shared" si="128"/>
        <v>1144.712</v>
      </c>
      <c r="R2080" s="5">
        <f t="shared" si="129"/>
        <v>709.6</v>
      </c>
      <c r="S2080" s="5">
        <f t="shared" si="130"/>
        <v>435.11199999999997</v>
      </c>
      <c r="T2080" s="7">
        <f t="shared" si="131"/>
        <v>0.38010608781946897</v>
      </c>
    </row>
    <row r="2081" spans="1:20" ht="15.6">
      <c r="A2081" s="2">
        <v>4048</v>
      </c>
      <c r="B2081" s="3">
        <v>46218</v>
      </c>
      <c r="C2081" s="4">
        <f>YEAR(SalesDataTable[[#This Row],[Order Date]])</f>
        <v>2026</v>
      </c>
      <c r="D2081" s="4" t="str">
        <f>"Q"&amp;ROUNDUP(MONTH(SalesDataTable[[#This Row],[Order Date]])/3,0)</f>
        <v>Q3</v>
      </c>
      <c r="E2081" s="4">
        <f>MONTH(SalesDataTable[[#This Row],[Order Date]])</f>
        <v>7</v>
      </c>
      <c r="F2081" s="4" t="str">
        <f>TEXT(SalesDataTable[[#This Row],[Order Date]],"MMM")</f>
        <v>Jul</v>
      </c>
      <c r="G2081" s="4" t="s">
        <v>20</v>
      </c>
      <c r="H2081" s="4" t="s">
        <v>47</v>
      </c>
      <c r="I2081" s="4" t="s">
        <v>8</v>
      </c>
      <c r="J2081" s="4" t="s">
        <v>16</v>
      </c>
      <c r="K2081" s="4" t="s">
        <v>4</v>
      </c>
      <c r="L2081" s="4" t="s">
        <v>5</v>
      </c>
      <c r="M2081" s="8">
        <v>3</v>
      </c>
      <c r="N2081" s="5">
        <v>82.79</v>
      </c>
      <c r="O2081" s="6">
        <v>0.1</v>
      </c>
      <c r="P2081" s="5">
        <v>43.07</v>
      </c>
      <c r="Q2081" s="5">
        <f t="shared" si="128"/>
        <v>223.53300000000002</v>
      </c>
      <c r="R2081" s="5">
        <f t="shared" si="129"/>
        <v>129.21</v>
      </c>
      <c r="S2081" s="5">
        <f t="shared" si="130"/>
        <v>94.323000000000008</v>
      </c>
      <c r="T2081" s="7">
        <f t="shared" si="131"/>
        <v>0.42196454214813922</v>
      </c>
    </row>
    <row r="2082" spans="1:20" ht="15.6">
      <c r="A2082" s="2">
        <v>4049</v>
      </c>
      <c r="B2082" s="3">
        <v>46346</v>
      </c>
      <c r="C2082" s="4">
        <f>YEAR(SalesDataTable[[#This Row],[Order Date]])</f>
        <v>2026</v>
      </c>
      <c r="D2082" s="4" t="str">
        <f>"Q"&amp;ROUNDUP(MONTH(SalesDataTable[[#This Row],[Order Date]])/3,0)</f>
        <v>Q4</v>
      </c>
      <c r="E2082" s="4">
        <f>MONTH(SalesDataTable[[#This Row],[Order Date]])</f>
        <v>11</v>
      </c>
      <c r="F2082" s="4" t="str">
        <f>TEXT(SalesDataTable[[#This Row],[Order Date]],"MMM")</f>
        <v>Nov</v>
      </c>
      <c r="G2082" s="4" t="s">
        <v>11</v>
      </c>
      <c r="H2082" s="4" t="s">
        <v>52</v>
      </c>
      <c r="I2082" s="4" t="s">
        <v>28</v>
      </c>
      <c r="J2082" s="4" t="s">
        <v>3</v>
      </c>
      <c r="K2082" s="4" t="s">
        <v>14</v>
      </c>
      <c r="L2082" s="4" t="s">
        <v>15</v>
      </c>
      <c r="M2082" s="8">
        <v>1</v>
      </c>
      <c r="N2082" s="5">
        <v>36.590000000000003</v>
      </c>
      <c r="O2082" s="6">
        <v>0</v>
      </c>
      <c r="P2082" s="5">
        <v>13.73</v>
      </c>
      <c r="Q2082" s="5">
        <f t="shared" si="128"/>
        <v>36.590000000000003</v>
      </c>
      <c r="R2082" s="5">
        <f t="shared" si="129"/>
        <v>13.73</v>
      </c>
      <c r="S2082" s="5">
        <f t="shared" si="130"/>
        <v>22.860000000000003</v>
      </c>
      <c r="T2082" s="7">
        <f t="shared" si="131"/>
        <v>0.62476086362394101</v>
      </c>
    </row>
    <row r="2083" spans="1:20" ht="15.6">
      <c r="A2083" s="2">
        <v>4052</v>
      </c>
      <c r="B2083" s="3">
        <v>46347</v>
      </c>
      <c r="C2083" s="4">
        <f>YEAR(SalesDataTable[[#This Row],[Order Date]])</f>
        <v>2026</v>
      </c>
      <c r="D2083" s="4" t="str">
        <f>"Q"&amp;ROUNDUP(MONTH(SalesDataTable[[#This Row],[Order Date]])/3,0)</f>
        <v>Q4</v>
      </c>
      <c r="E2083" s="4">
        <f>MONTH(SalesDataTable[[#This Row],[Order Date]])</f>
        <v>11</v>
      </c>
      <c r="F2083" s="4" t="str">
        <f>TEXT(SalesDataTable[[#This Row],[Order Date]],"MMM")</f>
        <v>Nov</v>
      </c>
      <c r="G2083" s="4" t="s">
        <v>0</v>
      </c>
      <c r="H2083" s="4" t="s">
        <v>1</v>
      </c>
      <c r="I2083" s="4" t="s">
        <v>2</v>
      </c>
      <c r="J2083" s="4" t="s">
        <v>13</v>
      </c>
      <c r="K2083" s="4" t="s">
        <v>14</v>
      </c>
      <c r="L2083" s="4" t="s">
        <v>32</v>
      </c>
      <c r="M2083" s="8">
        <v>1</v>
      </c>
      <c r="N2083" s="5">
        <v>46.82</v>
      </c>
      <c r="O2083" s="6">
        <v>0.2</v>
      </c>
      <c r="P2083" s="5">
        <v>18.27</v>
      </c>
      <c r="Q2083" s="5">
        <f t="shared" si="128"/>
        <v>37.456000000000003</v>
      </c>
      <c r="R2083" s="5">
        <f t="shared" si="129"/>
        <v>18.27</v>
      </c>
      <c r="S2083" s="5">
        <f t="shared" si="130"/>
        <v>19.186000000000003</v>
      </c>
      <c r="T2083" s="7">
        <f t="shared" si="131"/>
        <v>0.51222768047842804</v>
      </c>
    </row>
    <row r="2084" spans="1:20" ht="15.6">
      <c r="A2084" s="2">
        <v>4055</v>
      </c>
      <c r="B2084" s="3">
        <v>46361</v>
      </c>
      <c r="C2084" s="4">
        <f>YEAR(SalesDataTable[[#This Row],[Order Date]])</f>
        <v>2026</v>
      </c>
      <c r="D2084" s="4" t="str">
        <f>"Q"&amp;ROUNDUP(MONTH(SalesDataTable[[#This Row],[Order Date]])/3,0)</f>
        <v>Q4</v>
      </c>
      <c r="E2084" s="4">
        <f>MONTH(SalesDataTable[[#This Row],[Order Date]])</f>
        <v>12</v>
      </c>
      <c r="F2084" s="4" t="str">
        <f>TEXT(SalesDataTable[[#This Row],[Order Date]],"MMM")</f>
        <v>Dec</v>
      </c>
      <c r="G2084" s="4" t="s">
        <v>6</v>
      </c>
      <c r="H2084" s="4" t="s">
        <v>43</v>
      </c>
      <c r="I2084" s="4" t="s">
        <v>2</v>
      </c>
      <c r="J2084" s="4" t="s">
        <v>3</v>
      </c>
      <c r="K2084" s="4" t="s">
        <v>23</v>
      </c>
      <c r="L2084" s="4" t="s">
        <v>51</v>
      </c>
      <c r="M2084" s="8">
        <v>1</v>
      </c>
      <c r="N2084" s="5">
        <v>123.82</v>
      </c>
      <c r="O2084" s="6">
        <v>0.05</v>
      </c>
      <c r="P2084" s="5">
        <v>59.19</v>
      </c>
      <c r="Q2084" s="5">
        <f t="shared" si="128"/>
        <v>117.62899999999999</v>
      </c>
      <c r="R2084" s="5">
        <f t="shared" si="129"/>
        <v>59.19</v>
      </c>
      <c r="S2084" s="5">
        <f t="shared" si="130"/>
        <v>58.438999999999993</v>
      </c>
      <c r="T2084" s="7">
        <f t="shared" si="131"/>
        <v>0.49680775999115862</v>
      </c>
    </row>
    <row r="2085" spans="1:20" ht="15.6">
      <c r="A2085" s="2">
        <v>4056</v>
      </c>
      <c r="B2085" s="3">
        <v>46252</v>
      </c>
      <c r="C2085" s="4">
        <f>YEAR(SalesDataTable[[#This Row],[Order Date]])</f>
        <v>2026</v>
      </c>
      <c r="D2085" s="4" t="str">
        <f>"Q"&amp;ROUNDUP(MONTH(SalesDataTable[[#This Row],[Order Date]])/3,0)</f>
        <v>Q3</v>
      </c>
      <c r="E2085" s="4">
        <f>MONTH(SalesDataTable[[#This Row],[Order Date]])</f>
        <v>8</v>
      </c>
      <c r="F2085" s="4" t="str">
        <f>TEXT(SalesDataTable[[#This Row],[Order Date]],"MMM")</f>
        <v>Aug</v>
      </c>
      <c r="G2085" s="4" t="s">
        <v>0</v>
      </c>
      <c r="H2085" s="4" t="s">
        <v>50</v>
      </c>
      <c r="I2085" s="4" t="s">
        <v>28</v>
      </c>
      <c r="J2085" s="4" t="s">
        <v>13</v>
      </c>
      <c r="K2085" s="4" t="s">
        <v>23</v>
      </c>
      <c r="L2085" s="4" t="s">
        <v>40</v>
      </c>
      <c r="M2085" s="8">
        <v>2</v>
      </c>
      <c r="N2085" s="5">
        <v>79.78</v>
      </c>
      <c r="O2085" s="6">
        <v>0</v>
      </c>
      <c r="P2085" s="5">
        <v>38.770000000000003</v>
      </c>
      <c r="Q2085" s="5">
        <f t="shared" si="128"/>
        <v>159.56</v>
      </c>
      <c r="R2085" s="5">
        <f t="shared" si="129"/>
        <v>77.540000000000006</v>
      </c>
      <c r="S2085" s="5">
        <f t="shared" si="130"/>
        <v>82.02</v>
      </c>
      <c r="T2085" s="7">
        <f t="shared" si="131"/>
        <v>0.51403860616695907</v>
      </c>
    </row>
    <row r="2086" spans="1:20" ht="15.6">
      <c r="A2086" s="2">
        <v>4058</v>
      </c>
      <c r="B2086" s="3">
        <v>46208</v>
      </c>
      <c r="C2086" s="4">
        <f>YEAR(SalesDataTable[[#This Row],[Order Date]])</f>
        <v>2026</v>
      </c>
      <c r="D2086" s="4" t="str">
        <f>"Q"&amp;ROUNDUP(MONTH(SalesDataTable[[#This Row],[Order Date]])/3,0)</f>
        <v>Q3</v>
      </c>
      <c r="E2086" s="4">
        <f>MONTH(SalesDataTable[[#This Row],[Order Date]])</f>
        <v>7</v>
      </c>
      <c r="F2086" s="4" t="str">
        <f>TEXT(SalesDataTable[[#This Row],[Order Date]],"MMM")</f>
        <v>Jul</v>
      </c>
      <c r="G2086" s="4" t="s">
        <v>20</v>
      </c>
      <c r="H2086" s="4" t="s">
        <v>47</v>
      </c>
      <c r="I2086" s="4" t="s">
        <v>8</v>
      </c>
      <c r="J2086" s="4" t="s">
        <v>16</v>
      </c>
      <c r="K2086" s="4" t="s">
        <v>9</v>
      </c>
      <c r="L2086" s="4" t="s">
        <v>37</v>
      </c>
      <c r="M2086" s="8">
        <v>5</v>
      </c>
      <c r="N2086" s="5">
        <v>155.09</v>
      </c>
      <c r="O2086" s="6">
        <v>0.1</v>
      </c>
      <c r="P2086" s="5">
        <v>78.52</v>
      </c>
      <c r="Q2086" s="5">
        <f t="shared" si="128"/>
        <v>697.90500000000009</v>
      </c>
      <c r="R2086" s="5">
        <f t="shared" si="129"/>
        <v>392.59999999999997</v>
      </c>
      <c r="S2086" s="5">
        <f t="shared" si="130"/>
        <v>305.30500000000012</v>
      </c>
      <c r="T2086" s="7">
        <f t="shared" si="131"/>
        <v>0.43745925305020034</v>
      </c>
    </row>
    <row r="2087" spans="1:20" ht="15.6">
      <c r="A2087" s="2">
        <v>4059</v>
      </c>
      <c r="B2087" s="3">
        <v>46102</v>
      </c>
      <c r="C2087" s="4">
        <f>YEAR(SalesDataTable[[#This Row],[Order Date]])</f>
        <v>2026</v>
      </c>
      <c r="D2087" s="4" t="str">
        <f>"Q"&amp;ROUNDUP(MONTH(SalesDataTable[[#This Row],[Order Date]])/3,0)</f>
        <v>Q1</v>
      </c>
      <c r="E2087" s="4">
        <f>MONTH(SalesDataTable[[#This Row],[Order Date]])</f>
        <v>3</v>
      </c>
      <c r="F2087" s="4" t="str">
        <f>TEXT(SalesDataTable[[#This Row],[Order Date]],"MMM")</f>
        <v>Mar</v>
      </c>
      <c r="G2087" s="4" t="s">
        <v>20</v>
      </c>
      <c r="H2087" s="4" t="s">
        <v>47</v>
      </c>
      <c r="I2087" s="4" t="s">
        <v>28</v>
      </c>
      <c r="J2087" s="4" t="s">
        <v>13</v>
      </c>
      <c r="K2087" s="4" t="s">
        <v>23</v>
      </c>
      <c r="L2087" s="4" t="s">
        <v>40</v>
      </c>
      <c r="M2087" s="8">
        <v>1</v>
      </c>
      <c r="N2087" s="5">
        <v>83.62</v>
      </c>
      <c r="O2087" s="6">
        <v>0</v>
      </c>
      <c r="P2087" s="5">
        <v>39.15</v>
      </c>
      <c r="Q2087" s="5">
        <f t="shared" si="128"/>
        <v>83.62</v>
      </c>
      <c r="R2087" s="5">
        <f t="shared" si="129"/>
        <v>39.15</v>
      </c>
      <c r="S2087" s="5">
        <f t="shared" si="130"/>
        <v>44.470000000000006</v>
      </c>
      <c r="T2087" s="7">
        <f t="shared" si="131"/>
        <v>0.53181057163358048</v>
      </c>
    </row>
    <row r="2088" spans="1:20" ht="15.6">
      <c r="A2088" s="2">
        <v>4061</v>
      </c>
      <c r="B2088" s="3">
        <v>46240</v>
      </c>
      <c r="C2088" s="4">
        <f>YEAR(SalesDataTable[[#This Row],[Order Date]])</f>
        <v>2026</v>
      </c>
      <c r="D2088" s="4" t="str">
        <f>"Q"&amp;ROUNDUP(MONTH(SalesDataTable[[#This Row],[Order Date]])/3,0)</f>
        <v>Q3</v>
      </c>
      <c r="E2088" s="4">
        <f>MONTH(SalesDataTable[[#This Row],[Order Date]])</f>
        <v>8</v>
      </c>
      <c r="F2088" s="4" t="str">
        <f>TEXT(SalesDataTable[[#This Row],[Order Date]],"MMM")</f>
        <v>Aug</v>
      </c>
      <c r="G2088" s="4" t="s">
        <v>20</v>
      </c>
      <c r="H2088" s="4" t="s">
        <v>33</v>
      </c>
      <c r="I2088" s="4" t="s">
        <v>28</v>
      </c>
      <c r="J2088" s="4" t="s">
        <v>3</v>
      </c>
      <c r="K2088" s="4" t="s">
        <v>9</v>
      </c>
      <c r="L2088" s="4" t="s">
        <v>10</v>
      </c>
      <c r="M2088" s="8">
        <v>1</v>
      </c>
      <c r="N2088" s="5">
        <v>91.58</v>
      </c>
      <c r="O2088" s="6">
        <v>0.1</v>
      </c>
      <c r="P2088" s="5">
        <v>44.87</v>
      </c>
      <c r="Q2088" s="5">
        <f t="shared" si="128"/>
        <v>82.421999999999997</v>
      </c>
      <c r="R2088" s="5">
        <f t="shared" si="129"/>
        <v>44.87</v>
      </c>
      <c r="S2088" s="5">
        <f t="shared" si="130"/>
        <v>37.552</v>
      </c>
      <c r="T2088" s="7">
        <f t="shared" si="131"/>
        <v>0.45560651282424597</v>
      </c>
    </row>
    <row r="2089" spans="1:20" ht="15.6">
      <c r="A2089" s="2">
        <v>4063</v>
      </c>
      <c r="B2089" s="3">
        <v>46230</v>
      </c>
      <c r="C2089" s="4">
        <f>YEAR(SalesDataTable[[#This Row],[Order Date]])</f>
        <v>2026</v>
      </c>
      <c r="D2089" s="4" t="str">
        <f>"Q"&amp;ROUNDUP(MONTH(SalesDataTable[[#This Row],[Order Date]])/3,0)</f>
        <v>Q3</v>
      </c>
      <c r="E2089" s="4">
        <f>MONTH(SalesDataTable[[#This Row],[Order Date]])</f>
        <v>7</v>
      </c>
      <c r="F2089" s="4" t="str">
        <f>TEXT(SalesDataTable[[#This Row],[Order Date]],"MMM")</f>
        <v>Jul</v>
      </c>
      <c r="G2089" s="4" t="s">
        <v>0</v>
      </c>
      <c r="H2089" s="4" t="s">
        <v>36</v>
      </c>
      <c r="I2089" s="4" t="s">
        <v>2</v>
      </c>
      <c r="J2089" s="4" t="s">
        <v>13</v>
      </c>
      <c r="K2089" s="4" t="s">
        <v>23</v>
      </c>
      <c r="L2089" s="4" t="s">
        <v>51</v>
      </c>
      <c r="M2089" s="8">
        <v>4</v>
      </c>
      <c r="N2089" s="5">
        <v>125.07</v>
      </c>
      <c r="O2089" s="6">
        <v>0.05</v>
      </c>
      <c r="P2089" s="5">
        <v>60</v>
      </c>
      <c r="Q2089" s="5">
        <f t="shared" si="128"/>
        <v>475.26599999999996</v>
      </c>
      <c r="R2089" s="5">
        <f t="shared" si="129"/>
        <v>240</v>
      </c>
      <c r="S2089" s="5">
        <f t="shared" si="130"/>
        <v>235.26599999999996</v>
      </c>
      <c r="T2089" s="7">
        <f t="shared" si="131"/>
        <v>0.4950196311118405</v>
      </c>
    </row>
    <row r="2090" spans="1:20" ht="15.6">
      <c r="A2090" s="2">
        <v>4064</v>
      </c>
      <c r="B2090" s="3">
        <v>46257</v>
      </c>
      <c r="C2090" s="4">
        <f>YEAR(SalesDataTable[[#This Row],[Order Date]])</f>
        <v>2026</v>
      </c>
      <c r="D2090" s="4" t="str">
        <f>"Q"&amp;ROUNDUP(MONTH(SalesDataTable[[#This Row],[Order Date]])/3,0)</f>
        <v>Q3</v>
      </c>
      <c r="E2090" s="4">
        <f>MONTH(SalesDataTable[[#This Row],[Order Date]])</f>
        <v>8</v>
      </c>
      <c r="F2090" s="4" t="str">
        <f>TEXT(SalesDataTable[[#This Row],[Order Date]],"MMM")</f>
        <v>Aug</v>
      </c>
      <c r="G2090" s="4" t="s">
        <v>20</v>
      </c>
      <c r="H2090" s="4" t="s">
        <v>31</v>
      </c>
      <c r="I2090" s="4" t="s">
        <v>28</v>
      </c>
      <c r="J2090" s="4" t="s">
        <v>3</v>
      </c>
      <c r="K2090" s="4" t="s">
        <v>34</v>
      </c>
      <c r="L2090" s="4" t="s">
        <v>45</v>
      </c>
      <c r="M2090" s="8">
        <v>2</v>
      </c>
      <c r="N2090" s="5">
        <v>51.63</v>
      </c>
      <c r="O2090" s="6">
        <v>0</v>
      </c>
      <c r="P2090" s="5">
        <v>21.39</v>
      </c>
      <c r="Q2090" s="5">
        <f t="shared" si="128"/>
        <v>103.26</v>
      </c>
      <c r="R2090" s="5">
        <f t="shared" si="129"/>
        <v>42.78</v>
      </c>
      <c r="S2090" s="5">
        <f t="shared" si="130"/>
        <v>60.480000000000004</v>
      </c>
      <c r="T2090" s="7">
        <f t="shared" si="131"/>
        <v>0.58570598489250436</v>
      </c>
    </row>
    <row r="2091" spans="1:20" ht="15.6">
      <c r="A2091" s="2">
        <v>4065</v>
      </c>
      <c r="B2091" s="3">
        <v>46312</v>
      </c>
      <c r="C2091" s="4">
        <f>YEAR(SalesDataTable[[#This Row],[Order Date]])</f>
        <v>2026</v>
      </c>
      <c r="D2091" s="4" t="str">
        <f>"Q"&amp;ROUNDUP(MONTH(SalesDataTable[[#This Row],[Order Date]])/3,0)</f>
        <v>Q4</v>
      </c>
      <c r="E2091" s="4">
        <f>MONTH(SalesDataTable[[#This Row],[Order Date]])</f>
        <v>10</v>
      </c>
      <c r="F2091" s="4" t="str">
        <f>TEXT(SalesDataTable[[#This Row],[Order Date]],"MMM")</f>
        <v>Oct</v>
      </c>
      <c r="G2091" s="4" t="s">
        <v>20</v>
      </c>
      <c r="H2091" s="4" t="s">
        <v>21</v>
      </c>
      <c r="I2091" s="4" t="s">
        <v>2</v>
      </c>
      <c r="J2091" s="4" t="s">
        <v>13</v>
      </c>
      <c r="K2091" s="4" t="s">
        <v>34</v>
      </c>
      <c r="L2091" s="4" t="s">
        <v>42</v>
      </c>
      <c r="M2091" s="8">
        <v>3</v>
      </c>
      <c r="N2091" s="5">
        <v>36.75</v>
      </c>
      <c r="O2091" s="6">
        <v>0.05</v>
      </c>
      <c r="P2091" s="5">
        <v>13.71</v>
      </c>
      <c r="Q2091" s="5">
        <f t="shared" si="128"/>
        <v>104.7375</v>
      </c>
      <c r="R2091" s="5">
        <f t="shared" si="129"/>
        <v>41.13</v>
      </c>
      <c r="S2091" s="5">
        <f t="shared" si="130"/>
        <v>63.607499999999995</v>
      </c>
      <c r="T2091" s="7">
        <f t="shared" si="131"/>
        <v>0.60730397422126747</v>
      </c>
    </row>
    <row r="2092" spans="1:20" ht="15.6">
      <c r="A2092" s="2">
        <v>4066</v>
      </c>
      <c r="B2092" s="3">
        <v>46229</v>
      </c>
      <c r="C2092" s="4">
        <f>YEAR(SalesDataTable[[#This Row],[Order Date]])</f>
        <v>2026</v>
      </c>
      <c r="D2092" s="4" t="str">
        <f>"Q"&amp;ROUNDUP(MONTH(SalesDataTable[[#This Row],[Order Date]])/3,0)</f>
        <v>Q3</v>
      </c>
      <c r="E2092" s="4">
        <f>MONTH(SalesDataTable[[#This Row],[Order Date]])</f>
        <v>7</v>
      </c>
      <c r="F2092" s="4" t="str">
        <f>TEXT(SalesDataTable[[#This Row],[Order Date]],"MMM")</f>
        <v>Jul</v>
      </c>
      <c r="G2092" s="4" t="s">
        <v>20</v>
      </c>
      <c r="H2092" s="4" t="s">
        <v>31</v>
      </c>
      <c r="I2092" s="4" t="s">
        <v>19</v>
      </c>
      <c r="J2092" s="4" t="s">
        <v>13</v>
      </c>
      <c r="K2092" s="4" t="s">
        <v>34</v>
      </c>
      <c r="L2092" s="4" t="s">
        <v>42</v>
      </c>
      <c r="M2092" s="8">
        <v>1</v>
      </c>
      <c r="N2092" s="5">
        <v>35.479999999999997</v>
      </c>
      <c r="O2092" s="6">
        <v>0.05</v>
      </c>
      <c r="P2092" s="5">
        <v>14.15</v>
      </c>
      <c r="Q2092" s="5">
        <f t="shared" si="128"/>
        <v>33.705999999999996</v>
      </c>
      <c r="R2092" s="5">
        <f t="shared" si="129"/>
        <v>14.15</v>
      </c>
      <c r="S2092" s="5">
        <f t="shared" si="130"/>
        <v>19.555999999999997</v>
      </c>
      <c r="T2092" s="7">
        <f t="shared" si="131"/>
        <v>0.58019343737020113</v>
      </c>
    </row>
    <row r="2093" spans="1:20" ht="15.6">
      <c r="A2093" s="2">
        <v>4067</v>
      </c>
      <c r="B2093" s="3">
        <v>46076</v>
      </c>
      <c r="C2093" s="4">
        <f>YEAR(SalesDataTable[[#This Row],[Order Date]])</f>
        <v>2026</v>
      </c>
      <c r="D2093" s="4" t="str">
        <f>"Q"&amp;ROUNDUP(MONTH(SalesDataTable[[#This Row],[Order Date]])/3,0)</f>
        <v>Q1</v>
      </c>
      <c r="E2093" s="4">
        <f>MONTH(SalesDataTable[[#This Row],[Order Date]])</f>
        <v>2</v>
      </c>
      <c r="F2093" s="4" t="str">
        <f>TEXT(SalesDataTable[[#This Row],[Order Date]],"MMM")</f>
        <v>Feb</v>
      </c>
      <c r="G2093" s="4" t="s">
        <v>20</v>
      </c>
      <c r="H2093" s="4" t="s">
        <v>47</v>
      </c>
      <c r="I2093" s="4" t="s">
        <v>2</v>
      </c>
      <c r="J2093" s="4" t="s">
        <v>3</v>
      </c>
      <c r="K2093" s="4" t="s">
        <v>23</v>
      </c>
      <c r="L2093" s="4" t="s">
        <v>51</v>
      </c>
      <c r="M2093" s="8">
        <v>2</v>
      </c>
      <c r="N2093" s="5">
        <v>122.17</v>
      </c>
      <c r="O2093" s="6">
        <v>0</v>
      </c>
      <c r="P2093" s="5">
        <v>60.62</v>
      </c>
      <c r="Q2093" s="5">
        <f t="shared" si="128"/>
        <v>244.34</v>
      </c>
      <c r="R2093" s="5">
        <f t="shared" si="129"/>
        <v>121.24</v>
      </c>
      <c r="S2093" s="5">
        <f t="shared" si="130"/>
        <v>123.10000000000001</v>
      </c>
      <c r="T2093" s="7">
        <f t="shared" si="131"/>
        <v>0.50380617172792019</v>
      </c>
    </row>
    <row r="2094" spans="1:20" ht="15.6">
      <c r="A2094" s="2">
        <v>4069</v>
      </c>
      <c r="B2094" s="3">
        <v>46067</v>
      </c>
      <c r="C2094" s="4">
        <f>YEAR(SalesDataTable[[#This Row],[Order Date]])</f>
        <v>2026</v>
      </c>
      <c r="D2094" s="4" t="str">
        <f>"Q"&amp;ROUNDUP(MONTH(SalesDataTable[[#This Row],[Order Date]])/3,0)</f>
        <v>Q1</v>
      </c>
      <c r="E2094" s="4">
        <f>MONTH(SalesDataTable[[#This Row],[Order Date]])</f>
        <v>2</v>
      </c>
      <c r="F2094" s="4" t="str">
        <f>TEXT(SalesDataTable[[#This Row],[Order Date]],"MMM")</f>
        <v>Feb</v>
      </c>
      <c r="G2094" s="4" t="s">
        <v>20</v>
      </c>
      <c r="H2094" s="4" t="s">
        <v>33</v>
      </c>
      <c r="I2094" s="4" t="s">
        <v>2</v>
      </c>
      <c r="J2094" s="4" t="s">
        <v>13</v>
      </c>
      <c r="K2094" s="4" t="s">
        <v>9</v>
      </c>
      <c r="L2094" s="4" t="s">
        <v>17</v>
      </c>
      <c r="M2094" s="8">
        <v>4</v>
      </c>
      <c r="N2094" s="5">
        <v>140.63999999999999</v>
      </c>
      <c r="O2094" s="6">
        <v>0</v>
      </c>
      <c r="P2094" s="5">
        <v>77.510000000000005</v>
      </c>
      <c r="Q2094" s="5">
        <f t="shared" si="128"/>
        <v>562.55999999999995</v>
      </c>
      <c r="R2094" s="5">
        <f t="shared" si="129"/>
        <v>310.04000000000002</v>
      </c>
      <c r="S2094" s="5">
        <f t="shared" si="130"/>
        <v>252.51999999999992</v>
      </c>
      <c r="T2094" s="7">
        <f t="shared" si="131"/>
        <v>0.4488765642775881</v>
      </c>
    </row>
    <row r="2095" spans="1:20" ht="15.6">
      <c r="A2095" s="2">
        <v>4070</v>
      </c>
      <c r="B2095" s="3">
        <v>46194</v>
      </c>
      <c r="C2095" s="4">
        <f>YEAR(SalesDataTable[[#This Row],[Order Date]])</f>
        <v>2026</v>
      </c>
      <c r="D2095" s="4" t="str">
        <f>"Q"&amp;ROUNDUP(MONTH(SalesDataTable[[#This Row],[Order Date]])/3,0)</f>
        <v>Q2</v>
      </c>
      <c r="E2095" s="4">
        <f>MONTH(SalesDataTable[[#This Row],[Order Date]])</f>
        <v>6</v>
      </c>
      <c r="F2095" s="4" t="str">
        <f>TEXT(SalesDataTable[[#This Row],[Order Date]],"MMM")</f>
        <v>Jun</v>
      </c>
      <c r="G2095" s="4" t="s">
        <v>20</v>
      </c>
      <c r="H2095" s="4" t="s">
        <v>33</v>
      </c>
      <c r="I2095" s="4" t="s">
        <v>2</v>
      </c>
      <c r="J2095" s="4" t="s">
        <v>13</v>
      </c>
      <c r="K2095" s="4" t="s">
        <v>4</v>
      </c>
      <c r="L2095" s="4" t="s">
        <v>30</v>
      </c>
      <c r="M2095" s="8">
        <v>3</v>
      </c>
      <c r="N2095" s="5">
        <v>103.72</v>
      </c>
      <c r="O2095" s="6">
        <v>0</v>
      </c>
      <c r="P2095" s="5">
        <v>50.34</v>
      </c>
      <c r="Q2095" s="5">
        <f t="shared" si="128"/>
        <v>311.15999999999997</v>
      </c>
      <c r="R2095" s="5">
        <f t="shared" si="129"/>
        <v>151.02000000000001</v>
      </c>
      <c r="S2095" s="5">
        <f t="shared" si="130"/>
        <v>160.13999999999996</v>
      </c>
      <c r="T2095" s="7">
        <f t="shared" si="131"/>
        <v>0.51465483995372152</v>
      </c>
    </row>
    <row r="2096" spans="1:20" ht="15.6">
      <c r="A2096" s="2">
        <v>4071</v>
      </c>
      <c r="B2096" s="3">
        <v>46164</v>
      </c>
      <c r="C2096" s="4">
        <f>YEAR(SalesDataTable[[#This Row],[Order Date]])</f>
        <v>2026</v>
      </c>
      <c r="D2096" s="4" t="str">
        <f>"Q"&amp;ROUNDUP(MONTH(SalesDataTable[[#This Row],[Order Date]])/3,0)</f>
        <v>Q2</v>
      </c>
      <c r="E2096" s="4">
        <f>MONTH(SalesDataTable[[#This Row],[Order Date]])</f>
        <v>5</v>
      </c>
      <c r="F2096" s="4" t="str">
        <f>TEXT(SalesDataTable[[#This Row],[Order Date]],"MMM")</f>
        <v>May</v>
      </c>
      <c r="G2096" s="4" t="s">
        <v>20</v>
      </c>
      <c r="H2096" s="4" t="s">
        <v>33</v>
      </c>
      <c r="I2096" s="4" t="s">
        <v>2</v>
      </c>
      <c r="J2096" s="4" t="s">
        <v>13</v>
      </c>
      <c r="K2096" s="4" t="s">
        <v>9</v>
      </c>
      <c r="L2096" s="4" t="s">
        <v>10</v>
      </c>
      <c r="M2096" s="8">
        <v>5</v>
      </c>
      <c r="N2096" s="5">
        <v>91.79</v>
      </c>
      <c r="O2096" s="6">
        <v>0.05</v>
      </c>
      <c r="P2096" s="5">
        <v>44.48</v>
      </c>
      <c r="Q2096" s="5">
        <f t="shared" si="128"/>
        <v>436.0025</v>
      </c>
      <c r="R2096" s="5">
        <f t="shared" si="129"/>
        <v>222.39999999999998</v>
      </c>
      <c r="S2096" s="5">
        <f t="shared" si="130"/>
        <v>213.60250000000002</v>
      </c>
      <c r="T2096" s="7">
        <f t="shared" si="131"/>
        <v>0.48991118170193981</v>
      </c>
    </row>
    <row r="2097" spans="1:20" ht="15.6">
      <c r="A2097" s="2">
        <v>4074</v>
      </c>
      <c r="B2097" s="3">
        <v>46116</v>
      </c>
      <c r="C2097" s="4">
        <f>YEAR(SalesDataTable[[#This Row],[Order Date]])</f>
        <v>2026</v>
      </c>
      <c r="D2097" s="4" t="str">
        <f>"Q"&amp;ROUNDUP(MONTH(SalesDataTable[[#This Row],[Order Date]])/3,0)</f>
        <v>Q2</v>
      </c>
      <c r="E2097" s="4">
        <f>MONTH(SalesDataTable[[#This Row],[Order Date]])</f>
        <v>4</v>
      </c>
      <c r="F2097" s="4" t="str">
        <f>TEXT(SalesDataTable[[#This Row],[Order Date]],"MMM")</f>
        <v>Apr</v>
      </c>
      <c r="G2097" s="4" t="s">
        <v>6</v>
      </c>
      <c r="H2097" s="4" t="s">
        <v>7</v>
      </c>
      <c r="I2097" s="4" t="s">
        <v>19</v>
      </c>
      <c r="J2097" s="4" t="s">
        <v>3</v>
      </c>
      <c r="K2097" s="4" t="s">
        <v>23</v>
      </c>
      <c r="L2097" s="4" t="s">
        <v>51</v>
      </c>
      <c r="M2097" s="8">
        <v>1</v>
      </c>
      <c r="N2097" s="5">
        <v>121.66</v>
      </c>
      <c r="O2097" s="6">
        <v>0</v>
      </c>
      <c r="P2097" s="5">
        <v>61.37</v>
      </c>
      <c r="Q2097" s="5">
        <f t="shared" si="128"/>
        <v>121.66</v>
      </c>
      <c r="R2097" s="5">
        <f t="shared" si="129"/>
        <v>61.37</v>
      </c>
      <c r="S2097" s="5">
        <f t="shared" si="130"/>
        <v>60.29</v>
      </c>
      <c r="T2097" s="7">
        <f t="shared" si="131"/>
        <v>0.49556140062469178</v>
      </c>
    </row>
    <row r="2098" spans="1:20" ht="15.6">
      <c r="A2098" s="2">
        <v>4076</v>
      </c>
      <c r="B2098" s="3">
        <v>46063</v>
      </c>
      <c r="C2098" s="4">
        <f>YEAR(SalesDataTable[[#This Row],[Order Date]])</f>
        <v>2026</v>
      </c>
      <c r="D2098" s="4" t="str">
        <f>"Q"&amp;ROUNDUP(MONTH(SalesDataTable[[#This Row],[Order Date]])/3,0)</f>
        <v>Q1</v>
      </c>
      <c r="E2098" s="4">
        <f>MONTH(SalesDataTable[[#This Row],[Order Date]])</f>
        <v>2</v>
      </c>
      <c r="F2098" s="4" t="str">
        <f>TEXT(SalesDataTable[[#This Row],[Order Date]],"MMM")</f>
        <v>Feb</v>
      </c>
      <c r="G2098" s="4" t="s">
        <v>0</v>
      </c>
      <c r="H2098" s="4" t="s">
        <v>1</v>
      </c>
      <c r="I2098" s="4" t="s">
        <v>8</v>
      </c>
      <c r="J2098" s="4" t="s">
        <v>16</v>
      </c>
      <c r="K2098" s="4" t="s">
        <v>23</v>
      </c>
      <c r="L2098" s="4" t="s">
        <v>51</v>
      </c>
      <c r="M2098" s="8">
        <v>8</v>
      </c>
      <c r="N2098" s="5">
        <v>122.19</v>
      </c>
      <c r="O2098" s="6">
        <v>0.1</v>
      </c>
      <c r="P2098" s="5">
        <v>60</v>
      </c>
      <c r="Q2098" s="5">
        <f t="shared" si="128"/>
        <v>879.76800000000003</v>
      </c>
      <c r="R2098" s="5">
        <f t="shared" si="129"/>
        <v>480</v>
      </c>
      <c r="S2098" s="5">
        <f t="shared" si="130"/>
        <v>399.76800000000003</v>
      </c>
      <c r="T2098" s="7">
        <f t="shared" si="131"/>
        <v>0.45440161497121973</v>
      </c>
    </row>
    <row r="2099" spans="1:20" ht="15.6">
      <c r="A2099" s="2">
        <v>4078</v>
      </c>
      <c r="B2099" s="3">
        <v>46195</v>
      </c>
      <c r="C2099" s="4">
        <f>YEAR(SalesDataTable[[#This Row],[Order Date]])</f>
        <v>2026</v>
      </c>
      <c r="D2099" s="4" t="str">
        <f>"Q"&amp;ROUNDUP(MONTH(SalesDataTable[[#This Row],[Order Date]])/3,0)</f>
        <v>Q2</v>
      </c>
      <c r="E2099" s="4">
        <f>MONTH(SalesDataTable[[#This Row],[Order Date]])</f>
        <v>6</v>
      </c>
      <c r="F2099" s="4" t="str">
        <f>TEXT(SalesDataTable[[#This Row],[Order Date]],"MMM")</f>
        <v>Jun</v>
      </c>
      <c r="G2099" s="4" t="s">
        <v>11</v>
      </c>
      <c r="H2099" s="4" t="s">
        <v>25</v>
      </c>
      <c r="I2099" s="4" t="s">
        <v>28</v>
      </c>
      <c r="J2099" s="4" t="s">
        <v>3</v>
      </c>
      <c r="K2099" s="4" t="s">
        <v>9</v>
      </c>
      <c r="L2099" s="4" t="s">
        <v>17</v>
      </c>
      <c r="M2099" s="8">
        <v>1</v>
      </c>
      <c r="N2099" s="5">
        <v>145.65</v>
      </c>
      <c r="O2099" s="6">
        <v>0</v>
      </c>
      <c r="P2099" s="5">
        <v>79.87</v>
      </c>
      <c r="Q2099" s="5">
        <f t="shared" si="128"/>
        <v>145.65</v>
      </c>
      <c r="R2099" s="5">
        <f t="shared" si="129"/>
        <v>79.87</v>
      </c>
      <c r="S2099" s="5">
        <f t="shared" si="130"/>
        <v>65.78</v>
      </c>
      <c r="T2099" s="7">
        <f t="shared" si="131"/>
        <v>0.45163062135255749</v>
      </c>
    </row>
    <row r="2100" spans="1:20" ht="15.6">
      <c r="A2100" s="2">
        <v>4079</v>
      </c>
      <c r="B2100" s="3">
        <v>46202</v>
      </c>
      <c r="C2100" s="4">
        <f>YEAR(SalesDataTable[[#This Row],[Order Date]])</f>
        <v>2026</v>
      </c>
      <c r="D2100" s="4" t="str">
        <f>"Q"&amp;ROUNDUP(MONTH(SalesDataTable[[#This Row],[Order Date]])/3,0)</f>
        <v>Q2</v>
      </c>
      <c r="E2100" s="4">
        <f>MONTH(SalesDataTable[[#This Row],[Order Date]])</f>
        <v>6</v>
      </c>
      <c r="F2100" s="4" t="str">
        <f>TEXT(SalesDataTable[[#This Row],[Order Date]],"MMM")</f>
        <v>Jun</v>
      </c>
      <c r="G2100" s="4" t="s">
        <v>11</v>
      </c>
      <c r="H2100" s="4" t="s">
        <v>25</v>
      </c>
      <c r="I2100" s="4" t="s">
        <v>2</v>
      </c>
      <c r="J2100" s="4" t="s">
        <v>13</v>
      </c>
      <c r="K2100" s="4" t="s">
        <v>23</v>
      </c>
      <c r="L2100" s="4" t="s">
        <v>29</v>
      </c>
      <c r="M2100" s="8">
        <v>4</v>
      </c>
      <c r="N2100" s="5">
        <v>194.6</v>
      </c>
      <c r="O2100" s="6">
        <v>0</v>
      </c>
      <c r="P2100" s="5">
        <v>104.64</v>
      </c>
      <c r="Q2100" s="5">
        <f t="shared" si="128"/>
        <v>778.4</v>
      </c>
      <c r="R2100" s="5">
        <f t="shared" si="129"/>
        <v>418.56</v>
      </c>
      <c r="S2100" s="5">
        <f t="shared" si="130"/>
        <v>359.84</v>
      </c>
      <c r="T2100" s="7">
        <f t="shared" si="131"/>
        <v>0.46228160328879753</v>
      </c>
    </row>
    <row r="2101" spans="1:20" ht="15.6">
      <c r="A2101" s="2">
        <v>4086</v>
      </c>
      <c r="B2101" s="3">
        <v>46118</v>
      </c>
      <c r="C2101" s="4">
        <f>YEAR(SalesDataTable[[#This Row],[Order Date]])</f>
        <v>2026</v>
      </c>
      <c r="D2101" s="4" t="str">
        <f>"Q"&amp;ROUNDUP(MONTH(SalesDataTable[[#This Row],[Order Date]])/3,0)</f>
        <v>Q2</v>
      </c>
      <c r="E2101" s="4">
        <f>MONTH(SalesDataTable[[#This Row],[Order Date]])</f>
        <v>4</v>
      </c>
      <c r="F2101" s="4" t="str">
        <f>TEXT(SalesDataTable[[#This Row],[Order Date]],"MMM")</f>
        <v>Apr</v>
      </c>
      <c r="G2101" s="4" t="s">
        <v>20</v>
      </c>
      <c r="H2101" s="4" t="s">
        <v>33</v>
      </c>
      <c r="I2101" s="4" t="s">
        <v>19</v>
      </c>
      <c r="J2101" s="4" t="s">
        <v>3</v>
      </c>
      <c r="K2101" s="4" t="s">
        <v>9</v>
      </c>
      <c r="L2101" s="4" t="s">
        <v>37</v>
      </c>
      <c r="M2101" s="8">
        <v>2</v>
      </c>
      <c r="N2101" s="5">
        <v>152.44</v>
      </c>
      <c r="O2101" s="6">
        <v>0.15</v>
      </c>
      <c r="P2101" s="5">
        <v>76.680000000000007</v>
      </c>
      <c r="Q2101" s="5">
        <f t="shared" si="128"/>
        <v>259.14799999999997</v>
      </c>
      <c r="R2101" s="5">
        <f t="shared" si="129"/>
        <v>153.36000000000001</v>
      </c>
      <c r="S2101" s="5">
        <f t="shared" si="130"/>
        <v>105.78799999999995</v>
      </c>
      <c r="T2101" s="7">
        <f t="shared" si="131"/>
        <v>0.4082146109559015</v>
      </c>
    </row>
    <row r="2102" spans="1:20" ht="15.6">
      <c r="A2102" s="2">
        <v>4089</v>
      </c>
      <c r="B2102" s="3">
        <v>46313</v>
      </c>
      <c r="C2102" s="4">
        <f>YEAR(SalesDataTable[[#This Row],[Order Date]])</f>
        <v>2026</v>
      </c>
      <c r="D2102" s="4" t="str">
        <f>"Q"&amp;ROUNDUP(MONTH(SalesDataTable[[#This Row],[Order Date]])/3,0)</f>
        <v>Q4</v>
      </c>
      <c r="E2102" s="4">
        <f>MONTH(SalesDataTable[[#This Row],[Order Date]])</f>
        <v>10</v>
      </c>
      <c r="F2102" s="4" t="str">
        <f>TEXT(SalesDataTable[[#This Row],[Order Date]],"MMM")</f>
        <v>Oct</v>
      </c>
      <c r="G2102" s="4" t="s">
        <v>11</v>
      </c>
      <c r="H2102" s="4" t="s">
        <v>12</v>
      </c>
      <c r="I2102" s="4" t="s">
        <v>2</v>
      </c>
      <c r="J2102" s="4" t="s">
        <v>13</v>
      </c>
      <c r="K2102" s="4" t="s">
        <v>23</v>
      </c>
      <c r="L2102" s="4" t="s">
        <v>29</v>
      </c>
      <c r="M2102" s="8">
        <v>1</v>
      </c>
      <c r="N2102" s="5">
        <v>196.39</v>
      </c>
      <c r="O2102" s="6">
        <v>0</v>
      </c>
      <c r="P2102" s="5">
        <v>104.66</v>
      </c>
      <c r="Q2102" s="5">
        <f t="shared" si="128"/>
        <v>196.39</v>
      </c>
      <c r="R2102" s="5">
        <f t="shared" si="129"/>
        <v>104.66</v>
      </c>
      <c r="S2102" s="5">
        <f t="shared" si="130"/>
        <v>91.72999999999999</v>
      </c>
      <c r="T2102" s="7">
        <f t="shared" si="131"/>
        <v>0.46708080859514228</v>
      </c>
    </row>
    <row r="2103" spans="1:20" ht="15.6">
      <c r="A2103" s="2">
        <v>4090</v>
      </c>
      <c r="B2103" s="3">
        <v>46103</v>
      </c>
      <c r="C2103" s="4">
        <f>YEAR(SalesDataTable[[#This Row],[Order Date]])</f>
        <v>2026</v>
      </c>
      <c r="D2103" s="4" t="str">
        <f>"Q"&amp;ROUNDUP(MONTH(SalesDataTable[[#This Row],[Order Date]])/3,0)</f>
        <v>Q1</v>
      </c>
      <c r="E2103" s="4">
        <f>MONTH(SalesDataTable[[#This Row],[Order Date]])</f>
        <v>3</v>
      </c>
      <c r="F2103" s="4" t="str">
        <f>TEXT(SalesDataTable[[#This Row],[Order Date]],"MMM")</f>
        <v>Mar</v>
      </c>
      <c r="G2103" s="4" t="s">
        <v>6</v>
      </c>
      <c r="H2103" s="4" t="s">
        <v>41</v>
      </c>
      <c r="I2103" s="4" t="s">
        <v>28</v>
      </c>
      <c r="J2103" s="4" t="s">
        <v>16</v>
      </c>
      <c r="K2103" s="4" t="s">
        <v>14</v>
      </c>
      <c r="L2103" s="4" t="s">
        <v>15</v>
      </c>
      <c r="M2103" s="8">
        <v>1</v>
      </c>
      <c r="N2103" s="5">
        <v>36.520000000000003</v>
      </c>
      <c r="O2103" s="6">
        <v>0</v>
      </c>
      <c r="P2103" s="5">
        <v>13.96</v>
      </c>
      <c r="Q2103" s="5">
        <f t="shared" si="128"/>
        <v>36.520000000000003</v>
      </c>
      <c r="R2103" s="5">
        <f t="shared" si="129"/>
        <v>13.96</v>
      </c>
      <c r="S2103" s="5">
        <f t="shared" si="130"/>
        <v>22.560000000000002</v>
      </c>
      <c r="T2103" s="7">
        <f t="shared" si="131"/>
        <v>0.61774370208105145</v>
      </c>
    </row>
    <row r="2104" spans="1:20" ht="15.6">
      <c r="A2104" s="2">
        <v>4091</v>
      </c>
      <c r="B2104" s="3">
        <v>46173</v>
      </c>
      <c r="C2104" s="4">
        <f>YEAR(SalesDataTable[[#This Row],[Order Date]])</f>
        <v>2026</v>
      </c>
      <c r="D2104" s="4" t="str">
        <f>"Q"&amp;ROUNDUP(MONTH(SalesDataTable[[#This Row],[Order Date]])/3,0)</f>
        <v>Q2</v>
      </c>
      <c r="E2104" s="4">
        <f>MONTH(SalesDataTable[[#This Row],[Order Date]])</f>
        <v>5</v>
      </c>
      <c r="F2104" s="4" t="str">
        <f>TEXT(SalesDataTable[[#This Row],[Order Date]],"MMM")</f>
        <v>May</v>
      </c>
      <c r="G2104" s="4" t="s">
        <v>11</v>
      </c>
      <c r="H2104" s="4" t="s">
        <v>52</v>
      </c>
      <c r="I2104" s="4" t="s">
        <v>2</v>
      </c>
      <c r="J2104" s="4" t="s">
        <v>13</v>
      </c>
      <c r="K2104" s="4" t="s">
        <v>9</v>
      </c>
      <c r="L2104" s="4" t="s">
        <v>17</v>
      </c>
      <c r="M2104" s="8">
        <v>1</v>
      </c>
      <c r="N2104" s="5">
        <v>142.06</v>
      </c>
      <c r="O2104" s="6">
        <v>0</v>
      </c>
      <c r="P2104" s="5">
        <v>77.36</v>
      </c>
      <c r="Q2104" s="5">
        <f t="shared" si="128"/>
        <v>142.06</v>
      </c>
      <c r="R2104" s="5">
        <f t="shared" si="129"/>
        <v>77.36</v>
      </c>
      <c r="S2104" s="5">
        <f t="shared" si="130"/>
        <v>64.7</v>
      </c>
      <c r="T2104" s="7">
        <f t="shared" si="131"/>
        <v>0.45544136280444886</v>
      </c>
    </row>
    <row r="2105" spans="1:20" ht="15.6">
      <c r="A2105" s="2">
        <v>4092</v>
      </c>
      <c r="B2105" s="3">
        <v>46168</v>
      </c>
      <c r="C2105" s="4">
        <f>YEAR(SalesDataTable[[#This Row],[Order Date]])</f>
        <v>2026</v>
      </c>
      <c r="D2105" s="4" t="str">
        <f>"Q"&amp;ROUNDUP(MONTH(SalesDataTable[[#This Row],[Order Date]])/3,0)</f>
        <v>Q2</v>
      </c>
      <c r="E2105" s="4">
        <f>MONTH(SalesDataTable[[#This Row],[Order Date]])</f>
        <v>5</v>
      </c>
      <c r="F2105" s="4" t="str">
        <f>TEXT(SalesDataTable[[#This Row],[Order Date]],"MMM")</f>
        <v>May</v>
      </c>
      <c r="G2105" s="4" t="s">
        <v>20</v>
      </c>
      <c r="H2105" s="4" t="s">
        <v>33</v>
      </c>
      <c r="I2105" s="4" t="s">
        <v>8</v>
      </c>
      <c r="J2105" s="4" t="s">
        <v>16</v>
      </c>
      <c r="K2105" s="4" t="s">
        <v>14</v>
      </c>
      <c r="L2105" s="4" t="s">
        <v>44</v>
      </c>
      <c r="M2105" s="8">
        <v>8</v>
      </c>
      <c r="N2105" s="5">
        <v>131.4</v>
      </c>
      <c r="O2105" s="6">
        <v>0.05</v>
      </c>
      <c r="P2105" s="5">
        <v>66.489999999999995</v>
      </c>
      <c r="Q2105" s="5">
        <f t="shared" si="128"/>
        <v>998.64</v>
      </c>
      <c r="R2105" s="5">
        <f t="shared" si="129"/>
        <v>531.91999999999996</v>
      </c>
      <c r="S2105" s="5">
        <f t="shared" si="130"/>
        <v>466.72</v>
      </c>
      <c r="T2105" s="7">
        <f t="shared" si="131"/>
        <v>0.46735560362092449</v>
      </c>
    </row>
    <row r="2106" spans="1:20" ht="15.6">
      <c r="A2106" s="2">
        <v>4095</v>
      </c>
      <c r="B2106" s="3">
        <v>46090</v>
      </c>
      <c r="C2106" s="4">
        <f>YEAR(SalesDataTable[[#This Row],[Order Date]])</f>
        <v>2026</v>
      </c>
      <c r="D2106" s="4" t="str">
        <f>"Q"&amp;ROUNDUP(MONTH(SalesDataTable[[#This Row],[Order Date]])/3,0)</f>
        <v>Q1</v>
      </c>
      <c r="E2106" s="4">
        <f>MONTH(SalesDataTable[[#This Row],[Order Date]])</f>
        <v>3</v>
      </c>
      <c r="F2106" s="4" t="str">
        <f>TEXT(SalesDataTable[[#This Row],[Order Date]],"MMM")</f>
        <v>Mar</v>
      </c>
      <c r="G2106" s="4" t="s">
        <v>6</v>
      </c>
      <c r="H2106" s="4" t="s">
        <v>27</v>
      </c>
      <c r="I2106" s="4" t="s">
        <v>28</v>
      </c>
      <c r="J2106" s="4" t="s">
        <v>13</v>
      </c>
      <c r="K2106" s="4" t="s">
        <v>9</v>
      </c>
      <c r="L2106" s="4" t="s">
        <v>46</v>
      </c>
      <c r="M2106" s="8">
        <v>1</v>
      </c>
      <c r="N2106" s="5">
        <v>72.87</v>
      </c>
      <c r="O2106" s="6">
        <v>0.05</v>
      </c>
      <c r="P2106" s="5">
        <v>32</v>
      </c>
      <c r="Q2106" s="5">
        <f t="shared" si="128"/>
        <v>69.226500000000001</v>
      </c>
      <c r="R2106" s="5">
        <f t="shared" si="129"/>
        <v>32</v>
      </c>
      <c r="S2106" s="5">
        <f t="shared" si="130"/>
        <v>37.226500000000001</v>
      </c>
      <c r="T2106" s="7">
        <f t="shared" si="131"/>
        <v>0.53774927231623726</v>
      </c>
    </row>
    <row r="2107" spans="1:20" ht="15.6">
      <c r="A2107" s="2">
        <v>4097</v>
      </c>
      <c r="B2107" s="3">
        <v>46278</v>
      </c>
      <c r="C2107" s="4">
        <f>YEAR(SalesDataTable[[#This Row],[Order Date]])</f>
        <v>2026</v>
      </c>
      <c r="D2107" s="4" t="str">
        <f>"Q"&amp;ROUNDUP(MONTH(SalesDataTable[[#This Row],[Order Date]])/3,0)</f>
        <v>Q3</v>
      </c>
      <c r="E2107" s="4">
        <f>MONTH(SalesDataTable[[#This Row],[Order Date]])</f>
        <v>9</v>
      </c>
      <c r="F2107" s="4" t="str">
        <f>TEXT(SalesDataTable[[#This Row],[Order Date]],"MMM")</f>
        <v>Sep</v>
      </c>
      <c r="G2107" s="4" t="s">
        <v>6</v>
      </c>
      <c r="H2107" s="4" t="s">
        <v>43</v>
      </c>
      <c r="I2107" s="4" t="s">
        <v>2</v>
      </c>
      <c r="J2107" s="4" t="s">
        <v>3</v>
      </c>
      <c r="K2107" s="4" t="s">
        <v>9</v>
      </c>
      <c r="L2107" s="4" t="s">
        <v>17</v>
      </c>
      <c r="M2107" s="8">
        <v>1</v>
      </c>
      <c r="N2107" s="5">
        <v>142.36000000000001</v>
      </c>
      <c r="O2107" s="6">
        <v>0</v>
      </c>
      <c r="P2107" s="5">
        <v>78.3</v>
      </c>
      <c r="Q2107" s="5">
        <f t="shared" si="128"/>
        <v>142.36000000000001</v>
      </c>
      <c r="R2107" s="5">
        <f t="shared" si="129"/>
        <v>78.3</v>
      </c>
      <c r="S2107" s="5">
        <f t="shared" si="130"/>
        <v>64.060000000000016</v>
      </c>
      <c r="T2107" s="7">
        <f t="shared" si="131"/>
        <v>0.44998595110986239</v>
      </c>
    </row>
    <row r="2108" spans="1:20" ht="15.6">
      <c r="A2108" s="2">
        <v>4098</v>
      </c>
      <c r="B2108" s="3">
        <v>46340</v>
      </c>
      <c r="C2108" s="4">
        <f>YEAR(SalesDataTable[[#This Row],[Order Date]])</f>
        <v>2026</v>
      </c>
      <c r="D2108" s="4" t="str">
        <f>"Q"&amp;ROUNDUP(MONTH(SalesDataTable[[#This Row],[Order Date]])/3,0)</f>
        <v>Q4</v>
      </c>
      <c r="E2108" s="4">
        <f>MONTH(SalesDataTable[[#This Row],[Order Date]])</f>
        <v>11</v>
      </c>
      <c r="F2108" s="4" t="str">
        <f>TEXT(SalesDataTable[[#This Row],[Order Date]],"MMM")</f>
        <v>Nov</v>
      </c>
      <c r="G2108" s="4" t="s">
        <v>6</v>
      </c>
      <c r="H2108" s="4" t="s">
        <v>7</v>
      </c>
      <c r="I2108" s="4" t="s">
        <v>19</v>
      </c>
      <c r="J2108" s="4" t="s">
        <v>3</v>
      </c>
      <c r="K2108" s="4" t="s">
        <v>34</v>
      </c>
      <c r="L2108" s="4" t="s">
        <v>35</v>
      </c>
      <c r="M2108" s="8">
        <v>1</v>
      </c>
      <c r="N2108" s="5">
        <v>41.05</v>
      </c>
      <c r="O2108" s="6">
        <v>0.05</v>
      </c>
      <c r="P2108" s="5">
        <v>14.6</v>
      </c>
      <c r="Q2108" s="5">
        <f t="shared" si="128"/>
        <v>38.997499999999995</v>
      </c>
      <c r="R2108" s="5">
        <f t="shared" si="129"/>
        <v>14.6</v>
      </c>
      <c r="S2108" s="5">
        <f t="shared" si="130"/>
        <v>24.397499999999994</v>
      </c>
      <c r="T2108" s="7">
        <f t="shared" si="131"/>
        <v>0.62561702673248276</v>
      </c>
    </row>
    <row r="2109" spans="1:20" ht="15.6">
      <c r="A2109" s="2">
        <v>4101</v>
      </c>
      <c r="B2109" s="3">
        <v>46129</v>
      </c>
      <c r="C2109" s="4">
        <f>YEAR(SalesDataTable[[#This Row],[Order Date]])</f>
        <v>2026</v>
      </c>
      <c r="D2109" s="4" t="str">
        <f>"Q"&amp;ROUNDUP(MONTH(SalesDataTable[[#This Row],[Order Date]])/3,0)</f>
        <v>Q2</v>
      </c>
      <c r="E2109" s="4">
        <f>MONTH(SalesDataTable[[#This Row],[Order Date]])</f>
        <v>4</v>
      </c>
      <c r="F2109" s="4" t="str">
        <f>TEXT(SalesDataTable[[#This Row],[Order Date]],"MMM")</f>
        <v>Apr</v>
      </c>
      <c r="G2109" s="4" t="s">
        <v>6</v>
      </c>
      <c r="H2109" s="4" t="s">
        <v>27</v>
      </c>
      <c r="I2109" s="4" t="s">
        <v>2</v>
      </c>
      <c r="J2109" s="4" t="s">
        <v>3</v>
      </c>
      <c r="K2109" s="4" t="s">
        <v>23</v>
      </c>
      <c r="L2109" s="4" t="s">
        <v>40</v>
      </c>
      <c r="M2109" s="8">
        <v>1</v>
      </c>
      <c r="N2109" s="5">
        <v>81.040000000000006</v>
      </c>
      <c r="O2109" s="6">
        <v>0</v>
      </c>
      <c r="P2109" s="5">
        <v>39.97</v>
      </c>
      <c r="Q2109" s="5">
        <f t="shared" si="128"/>
        <v>81.040000000000006</v>
      </c>
      <c r="R2109" s="5">
        <f t="shared" si="129"/>
        <v>39.97</v>
      </c>
      <c r="S2109" s="5">
        <f t="shared" si="130"/>
        <v>41.070000000000007</v>
      </c>
      <c r="T2109" s="7">
        <f t="shared" si="131"/>
        <v>0.50678677196446209</v>
      </c>
    </row>
    <row r="2110" spans="1:20" ht="15.6">
      <c r="A2110" s="2">
        <v>4102</v>
      </c>
      <c r="B2110" s="3">
        <v>46221</v>
      </c>
      <c r="C2110" s="4">
        <f>YEAR(SalesDataTable[[#This Row],[Order Date]])</f>
        <v>2026</v>
      </c>
      <c r="D2110" s="4" t="str">
        <f>"Q"&amp;ROUNDUP(MONTH(SalesDataTable[[#This Row],[Order Date]])/3,0)</f>
        <v>Q3</v>
      </c>
      <c r="E2110" s="4">
        <f>MONTH(SalesDataTable[[#This Row],[Order Date]])</f>
        <v>7</v>
      </c>
      <c r="F2110" s="4" t="str">
        <f>TEXT(SalesDataTable[[#This Row],[Order Date]],"MMM")</f>
        <v>Jul</v>
      </c>
      <c r="G2110" s="4" t="s">
        <v>6</v>
      </c>
      <c r="H2110" s="4" t="s">
        <v>43</v>
      </c>
      <c r="I2110" s="4" t="s">
        <v>2</v>
      </c>
      <c r="J2110" s="4" t="s">
        <v>3</v>
      </c>
      <c r="K2110" s="4" t="s">
        <v>9</v>
      </c>
      <c r="L2110" s="4" t="s">
        <v>37</v>
      </c>
      <c r="M2110" s="8">
        <v>3</v>
      </c>
      <c r="N2110" s="5">
        <v>154.01</v>
      </c>
      <c r="O2110" s="6">
        <v>0.1</v>
      </c>
      <c r="P2110" s="5">
        <v>78.78</v>
      </c>
      <c r="Q2110" s="5">
        <f t="shared" si="128"/>
        <v>415.827</v>
      </c>
      <c r="R2110" s="5">
        <f t="shared" si="129"/>
        <v>236.34</v>
      </c>
      <c r="S2110" s="5">
        <f t="shared" si="130"/>
        <v>179.48699999999999</v>
      </c>
      <c r="T2110" s="7">
        <f t="shared" si="131"/>
        <v>0.43163863818366771</v>
      </c>
    </row>
    <row r="2111" spans="1:20" ht="15.6">
      <c r="A2111" s="2">
        <v>4104</v>
      </c>
      <c r="B2111" s="3">
        <v>46071</v>
      </c>
      <c r="C2111" s="4">
        <f>YEAR(SalesDataTable[[#This Row],[Order Date]])</f>
        <v>2026</v>
      </c>
      <c r="D2111" s="4" t="str">
        <f>"Q"&amp;ROUNDUP(MONTH(SalesDataTable[[#This Row],[Order Date]])/3,0)</f>
        <v>Q1</v>
      </c>
      <c r="E2111" s="4">
        <f>MONTH(SalesDataTable[[#This Row],[Order Date]])</f>
        <v>2</v>
      </c>
      <c r="F2111" s="4" t="str">
        <f>TEXT(SalesDataTable[[#This Row],[Order Date]],"MMM")</f>
        <v>Feb</v>
      </c>
      <c r="G2111" s="4" t="s">
        <v>20</v>
      </c>
      <c r="H2111" s="4" t="s">
        <v>21</v>
      </c>
      <c r="I2111" s="4" t="s">
        <v>2</v>
      </c>
      <c r="J2111" s="4" t="s">
        <v>13</v>
      </c>
      <c r="K2111" s="4" t="s">
        <v>14</v>
      </c>
      <c r="L2111" s="4" t="s">
        <v>44</v>
      </c>
      <c r="M2111" s="8">
        <v>4</v>
      </c>
      <c r="N2111" s="5">
        <v>135.63</v>
      </c>
      <c r="O2111" s="6">
        <v>0.05</v>
      </c>
      <c r="P2111" s="5">
        <v>65.900000000000006</v>
      </c>
      <c r="Q2111" s="5">
        <f t="shared" si="128"/>
        <v>515.39400000000001</v>
      </c>
      <c r="R2111" s="5">
        <f t="shared" si="129"/>
        <v>263.60000000000002</v>
      </c>
      <c r="S2111" s="5">
        <f t="shared" si="130"/>
        <v>251.79399999999998</v>
      </c>
      <c r="T2111" s="7">
        <f t="shared" si="131"/>
        <v>0.4885466264644136</v>
      </c>
    </row>
    <row r="2112" spans="1:20" ht="15.6">
      <c r="A2112" s="2">
        <v>4106</v>
      </c>
      <c r="B2112" s="3">
        <v>46277</v>
      </c>
      <c r="C2112" s="4">
        <f>YEAR(SalesDataTable[[#This Row],[Order Date]])</f>
        <v>2026</v>
      </c>
      <c r="D2112" s="4" t="str">
        <f>"Q"&amp;ROUNDUP(MONTH(SalesDataTable[[#This Row],[Order Date]])/3,0)</f>
        <v>Q3</v>
      </c>
      <c r="E2112" s="4">
        <f>MONTH(SalesDataTable[[#This Row],[Order Date]])</f>
        <v>9</v>
      </c>
      <c r="F2112" s="4" t="str">
        <f>TEXT(SalesDataTable[[#This Row],[Order Date]],"MMM")</f>
        <v>Sep</v>
      </c>
      <c r="G2112" s="4" t="s">
        <v>6</v>
      </c>
      <c r="H2112" s="4" t="s">
        <v>27</v>
      </c>
      <c r="I2112" s="4" t="s">
        <v>19</v>
      </c>
      <c r="J2112" s="4" t="s">
        <v>3</v>
      </c>
      <c r="K2112" s="4" t="s">
        <v>4</v>
      </c>
      <c r="L2112" s="4" t="s">
        <v>26</v>
      </c>
      <c r="M2112" s="8">
        <v>2</v>
      </c>
      <c r="N2112" s="5">
        <v>39.700000000000003</v>
      </c>
      <c r="O2112" s="6">
        <v>0</v>
      </c>
      <c r="P2112" s="5">
        <v>16.32</v>
      </c>
      <c r="Q2112" s="5">
        <f t="shared" si="128"/>
        <v>79.400000000000006</v>
      </c>
      <c r="R2112" s="5">
        <f t="shared" si="129"/>
        <v>32.64</v>
      </c>
      <c r="S2112" s="5">
        <f t="shared" si="130"/>
        <v>46.760000000000005</v>
      </c>
      <c r="T2112" s="7">
        <f t="shared" si="131"/>
        <v>0.58891687657430736</v>
      </c>
    </row>
    <row r="2113" spans="1:20" ht="15.6">
      <c r="A2113" s="2">
        <v>4109</v>
      </c>
      <c r="B2113" s="3">
        <v>46221</v>
      </c>
      <c r="C2113" s="4">
        <f>YEAR(SalesDataTable[[#This Row],[Order Date]])</f>
        <v>2026</v>
      </c>
      <c r="D2113" s="4" t="str">
        <f>"Q"&amp;ROUNDUP(MONTH(SalesDataTable[[#This Row],[Order Date]])/3,0)</f>
        <v>Q3</v>
      </c>
      <c r="E2113" s="4">
        <f>MONTH(SalesDataTable[[#This Row],[Order Date]])</f>
        <v>7</v>
      </c>
      <c r="F2113" s="4" t="str">
        <f>TEXT(SalesDataTable[[#This Row],[Order Date]],"MMM")</f>
        <v>Jul</v>
      </c>
      <c r="G2113" s="4" t="s">
        <v>6</v>
      </c>
      <c r="H2113" s="4" t="s">
        <v>43</v>
      </c>
      <c r="I2113" s="4" t="s">
        <v>28</v>
      </c>
      <c r="J2113" s="4" t="s">
        <v>13</v>
      </c>
      <c r="K2113" s="4" t="s">
        <v>4</v>
      </c>
      <c r="L2113" s="4" t="s">
        <v>30</v>
      </c>
      <c r="M2113" s="8">
        <v>4</v>
      </c>
      <c r="N2113" s="5">
        <v>101.61</v>
      </c>
      <c r="O2113" s="6">
        <v>0</v>
      </c>
      <c r="P2113" s="5">
        <v>51.68</v>
      </c>
      <c r="Q2113" s="5">
        <f t="shared" si="128"/>
        <v>406.44</v>
      </c>
      <c r="R2113" s="5">
        <f t="shared" si="129"/>
        <v>206.72</v>
      </c>
      <c r="S2113" s="5">
        <f t="shared" si="130"/>
        <v>199.72</v>
      </c>
      <c r="T2113" s="7">
        <f t="shared" si="131"/>
        <v>0.49138864285011319</v>
      </c>
    </row>
    <row r="2114" spans="1:20" ht="15.6">
      <c r="A2114" s="2">
        <v>4116</v>
      </c>
      <c r="B2114" s="3">
        <v>46311</v>
      </c>
      <c r="C2114" s="4">
        <f>YEAR(SalesDataTable[[#This Row],[Order Date]])</f>
        <v>2026</v>
      </c>
      <c r="D2114" s="4" t="str">
        <f>"Q"&amp;ROUNDUP(MONTH(SalesDataTable[[#This Row],[Order Date]])/3,0)</f>
        <v>Q4</v>
      </c>
      <c r="E2114" s="4">
        <f>MONTH(SalesDataTable[[#This Row],[Order Date]])</f>
        <v>10</v>
      </c>
      <c r="F2114" s="4" t="str">
        <f>TEXT(SalesDataTable[[#This Row],[Order Date]],"MMM")</f>
        <v>Oct</v>
      </c>
      <c r="G2114" s="4" t="s">
        <v>6</v>
      </c>
      <c r="H2114" s="4" t="s">
        <v>27</v>
      </c>
      <c r="I2114" s="4" t="s">
        <v>19</v>
      </c>
      <c r="J2114" s="4" t="s">
        <v>13</v>
      </c>
      <c r="K2114" s="4" t="s">
        <v>14</v>
      </c>
      <c r="L2114" s="4" t="s">
        <v>15</v>
      </c>
      <c r="M2114" s="8">
        <v>2</v>
      </c>
      <c r="N2114" s="5">
        <v>37.1</v>
      </c>
      <c r="O2114" s="6">
        <v>0</v>
      </c>
      <c r="P2114" s="5">
        <v>13.31</v>
      </c>
      <c r="Q2114" s="5">
        <f t="shared" ref="Q2114:Q2177" si="132">M2114*N2114*(1-O2114)</f>
        <v>74.2</v>
      </c>
      <c r="R2114" s="5">
        <f t="shared" ref="R2114:R2177" si="133">M2114*P2114</f>
        <v>26.62</v>
      </c>
      <c r="S2114" s="5">
        <f t="shared" ref="S2114:S2177" si="134">Q2114-R2114</f>
        <v>47.58</v>
      </c>
      <c r="T2114" s="7">
        <f t="shared" ref="T2114:T2177" si="135">IFERROR(S2114/Q2114,0)</f>
        <v>0.64123989218328836</v>
      </c>
    </row>
    <row r="2115" spans="1:20" ht="15.6">
      <c r="A2115" s="2">
        <v>4117</v>
      </c>
      <c r="B2115" s="3">
        <v>46132</v>
      </c>
      <c r="C2115" s="4">
        <f>YEAR(SalesDataTable[[#This Row],[Order Date]])</f>
        <v>2026</v>
      </c>
      <c r="D2115" s="4" t="str">
        <f>"Q"&amp;ROUNDUP(MONTH(SalesDataTable[[#This Row],[Order Date]])/3,0)</f>
        <v>Q2</v>
      </c>
      <c r="E2115" s="4">
        <f>MONTH(SalesDataTable[[#This Row],[Order Date]])</f>
        <v>4</v>
      </c>
      <c r="F2115" s="4" t="str">
        <f>TEXT(SalesDataTable[[#This Row],[Order Date]],"MMM")</f>
        <v>Apr</v>
      </c>
      <c r="G2115" s="4" t="s">
        <v>20</v>
      </c>
      <c r="H2115" s="4" t="s">
        <v>31</v>
      </c>
      <c r="I2115" s="4" t="s">
        <v>28</v>
      </c>
      <c r="J2115" s="4" t="s">
        <v>3</v>
      </c>
      <c r="K2115" s="4" t="s">
        <v>4</v>
      </c>
      <c r="L2115" s="4" t="s">
        <v>26</v>
      </c>
      <c r="M2115" s="8">
        <v>1</v>
      </c>
      <c r="N2115" s="5">
        <v>41.04</v>
      </c>
      <c r="O2115" s="6">
        <v>0.1</v>
      </c>
      <c r="P2115" s="5">
        <v>17.02</v>
      </c>
      <c r="Q2115" s="5">
        <f t="shared" si="132"/>
        <v>36.936</v>
      </c>
      <c r="R2115" s="5">
        <f t="shared" si="133"/>
        <v>17.02</v>
      </c>
      <c r="S2115" s="5">
        <f t="shared" si="134"/>
        <v>19.916</v>
      </c>
      <c r="T2115" s="7">
        <f t="shared" si="135"/>
        <v>0.53920294563569415</v>
      </c>
    </row>
    <row r="2116" spans="1:20" ht="15.6">
      <c r="A2116" s="2">
        <v>4118</v>
      </c>
      <c r="B2116" s="3">
        <v>46294</v>
      </c>
      <c r="C2116" s="4">
        <f>YEAR(SalesDataTable[[#This Row],[Order Date]])</f>
        <v>2026</v>
      </c>
      <c r="D2116" s="4" t="str">
        <f>"Q"&amp;ROUNDUP(MONTH(SalesDataTable[[#This Row],[Order Date]])/3,0)</f>
        <v>Q3</v>
      </c>
      <c r="E2116" s="4">
        <f>MONTH(SalesDataTable[[#This Row],[Order Date]])</f>
        <v>9</v>
      </c>
      <c r="F2116" s="4" t="str">
        <f>TEXT(SalesDataTable[[#This Row],[Order Date]],"MMM")</f>
        <v>Sep</v>
      </c>
      <c r="G2116" s="4" t="s">
        <v>6</v>
      </c>
      <c r="H2116" s="4" t="s">
        <v>49</v>
      </c>
      <c r="I2116" s="4" t="s">
        <v>8</v>
      </c>
      <c r="J2116" s="4" t="s">
        <v>3</v>
      </c>
      <c r="K2116" s="4" t="s">
        <v>9</v>
      </c>
      <c r="L2116" s="4" t="s">
        <v>37</v>
      </c>
      <c r="M2116" s="8">
        <v>10</v>
      </c>
      <c r="N2116" s="5">
        <v>157.79</v>
      </c>
      <c r="O2116" s="6">
        <v>0.1</v>
      </c>
      <c r="P2116" s="5">
        <v>77.900000000000006</v>
      </c>
      <c r="Q2116" s="5">
        <f t="shared" si="132"/>
        <v>1420.11</v>
      </c>
      <c r="R2116" s="5">
        <f t="shared" si="133"/>
        <v>779</v>
      </c>
      <c r="S2116" s="5">
        <f t="shared" si="134"/>
        <v>641.1099999999999</v>
      </c>
      <c r="T2116" s="7">
        <f t="shared" si="135"/>
        <v>0.4514509439409623</v>
      </c>
    </row>
    <row r="2117" spans="1:20" ht="15.6">
      <c r="A2117" s="2">
        <v>4119</v>
      </c>
      <c r="B2117" s="3">
        <v>46313</v>
      </c>
      <c r="C2117" s="4">
        <f>YEAR(SalesDataTable[[#This Row],[Order Date]])</f>
        <v>2026</v>
      </c>
      <c r="D2117" s="4" t="str">
        <f>"Q"&amp;ROUNDUP(MONTH(SalesDataTable[[#This Row],[Order Date]])/3,0)</f>
        <v>Q4</v>
      </c>
      <c r="E2117" s="4">
        <f>MONTH(SalesDataTable[[#This Row],[Order Date]])</f>
        <v>10</v>
      </c>
      <c r="F2117" s="4" t="str">
        <f>TEXT(SalesDataTable[[#This Row],[Order Date]],"MMM")</f>
        <v>Oct</v>
      </c>
      <c r="G2117" s="4" t="s">
        <v>20</v>
      </c>
      <c r="H2117" s="4" t="s">
        <v>33</v>
      </c>
      <c r="I2117" s="4" t="s">
        <v>8</v>
      </c>
      <c r="J2117" s="4" t="s">
        <v>16</v>
      </c>
      <c r="K2117" s="4" t="s">
        <v>34</v>
      </c>
      <c r="L2117" s="4" t="s">
        <v>35</v>
      </c>
      <c r="M2117" s="8">
        <v>10</v>
      </c>
      <c r="N2117" s="5">
        <v>41.26</v>
      </c>
      <c r="O2117" s="6">
        <v>0.1</v>
      </c>
      <c r="P2117" s="5">
        <v>15.06</v>
      </c>
      <c r="Q2117" s="5">
        <f t="shared" si="132"/>
        <v>371.34</v>
      </c>
      <c r="R2117" s="5">
        <f t="shared" si="133"/>
        <v>150.6</v>
      </c>
      <c r="S2117" s="5">
        <f t="shared" si="134"/>
        <v>220.73999999999998</v>
      </c>
      <c r="T2117" s="7">
        <f t="shared" si="135"/>
        <v>0.59444175149458711</v>
      </c>
    </row>
    <row r="2118" spans="1:20" ht="15.6">
      <c r="A2118" s="2">
        <v>4120</v>
      </c>
      <c r="B2118" s="3">
        <v>46191</v>
      </c>
      <c r="C2118" s="4">
        <f>YEAR(SalesDataTable[[#This Row],[Order Date]])</f>
        <v>2026</v>
      </c>
      <c r="D2118" s="4" t="str">
        <f>"Q"&amp;ROUNDUP(MONTH(SalesDataTable[[#This Row],[Order Date]])/3,0)</f>
        <v>Q2</v>
      </c>
      <c r="E2118" s="4">
        <f>MONTH(SalesDataTable[[#This Row],[Order Date]])</f>
        <v>6</v>
      </c>
      <c r="F2118" s="4" t="str">
        <f>TEXT(SalesDataTable[[#This Row],[Order Date]],"MMM")</f>
        <v>Jun</v>
      </c>
      <c r="G2118" s="4" t="s">
        <v>20</v>
      </c>
      <c r="H2118" s="4" t="s">
        <v>21</v>
      </c>
      <c r="I2118" s="4" t="s">
        <v>19</v>
      </c>
      <c r="J2118" s="4" t="s">
        <v>3</v>
      </c>
      <c r="K2118" s="4" t="s">
        <v>34</v>
      </c>
      <c r="L2118" s="4" t="s">
        <v>35</v>
      </c>
      <c r="M2118" s="8">
        <v>3</v>
      </c>
      <c r="N2118" s="5">
        <v>41.16</v>
      </c>
      <c r="O2118" s="6">
        <v>0</v>
      </c>
      <c r="P2118" s="5">
        <v>14.79</v>
      </c>
      <c r="Q2118" s="5">
        <f t="shared" si="132"/>
        <v>123.47999999999999</v>
      </c>
      <c r="R2118" s="5">
        <f t="shared" si="133"/>
        <v>44.37</v>
      </c>
      <c r="S2118" s="5">
        <f t="shared" si="134"/>
        <v>79.109999999999985</v>
      </c>
      <c r="T2118" s="7">
        <f t="shared" si="135"/>
        <v>0.64067055393586003</v>
      </c>
    </row>
    <row r="2119" spans="1:20" ht="15.6">
      <c r="A2119" s="2">
        <v>4121</v>
      </c>
      <c r="B2119" s="3">
        <v>46100</v>
      </c>
      <c r="C2119" s="4">
        <f>YEAR(SalesDataTable[[#This Row],[Order Date]])</f>
        <v>2026</v>
      </c>
      <c r="D2119" s="4" t="str">
        <f>"Q"&amp;ROUNDUP(MONTH(SalesDataTable[[#This Row],[Order Date]])/3,0)</f>
        <v>Q1</v>
      </c>
      <c r="E2119" s="4">
        <f>MONTH(SalesDataTable[[#This Row],[Order Date]])</f>
        <v>3</v>
      </c>
      <c r="F2119" s="4" t="str">
        <f>TEXT(SalesDataTable[[#This Row],[Order Date]],"MMM")</f>
        <v>Mar</v>
      </c>
      <c r="G2119" s="4" t="s">
        <v>0</v>
      </c>
      <c r="H2119" s="4" t="s">
        <v>1</v>
      </c>
      <c r="I2119" s="4" t="s">
        <v>2</v>
      </c>
      <c r="J2119" s="4" t="s">
        <v>3</v>
      </c>
      <c r="K2119" s="4" t="s">
        <v>14</v>
      </c>
      <c r="L2119" s="4" t="s">
        <v>48</v>
      </c>
      <c r="M2119" s="8">
        <v>4</v>
      </c>
      <c r="N2119" s="5">
        <v>161.93</v>
      </c>
      <c r="O2119" s="6">
        <v>0.15</v>
      </c>
      <c r="P2119" s="5">
        <v>88</v>
      </c>
      <c r="Q2119" s="5">
        <f t="shared" si="132"/>
        <v>550.56200000000001</v>
      </c>
      <c r="R2119" s="5">
        <f t="shared" si="133"/>
        <v>352</v>
      </c>
      <c r="S2119" s="5">
        <f t="shared" si="134"/>
        <v>198.56200000000001</v>
      </c>
      <c r="T2119" s="7">
        <f t="shared" si="135"/>
        <v>0.36065329608654428</v>
      </c>
    </row>
    <row r="2120" spans="1:20" ht="15.6">
      <c r="A2120" s="2">
        <v>4122</v>
      </c>
      <c r="B2120" s="3">
        <v>46204</v>
      </c>
      <c r="C2120" s="4">
        <f>YEAR(SalesDataTable[[#This Row],[Order Date]])</f>
        <v>2026</v>
      </c>
      <c r="D2120" s="4" t="str">
        <f>"Q"&amp;ROUNDUP(MONTH(SalesDataTable[[#This Row],[Order Date]])/3,0)</f>
        <v>Q3</v>
      </c>
      <c r="E2120" s="4">
        <f>MONTH(SalesDataTable[[#This Row],[Order Date]])</f>
        <v>7</v>
      </c>
      <c r="F2120" s="4" t="str">
        <f>TEXT(SalesDataTable[[#This Row],[Order Date]],"MMM")</f>
        <v>Jul</v>
      </c>
      <c r="G2120" s="4" t="s">
        <v>20</v>
      </c>
      <c r="H2120" s="4" t="s">
        <v>33</v>
      </c>
      <c r="I2120" s="4" t="s">
        <v>2</v>
      </c>
      <c r="J2120" s="4" t="s">
        <v>3</v>
      </c>
      <c r="K2120" s="4" t="s">
        <v>4</v>
      </c>
      <c r="L2120" s="4" t="s">
        <v>5</v>
      </c>
      <c r="M2120" s="8">
        <v>4</v>
      </c>
      <c r="N2120" s="5">
        <v>79.97</v>
      </c>
      <c r="O2120" s="6">
        <v>0.1</v>
      </c>
      <c r="P2120" s="5">
        <v>43.36</v>
      </c>
      <c r="Q2120" s="5">
        <f t="shared" si="132"/>
        <v>287.892</v>
      </c>
      <c r="R2120" s="5">
        <f t="shared" si="133"/>
        <v>173.44</v>
      </c>
      <c r="S2120" s="5">
        <f t="shared" si="134"/>
        <v>114.452</v>
      </c>
      <c r="T2120" s="7">
        <f t="shared" si="135"/>
        <v>0.39755185972517471</v>
      </c>
    </row>
    <row r="2121" spans="1:20" ht="15.6">
      <c r="A2121" s="2">
        <v>4125</v>
      </c>
      <c r="B2121" s="3">
        <v>46052</v>
      </c>
      <c r="C2121" s="4">
        <f>YEAR(SalesDataTable[[#This Row],[Order Date]])</f>
        <v>2026</v>
      </c>
      <c r="D2121" s="4" t="str">
        <f>"Q"&amp;ROUNDUP(MONTH(SalesDataTable[[#This Row],[Order Date]])/3,0)</f>
        <v>Q1</v>
      </c>
      <c r="E2121" s="4">
        <f>MONTH(SalesDataTable[[#This Row],[Order Date]])</f>
        <v>1</v>
      </c>
      <c r="F2121" s="4" t="str">
        <f>TEXT(SalesDataTable[[#This Row],[Order Date]],"MMM")</f>
        <v>Jan</v>
      </c>
      <c r="G2121" s="4" t="s">
        <v>6</v>
      </c>
      <c r="H2121" s="4" t="s">
        <v>43</v>
      </c>
      <c r="I2121" s="4" t="s">
        <v>8</v>
      </c>
      <c r="J2121" s="4" t="s">
        <v>16</v>
      </c>
      <c r="K2121" s="4" t="s">
        <v>23</v>
      </c>
      <c r="L2121" s="4" t="s">
        <v>40</v>
      </c>
      <c r="M2121" s="8">
        <v>8</v>
      </c>
      <c r="N2121" s="5">
        <v>81.06</v>
      </c>
      <c r="O2121" s="6">
        <v>0.15</v>
      </c>
      <c r="P2121" s="5">
        <v>39.549999999999997</v>
      </c>
      <c r="Q2121" s="5">
        <f t="shared" si="132"/>
        <v>551.20799999999997</v>
      </c>
      <c r="R2121" s="5">
        <f t="shared" si="133"/>
        <v>316.39999999999998</v>
      </c>
      <c r="S2121" s="5">
        <f t="shared" si="134"/>
        <v>234.80799999999999</v>
      </c>
      <c r="T2121" s="7">
        <f t="shared" si="135"/>
        <v>0.42598801178502488</v>
      </c>
    </row>
    <row r="2122" spans="1:20" ht="15.6">
      <c r="A2122" s="2">
        <v>4126</v>
      </c>
      <c r="B2122" s="3">
        <v>46208</v>
      </c>
      <c r="C2122" s="4">
        <f>YEAR(SalesDataTable[[#This Row],[Order Date]])</f>
        <v>2026</v>
      </c>
      <c r="D2122" s="4" t="str">
        <f>"Q"&amp;ROUNDUP(MONTH(SalesDataTable[[#This Row],[Order Date]])/3,0)</f>
        <v>Q3</v>
      </c>
      <c r="E2122" s="4">
        <f>MONTH(SalesDataTable[[#This Row],[Order Date]])</f>
        <v>7</v>
      </c>
      <c r="F2122" s="4" t="str">
        <f>TEXT(SalesDataTable[[#This Row],[Order Date]],"MMM")</f>
        <v>Jul</v>
      </c>
      <c r="G2122" s="4" t="s">
        <v>20</v>
      </c>
      <c r="H2122" s="4" t="s">
        <v>47</v>
      </c>
      <c r="I2122" s="4" t="s">
        <v>2</v>
      </c>
      <c r="J2122" s="4" t="s">
        <v>13</v>
      </c>
      <c r="K2122" s="4" t="s">
        <v>4</v>
      </c>
      <c r="L2122" s="4" t="s">
        <v>5</v>
      </c>
      <c r="M2122" s="8">
        <v>3</v>
      </c>
      <c r="N2122" s="5">
        <v>82.89</v>
      </c>
      <c r="O2122" s="6">
        <v>0</v>
      </c>
      <c r="P2122" s="5">
        <v>42.31</v>
      </c>
      <c r="Q2122" s="5">
        <f t="shared" si="132"/>
        <v>248.67000000000002</v>
      </c>
      <c r="R2122" s="5">
        <f t="shared" si="133"/>
        <v>126.93</v>
      </c>
      <c r="S2122" s="5">
        <f t="shared" si="134"/>
        <v>121.74000000000001</v>
      </c>
      <c r="T2122" s="7">
        <f t="shared" si="135"/>
        <v>0.48956448304982508</v>
      </c>
    </row>
    <row r="2123" spans="1:20" ht="15.6">
      <c r="A2123" s="2">
        <v>4130</v>
      </c>
      <c r="B2123" s="3">
        <v>46174</v>
      </c>
      <c r="C2123" s="4">
        <f>YEAR(SalesDataTable[[#This Row],[Order Date]])</f>
        <v>2026</v>
      </c>
      <c r="D2123" s="4" t="str">
        <f>"Q"&amp;ROUNDUP(MONTH(SalesDataTable[[#This Row],[Order Date]])/3,0)</f>
        <v>Q2</v>
      </c>
      <c r="E2123" s="4">
        <f>MONTH(SalesDataTable[[#This Row],[Order Date]])</f>
        <v>6</v>
      </c>
      <c r="F2123" s="4" t="str">
        <f>TEXT(SalesDataTable[[#This Row],[Order Date]],"MMM")</f>
        <v>Jun</v>
      </c>
      <c r="G2123" s="4" t="s">
        <v>20</v>
      </c>
      <c r="H2123" s="4" t="s">
        <v>47</v>
      </c>
      <c r="I2123" s="4" t="s">
        <v>2</v>
      </c>
      <c r="J2123" s="4" t="s">
        <v>13</v>
      </c>
      <c r="K2123" s="4" t="s">
        <v>4</v>
      </c>
      <c r="L2123" s="4" t="s">
        <v>5</v>
      </c>
      <c r="M2123" s="8">
        <v>3</v>
      </c>
      <c r="N2123" s="5">
        <v>80.099999999999994</v>
      </c>
      <c r="O2123" s="6">
        <v>0</v>
      </c>
      <c r="P2123" s="5">
        <v>43.51</v>
      </c>
      <c r="Q2123" s="5">
        <f t="shared" si="132"/>
        <v>240.29999999999998</v>
      </c>
      <c r="R2123" s="5">
        <f t="shared" si="133"/>
        <v>130.53</v>
      </c>
      <c r="S2123" s="5">
        <f t="shared" si="134"/>
        <v>109.76999999999998</v>
      </c>
      <c r="T2123" s="7">
        <f t="shared" si="135"/>
        <v>0.45680399500624214</v>
      </c>
    </row>
    <row r="2124" spans="1:20" ht="15.6">
      <c r="A2124" s="2">
        <v>4133</v>
      </c>
      <c r="B2124" s="3">
        <v>46258</v>
      </c>
      <c r="C2124" s="4">
        <f>YEAR(SalesDataTable[[#This Row],[Order Date]])</f>
        <v>2026</v>
      </c>
      <c r="D2124" s="4" t="str">
        <f>"Q"&amp;ROUNDUP(MONTH(SalesDataTable[[#This Row],[Order Date]])/3,0)</f>
        <v>Q3</v>
      </c>
      <c r="E2124" s="4">
        <f>MONTH(SalesDataTable[[#This Row],[Order Date]])</f>
        <v>8</v>
      </c>
      <c r="F2124" s="4" t="str">
        <f>TEXT(SalesDataTable[[#This Row],[Order Date]],"MMM")</f>
        <v>Aug</v>
      </c>
      <c r="G2124" s="4" t="s">
        <v>20</v>
      </c>
      <c r="H2124" s="4" t="s">
        <v>21</v>
      </c>
      <c r="I2124" s="4" t="s">
        <v>2</v>
      </c>
      <c r="J2124" s="4" t="s">
        <v>13</v>
      </c>
      <c r="K2124" s="4" t="s">
        <v>23</v>
      </c>
      <c r="L2124" s="4" t="s">
        <v>29</v>
      </c>
      <c r="M2124" s="8">
        <v>1</v>
      </c>
      <c r="N2124" s="5">
        <v>192.67</v>
      </c>
      <c r="O2124" s="6">
        <v>0.05</v>
      </c>
      <c r="P2124" s="5">
        <v>101.04</v>
      </c>
      <c r="Q2124" s="5">
        <f t="shared" si="132"/>
        <v>183.03649999999999</v>
      </c>
      <c r="R2124" s="5">
        <f t="shared" si="133"/>
        <v>101.04</v>
      </c>
      <c r="S2124" s="5">
        <f t="shared" si="134"/>
        <v>81.996499999999983</v>
      </c>
      <c r="T2124" s="7">
        <f t="shared" si="135"/>
        <v>0.44797895501716867</v>
      </c>
    </row>
    <row r="2125" spans="1:20" ht="15.6">
      <c r="A2125" s="2">
        <v>4135</v>
      </c>
      <c r="B2125" s="3">
        <v>46298</v>
      </c>
      <c r="C2125" s="4">
        <f>YEAR(SalesDataTable[[#This Row],[Order Date]])</f>
        <v>2026</v>
      </c>
      <c r="D2125" s="4" t="str">
        <f>"Q"&amp;ROUNDUP(MONTH(SalesDataTable[[#This Row],[Order Date]])/3,0)</f>
        <v>Q4</v>
      </c>
      <c r="E2125" s="4">
        <f>MONTH(SalesDataTable[[#This Row],[Order Date]])</f>
        <v>10</v>
      </c>
      <c r="F2125" s="4" t="str">
        <f>TEXT(SalesDataTable[[#This Row],[Order Date]],"MMM")</f>
        <v>Oct</v>
      </c>
      <c r="G2125" s="4" t="s">
        <v>0</v>
      </c>
      <c r="H2125" s="4" t="s">
        <v>50</v>
      </c>
      <c r="I2125" s="4" t="s">
        <v>2</v>
      </c>
      <c r="J2125" s="4" t="s">
        <v>13</v>
      </c>
      <c r="K2125" s="4" t="s">
        <v>9</v>
      </c>
      <c r="L2125" s="4" t="s">
        <v>17</v>
      </c>
      <c r="M2125" s="8">
        <v>3</v>
      </c>
      <c r="N2125" s="5">
        <v>142.33000000000001</v>
      </c>
      <c r="O2125" s="6">
        <v>0.1</v>
      </c>
      <c r="P2125" s="5">
        <v>79.19</v>
      </c>
      <c r="Q2125" s="5">
        <f t="shared" si="132"/>
        <v>384.291</v>
      </c>
      <c r="R2125" s="5">
        <f t="shared" si="133"/>
        <v>237.57</v>
      </c>
      <c r="S2125" s="5">
        <f t="shared" si="134"/>
        <v>146.721</v>
      </c>
      <c r="T2125" s="7">
        <f t="shared" si="135"/>
        <v>0.3817966072585619</v>
      </c>
    </row>
    <row r="2126" spans="1:20" ht="15.6">
      <c r="A2126" s="2">
        <v>4136</v>
      </c>
      <c r="B2126" s="3">
        <v>46228</v>
      </c>
      <c r="C2126" s="4">
        <f>YEAR(SalesDataTable[[#This Row],[Order Date]])</f>
        <v>2026</v>
      </c>
      <c r="D2126" s="4" t="str">
        <f>"Q"&amp;ROUNDUP(MONTH(SalesDataTable[[#This Row],[Order Date]])/3,0)</f>
        <v>Q3</v>
      </c>
      <c r="E2126" s="4">
        <f>MONTH(SalesDataTable[[#This Row],[Order Date]])</f>
        <v>7</v>
      </c>
      <c r="F2126" s="4" t="str">
        <f>TEXT(SalesDataTable[[#This Row],[Order Date]],"MMM")</f>
        <v>Jul</v>
      </c>
      <c r="G2126" s="4" t="s">
        <v>6</v>
      </c>
      <c r="H2126" s="4" t="s">
        <v>41</v>
      </c>
      <c r="I2126" s="4" t="s">
        <v>19</v>
      </c>
      <c r="J2126" s="4" t="s">
        <v>13</v>
      </c>
      <c r="K2126" s="4" t="s">
        <v>4</v>
      </c>
      <c r="L2126" s="4" t="s">
        <v>5</v>
      </c>
      <c r="M2126" s="8">
        <v>2</v>
      </c>
      <c r="N2126" s="5">
        <v>80.25</v>
      </c>
      <c r="O2126" s="6">
        <v>0.05</v>
      </c>
      <c r="P2126" s="5">
        <v>42.39</v>
      </c>
      <c r="Q2126" s="5">
        <f t="shared" si="132"/>
        <v>152.47499999999999</v>
      </c>
      <c r="R2126" s="5">
        <f t="shared" si="133"/>
        <v>84.78</v>
      </c>
      <c r="S2126" s="5">
        <f t="shared" si="134"/>
        <v>67.694999999999993</v>
      </c>
      <c r="T2126" s="7">
        <f t="shared" si="135"/>
        <v>0.44397442203639936</v>
      </c>
    </row>
    <row r="2127" spans="1:20" ht="15.6">
      <c r="A2127" s="2">
        <v>4137</v>
      </c>
      <c r="B2127" s="3">
        <v>46183</v>
      </c>
      <c r="C2127" s="4">
        <f>YEAR(SalesDataTable[[#This Row],[Order Date]])</f>
        <v>2026</v>
      </c>
      <c r="D2127" s="4" t="str">
        <f>"Q"&amp;ROUNDUP(MONTH(SalesDataTable[[#This Row],[Order Date]])/3,0)</f>
        <v>Q2</v>
      </c>
      <c r="E2127" s="4">
        <f>MONTH(SalesDataTable[[#This Row],[Order Date]])</f>
        <v>6</v>
      </c>
      <c r="F2127" s="4" t="str">
        <f>TEXT(SalesDataTable[[#This Row],[Order Date]],"MMM")</f>
        <v>Jun</v>
      </c>
      <c r="G2127" s="4" t="s">
        <v>20</v>
      </c>
      <c r="H2127" s="4" t="s">
        <v>33</v>
      </c>
      <c r="I2127" s="4" t="s">
        <v>2</v>
      </c>
      <c r="J2127" s="4" t="s">
        <v>3</v>
      </c>
      <c r="K2127" s="4" t="s">
        <v>9</v>
      </c>
      <c r="L2127" s="4" t="s">
        <v>10</v>
      </c>
      <c r="M2127" s="8">
        <v>1</v>
      </c>
      <c r="N2127" s="5">
        <v>90.7</v>
      </c>
      <c r="O2127" s="6">
        <v>0</v>
      </c>
      <c r="P2127" s="5">
        <v>44.18</v>
      </c>
      <c r="Q2127" s="5">
        <f t="shared" si="132"/>
        <v>90.7</v>
      </c>
      <c r="R2127" s="5">
        <f t="shared" si="133"/>
        <v>44.18</v>
      </c>
      <c r="S2127" s="5">
        <f t="shared" si="134"/>
        <v>46.52</v>
      </c>
      <c r="T2127" s="7">
        <f t="shared" si="135"/>
        <v>0.51289966923925034</v>
      </c>
    </row>
    <row r="2128" spans="1:20" ht="15.6">
      <c r="A2128" s="2">
        <v>4138</v>
      </c>
      <c r="B2128" s="3">
        <v>46298</v>
      </c>
      <c r="C2128" s="4">
        <f>YEAR(SalesDataTable[[#This Row],[Order Date]])</f>
        <v>2026</v>
      </c>
      <c r="D2128" s="4" t="str">
        <f>"Q"&amp;ROUNDUP(MONTH(SalesDataTable[[#This Row],[Order Date]])/3,0)</f>
        <v>Q4</v>
      </c>
      <c r="E2128" s="4">
        <f>MONTH(SalesDataTable[[#This Row],[Order Date]])</f>
        <v>10</v>
      </c>
      <c r="F2128" s="4" t="str">
        <f>TEXT(SalesDataTable[[#This Row],[Order Date]],"MMM")</f>
        <v>Oct</v>
      </c>
      <c r="G2128" s="4" t="s">
        <v>6</v>
      </c>
      <c r="H2128" s="4" t="s">
        <v>41</v>
      </c>
      <c r="I2128" s="4" t="s">
        <v>19</v>
      </c>
      <c r="J2128" s="4" t="s">
        <v>16</v>
      </c>
      <c r="K2128" s="4" t="s">
        <v>9</v>
      </c>
      <c r="L2128" s="4" t="s">
        <v>17</v>
      </c>
      <c r="M2128" s="8">
        <v>4</v>
      </c>
      <c r="N2128" s="5">
        <v>143.63</v>
      </c>
      <c r="O2128" s="6">
        <v>0</v>
      </c>
      <c r="P2128" s="5">
        <v>80.510000000000005</v>
      </c>
      <c r="Q2128" s="5">
        <f t="shared" si="132"/>
        <v>574.52</v>
      </c>
      <c r="R2128" s="5">
        <f t="shared" si="133"/>
        <v>322.04000000000002</v>
      </c>
      <c r="S2128" s="5">
        <f t="shared" si="134"/>
        <v>252.47999999999996</v>
      </c>
      <c r="T2128" s="7">
        <f t="shared" si="135"/>
        <v>0.43946250783262542</v>
      </c>
    </row>
    <row r="2129" spans="1:20" ht="15.6">
      <c r="A2129" s="2">
        <v>4140</v>
      </c>
      <c r="B2129" s="3">
        <v>46141</v>
      </c>
      <c r="C2129" s="4">
        <f>YEAR(SalesDataTable[[#This Row],[Order Date]])</f>
        <v>2026</v>
      </c>
      <c r="D2129" s="4" t="str">
        <f>"Q"&amp;ROUNDUP(MONTH(SalesDataTable[[#This Row],[Order Date]])/3,0)</f>
        <v>Q2</v>
      </c>
      <c r="E2129" s="4">
        <f>MONTH(SalesDataTable[[#This Row],[Order Date]])</f>
        <v>4</v>
      </c>
      <c r="F2129" s="4" t="str">
        <f>TEXT(SalesDataTable[[#This Row],[Order Date]],"MMM")</f>
        <v>Apr</v>
      </c>
      <c r="G2129" s="4" t="s">
        <v>20</v>
      </c>
      <c r="H2129" s="4" t="s">
        <v>31</v>
      </c>
      <c r="I2129" s="4" t="s">
        <v>28</v>
      </c>
      <c r="J2129" s="4" t="s">
        <v>13</v>
      </c>
      <c r="K2129" s="4" t="s">
        <v>34</v>
      </c>
      <c r="L2129" s="4" t="s">
        <v>38</v>
      </c>
      <c r="M2129" s="8">
        <v>1</v>
      </c>
      <c r="N2129" s="5">
        <v>125.25</v>
      </c>
      <c r="O2129" s="6">
        <v>0</v>
      </c>
      <c r="P2129" s="5">
        <v>70.88</v>
      </c>
      <c r="Q2129" s="5">
        <f t="shared" si="132"/>
        <v>125.25</v>
      </c>
      <c r="R2129" s="5">
        <f t="shared" si="133"/>
        <v>70.88</v>
      </c>
      <c r="S2129" s="5">
        <f t="shared" si="134"/>
        <v>54.370000000000005</v>
      </c>
      <c r="T2129" s="7">
        <f t="shared" si="135"/>
        <v>0.43409181636726552</v>
      </c>
    </row>
    <row r="2130" spans="1:20" ht="15.6">
      <c r="A2130" s="2">
        <v>4141</v>
      </c>
      <c r="B2130" s="3">
        <v>46235</v>
      </c>
      <c r="C2130" s="4">
        <f>YEAR(SalesDataTable[[#This Row],[Order Date]])</f>
        <v>2026</v>
      </c>
      <c r="D2130" s="4" t="str">
        <f>"Q"&amp;ROUNDUP(MONTH(SalesDataTable[[#This Row],[Order Date]])/3,0)</f>
        <v>Q3</v>
      </c>
      <c r="E2130" s="4">
        <f>MONTH(SalesDataTable[[#This Row],[Order Date]])</f>
        <v>8</v>
      </c>
      <c r="F2130" s="4" t="str">
        <f>TEXT(SalesDataTable[[#This Row],[Order Date]],"MMM")</f>
        <v>Aug</v>
      </c>
      <c r="G2130" s="4" t="s">
        <v>20</v>
      </c>
      <c r="H2130" s="4" t="s">
        <v>47</v>
      </c>
      <c r="I2130" s="4" t="s">
        <v>2</v>
      </c>
      <c r="J2130" s="4" t="s">
        <v>13</v>
      </c>
      <c r="K2130" s="4" t="s">
        <v>9</v>
      </c>
      <c r="L2130" s="4" t="s">
        <v>10</v>
      </c>
      <c r="M2130" s="8">
        <v>1</v>
      </c>
      <c r="N2130" s="5">
        <v>91.95</v>
      </c>
      <c r="O2130" s="6">
        <v>0.05</v>
      </c>
      <c r="P2130" s="5">
        <v>46.47</v>
      </c>
      <c r="Q2130" s="5">
        <f t="shared" si="132"/>
        <v>87.352499999999992</v>
      </c>
      <c r="R2130" s="5">
        <f t="shared" si="133"/>
        <v>46.47</v>
      </c>
      <c r="S2130" s="5">
        <f t="shared" si="134"/>
        <v>40.882499999999993</v>
      </c>
      <c r="T2130" s="7">
        <f t="shared" si="135"/>
        <v>0.46801751523997592</v>
      </c>
    </row>
    <row r="2131" spans="1:20" ht="15.6">
      <c r="A2131" s="2">
        <v>4143</v>
      </c>
      <c r="B2131" s="3">
        <v>46165</v>
      </c>
      <c r="C2131" s="4">
        <f>YEAR(SalesDataTable[[#This Row],[Order Date]])</f>
        <v>2026</v>
      </c>
      <c r="D2131" s="4" t="str">
        <f>"Q"&amp;ROUNDUP(MONTH(SalesDataTable[[#This Row],[Order Date]])/3,0)</f>
        <v>Q2</v>
      </c>
      <c r="E2131" s="4">
        <f>MONTH(SalesDataTable[[#This Row],[Order Date]])</f>
        <v>5</v>
      </c>
      <c r="F2131" s="4" t="str">
        <f>TEXT(SalesDataTable[[#This Row],[Order Date]],"MMM")</f>
        <v>May</v>
      </c>
      <c r="G2131" s="4" t="s">
        <v>11</v>
      </c>
      <c r="H2131" s="4" t="s">
        <v>52</v>
      </c>
      <c r="I2131" s="4" t="s">
        <v>19</v>
      </c>
      <c r="J2131" s="4" t="s">
        <v>3</v>
      </c>
      <c r="K2131" s="4" t="s">
        <v>14</v>
      </c>
      <c r="L2131" s="4" t="s">
        <v>44</v>
      </c>
      <c r="M2131" s="8">
        <v>1</v>
      </c>
      <c r="N2131" s="5">
        <v>130.80000000000001</v>
      </c>
      <c r="O2131" s="6">
        <v>0</v>
      </c>
      <c r="P2131" s="5">
        <v>68.7</v>
      </c>
      <c r="Q2131" s="5">
        <f t="shared" si="132"/>
        <v>130.80000000000001</v>
      </c>
      <c r="R2131" s="5">
        <f t="shared" si="133"/>
        <v>68.7</v>
      </c>
      <c r="S2131" s="5">
        <f t="shared" si="134"/>
        <v>62.100000000000009</v>
      </c>
      <c r="T2131" s="7">
        <f t="shared" si="135"/>
        <v>0.4747706422018349</v>
      </c>
    </row>
    <row r="2132" spans="1:20" ht="15.6">
      <c r="A2132" s="2">
        <v>4145</v>
      </c>
      <c r="B2132" s="3">
        <v>46350</v>
      </c>
      <c r="C2132" s="4">
        <f>YEAR(SalesDataTable[[#This Row],[Order Date]])</f>
        <v>2026</v>
      </c>
      <c r="D2132" s="4" t="str">
        <f>"Q"&amp;ROUNDUP(MONTH(SalesDataTable[[#This Row],[Order Date]])/3,0)</f>
        <v>Q4</v>
      </c>
      <c r="E2132" s="4">
        <f>MONTH(SalesDataTable[[#This Row],[Order Date]])</f>
        <v>11</v>
      </c>
      <c r="F2132" s="4" t="str">
        <f>TEXT(SalesDataTable[[#This Row],[Order Date]],"MMM")</f>
        <v>Nov</v>
      </c>
      <c r="G2132" s="4" t="s">
        <v>0</v>
      </c>
      <c r="H2132" s="4" t="s">
        <v>1</v>
      </c>
      <c r="I2132" s="4" t="s">
        <v>2</v>
      </c>
      <c r="J2132" s="4" t="s">
        <v>3</v>
      </c>
      <c r="K2132" s="4" t="s">
        <v>23</v>
      </c>
      <c r="L2132" s="4" t="s">
        <v>51</v>
      </c>
      <c r="M2132" s="8">
        <v>1</v>
      </c>
      <c r="N2132" s="5">
        <v>120.49</v>
      </c>
      <c r="O2132" s="6">
        <v>0.15</v>
      </c>
      <c r="P2132" s="5">
        <v>61.22</v>
      </c>
      <c r="Q2132" s="5">
        <f t="shared" si="132"/>
        <v>102.4165</v>
      </c>
      <c r="R2132" s="5">
        <f t="shared" si="133"/>
        <v>61.22</v>
      </c>
      <c r="S2132" s="5">
        <f t="shared" si="134"/>
        <v>41.1965</v>
      </c>
      <c r="T2132" s="7">
        <f t="shared" si="135"/>
        <v>0.40224475548373556</v>
      </c>
    </row>
    <row r="2133" spans="1:20" ht="15.6">
      <c r="A2133" s="2">
        <v>4147</v>
      </c>
      <c r="B2133" s="3">
        <v>46302</v>
      </c>
      <c r="C2133" s="4">
        <f>YEAR(SalesDataTable[[#This Row],[Order Date]])</f>
        <v>2026</v>
      </c>
      <c r="D2133" s="4" t="str">
        <f>"Q"&amp;ROUNDUP(MONTH(SalesDataTable[[#This Row],[Order Date]])/3,0)</f>
        <v>Q4</v>
      </c>
      <c r="E2133" s="4">
        <f>MONTH(SalesDataTable[[#This Row],[Order Date]])</f>
        <v>10</v>
      </c>
      <c r="F2133" s="4" t="str">
        <f>TEXT(SalesDataTable[[#This Row],[Order Date]],"MMM")</f>
        <v>Oct</v>
      </c>
      <c r="G2133" s="4" t="s">
        <v>6</v>
      </c>
      <c r="H2133" s="4" t="s">
        <v>43</v>
      </c>
      <c r="I2133" s="4" t="s">
        <v>19</v>
      </c>
      <c r="J2133" s="4" t="s">
        <v>3</v>
      </c>
      <c r="K2133" s="4" t="s">
        <v>4</v>
      </c>
      <c r="L2133" s="4" t="s">
        <v>26</v>
      </c>
      <c r="M2133" s="8">
        <v>3</v>
      </c>
      <c r="N2133" s="5">
        <v>40.770000000000003</v>
      </c>
      <c r="O2133" s="6">
        <v>0.05</v>
      </c>
      <c r="P2133" s="5">
        <v>16.68</v>
      </c>
      <c r="Q2133" s="5">
        <f t="shared" si="132"/>
        <v>116.19449999999999</v>
      </c>
      <c r="R2133" s="5">
        <f t="shared" si="133"/>
        <v>50.04</v>
      </c>
      <c r="S2133" s="5">
        <f t="shared" si="134"/>
        <v>66.154499999999985</v>
      </c>
      <c r="T2133" s="7">
        <f t="shared" si="135"/>
        <v>0.56934278300608021</v>
      </c>
    </row>
    <row r="2134" spans="1:20" ht="15.6">
      <c r="A2134" s="2">
        <v>4149</v>
      </c>
      <c r="B2134" s="3">
        <v>46269</v>
      </c>
      <c r="C2134" s="4">
        <f>YEAR(SalesDataTable[[#This Row],[Order Date]])</f>
        <v>2026</v>
      </c>
      <c r="D2134" s="4" t="str">
        <f>"Q"&amp;ROUNDUP(MONTH(SalesDataTable[[#This Row],[Order Date]])/3,0)</f>
        <v>Q3</v>
      </c>
      <c r="E2134" s="4">
        <f>MONTH(SalesDataTable[[#This Row],[Order Date]])</f>
        <v>9</v>
      </c>
      <c r="F2134" s="4" t="str">
        <f>TEXT(SalesDataTable[[#This Row],[Order Date]],"MMM")</f>
        <v>Sep</v>
      </c>
      <c r="G2134" s="4" t="s">
        <v>20</v>
      </c>
      <c r="H2134" s="4" t="s">
        <v>33</v>
      </c>
      <c r="I2134" s="4" t="s">
        <v>2</v>
      </c>
      <c r="J2134" s="4" t="s">
        <v>13</v>
      </c>
      <c r="K2134" s="4" t="s">
        <v>34</v>
      </c>
      <c r="L2134" s="4" t="s">
        <v>35</v>
      </c>
      <c r="M2134" s="8">
        <v>1</v>
      </c>
      <c r="N2134" s="5">
        <v>40.51</v>
      </c>
      <c r="O2134" s="6">
        <v>0.05</v>
      </c>
      <c r="P2134" s="5">
        <v>14.7</v>
      </c>
      <c r="Q2134" s="5">
        <f t="shared" si="132"/>
        <v>38.484499999999997</v>
      </c>
      <c r="R2134" s="5">
        <f t="shared" si="133"/>
        <v>14.7</v>
      </c>
      <c r="S2134" s="5">
        <f t="shared" si="134"/>
        <v>23.784499999999998</v>
      </c>
      <c r="T2134" s="7">
        <f t="shared" si="135"/>
        <v>0.6180280372617547</v>
      </c>
    </row>
    <row r="2135" spans="1:20" ht="15.6">
      <c r="A2135" s="2">
        <v>4150</v>
      </c>
      <c r="B2135" s="3">
        <v>46315</v>
      </c>
      <c r="C2135" s="4">
        <f>YEAR(SalesDataTable[[#This Row],[Order Date]])</f>
        <v>2026</v>
      </c>
      <c r="D2135" s="4" t="str">
        <f>"Q"&amp;ROUNDUP(MONTH(SalesDataTable[[#This Row],[Order Date]])/3,0)</f>
        <v>Q4</v>
      </c>
      <c r="E2135" s="4">
        <f>MONTH(SalesDataTable[[#This Row],[Order Date]])</f>
        <v>10</v>
      </c>
      <c r="F2135" s="4" t="str">
        <f>TEXT(SalesDataTable[[#This Row],[Order Date]],"MMM")</f>
        <v>Oct</v>
      </c>
      <c r="G2135" s="4" t="s">
        <v>20</v>
      </c>
      <c r="H2135" s="4" t="s">
        <v>47</v>
      </c>
      <c r="I2135" s="4" t="s">
        <v>19</v>
      </c>
      <c r="J2135" s="4" t="s">
        <v>16</v>
      </c>
      <c r="K2135" s="4" t="s">
        <v>9</v>
      </c>
      <c r="L2135" s="4" t="s">
        <v>17</v>
      </c>
      <c r="M2135" s="8">
        <v>5</v>
      </c>
      <c r="N2135" s="5">
        <v>140.32</v>
      </c>
      <c r="O2135" s="6">
        <v>0</v>
      </c>
      <c r="P2135" s="5">
        <v>80.08</v>
      </c>
      <c r="Q2135" s="5">
        <f t="shared" si="132"/>
        <v>701.59999999999991</v>
      </c>
      <c r="R2135" s="5">
        <f t="shared" si="133"/>
        <v>400.4</v>
      </c>
      <c r="S2135" s="5">
        <f t="shared" si="134"/>
        <v>301.19999999999993</v>
      </c>
      <c r="T2135" s="7">
        <f t="shared" si="135"/>
        <v>0.4293044469783352</v>
      </c>
    </row>
    <row r="2136" spans="1:20" ht="15.6">
      <c r="A2136" s="2">
        <v>4151</v>
      </c>
      <c r="B2136" s="3">
        <v>46141</v>
      </c>
      <c r="C2136" s="4">
        <f>YEAR(SalesDataTable[[#This Row],[Order Date]])</f>
        <v>2026</v>
      </c>
      <c r="D2136" s="4" t="str">
        <f>"Q"&amp;ROUNDUP(MONTH(SalesDataTable[[#This Row],[Order Date]])/3,0)</f>
        <v>Q2</v>
      </c>
      <c r="E2136" s="4">
        <f>MONTH(SalesDataTable[[#This Row],[Order Date]])</f>
        <v>4</v>
      </c>
      <c r="F2136" s="4" t="str">
        <f>TEXT(SalesDataTable[[#This Row],[Order Date]],"MMM")</f>
        <v>Apr</v>
      </c>
      <c r="G2136" s="4" t="s">
        <v>6</v>
      </c>
      <c r="H2136" s="4" t="s">
        <v>49</v>
      </c>
      <c r="I2136" s="4" t="s">
        <v>2</v>
      </c>
      <c r="J2136" s="4" t="s">
        <v>3</v>
      </c>
      <c r="K2136" s="4" t="s">
        <v>23</v>
      </c>
      <c r="L2136" s="4" t="s">
        <v>24</v>
      </c>
      <c r="M2136" s="8">
        <v>1</v>
      </c>
      <c r="N2136" s="5">
        <v>341.98</v>
      </c>
      <c r="O2136" s="6">
        <v>0</v>
      </c>
      <c r="P2136" s="5">
        <v>192.43</v>
      </c>
      <c r="Q2136" s="5">
        <f t="shared" si="132"/>
        <v>341.98</v>
      </c>
      <c r="R2136" s="5">
        <f t="shared" si="133"/>
        <v>192.43</v>
      </c>
      <c r="S2136" s="5">
        <f t="shared" si="134"/>
        <v>149.55000000000001</v>
      </c>
      <c r="T2136" s="7">
        <f t="shared" si="135"/>
        <v>0.43730627522077314</v>
      </c>
    </row>
    <row r="2137" spans="1:20" ht="15.6">
      <c r="A2137" s="2">
        <v>4152</v>
      </c>
      <c r="B2137" s="3">
        <v>46184</v>
      </c>
      <c r="C2137" s="4">
        <f>YEAR(SalesDataTable[[#This Row],[Order Date]])</f>
        <v>2026</v>
      </c>
      <c r="D2137" s="4" t="str">
        <f>"Q"&amp;ROUNDUP(MONTH(SalesDataTable[[#This Row],[Order Date]])/3,0)</f>
        <v>Q2</v>
      </c>
      <c r="E2137" s="4">
        <f>MONTH(SalesDataTable[[#This Row],[Order Date]])</f>
        <v>6</v>
      </c>
      <c r="F2137" s="4" t="str">
        <f>TEXT(SalesDataTable[[#This Row],[Order Date]],"MMM")</f>
        <v>Jun</v>
      </c>
      <c r="G2137" s="4" t="s">
        <v>11</v>
      </c>
      <c r="H2137" s="4" t="s">
        <v>12</v>
      </c>
      <c r="I2137" s="4" t="s">
        <v>2</v>
      </c>
      <c r="J2137" s="4" t="s">
        <v>3</v>
      </c>
      <c r="K2137" s="4" t="s">
        <v>4</v>
      </c>
      <c r="L2137" s="4" t="s">
        <v>26</v>
      </c>
      <c r="M2137" s="8">
        <v>5</v>
      </c>
      <c r="N2137" s="5">
        <v>41.18</v>
      </c>
      <c r="O2137" s="6">
        <v>0.05</v>
      </c>
      <c r="P2137" s="5">
        <v>16.87</v>
      </c>
      <c r="Q2137" s="5">
        <f t="shared" si="132"/>
        <v>195.60499999999999</v>
      </c>
      <c r="R2137" s="5">
        <f t="shared" si="133"/>
        <v>84.350000000000009</v>
      </c>
      <c r="S2137" s="5">
        <f t="shared" si="134"/>
        <v>111.25499999999998</v>
      </c>
      <c r="T2137" s="7">
        <f t="shared" si="135"/>
        <v>0.56877380435060443</v>
      </c>
    </row>
    <row r="2138" spans="1:20" ht="15.6">
      <c r="A2138" s="2">
        <v>4153</v>
      </c>
      <c r="B2138" s="3">
        <v>46229</v>
      </c>
      <c r="C2138" s="4">
        <f>YEAR(SalesDataTable[[#This Row],[Order Date]])</f>
        <v>2026</v>
      </c>
      <c r="D2138" s="4" t="str">
        <f>"Q"&amp;ROUNDUP(MONTH(SalesDataTable[[#This Row],[Order Date]])/3,0)</f>
        <v>Q3</v>
      </c>
      <c r="E2138" s="4">
        <f>MONTH(SalesDataTable[[#This Row],[Order Date]])</f>
        <v>7</v>
      </c>
      <c r="F2138" s="4" t="str">
        <f>TEXT(SalesDataTable[[#This Row],[Order Date]],"MMM")</f>
        <v>Jul</v>
      </c>
      <c r="G2138" s="4" t="s">
        <v>20</v>
      </c>
      <c r="H2138" s="4" t="s">
        <v>31</v>
      </c>
      <c r="I2138" s="4" t="s">
        <v>2</v>
      </c>
      <c r="J2138" s="4" t="s">
        <v>16</v>
      </c>
      <c r="K2138" s="4" t="s">
        <v>14</v>
      </c>
      <c r="L2138" s="4" t="s">
        <v>44</v>
      </c>
      <c r="M2138" s="8">
        <v>3</v>
      </c>
      <c r="N2138" s="5">
        <v>134.63</v>
      </c>
      <c r="O2138" s="6">
        <v>0</v>
      </c>
      <c r="P2138" s="5">
        <v>67.2</v>
      </c>
      <c r="Q2138" s="5">
        <f t="shared" si="132"/>
        <v>403.89</v>
      </c>
      <c r="R2138" s="5">
        <f t="shared" si="133"/>
        <v>201.60000000000002</v>
      </c>
      <c r="S2138" s="5">
        <f t="shared" si="134"/>
        <v>202.28999999999996</v>
      </c>
      <c r="T2138" s="7">
        <f t="shared" si="135"/>
        <v>0.50085419297333422</v>
      </c>
    </row>
    <row r="2139" spans="1:20" ht="15.6">
      <c r="A2139" s="2">
        <v>4154</v>
      </c>
      <c r="B2139" s="3">
        <v>46220</v>
      </c>
      <c r="C2139" s="4">
        <f>YEAR(SalesDataTable[[#This Row],[Order Date]])</f>
        <v>2026</v>
      </c>
      <c r="D2139" s="4" t="str">
        <f>"Q"&amp;ROUNDUP(MONTH(SalesDataTable[[#This Row],[Order Date]])/3,0)</f>
        <v>Q3</v>
      </c>
      <c r="E2139" s="4">
        <f>MONTH(SalesDataTable[[#This Row],[Order Date]])</f>
        <v>7</v>
      </c>
      <c r="F2139" s="4" t="str">
        <f>TEXT(SalesDataTable[[#This Row],[Order Date]],"MMM")</f>
        <v>Jul</v>
      </c>
      <c r="G2139" s="4" t="s">
        <v>11</v>
      </c>
      <c r="H2139" s="4" t="s">
        <v>39</v>
      </c>
      <c r="I2139" s="4" t="s">
        <v>2</v>
      </c>
      <c r="J2139" s="4" t="s">
        <v>3</v>
      </c>
      <c r="K2139" s="4" t="s">
        <v>9</v>
      </c>
      <c r="L2139" s="4" t="s">
        <v>46</v>
      </c>
      <c r="M2139" s="8">
        <v>3</v>
      </c>
      <c r="N2139" s="5">
        <v>72.150000000000006</v>
      </c>
      <c r="O2139" s="6">
        <v>0</v>
      </c>
      <c r="P2139" s="5">
        <v>33.01</v>
      </c>
      <c r="Q2139" s="5">
        <f t="shared" si="132"/>
        <v>216.45000000000002</v>
      </c>
      <c r="R2139" s="5">
        <f t="shared" si="133"/>
        <v>99.03</v>
      </c>
      <c r="S2139" s="5">
        <f t="shared" si="134"/>
        <v>117.42000000000002</v>
      </c>
      <c r="T2139" s="7">
        <f t="shared" si="135"/>
        <v>0.54248094248094247</v>
      </c>
    </row>
    <row r="2140" spans="1:20" ht="15.6">
      <c r="A2140" s="2">
        <v>4156</v>
      </c>
      <c r="B2140" s="3">
        <v>46063</v>
      </c>
      <c r="C2140" s="4">
        <f>YEAR(SalesDataTable[[#This Row],[Order Date]])</f>
        <v>2026</v>
      </c>
      <c r="D2140" s="4" t="str">
        <f>"Q"&amp;ROUNDUP(MONTH(SalesDataTable[[#This Row],[Order Date]])/3,0)</f>
        <v>Q1</v>
      </c>
      <c r="E2140" s="4">
        <f>MONTH(SalesDataTable[[#This Row],[Order Date]])</f>
        <v>2</v>
      </c>
      <c r="F2140" s="4" t="str">
        <f>TEXT(SalesDataTable[[#This Row],[Order Date]],"MMM")</f>
        <v>Feb</v>
      </c>
      <c r="G2140" s="4" t="s">
        <v>11</v>
      </c>
      <c r="H2140" s="4" t="s">
        <v>52</v>
      </c>
      <c r="I2140" s="4" t="s">
        <v>19</v>
      </c>
      <c r="J2140" s="4" t="s">
        <v>3</v>
      </c>
      <c r="K2140" s="4" t="s">
        <v>9</v>
      </c>
      <c r="L2140" s="4" t="s">
        <v>17</v>
      </c>
      <c r="M2140" s="8">
        <v>2</v>
      </c>
      <c r="N2140" s="5">
        <v>146.33000000000001</v>
      </c>
      <c r="O2140" s="6">
        <v>0.1</v>
      </c>
      <c r="P2140" s="5">
        <v>81.34</v>
      </c>
      <c r="Q2140" s="5">
        <f t="shared" si="132"/>
        <v>263.39400000000001</v>
      </c>
      <c r="R2140" s="5">
        <f t="shared" si="133"/>
        <v>162.68</v>
      </c>
      <c r="S2140" s="5">
        <f t="shared" si="134"/>
        <v>100.714</v>
      </c>
      <c r="T2140" s="7">
        <f t="shared" si="135"/>
        <v>0.38237013751262366</v>
      </c>
    </row>
    <row r="2141" spans="1:20" ht="15.6">
      <c r="A2141" s="2">
        <v>4157</v>
      </c>
      <c r="B2141" s="3">
        <v>46082</v>
      </c>
      <c r="C2141" s="4">
        <f>YEAR(SalesDataTable[[#This Row],[Order Date]])</f>
        <v>2026</v>
      </c>
      <c r="D2141" s="4" t="str">
        <f>"Q"&amp;ROUNDUP(MONTH(SalesDataTable[[#This Row],[Order Date]])/3,0)</f>
        <v>Q1</v>
      </c>
      <c r="E2141" s="4">
        <f>MONTH(SalesDataTable[[#This Row],[Order Date]])</f>
        <v>3</v>
      </c>
      <c r="F2141" s="4" t="str">
        <f>TEXT(SalesDataTable[[#This Row],[Order Date]],"MMM")</f>
        <v>Mar</v>
      </c>
      <c r="G2141" s="4" t="s">
        <v>20</v>
      </c>
      <c r="H2141" s="4" t="s">
        <v>33</v>
      </c>
      <c r="I2141" s="4" t="s">
        <v>2</v>
      </c>
      <c r="J2141" s="4" t="s">
        <v>13</v>
      </c>
      <c r="K2141" s="4" t="s">
        <v>4</v>
      </c>
      <c r="L2141" s="4" t="s">
        <v>22</v>
      </c>
      <c r="M2141" s="8">
        <v>5</v>
      </c>
      <c r="N2141" s="5">
        <v>51.92</v>
      </c>
      <c r="O2141" s="6">
        <v>0.15</v>
      </c>
      <c r="P2141" s="5">
        <v>22.24</v>
      </c>
      <c r="Q2141" s="5">
        <f t="shared" si="132"/>
        <v>220.66000000000003</v>
      </c>
      <c r="R2141" s="5">
        <f t="shared" si="133"/>
        <v>111.19999999999999</v>
      </c>
      <c r="S2141" s="5">
        <f t="shared" si="134"/>
        <v>109.46000000000004</v>
      </c>
      <c r="T2141" s="7">
        <f t="shared" si="135"/>
        <v>0.49605728269736254</v>
      </c>
    </row>
    <row r="2142" spans="1:20" ht="15.6">
      <c r="A2142" s="2">
        <v>4160</v>
      </c>
      <c r="B2142" s="3">
        <v>46256</v>
      </c>
      <c r="C2142" s="4">
        <f>YEAR(SalesDataTable[[#This Row],[Order Date]])</f>
        <v>2026</v>
      </c>
      <c r="D2142" s="4" t="str">
        <f>"Q"&amp;ROUNDUP(MONTH(SalesDataTable[[#This Row],[Order Date]])/3,0)</f>
        <v>Q3</v>
      </c>
      <c r="E2142" s="4">
        <f>MONTH(SalesDataTable[[#This Row],[Order Date]])</f>
        <v>8</v>
      </c>
      <c r="F2142" s="4" t="str">
        <f>TEXT(SalesDataTable[[#This Row],[Order Date]],"MMM")</f>
        <v>Aug</v>
      </c>
      <c r="G2142" s="4" t="s">
        <v>20</v>
      </c>
      <c r="H2142" s="4" t="s">
        <v>31</v>
      </c>
      <c r="I2142" s="4" t="s">
        <v>28</v>
      </c>
      <c r="J2142" s="4" t="s">
        <v>16</v>
      </c>
      <c r="K2142" s="4" t="s">
        <v>34</v>
      </c>
      <c r="L2142" s="4" t="s">
        <v>38</v>
      </c>
      <c r="M2142" s="8">
        <v>4</v>
      </c>
      <c r="N2142" s="5">
        <v>123.31</v>
      </c>
      <c r="O2142" s="6">
        <v>0</v>
      </c>
      <c r="P2142" s="5">
        <v>69.02</v>
      </c>
      <c r="Q2142" s="5">
        <f t="shared" si="132"/>
        <v>493.24</v>
      </c>
      <c r="R2142" s="5">
        <f t="shared" si="133"/>
        <v>276.08</v>
      </c>
      <c r="S2142" s="5">
        <f t="shared" si="134"/>
        <v>217.16000000000003</v>
      </c>
      <c r="T2142" s="7">
        <f t="shared" si="135"/>
        <v>0.44027248398345636</v>
      </c>
    </row>
    <row r="2143" spans="1:20" ht="15.6">
      <c r="A2143" s="2">
        <v>4164</v>
      </c>
      <c r="B2143" s="3">
        <v>46302</v>
      </c>
      <c r="C2143" s="4">
        <f>YEAR(SalesDataTable[[#This Row],[Order Date]])</f>
        <v>2026</v>
      </c>
      <c r="D2143" s="4" t="str">
        <f>"Q"&amp;ROUNDUP(MONTH(SalesDataTable[[#This Row],[Order Date]])/3,0)</f>
        <v>Q4</v>
      </c>
      <c r="E2143" s="4">
        <f>MONTH(SalesDataTable[[#This Row],[Order Date]])</f>
        <v>10</v>
      </c>
      <c r="F2143" s="4" t="str">
        <f>TEXT(SalesDataTable[[#This Row],[Order Date]],"MMM")</f>
        <v>Oct</v>
      </c>
      <c r="G2143" s="4" t="s">
        <v>0</v>
      </c>
      <c r="H2143" s="4" t="s">
        <v>36</v>
      </c>
      <c r="I2143" s="4" t="s">
        <v>19</v>
      </c>
      <c r="J2143" s="4" t="s">
        <v>13</v>
      </c>
      <c r="K2143" s="4" t="s">
        <v>9</v>
      </c>
      <c r="L2143" s="4" t="s">
        <v>17</v>
      </c>
      <c r="M2143" s="8">
        <v>2</v>
      </c>
      <c r="N2143" s="5">
        <v>143.41999999999999</v>
      </c>
      <c r="O2143" s="6">
        <v>0</v>
      </c>
      <c r="P2143" s="5">
        <v>81.44</v>
      </c>
      <c r="Q2143" s="5">
        <f t="shared" si="132"/>
        <v>286.83999999999997</v>
      </c>
      <c r="R2143" s="5">
        <f t="shared" si="133"/>
        <v>162.88</v>
      </c>
      <c r="S2143" s="5">
        <f t="shared" si="134"/>
        <v>123.95999999999998</v>
      </c>
      <c r="T2143" s="7">
        <f t="shared" si="135"/>
        <v>0.43215730023706594</v>
      </c>
    </row>
    <row r="2144" spans="1:20" ht="15.6">
      <c r="A2144" s="2">
        <v>4165</v>
      </c>
      <c r="B2144" s="3">
        <v>46206</v>
      </c>
      <c r="C2144" s="4">
        <f>YEAR(SalesDataTable[[#This Row],[Order Date]])</f>
        <v>2026</v>
      </c>
      <c r="D2144" s="4" t="str">
        <f>"Q"&amp;ROUNDUP(MONTH(SalesDataTable[[#This Row],[Order Date]])/3,0)</f>
        <v>Q3</v>
      </c>
      <c r="E2144" s="4">
        <f>MONTH(SalesDataTable[[#This Row],[Order Date]])</f>
        <v>7</v>
      </c>
      <c r="F2144" s="4" t="str">
        <f>TEXT(SalesDataTable[[#This Row],[Order Date]],"MMM")</f>
        <v>Jul</v>
      </c>
      <c r="G2144" s="4" t="s">
        <v>6</v>
      </c>
      <c r="H2144" s="4" t="s">
        <v>49</v>
      </c>
      <c r="I2144" s="4" t="s">
        <v>2</v>
      </c>
      <c r="J2144" s="4" t="s">
        <v>13</v>
      </c>
      <c r="K2144" s="4" t="s">
        <v>9</v>
      </c>
      <c r="L2144" s="4" t="s">
        <v>37</v>
      </c>
      <c r="M2144" s="8">
        <v>2</v>
      </c>
      <c r="N2144" s="5">
        <v>152.88999999999999</v>
      </c>
      <c r="O2144" s="6">
        <v>0</v>
      </c>
      <c r="P2144" s="5">
        <v>81.34</v>
      </c>
      <c r="Q2144" s="5">
        <f t="shared" si="132"/>
        <v>305.77999999999997</v>
      </c>
      <c r="R2144" s="5">
        <f t="shared" si="133"/>
        <v>162.68</v>
      </c>
      <c r="S2144" s="5">
        <f t="shared" si="134"/>
        <v>143.09999999999997</v>
      </c>
      <c r="T2144" s="7">
        <f t="shared" si="135"/>
        <v>0.46798351756164558</v>
      </c>
    </row>
    <row r="2145" spans="1:20" ht="15.6">
      <c r="A2145" s="2">
        <v>4166</v>
      </c>
      <c r="B2145" s="3">
        <v>46163</v>
      </c>
      <c r="C2145" s="4">
        <f>YEAR(SalesDataTable[[#This Row],[Order Date]])</f>
        <v>2026</v>
      </c>
      <c r="D2145" s="4" t="str">
        <f>"Q"&amp;ROUNDUP(MONTH(SalesDataTable[[#This Row],[Order Date]])/3,0)</f>
        <v>Q2</v>
      </c>
      <c r="E2145" s="4">
        <f>MONTH(SalesDataTable[[#This Row],[Order Date]])</f>
        <v>5</v>
      </c>
      <c r="F2145" s="4" t="str">
        <f>TEXT(SalesDataTable[[#This Row],[Order Date]],"MMM")</f>
        <v>May</v>
      </c>
      <c r="G2145" s="4" t="s">
        <v>11</v>
      </c>
      <c r="H2145" s="4" t="s">
        <v>18</v>
      </c>
      <c r="I2145" s="4" t="s">
        <v>2</v>
      </c>
      <c r="J2145" s="4" t="s">
        <v>13</v>
      </c>
      <c r="K2145" s="4" t="s">
        <v>34</v>
      </c>
      <c r="L2145" s="4" t="s">
        <v>35</v>
      </c>
      <c r="M2145" s="8">
        <v>6</v>
      </c>
      <c r="N2145" s="5">
        <v>40.61</v>
      </c>
      <c r="O2145" s="6">
        <v>0.05</v>
      </c>
      <c r="P2145" s="5">
        <v>15.14</v>
      </c>
      <c r="Q2145" s="5">
        <f t="shared" si="132"/>
        <v>231.47699999999998</v>
      </c>
      <c r="R2145" s="5">
        <f t="shared" si="133"/>
        <v>90.84</v>
      </c>
      <c r="S2145" s="5">
        <f t="shared" si="134"/>
        <v>140.63699999999997</v>
      </c>
      <c r="T2145" s="7">
        <f t="shared" si="135"/>
        <v>0.607563602431343</v>
      </c>
    </row>
    <row r="2146" spans="1:20" ht="15.6">
      <c r="A2146" s="2">
        <v>4168</v>
      </c>
      <c r="B2146" s="3">
        <v>46361</v>
      </c>
      <c r="C2146" s="4">
        <f>YEAR(SalesDataTable[[#This Row],[Order Date]])</f>
        <v>2026</v>
      </c>
      <c r="D2146" s="4" t="str">
        <f>"Q"&amp;ROUNDUP(MONTH(SalesDataTable[[#This Row],[Order Date]])/3,0)</f>
        <v>Q4</v>
      </c>
      <c r="E2146" s="4">
        <f>MONTH(SalesDataTable[[#This Row],[Order Date]])</f>
        <v>12</v>
      </c>
      <c r="F2146" s="4" t="str">
        <f>TEXT(SalesDataTable[[#This Row],[Order Date]],"MMM")</f>
        <v>Dec</v>
      </c>
      <c r="G2146" s="4" t="s">
        <v>0</v>
      </c>
      <c r="H2146" s="4" t="s">
        <v>1</v>
      </c>
      <c r="I2146" s="4" t="s">
        <v>2</v>
      </c>
      <c r="J2146" s="4" t="s">
        <v>13</v>
      </c>
      <c r="K2146" s="4" t="s">
        <v>9</v>
      </c>
      <c r="L2146" s="4" t="s">
        <v>46</v>
      </c>
      <c r="M2146" s="8">
        <v>4</v>
      </c>
      <c r="N2146" s="5">
        <v>71.12</v>
      </c>
      <c r="O2146" s="6">
        <v>0.05</v>
      </c>
      <c r="P2146" s="5">
        <v>31.93</v>
      </c>
      <c r="Q2146" s="5">
        <f t="shared" si="132"/>
        <v>270.25600000000003</v>
      </c>
      <c r="R2146" s="5">
        <f t="shared" si="133"/>
        <v>127.72</v>
      </c>
      <c r="S2146" s="5">
        <f t="shared" si="134"/>
        <v>142.53600000000003</v>
      </c>
      <c r="T2146" s="7">
        <f t="shared" si="135"/>
        <v>0.52741104730329769</v>
      </c>
    </row>
    <row r="2147" spans="1:20" ht="15.6">
      <c r="A2147" s="2">
        <v>4169</v>
      </c>
      <c r="B2147" s="3">
        <v>46261</v>
      </c>
      <c r="C2147" s="4">
        <f>YEAR(SalesDataTable[[#This Row],[Order Date]])</f>
        <v>2026</v>
      </c>
      <c r="D2147" s="4" t="str">
        <f>"Q"&amp;ROUNDUP(MONTH(SalesDataTable[[#This Row],[Order Date]])/3,0)</f>
        <v>Q3</v>
      </c>
      <c r="E2147" s="4">
        <f>MONTH(SalesDataTable[[#This Row],[Order Date]])</f>
        <v>8</v>
      </c>
      <c r="F2147" s="4" t="str">
        <f>TEXT(SalesDataTable[[#This Row],[Order Date]],"MMM")</f>
        <v>Aug</v>
      </c>
      <c r="G2147" s="4" t="s">
        <v>20</v>
      </c>
      <c r="H2147" s="4" t="s">
        <v>47</v>
      </c>
      <c r="I2147" s="4" t="s">
        <v>2</v>
      </c>
      <c r="J2147" s="4" t="s">
        <v>13</v>
      </c>
      <c r="K2147" s="4" t="s">
        <v>34</v>
      </c>
      <c r="L2147" s="4" t="s">
        <v>45</v>
      </c>
      <c r="M2147" s="8">
        <v>1</v>
      </c>
      <c r="N2147" s="5">
        <v>50.7</v>
      </c>
      <c r="O2147" s="6">
        <v>0.05</v>
      </c>
      <c r="P2147" s="5">
        <v>21.65</v>
      </c>
      <c r="Q2147" s="5">
        <f t="shared" si="132"/>
        <v>48.164999999999999</v>
      </c>
      <c r="R2147" s="5">
        <f t="shared" si="133"/>
        <v>21.65</v>
      </c>
      <c r="S2147" s="5">
        <f t="shared" si="134"/>
        <v>26.515000000000001</v>
      </c>
      <c r="T2147" s="7">
        <f t="shared" si="135"/>
        <v>0.55050347762898377</v>
      </c>
    </row>
    <row r="2148" spans="1:20" ht="15.6">
      <c r="A2148" s="2">
        <v>4171</v>
      </c>
      <c r="B2148" s="3">
        <v>46305</v>
      </c>
      <c r="C2148" s="4">
        <f>YEAR(SalesDataTable[[#This Row],[Order Date]])</f>
        <v>2026</v>
      </c>
      <c r="D2148" s="4" t="str">
        <f>"Q"&amp;ROUNDUP(MONTH(SalesDataTable[[#This Row],[Order Date]])/3,0)</f>
        <v>Q4</v>
      </c>
      <c r="E2148" s="4">
        <f>MONTH(SalesDataTable[[#This Row],[Order Date]])</f>
        <v>10</v>
      </c>
      <c r="F2148" s="4" t="str">
        <f>TEXT(SalesDataTable[[#This Row],[Order Date]],"MMM")</f>
        <v>Oct</v>
      </c>
      <c r="G2148" s="4" t="s">
        <v>20</v>
      </c>
      <c r="H2148" s="4" t="s">
        <v>31</v>
      </c>
      <c r="I2148" s="4" t="s">
        <v>19</v>
      </c>
      <c r="J2148" s="4" t="s">
        <v>13</v>
      </c>
      <c r="K2148" s="4" t="s">
        <v>14</v>
      </c>
      <c r="L2148" s="4" t="s">
        <v>15</v>
      </c>
      <c r="M2148" s="8">
        <v>2</v>
      </c>
      <c r="N2148" s="5">
        <v>35.36</v>
      </c>
      <c r="O2148" s="6">
        <v>0</v>
      </c>
      <c r="P2148" s="5">
        <v>13.49</v>
      </c>
      <c r="Q2148" s="5">
        <f t="shared" si="132"/>
        <v>70.72</v>
      </c>
      <c r="R2148" s="5">
        <f t="shared" si="133"/>
        <v>26.98</v>
      </c>
      <c r="S2148" s="5">
        <f t="shared" si="134"/>
        <v>43.739999999999995</v>
      </c>
      <c r="T2148" s="7">
        <f t="shared" si="135"/>
        <v>0.61849547511312208</v>
      </c>
    </row>
    <row r="2149" spans="1:20" ht="15.6">
      <c r="A2149" s="2">
        <v>4172</v>
      </c>
      <c r="B2149" s="3">
        <v>46256</v>
      </c>
      <c r="C2149" s="4">
        <f>YEAR(SalesDataTable[[#This Row],[Order Date]])</f>
        <v>2026</v>
      </c>
      <c r="D2149" s="4" t="str">
        <f>"Q"&amp;ROUNDUP(MONTH(SalesDataTable[[#This Row],[Order Date]])/3,0)</f>
        <v>Q3</v>
      </c>
      <c r="E2149" s="4">
        <f>MONTH(SalesDataTable[[#This Row],[Order Date]])</f>
        <v>8</v>
      </c>
      <c r="F2149" s="4" t="str">
        <f>TEXT(SalesDataTable[[#This Row],[Order Date]],"MMM")</f>
        <v>Aug</v>
      </c>
      <c r="G2149" s="4" t="s">
        <v>20</v>
      </c>
      <c r="H2149" s="4" t="s">
        <v>33</v>
      </c>
      <c r="I2149" s="4" t="s">
        <v>28</v>
      </c>
      <c r="J2149" s="4" t="s">
        <v>13</v>
      </c>
      <c r="K2149" s="4" t="s">
        <v>4</v>
      </c>
      <c r="L2149" s="4" t="s">
        <v>26</v>
      </c>
      <c r="M2149" s="8">
        <v>1</v>
      </c>
      <c r="N2149" s="5">
        <v>40.19</v>
      </c>
      <c r="O2149" s="6">
        <v>0.05</v>
      </c>
      <c r="P2149" s="5">
        <v>16.78</v>
      </c>
      <c r="Q2149" s="5">
        <f t="shared" si="132"/>
        <v>38.180499999999995</v>
      </c>
      <c r="R2149" s="5">
        <f t="shared" si="133"/>
        <v>16.78</v>
      </c>
      <c r="S2149" s="5">
        <f t="shared" si="134"/>
        <v>21.400499999999994</v>
      </c>
      <c r="T2149" s="7">
        <f t="shared" si="135"/>
        <v>0.56050863660769235</v>
      </c>
    </row>
    <row r="2150" spans="1:20" ht="15.6">
      <c r="A2150" s="2">
        <v>4177</v>
      </c>
      <c r="B2150" s="3">
        <v>46352</v>
      </c>
      <c r="C2150" s="4">
        <f>YEAR(SalesDataTable[[#This Row],[Order Date]])</f>
        <v>2026</v>
      </c>
      <c r="D2150" s="4" t="str">
        <f>"Q"&amp;ROUNDUP(MONTH(SalesDataTable[[#This Row],[Order Date]])/3,0)</f>
        <v>Q4</v>
      </c>
      <c r="E2150" s="4">
        <f>MONTH(SalesDataTable[[#This Row],[Order Date]])</f>
        <v>11</v>
      </c>
      <c r="F2150" s="4" t="str">
        <f>TEXT(SalesDataTable[[#This Row],[Order Date]],"MMM")</f>
        <v>Nov</v>
      </c>
      <c r="G2150" s="4" t="s">
        <v>11</v>
      </c>
      <c r="H2150" s="4" t="s">
        <v>39</v>
      </c>
      <c r="I2150" s="4" t="s">
        <v>2</v>
      </c>
      <c r="J2150" s="4" t="s">
        <v>16</v>
      </c>
      <c r="K2150" s="4" t="s">
        <v>4</v>
      </c>
      <c r="L2150" s="4" t="s">
        <v>22</v>
      </c>
      <c r="M2150" s="8">
        <v>1</v>
      </c>
      <c r="N2150" s="5">
        <v>49.6</v>
      </c>
      <c r="O2150" s="6">
        <v>0</v>
      </c>
      <c r="P2150" s="5">
        <v>22.62</v>
      </c>
      <c r="Q2150" s="5">
        <f t="shared" si="132"/>
        <v>49.6</v>
      </c>
      <c r="R2150" s="5">
        <f t="shared" si="133"/>
        <v>22.62</v>
      </c>
      <c r="S2150" s="5">
        <f t="shared" si="134"/>
        <v>26.98</v>
      </c>
      <c r="T2150" s="7">
        <f t="shared" si="135"/>
        <v>0.5439516129032258</v>
      </c>
    </row>
    <row r="2151" spans="1:20" ht="15.6">
      <c r="A2151" s="2">
        <v>4178</v>
      </c>
      <c r="B2151" s="3">
        <v>46186</v>
      </c>
      <c r="C2151" s="4">
        <f>YEAR(SalesDataTable[[#This Row],[Order Date]])</f>
        <v>2026</v>
      </c>
      <c r="D2151" s="4" t="str">
        <f>"Q"&amp;ROUNDUP(MONTH(SalesDataTable[[#This Row],[Order Date]])/3,0)</f>
        <v>Q2</v>
      </c>
      <c r="E2151" s="4">
        <f>MONTH(SalesDataTable[[#This Row],[Order Date]])</f>
        <v>6</v>
      </c>
      <c r="F2151" s="4" t="str">
        <f>TEXT(SalesDataTable[[#This Row],[Order Date]],"MMM")</f>
        <v>Jun</v>
      </c>
      <c r="G2151" s="4" t="s">
        <v>11</v>
      </c>
      <c r="H2151" s="4" t="s">
        <v>12</v>
      </c>
      <c r="I2151" s="4" t="s">
        <v>19</v>
      </c>
      <c r="J2151" s="4" t="s">
        <v>3</v>
      </c>
      <c r="K2151" s="4" t="s">
        <v>9</v>
      </c>
      <c r="L2151" s="4" t="s">
        <v>17</v>
      </c>
      <c r="M2151" s="8">
        <v>4</v>
      </c>
      <c r="N2151" s="5">
        <v>143.9</v>
      </c>
      <c r="O2151" s="6">
        <v>0.05</v>
      </c>
      <c r="P2151" s="5">
        <v>79.709999999999994</v>
      </c>
      <c r="Q2151" s="5">
        <f t="shared" si="132"/>
        <v>546.82000000000005</v>
      </c>
      <c r="R2151" s="5">
        <f t="shared" si="133"/>
        <v>318.83999999999997</v>
      </c>
      <c r="S2151" s="5">
        <f t="shared" si="134"/>
        <v>227.98000000000008</v>
      </c>
      <c r="T2151" s="7">
        <f t="shared" si="135"/>
        <v>0.41691964448996022</v>
      </c>
    </row>
    <row r="2152" spans="1:20" ht="15.6">
      <c r="A2152" s="2">
        <v>4179</v>
      </c>
      <c r="B2152" s="3">
        <v>46337</v>
      </c>
      <c r="C2152" s="4">
        <f>YEAR(SalesDataTable[[#This Row],[Order Date]])</f>
        <v>2026</v>
      </c>
      <c r="D2152" s="4" t="str">
        <f>"Q"&amp;ROUNDUP(MONTH(SalesDataTable[[#This Row],[Order Date]])/3,0)</f>
        <v>Q4</v>
      </c>
      <c r="E2152" s="4">
        <f>MONTH(SalesDataTable[[#This Row],[Order Date]])</f>
        <v>11</v>
      </c>
      <c r="F2152" s="4" t="str">
        <f>TEXT(SalesDataTable[[#This Row],[Order Date]],"MMM")</f>
        <v>Nov</v>
      </c>
      <c r="G2152" s="4" t="s">
        <v>11</v>
      </c>
      <c r="H2152" s="4" t="s">
        <v>18</v>
      </c>
      <c r="I2152" s="4" t="s">
        <v>19</v>
      </c>
      <c r="J2152" s="4" t="s">
        <v>16</v>
      </c>
      <c r="K2152" s="4" t="s">
        <v>14</v>
      </c>
      <c r="L2152" s="4" t="s">
        <v>48</v>
      </c>
      <c r="M2152" s="8">
        <v>2</v>
      </c>
      <c r="N2152" s="5">
        <v>166.1</v>
      </c>
      <c r="O2152" s="6">
        <v>0.05</v>
      </c>
      <c r="P2152" s="5">
        <v>88.2</v>
      </c>
      <c r="Q2152" s="5">
        <f t="shared" si="132"/>
        <v>315.58999999999997</v>
      </c>
      <c r="R2152" s="5">
        <f t="shared" si="133"/>
        <v>176.4</v>
      </c>
      <c r="S2152" s="5">
        <f t="shared" si="134"/>
        <v>139.18999999999997</v>
      </c>
      <c r="T2152" s="7">
        <f t="shared" si="135"/>
        <v>0.44104692797617157</v>
      </c>
    </row>
    <row r="2153" spans="1:20" ht="15.6">
      <c r="A2153" s="2">
        <v>4180</v>
      </c>
      <c r="B2153" s="3">
        <v>46238</v>
      </c>
      <c r="C2153" s="4">
        <f>YEAR(SalesDataTable[[#This Row],[Order Date]])</f>
        <v>2026</v>
      </c>
      <c r="D2153" s="4" t="str">
        <f>"Q"&amp;ROUNDUP(MONTH(SalesDataTable[[#This Row],[Order Date]])/3,0)</f>
        <v>Q3</v>
      </c>
      <c r="E2153" s="4">
        <f>MONTH(SalesDataTable[[#This Row],[Order Date]])</f>
        <v>8</v>
      </c>
      <c r="F2153" s="4" t="str">
        <f>TEXT(SalesDataTable[[#This Row],[Order Date]],"MMM")</f>
        <v>Aug</v>
      </c>
      <c r="G2153" s="4" t="s">
        <v>11</v>
      </c>
      <c r="H2153" s="4" t="s">
        <v>18</v>
      </c>
      <c r="I2153" s="4" t="s">
        <v>2</v>
      </c>
      <c r="J2153" s="4" t="s">
        <v>3</v>
      </c>
      <c r="K2153" s="4" t="s">
        <v>4</v>
      </c>
      <c r="L2153" s="4" t="s">
        <v>30</v>
      </c>
      <c r="M2153" s="8">
        <v>1</v>
      </c>
      <c r="N2153" s="5">
        <v>101.37</v>
      </c>
      <c r="O2153" s="6">
        <v>0</v>
      </c>
      <c r="P2153" s="5">
        <v>51.56</v>
      </c>
      <c r="Q2153" s="5">
        <f t="shared" si="132"/>
        <v>101.37</v>
      </c>
      <c r="R2153" s="5">
        <f t="shared" si="133"/>
        <v>51.56</v>
      </c>
      <c r="S2153" s="5">
        <f t="shared" si="134"/>
        <v>49.81</v>
      </c>
      <c r="T2153" s="7">
        <f t="shared" si="135"/>
        <v>0.49136825490776365</v>
      </c>
    </row>
    <row r="2154" spans="1:20" ht="15.6">
      <c r="A2154" s="2">
        <v>4182</v>
      </c>
      <c r="B2154" s="3">
        <v>46195</v>
      </c>
      <c r="C2154" s="4">
        <f>YEAR(SalesDataTable[[#This Row],[Order Date]])</f>
        <v>2026</v>
      </c>
      <c r="D2154" s="4" t="str">
        <f>"Q"&amp;ROUNDUP(MONTH(SalesDataTable[[#This Row],[Order Date]])/3,0)</f>
        <v>Q2</v>
      </c>
      <c r="E2154" s="4">
        <f>MONTH(SalesDataTable[[#This Row],[Order Date]])</f>
        <v>6</v>
      </c>
      <c r="F2154" s="4" t="str">
        <f>TEXT(SalesDataTable[[#This Row],[Order Date]],"MMM")</f>
        <v>Jun</v>
      </c>
      <c r="G2154" s="4" t="s">
        <v>6</v>
      </c>
      <c r="H2154" s="4" t="s">
        <v>41</v>
      </c>
      <c r="I2154" s="4" t="s">
        <v>2</v>
      </c>
      <c r="J2154" s="4" t="s">
        <v>13</v>
      </c>
      <c r="K2154" s="4" t="s">
        <v>34</v>
      </c>
      <c r="L2154" s="4" t="s">
        <v>38</v>
      </c>
      <c r="M2154" s="8">
        <v>4</v>
      </c>
      <c r="N2154" s="5">
        <v>120.94</v>
      </c>
      <c r="O2154" s="6">
        <v>0.05</v>
      </c>
      <c r="P2154" s="5">
        <v>70.84</v>
      </c>
      <c r="Q2154" s="5">
        <f t="shared" si="132"/>
        <v>459.57199999999995</v>
      </c>
      <c r="R2154" s="5">
        <f t="shared" si="133"/>
        <v>283.36</v>
      </c>
      <c r="S2154" s="5">
        <f t="shared" si="134"/>
        <v>176.21199999999993</v>
      </c>
      <c r="T2154" s="7">
        <f t="shared" si="135"/>
        <v>0.38342631840059871</v>
      </c>
    </row>
    <row r="2155" spans="1:20" ht="15.6">
      <c r="A2155" s="2">
        <v>4184</v>
      </c>
      <c r="B2155" s="3">
        <v>46073</v>
      </c>
      <c r="C2155" s="4">
        <f>YEAR(SalesDataTable[[#This Row],[Order Date]])</f>
        <v>2026</v>
      </c>
      <c r="D2155" s="4" t="str">
        <f>"Q"&amp;ROUNDUP(MONTH(SalesDataTable[[#This Row],[Order Date]])/3,0)</f>
        <v>Q1</v>
      </c>
      <c r="E2155" s="4">
        <f>MONTH(SalesDataTable[[#This Row],[Order Date]])</f>
        <v>2</v>
      </c>
      <c r="F2155" s="4" t="str">
        <f>TEXT(SalesDataTable[[#This Row],[Order Date]],"MMM")</f>
        <v>Feb</v>
      </c>
      <c r="G2155" s="4" t="s">
        <v>20</v>
      </c>
      <c r="H2155" s="4" t="s">
        <v>31</v>
      </c>
      <c r="I2155" s="4" t="s">
        <v>2</v>
      </c>
      <c r="J2155" s="4" t="s">
        <v>13</v>
      </c>
      <c r="K2155" s="4" t="s">
        <v>34</v>
      </c>
      <c r="L2155" s="4" t="s">
        <v>42</v>
      </c>
      <c r="M2155" s="8">
        <v>1</v>
      </c>
      <c r="N2155" s="5">
        <v>36.31</v>
      </c>
      <c r="O2155" s="6">
        <v>0</v>
      </c>
      <c r="P2155" s="5">
        <v>14</v>
      </c>
      <c r="Q2155" s="5">
        <f t="shared" si="132"/>
        <v>36.31</v>
      </c>
      <c r="R2155" s="5">
        <f t="shared" si="133"/>
        <v>14</v>
      </c>
      <c r="S2155" s="5">
        <f t="shared" si="134"/>
        <v>22.310000000000002</v>
      </c>
      <c r="T2155" s="7">
        <f t="shared" si="135"/>
        <v>0.61443128614706699</v>
      </c>
    </row>
    <row r="2156" spans="1:20" ht="15.6">
      <c r="A2156" s="2">
        <v>4190</v>
      </c>
      <c r="B2156" s="3">
        <v>46137</v>
      </c>
      <c r="C2156" s="4">
        <f>YEAR(SalesDataTable[[#This Row],[Order Date]])</f>
        <v>2026</v>
      </c>
      <c r="D2156" s="4" t="str">
        <f>"Q"&amp;ROUNDUP(MONTH(SalesDataTable[[#This Row],[Order Date]])/3,0)</f>
        <v>Q2</v>
      </c>
      <c r="E2156" s="4">
        <f>MONTH(SalesDataTable[[#This Row],[Order Date]])</f>
        <v>4</v>
      </c>
      <c r="F2156" s="4" t="str">
        <f>TEXT(SalesDataTable[[#This Row],[Order Date]],"MMM")</f>
        <v>Apr</v>
      </c>
      <c r="G2156" s="4" t="s">
        <v>20</v>
      </c>
      <c r="H2156" s="4" t="s">
        <v>47</v>
      </c>
      <c r="I2156" s="4" t="s">
        <v>2</v>
      </c>
      <c r="J2156" s="4" t="s">
        <v>13</v>
      </c>
      <c r="K2156" s="4" t="s">
        <v>9</v>
      </c>
      <c r="L2156" s="4" t="s">
        <v>37</v>
      </c>
      <c r="M2156" s="8">
        <v>1</v>
      </c>
      <c r="N2156" s="5">
        <v>152.01</v>
      </c>
      <c r="O2156" s="6">
        <v>0</v>
      </c>
      <c r="P2156" s="5">
        <v>80.33</v>
      </c>
      <c r="Q2156" s="5">
        <f t="shared" si="132"/>
        <v>152.01</v>
      </c>
      <c r="R2156" s="5">
        <f t="shared" si="133"/>
        <v>80.33</v>
      </c>
      <c r="S2156" s="5">
        <f t="shared" si="134"/>
        <v>71.679999999999993</v>
      </c>
      <c r="T2156" s="7">
        <f t="shared" si="135"/>
        <v>0.47154792447865268</v>
      </c>
    </row>
    <row r="2157" spans="1:20" ht="15.6">
      <c r="A2157" s="2">
        <v>4191</v>
      </c>
      <c r="B2157" s="3">
        <v>46284</v>
      </c>
      <c r="C2157" s="4">
        <f>YEAR(SalesDataTable[[#This Row],[Order Date]])</f>
        <v>2026</v>
      </c>
      <c r="D2157" s="4" t="str">
        <f>"Q"&amp;ROUNDUP(MONTH(SalesDataTable[[#This Row],[Order Date]])/3,0)</f>
        <v>Q3</v>
      </c>
      <c r="E2157" s="4">
        <f>MONTH(SalesDataTable[[#This Row],[Order Date]])</f>
        <v>9</v>
      </c>
      <c r="F2157" s="4" t="str">
        <f>TEXT(SalesDataTable[[#This Row],[Order Date]],"MMM")</f>
        <v>Sep</v>
      </c>
      <c r="G2157" s="4" t="s">
        <v>11</v>
      </c>
      <c r="H2157" s="4" t="s">
        <v>25</v>
      </c>
      <c r="I2157" s="4" t="s">
        <v>28</v>
      </c>
      <c r="J2157" s="4" t="s">
        <v>3</v>
      </c>
      <c r="K2157" s="4" t="s">
        <v>34</v>
      </c>
      <c r="L2157" s="4" t="s">
        <v>35</v>
      </c>
      <c r="M2157" s="8">
        <v>1</v>
      </c>
      <c r="N2157" s="5">
        <v>40.32</v>
      </c>
      <c r="O2157" s="6">
        <v>0.15</v>
      </c>
      <c r="P2157" s="5">
        <v>14.39</v>
      </c>
      <c r="Q2157" s="5">
        <f t="shared" si="132"/>
        <v>34.271999999999998</v>
      </c>
      <c r="R2157" s="5">
        <f t="shared" si="133"/>
        <v>14.39</v>
      </c>
      <c r="S2157" s="5">
        <f t="shared" si="134"/>
        <v>19.881999999999998</v>
      </c>
      <c r="T2157" s="7">
        <f t="shared" si="135"/>
        <v>0.58012371615312786</v>
      </c>
    </row>
    <row r="2158" spans="1:20" ht="15.6">
      <c r="A2158" s="2">
        <v>4193</v>
      </c>
      <c r="B2158" s="3">
        <v>46180</v>
      </c>
      <c r="C2158" s="4">
        <f>YEAR(SalesDataTable[[#This Row],[Order Date]])</f>
        <v>2026</v>
      </c>
      <c r="D2158" s="4" t="str">
        <f>"Q"&amp;ROUNDUP(MONTH(SalesDataTable[[#This Row],[Order Date]])/3,0)</f>
        <v>Q2</v>
      </c>
      <c r="E2158" s="4">
        <f>MONTH(SalesDataTable[[#This Row],[Order Date]])</f>
        <v>6</v>
      </c>
      <c r="F2158" s="4" t="str">
        <f>TEXT(SalesDataTable[[#This Row],[Order Date]],"MMM")</f>
        <v>Jun</v>
      </c>
      <c r="G2158" s="4" t="s">
        <v>6</v>
      </c>
      <c r="H2158" s="4" t="s">
        <v>27</v>
      </c>
      <c r="I2158" s="4" t="s">
        <v>2</v>
      </c>
      <c r="J2158" s="4" t="s">
        <v>13</v>
      </c>
      <c r="K2158" s="4" t="s">
        <v>23</v>
      </c>
      <c r="L2158" s="4" t="s">
        <v>40</v>
      </c>
      <c r="M2158" s="8">
        <v>1</v>
      </c>
      <c r="N2158" s="5">
        <v>80.89</v>
      </c>
      <c r="O2158" s="6">
        <v>0.1</v>
      </c>
      <c r="P2158" s="5">
        <v>40.32</v>
      </c>
      <c r="Q2158" s="5">
        <f t="shared" si="132"/>
        <v>72.801000000000002</v>
      </c>
      <c r="R2158" s="5">
        <f t="shared" si="133"/>
        <v>40.32</v>
      </c>
      <c r="S2158" s="5">
        <f t="shared" si="134"/>
        <v>32.481000000000002</v>
      </c>
      <c r="T2158" s="7">
        <f t="shared" si="135"/>
        <v>0.44616145382618372</v>
      </c>
    </row>
    <row r="2159" spans="1:20" ht="15.6">
      <c r="A2159" s="2">
        <v>4195</v>
      </c>
      <c r="B2159" s="3">
        <v>46094</v>
      </c>
      <c r="C2159" s="4">
        <f>YEAR(SalesDataTable[[#This Row],[Order Date]])</f>
        <v>2026</v>
      </c>
      <c r="D2159" s="4" t="str">
        <f>"Q"&amp;ROUNDUP(MONTH(SalesDataTable[[#This Row],[Order Date]])/3,0)</f>
        <v>Q1</v>
      </c>
      <c r="E2159" s="4">
        <f>MONTH(SalesDataTable[[#This Row],[Order Date]])</f>
        <v>3</v>
      </c>
      <c r="F2159" s="4" t="str">
        <f>TEXT(SalesDataTable[[#This Row],[Order Date]],"MMM")</f>
        <v>Mar</v>
      </c>
      <c r="G2159" s="4" t="s">
        <v>20</v>
      </c>
      <c r="H2159" s="4" t="s">
        <v>47</v>
      </c>
      <c r="I2159" s="4" t="s">
        <v>28</v>
      </c>
      <c r="J2159" s="4" t="s">
        <v>13</v>
      </c>
      <c r="K2159" s="4" t="s">
        <v>9</v>
      </c>
      <c r="L2159" s="4" t="s">
        <v>17</v>
      </c>
      <c r="M2159" s="8">
        <v>2</v>
      </c>
      <c r="N2159" s="5">
        <v>142.72999999999999</v>
      </c>
      <c r="O2159" s="6">
        <v>0.1</v>
      </c>
      <c r="P2159" s="5">
        <v>77.28</v>
      </c>
      <c r="Q2159" s="5">
        <f t="shared" si="132"/>
        <v>256.91399999999999</v>
      </c>
      <c r="R2159" s="5">
        <f t="shared" si="133"/>
        <v>154.56</v>
      </c>
      <c r="S2159" s="5">
        <f t="shared" si="134"/>
        <v>102.35399999999998</v>
      </c>
      <c r="T2159" s="7">
        <f t="shared" si="135"/>
        <v>0.39839790747098247</v>
      </c>
    </row>
    <row r="2160" spans="1:20" ht="15.6">
      <c r="A2160" s="2">
        <v>4197</v>
      </c>
      <c r="B2160" s="3">
        <v>46311</v>
      </c>
      <c r="C2160" s="4">
        <f>YEAR(SalesDataTable[[#This Row],[Order Date]])</f>
        <v>2026</v>
      </c>
      <c r="D2160" s="4" t="str">
        <f>"Q"&amp;ROUNDUP(MONTH(SalesDataTable[[#This Row],[Order Date]])/3,0)</f>
        <v>Q4</v>
      </c>
      <c r="E2160" s="4">
        <f>MONTH(SalesDataTable[[#This Row],[Order Date]])</f>
        <v>10</v>
      </c>
      <c r="F2160" s="4" t="str">
        <f>TEXT(SalesDataTable[[#This Row],[Order Date]],"MMM")</f>
        <v>Oct</v>
      </c>
      <c r="G2160" s="4" t="s">
        <v>20</v>
      </c>
      <c r="H2160" s="4" t="s">
        <v>31</v>
      </c>
      <c r="I2160" s="4" t="s">
        <v>28</v>
      </c>
      <c r="J2160" s="4" t="s">
        <v>13</v>
      </c>
      <c r="K2160" s="4" t="s">
        <v>9</v>
      </c>
      <c r="L2160" s="4" t="s">
        <v>10</v>
      </c>
      <c r="M2160" s="8">
        <v>3</v>
      </c>
      <c r="N2160" s="5">
        <v>94.19</v>
      </c>
      <c r="O2160" s="6">
        <v>0</v>
      </c>
      <c r="P2160" s="5">
        <v>44.89</v>
      </c>
      <c r="Q2160" s="5">
        <f t="shared" si="132"/>
        <v>282.57</v>
      </c>
      <c r="R2160" s="5">
        <f t="shared" si="133"/>
        <v>134.67000000000002</v>
      </c>
      <c r="S2160" s="5">
        <f t="shared" si="134"/>
        <v>147.89999999999998</v>
      </c>
      <c r="T2160" s="7">
        <f t="shared" si="135"/>
        <v>0.52341012846374346</v>
      </c>
    </row>
    <row r="2161" spans="1:20" ht="15.6">
      <c r="A2161" s="2">
        <v>4198</v>
      </c>
      <c r="B2161" s="3">
        <v>46104</v>
      </c>
      <c r="C2161" s="4">
        <f>YEAR(SalesDataTable[[#This Row],[Order Date]])</f>
        <v>2026</v>
      </c>
      <c r="D2161" s="4" t="str">
        <f>"Q"&amp;ROUNDUP(MONTH(SalesDataTable[[#This Row],[Order Date]])/3,0)</f>
        <v>Q1</v>
      </c>
      <c r="E2161" s="4">
        <f>MONTH(SalesDataTable[[#This Row],[Order Date]])</f>
        <v>3</v>
      </c>
      <c r="F2161" s="4" t="str">
        <f>TEXT(SalesDataTable[[#This Row],[Order Date]],"MMM")</f>
        <v>Mar</v>
      </c>
      <c r="G2161" s="4" t="s">
        <v>6</v>
      </c>
      <c r="H2161" s="4" t="s">
        <v>49</v>
      </c>
      <c r="I2161" s="4" t="s">
        <v>28</v>
      </c>
      <c r="J2161" s="4" t="s">
        <v>13</v>
      </c>
      <c r="K2161" s="4" t="s">
        <v>34</v>
      </c>
      <c r="L2161" s="4" t="s">
        <v>38</v>
      </c>
      <c r="M2161" s="8">
        <v>3</v>
      </c>
      <c r="N2161" s="5">
        <v>122.4</v>
      </c>
      <c r="O2161" s="6">
        <v>0.15</v>
      </c>
      <c r="P2161" s="5">
        <v>71.150000000000006</v>
      </c>
      <c r="Q2161" s="5">
        <f t="shared" si="132"/>
        <v>312.12</v>
      </c>
      <c r="R2161" s="5">
        <f t="shared" si="133"/>
        <v>213.45000000000002</v>
      </c>
      <c r="S2161" s="5">
        <f t="shared" si="134"/>
        <v>98.669999999999987</v>
      </c>
      <c r="T2161" s="7">
        <f t="shared" si="135"/>
        <v>0.31612841214917337</v>
      </c>
    </row>
    <row r="2162" spans="1:20" ht="15.6">
      <c r="A2162" s="2">
        <v>4199</v>
      </c>
      <c r="B2162" s="3">
        <v>46292</v>
      </c>
      <c r="C2162" s="4">
        <f>YEAR(SalesDataTable[[#This Row],[Order Date]])</f>
        <v>2026</v>
      </c>
      <c r="D2162" s="4" t="str">
        <f>"Q"&amp;ROUNDUP(MONTH(SalesDataTable[[#This Row],[Order Date]])/3,0)</f>
        <v>Q3</v>
      </c>
      <c r="E2162" s="4">
        <f>MONTH(SalesDataTable[[#This Row],[Order Date]])</f>
        <v>9</v>
      </c>
      <c r="F2162" s="4" t="str">
        <f>TEXT(SalesDataTable[[#This Row],[Order Date]],"MMM")</f>
        <v>Sep</v>
      </c>
      <c r="G2162" s="4" t="s">
        <v>11</v>
      </c>
      <c r="H2162" s="4" t="s">
        <v>25</v>
      </c>
      <c r="I2162" s="4" t="s">
        <v>28</v>
      </c>
      <c r="J2162" s="4" t="s">
        <v>16</v>
      </c>
      <c r="K2162" s="4" t="s">
        <v>4</v>
      </c>
      <c r="L2162" s="4" t="s">
        <v>22</v>
      </c>
      <c r="M2162" s="8">
        <v>1</v>
      </c>
      <c r="N2162" s="5">
        <v>50.02</v>
      </c>
      <c r="O2162" s="6">
        <v>0</v>
      </c>
      <c r="P2162" s="5">
        <v>22.65</v>
      </c>
      <c r="Q2162" s="5">
        <f t="shared" si="132"/>
        <v>50.02</v>
      </c>
      <c r="R2162" s="5">
        <f t="shared" si="133"/>
        <v>22.65</v>
      </c>
      <c r="S2162" s="5">
        <f t="shared" si="134"/>
        <v>27.370000000000005</v>
      </c>
      <c r="T2162" s="7">
        <f t="shared" si="135"/>
        <v>0.54718112754898052</v>
      </c>
    </row>
    <row r="2163" spans="1:20" ht="15.6">
      <c r="A2163" s="2">
        <v>4201</v>
      </c>
      <c r="B2163" s="3">
        <v>46359</v>
      </c>
      <c r="C2163" s="4">
        <f>YEAR(SalesDataTable[[#This Row],[Order Date]])</f>
        <v>2026</v>
      </c>
      <c r="D2163" s="4" t="str">
        <f>"Q"&amp;ROUNDUP(MONTH(SalesDataTable[[#This Row],[Order Date]])/3,0)</f>
        <v>Q4</v>
      </c>
      <c r="E2163" s="4">
        <f>MONTH(SalesDataTable[[#This Row],[Order Date]])</f>
        <v>12</v>
      </c>
      <c r="F2163" s="4" t="str">
        <f>TEXT(SalesDataTable[[#This Row],[Order Date]],"MMM")</f>
        <v>Dec</v>
      </c>
      <c r="G2163" s="4" t="s">
        <v>20</v>
      </c>
      <c r="H2163" s="4" t="s">
        <v>31</v>
      </c>
      <c r="I2163" s="4" t="s">
        <v>2</v>
      </c>
      <c r="J2163" s="4" t="s">
        <v>16</v>
      </c>
      <c r="K2163" s="4" t="s">
        <v>14</v>
      </c>
      <c r="L2163" s="4" t="s">
        <v>44</v>
      </c>
      <c r="M2163" s="8">
        <v>1</v>
      </c>
      <c r="N2163" s="5">
        <v>133.80000000000001</v>
      </c>
      <c r="O2163" s="6">
        <v>0</v>
      </c>
      <c r="P2163" s="5">
        <v>66.349999999999994</v>
      </c>
      <c r="Q2163" s="5">
        <f t="shared" si="132"/>
        <v>133.80000000000001</v>
      </c>
      <c r="R2163" s="5">
        <f t="shared" si="133"/>
        <v>66.349999999999994</v>
      </c>
      <c r="S2163" s="5">
        <f t="shared" si="134"/>
        <v>67.450000000000017</v>
      </c>
      <c r="T2163" s="7">
        <f t="shared" si="135"/>
        <v>0.50411061285500758</v>
      </c>
    </row>
    <row r="2164" spans="1:20" ht="15.6">
      <c r="A2164" s="2">
        <v>4202</v>
      </c>
      <c r="B2164" s="3">
        <v>46167</v>
      </c>
      <c r="C2164" s="4">
        <f>YEAR(SalesDataTable[[#This Row],[Order Date]])</f>
        <v>2026</v>
      </c>
      <c r="D2164" s="4" t="str">
        <f>"Q"&amp;ROUNDUP(MONTH(SalesDataTable[[#This Row],[Order Date]])/3,0)</f>
        <v>Q2</v>
      </c>
      <c r="E2164" s="4">
        <f>MONTH(SalesDataTable[[#This Row],[Order Date]])</f>
        <v>5</v>
      </c>
      <c r="F2164" s="4" t="str">
        <f>TEXT(SalesDataTable[[#This Row],[Order Date]],"MMM")</f>
        <v>May</v>
      </c>
      <c r="G2164" s="4" t="s">
        <v>11</v>
      </c>
      <c r="H2164" s="4" t="s">
        <v>18</v>
      </c>
      <c r="I2164" s="4" t="s">
        <v>2</v>
      </c>
      <c r="J2164" s="4" t="s">
        <v>13</v>
      </c>
      <c r="K2164" s="4" t="s">
        <v>23</v>
      </c>
      <c r="L2164" s="4" t="s">
        <v>51</v>
      </c>
      <c r="M2164" s="8">
        <v>1</v>
      </c>
      <c r="N2164" s="5">
        <v>125.44</v>
      </c>
      <c r="O2164" s="6">
        <v>0</v>
      </c>
      <c r="P2164" s="5">
        <v>59.92</v>
      </c>
      <c r="Q2164" s="5">
        <f t="shared" si="132"/>
        <v>125.44</v>
      </c>
      <c r="R2164" s="5">
        <f t="shared" si="133"/>
        <v>59.92</v>
      </c>
      <c r="S2164" s="5">
        <f t="shared" si="134"/>
        <v>65.52</v>
      </c>
      <c r="T2164" s="7">
        <f t="shared" si="135"/>
        <v>0.5223214285714286</v>
      </c>
    </row>
    <row r="2165" spans="1:20" ht="15.6">
      <c r="A2165" s="2">
        <v>4204</v>
      </c>
      <c r="B2165" s="3">
        <v>46173</v>
      </c>
      <c r="C2165" s="4">
        <f>YEAR(SalesDataTable[[#This Row],[Order Date]])</f>
        <v>2026</v>
      </c>
      <c r="D2165" s="4" t="str">
        <f>"Q"&amp;ROUNDUP(MONTH(SalesDataTable[[#This Row],[Order Date]])/3,0)</f>
        <v>Q2</v>
      </c>
      <c r="E2165" s="4">
        <f>MONTH(SalesDataTable[[#This Row],[Order Date]])</f>
        <v>5</v>
      </c>
      <c r="F2165" s="4" t="str">
        <f>TEXT(SalesDataTable[[#This Row],[Order Date]],"MMM")</f>
        <v>May</v>
      </c>
      <c r="G2165" s="4" t="s">
        <v>6</v>
      </c>
      <c r="H2165" s="4" t="s">
        <v>41</v>
      </c>
      <c r="I2165" s="4" t="s">
        <v>2</v>
      </c>
      <c r="J2165" s="4" t="s">
        <v>13</v>
      </c>
      <c r="K2165" s="4" t="s">
        <v>4</v>
      </c>
      <c r="L2165" s="4" t="s">
        <v>5</v>
      </c>
      <c r="M2165" s="8">
        <v>1</v>
      </c>
      <c r="N2165" s="5">
        <v>81.37</v>
      </c>
      <c r="O2165" s="6">
        <v>0</v>
      </c>
      <c r="P2165" s="5">
        <v>42.01</v>
      </c>
      <c r="Q2165" s="5">
        <f t="shared" si="132"/>
        <v>81.37</v>
      </c>
      <c r="R2165" s="5">
        <f t="shared" si="133"/>
        <v>42.01</v>
      </c>
      <c r="S2165" s="5">
        <f t="shared" si="134"/>
        <v>39.360000000000007</v>
      </c>
      <c r="T2165" s="7">
        <f t="shared" si="135"/>
        <v>0.48371635737986979</v>
      </c>
    </row>
    <row r="2166" spans="1:20" ht="15.6">
      <c r="A2166" s="2">
        <v>4207</v>
      </c>
      <c r="B2166" s="3">
        <v>46345</v>
      </c>
      <c r="C2166" s="4">
        <f>YEAR(SalesDataTable[[#This Row],[Order Date]])</f>
        <v>2026</v>
      </c>
      <c r="D2166" s="4" t="str">
        <f>"Q"&amp;ROUNDUP(MONTH(SalesDataTable[[#This Row],[Order Date]])/3,0)</f>
        <v>Q4</v>
      </c>
      <c r="E2166" s="4">
        <f>MONTH(SalesDataTable[[#This Row],[Order Date]])</f>
        <v>11</v>
      </c>
      <c r="F2166" s="4" t="str">
        <f>TEXT(SalesDataTable[[#This Row],[Order Date]],"MMM")</f>
        <v>Nov</v>
      </c>
      <c r="G2166" s="4" t="s">
        <v>6</v>
      </c>
      <c r="H2166" s="4" t="s">
        <v>43</v>
      </c>
      <c r="I2166" s="4" t="s">
        <v>2</v>
      </c>
      <c r="J2166" s="4" t="s">
        <v>13</v>
      </c>
      <c r="K2166" s="4" t="s">
        <v>4</v>
      </c>
      <c r="L2166" s="4" t="s">
        <v>30</v>
      </c>
      <c r="M2166" s="8">
        <v>2</v>
      </c>
      <c r="N2166" s="5">
        <v>103.99</v>
      </c>
      <c r="O2166" s="6">
        <v>0</v>
      </c>
      <c r="P2166" s="5">
        <v>50.36</v>
      </c>
      <c r="Q2166" s="5">
        <f t="shared" si="132"/>
        <v>207.98</v>
      </c>
      <c r="R2166" s="5">
        <f t="shared" si="133"/>
        <v>100.72</v>
      </c>
      <c r="S2166" s="5">
        <f t="shared" si="134"/>
        <v>107.25999999999999</v>
      </c>
      <c r="T2166" s="7">
        <f t="shared" si="135"/>
        <v>0.51572266564092695</v>
      </c>
    </row>
    <row r="2167" spans="1:20" ht="15.6">
      <c r="A2167" s="2">
        <v>4208</v>
      </c>
      <c r="B2167" s="3">
        <v>46278</v>
      </c>
      <c r="C2167" s="4">
        <f>YEAR(SalesDataTable[[#This Row],[Order Date]])</f>
        <v>2026</v>
      </c>
      <c r="D2167" s="4" t="str">
        <f>"Q"&amp;ROUNDUP(MONTH(SalesDataTable[[#This Row],[Order Date]])/3,0)</f>
        <v>Q3</v>
      </c>
      <c r="E2167" s="4">
        <f>MONTH(SalesDataTable[[#This Row],[Order Date]])</f>
        <v>9</v>
      </c>
      <c r="F2167" s="4" t="str">
        <f>TEXT(SalesDataTable[[#This Row],[Order Date]],"MMM")</f>
        <v>Sep</v>
      </c>
      <c r="G2167" s="4" t="s">
        <v>6</v>
      </c>
      <c r="H2167" s="4" t="s">
        <v>43</v>
      </c>
      <c r="I2167" s="4" t="s">
        <v>8</v>
      </c>
      <c r="J2167" s="4" t="s">
        <v>16</v>
      </c>
      <c r="K2167" s="4" t="s">
        <v>4</v>
      </c>
      <c r="L2167" s="4" t="s">
        <v>30</v>
      </c>
      <c r="M2167" s="8">
        <v>6</v>
      </c>
      <c r="N2167" s="5">
        <v>104.11</v>
      </c>
      <c r="O2167" s="6">
        <v>0.1</v>
      </c>
      <c r="P2167" s="5">
        <v>49</v>
      </c>
      <c r="Q2167" s="5">
        <f t="shared" si="132"/>
        <v>562.19399999999996</v>
      </c>
      <c r="R2167" s="5">
        <f t="shared" si="133"/>
        <v>294</v>
      </c>
      <c r="S2167" s="5">
        <f t="shared" si="134"/>
        <v>268.19399999999996</v>
      </c>
      <c r="T2167" s="7">
        <f t="shared" si="135"/>
        <v>0.47704884790659446</v>
      </c>
    </row>
    <row r="2168" spans="1:20" ht="15.6">
      <c r="A2168" s="2">
        <v>4209</v>
      </c>
      <c r="B2168" s="3">
        <v>46148</v>
      </c>
      <c r="C2168" s="4">
        <f>YEAR(SalesDataTable[[#This Row],[Order Date]])</f>
        <v>2026</v>
      </c>
      <c r="D2168" s="4" t="str">
        <f>"Q"&amp;ROUNDUP(MONTH(SalesDataTable[[#This Row],[Order Date]])/3,0)</f>
        <v>Q2</v>
      </c>
      <c r="E2168" s="4">
        <f>MONTH(SalesDataTable[[#This Row],[Order Date]])</f>
        <v>5</v>
      </c>
      <c r="F2168" s="4" t="str">
        <f>TEXT(SalesDataTable[[#This Row],[Order Date]],"MMM")</f>
        <v>May</v>
      </c>
      <c r="G2168" s="4" t="s">
        <v>6</v>
      </c>
      <c r="H2168" s="4" t="s">
        <v>7</v>
      </c>
      <c r="I2168" s="4" t="s">
        <v>2</v>
      </c>
      <c r="J2168" s="4" t="s">
        <v>13</v>
      </c>
      <c r="K2168" s="4" t="s">
        <v>34</v>
      </c>
      <c r="L2168" s="4" t="s">
        <v>45</v>
      </c>
      <c r="M2168" s="8">
        <v>2</v>
      </c>
      <c r="N2168" s="5">
        <v>50.97</v>
      </c>
      <c r="O2168" s="6">
        <v>0.05</v>
      </c>
      <c r="P2168" s="5">
        <v>21.67</v>
      </c>
      <c r="Q2168" s="5">
        <f t="shared" si="132"/>
        <v>96.842999999999989</v>
      </c>
      <c r="R2168" s="5">
        <f t="shared" si="133"/>
        <v>43.34</v>
      </c>
      <c r="S2168" s="5">
        <f t="shared" si="134"/>
        <v>53.502999999999986</v>
      </c>
      <c r="T2168" s="7">
        <f t="shared" si="135"/>
        <v>0.55247152607829153</v>
      </c>
    </row>
    <row r="2169" spans="1:20" ht="15.6">
      <c r="A2169" s="2">
        <v>4210</v>
      </c>
      <c r="B2169" s="3">
        <v>46274</v>
      </c>
      <c r="C2169" s="4">
        <f>YEAR(SalesDataTable[[#This Row],[Order Date]])</f>
        <v>2026</v>
      </c>
      <c r="D2169" s="4" t="str">
        <f>"Q"&amp;ROUNDUP(MONTH(SalesDataTable[[#This Row],[Order Date]])/3,0)</f>
        <v>Q3</v>
      </c>
      <c r="E2169" s="4">
        <f>MONTH(SalesDataTable[[#This Row],[Order Date]])</f>
        <v>9</v>
      </c>
      <c r="F2169" s="4" t="str">
        <f>TEXT(SalesDataTable[[#This Row],[Order Date]],"MMM")</f>
        <v>Sep</v>
      </c>
      <c r="G2169" s="4" t="s">
        <v>6</v>
      </c>
      <c r="H2169" s="4" t="s">
        <v>27</v>
      </c>
      <c r="I2169" s="4" t="s">
        <v>2</v>
      </c>
      <c r="J2169" s="4" t="s">
        <v>3</v>
      </c>
      <c r="K2169" s="4" t="s">
        <v>14</v>
      </c>
      <c r="L2169" s="4" t="s">
        <v>48</v>
      </c>
      <c r="M2169" s="8">
        <v>1</v>
      </c>
      <c r="N2169" s="5">
        <v>164.6</v>
      </c>
      <c r="O2169" s="6">
        <v>0</v>
      </c>
      <c r="P2169" s="5">
        <v>87.21</v>
      </c>
      <c r="Q2169" s="5">
        <f t="shared" si="132"/>
        <v>164.6</v>
      </c>
      <c r="R2169" s="5">
        <f t="shared" si="133"/>
        <v>87.21</v>
      </c>
      <c r="S2169" s="5">
        <f t="shared" si="134"/>
        <v>77.39</v>
      </c>
      <c r="T2169" s="7">
        <f t="shared" si="135"/>
        <v>0.47017010935601461</v>
      </c>
    </row>
    <row r="2170" spans="1:20" ht="15.6">
      <c r="A2170" s="2">
        <v>4211</v>
      </c>
      <c r="B2170" s="3">
        <v>46185</v>
      </c>
      <c r="C2170" s="4">
        <f>YEAR(SalesDataTable[[#This Row],[Order Date]])</f>
        <v>2026</v>
      </c>
      <c r="D2170" s="4" t="str">
        <f>"Q"&amp;ROUNDUP(MONTH(SalesDataTable[[#This Row],[Order Date]])/3,0)</f>
        <v>Q2</v>
      </c>
      <c r="E2170" s="4">
        <f>MONTH(SalesDataTable[[#This Row],[Order Date]])</f>
        <v>6</v>
      </c>
      <c r="F2170" s="4" t="str">
        <f>TEXT(SalesDataTable[[#This Row],[Order Date]],"MMM")</f>
        <v>Jun</v>
      </c>
      <c r="G2170" s="4" t="s">
        <v>11</v>
      </c>
      <c r="H2170" s="4" t="s">
        <v>18</v>
      </c>
      <c r="I2170" s="4" t="s">
        <v>2</v>
      </c>
      <c r="J2170" s="4" t="s">
        <v>13</v>
      </c>
      <c r="K2170" s="4" t="s">
        <v>14</v>
      </c>
      <c r="L2170" s="4" t="s">
        <v>48</v>
      </c>
      <c r="M2170" s="8">
        <v>5</v>
      </c>
      <c r="N2170" s="5">
        <v>168.57</v>
      </c>
      <c r="O2170" s="6">
        <v>0</v>
      </c>
      <c r="P2170" s="5">
        <v>88.65</v>
      </c>
      <c r="Q2170" s="5">
        <f t="shared" si="132"/>
        <v>842.84999999999991</v>
      </c>
      <c r="R2170" s="5">
        <f t="shared" si="133"/>
        <v>443.25</v>
      </c>
      <c r="S2170" s="5">
        <f t="shared" si="134"/>
        <v>399.59999999999991</v>
      </c>
      <c r="T2170" s="7">
        <f t="shared" si="135"/>
        <v>0.47410571276027758</v>
      </c>
    </row>
    <row r="2171" spans="1:20" ht="15.6">
      <c r="A2171" s="2">
        <v>4212</v>
      </c>
      <c r="B2171" s="3">
        <v>46228</v>
      </c>
      <c r="C2171" s="4">
        <f>YEAR(SalesDataTable[[#This Row],[Order Date]])</f>
        <v>2026</v>
      </c>
      <c r="D2171" s="4" t="str">
        <f>"Q"&amp;ROUNDUP(MONTH(SalesDataTable[[#This Row],[Order Date]])/3,0)</f>
        <v>Q3</v>
      </c>
      <c r="E2171" s="4">
        <f>MONTH(SalesDataTable[[#This Row],[Order Date]])</f>
        <v>7</v>
      </c>
      <c r="F2171" s="4" t="str">
        <f>TEXT(SalesDataTable[[#This Row],[Order Date]],"MMM")</f>
        <v>Jul</v>
      </c>
      <c r="G2171" s="4" t="s">
        <v>0</v>
      </c>
      <c r="H2171" s="4" t="s">
        <v>1</v>
      </c>
      <c r="I2171" s="4" t="s">
        <v>28</v>
      </c>
      <c r="J2171" s="4" t="s">
        <v>3</v>
      </c>
      <c r="K2171" s="4" t="s">
        <v>14</v>
      </c>
      <c r="L2171" s="4" t="s">
        <v>32</v>
      </c>
      <c r="M2171" s="8">
        <v>2</v>
      </c>
      <c r="N2171" s="5">
        <v>47.52</v>
      </c>
      <c r="O2171" s="6">
        <v>0.1</v>
      </c>
      <c r="P2171" s="5">
        <v>17.86</v>
      </c>
      <c r="Q2171" s="5">
        <f t="shared" si="132"/>
        <v>85.536000000000001</v>
      </c>
      <c r="R2171" s="5">
        <f t="shared" si="133"/>
        <v>35.72</v>
      </c>
      <c r="S2171" s="5">
        <f t="shared" si="134"/>
        <v>49.816000000000003</v>
      </c>
      <c r="T2171" s="7">
        <f t="shared" si="135"/>
        <v>0.58239805462027683</v>
      </c>
    </row>
    <row r="2172" spans="1:20" ht="15.6">
      <c r="A2172" s="2">
        <v>4213</v>
      </c>
      <c r="B2172" s="3">
        <v>46319</v>
      </c>
      <c r="C2172" s="4">
        <f>YEAR(SalesDataTable[[#This Row],[Order Date]])</f>
        <v>2026</v>
      </c>
      <c r="D2172" s="4" t="str">
        <f>"Q"&amp;ROUNDUP(MONTH(SalesDataTable[[#This Row],[Order Date]])/3,0)</f>
        <v>Q4</v>
      </c>
      <c r="E2172" s="4">
        <f>MONTH(SalesDataTable[[#This Row],[Order Date]])</f>
        <v>10</v>
      </c>
      <c r="F2172" s="4" t="str">
        <f>TEXT(SalesDataTable[[#This Row],[Order Date]],"MMM")</f>
        <v>Oct</v>
      </c>
      <c r="G2172" s="4" t="s">
        <v>6</v>
      </c>
      <c r="H2172" s="4" t="s">
        <v>49</v>
      </c>
      <c r="I2172" s="4" t="s">
        <v>8</v>
      </c>
      <c r="J2172" s="4" t="s">
        <v>16</v>
      </c>
      <c r="K2172" s="4" t="s">
        <v>23</v>
      </c>
      <c r="L2172" s="4" t="s">
        <v>40</v>
      </c>
      <c r="M2172" s="8">
        <v>4</v>
      </c>
      <c r="N2172" s="5">
        <v>81.23</v>
      </c>
      <c r="O2172" s="6">
        <v>0.1</v>
      </c>
      <c r="P2172" s="5">
        <v>38.96</v>
      </c>
      <c r="Q2172" s="5">
        <f t="shared" si="132"/>
        <v>292.428</v>
      </c>
      <c r="R2172" s="5">
        <f t="shared" si="133"/>
        <v>155.84</v>
      </c>
      <c r="S2172" s="5">
        <f t="shared" si="134"/>
        <v>136.58799999999999</v>
      </c>
      <c r="T2172" s="7">
        <f t="shared" si="135"/>
        <v>0.46708249552026482</v>
      </c>
    </row>
    <row r="2173" spans="1:20" ht="15.6">
      <c r="A2173" s="2">
        <v>4215</v>
      </c>
      <c r="B2173" s="3">
        <v>46253</v>
      </c>
      <c r="C2173" s="4">
        <f>YEAR(SalesDataTable[[#This Row],[Order Date]])</f>
        <v>2026</v>
      </c>
      <c r="D2173" s="4" t="str">
        <f>"Q"&amp;ROUNDUP(MONTH(SalesDataTable[[#This Row],[Order Date]])/3,0)</f>
        <v>Q3</v>
      </c>
      <c r="E2173" s="4">
        <f>MONTH(SalesDataTable[[#This Row],[Order Date]])</f>
        <v>8</v>
      </c>
      <c r="F2173" s="4" t="str">
        <f>TEXT(SalesDataTable[[#This Row],[Order Date]],"MMM")</f>
        <v>Aug</v>
      </c>
      <c r="G2173" s="4" t="s">
        <v>6</v>
      </c>
      <c r="H2173" s="4" t="s">
        <v>27</v>
      </c>
      <c r="I2173" s="4" t="s">
        <v>2</v>
      </c>
      <c r="J2173" s="4" t="s">
        <v>3</v>
      </c>
      <c r="K2173" s="4" t="s">
        <v>4</v>
      </c>
      <c r="L2173" s="4" t="s">
        <v>26</v>
      </c>
      <c r="M2173" s="8">
        <v>1</v>
      </c>
      <c r="N2173" s="5">
        <v>40.42</v>
      </c>
      <c r="O2173" s="6">
        <v>0.05</v>
      </c>
      <c r="P2173" s="5">
        <v>16.62</v>
      </c>
      <c r="Q2173" s="5">
        <f t="shared" si="132"/>
        <v>38.399000000000001</v>
      </c>
      <c r="R2173" s="5">
        <f t="shared" si="133"/>
        <v>16.62</v>
      </c>
      <c r="S2173" s="5">
        <f t="shared" si="134"/>
        <v>21.779</v>
      </c>
      <c r="T2173" s="7">
        <f t="shared" si="135"/>
        <v>0.5671762285476184</v>
      </c>
    </row>
    <row r="2174" spans="1:20" ht="15.6">
      <c r="A2174" s="2">
        <v>4216</v>
      </c>
      <c r="B2174" s="3">
        <v>46318</v>
      </c>
      <c r="C2174" s="4">
        <f>YEAR(SalesDataTable[[#This Row],[Order Date]])</f>
        <v>2026</v>
      </c>
      <c r="D2174" s="4" t="str">
        <f>"Q"&amp;ROUNDUP(MONTH(SalesDataTable[[#This Row],[Order Date]])/3,0)</f>
        <v>Q4</v>
      </c>
      <c r="E2174" s="4">
        <f>MONTH(SalesDataTable[[#This Row],[Order Date]])</f>
        <v>10</v>
      </c>
      <c r="F2174" s="4" t="str">
        <f>TEXT(SalesDataTable[[#This Row],[Order Date]],"MMM")</f>
        <v>Oct</v>
      </c>
      <c r="G2174" s="4" t="s">
        <v>6</v>
      </c>
      <c r="H2174" s="4" t="s">
        <v>7</v>
      </c>
      <c r="I2174" s="4" t="s">
        <v>2</v>
      </c>
      <c r="J2174" s="4" t="s">
        <v>13</v>
      </c>
      <c r="K2174" s="4" t="s">
        <v>34</v>
      </c>
      <c r="L2174" s="4" t="s">
        <v>38</v>
      </c>
      <c r="M2174" s="8">
        <v>3</v>
      </c>
      <c r="N2174" s="5">
        <v>124.6</v>
      </c>
      <c r="O2174" s="6">
        <v>0.05</v>
      </c>
      <c r="P2174" s="5">
        <v>69.12</v>
      </c>
      <c r="Q2174" s="5">
        <f t="shared" si="132"/>
        <v>355.10999999999996</v>
      </c>
      <c r="R2174" s="5">
        <f t="shared" si="133"/>
        <v>207.36</v>
      </c>
      <c r="S2174" s="5">
        <f t="shared" si="134"/>
        <v>147.74999999999994</v>
      </c>
      <c r="T2174" s="7">
        <f t="shared" si="135"/>
        <v>0.41606826053898782</v>
      </c>
    </row>
    <row r="2175" spans="1:20" ht="15.6">
      <c r="A2175" s="2">
        <v>4217</v>
      </c>
      <c r="B2175" s="3">
        <v>46191</v>
      </c>
      <c r="C2175" s="4">
        <f>YEAR(SalesDataTable[[#This Row],[Order Date]])</f>
        <v>2026</v>
      </c>
      <c r="D2175" s="4" t="str">
        <f>"Q"&amp;ROUNDUP(MONTH(SalesDataTable[[#This Row],[Order Date]])/3,0)</f>
        <v>Q2</v>
      </c>
      <c r="E2175" s="4">
        <f>MONTH(SalesDataTable[[#This Row],[Order Date]])</f>
        <v>6</v>
      </c>
      <c r="F2175" s="4" t="str">
        <f>TEXT(SalesDataTable[[#This Row],[Order Date]],"MMM")</f>
        <v>Jun</v>
      </c>
      <c r="G2175" s="4" t="s">
        <v>6</v>
      </c>
      <c r="H2175" s="4" t="s">
        <v>43</v>
      </c>
      <c r="I2175" s="4" t="s">
        <v>28</v>
      </c>
      <c r="J2175" s="4" t="s">
        <v>13</v>
      </c>
      <c r="K2175" s="4" t="s">
        <v>34</v>
      </c>
      <c r="L2175" s="4" t="s">
        <v>35</v>
      </c>
      <c r="M2175" s="8">
        <v>1</v>
      </c>
      <c r="N2175" s="5">
        <v>39.74</v>
      </c>
      <c r="O2175" s="6">
        <v>0.05</v>
      </c>
      <c r="P2175" s="5">
        <v>14.39</v>
      </c>
      <c r="Q2175" s="5">
        <f t="shared" si="132"/>
        <v>37.753</v>
      </c>
      <c r="R2175" s="5">
        <f t="shared" si="133"/>
        <v>14.39</v>
      </c>
      <c r="S2175" s="5">
        <f t="shared" si="134"/>
        <v>23.363</v>
      </c>
      <c r="T2175" s="7">
        <f t="shared" si="135"/>
        <v>0.6188382380208195</v>
      </c>
    </row>
    <row r="2176" spans="1:20" ht="15.6">
      <c r="A2176" s="2">
        <v>4220</v>
      </c>
      <c r="B2176" s="3">
        <v>46255</v>
      </c>
      <c r="C2176" s="4">
        <f>YEAR(SalesDataTable[[#This Row],[Order Date]])</f>
        <v>2026</v>
      </c>
      <c r="D2176" s="4" t="str">
        <f>"Q"&amp;ROUNDUP(MONTH(SalesDataTable[[#This Row],[Order Date]])/3,0)</f>
        <v>Q3</v>
      </c>
      <c r="E2176" s="4">
        <f>MONTH(SalesDataTable[[#This Row],[Order Date]])</f>
        <v>8</v>
      </c>
      <c r="F2176" s="4" t="str">
        <f>TEXT(SalesDataTable[[#This Row],[Order Date]],"MMM")</f>
        <v>Aug</v>
      </c>
      <c r="G2176" s="4" t="s">
        <v>6</v>
      </c>
      <c r="H2176" s="4" t="s">
        <v>49</v>
      </c>
      <c r="I2176" s="4" t="s">
        <v>8</v>
      </c>
      <c r="J2176" s="4" t="s">
        <v>16</v>
      </c>
      <c r="K2176" s="4" t="s">
        <v>14</v>
      </c>
      <c r="L2176" s="4" t="s">
        <v>48</v>
      </c>
      <c r="M2176" s="8">
        <v>5</v>
      </c>
      <c r="N2176" s="5">
        <v>162.76</v>
      </c>
      <c r="O2176" s="6">
        <v>0.15</v>
      </c>
      <c r="P2176" s="5">
        <v>85.32</v>
      </c>
      <c r="Q2176" s="5">
        <f t="shared" si="132"/>
        <v>691.7299999999999</v>
      </c>
      <c r="R2176" s="5">
        <f t="shared" si="133"/>
        <v>426.59999999999997</v>
      </c>
      <c r="S2176" s="5">
        <f t="shared" si="134"/>
        <v>265.12999999999994</v>
      </c>
      <c r="T2176" s="7">
        <f t="shared" si="135"/>
        <v>0.38328538591647027</v>
      </c>
    </row>
    <row r="2177" spans="1:20" ht="15.6">
      <c r="A2177" s="2">
        <v>4222</v>
      </c>
      <c r="B2177" s="3">
        <v>46312</v>
      </c>
      <c r="C2177" s="4">
        <f>YEAR(SalesDataTable[[#This Row],[Order Date]])</f>
        <v>2026</v>
      </c>
      <c r="D2177" s="4" t="str">
        <f>"Q"&amp;ROUNDUP(MONTH(SalesDataTable[[#This Row],[Order Date]])/3,0)</f>
        <v>Q4</v>
      </c>
      <c r="E2177" s="4">
        <f>MONTH(SalesDataTable[[#This Row],[Order Date]])</f>
        <v>10</v>
      </c>
      <c r="F2177" s="4" t="str">
        <f>TEXT(SalesDataTable[[#This Row],[Order Date]],"MMM")</f>
        <v>Oct</v>
      </c>
      <c r="G2177" s="4" t="s">
        <v>11</v>
      </c>
      <c r="H2177" s="4" t="s">
        <v>52</v>
      </c>
      <c r="I2177" s="4" t="s">
        <v>2</v>
      </c>
      <c r="J2177" s="4" t="s">
        <v>3</v>
      </c>
      <c r="K2177" s="4" t="s">
        <v>9</v>
      </c>
      <c r="L2177" s="4" t="s">
        <v>10</v>
      </c>
      <c r="M2177" s="8">
        <v>2</v>
      </c>
      <c r="N2177" s="5">
        <v>92.41</v>
      </c>
      <c r="O2177" s="6">
        <v>0.1</v>
      </c>
      <c r="P2177" s="5">
        <v>45.42</v>
      </c>
      <c r="Q2177" s="5">
        <f t="shared" si="132"/>
        <v>166.33799999999999</v>
      </c>
      <c r="R2177" s="5">
        <f t="shared" si="133"/>
        <v>90.84</v>
      </c>
      <c r="S2177" s="5">
        <f t="shared" si="134"/>
        <v>75.49799999999999</v>
      </c>
      <c r="T2177" s="7">
        <f t="shared" si="135"/>
        <v>0.4538830573891714</v>
      </c>
    </row>
    <row r="2178" spans="1:20" ht="15.6">
      <c r="A2178" s="2">
        <v>4224</v>
      </c>
      <c r="B2178" s="3">
        <v>46219</v>
      </c>
      <c r="C2178" s="4">
        <f>YEAR(SalesDataTable[[#This Row],[Order Date]])</f>
        <v>2026</v>
      </c>
      <c r="D2178" s="4" t="str">
        <f>"Q"&amp;ROUNDUP(MONTH(SalesDataTable[[#This Row],[Order Date]])/3,0)</f>
        <v>Q3</v>
      </c>
      <c r="E2178" s="4">
        <f>MONTH(SalesDataTable[[#This Row],[Order Date]])</f>
        <v>7</v>
      </c>
      <c r="F2178" s="4" t="str">
        <f>TEXT(SalesDataTable[[#This Row],[Order Date]],"MMM")</f>
        <v>Jul</v>
      </c>
      <c r="G2178" s="4" t="s">
        <v>11</v>
      </c>
      <c r="H2178" s="4" t="s">
        <v>18</v>
      </c>
      <c r="I2178" s="4" t="s">
        <v>19</v>
      </c>
      <c r="J2178" s="4" t="s">
        <v>3</v>
      </c>
      <c r="K2178" s="4" t="s">
        <v>23</v>
      </c>
      <c r="L2178" s="4" t="s">
        <v>24</v>
      </c>
      <c r="M2178" s="8">
        <v>1</v>
      </c>
      <c r="N2178" s="5">
        <v>348.73</v>
      </c>
      <c r="O2178" s="6">
        <v>0.15</v>
      </c>
      <c r="P2178" s="5">
        <v>190.33</v>
      </c>
      <c r="Q2178" s="5">
        <f t="shared" ref="Q2178:Q2241" si="136">M2178*N2178*(1-O2178)</f>
        <v>296.4205</v>
      </c>
      <c r="R2178" s="5">
        <f t="shared" ref="R2178:R2241" si="137">M2178*P2178</f>
        <v>190.33</v>
      </c>
      <c r="S2178" s="5">
        <f t="shared" ref="S2178:S2241" si="138">Q2178-R2178</f>
        <v>106.09049999999999</v>
      </c>
      <c r="T2178" s="7">
        <f t="shared" ref="T2178:T2241" si="139">IFERROR(S2178/Q2178,0)</f>
        <v>0.35790540802677273</v>
      </c>
    </row>
    <row r="2179" spans="1:20" ht="15.6">
      <c r="A2179" s="2">
        <v>4226</v>
      </c>
      <c r="B2179" s="3">
        <v>46272</v>
      </c>
      <c r="C2179" s="4">
        <f>YEAR(SalesDataTable[[#This Row],[Order Date]])</f>
        <v>2026</v>
      </c>
      <c r="D2179" s="4" t="str">
        <f>"Q"&amp;ROUNDUP(MONTH(SalesDataTable[[#This Row],[Order Date]])/3,0)</f>
        <v>Q3</v>
      </c>
      <c r="E2179" s="4">
        <f>MONTH(SalesDataTable[[#This Row],[Order Date]])</f>
        <v>9</v>
      </c>
      <c r="F2179" s="4" t="str">
        <f>TEXT(SalesDataTable[[#This Row],[Order Date]],"MMM")</f>
        <v>Sep</v>
      </c>
      <c r="G2179" s="4" t="s">
        <v>11</v>
      </c>
      <c r="H2179" s="4" t="s">
        <v>18</v>
      </c>
      <c r="I2179" s="4" t="s">
        <v>2</v>
      </c>
      <c r="J2179" s="4" t="s">
        <v>13</v>
      </c>
      <c r="K2179" s="4" t="s">
        <v>34</v>
      </c>
      <c r="L2179" s="4" t="s">
        <v>45</v>
      </c>
      <c r="M2179" s="8">
        <v>1</v>
      </c>
      <c r="N2179" s="5">
        <v>51.74</v>
      </c>
      <c r="O2179" s="6">
        <v>0</v>
      </c>
      <c r="P2179" s="5">
        <v>22.45</v>
      </c>
      <c r="Q2179" s="5">
        <f t="shared" si="136"/>
        <v>51.74</v>
      </c>
      <c r="R2179" s="5">
        <f t="shared" si="137"/>
        <v>22.45</v>
      </c>
      <c r="S2179" s="5">
        <f t="shared" si="138"/>
        <v>29.290000000000003</v>
      </c>
      <c r="T2179" s="7">
        <f t="shared" si="139"/>
        <v>0.56609972941631237</v>
      </c>
    </row>
    <row r="2180" spans="1:20" ht="15.6">
      <c r="A2180" s="2">
        <v>4227</v>
      </c>
      <c r="B2180" s="3">
        <v>46148</v>
      </c>
      <c r="C2180" s="4">
        <f>YEAR(SalesDataTable[[#This Row],[Order Date]])</f>
        <v>2026</v>
      </c>
      <c r="D2180" s="4" t="str">
        <f>"Q"&amp;ROUNDUP(MONTH(SalesDataTable[[#This Row],[Order Date]])/3,0)</f>
        <v>Q2</v>
      </c>
      <c r="E2180" s="4">
        <f>MONTH(SalesDataTable[[#This Row],[Order Date]])</f>
        <v>5</v>
      </c>
      <c r="F2180" s="4" t="str">
        <f>TEXT(SalesDataTable[[#This Row],[Order Date]],"MMM")</f>
        <v>May</v>
      </c>
      <c r="G2180" s="4" t="s">
        <v>6</v>
      </c>
      <c r="H2180" s="4" t="s">
        <v>7</v>
      </c>
      <c r="I2180" s="4" t="s">
        <v>2</v>
      </c>
      <c r="J2180" s="4" t="s">
        <v>13</v>
      </c>
      <c r="K2180" s="4" t="s">
        <v>4</v>
      </c>
      <c r="L2180" s="4" t="s">
        <v>26</v>
      </c>
      <c r="M2180" s="8">
        <v>2</v>
      </c>
      <c r="N2180" s="5">
        <v>40.549999999999997</v>
      </c>
      <c r="O2180" s="6">
        <v>0</v>
      </c>
      <c r="P2180" s="5">
        <v>16.52</v>
      </c>
      <c r="Q2180" s="5">
        <f t="shared" si="136"/>
        <v>81.099999999999994</v>
      </c>
      <c r="R2180" s="5">
        <f t="shared" si="137"/>
        <v>33.04</v>
      </c>
      <c r="S2180" s="5">
        <f t="shared" si="138"/>
        <v>48.059999999999995</v>
      </c>
      <c r="T2180" s="7">
        <f t="shared" si="139"/>
        <v>0.59260172626387175</v>
      </c>
    </row>
    <row r="2181" spans="1:20" ht="15.6">
      <c r="A2181" s="2">
        <v>4228</v>
      </c>
      <c r="B2181" s="3">
        <v>46056</v>
      </c>
      <c r="C2181" s="4">
        <f>YEAR(SalesDataTable[[#This Row],[Order Date]])</f>
        <v>2026</v>
      </c>
      <c r="D2181" s="4" t="str">
        <f>"Q"&amp;ROUNDUP(MONTH(SalesDataTable[[#This Row],[Order Date]])/3,0)</f>
        <v>Q1</v>
      </c>
      <c r="E2181" s="4">
        <f>MONTH(SalesDataTable[[#This Row],[Order Date]])</f>
        <v>2</v>
      </c>
      <c r="F2181" s="4" t="str">
        <f>TEXT(SalesDataTable[[#This Row],[Order Date]],"MMM")</f>
        <v>Feb</v>
      </c>
      <c r="G2181" s="4" t="s">
        <v>20</v>
      </c>
      <c r="H2181" s="4" t="s">
        <v>33</v>
      </c>
      <c r="I2181" s="4" t="s">
        <v>19</v>
      </c>
      <c r="J2181" s="4" t="s">
        <v>13</v>
      </c>
      <c r="K2181" s="4" t="s">
        <v>9</v>
      </c>
      <c r="L2181" s="4" t="s">
        <v>37</v>
      </c>
      <c r="M2181" s="8">
        <v>2</v>
      </c>
      <c r="N2181" s="5">
        <v>154.62</v>
      </c>
      <c r="O2181" s="6">
        <v>0</v>
      </c>
      <c r="P2181" s="5">
        <v>78.209999999999994</v>
      </c>
      <c r="Q2181" s="5">
        <f t="shared" si="136"/>
        <v>309.24</v>
      </c>
      <c r="R2181" s="5">
        <f t="shared" si="137"/>
        <v>156.41999999999999</v>
      </c>
      <c r="S2181" s="5">
        <f t="shared" si="138"/>
        <v>152.82000000000002</v>
      </c>
      <c r="T2181" s="7">
        <f t="shared" si="139"/>
        <v>0.49417927823050062</v>
      </c>
    </row>
    <row r="2182" spans="1:20" ht="15.6">
      <c r="A2182" s="2">
        <v>4230</v>
      </c>
      <c r="B2182" s="3">
        <v>46169</v>
      </c>
      <c r="C2182" s="4">
        <f>YEAR(SalesDataTable[[#This Row],[Order Date]])</f>
        <v>2026</v>
      </c>
      <c r="D2182" s="4" t="str">
        <f>"Q"&amp;ROUNDUP(MONTH(SalesDataTable[[#This Row],[Order Date]])/3,0)</f>
        <v>Q2</v>
      </c>
      <c r="E2182" s="4">
        <f>MONTH(SalesDataTable[[#This Row],[Order Date]])</f>
        <v>5</v>
      </c>
      <c r="F2182" s="4" t="str">
        <f>TEXT(SalesDataTable[[#This Row],[Order Date]],"MMM")</f>
        <v>May</v>
      </c>
      <c r="G2182" s="4" t="s">
        <v>0</v>
      </c>
      <c r="H2182" s="4" t="s">
        <v>1</v>
      </c>
      <c r="I2182" s="4" t="s">
        <v>19</v>
      </c>
      <c r="J2182" s="4" t="s">
        <v>13</v>
      </c>
      <c r="K2182" s="4" t="s">
        <v>4</v>
      </c>
      <c r="L2182" s="4" t="s">
        <v>5</v>
      </c>
      <c r="M2182" s="8">
        <v>1</v>
      </c>
      <c r="N2182" s="5">
        <v>83.3</v>
      </c>
      <c r="O2182" s="6">
        <v>0</v>
      </c>
      <c r="P2182" s="5">
        <v>41.93</v>
      </c>
      <c r="Q2182" s="5">
        <f t="shared" si="136"/>
        <v>83.3</v>
      </c>
      <c r="R2182" s="5">
        <f t="shared" si="137"/>
        <v>41.93</v>
      </c>
      <c r="S2182" s="5">
        <f t="shared" si="138"/>
        <v>41.37</v>
      </c>
      <c r="T2182" s="7">
        <f t="shared" si="139"/>
        <v>0.49663865546218489</v>
      </c>
    </row>
    <row r="2183" spans="1:20" ht="15.6">
      <c r="A2183" s="2">
        <v>4233</v>
      </c>
      <c r="B2183" s="3">
        <v>46205</v>
      </c>
      <c r="C2183" s="4">
        <f>YEAR(SalesDataTable[[#This Row],[Order Date]])</f>
        <v>2026</v>
      </c>
      <c r="D2183" s="4" t="str">
        <f>"Q"&amp;ROUNDUP(MONTH(SalesDataTable[[#This Row],[Order Date]])/3,0)</f>
        <v>Q3</v>
      </c>
      <c r="E2183" s="4">
        <f>MONTH(SalesDataTable[[#This Row],[Order Date]])</f>
        <v>7</v>
      </c>
      <c r="F2183" s="4" t="str">
        <f>TEXT(SalesDataTable[[#This Row],[Order Date]],"MMM")</f>
        <v>Jul</v>
      </c>
      <c r="G2183" s="4" t="s">
        <v>6</v>
      </c>
      <c r="H2183" s="4" t="s">
        <v>27</v>
      </c>
      <c r="I2183" s="4" t="s">
        <v>28</v>
      </c>
      <c r="J2183" s="4" t="s">
        <v>13</v>
      </c>
      <c r="K2183" s="4" t="s">
        <v>9</v>
      </c>
      <c r="L2183" s="4" t="s">
        <v>17</v>
      </c>
      <c r="M2183" s="8">
        <v>1</v>
      </c>
      <c r="N2183" s="5">
        <v>142.38</v>
      </c>
      <c r="O2183" s="6">
        <v>0.05</v>
      </c>
      <c r="P2183" s="5">
        <v>77.17</v>
      </c>
      <c r="Q2183" s="5">
        <f t="shared" si="136"/>
        <v>135.261</v>
      </c>
      <c r="R2183" s="5">
        <f t="shared" si="137"/>
        <v>77.17</v>
      </c>
      <c r="S2183" s="5">
        <f t="shared" si="138"/>
        <v>58.090999999999994</v>
      </c>
      <c r="T2183" s="7">
        <f t="shared" si="139"/>
        <v>0.42947338848596417</v>
      </c>
    </row>
    <row r="2184" spans="1:20" ht="15.6">
      <c r="A2184" s="2">
        <v>4234</v>
      </c>
      <c r="B2184" s="3">
        <v>46173</v>
      </c>
      <c r="C2184" s="4">
        <f>YEAR(SalesDataTable[[#This Row],[Order Date]])</f>
        <v>2026</v>
      </c>
      <c r="D2184" s="4" t="str">
        <f>"Q"&amp;ROUNDUP(MONTH(SalesDataTable[[#This Row],[Order Date]])/3,0)</f>
        <v>Q2</v>
      </c>
      <c r="E2184" s="4">
        <f>MONTH(SalesDataTable[[#This Row],[Order Date]])</f>
        <v>5</v>
      </c>
      <c r="F2184" s="4" t="str">
        <f>TEXT(SalesDataTable[[#This Row],[Order Date]],"MMM")</f>
        <v>May</v>
      </c>
      <c r="G2184" s="4" t="s">
        <v>20</v>
      </c>
      <c r="H2184" s="4" t="s">
        <v>33</v>
      </c>
      <c r="I2184" s="4" t="s">
        <v>19</v>
      </c>
      <c r="J2184" s="4" t="s">
        <v>13</v>
      </c>
      <c r="K2184" s="4" t="s">
        <v>23</v>
      </c>
      <c r="L2184" s="4" t="s">
        <v>51</v>
      </c>
      <c r="M2184" s="8">
        <v>1</v>
      </c>
      <c r="N2184" s="5">
        <v>120.75</v>
      </c>
      <c r="O2184" s="6">
        <v>0</v>
      </c>
      <c r="P2184" s="5">
        <v>61.21</v>
      </c>
      <c r="Q2184" s="5">
        <f t="shared" si="136"/>
        <v>120.75</v>
      </c>
      <c r="R2184" s="5">
        <f t="shared" si="137"/>
        <v>61.21</v>
      </c>
      <c r="S2184" s="5">
        <f t="shared" si="138"/>
        <v>59.54</v>
      </c>
      <c r="T2184" s="7">
        <f t="shared" si="139"/>
        <v>0.49308488612836437</v>
      </c>
    </row>
    <row r="2185" spans="1:20" ht="15.6">
      <c r="A2185" s="2">
        <v>4235</v>
      </c>
      <c r="B2185" s="3">
        <v>46139</v>
      </c>
      <c r="C2185" s="4">
        <f>YEAR(SalesDataTable[[#This Row],[Order Date]])</f>
        <v>2026</v>
      </c>
      <c r="D2185" s="4" t="str">
        <f>"Q"&amp;ROUNDUP(MONTH(SalesDataTable[[#This Row],[Order Date]])/3,0)</f>
        <v>Q2</v>
      </c>
      <c r="E2185" s="4">
        <f>MONTH(SalesDataTable[[#This Row],[Order Date]])</f>
        <v>4</v>
      </c>
      <c r="F2185" s="4" t="str">
        <f>TEXT(SalesDataTable[[#This Row],[Order Date]],"MMM")</f>
        <v>Apr</v>
      </c>
      <c r="G2185" s="4" t="s">
        <v>11</v>
      </c>
      <c r="H2185" s="4" t="s">
        <v>52</v>
      </c>
      <c r="I2185" s="4" t="s">
        <v>2</v>
      </c>
      <c r="J2185" s="4" t="s">
        <v>16</v>
      </c>
      <c r="K2185" s="4" t="s">
        <v>34</v>
      </c>
      <c r="L2185" s="4" t="s">
        <v>45</v>
      </c>
      <c r="M2185" s="8">
        <v>1</v>
      </c>
      <c r="N2185" s="5">
        <v>50.18</v>
      </c>
      <c r="O2185" s="6">
        <v>0</v>
      </c>
      <c r="P2185" s="5">
        <v>22.05</v>
      </c>
      <c r="Q2185" s="5">
        <f t="shared" si="136"/>
        <v>50.18</v>
      </c>
      <c r="R2185" s="5">
        <f t="shared" si="137"/>
        <v>22.05</v>
      </c>
      <c r="S2185" s="5">
        <f t="shared" si="138"/>
        <v>28.13</v>
      </c>
      <c r="T2185" s="7">
        <f t="shared" si="139"/>
        <v>0.56058190514149064</v>
      </c>
    </row>
    <row r="2186" spans="1:20" ht="15.6">
      <c r="A2186" s="2">
        <v>4237</v>
      </c>
      <c r="B2186" s="3">
        <v>46254</v>
      </c>
      <c r="C2186" s="4">
        <f>YEAR(SalesDataTable[[#This Row],[Order Date]])</f>
        <v>2026</v>
      </c>
      <c r="D2186" s="4" t="str">
        <f>"Q"&amp;ROUNDUP(MONTH(SalesDataTable[[#This Row],[Order Date]])/3,0)</f>
        <v>Q3</v>
      </c>
      <c r="E2186" s="4">
        <f>MONTH(SalesDataTable[[#This Row],[Order Date]])</f>
        <v>8</v>
      </c>
      <c r="F2186" s="4" t="str">
        <f>TEXT(SalesDataTable[[#This Row],[Order Date]],"MMM")</f>
        <v>Aug</v>
      </c>
      <c r="G2186" s="4" t="s">
        <v>20</v>
      </c>
      <c r="H2186" s="4" t="s">
        <v>47</v>
      </c>
      <c r="I2186" s="4" t="s">
        <v>8</v>
      </c>
      <c r="J2186" s="4" t="s">
        <v>3</v>
      </c>
      <c r="K2186" s="4" t="s">
        <v>9</v>
      </c>
      <c r="L2186" s="4" t="s">
        <v>37</v>
      </c>
      <c r="M2186" s="8">
        <v>3</v>
      </c>
      <c r="N2186" s="5">
        <v>153.03</v>
      </c>
      <c r="O2186" s="6">
        <v>0.15</v>
      </c>
      <c r="P2186" s="5">
        <v>78.239999999999995</v>
      </c>
      <c r="Q2186" s="5">
        <f t="shared" si="136"/>
        <v>390.22650000000004</v>
      </c>
      <c r="R2186" s="5">
        <f t="shared" si="137"/>
        <v>234.71999999999997</v>
      </c>
      <c r="S2186" s="5">
        <f t="shared" si="138"/>
        <v>155.50650000000007</v>
      </c>
      <c r="T2186" s="7">
        <f t="shared" si="139"/>
        <v>0.39850317700104954</v>
      </c>
    </row>
    <row r="2187" spans="1:20" ht="15.6">
      <c r="A2187" s="2">
        <v>4239</v>
      </c>
      <c r="B2187" s="3">
        <v>46134</v>
      </c>
      <c r="C2187" s="4">
        <f>YEAR(SalesDataTable[[#This Row],[Order Date]])</f>
        <v>2026</v>
      </c>
      <c r="D2187" s="4" t="str">
        <f>"Q"&amp;ROUNDUP(MONTH(SalesDataTable[[#This Row],[Order Date]])/3,0)</f>
        <v>Q2</v>
      </c>
      <c r="E2187" s="4">
        <f>MONTH(SalesDataTable[[#This Row],[Order Date]])</f>
        <v>4</v>
      </c>
      <c r="F2187" s="4" t="str">
        <f>TEXT(SalesDataTable[[#This Row],[Order Date]],"MMM")</f>
        <v>Apr</v>
      </c>
      <c r="G2187" s="4" t="s">
        <v>6</v>
      </c>
      <c r="H2187" s="4" t="s">
        <v>7</v>
      </c>
      <c r="I2187" s="4" t="s">
        <v>2</v>
      </c>
      <c r="J2187" s="4" t="s">
        <v>13</v>
      </c>
      <c r="K2187" s="4" t="s">
        <v>23</v>
      </c>
      <c r="L2187" s="4" t="s">
        <v>40</v>
      </c>
      <c r="M2187" s="8">
        <v>2</v>
      </c>
      <c r="N2187" s="5">
        <v>83.24</v>
      </c>
      <c r="O2187" s="6">
        <v>0</v>
      </c>
      <c r="P2187" s="5">
        <v>40.03</v>
      </c>
      <c r="Q2187" s="5">
        <f t="shared" si="136"/>
        <v>166.48</v>
      </c>
      <c r="R2187" s="5">
        <f t="shared" si="137"/>
        <v>80.06</v>
      </c>
      <c r="S2187" s="5">
        <f t="shared" si="138"/>
        <v>86.419999999999987</v>
      </c>
      <c r="T2187" s="7">
        <f t="shared" si="139"/>
        <v>0.51910139356078799</v>
      </c>
    </row>
    <row r="2188" spans="1:20" ht="15.6">
      <c r="A2188" s="2">
        <v>4241</v>
      </c>
      <c r="B2188" s="3">
        <v>46181</v>
      </c>
      <c r="C2188" s="4">
        <f>YEAR(SalesDataTable[[#This Row],[Order Date]])</f>
        <v>2026</v>
      </c>
      <c r="D2188" s="4" t="str">
        <f>"Q"&amp;ROUNDUP(MONTH(SalesDataTable[[#This Row],[Order Date]])/3,0)</f>
        <v>Q2</v>
      </c>
      <c r="E2188" s="4">
        <f>MONTH(SalesDataTable[[#This Row],[Order Date]])</f>
        <v>6</v>
      </c>
      <c r="F2188" s="4" t="str">
        <f>TEXT(SalesDataTable[[#This Row],[Order Date]],"MMM")</f>
        <v>Jun</v>
      </c>
      <c r="G2188" s="4" t="s">
        <v>20</v>
      </c>
      <c r="H2188" s="4" t="s">
        <v>47</v>
      </c>
      <c r="I2188" s="4" t="s">
        <v>2</v>
      </c>
      <c r="J2188" s="4" t="s">
        <v>13</v>
      </c>
      <c r="K2188" s="4" t="s">
        <v>9</v>
      </c>
      <c r="L2188" s="4" t="s">
        <v>10</v>
      </c>
      <c r="M2188" s="8">
        <v>3</v>
      </c>
      <c r="N2188" s="5">
        <v>92.73</v>
      </c>
      <c r="O2188" s="6">
        <v>0</v>
      </c>
      <c r="P2188" s="5">
        <v>44.68</v>
      </c>
      <c r="Q2188" s="5">
        <f t="shared" si="136"/>
        <v>278.19</v>
      </c>
      <c r="R2188" s="5">
        <f t="shared" si="137"/>
        <v>134.04</v>
      </c>
      <c r="S2188" s="5">
        <f t="shared" si="138"/>
        <v>144.15</v>
      </c>
      <c r="T2188" s="7">
        <f t="shared" si="139"/>
        <v>0.51817103418526911</v>
      </c>
    </row>
    <row r="2189" spans="1:20" ht="15.6">
      <c r="A2189" s="2">
        <v>4242</v>
      </c>
      <c r="B2189" s="3">
        <v>46184</v>
      </c>
      <c r="C2189" s="4">
        <f>YEAR(SalesDataTable[[#This Row],[Order Date]])</f>
        <v>2026</v>
      </c>
      <c r="D2189" s="4" t="str">
        <f>"Q"&amp;ROUNDUP(MONTH(SalesDataTable[[#This Row],[Order Date]])/3,0)</f>
        <v>Q2</v>
      </c>
      <c r="E2189" s="4">
        <f>MONTH(SalesDataTable[[#This Row],[Order Date]])</f>
        <v>6</v>
      </c>
      <c r="F2189" s="4" t="str">
        <f>TEXT(SalesDataTable[[#This Row],[Order Date]],"MMM")</f>
        <v>Jun</v>
      </c>
      <c r="G2189" s="4" t="s">
        <v>6</v>
      </c>
      <c r="H2189" s="4" t="s">
        <v>43</v>
      </c>
      <c r="I2189" s="4" t="s">
        <v>19</v>
      </c>
      <c r="J2189" s="4" t="s">
        <v>16</v>
      </c>
      <c r="K2189" s="4" t="s">
        <v>9</v>
      </c>
      <c r="L2189" s="4" t="s">
        <v>17</v>
      </c>
      <c r="M2189" s="8">
        <v>2</v>
      </c>
      <c r="N2189" s="5">
        <v>141.18</v>
      </c>
      <c r="O2189" s="6">
        <v>0</v>
      </c>
      <c r="P2189" s="5">
        <v>78.66</v>
      </c>
      <c r="Q2189" s="5">
        <f t="shared" si="136"/>
        <v>282.36</v>
      </c>
      <c r="R2189" s="5">
        <f t="shared" si="137"/>
        <v>157.32</v>
      </c>
      <c r="S2189" s="5">
        <f t="shared" si="138"/>
        <v>125.04000000000002</v>
      </c>
      <c r="T2189" s="7">
        <f t="shared" si="139"/>
        <v>0.44283892902677441</v>
      </c>
    </row>
    <row r="2190" spans="1:20" ht="15.6">
      <c r="A2190" s="2">
        <v>4243</v>
      </c>
      <c r="B2190" s="3">
        <v>46227</v>
      </c>
      <c r="C2190" s="4">
        <f>YEAR(SalesDataTable[[#This Row],[Order Date]])</f>
        <v>2026</v>
      </c>
      <c r="D2190" s="4" t="str">
        <f>"Q"&amp;ROUNDUP(MONTH(SalesDataTable[[#This Row],[Order Date]])/3,0)</f>
        <v>Q3</v>
      </c>
      <c r="E2190" s="4">
        <f>MONTH(SalesDataTable[[#This Row],[Order Date]])</f>
        <v>7</v>
      </c>
      <c r="F2190" s="4" t="str">
        <f>TEXT(SalesDataTable[[#This Row],[Order Date]],"MMM")</f>
        <v>Jul</v>
      </c>
      <c r="G2190" s="4" t="s">
        <v>6</v>
      </c>
      <c r="H2190" s="4" t="s">
        <v>49</v>
      </c>
      <c r="I2190" s="4" t="s">
        <v>28</v>
      </c>
      <c r="J2190" s="4" t="s">
        <v>3</v>
      </c>
      <c r="K2190" s="4" t="s">
        <v>4</v>
      </c>
      <c r="L2190" s="4" t="s">
        <v>26</v>
      </c>
      <c r="M2190" s="8">
        <v>2</v>
      </c>
      <c r="N2190" s="5">
        <v>40.479999999999997</v>
      </c>
      <c r="O2190" s="6">
        <v>0.05</v>
      </c>
      <c r="P2190" s="5">
        <v>16.93</v>
      </c>
      <c r="Q2190" s="5">
        <f t="shared" si="136"/>
        <v>76.911999999999992</v>
      </c>
      <c r="R2190" s="5">
        <f t="shared" si="137"/>
        <v>33.86</v>
      </c>
      <c r="S2190" s="5">
        <f t="shared" si="138"/>
        <v>43.051999999999992</v>
      </c>
      <c r="T2190" s="7">
        <f t="shared" si="139"/>
        <v>0.5597566049511129</v>
      </c>
    </row>
    <row r="2191" spans="1:20" ht="15.6">
      <c r="A2191" s="2">
        <v>4245</v>
      </c>
      <c r="B2191" s="3">
        <v>46081</v>
      </c>
      <c r="C2191" s="4">
        <f>YEAR(SalesDataTable[[#This Row],[Order Date]])</f>
        <v>2026</v>
      </c>
      <c r="D2191" s="4" t="str">
        <f>"Q"&amp;ROUNDUP(MONTH(SalesDataTable[[#This Row],[Order Date]])/3,0)</f>
        <v>Q1</v>
      </c>
      <c r="E2191" s="4">
        <f>MONTH(SalesDataTable[[#This Row],[Order Date]])</f>
        <v>2</v>
      </c>
      <c r="F2191" s="4" t="str">
        <f>TEXT(SalesDataTable[[#This Row],[Order Date]],"MMM")</f>
        <v>Feb</v>
      </c>
      <c r="G2191" s="4" t="s">
        <v>6</v>
      </c>
      <c r="H2191" s="4" t="s">
        <v>7</v>
      </c>
      <c r="I2191" s="4" t="s">
        <v>19</v>
      </c>
      <c r="J2191" s="4" t="s">
        <v>3</v>
      </c>
      <c r="K2191" s="4" t="s">
        <v>34</v>
      </c>
      <c r="L2191" s="4" t="s">
        <v>38</v>
      </c>
      <c r="M2191" s="8">
        <v>1</v>
      </c>
      <c r="N2191" s="5">
        <v>124.97</v>
      </c>
      <c r="O2191" s="6">
        <v>0.1</v>
      </c>
      <c r="P2191" s="5">
        <v>69.790000000000006</v>
      </c>
      <c r="Q2191" s="5">
        <f t="shared" si="136"/>
        <v>112.473</v>
      </c>
      <c r="R2191" s="5">
        <f t="shared" si="137"/>
        <v>69.790000000000006</v>
      </c>
      <c r="S2191" s="5">
        <f t="shared" si="138"/>
        <v>42.682999999999993</v>
      </c>
      <c r="T2191" s="7">
        <f t="shared" si="139"/>
        <v>0.37949552337005321</v>
      </c>
    </row>
    <row r="2192" spans="1:20" ht="15.6">
      <c r="A2192" s="2">
        <v>4246</v>
      </c>
      <c r="B2192" s="3">
        <v>46120</v>
      </c>
      <c r="C2192" s="4">
        <f>YEAR(SalesDataTable[[#This Row],[Order Date]])</f>
        <v>2026</v>
      </c>
      <c r="D2192" s="4" t="str">
        <f>"Q"&amp;ROUNDUP(MONTH(SalesDataTable[[#This Row],[Order Date]])/3,0)</f>
        <v>Q2</v>
      </c>
      <c r="E2192" s="4">
        <f>MONTH(SalesDataTable[[#This Row],[Order Date]])</f>
        <v>4</v>
      </c>
      <c r="F2192" s="4" t="str">
        <f>TEXT(SalesDataTable[[#This Row],[Order Date]],"MMM")</f>
        <v>Apr</v>
      </c>
      <c r="G2192" s="4" t="s">
        <v>20</v>
      </c>
      <c r="H2192" s="4" t="s">
        <v>33</v>
      </c>
      <c r="I2192" s="4" t="s">
        <v>8</v>
      </c>
      <c r="J2192" s="4" t="s">
        <v>16</v>
      </c>
      <c r="K2192" s="4" t="s">
        <v>9</v>
      </c>
      <c r="L2192" s="4" t="s">
        <v>37</v>
      </c>
      <c r="M2192" s="8">
        <v>5</v>
      </c>
      <c r="N2192" s="5">
        <v>156.57</v>
      </c>
      <c r="O2192" s="6">
        <v>0.15</v>
      </c>
      <c r="P2192" s="5">
        <v>80.849999999999994</v>
      </c>
      <c r="Q2192" s="5">
        <f t="shared" si="136"/>
        <v>665.4224999999999</v>
      </c>
      <c r="R2192" s="5">
        <f t="shared" si="137"/>
        <v>404.25</v>
      </c>
      <c r="S2192" s="5">
        <f t="shared" si="138"/>
        <v>261.1724999999999</v>
      </c>
      <c r="T2192" s="7">
        <f t="shared" si="139"/>
        <v>0.39249123677062309</v>
      </c>
    </row>
    <row r="2193" spans="1:20" ht="15.6">
      <c r="A2193" s="2">
        <v>4247</v>
      </c>
      <c r="B2193" s="3">
        <v>46148</v>
      </c>
      <c r="C2193" s="4">
        <f>YEAR(SalesDataTable[[#This Row],[Order Date]])</f>
        <v>2026</v>
      </c>
      <c r="D2193" s="4" t="str">
        <f>"Q"&amp;ROUNDUP(MONTH(SalesDataTable[[#This Row],[Order Date]])/3,0)</f>
        <v>Q2</v>
      </c>
      <c r="E2193" s="4">
        <f>MONTH(SalesDataTable[[#This Row],[Order Date]])</f>
        <v>5</v>
      </c>
      <c r="F2193" s="4" t="str">
        <f>TEXT(SalesDataTable[[#This Row],[Order Date]],"MMM")</f>
        <v>May</v>
      </c>
      <c r="G2193" s="4" t="s">
        <v>11</v>
      </c>
      <c r="H2193" s="4" t="s">
        <v>52</v>
      </c>
      <c r="I2193" s="4" t="s">
        <v>2</v>
      </c>
      <c r="J2193" s="4" t="s">
        <v>13</v>
      </c>
      <c r="K2193" s="4" t="s">
        <v>4</v>
      </c>
      <c r="L2193" s="4" t="s">
        <v>22</v>
      </c>
      <c r="M2193" s="8">
        <v>2</v>
      </c>
      <c r="N2193" s="5">
        <v>51.3</v>
      </c>
      <c r="O2193" s="6">
        <v>0</v>
      </c>
      <c r="P2193" s="5">
        <v>23.12</v>
      </c>
      <c r="Q2193" s="5">
        <f t="shared" si="136"/>
        <v>102.6</v>
      </c>
      <c r="R2193" s="5">
        <f t="shared" si="137"/>
        <v>46.24</v>
      </c>
      <c r="S2193" s="5">
        <f t="shared" si="138"/>
        <v>56.359999999999992</v>
      </c>
      <c r="T2193" s="7">
        <f t="shared" si="139"/>
        <v>0.54931773879142298</v>
      </c>
    </row>
    <row r="2194" spans="1:20" ht="15.6">
      <c r="A2194" s="2">
        <v>4249</v>
      </c>
      <c r="B2194" s="3">
        <v>46026</v>
      </c>
      <c r="C2194" s="4">
        <f>YEAR(SalesDataTable[[#This Row],[Order Date]])</f>
        <v>2026</v>
      </c>
      <c r="D2194" s="4" t="str">
        <f>"Q"&amp;ROUNDUP(MONTH(SalesDataTable[[#This Row],[Order Date]])/3,0)</f>
        <v>Q1</v>
      </c>
      <c r="E2194" s="4">
        <f>MONTH(SalesDataTable[[#This Row],[Order Date]])</f>
        <v>1</v>
      </c>
      <c r="F2194" s="4" t="str">
        <f>TEXT(SalesDataTable[[#This Row],[Order Date]],"MMM")</f>
        <v>Jan</v>
      </c>
      <c r="G2194" s="4" t="s">
        <v>20</v>
      </c>
      <c r="H2194" s="4" t="s">
        <v>21</v>
      </c>
      <c r="I2194" s="4" t="s">
        <v>28</v>
      </c>
      <c r="J2194" s="4" t="s">
        <v>13</v>
      </c>
      <c r="K2194" s="4" t="s">
        <v>4</v>
      </c>
      <c r="L2194" s="4" t="s">
        <v>30</v>
      </c>
      <c r="M2194" s="8">
        <v>2</v>
      </c>
      <c r="N2194" s="5">
        <v>100.12</v>
      </c>
      <c r="O2194" s="6">
        <v>0.1</v>
      </c>
      <c r="P2194" s="5">
        <v>49.67</v>
      </c>
      <c r="Q2194" s="5">
        <f t="shared" si="136"/>
        <v>180.21600000000001</v>
      </c>
      <c r="R2194" s="5">
        <f t="shared" si="137"/>
        <v>99.34</v>
      </c>
      <c r="S2194" s="5">
        <f t="shared" si="138"/>
        <v>80.876000000000005</v>
      </c>
      <c r="T2194" s="7">
        <f t="shared" si="139"/>
        <v>0.44877258401029874</v>
      </c>
    </row>
    <row r="2195" spans="1:20" ht="15.6">
      <c r="A2195" s="2">
        <v>4251</v>
      </c>
      <c r="B2195" s="3">
        <v>46294</v>
      </c>
      <c r="C2195" s="4">
        <f>YEAR(SalesDataTable[[#This Row],[Order Date]])</f>
        <v>2026</v>
      </c>
      <c r="D2195" s="4" t="str">
        <f>"Q"&amp;ROUNDUP(MONTH(SalesDataTable[[#This Row],[Order Date]])/3,0)</f>
        <v>Q3</v>
      </c>
      <c r="E2195" s="4">
        <f>MONTH(SalesDataTable[[#This Row],[Order Date]])</f>
        <v>9</v>
      </c>
      <c r="F2195" s="4" t="str">
        <f>TEXT(SalesDataTable[[#This Row],[Order Date]],"MMM")</f>
        <v>Sep</v>
      </c>
      <c r="G2195" s="4" t="s">
        <v>6</v>
      </c>
      <c r="H2195" s="4" t="s">
        <v>41</v>
      </c>
      <c r="I2195" s="4" t="s">
        <v>2</v>
      </c>
      <c r="J2195" s="4" t="s">
        <v>3</v>
      </c>
      <c r="K2195" s="4" t="s">
        <v>4</v>
      </c>
      <c r="L2195" s="4" t="s">
        <v>26</v>
      </c>
      <c r="M2195" s="8">
        <v>1</v>
      </c>
      <c r="N2195" s="5">
        <v>40.409999999999997</v>
      </c>
      <c r="O2195" s="6">
        <v>0.15</v>
      </c>
      <c r="P2195" s="5">
        <v>16.3</v>
      </c>
      <c r="Q2195" s="5">
        <f t="shared" si="136"/>
        <v>34.348499999999994</v>
      </c>
      <c r="R2195" s="5">
        <f t="shared" si="137"/>
        <v>16.3</v>
      </c>
      <c r="S2195" s="5">
        <f t="shared" si="138"/>
        <v>18.048499999999994</v>
      </c>
      <c r="T2195" s="7">
        <f t="shared" si="139"/>
        <v>0.52545234871974023</v>
      </c>
    </row>
    <row r="2196" spans="1:20" ht="15.6">
      <c r="A2196" s="2">
        <v>4252</v>
      </c>
      <c r="B2196" s="3">
        <v>46247</v>
      </c>
      <c r="C2196" s="4">
        <f>YEAR(SalesDataTable[[#This Row],[Order Date]])</f>
        <v>2026</v>
      </c>
      <c r="D2196" s="4" t="str">
        <f>"Q"&amp;ROUNDUP(MONTH(SalesDataTable[[#This Row],[Order Date]])/3,0)</f>
        <v>Q3</v>
      </c>
      <c r="E2196" s="4">
        <f>MONTH(SalesDataTable[[#This Row],[Order Date]])</f>
        <v>8</v>
      </c>
      <c r="F2196" s="4" t="str">
        <f>TEXT(SalesDataTable[[#This Row],[Order Date]],"MMM")</f>
        <v>Aug</v>
      </c>
      <c r="G2196" s="4" t="s">
        <v>6</v>
      </c>
      <c r="H2196" s="4" t="s">
        <v>43</v>
      </c>
      <c r="I2196" s="4" t="s">
        <v>2</v>
      </c>
      <c r="J2196" s="4" t="s">
        <v>3</v>
      </c>
      <c r="K2196" s="4" t="s">
        <v>14</v>
      </c>
      <c r="L2196" s="4" t="s">
        <v>15</v>
      </c>
      <c r="M2196" s="8">
        <v>1</v>
      </c>
      <c r="N2196" s="5">
        <v>36.67</v>
      </c>
      <c r="O2196" s="6">
        <v>0.1</v>
      </c>
      <c r="P2196" s="5">
        <v>13.18</v>
      </c>
      <c r="Q2196" s="5">
        <f t="shared" si="136"/>
        <v>33.003</v>
      </c>
      <c r="R2196" s="5">
        <f t="shared" si="137"/>
        <v>13.18</v>
      </c>
      <c r="S2196" s="5">
        <f t="shared" si="138"/>
        <v>19.823</v>
      </c>
      <c r="T2196" s="7">
        <f t="shared" si="139"/>
        <v>0.60064236584552921</v>
      </c>
    </row>
    <row r="2197" spans="1:20" ht="15.6">
      <c r="A2197" s="2">
        <v>4253</v>
      </c>
      <c r="B2197" s="3">
        <v>46101</v>
      </c>
      <c r="C2197" s="4">
        <f>YEAR(SalesDataTable[[#This Row],[Order Date]])</f>
        <v>2026</v>
      </c>
      <c r="D2197" s="4" t="str">
        <f>"Q"&amp;ROUNDUP(MONTH(SalesDataTable[[#This Row],[Order Date]])/3,0)</f>
        <v>Q1</v>
      </c>
      <c r="E2197" s="4">
        <f>MONTH(SalesDataTable[[#This Row],[Order Date]])</f>
        <v>3</v>
      </c>
      <c r="F2197" s="4" t="str">
        <f>TEXT(SalesDataTable[[#This Row],[Order Date]],"MMM")</f>
        <v>Mar</v>
      </c>
      <c r="G2197" s="4" t="s">
        <v>20</v>
      </c>
      <c r="H2197" s="4" t="s">
        <v>47</v>
      </c>
      <c r="I2197" s="4" t="s">
        <v>8</v>
      </c>
      <c r="J2197" s="4" t="s">
        <v>13</v>
      </c>
      <c r="K2197" s="4" t="s">
        <v>4</v>
      </c>
      <c r="L2197" s="4" t="s">
        <v>5</v>
      </c>
      <c r="M2197" s="8">
        <v>5</v>
      </c>
      <c r="N2197" s="5">
        <v>82.64</v>
      </c>
      <c r="O2197" s="6">
        <v>0.1</v>
      </c>
      <c r="P2197" s="5">
        <v>43.52</v>
      </c>
      <c r="Q2197" s="5">
        <f t="shared" si="136"/>
        <v>371.88</v>
      </c>
      <c r="R2197" s="5">
        <f t="shared" si="137"/>
        <v>217.60000000000002</v>
      </c>
      <c r="S2197" s="5">
        <f t="shared" si="138"/>
        <v>154.27999999999997</v>
      </c>
      <c r="T2197" s="7">
        <f t="shared" si="139"/>
        <v>0.41486501021834993</v>
      </c>
    </row>
    <row r="2198" spans="1:20" ht="15.6">
      <c r="A2198" s="2">
        <v>4255</v>
      </c>
      <c r="B2198" s="3">
        <v>46146</v>
      </c>
      <c r="C2198" s="4">
        <f>YEAR(SalesDataTable[[#This Row],[Order Date]])</f>
        <v>2026</v>
      </c>
      <c r="D2198" s="4" t="str">
        <f>"Q"&amp;ROUNDUP(MONTH(SalesDataTable[[#This Row],[Order Date]])/3,0)</f>
        <v>Q2</v>
      </c>
      <c r="E2198" s="4">
        <f>MONTH(SalesDataTable[[#This Row],[Order Date]])</f>
        <v>5</v>
      </c>
      <c r="F2198" s="4" t="str">
        <f>TEXT(SalesDataTable[[#This Row],[Order Date]],"MMM")</f>
        <v>May</v>
      </c>
      <c r="G2198" s="4" t="s">
        <v>20</v>
      </c>
      <c r="H2198" s="4" t="s">
        <v>31</v>
      </c>
      <c r="I2198" s="4" t="s">
        <v>28</v>
      </c>
      <c r="J2198" s="4" t="s">
        <v>3</v>
      </c>
      <c r="K2198" s="4" t="s">
        <v>14</v>
      </c>
      <c r="L2198" s="4" t="s">
        <v>15</v>
      </c>
      <c r="M2198" s="8">
        <v>6</v>
      </c>
      <c r="N2198" s="5">
        <v>36.04</v>
      </c>
      <c r="O2198" s="6">
        <v>0</v>
      </c>
      <c r="P2198" s="5">
        <v>13.38</v>
      </c>
      <c r="Q2198" s="5">
        <f t="shared" si="136"/>
        <v>216.24</v>
      </c>
      <c r="R2198" s="5">
        <f t="shared" si="137"/>
        <v>80.28</v>
      </c>
      <c r="S2198" s="5">
        <f t="shared" si="138"/>
        <v>135.96</v>
      </c>
      <c r="T2198" s="7">
        <f t="shared" si="139"/>
        <v>0.62874583795782468</v>
      </c>
    </row>
    <row r="2199" spans="1:20" ht="15.6">
      <c r="A2199" s="2">
        <v>4256</v>
      </c>
      <c r="B2199" s="3">
        <v>46251</v>
      </c>
      <c r="C2199" s="4">
        <f>YEAR(SalesDataTable[[#This Row],[Order Date]])</f>
        <v>2026</v>
      </c>
      <c r="D2199" s="4" t="str">
        <f>"Q"&amp;ROUNDUP(MONTH(SalesDataTable[[#This Row],[Order Date]])/3,0)</f>
        <v>Q3</v>
      </c>
      <c r="E2199" s="4">
        <f>MONTH(SalesDataTable[[#This Row],[Order Date]])</f>
        <v>8</v>
      </c>
      <c r="F2199" s="4" t="str">
        <f>TEXT(SalesDataTable[[#This Row],[Order Date]],"MMM")</f>
        <v>Aug</v>
      </c>
      <c r="G2199" s="4" t="s">
        <v>6</v>
      </c>
      <c r="H2199" s="4" t="s">
        <v>43</v>
      </c>
      <c r="I2199" s="4" t="s">
        <v>19</v>
      </c>
      <c r="J2199" s="4" t="s">
        <v>13</v>
      </c>
      <c r="K2199" s="4" t="s">
        <v>14</v>
      </c>
      <c r="L2199" s="4" t="s">
        <v>32</v>
      </c>
      <c r="M2199" s="8">
        <v>1</v>
      </c>
      <c r="N2199" s="5">
        <v>46.44</v>
      </c>
      <c r="O2199" s="6">
        <v>0.05</v>
      </c>
      <c r="P2199" s="5">
        <v>18.59</v>
      </c>
      <c r="Q2199" s="5">
        <f t="shared" si="136"/>
        <v>44.117999999999995</v>
      </c>
      <c r="R2199" s="5">
        <f t="shared" si="137"/>
        <v>18.59</v>
      </c>
      <c r="S2199" s="5">
        <f t="shared" si="138"/>
        <v>25.527999999999995</v>
      </c>
      <c r="T2199" s="7">
        <f t="shared" si="139"/>
        <v>0.57863003762636556</v>
      </c>
    </row>
    <row r="2200" spans="1:20" ht="15.6">
      <c r="A2200" s="2">
        <v>4257</v>
      </c>
      <c r="B2200" s="3">
        <v>46339</v>
      </c>
      <c r="C2200" s="4">
        <f>YEAR(SalesDataTable[[#This Row],[Order Date]])</f>
        <v>2026</v>
      </c>
      <c r="D2200" s="4" t="str">
        <f>"Q"&amp;ROUNDUP(MONTH(SalesDataTable[[#This Row],[Order Date]])/3,0)</f>
        <v>Q4</v>
      </c>
      <c r="E2200" s="4">
        <f>MONTH(SalesDataTable[[#This Row],[Order Date]])</f>
        <v>11</v>
      </c>
      <c r="F2200" s="4" t="str">
        <f>TEXT(SalesDataTable[[#This Row],[Order Date]],"MMM")</f>
        <v>Nov</v>
      </c>
      <c r="G2200" s="4" t="s">
        <v>20</v>
      </c>
      <c r="H2200" s="4" t="s">
        <v>47</v>
      </c>
      <c r="I2200" s="4" t="s">
        <v>19</v>
      </c>
      <c r="J2200" s="4" t="s">
        <v>13</v>
      </c>
      <c r="K2200" s="4" t="s">
        <v>34</v>
      </c>
      <c r="L2200" s="4" t="s">
        <v>38</v>
      </c>
      <c r="M2200" s="8">
        <v>2</v>
      </c>
      <c r="N2200" s="5">
        <v>124.06</v>
      </c>
      <c r="O2200" s="6">
        <v>0.05</v>
      </c>
      <c r="P2200" s="5">
        <v>69.98</v>
      </c>
      <c r="Q2200" s="5">
        <f t="shared" si="136"/>
        <v>235.714</v>
      </c>
      <c r="R2200" s="5">
        <f t="shared" si="137"/>
        <v>139.96</v>
      </c>
      <c r="S2200" s="5">
        <f t="shared" si="138"/>
        <v>95.753999999999991</v>
      </c>
      <c r="T2200" s="7">
        <f t="shared" si="139"/>
        <v>0.40622958330858577</v>
      </c>
    </row>
    <row r="2201" spans="1:20" ht="15.6">
      <c r="A2201" s="2">
        <v>4259</v>
      </c>
      <c r="B2201" s="3">
        <v>46354</v>
      </c>
      <c r="C2201" s="4">
        <f>YEAR(SalesDataTable[[#This Row],[Order Date]])</f>
        <v>2026</v>
      </c>
      <c r="D2201" s="4" t="str">
        <f>"Q"&amp;ROUNDUP(MONTH(SalesDataTable[[#This Row],[Order Date]])/3,0)</f>
        <v>Q4</v>
      </c>
      <c r="E2201" s="4">
        <f>MONTH(SalesDataTable[[#This Row],[Order Date]])</f>
        <v>11</v>
      </c>
      <c r="F2201" s="4" t="str">
        <f>TEXT(SalesDataTable[[#This Row],[Order Date]],"MMM")</f>
        <v>Nov</v>
      </c>
      <c r="G2201" s="4" t="s">
        <v>11</v>
      </c>
      <c r="H2201" s="4" t="s">
        <v>18</v>
      </c>
      <c r="I2201" s="4" t="s">
        <v>2</v>
      </c>
      <c r="J2201" s="4" t="s">
        <v>3</v>
      </c>
      <c r="K2201" s="4" t="s">
        <v>9</v>
      </c>
      <c r="L2201" s="4" t="s">
        <v>46</v>
      </c>
      <c r="M2201" s="8">
        <v>4</v>
      </c>
      <c r="N2201" s="5">
        <v>72.77</v>
      </c>
      <c r="O2201" s="6">
        <v>0</v>
      </c>
      <c r="P2201" s="5">
        <v>32.090000000000003</v>
      </c>
      <c r="Q2201" s="5">
        <f t="shared" si="136"/>
        <v>291.08</v>
      </c>
      <c r="R2201" s="5">
        <f t="shared" si="137"/>
        <v>128.36000000000001</v>
      </c>
      <c r="S2201" s="5">
        <f t="shared" si="138"/>
        <v>162.71999999999997</v>
      </c>
      <c r="T2201" s="7">
        <f t="shared" si="139"/>
        <v>0.55902157482479031</v>
      </c>
    </row>
    <row r="2202" spans="1:20" ht="15.6">
      <c r="A2202" s="2">
        <v>4260</v>
      </c>
      <c r="B2202" s="3">
        <v>46063</v>
      </c>
      <c r="C2202" s="4">
        <f>YEAR(SalesDataTable[[#This Row],[Order Date]])</f>
        <v>2026</v>
      </c>
      <c r="D2202" s="4" t="str">
        <f>"Q"&amp;ROUNDUP(MONTH(SalesDataTable[[#This Row],[Order Date]])/3,0)</f>
        <v>Q1</v>
      </c>
      <c r="E2202" s="4">
        <f>MONTH(SalesDataTable[[#This Row],[Order Date]])</f>
        <v>2</v>
      </c>
      <c r="F2202" s="4" t="str">
        <f>TEXT(SalesDataTable[[#This Row],[Order Date]],"MMM")</f>
        <v>Feb</v>
      </c>
      <c r="G2202" s="4" t="s">
        <v>11</v>
      </c>
      <c r="H2202" s="4" t="s">
        <v>52</v>
      </c>
      <c r="I2202" s="4" t="s">
        <v>28</v>
      </c>
      <c r="J2202" s="4" t="s">
        <v>3</v>
      </c>
      <c r="K2202" s="4" t="s">
        <v>14</v>
      </c>
      <c r="L2202" s="4" t="s">
        <v>44</v>
      </c>
      <c r="M2202" s="8">
        <v>1</v>
      </c>
      <c r="N2202" s="5">
        <v>131.24</v>
      </c>
      <c r="O2202" s="6">
        <v>0.05</v>
      </c>
      <c r="P2202" s="5">
        <v>66.14</v>
      </c>
      <c r="Q2202" s="5">
        <f t="shared" si="136"/>
        <v>124.678</v>
      </c>
      <c r="R2202" s="5">
        <f t="shared" si="137"/>
        <v>66.14</v>
      </c>
      <c r="S2202" s="5">
        <f t="shared" si="138"/>
        <v>58.537999999999997</v>
      </c>
      <c r="T2202" s="7">
        <f t="shared" si="139"/>
        <v>0.46951346669019395</v>
      </c>
    </row>
    <row r="2203" spans="1:20" ht="15.6">
      <c r="A2203" s="2">
        <v>4264</v>
      </c>
      <c r="B2203" s="3">
        <v>46106</v>
      </c>
      <c r="C2203" s="4">
        <f>YEAR(SalesDataTable[[#This Row],[Order Date]])</f>
        <v>2026</v>
      </c>
      <c r="D2203" s="4" t="str">
        <f>"Q"&amp;ROUNDUP(MONTH(SalesDataTable[[#This Row],[Order Date]])/3,0)</f>
        <v>Q1</v>
      </c>
      <c r="E2203" s="4">
        <f>MONTH(SalesDataTable[[#This Row],[Order Date]])</f>
        <v>3</v>
      </c>
      <c r="F2203" s="4" t="str">
        <f>TEXT(SalesDataTable[[#This Row],[Order Date]],"MMM")</f>
        <v>Mar</v>
      </c>
      <c r="G2203" s="4" t="s">
        <v>11</v>
      </c>
      <c r="H2203" s="4" t="s">
        <v>25</v>
      </c>
      <c r="I2203" s="4" t="s">
        <v>2</v>
      </c>
      <c r="J2203" s="4" t="s">
        <v>13</v>
      </c>
      <c r="K2203" s="4" t="s">
        <v>14</v>
      </c>
      <c r="L2203" s="4" t="s">
        <v>32</v>
      </c>
      <c r="M2203" s="8">
        <v>1</v>
      </c>
      <c r="N2203" s="5">
        <v>47.61</v>
      </c>
      <c r="O2203" s="6">
        <v>0</v>
      </c>
      <c r="P2203" s="5">
        <v>18.89</v>
      </c>
      <c r="Q2203" s="5">
        <f t="shared" si="136"/>
        <v>47.61</v>
      </c>
      <c r="R2203" s="5">
        <f t="shared" si="137"/>
        <v>18.89</v>
      </c>
      <c r="S2203" s="5">
        <f t="shared" si="138"/>
        <v>28.72</v>
      </c>
      <c r="T2203" s="7">
        <f t="shared" si="139"/>
        <v>0.60323461457676952</v>
      </c>
    </row>
    <row r="2204" spans="1:20" ht="15.6">
      <c r="A2204" s="2">
        <v>4265</v>
      </c>
      <c r="B2204" s="3">
        <v>46256</v>
      </c>
      <c r="C2204" s="4">
        <f>YEAR(SalesDataTable[[#This Row],[Order Date]])</f>
        <v>2026</v>
      </c>
      <c r="D2204" s="4" t="str">
        <f>"Q"&amp;ROUNDUP(MONTH(SalesDataTable[[#This Row],[Order Date]])/3,0)</f>
        <v>Q3</v>
      </c>
      <c r="E2204" s="4">
        <f>MONTH(SalesDataTable[[#This Row],[Order Date]])</f>
        <v>8</v>
      </c>
      <c r="F2204" s="4" t="str">
        <f>TEXT(SalesDataTable[[#This Row],[Order Date]],"MMM")</f>
        <v>Aug</v>
      </c>
      <c r="G2204" s="4" t="s">
        <v>11</v>
      </c>
      <c r="H2204" s="4" t="s">
        <v>52</v>
      </c>
      <c r="I2204" s="4" t="s">
        <v>2</v>
      </c>
      <c r="J2204" s="4" t="s">
        <v>3</v>
      </c>
      <c r="K2204" s="4" t="s">
        <v>4</v>
      </c>
      <c r="L2204" s="4" t="s">
        <v>26</v>
      </c>
      <c r="M2204" s="8">
        <v>1</v>
      </c>
      <c r="N2204" s="5">
        <v>40.98</v>
      </c>
      <c r="O2204" s="6">
        <v>0.05</v>
      </c>
      <c r="P2204" s="5">
        <v>16.600000000000001</v>
      </c>
      <c r="Q2204" s="5">
        <f t="shared" si="136"/>
        <v>38.930999999999997</v>
      </c>
      <c r="R2204" s="5">
        <f t="shared" si="137"/>
        <v>16.600000000000001</v>
      </c>
      <c r="S2204" s="5">
        <f t="shared" si="138"/>
        <v>22.330999999999996</v>
      </c>
      <c r="T2204" s="7">
        <f t="shared" si="139"/>
        <v>0.57360458246641488</v>
      </c>
    </row>
    <row r="2205" spans="1:20" ht="15.6">
      <c r="A2205" s="2">
        <v>4266</v>
      </c>
      <c r="B2205" s="3">
        <v>46382</v>
      </c>
      <c r="C2205" s="4">
        <f>YEAR(SalesDataTable[[#This Row],[Order Date]])</f>
        <v>2026</v>
      </c>
      <c r="D2205" s="4" t="str">
        <f>"Q"&amp;ROUNDUP(MONTH(SalesDataTable[[#This Row],[Order Date]])/3,0)</f>
        <v>Q4</v>
      </c>
      <c r="E2205" s="4">
        <f>MONTH(SalesDataTable[[#This Row],[Order Date]])</f>
        <v>12</v>
      </c>
      <c r="F2205" s="4" t="str">
        <f>TEXT(SalesDataTable[[#This Row],[Order Date]],"MMM")</f>
        <v>Dec</v>
      </c>
      <c r="G2205" s="4" t="s">
        <v>6</v>
      </c>
      <c r="H2205" s="4" t="s">
        <v>7</v>
      </c>
      <c r="I2205" s="4" t="s">
        <v>2</v>
      </c>
      <c r="J2205" s="4" t="s">
        <v>13</v>
      </c>
      <c r="K2205" s="4" t="s">
        <v>4</v>
      </c>
      <c r="L2205" s="4" t="s">
        <v>26</v>
      </c>
      <c r="M2205" s="8">
        <v>4</v>
      </c>
      <c r="N2205" s="5">
        <v>40.19</v>
      </c>
      <c r="O2205" s="6">
        <v>0.15</v>
      </c>
      <c r="P2205" s="5">
        <v>16.55</v>
      </c>
      <c r="Q2205" s="5">
        <f t="shared" si="136"/>
        <v>136.64599999999999</v>
      </c>
      <c r="R2205" s="5">
        <f t="shared" si="137"/>
        <v>66.2</v>
      </c>
      <c r="S2205" s="5">
        <f t="shared" si="138"/>
        <v>70.445999999999984</v>
      </c>
      <c r="T2205" s="7">
        <f t="shared" si="139"/>
        <v>0.51553649576277383</v>
      </c>
    </row>
    <row r="2206" spans="1:20" ht="15.6">
      <c r="A2206" s="2">
        <v>4267</v>
      </c>
      <c r="B2206" s="3">
        <v>46193</v>
      </c>
      <c r="C2206" s="4">
        <f>YEAR(SalesDataTable[[#This Row],[Order Date]])</f>
        <v>2026</v>
      </c>
      <c r="D2206" s="4" t="str">
        <f>"Q"&amp;ROUNDUP(MONTH(SalesDataTable[[#This Row],[Order Date]])/3,0)</f>
        <v>Q2</v>
      </c>
      <c r="E2206" s="4">
        <f>MONTH(SalesDataTable[[#This Row],[Order Date]])</f>
        <v>6</v>
      </c>
      <c r="F2206" s="4" t="str">
        <f>TEXT(SalesDataTable[[#This Row],[Order Date]],"MMM")</f>
        <v>Jun</v>
      </c>
      <c r="G2206" s="4" t="s">
        <v>20</v>
      </c>
      <c r="H2206" s="4" t="s">
        <v>47</v>
      </c>
      <c r="I2206" s="4" t="s">
        <v>8</v>
      </c>
      <c r="J2206" s="4" t="s">
        <v>16</v>
      </c>
      <c r="K2206" s="4" t="s">
        <v>4</v>
      </c>
      <c r="L2206" s="4" t="s">
        <v>26</v>
      </c>
      <c r="M2206" s="8">
        <v>6</v>
      </c>
      <c r="N2206" s="5">
        <v>40.229999999999997</v>
      </c>
      <c r="O2206" s="6">
        <v>0.15</v>
      </c>
      <c r="P2206" s="5">
        <v>17.079999999999998</v>
      </c>
      <c r="Q2206" s="5">
        <f t="shared" si="136"/>
        <v>205.173</v>
      </c>
      <c r="R2206" s="5">
        <f t="shared" si="137"/>
        <v>102.47999999999999</v>
      </c>
      <c r="S2206" s="5">
        <f t="shared" si="138"/>
        <v>102.69300000000001</v>
      </c>
      <c r="T2206" s="7">
        <f t="shared" si="139"/>
        <v>0.50051907414718322</v>
      </c>
    </row>
    <row r="2207" spans="1:20" ht="15.6">
      <c r="A2207" s="2">
        <v>4269</v>
      </c>
      <c r="B2207" s="3">
        <v>46284</v>
      </c>
      <c r="C2207" s="4">
        <f>YEAR(SalesDataTable[[#This Row],[Order Date]])</f>
        <v>2026</v>
      </c>
      <c r="D2207" s="4" t="str">
        <f>"Q"&amp;ROUNDUP(MONTH(SalesDataTable[[#This Row],[Order Date]])/3,0)</f>
        <v>Q3</v>
      </c>
      <c r="E2207" s="4">
        <f>MONTH(SalesDataTable[[#This Row],[Order Date]])</f>
        <v>9</v>
      </c>
      <c r="F2207" s="4" t="str">
        <f>TEXT(SalesDataTable[[#This Row],[Order Date]],"MMM")</f>
        <v>Sep</v>
      </c>
      <c r="G2207" s="4" t="s">
        <v>11</v>
      </c>
      <c r="H2207" s="4" t="s">
        <v>52</v>
      </c>
      <c r="I2207" s="4" t="s">
        <v>8</v>
      </c>
      <c r="J2207" s="4" t="s">
        <v>16</v>
      </c>
      <c r="K2207" s="4" t="s">
        <v>9</v>
      </c>
      <c r="L2207" s="4" t="s">
        <v>37</v>
      </c>
      <c r="M2207" s="8">
        <v>4</v>
      </c>
      <c r="N2207" s="5">
        <v>155.84</v>
      </c>
      <c r="O2207" s="6">
        <v>0.05</v>
      </c>
      <c r="P2207" s="5">
        <v>80.790000000000006</v>
      </c>
      <c r="Q2207" s="5">
        <f t="shared" si="136"/>
        <v>592.19200000000001</v>
      </c>
      <c r="R2207" s="5">
        <f t="shared" si="137"/>
        <v>323.16000000000003</v>
      </c>
      <c r="S2207" s="5">
        <f t="shared" si="138"/>
        <v>269.03199999999998</v>
      </c>
      <c r="T2207" s="7">
        <f t="shared" si="139"/>
        <v>0.45429860585755966</v>
      </c>
    </row>
    <row r="2208" spans="1:20" ht="15.6">
      <c r="A2208" s="2">
        <v>4270</v>
      </c>
      <c r="B2208" s="3">
        <v>46138</v>
      </c>
      <c r="C2208" s="4">
        <f>YEAR(SalesDataTable[[#This Row],[Order Date]])</f>
        <v>2026</v>
      </c>
      <c r="D2208" s="4" t="str">
        <f>"Q"&amp;ROUNDUP(MONTH(SalesDataTable[[#This Row],[Order Date]])/3,0)</f>
        <v>Q2</v>
      </c>
      <c r="E2208" s="4">
        <f>MONTH(SalesDataTable[[#This Row],[Order Date]])</f>
        <v>4</v>
      </c>
      <c r="F2208" s="4" t="str">
        <f>TEXT(SalesDataTable[[#This Row],[Order Date]],"MMM")</f>
        <v>Apr</v>
      </c>
      <c r="G2208" s="4" t="s">
        <v>20</v>
      </c>
      <c r="H2208" s="4" t="s">
        <v>31</v>
      </c>
      <c r="I2208" s="4" t="s">
        <v>19</v>
      </c>
      <c r="J2208" s="4" t="s">
        <v>16</v>
      </c>
      <c r="K2208" s="4" t="s">
        <v>23</v>
      </c>
      <c r="L2208" s="4" t="s">
        <v>29</v>
      </c>
      <c r="M2208" s="8">
        <v>2</v>
      </c>
      <c r="N2208" s="5">
        <v>191.59</v>
      </c>
      <c r="O2208" s="6">
        <v>0</v>
      </c>
      <c r="P2208" s="5">
        <v>102.52</v>
      </c>
      <c r="Q2208" s="5">
        <f t="shared" si="136"/>
        <v>383.18</v>
      </c>
      <c r="R2208" s="5">
        <f t="shared" si="137"/>
        <v>205.04</v>
      </c>
      <c r="S2208" s="5">
        <f t="shared" si="138"/>
        <v>178.14000000000001</v>
      </c>
      <c r="T2208" s="7">
        <f t="shared" si="139"/>
        <v>0.46489900307949272</v>
      </c>
    </row>
    <row r="2209" spans="1:20" ht="15.6">
      <c r="A2209" s="2">
        <v>4271</v>
      </c>
      <c r="B2209" s="3">
        <v>46231</v>
      </c>
      <c r="C2209" s="4">
        <f>YEAR(SalesDataTable[[#This Row],[Order Date]])</f>
        <v>2026</v>
      </c>
      <c r="D2209" s="4" t="str">
        <f>"Q"&amp;ROUNDUP(MONTH(SalesDataTable[[#This Row],[Order Date]])/3,0)</f>
        <v>Q3</v>
      </c>
      <c r="E2209" s="4">
        <f>MONTH(SalesDataTable[[#This Row],[Order Date]])</f>
        <v>7</v>
      </c>
      <c r="F2209" s="4" t="str">
        <f>TEXT(SalesDataTable[[#This Row],[Order Date]],"MMM")</f>
        <v>Jul</v>
      </c>
      <c r="G2209" s="4" t="s">
        <v>0</v>
      </c>
      <c r="H2209" s="4" t="s">
        <v>1</v>
      </c>
      <c r="I2209" s="4" t="s">
        <v>19</v>
      </c>
      <c r="J2209" s="4" t="s">
        <v>13</v>
      </c>
      <c r="K2209" s="4" t="s">
        <v>23</v>
      </c>
      <c r="L2209" s="4" t="s">
        <v>51</v>
      </c>
      <c r="M2209" s="8">
        <v>1</v>
      </c>
      <c r="N2209" s="5">
        <v>121.61</v>
      </c>
      <c r="O2209" s="6">
        <v>0.1</v>
      </c>
      <c r="P2209" s="5">
        <v>60.58</v>
      </c>
      <c r="Q2209" s="5">
        <f t="shared" si="136"/>
        <v>109.449</v>
      </c>
      <c r="R2209" s="5">
        <f t="shared" si="137"/>
        <v>60.58</v>
      </c>
      <c r="S2209" s="5">
        <f t="shared" si="138"/>
        <v>48.869</v>
      </c>
      <c r="T2209" s="7">
        <f t="shared" si="139"/>
        <v>0.4465001964385239</v>
      </c>
    </row>
    <row r="2210" spans="1:20" ht="15.6">
      <c r="A2210" s="2">
        <v>4272</v>
      </c>
      <c r="B2210" s="3">
        <v>46186</v>
      </c>
      <c r="C2210" s="4">
        <f>YEAR(SalesDataTable[[#This Row],[Order Date]])</f>
        <v>2026</v>
      </c>
      <c r="D2210" s="4" t="str">
        <f>"Q"&amp;ROUNDUP(MONTH(SalesDataTable[[#This Row],[Order Date]])/3,0)</f>
        <v>Q2</v>
      </c>
      <c r="E2210" s="4">
        <f>MONTH(SalesDataTable[[#This Row],[Order Date]])</f>
        <v>6</v>
      </c>
      <c r="F2210" s="4" t="str">
        <f>TEXT(SalesDataTable[[#This Row],[Order Date]],"MMM")</f>
        <v>Jun</v>
      </c>
      <c r="G2210" s="4" t="s">
        <v>20</v>
      </c>
      <c r="H2210" s="4" t="s">
        <v>31</v>
      </c>
      <c r="I2210" s="4" t="s">
        <v>28</v>
      </c>
      <c r="J2210" s="4" t="s">
        <v>3</v>
      </c>
      <c r="K2210" s="4" t="s">
        <v>23</v>
      </c>
      <c r="L2210" s="4" t="s">
        <v>29</v>
      </c>
      <c r="M2210" s="8">
        <v>4</v>
      </c>
      <c r="N2210" s="5">
        <v>190.97</v>
      </c>
      <c r="O2210" s="6">
        <v>0</v>
      </c>
      <c r="P2210" s="5">
        <v>103.36</v>
      </c>
      <c r="Q2210" s="5">
        <f t="shared" si="136"/>
        <v>763.88</v>
      </c>
      <c r="R2210" s="5">
        <f t="shared" si="137"/>
        <v>413.44</v>
      </c>
      <c r="S2210" s="5">
        <f t="shared" si="138"/>
        <v>350.44</v>
      </c>
      <c r="T2210" s="7">
        <f t="shared" si="139"/>
        <v>0.45876315651673039</v>
      </c>
    </row>
    <row r="2211" spans="1:20" ht="15.6">
      <c r="A2211" s="2">
        <v>4274</v>
      </c>
      <c r="B2211" s="3">
        <v>46167</v>
      </c>
      <c r="C2211" s="4">
        <f>YEAR(SalesDataTable[[#This Row],[Order Date]])</f>
        <v>2026</v>
      </c>
      <c r="D2211" s="4" t="str">
        <f>"Q"&amp;ROUNDUP(MONTH(SalesDataTable[[#This Row],[Order Date]])/3,0)</f>
        <v>Q2</v>
      </c>
      <c r="E2211" s="4">
        <f>MONTH(SalesDataTable[[#This Row],[Order Date]])</f>
        <v>5</v>
      </c>
      <c r="F2211" s="4" t="str">
        <f>TEXT(SalesDataTable[[#This Row],[Order Date]],"MMM")</f>
        <v>May</v>
      </c>
      <c r="G2211" s="4" t="s">
        <v>6</v>
      </c>
      <c r="H2211" s="4" t="s">
        <v>43</v>
      </c>
      <c r="I2211" s="4" t="s">
        <v>28</v>
      </c>
      <c r="J2211" s="4" t="s">
        <v>3</v>
      </c>
      <c r="K2211" s="4" t="s">
        <v>34</v>
      </c>
      <c r="L2211" s="4" t="s">
        <v>42</v>
      </c>
      <c r="M2211" s="8">
        <v>2</v>
      </c>
      <c r="N2211" s="5">
        <v>36.18</v>
      </c>
      <c r="O2211" s="6">
        <v>0</v>
      </c>
      <c r="P2211" s="5">
        <v>13.71</v>
      </c>
      <c r="Q2211" s="5">
        <f t="shared" si="136"/>
        <v>72.36</v>
      </c>
      <c r="R2211" s="5">
        <f t="shared" si="137"/>
        <v>27.42</v>
      </c>
      <c r="S2211" s="5">
        <f t="shared" si="138"/>
        <v>44.94</v>
      </c>
      <c r="T2211" s="7">
        <f t="shared" si="139"/>
        <v>0.62106135986733002</v>
      </c>
    </row>
    <row r="2212" spans="1:20" ht="15.6">
      <c r="A2212" s="2">
        <v>4275</v>
      </c>
      <c r="B2212" s="3">
        <v>46302</v>
      </c>
      <c r="C2212" s="4">
        <f>YEAR(SalesDataTable[[#This Row],[Order Date]])</f>
        <v>2026</v>
      </c>
      <c r="D2212" s="4" t="str">
        <f>"Q"&amp;ROUNDUP(MONTH(SalesDataTable[[#This Row],[Order Date]])/3,0)</f>
        <v>Q4</v>
      </c>
      <c r="E2212" s="4">
        <f>MONTH(SalesDataTable[[#This Row],[Order Date]])</f>
        <v>10</v>
      </c>
      <c r="F2212" s="4" t="str">
        <f>TEXT(SalesDataTable[[#This Row],[Order Date]],"MMM")</f>
        <v>Oct</v>
      </c>
      <c r="G2212" s="4" t="s">
        <v>20</v>
      </c>
      <c r="H2212" s="4" t="s">
        <v>31</v>
      </c>
      <c r="I2212" s="4" t="s">
        <v>28</v>
      </c>
      <c r="J2212" s="4" t="s">
        <v>3</v>
      </c>
      <c r="K2212" s="4" t="s">
        <v>4</v>
      </c>
      <c r="L2212" s="4" t="s">
        <v>22</v>
      </c>
      <c r="M2212" s="8">
        <v>1</v>
      </c>
      <c r="N2212" s="5">
        <v>49.56</v>
      </c>
      <c r="O2212" s="6">
        <v>0.05</v>
      </c>
      <c r="P2212" s="5">
        <v>22.88</v>
      </c>
      <c r="Q2212" s="5">
        <f t="shared" si="136"/>
        <v>47.082000000000001</v>
      </c>
      <c r="R2212" s="5">
        <f t="shared" si="137"/>
        <v>22.88</v>
      </c>
      <c r="S2212" s="5">
        <f t="shared" si="138"/>
        <v>24.202000000000002</v>
      </c>
      <c r="T2212" s="7">
        <f t="shared" si="139"/>
        <v>0.51403933562720361</v>
      </c>
    </row>
    <row r="2213" spans="1:20" ht="15.6">
      <c r="A2213" s="2">
        <v>4276</v>
      </c>
      <c r="B2213" s="3">
        <v>46123</v>
      </c>
      <c r="C2213" s="4">
        <f>YEAR(SalesDataTable[[#This Row],[Order Date]])</f>
        <v>2026</v>
      </c>
      <c r="D2213" s="4" t="str">
        <f>"Q"&amp;ROUNDUP(MONTH(SalesDataTable[[#This Row],[Order Date]])/3,0)</f>
        <v>Q2</v>
      </c>
      <c r="E2213" s="4">
        <f>MONTH(SalesDataTable[[#This Row],[Order Date]])</f>
        <v>4</v>
      </c>
      <c r="F2213" s="4" t="str">
        <f>TEXT(SalesDataTable[[#This Row],[Order Date]],"MMM")</f>
        <v>Apr</v>
      </c>
      <c r="G2213" s="4" t="s">
        <v>20</v>
      </c>
      <c r="H2213" s="4" t="s">
        <v>33</v>
      </c>
      <c r="I2213" s="4" t="s">
        <v>2</v>
      </c>
      <c r="J2213" s="4" t="s">
        <v>13</v>
      </c>
      <c r="K2213" s="4" t="s">
        <v>14</v>
      </c>
      <c r="L2213" s="4" t="s">
        <v>48</v>
      </c>
      <c r="M2213" s="8">
        <v>2</v>
      </c>
      <c r="N2213" s="5">
        <v>167.01</v>
      </c>
      <c r="O2213" s="6">
        <v>0</v>
      </c>
      <c r="P2213" s="5">
        <v>89.8</v>
      </c>
      <c r="Q2213" s="5">
        <f t="shared" si="136"/>
        <v>334.02</v>
      </c>
      <c r="R2213" s="5">
        <f t="shared" si="137"/>
        <v>179.6</v>
      </c>
      <c r="S2213" s="5">
        <f t="shared" si="138"/>
        <v>154.41999999999999</v>
      </c>
      <c r="T2213" s="7">
        <f t="shared" si="139"/>
        <v>0.46230764624872761</v>
      </c>
    </row>
    <row r="2214" spans="1:20" ht="15.6">
      <c r="A2214" s="2">
        <v>4277</v>
      </c>
      <c r="B2214" s="3">
        <v>46039</v>
      </c>
      <c r="C2214" s="4">
        <f>YEAR(SalesDataTable[[#This Row],[Order Date]])</f>
        <v>2026</v>
      </c>
      <c r="D2214" s="4" t="str">
        <f>"Q"&amp;ROUNDUP(MONTH(SalesDataTable[[#This Row],[Order Date]])/3,0)</f>
        <v>Q1</v>
      </c>
      <c r="E2214" s="4">
        <f>MONTH(SalesDataTable[[#This Row],[Order Date]])</f>
        <v>1</v>
      </c>
      <c r="F2214" s="4" t="str">
        <f>TEXT(SalesDataTable[[#This Row],[Order Date]],"MMM")</f>
        <v>Jan</v>
      </c>
      <c r="G2214" s="4" t="s">
        <v>6</v>
      </c>
      <c r="H2214" s="4" t="s">
        <v>41</v>
      </c>
      <c r="I2214" s="4" t="s">
        <v>19</v>
      </c>
      <c r="J2214" s="4" t="s">
        <v>3</v>
      </c>
      <c r="K2214" s="4" t="s">
        <v>34</v>
      </c>
      <c r="L2214" s="4" t="s">
        <v>45</v>
      </c>
      <c r="M2214" s="8">
        <v>1</v>
      </c>
      <c r="N2214" s="5">
        <v>50.52</v>
      </c>
      <c r="O2214" s="6">
        <v>0.05</v>
      </c>
      <c r="P2214" s="5">
        <v>22.37</v>
      </c>
      <c r="Q2214" s="5">
        <f t="shared" si="136"/>
        <v>47.994</v>
      </c>
      <c r="R2214" s="5">
        <f t="shared" si="137"/>
        <v>22.37</v>
      </c>
      <c r="S2214" s="5">
        <f t="shared" si="138"/>
        <v>25.623999999999999</v>
      </c>
      <c r="T2214" s="7">
        <f t="shared" si="139"/>
        <v>0.5339000708421886</v>
      </c>
    </row>
    <row r="2215" spans="1:20" ht="15.6">
      <c r="A2215" s="2">
        <v>4281</v>
      </c>
      <c r="B2215" s="3">
        <v>46170</v>
      </c>
      <c r="C2215" s="4">
        <f>YEAR(SalesDataTable[[#This Row],[Order Date]])</f>
        <v>2026</v>
      </c>
      <c r="D2215" s="4" t="str">
        <f>"Q"&amp;ROUNDUP(MONTH(SalesDataTable[[#This Row],[Order Date]])/3,0)</f>
        <v>Q2</v>
      </c>
      <c r="E2215" s="4">
        <f>MONTH(SalesDataTable[[#This Row],[Order Date]])</f>
        <v>5</v>
      </c>
      <c r="F2215" s="4" t="str">
        <f>TEXT(SalesDataTable[[#This Row],[Order Date]],"MMM")</f>
        <v>May</v>
      </c>
      <c r="G2215" s="4" t="s">
        <v>11</v>
      </c>
      <c r="H2215" s="4" t="s">
        <v>12</v>
      </c>
      <c r="I2215" s="4" t="s">
        <v>28</v>
      </c>
      <c r="J2215" s="4" t="s">
        <v>13</v>
      </c>
      <c r="K2215" s="4" t="s">
        <v>4</v>
      </c>
      <c r="L2215" s="4" t="s">
        <v>22</v>
      </c>
      <c r="M2215" s="8">
        <v>1</v>
      </c>
      <c r="N2215" s="5">
        <v>50.64</v>
      </c>
      <c r="O2215" s="6">
        <v>0</v>
      </c>
      <c r="P2215" s="5">
        <v>22.97</v>
      </c>
      <c r="Q2215" s="5">
        <f t="shared" si="136"/>
        <v>50.64</v>
      </c>
      <c r="R2215" s="5">
        <f t="shared" si="137"/>
        <v>22.97</v>
      </c>
      <c r="S2215" s="5">
        <f t="shared" si="138"/>
        <v>27.67</v>
      </c>
      <c r="T2215" s="7">
        <f t="shared" si="139"/>
        <v>0.54640600315955767</v>
      </c>
    </row>
    <row r="2216" spans="1:20" ht="15.6">
      <c r="A2216" s="2">
        <v>4285</v>
      </c>
      <c r="B2216" s="3">
        <v>46303</v>
      </c>
      <c r="C2216" s="4">
        <f>YEAR(SalesDataTable[[#This Row],[Order Date]])</f>
        <v>2026</v>
      </c>
      <c r="D2216" s="4" t="str">
        <f>"Q"&amp;ROUNDUP(MONTH(SalesDataTable[[#This Row],[Order Date]])/3,0)</f>
        <v>Q4</v>
      </c>
      <c r="E2216" s="4">
        <f>MONTH(SalesDataTable[[#This Row],[Order Date]])</f>
        <v>10</v>
      </c>
      <c r="F2216" s="4" t="str">
        <f>TEXT(SalesDataTable[[#This Row],[Order Date]],"MMM")</f>
        <v>Oct</v>
      </c>
      <c r="G2216" s="4" t="s">
        <v>20</v>
      </c>
      <c r="H2216" s="4" t="s">
        <v>21</v>
      </c>
      <c r="I2216" s="4" t="s">
        <v>2</v>
      </c>
      <c r="J2216" s="4" t="s">
        <v>3</v>
      </c>
      <c r="K2216" s="4" t="s">
        <v>9</v>
      </c>
      <c r="L2216" s="4" t="s">
        <v>10</v>
      </c>
      <c r="M2216" s="8">
        <v>1</v>
      </c>
      <c r="N2216" s="5">
        <v>93.39</v>
      </c>
      <c r="O2216" s="6">
        <v>0</v>
      </c>
      <c r="P2216" s="5">
        <v>45.98</v>
      </c>
      <c r="Q2216" s="5">
        <f t="shared" si="136"/>
        <v>93.39</v>
      </c>
      <c r="R2216" s="5">
        <f t="shared" si="137"/>
        <v>45.98</v>
      </c>
      <c r="S2216" s="5">
        <f t="shared" si="138"/>
        <v>47.410000000000004</v>
      </c>
      <c r="T2216" s="7">
        <f t="shared" si="139"/>
        <v>0.50765606595995294</v>
      </c>
    </row>
    <row r="2217" spans="1:20" ht="15.6">
      <c r="A2217" s="2">
        <v>4286</v>
      </c>
      <c r="B2217" s="3">
        <v>46298</v>
      </c>
      <c r="C2217" s="4">
        <f>YEAR(SalesDataTable[[#This Row],[Order Date]])</f>
        <v>2026</v>
      </c>
      <c r="D2217" s="4" t="str">
        <f>"Q"&amp;ROUNDUP(MONTH(SalesDataTable[[#This Row],[Order Date]])/3,0)</f>
        <v>Q4</v>
      </c>
      <c r="E2217" s="4">
        <f>MONTH(SalesDataTable[[#This Row],[Order Date]])</f>
        <v>10</v>
      </c>
      <c r="F2217" s="4" t="str">
        <f>TEXT(SalesDataTable[[#This Row],[Order Date]],"MMM")</f>
        <v>Oct</v>
      </c>
      <c r="G2217" s="4" t="s">
        <v>6</v>
      </c>
      <c r="H2217" s="4" t="s">
        <v>27</v>
      </c>
      <c r="I2217" s="4" t="s">
        <v>19</v>
      </c>
      <c r="J2217" s="4" t="s">
        <v>3</v>
      </c>
      <c r="K2217" s="4" t="s">
        <v>23</v>
      </c>
      <c r="L2217" s="4" t="s">
        <v>24</v>
      </c>
      <c r="M2217" s="8">
        <v>4</v>
      </c>
      <c r="N2217" s="5">
        <v>341.95</v>
      </c>
      <c r="O2217" s="6">
        <v>0.05</v>
      </c>
      <c r="P2217" s="5">
        <v>199.9</v>
      </c>
      <c r="Q2217" s="5">
        <f t="shared" si="136"/>
        <v>1299.4099999999999</v>
      </c>
      <c r="R2217" s="5">
        <f t="shared" si="137"/>
        <v>799.6</v>
      </c>
      <c r="S2217" s="5">
        <f t="shared" si="138"/>
        <v>499.80999999999983</v>
      </c>
      <c r="T2217" s="7">
        <f t="shared" si="139"/>
        <v>0.38464379987840625</v>
      </c>
    </row>
    <row r="2218" spans="1:20" ht="15.6">
      <c r="A2218" s="2">
        <v>4287</v>
      </c>
      <c r="B2218" s="3">
        <v>46226</v>
      </c>
      <c r="C2218" s="4">
        <f>YEAR(SalesDataTable[[#This Row],[Order Date]])</f>
        <v>2026</v>
      </c>
      <c r="D2218" s="4" t="str">
        <f>"Q"&amp;ROUNDUP(MONTH(SalesDataTable[[#This Row],[Order Date]])/3,0)</f>
        <v>Q3</v>
      </c>
      <c r="E2218" s="4">
        <f>MONTH(SalesDataTable[[#This Row],[Order Date]])</f>
        <v>7</v>
      </c>
      <c r="F2218" s="4" t="str">
        <f>TEXT(SalesDataTable[[#This Row],[Order Date]],"MMM")</f>
        <v>Jul</v>
      </c>
      <c r="G2218" s="4" t="s">
        <v>20</v>
      </c>
      <c r="H2218" s="4" t="s">
        <v>33</v>
      </c>
      <c r="I2218" s="4" t="s">
        <v>28</v>
      </c>
      <c r="J2218" s="4" t="s">
        <v>3</v>
      </c>
      <c r="K2218" s="4" t="s">
        <v>9</v>
      </c>
      <c r="L2218" s="4" t="s">
        <v>37</v>
      </c>
      <c r="M2218" s="8">
        <v>5</v>
      </c>
      <c r="N2218" s="5">
        <v>156.69</v>
      </c>
      <c r="O2218" s="6">
        <v>0</v>
      </c>
      <c r="P2218" s="5">
        <v>80.489999999999995</v>
      </c>
      <c r="Q2218" s="5">
        <f t="shared" si="136"/>
        <v>783.45</v>
      </c>
      <c r="R2218" s="5">
        <f t="shared" si="137"/>
        <v>402.45</v>
      </c>
      <c r="S2218" s="5">
        <f t="shared" si="138"/>
        <v>381.00000000000006</v>
      </c>
      <c r="T2218" s="7">
        <f t="shared" si="139"/>
        <v>0.48631054949262881</v>
      </c>
    </row>
    <row r="2219" spans="1:20" ht="15.6">
      <c r="A2219" s="2">
        <v>4290</v>
      </c>
      <c r="B2219" s="3">
        <v>46285</v>
      </c>
      <c r="C2219" s="4">
        <f>YEAR(SalesDataTable[[#This Row],[Order Date]])</f>
        <v>2026</v>
      </c>
      <c r="D2219" s="4" t="str">
        <f>"Q"&amp;ROUNDUP(MONTH(SalesDataTable[[#This Row],[Order Date]])/3,0)</f>
        <v>Q3</v>
      </c>
      <c r="E2219" s="4">
        <f>MONTH(SalesDataTable[[#This Row],[Order Date]])</f>
        <v>9</v>
      </c>
      <c r="F2219" s="4" t="str">
        <f>TEXT(SalesDataTable[[#This Row],[Order Date]],"MMM")</f>
        <v>Sep</v>
      </c>
      <c r="G2219" s="4" t="s">
        <v>11</v>
      </c>
      <c r="H2219" s="4" t="s">
        <v>12</v>
      </c>
      <c r="I2219" s="4" t="s">
        <v>19</v>
      </c>
      <c r="J2219" s="4" t="s">
        <v>3</v>
      </c>
      <c r="K2219" s="4" t="s">
        <v>4</v>
      </c>
      <c r="L2219" s="4" t="s">
        <v>22</v>
      </c>
      <c r="M2219" s="8">
        <v>2</v>
      </c>
      <c r="N2219" s="5">
        <v>51.48</v>
      </c>
      <c r="O2219" s="6">
        <v>0.05</v>
      </c>
      <c r="P2219" s="5">
        <v>22.38</v>
      </c>
      <c r="Q2219" s="5">
        <f t="shared" si="136"/>
        <v>97.811999999999983</v>
      </c>
      <c r="R2219" s="5">
        <f t="shared" si="137"/>
        <v>44.76</v>
      </c>
      <c r="S2219" s="5">
        <f t="shared" si="138"/>
        <v>53.051999999999985</v>
      </c>
      <c r="T2219" s="7">
        <f t="shared" si="139"/>
        <v>0.54238743712427917</v>
      </c>
    </row>
    <row r="2220" spans="1:20" ht="15.6">
      <c r="A2220" s="2">
        <v>4293</v>
      </c>
      <c r="B2220" s="3">
        <v>46277</v>
      </c>
      <c r="C2220" s="4">
        <f>YEAR(SalesDataTable[[#This Row],[Order Date]])</f>
        <v>2026</v>
      </c>
      <c r="D2220" s="4" t="str">
        <f>"Q"&amp;ROUNDUP(MONTH(SalesDataTable[[#This Row],[Order Date]])/3,0)</f>
        <v>Q3</v>
      </c>
      <c r="E2220" s="4">
        <f>MONTH(SalesDataTable[[#This Row],[Order Date]])</f>
        <v>9</v>
      </c>
      <c r="F2220" s="4" t="str">
        <f>TEXT(SalesDataTable[[#This Row],[Order Date]],"MMM")</f>
        <v>Sep</v>
      </c>
      <c r="G2220" s="4" t="s">
        <v>6</v>
      </c>
      <c r="H2220" s="4" t="s">
        <v>43</v>
      </c>
      <c r="I2220" s="4" t="s">
        <v>8</v>
      </c>
      <c r="J2220" s="4" t="s">
        <v>13</v>
      </c>
      <c r="K2220" s="4" t="s">
        <v>23</v>
      </c>
      <c r="L2220" s="4" t="s">
        <v>24</v>
      </c>
      <c r="M2220" s="8">
        <v>4</v>
      </c>
      <c r="N2220" s="5">
        <v>344.67</v>
      </c>
      <c r="O2220" s="6">
        <v>0.1</v>
      </c>
      <c r="P2220" s="5">
        <v>195.35</v>
      </c>
      <c r="Q2220" s="5">
        <f t="shared" si="136"/>
        <v>1240.8120000000001</v>
      </c>
      <c r="R2220" s="5">
        <f t="shared" si="137"/>
        <v>781.4</v>
      </c>
      <c r="S2220" s="5">
        <f t="shared" si="138"/>
        <v>459.41200000000015</v>
      </c>
      <c r="T2220" s="7">
        <f t="shared" si="139"/>
        <v>0.37025109363868186</v>
      </c>
    </row>
    <row r="2221" spans="1:20" ht="15.6">
      <c r="A2221" s="2">
        <v>4294</v>
      </c>
      <c r="B2221" s="3">
        <v>46063</v>
      </c>
      <c r="C2221" s="4">
        <f>YEAR(SalesDataTable[[#This Row],[Order Date]])</f>
        <v>2026</v>
      </c>
      <c r="D2221" s="4" t="str">
        <f>"Q"&amp;ROUNDUP(MONTH(SalesDataTable[[#This Row],[Order Date]])/3,0)</f>
        <v>Q1</v>
      </c>
      <c r="E2221" s="4">
        <f>MONTH(SalesDataTable[[#This Row],[Order Date]])</f>
        <v>2</v>
      </c>
      <c r="F2221" s="4" t="str">
        <f>TEXT(SalesDataTable[[#This Row],[Order Date]],"MMM")</f>
        <v>Feb</v>
      </c>
      <c r="G2221" s="4" t="s">
        <v>6</v>
      </c>
      <c r="H2221" s="4" t="s">
        <v>7</v>
      </c>
      <c r="I2221" s="4" t="s">
        <v>8</v>
      </c>
      <c r="J2221" s="4" t="s">
        <v>13</v>
      </c>
      <c r="K2221" s="4" t="s">
        <v>34</v>
      </c>
      <c r="L2221" s="4" t="s">
        <v>45</v>
      </c>
      <c r="M2221" s="8">
        <v>5</v>
      </c>
      <c r="N2221" s="5">
        <v>51.37</v>
      </c>
      <c r="O2221" s="6">
        <v>0.05</v>
      </c>
      <c r="P2221" s="5">
        <v>21.81</v>
      </c>
      <c r="Q2221" s="5">
        <f t="shared" si="136"/>
        <v>244.00749999999996</v>
      </c>
      <c r="R2221" s="5">
        <f t="shared" si="137"/>
        <v>109.05</v>
      </c>
      <c r="S2221" s="5">
        <f t="shared" si="138"/>
        <v>134.95749999999998</v>
      </c>
      <c r="T2221" s="7">
        <f t="shared" si="139"/>
        <v>0.55308750755612024</v>
      </c>
    </row>
    <row r="2222" spans="1:20" ht="15.6">
      <c r="A2222" s="2">
        <v>4297</v>
      </c>
      <c r="B2222" s="3">
        <v>46226</v>
      </c>
      <c r="C2222" s="4">
        <f>YEAR(SalesDataTable[[#This Row],[Order Date]])</f>
        <v>2026</v>
      </c>
      <c r="D2222" s="4" t="str">
        <f>"Q"&amp;ROUNDUP(MONTH(SalesDataTable[[#This Row],[Order Date]])/3,0)</f>
        <v>Q3</v>
      </c>
      <c r="E2222" s="4">
        <f>MONTH(SalesDataTable[[#This Row],[Order Date]])</f>
        <v>7</v>
      </c>
      <c r="F2222" s="4" t="str">
        <f>TEXT(SalesDataTable[[#This Row],[Order Date]],"MMM")</f>
        <v>Jul</v>
      </c>
      <c r="G2222" s="4" t="s">
        <v>6</v>
      </c>
      <c r="H2222" s="4" t="s">
        <v>27</v>
      </c>
      <c r="I2222" s="4" t="s">
        <v>28</v>
      </c>
      <c r="J2222" s="4" t="s">
        <v>3</v>
      </c>
      <c r="K2222" s="4" t="s">
        <v>14</v>
      </c>
      <c r="L2222" s="4" t="s">
        <v>48</v>
      </c>
      <c r="M2222" s="8">
        <v>1</v>
      </c>
      <c r="N2222" s="5">
        <v>168.59</v>
      </c>
      <c r="O2222" s="6">
        <v>0.1</v>
      </c>
      <c r="P2222" s="5">
        <v>88.8</v>
      </c>
      <c r="Q2222" s="5">
        <f t="shared" si="136"/>
        <v>151.73099999999999</v>
      </c>
      <c r="R2222" s="5">
        <f t="shared" si="137"/>
        <v>88.8</v>
      </c>
      <c r="S2222" s="5">
        <f t="shared" si="138"/>
        <v>62.930999999999997</v>
      </c>
      <c r="T2222" s="7">
        <f t="shared" si="139"/>
        <v>0.41475374181940405</v>
      </c>
    </row>
    <row r="2223" spans="1:20" ht="15.6">
      <c r="A2223" s="2">
        <v>4299</v>
      </c>
      <c r="B2223" s="3">
        <v>46051</v>
      </c>
      <c r="C2223" s="4">
        <f>YEAR(SalesDataTable[[#This Row],[Order Date]])</f>
        <v>2026</v>
      </c>
      <c r="D2223" s="4" t="str">
        <f>"Q"&amp;ROUNDUP(MONTH(SalesDataTable[[#This Row],[Order Date]])/3,0)</f>
        <v>Q1</v>
      </c>
      <c r="E2223" s="4">
        <f>MONTH(SalesDataTable[[#This Row],[Order Date]])</f>
        <v>1</v>
      </c>
      <c r="F2223" s="4" t="str">
        <f>TEXT(SalesDataTable[[#This Row],[Order Date]],"MMM")</f>
        <v>Jan</v>
      </c>
      <c r="G2223" s="4" t="s">
        <v>0</v>
      </c>
      <c r="H2223" s="4" t="s">
        <v>36</v>
      </c>
      <c r="I2223" s="4" t="s">
        <v>8</v>
      </c>
      <c r="J2223" s="4" t="s">
        <v>16</v>
      </c>
      <c r="K2223" s="4" t="s">
        <v>14</v>
      </c>
      <c r="L2223" s="4" t="s">
        <v>44</v>
      </c>
      <c r="M2223" s="8">
        <v>12</v>
      </c>
      <c r="N2223" s="5">
        <v>132.21</v>
      </c>
      <c r="O2223" s="6">
        <v>0.1</v>
      </c>
      <c r="P2223" s="5">
        <v>68.95</v>
      </c>
      <c r="Q2223" s="5">
        <f t="shared" si="136"/>
        <v>1427.8679999999999</v>
      </c>
      <c r="R2223" s="5">
        <f t="shared" si="137"/>
        <v>827.40000000000009</v>
      </c>
      <c r="S2223" s="5">
        <f t="shared" si="138"/>
        <v>600.46799999999985</v>
      </c>
      <c r="T2223" s="7">
        <f t="shared" si="139"/>
        <v>0.42053467127213429</v>
      </c>
    </row>
    <row r="2224" spans="1:20" ht="15.6">
      <c r="A2224" s="2">
        <v>4301</v>
      </c>
      <c r="B2224" s="3">
        <v>46116</v>
      </c>
      <c r="C2224" s="4">
        <f>YEAR(SalesDataTable[[#This Row],[Order Date]])</f>
        <v>2026</v>
      </c>
      <c r="D2224" s="4" t="str">
        <f>"Q"&amp;ROUNDUP(MONTH(SalesDataTable[[#This Row],[Order Date]])/3,0)</f>
        <v>Q2</v>
      </c>
      <c r="E2224" s="4">
        <f>MONTH(SalesDataTable[[#This Row],[Order Date]])</f>
        <v>4</v>
      </c>
      <c r="F2224" s="4" t="str">
        <f>TEXT(SalesDataTable[[#This Row],[Order Date]],"MMM")</f>
        <v>Apr</v>
      </c>
      <c r="G2224" s="4" t="s">
        <v>11</v>
      </c>
      <c r="H2224" s="4" t="s">
        <v>52</v>
      </c>
      <c r="I2224" s="4" t="s">
        <v>19</v>
      </c>
      <c r="J2224" s="4" t="s">
        <v>13</v>
      </c>
      <c r="K2224" s="4" t="s">
        <v>34</v>
      </c>
      <c r="L2224" s="4" t="s">
        <v>38</v>
      </c>
      <c r="M2224" s="8">
        <v>1</v>
      </c>
      <c r="N2224" s="5">
        <v>122.77</v>
      </c>
      <c r="O2224" s="6">
        <v>0.1</v>
      </c>
      <c r="P2224" s="5">
        <v>70.59</v>
      </c>
      <c r="Q2224" s="5">
        <f t="shared" si="136"/>
        <v>110.49299999999999</v>
      </c>
      <c r="R2224" s="5">
        <f t="shared" si="137"/>
        <v>70.59</v>
      </c>
      <c r="S2224" s="5">
        <f t="shared" si="138"/>
        <v>39.902999999999992</v>
      </c>
      <c r="T2224" s="7">
        <f t="shared" si="139"/>
        <v>0.36113599956558329</v>
      </c>
    </row>
    <row r="2225" spans="1:20" ht="15.6">
      <c r="A2225" s="2">
        <v>4303</v>
      </c>
      <c r="B2225" s="3">
        <v>46183</v>
      </c>
      <c r="C2225" s="4">
        <f>YEAR(SalesDataTable[[#This Row],[Order Date]])</f>
        <v>2026</v>
      </c>
      <c r="D2225" s="4" t="str">
        <f>"Q"&amp;ROUNDUP(MONTH(SalesDataTable[[#This Row],[Order Date]])/3,0)</f>
        <v>Q2</v>
      </c>
      <c r="E2225" s="4">
        <f>MONTH(SalesDataTable[[#This Row],[Order Date]])</f>
        <v>6</v>
      </c>
      <c r="F2225" s="4" t="str">
        <f>TEXT(SalesDataTable[[#This Row],[Order Date]],"MMM")</f>
        <v>Jun</v>
      </c>
      <c r="G2225" s="4" t="s">
        <v>11</v>
      </c>
      <c r="H2225" s="4" t="s">
        <v>39</v>
      </c>
      <c r="I2225" s="4" t="s">
        <v>28</v>
      </c>
      <c r="J2225" s="4" t="s">
        <v>3</v>
      </c>
      <c r="K2225" s="4" t="s">
        <v>14</v>
      </c>
      <c r="L2225" s="4" t="s">
        <v>32</v>
      </c>
      <c r="M2225" s="8">
        <v>1</v>
      </c>
      <c r="N2225" s="5">
        <v>45.59</v>
      </c>
      <c r="O2225" s="6">
        <v>0</v>
      </c>
      <c r="P2225" s="5">
        <v>18.57</v>
      </c>
      <c r="Q2225" s="5">
        <f t="shared" si="136"/>
        <v>45.59</v>
      </c>
      <c r="R2225" s="5">
        <f t="shared" si="137"/>
        <v>18.57</v>
      </c>
      <c r="S2225" s="5">
        <f t="shared" si="138"/>
        <v>27.020000000000003</v>
      </c>
      <c r="T2225" s="7">
        <f t="shared" si="139"/>
        <v>0.59267383198069756</v>
      </c>
    </row>
    <row r="2226" spans="1:20" ht="15.6">
      <c r="A2226" s="2">
        <v>4304</v>
      </c>
      <c r="B2226" s="3">
        <v>46312</v>
      </c>
      <c r="C2226" s="4">
        <f>YEAR(SalesDataTable[[#This Row],[Order Date]])</f>
        <v>2026</v>
      </c>
      <c r="D2226" s="4" t="str">
        <f>"Q"&amp;ROUNDUP(MONTH(SalesDataTable[[#This Row],[Order Date]])/3,0)</f>
        <v>Q4</v>
      </c>
      <c r="E2226" s="4">
        <f>MONTH(SalesDataTable[[#This Row],[Order Date]])</f>
        <v>10</v>
      </c>
      <c r="F2226" s="4" t="str">
        <f>TEXT(SalesDataTable[[#This Row],[Order Date]],"MMM")</f>
        <v>Oct</v>
      </c>
      <c r="G2226" s="4" t="s">
        <v>6</v>
      </c>
      <c r="H2226" s="4" t="s">
        <v>49</v>
      </c>
      <c r="I2226" s="4" t="s">
        <v>19</v>
      </c>
      <c r="J2226" s="4" t="s">
        <v>13</v>
      </c>
      <c r="K2226" s="4" t="s">
        <v>34</v>
      </c>
      <c r="L2226" s="4" t="s">
        <v>35</v>
      </c>
      <c r="M2226" s="8">
        <v>1</v>
      </c>
      <c r="N2226" s="5">
        <v>40.67</v>
      </c>
      <c r="O2226" s="6">
        <v>0</v>
      </c>
      <c r="P2226" s="5">
        <v>15.09</v>
      </c>
      <c r="Q2226" s="5">
        <f t="shared" si="136"/>
        <v>40.67</v>
      </c>
      <c r="R2226" s="5">
        <f t="shared" si="137"/>
        <v>15.09</v>
      </c>
      <c r="S2226" s="5">
        <f t="shared" si="138"/>
        <v>25.580000000000002</v>
      </c>
      <c r="T2226" s="7">
        <f t="shared" si="139"/>
        <v>0.62896483894762722</v>
      </c>
    </row>
    <row r="2227" spans="1:20" ht="15.6">
      <c r="A2227" s="2">
        <v>4305</v>
      </c>
      <c r="B2227" s="3">
        <v>46367</v>
      </c>
      <c r="C2227" s="4">
        <f>YEAR(SalesDataTable[[#This Row],[Order Date]])</f>
        <v>2026</v>
      </c>
      <c r="D2227" s="4" t="str">
        <f>"Q"&amp;ROUNDUP(MONTH(SalesDataTable[[#This Row],[Order Date]])/3,0)</f>
        <v>Q4</v>
      </c>
      <c r="E2227" s="4">
        <f>MONTH(SalesDataTable[[#This Row],[Order Date]])</f>
        <v>12</v>
      </c>
      <c r="F2227" s="4" t="str">
        <f>TEXT(SalesDataTable[[#This Row],[Order Date]],"MMM")</f>
        <v>Dec</v>
      </c>
      <c r="G2227" s="4" t="s">
        <v>0</v>
      </c>
      <c r="H2227" s="4" t="s">
        <v>36</v>
      </c>
      <c r="I2227" s="4" t="s">
        <v>19</v>
      </c>
      <c r="J2227" s="4" t="s">
        <v>13</v>
      </c>
      <c r="K2227" s="4" t="s">
        <v>34</v>
      </c>
      <c r="L2227" s="4" t="s">
        <v>35</v>
      </c>
      <c r="M2227" s="8">
        <v>1</v>
      </c>
      <c r="N2227" s="5">
        <v>41.31</v>
      </c>
      <c r="O2227" s="6">
        <v>0.05</v>
      </c>
      <c r="P2227" s="5">
        <v>14.56</v>
      </c>
      <c r="Q2227" s="5">
        <f t="shared" si="136"/>
        <v>39.244500000000002</v>
      </c>
      <c r="R2227" s="5">
        <f t="shared" si="137"/>
        <v>14.56</v>
      </c>
      <c r="S2227" s="5">
        <f t="shared" si="138"/>
        <v>24.6845</v>
      </c>
      <c r="T2227" s="7">
        <f t="shared" si="139"/>
        <v>0.62899259768884808</v>
      </c>
    </row>
    <row r="2228" spans="1:20" ht="15.6">
      <c r="A2228" s="2">
        <v>4307</v>
      </c>
      <c r="B2228" s="3">
        <v>46197</v>
      </c>
      <c r="C2228" s="4">
        <f>YEAR(SalesDataTable[[#This Row],[Order Date]])</f>
        <v>2026</v>
      </c>
      <c r="D2228" s="4" t="str">
        <f>"Q"&amp;ROUNDUP(MONTH(SalesDataTable[[#This Row],[Order Date]])/3,0)</f>
        <v>Q2</v>
      </c>
      <c r="E2228" s="4">
        <f>MONTH(SalesDataTable[[#This Row],[Order Date]])</f>
        <v>6</v>
      </c>
      <c r="F2228" s="4" t="str">
        <f>TEXT(SalesDataTable[[#This Row],[Order Date]],"MMM")</f>
        <v>Jun</v>
      </c>
      <c r="G2228" s="4" t="s">
        <v>20</v>
      </c>
      <c r="H2228" s="4" t="s">
        <v>33</v>
      </c>
      <c r="I2228" s="4" t="s">
        <v>2</v>
      </c>
      <c r="J2228" s="4" t="s">
        <v>16</v>
      </c>
      <c r="K2228" s="4" t="s">
        <v>4</v>
      </c>
      <c r="L2228" s="4" t="s">
        <v>26</v>
      </c>
      <c r="M2228" s="8">
        <v>1</v>
      </c>
      <c r="N2228" s="5">
        <v>40.33</v>
      </c>
      <c r="O2228" s="6">
        <v>0</v>
      </c>
      <c r="P2228" s="5">
        <v>16.48</v>
      </c>
      <c r="Q2228" s="5">
        <f t="shared" si="136"/>
        <v>40.33</v>
      </c>
      <c r="R2228" s="5">
        <f t="shared" si="137"/>
        <v>16.48</v>
      </c>
      <c r="S2228" s="5">
        <f t="shared" si="138"/>
        <v>23.849999999999998</v>
      </c>
      <c r="T2228" s="7">
        <f t="shared" si="139"/>
        <v>0.59137118770146291</v>
      </c>
    </row>
    <row r="2229" spans="1:20" ht="15.6">
      <c r="A2229" s="2">
        <v>4309</v>
      </c>
      <c r="B2229" s="3">
        <v>46330</v>
      </c>
      <c r="C2229" s="4">
        <f>YEAR(SalesDataTable[[#This Row],[Order Date]])</f>
        <v>2026</v>
      </c>
      <c r="D2229" s="4" t="str">
        <f>"Q"&amp;ROUNDUP(MONTH(SalesDataTable[[#This Row],[Order Date]])/3,0)</f>
        <v>Q4</v>
      </c>
      <c r="E2229" s="4">
        <f>MONTH(SalesDataTable[[#This Row],[Order Date]])</f>
        <v>11</v>
      </c>
      <c r="F2229" s="4" t="str">
        <f>TEXT(SalesDataTable[[#This Row],[Order Date]],"MMM")</f>
        <v>Nov</v>
      </c>
      <c r="G2229" s="4" t="s">
        <v>20</v>
      </c>
      <c r="H2229" s="4" t="s">
        <v>33</v>
      </c>
      <c r="I2229" s="4" t="s">
        <v>2</v>
      </c>
      <c r="J2229" s="4" t="s">
        <v>16</v>
      </c>
      <c r="K2229" s="4" t="s">
        <v>4</v>
      </c>
      <c r="L2229" s="4" t="s">
        <v>22</v>
      </c>
      <c r="M2229" s="8">
        <v>1</v>
      </c>
      <c r="N2229" s="5">
        <v>50.32</v>
      </c>
      <c r="O2229" s="6">
        <v>0.05</v>
      </c>
      <c r="P2229" s="5">
        <v>22.46</v>
      </c>
      <c r="Q2229" s="5">
        <f t="shared" si="136"/>
        <v>47.803999999999995</v>
      </c>
      <c r="R2229" s="5">
        <f t="shared" si="137"/>
        <v>22.46</v>
      </c>
      <c r="S2229" s="5">
        <f t="shared" si="138"/>
        <v>25.343999999999994</v>
      </c>
      <c r="T2229" s="7">
        <f t="shared" si="139"/>
        <v>0.53016483976236295</v>
      </c>
    </row>
    <row r="2230" spans="1:20" ht="15.6">
      <c r="A2230" s="2">
        <v>4311</v>
      </c>
      <c r="B2230" s="3">
        <v>46106</v>
      </c>
      <c r="C2230" s="4">
        <f>YEAR(SalesDataTable[[#This Row],[Order Date]])</f>
        <v>2026</v>
      </c>
      <c r="D2230" s="4" t="str">
        <f>"Q"&amp;ROUNDUP(MONTH(SalesDataTable[[#This Row],[Order Date]])/3,0)</f>
        <v>Q1</v>
      </c>
      <c r="E2230" s="4">
        <f>MONTH(SalesDataTable[[#This Row],[Order Date]])</f>
        <v>3</v>
      </c>
      <c r="F2230" s="4" t="str">
        <f>TEXT(SalesDataTable[[#This Row],[Order Date]],"MMM")</f>
        <v>Mar</v>
      </c>
      <c r="G2230" s="4" t="s">
        <v>11</v>
      </c>
      <c r="H2230" s="4" t="s">
        <v>12</v>
      </c>
      <c r="I2230" s="4" t="s">
        <v>2</v>
      </c>
      <c r="J2230" s="4" t="s">
        <v>13</v>
      </c>
      <c r="K2230" s="4" t="s">
        <v>4</v>
      </c>
      <c r="L2230" s="4" t="s">
        <v>26</v>
      </c>
      <c r="M2230" s="8">
        <v>2</v>
      </c>
      <c r="N2230" s="5">
        <v>40.880000000000003</v>
      </c>
      <c r="O2230" s="6">
        <v>0.05</v>
      </c>
      <c r="P2230" s="5">
        <v>16.39</v>
      </c>
      <c r="Q2230" s="5">
        <f t="shared" si="136"/>
        <v>77.671999999999997</v>
      </c>
      <c r="R2230" s="5">
        <f t="shared" si="137"/>
        <v>32.78</v>
      </c>
      <c r="S2230" s="5">
        <f t="shared" si="138"/>
        <v>44.891999999999996</v>
      </c>
      <c r="T2230" s="7">
        <f t="shared" si="139"/>
        <v>0.57796889483983926</v>
      </c>
    </row>
    <row r="2231" spans="1:20" ht="15.6">
      <c r="A2231" s="2">
        <v>4314</v>
      </c>
      <c r="B2231" s="3">
        <v>46174</v>
      </c>
      <c r="C2231" s="4">
        <f>YEAR(SalesDataTable[[#This Row],[Order Date]])</f>
        <v>2026</v>
      </c>
      <c r="D2231" s="4" t="str">
        <f>"Q"&amp;ROUNDUP(MONTH(SalesDataTable[[#This Row],[Order Date]])/3,0)</f>
        <v>Q2</v>
      </c>
      <c r="E2231" s="4">
        <f>MONTH(SalesDataTable[[#This Row],[Order Date]])</f>
        <v>6</v>
      </c>
      <c r="F2231" s="4" t="str">
        <f>TEXT(SalesDataTable[[#This Row],[Order Date]],"MMM")</f>
        <v>Jun</v>
      </c>
      <c r="G2231" s="4" t="s">
        <v>20</v>
      </c>
      <c r="H2231" s="4" t="s">
        <v>21</v>
      </c>
      <c r="I2231" s="4" t="s">
        <v>19</v>
      </c>
      <c r="J2231" s="4" t="s">
        <v>13</v>
      </c>
      <c r="K2231" s="4" t="s">
        <v>34</v>
      </c>
      <c r="L2231" s="4" t="s">
        <v>42</v>
      </c>
      <c r="M2231" s="8">
        <v>2</v>
      </c>
      <c r="N2231" s="5">
        <v>36.61</v>
      </c>
      <c r="O2231" s="6">
        <v>0</v>
      </c>
      <c r="P2231" s="5">
        <v>14.15</v>
      </c>
      <c r="Q2231" s="5">
        <f t="shared" si="136"/>
        <v>73.22</v>
      </c>
      <c r="R2231" s="5">
        <f t="shared" si="137"/>
        <v>28.3</v>
      </c>
      <c r="S2231" s="5">
        <f t="shared" si="138"/>
        <v>44.92</v>
      </c>
      <c r="T2231" s="7">
        <f t="shared" si="139"/>
        <v>0.61349358098880091</v>
      </c>
    </row>
    <row r="2232" spans="1:20" ht="15.6">
      <c r="A2232" s="2">
        <v>4317</v>
      </c>
      <c r="B2232" s="3">
        <v>46361</v>
      </c>
      <c r="C2232" s="4">
        <f>YEAR(SalesDataTable[[#This Row],[Order Date]])</f>
        <v>2026</v>
      </c>
      <c r="D2232" s="4" t="str">
        <f>"Q"&amp;ROUNDUP(MONTH(SalesDataTable[[#This Row],[Order Date]])/3,0)</f>
        <v>Q4</v>
      </c>
      <c r="E2232" s="4">
        <f>MONTH(SalesDataTable[[#This Row],[Order Date]])</f>
        <v>12</v>
      </c>
      <c r="F2232" s="4" t="str">
        <f>TEXT(SalesDataTable[[#This Row],[Order Date]],"MMM")</f>
        <v>Dec</v>
      </c>
      <c r="G2232" s="4" t="s">
        <v>11</v>
      </c>
      <c r="H2232" s="4" t="s">
        <v>52</v>
      </c>
      <c r="I2232" s="4" t="s">
        <v>28</v>
      </c>
      <c r="J2232" s="4" t="s">
        <v>3</v>
      </c>
      <c r="K2232" s="4" t="s">
        <v>9</v>
      </c>
      <c r="L2232" s="4" t="s">
        <v>46</v>
      </c>
      <c r="M2232" s="8">
        <v>1</v>
      </c>
      <c r="N2232" s="5">
        <v>71.55</v>
      </c>
      <c r="O2232" s="6">
        <v>0.1</v>
      </c>
      <c r="P2232" s="5">
        <v>32.07</v>
      </c>
      <c r="Q2232" s="5">
        <f t="shared" si="136"/>
        <v>64.394999999999996</v>
      </c>
      <c r="R2232" s="5">
        <f t="shared" si="137"/>
        <v>32.07</v>
      </c>
      <c r="S2232" s="5">
        <f t="shared" si="138"/>
        <v>32.324999999999996</v>
      </c>
      <c r="T2232" s="7">
        <f t="shared" si="139"/>
        <v>0.50197996738877237</v>
      </c>
    </row>
    <row r="2233" spans="1:20" ht="15.6">
      <c r="A2233" s="2">
        <v>4320</v>
      </c>
      <c r="B2233" s="3">
        <v>46147</v>
      </c>
      <c r="C2233" s="4">
        <f>YEAR(SalesDataTable[[#This Row],[Order Date]])</f>
        <v>2026</v>
      </c>
      <c r="D2233" s="4" t="str">
        <f>"Q"&amp;ROUNDUP(MONTH(SalesDataTable[[#This Row],[Order Date]])/3,0)</f>
        <v>Q2</v>
      </c>
      <c r="E2233" s="4">
        <f>MONTH(SalesDataTable[[#This Row],[Order Date]])</f>
        <v>5</v>
      </c>
      <c r="F2233" s="4" t="str">
        <f>TEXT(SalesDataTable[[#This Row],[Order Date]],"MMM")</f>
        <v>May</v>
      </c>
      <c r="G2233" s="4" t="s">
        <v>6</v>
      </c>
      <c r="H2233" s="4" t="s">
        <v>27</v>
      </c>
      <c r="I2233" s="4" t="s">
        <v>2</v>
      </c>
      <c r="J2233" s="4" t="s">
        <v>3</v>
      </c>
      <c r="K2233" s="4" t="s">
        <v>14</v>
      </c>
      <c r="L2233" s="4" t="s">
        <v>48</v>
      </c>
      <c r="M2233" s="8">
        <v>2</v>
      </c>
      <c r="N2233" s="5">
        <v>165.17</v>
      </c>
      <c r="O2233" s="6">
        <v>0</v>
      </c>
      <c r="P2233" s="5">
        <v>87.78</v>
      </c>
      <c r="Q2233" s="5">
        <f t="shared" si="136"/>
        <v>330.34</v>
      </c>
      <c r="R2233" s="5">
        <f t="shared" si="137"/>
        <v>175.56</v>
      </c>
      <c r="S2233" s="5">
        <f t="shared" si="138"/>
        <v>154.77999999999997</v>
      </c>
      <c r="T2233" s="7">
        <f t="shared" si="139"/>
        <v>0.46854755706242052</v>
      </c>
    </row>
    <row r="2234" spans="1:20" ht="15.6">
      <c r="A2234" s="2">
        <v>4321</v>
      </c>
      <c r="B2234" s="3">
        <v>46256</v>
      </c>
      <c r="C2234" s="4">
        <f>YEAR(SalesDataTable[[#This Row],[Order Date]])</f>
        <v>2026</v>
      </c>
      <c r="D2234" s="4" t="str">
        <f>"Q"&amp;ROUNDUP(MONTH(SalesDataTable[[#This Row],[Order Date]])/3,0)</f>
        <v>Q3</v>
      </c>
      <c r="E2234" s="4">
        <f>MONTH(SalesDataTable[[#This Row],[Order Date]])</f>
        <v>8</v>
      </c>
      <c r="F2234" s="4" t="str">
        <f>TEXT(SalesDataTable[[#This Row],[Order Date]],"MMM")</f>
        <v>Aug</v>
      </c>
      <c r="G2234" s="4" t="s">
        <v>20</v>
      </c>
      <c r="H2234" s="4" t="s">
        <v>47</v>
      </c>
      <c r="I2234" s="4" t="s">
        <v>2</v>
      </c>
      <c r="J2234" s="4" t="s">
        <v>13</v>
      </c>
      <c r="K2234" s="4" t="s">
        <v>14</v>
      </c>
      <c r="L2234" s="4" t="s">
        <v>15</v>
      </c>
      <c r="M2234" s="8">
        <v>3</v>
      </c>
      <c r="N2234" s="5">
        <v>35.380000000000003</v>
      </c>
      <c r="O2234" s="6">
        <v>0</v>
      </c>
      <c r="P2234" s="5">
        <v>13.91</v>
      </c>
      <c r="Q2234" s="5">
        <f t="shared" si="136"/>
        <v>106.14000000000001</v>
      </c>
      <c r="R2234" s="5">
        <f t="shared" si="137"/>
        <v>41.730000000000004</v>
      </c>
      <c r="S2234" s="5">
        <f t="shared" si="138"/>
        <v>64.410000000000011</v>
      </c>
      <c r="T2234" s="7">
        <f t="shared" si="139"/>
        <v>0.60684002261164505</v>
      </c>
    </row>
    <row r="2235" spans="1:20" ht="15.6">
      <c r="A2235" s="2">
        <v>4323</v>
      </c>
      <c r="B2235" s="3">
        <v>46309</v>
      </c>
      <c r="C2235" s="4">
        <f>YEAR(SalesDataTable[[#This Row],[Order Date]])</f>
        <v>2026</v>
      </c>
      <c r="D2235" s="4" t="str">
        <f>"Q"&amp;ROUNDUP(MONTH(SalesDataTable[[#This Row],[Order Date]])/3,0)</f>
        <v>Q4</v>
      </c>
      <c r="E2235" s="4">
        <f>MONTH(SalesDataTable[[#This Row],[Order Date]])</f>
        <v>10</v>
      </c>
      <c r="F2235" s="4" t="str">
        <f>TEXT(SalesDataTable[[#This Row],[Order Date]],"MMM")</f>
        <v>Oct</v>
      </c>
      <c r="G2235" s="4" t="s">
        <v>20</v>
      </c>
      <c r="H2235" s="4" t="s">
        <v>31</v>
      </c>
      <c r="I2235" s="4" t="s">
        <v>2</v>
      </c>
      <c r="J2235" s="4" t="s">
        <v>13</v>
      </c>
      <c r="K2235" s="4" t="s">
        <v>14</v>
      </c>
      <c r="L2235" s="4" t="s">
        <v>32</v>
      </c>
      <c r="M2235" s="8">
        <v>1</v>
      </c>
      <c r="N2235" s="5">
        <v>47.38</v>
      </c>
      <c r="O2235" s="6">
        <v>0</v>
      </c>
      <c r="P2235" s="5">
        <v>17.86</v>
      </c>
      <c r="Q2235" s="5">
        <f t="shared" si="136"/>
        <v>47.38</v>
      </c>
      <c r="R2235" s="5">
        <f t="shared" si="137"/>
        <v>17.86</v>
      </c>
      <c r="S2235" s="5">
        <f t="shared" si="138"/>
        <v>29.520000000000003</v>
      </c>
      <c r="T2235" s="7">
        <f t="shared" si="139"/>
        <v>0.62304769945124527</v>
      </c>
    </row>
    <row r="2236" spans="1:20" ht="15.6">
      <c r="A2236" s="2">
        <v>4324</v>
      </c>
      <c r="B2236" s="3">
        <v>46138</v>
      </c>
      <c r="C2236" s="4">
        <f>YEAR(SalesDataTable[[#This Row],[Order Date]])</f>
        <v>2026</v>
      </c>
      <c r="D2236" s="4" t="str">
        <f>"Q"&amp;ROUNDUP(MONTH(SalesDataTable[[#This Row],[Order Date]])/3,0)</f>
        <v>Q2</v>
      </c>
      <c r="E2236" s="4">
        <f>MONTH(SalesDataTable[[#This Row],[Order Date]])</f>
        <v>4</v>
      </c>
      <c r="F2236" s="4" t="str">
        <f>TEXT(SalesDataTable[[#This Row],[Order Date]],"MMM")</f>
        <v>Apr</v>
      </c>
      <c r="G2236" s="4" t="s">
        <v>20</v>
      </c>
      <c r="H2236" s="4" t="s">
        <v>33</v>
      </c>
      <c r="I2236" s="4" t="s">
        <v>8</v>
      </c>
      <c r="J2236" s="4" t="s">
        <v>16</v>
      </c>
      <c r="K2236" s="4" t="s">
        <v>23</v>
      </c>
      <c r="L2236" s="4" t="s">
        <v>24</v>
      </c>
      <c r="M2236" s="8">
        <v>6</v>
      </c>
      <c r="N2236" s="5">
        <v>337.24</v>
      </c>
      <c r="O2236" s="6">
        <v>0.05</v>
      </c>
      <c r="P2236" s="5">
        <v>198.63</v>
      </c>
      <c r="Q2236" s="5">
        <f t="shared" si="136"/>
        <v>1922.268</v>
      </c>
      <c r="R2236" s="5">
        <f t="shared" si="137"/>
        <v>1191.78</v>
      </c>
      <c r="S2236" s="5">
        <f t="shared" si="138"/>
        <v>730.48800000000006</v>
      </c>
      <c r="T2236" s="7">
        <f t="shared" si="139"/>
        <v>0.38001360892445801</v>
      </c>
    </row>
    <row r="2237" spans="1:20" ht="15.6">
      <c r="A2237" s="2">
        <v>4326</v>
      </c>
      <c r="B2237" s="3">
        <v>46331</v>
      </c>
      <c r="C2237" s="4">
        <f>YEAR(SalesDataTable[[#This Row],[Order Date]])</f>
        <v>2026</v>
      </c>
      <c r="D2237" s="4" t="str">
        <f>"Q"&amp;ROUNDUP(MONTH(SalesDataTable[[#This Row],[Order Date]])/3,0)</f>
        <v>Q4</v>
      </c>
      <c r="E2237" s="4">
        <f>MONTH(SalesDataTable[[#This Row],[Order Date]])</f>
        <v>11</v>
      </c>
      <c r="F2237" s="4" t="str">
        <f>TEXT(SalesDataTable[[#This Row],[Order Date]],"MMM")</f>
        <v>Nov</v>
      </c>
      <c r="G2237" s="4" t="s">
        <v>11</v>
      </c>
      <c r="H2237" s="4" t="s">
        <v>25</v>
      </c>
      <c r="I2237" s="4" t="s">
        <v>19</v>
      </c>
      <c r="J2237" s="4" t="s">
        <v>3</v>
      </c>
      <c r="K2237" s="4" t="s">
        <v>14</v>
      </c>
      <c r="L2237" s="4" t="s">
        <v>15</v>
      </c>
      <c r="M2237" s="8">
        <v>1</v>
      </c>
      <c r="N2237" s="5">
        <v>35.630000000000003</v>
      </c>
      <c r="O2237" s="6">
        <v>0</v>
      </c>
      <c r="P2237" s="5">
        <v>13.47</v>
      </c>
      <c r="Q2237" s="5">
        <f t="shared" si="136"/>
        <v>35.630000000000003</v>
      </c>
      <c r="R2237" s="5">
        <f t="shared" si="137"/>
        <v>13.47</v>
      </c>
      <c r="S2237" s="5">
        <f t="shared" si="138"/>
        <v>22.160000000000004</v>
      </c>
      <c r="T2237" s="7">
        <f t="shared" si="139"/>
        <v>0.62194779680044909</v>
      </c>
    </row>
    <row r="2238" spans="1:20" ht="15.6">
      <c r="A2238" s="2">
        <v>4328</v>
      </c>
      <c r="B2238" s="3">
        <v>46161</v>
      </c>
      <c r="C2238" s="4">
        <f>YEAR(SalesDataTable[[#This Row],[Order Date]])</f>
        <v>2026</v>
      </c>
      <c r="D2238" s="4" t="str">
        <f>"Q"&amp;ROUNDUP(MONTH(SalesDataTable[[#This Row],[Order Date]])/3,0)</f>
        <v>Q2</v>
      </c>
      <c r="E2238" s="4">
        <f>MONTH(SalesDataTable[[#This Row],[Order Date]])</f>
        <v>5</v>
      </c>
      <c r="F2238" s="4" t="str">
        <f>TEXT(SalesDataTable[[#This Row],[Order Date]],"MMM")</f>
        <v>May</v>
      </c>
      <c r="G2238" s="4" t="s">
        <v>11</v>
      </c>
      <c r="H2238" s="4" t="s">
        <v>25</v>
      </c>
      <c r="I2238" s="4" t="s">
        <v>28</v>
      </c>
      <c r="J2238" s="4" t="s">
        <v>13</v>
      </c>
      <c r="K2238" s="4" t="s">
        <v>9</v>
      </c>
      <c r="L2238" s="4" t="s">
        <v>17</v>
      </c>
      <c r="M2238" s="8">
        <v>1</v>
      </c>
      <c r="N2238" s="5">
        <v>143.52000000000001</v>
      </c>
      <c r="O2238" s="6">
        <v>0</v>
      </c>
      <c r="P2238" s="5">
        <v>81.040000000000006</v>
      </c>
      <c r="Q2238" s="5">
        <f t="shared" si="136"/>
        <v>143.52000000000001</v>
      </c>
      <c r="R2238" s="5">
        <f t="shared" si="137"/>
        <v>81.040000000000006</v>
      </c>
      <c r="S2238" s="5">
        <f t="shared" si="138"/>
        <v>62.480000000000004</v>
      </c>
      <c r="T2238" s="7">
        <f t="shared" si="139"/>
        <v>0.435340022296544</v>
      </c>
    </row>
    <row r="2239" spans="1:20" ht="15.6">
      <c r="A2239" s="2">
        <v>4332</v>
      </c>
      <c r="B2239" s="3">
        <v>46228</v>
      </c>
      <c r="C2239" s="4">
        <f>YEAR(SalesDataTable[[#This Row],[Order Date]])</f>
        <v>2026</v>
      </c>
      <c r="D2239" s="4" t="str">
        <f>"Q"&amp;ROUNDUP(MONTH(SalesDataTable[[#This Row],[Order Date]])/3,0)</f>
        <v>Q3</v>
      </c>
      <c r="E2239" s="4">
        <f>MONTH(SalesDataTable[[#This Row],[Order Date]])</f>
        <v>7</v>
      </c>
      <c r="F2239" s="4" t="str">
        <f>TEXT(SalesDataTable[[#This Row],[Order Date]],"MMM")</f>
        <v>Jul</v>
      </c>
      <c r="G2239" s="4" t="s">
        <v>20</v>
      </c>
      <c r="H2239" s="4" t="s">
        <v>47</v>
      </c>
      <c r="I2239" s="4" t="s">
        <v>2</v>
      </c>
      <c r="J2239" s="4" t="s">
        <v>13</v>
      </c>
      <c r="K2239" s="4" t="s">
        <v>14</v>
      </c>
      <c r="L2239" s="4" t="s">
        <v>48</v>
      </c>
      <c r="M2239" s="8">
        <v>2</v>
      </c>
      <c r="N2239" s="5">
        <v>164.58</v>
      </c>
      <c r="O2239" s="6">
        <v>0.1</v>
      </c>
      <c r="P2239" s="5">
        <v>86.55</v>
      </c>
      <c r="Q2239" s="5">
        <f t="shared" si="136"/>
        <v>296.24400000000003</v>
      </c>
      <c r="R2239" s="5">
        <f t="shared" si="137"/>
        <v>173.1</v>
      </c>
      <c r="S2239" s="5">
        <f t="shared" si="138"/>
        <v>123.14400000000003</v>
      </c>
      <c r="T2239" s="7">
        <f t="shared" si="139"/>
        <v>0.41568436829100341</v>
      </c>
    </row>
    <row r="2240" spans="1:20" ht="15.6">
      <c r="A2240" s="2">
        <v>4336</v>
      </c>
      <c r="B2240" s="3">
        <v>46300</v>
      </c>
      <c r="C2240" s="4">
        <f>YEAR(SalesDataTable[[#This Row],[Order Date]])</f>
        <v>2026</v>
      </c>
      <c r="D2240" s="4" t="str">
        <f>"Q"&amp;ROUNDUP(MONTH(SalesDataTable[[#This Row],[Order Date]])/3,0)</f>
        <v>Q4</v>
      </c>
      <c r="E2240" s="4">
        <f>MONTH(SalesDataTable[[#This Row],[Order Date]])</f>
        <v>10</v>
      </c>
      <c r="F2240" s="4" t="str">
        <f>TEXT(SalesDataTable[[#This Row],[Order Date]],"MMM")</f>
        <v>Oct</v>
      </c>
      <c r="G2240" s="4" t="s">
        <v>0</v>
      </c>
      <c r="H2240" s="4" t="s">
        <v>50</v>
      </c>
      <c r="I2240" s="4" t="s">
        <v>28</v>
      </c>
      <c r="J2240" s="4" t="s">
        <v>3</v>
      </c>
      <c r="K2240" s="4" t="s">
        <v>9</v>
      </c>
      <c r="L2240" s="4" t="s">
        <v>17</v>
      </c>
      <c r="M2240" s="8">
        <v>1</v>
      </c>
      <c r="N2240" s="5">
        <v>143.16999999999999</v>
      </c>
      <c r="O2240" s="6">
        <v>0.05</v>
      </c>
      <c r="P2240" s="5">
        <v>81.290000000000006</v>
      </c>
      <c r="Q2240" s="5">
        <f t="shared" si="136"/>
        <v>136.01149999999998</v>
      </c>
      <c r="R2240" s="5">
        <f t="shared" si="137"/>
        <v>81.290000000000006</v>
      </c>
      <c r="S2240" s="5">
        <f t="shared" si="138"/>
        <v>54.721499999999978</v>
      </c>
      <c r="T2240" s="7">
        <f t="shared" si="139"/>
        <v>0.40232995004098904</v>
      </c>
    </row>
    <row r="2241" spans="1:20" ht="15.6">
      <c r="A2241" s="2">
        <v>4337</v>
      </c>
      <c r="B2241" s="3">
        <v>46225</v>
      </c>
      <c r="C2241" s="4">
        <f>YEAR(SalesDataTable[[#This Row],[Order Date]])</f>
        <v>2026</v>
      </c>
      <c r="D2241" s="4" t="str">
        <f>"Q"&amp;ROUNDUP(MONTH(SalesDataTable[[#This Row],[Order Date]])/3,0)</f>
        <v>Q3</v>
      </c>
      <c r="E2241" s="4">
        <f>MONTH(SalesDataTable[[#This Row],[Order Date]])</f>
        <v>7</v>
      </c>
      <c r="F2241" s="4" t="str">
        <f>TEXT(SalesDataTable[[#This Row],[Order Date]],"MMM")</f>
        <v>Jul</v>
      </c>
      <c r="G2241" s="4" t="s">
        <v>6</v>
      </c>
      <c r="H2241" s="4" t="s">
        <v>49</v>
      </c>
      <c r="I2241" s="4" t="s">
        <v>19</v>
      </c>
      <c r="J2241" s="4" t="s">
        <v>13</v>
      </c>
      <c r="K2241" s="4" t="s">
        <v>14</v>
      </c>
      <c r="L2241" s="4" t="s">
        <v>32</v>
      </c>
      <c r="M2241" s="8">
        <v>1</v>
      </c>
      <c r="N2241" s="5">
        <v>47.62</v>
      </c>
      <c r="O2241" s="6">
        <v>0</v>
      </c>
      <c r="P2241" s="5">
        <v>17.82</v>
      </c>
      <c r="Q2241" s="5">
        <f t="shared" si="136"/>
        <v>47.62</v>
      </c>
      <c r="R2241" s="5">
        <f t="shared" si="137"/>
        <v>17.82</v>
      </c>
      <c r="S2241" s="5">
        <f t="shared" si="138"/>
        <v>29.799999999999997</v>
      </c>
      <c r="T2241" s="7">
        <f t="shared" si="139"/>
        <v>0.62578748425031494</v>
      </c>
    </row>
    <row r="2242" spans="1:20" ht="15.6">
      <c r="A2242" s="2">
        <v>4338</v>
      </c>
      <c r="B2242" s="3">
        <v>46238</v>
      </c>
      <c r="C2242" s="4">
        <f>YEAR(SalesDataTable[[#This Row],[Order Date]])</f>
        <v>2026</v>
      </c>
      <c r="D2242" s="4" t="str">
        <f>"Q"&amp;ROUNDUP(MONTH(SalesDataTable[[#This Row],[Order Date]])/3,0)</f>
        <v>Q3</v>
      </c>
      <c r="E2242" s="4">
        <f>MONTH(SalesDataTable[[#This Row],[Order Date]])</f>
        <v>8</v>
      </c>
      <c r="F2242" s="4" t="str">
        <f>TEXT(SalesDataTable[[#This Row],[Order Date]],"MMM")</f>
        <v>Aug</v>
      </c>
      <c r="G2242" s="4" t="s">
        <v>11</v>
      </c>
      <c r="H2242" s="4" t="s">
        <v>52</v>
      </c>
      <c r="I2242" s="4" t="s">
        <v>2</v>
      </c>
      <c r="J2242" s="4" t="s">
        <v>3</v>
      </c>
      <c r="K2242" s="4" t="s">
        <v>23</v>
      </c>
      <c r="L2242" s="4" t="s">
        <v>24</v>
      </c>
      <c r="M2242" s="8">
        <v>1</v>
      </c>
      <c r="N2242" s="5">
        <v>340.66</v>
      </c>
      <c r="O2242" s="6">
        <v>0.05</v>
      </c>
      <c r="P2242" s="5">
        <v>194.13</v>
      </c>
      <c r="Q2242" s="5">
        <f t="shared" ref="Q2242:Q2305" si="140">M2242*N2242*(1-O2242)</f>
        <v>323.62700000000001</v>
      </c>
      <c r="R2242" s="5">
        <f t="shared" ref="R2242:R2305" si="141">M2242*P2242</f>
        <v>194.13</v>
      </c>
      <c r="S2242" s="5">
        <f t="shared" ref="S2242:S2305" si="142">Q2242-R2242</f>
        <v>129.49700000000001</v>
      </c>
      <c r="T2242" s="7">
        <f t="shared" ref="T2242:T2305" si="143">IFERROR(S2242/Q2242,0)</f>
        <v>0.40014275693931595</v>
      </c>
    </row>
    <row r="2243" spans="1:20" ht="15.6">
      <c r="A2243" s="2">
        <v>4339</v>
      </c>
      <c r="B2243" s="3">
        <v>46194</v>
      </c>
      <c r="C2243" s="4">
        <f>YEAR(SalesDataTable[[#This Row],[Order Date]])</f>
        <v>2026</v>
      </c>
      <c r="D2243" s="4" t="str">
        <f>"Q"&amp;ROUNDUP(MONTH(SalesDataTable[[#This Row],[Order Date]])/3,0)</f>
        <v>Q2</v>
      </c>
      <c r="E2243" s="4">
        <f>MONTH(SalesDataTable[[#This Row],[Order Date]])</f>
        <v>6</v>
      </c>
      <c r="F2243" s="4" t="str">
        <f>TEXT(SalesDataTable[[#This Row],[Order Date]],"MMM")</f>
        <v>Jun</v>
      </c>
      <c r="G2243" s="4" t="s">
        <v>11</v>
      </c>
      <c r="H2243" s="4" t="s">
        <v>52</v>
      </c>
      <c r="I2243" s="4" t="s">
        <v>28</v>
      </c>
      <c r="J2243" s="4" t="s">
        <v>3</v>
      </c>
      <c r="K2243" s="4" t="s">
        <v>14</v>
      </c>
      <c r="L2243" s="4" t="s">
        <v>44</v>
      </c>
      <c r="M2243" s="8">
        <v>1</v>
      </c>
      <c r="N2243" s="5">
        <v>132.49</v>
      </c>
      <c r="O2243" s="6">
        <v>0</v>
      </c>
      <c r="P2243" s="5">
        <v>67.09</v>
      </c>
      <c r="Q2243" s="5">
        <f t="shared" si="140"/>
        <v>132.49</v>
      </c>
      <c r="R2243" s="5">
        <f t="shared" si="141"/>
        <v>67.09</v>
      </c>
      <c r="S2243" s="5">
        <f t="shared" si="142"/>
        <v>65.400000000000006</v>
      </c>
      <c r="T2243" s="7">
        <f t="shared" si="143"/>
        <v>0.49362216016303118</v>
      </c>
    </row>
    <row r="2244" spans="1:20" ht="15.6">
      <c r="A2244" s="2">
        <v>4340</v>
      </c>
      <c r="B2244" s="3">
        <v>46263</v>
      </c>
      <c r="C2244" s="4">
        <f>YEAR(SalesDataTable[[#This Row],[Order Date]])</f>
        <v>2026</v>
      </c>
      <c r="D2244" s="4" t="str">
        <f>"Q"&amp;ROUNDUP(MONTH(SalesDataTable[[#This Row],[Order Date]])/3,0)</f>
        <v>Q3</v>
      </c>
      <c r="E2244" s="4">
        <f>MONTH(SalesDataTable[[#This Row],[Order Date]])</f>
        <v>8</v>
      </c>
      <c r="F2244" s="4" t="str">
        <f>TEXT(SalesDataTable[[#This Row],[Order Date]],"MMM")</f>
        <v>Aug</v>
      </c>
      <c r="G2244" s="4" t="s">
        <v>20</v>
      </c>
      <c r="H2244" s="4" t="s">
        <v>33</v>
      </c>
      <c r="I2244" s="4" t="s">
        <v>2</v>
      </c>
      <c r="J2244" s="4" t="s">
        <v>13</v>
      </c>
      <c r="K2244" s="4" t="s">
        <v>14</v>
      </c>
      <c r="L2244" s="4" t="s">
        <v>15</v>
      </c>
      <c r="M2244" s="8">
        <v>2</v>
      </c>
      <c r="N2244" s="5">
        <v>35.6</v>
      </c>
      <c r="O2244" s="6">
        <v>0.15</v>
      </c>
      <c r="P2244" s="5">
        <v>13.67</v>
      </c>
      <c r="Q2244" s="5">
        <f t="shared" si="140"/>
        <v>60.52</v>
      </c>
      <c r="R2244" s="5">
        <f t="shared" si="141"/>
        <v>27.34</v>
      </c>
      <c r="S2244" s="5">
        <f t="shared" si="142"/>
        <v>33.180000000000007</v>
      </c>
      <c r="T2244" s="7">
        <f t="shared" si="143"/>
        <v>0.54824851288830145</v>
      </c>
    </row>
    <row r="2245" spans="1:20" ht="15.6">
      <c r="A2245" s="2">
        <v>4342</v>
      </c>
      <c r="B2245" s="3">
        <v>46380</v>
      </c>
      <c r="C2245" s="4">
        <f>YEAR(SalesDataTable[[#This Row],[Order Date]])</f>
        <v>2026</v>
      </c>
      <c r="D2245" s="4" t="str">
        <f>"Q"&amp;ROUNDUP(MONTH(SalesDataTable[[#This Row],[Order Date]])/3,0)</f>
        <v>Q4</v>
      </c>
      <c r="E2245" s="4">
        <f>MONTH(SalesDataTable[[#This Row],[Order Date]])</f>
        <v>12</v>
      </c>
      <c r="F2245" s="4" t="str">
        <f>TEXT(SalesDataTable[[#This Row],[Order Date]],"MMM")</f>
        <v>Dec</v>
      </c>
      <c r="G2245" s="4" t="s">
        <v>20</v>
      </c>
      <c r="H2245" s="4" t="s">
        <v>21</v>
      </c>
      <c r="I2245" s="4" t="s">
        <v>2</v>
      </c>
      <c r="J2245" s="4" t="s">
        <v>3</v>
      </c>
      <c r="K2245" s="4" t="s">
        <v>14</v>
      </c>
      <c r="L2245" s="4" t="s">
        <v>32</v>
      </c>
      <c r="M2245" s="8">
        <v>2</v>
      </c>
      <c r="N2245" s="5">
        <v>47.38</v>
      </c>
      <c r="O2245" s="6">
        <v>0.05</v>
      </c>
      <c r="P2245" s="5">
        <v>18.850000000000001</v>
      </c>
      <c r="Q2245" s="5">
        <f t="shared" si="140"/>
        <v>90.022000000000006</v>
      </c>
      <c r="R2245" s="5">
        <f t="shared" si="141"/>
        <v>37.700000000000003</v>
      </c>
      <c r="S2245" s="5">
        <f t="shared" si="142"/>
        <v>52.322000000000003</v>
      </c>
      <c r="T2245" s="7">
        <f t="shared" si="143"/>
        <v>0.58121348114905247</v>
      </c>
    </row>
    <row r="2246" spans="1:20" ht="15.6">
      <c r="A2246" s="2">
        <v>4343</v>
      </c>
      <c r="B2246" s="3">
        <v>46283</v>
      </c>
      <c r="C2246" s="4">
        <f>YEAR(SalesDataTable[[#This Row],[Order Date]])</f>
        <v>2026</v>
      </c>
      <c r="D2246" s="4" t="str">
        <f>"Q"&amp;ROUNDUP(MONTH(SalesDataTable[[#This Row],[Order Date]])/3,0)</f>
        <v>Q3</v>
      </c>
      <c r="E2246" s="4">
        <f>MONTH(SalesDataTable[[#This Row],[Order Date]])</f>
        <v>9</v>
      </c>
      <c r="F2246" s="4" t="str">
        <f>TEXT(SalesDataTable[[#This Row],[Order Date]],"MMM")</f>
        <v>Sep</v>
      </c>
      <c r="G2246" s="4" t="s">
        <v>6</v>
      </c>
      <c r="H2246" s="4" t="s">
        <v>43</v>
      </c>
      <c r="I2246" s="4" t="s">
        <v>28</v>
      </c>
      <c r="J2246" s="4" t="s">
        <v>13</v>
      </c>
      <c r="K2246" s="4" t="s">
        <v>23</v>
      </c>
      <c r="L2246" s="4" t="s">
        <v>51</v>
      </c>
      <c r="M2246" s="8">
        <v>2</v>
      </c>
      <c r="N2246" s="5">
        <v>121.37</v>
      </c>
      <c r="O2246" s="6">
        <v>0.05</v>
      </c>
      <c r="P2246" s="5">
        <v>60.13</v>
      </c>
      <c r="Q2246" s="5">
        <f t="shared" si="140"/>
        <v>230.60300000000001</v>
      </c>
      <c r="R2246" s="5">
        <f t="shared" si="141"/>
        <v>120.26</v>
      </c>
      <c r="S2246" s="5">
        <f t="shared" si="142"/>
        <v>110.343</v>
      </c>
      <c r="T2246" s="7">
        <f t="shared" si="143"/>
        <v>0.47849767782726155</v>
      </c>
    </row>
    <row r="2247" spans="1:20" ht="15.6">
      <c r="A2247" s="2">
        <v>4344</v>
      </c>
      <c r="B2247" s="3">
        <v>46121</v>
      </c>
      <c r="C2247" s="4">
        <f>YEAR(SalesDataTable[[#This Row],[Order Date]])</f>
        <v>2026</v>
      </c>
      <c r="D2247" s="4" t="str">
        <f>"Q"&amp;ROUNDUP(MONTH(SalesDataTable[[#This Row],[Order Date]])/3,0)</f>
        <v>Q2</v>
      </c>
      <c r="E2247" s="4">
        <f>MONTH(SalesDataTable[[#This Row],[Order Date]])</f>
        <v>4</v>
      </c>
      <c r="F2247" s="4" t="str">
        <f>TEXT(SalesDataTable[[#This Row],[Order Date]],"MMM")</f>
        <v>Apr</v>
      </c>
      <c r="G2247" s="4" t="s">
        <v>11</v>
      </c>
      <c r="H2247" s="4" t="s">
        <v>25</v>
      </c>
      <c r="I2247" s="4" t="s">
        <v>19</v>
      </c>
      <c r="J2247" s="4" t="s">
        <v>16</v>
      </c>
      <c r="K2247" s="4" t="s">
        <v>23</v>
      </c>
      <c r="L2247" s="4" t="s">
        <v>51</v>
      </c>
      <c r="M2247" s="8">
        <v>3</v>
      </c>
      <c r="N2247" s="5">
        <v>121.56</v>
      </c>
      <c r="O2247" s="6">
        <v>0.15</v>
      </c>
      <c r="P2247" s="5">
        <v>61.31</v>
      </c>
      <c r="Q2247" s="5">
        <f t="shared" si="140"/>
        <v>309.97800000000001</v>
      </c>
      <c r="R2247" s="5">
        <f t="shared" si="141"/>
        <v>183.93</v>
      </c>
      <c r="S2247" s="5">
        <f t="shared" si="142"/>
        <v>126.048</v>
      </c>
      <c r="T2247" s="7">
        <f t="shared" si="143"/>
        <v>0.40663530960261696</v>
      </c>
    </row>
    <row r="2248" spans="1:20" ht="15.6">
      <c r="A2248" s="2">
        <v>4345</v>
      </c>
      <c r="B2248" s="3">
        <v>46273</v>
      </c>
      <c r="C2248" s="4">
        <f>YEAR(SalesDataTable[[#This Row],[Order Date]])</f>
        <v>2026</v>
      </c>
      <c r="D2248" s="4" t="str">
        <f>"Q"&amp;ROUNDUP(MONTH(SalesDataTable[[#This Row],[Order Date]])/3,0)</f>
        <v>Q3</v>
      </c>
      <c r="E2248" s="4">
        <f>MONTH(SalesDataTable[[#This Row],[Order Date]])</f>
        <v>9</v>
      </c>
      <c r="F2248" s="4" t="str">
        <f>TEXT(SalesDataTable[[#This Row],[Order Date]],"MMM")</f>
        <v>Sep</v>
      </c>
      <c r="G2248" s="4" t="s">
        <v>0</v>
      </c>
      <c r="H2248" s="4" t="s">
        <v>36</v>
      </c>
      <c r="I2248" s="4" t="s">
        <v>2</v>
      </c>
      <c r="J2248" s="4" t="s">
        <v>13</v>
      </c>
      <c r="K2248" s="4" t="s">
        <v>23</v>
      </c>
      <c r="L2248" s="4" t="s">
        <v>24</v>
      </c>
      <c r="M2248" s="8">
        <v>2</v>
      </c>
      <c r="N2248" s="5">
        <v>345.33</v>
      </c>
      <c r="O2248" s="6">
        <v>0</v>
      </c>
      <c r="P2248" s="5">
        <v>198.22</v>
      </c>
      <c r="Q2248" s="5">
        <f t="shared" si="140"/>
        <v>690.66</v>
      </c>
      <c r="R2248" s="5">
        <f t="shared" si="141"/>
        <v>396.44</v>
      </c>
      <c r="S2248" s="5">
        <f t="shared" si="142"/>
        <v>294.21999999999997</v>
      </c>
      <c r="T2248" s="7">
        <f t="shared" si="143"/>
        <v>0.42599832044710856</v>
      </c>
    </row>
    <row r="2249" spans="1:20" ht="15.6">
      <c r="A2249" s="2">
        <v>4346</v>
      </c>
      <c r="B2249" s="3">
        <v>46331</v>
      </c>
      <c r="C2249" s="4">
        <f>YEAR(SalesDataTable[[#This Row],[Order Date]])</f>
        <v>2026</v>
      </c>
      <c r="D2249" s="4" t="str">
        <f>"Q"&amp;ROUNDUP(MONTH(SalesDataTable[[#This Row],[Order Date]])/3,0)</f>
        <v>Q4</v>
      </c>
      <c r="E2249" s="4">
        <f>MONTH(SalesDataTable[[#This Row],[Order Date]])</f>
        <v>11</v>
      </c>
      <c r="F2249" s="4" t="str">
        <f>TEXT(SalesDataTable[[#This Row],[Order Date]],"MMM")</f>
        <v>Nov</v>
      </c>
      <c r="G2249" s="4" t="s">
        <v>0</v>
      </c>
      <c r="H2249" s="4" t="s">
        <v>50</v>
      </c>
      <c r="I2249" s="4" t="s">
        <v>2</v>
      </c>
      <c r="J2249" s="4" t="s">
        <v>16</v>
      </c>
      <c r="K2249" s="4" t="s">
        <v>9</v>
      </c>
      <c r="L2249" s="4" t="s">
        <v>46</v>
      </c>
      <c r="M2249" s="8">
        <v>3</v>
      </c>
      <c r="N2249" s="5">
        <v>73.010000000000005</v>
      </c>
      <c r="O2249" s="6">
        <v>0.15</v>
      </c>
      <c r="P2249" s="5">
        <v>32.49</v>
      </c>
      <c r="Q2249" s="5">
        <f t="shared" si="140"/>
        <v>186.17550000000003</v>
      </c>
      <c r="R2249" s="5">
        <f t="shared" si="141"/>
        <v>97.47</v>
      </c>
      <c r="S2249" s="5">
        <f t="shared" si="142"/>
        <v>88.705500000000029</v>
      </c>
      <c r="T2249" s="7">
        <f t="shared" si="143"/>
        <v>0.47646172562984934</v>
      </c>
    </row>
    <row r="2250" spans="1:20" ht="15.6">
      <c r="A2250" s="2">
        <v>4347</v>
      </c>
      <c r="B2250" s="3">
        <v>46295</v>
      </c>
      <c r="C2250" s="4">
        <f>YEAR(SalesDataTable[[#This Row],[Order Date]])</f>
        <v>2026</v>
      </c>
      <c r="D2250" s="4" t="str">
        <f>"Q"&amp;ROUNDUP(MONTH(SalesDataTable[[#This Row],[Order Date]])/3,0)</f>
        <v>Q3</v>
      </c>
      <c r="E2250" s="4">
        <f>MONTH(SalesDataTable[[#This Row],[Order Date]])</f>
        <v>9</v>
      </c>
      <c r="F2250" s="4" t="str">
        <f>TEXT(SalesDataTable[[#This Row],[Order Date]],"MMM")</f>
        <v>Sep</v>
      </c>
      <c r="G2250" s="4" t="s">
        <v>20</v>
      </c>
      <c r="H2250" s="4" t="s">
        <v>47</v>
      </c>
      <c r="I2250" s="4" t="s">
        <v>28</v>
      </c>
      <c r="J2250" s="4" t="s">
        <v>13</v>
      </c>
      <c r="K2250" s="4" t="s">
        <v>4</v>
      </c>
      <c r="L2250" s="4" t="s">
        <v>5</v>
      </c>
      <c r="M2250" s="8">
        <v>1</v>
      </c>
      <c r="N2250" s="5">
        <v>81.06</v>
      </c>
      <c r="O2250" s="6">
        <v>0.05</v>
      </c>
      <c r="P2250" s="5">
        <v>43.54</v>
      </c>
      <c r="Q2250" s="5">
        <f t="shared" si="140"/>
        <v>77.007000000000005</v>
      </c>
      <c r="R2250" s="5">
        <f t="shared" si="141"/>
        <v>43.54</v>
      </c>
      <c r="S2250" s="5">
        <f t="shared" si="142"/>
        <v>33.467000000000006</v>
      </c>
      <c r="T2250" s="7">
        <f t="shared" si="143"/>
        <v>0.434596854831379</v>
      </c>
    </row>
    <row r="2251" spans="1:20" ht="15.6">
      <c r="A2251" s="2">
        <v>4348</v>
      </c>
      <c r="B2251" s="3">
        <v>46227</v>
      </c>
      <c r="C2251" s="4">
        <f>YEAR(SalesDataTable[[#This Row],[Order Date]])</f>
        <v>2026</v>
      </c>
      <c r="D2251" s="4" t="str">
        <f>"Q"&amp;ROUNDUP(MONTH(SalesDataTable[[#This Row],[Order Date]])/3,0)</f>
        <v>Q3</v>
      </c>
      <c r="E2251" s="4">
        <f>MONTH(SalesDataTable[[#This Row],[Order Date]])</f>
        <v>7</v>
      </c>
      <c r="F2251" s="4" t="str">
        <f>TEXT(SalesDataTable[[#This Row],[Order Date]],"MMM")</f>
        <v>Jul</v>
      </c>
      <c r="G2251" s="4" t="s">
        <v>0</v>
      </c>
      <c r="H2251" s="4" t="s">
        <v>1</v>
      </c>
      <c r="I2251" s="4" t="s">
        <v>2</v>
      </c>
      <c r="J2251" s="4" t="s">
        <v>13</v>
      </c>
      <c r="K2251" s="4" t="s">
        <v>4</v>
      </c>
      <c r="L2251" s="4" t="s">
        <v>22</v>
      </c>
      <c r="M2251" s="8">
        <v>4</v>
      </c>
      <c r="N2251" s="5">
        <v>50.09</v>
      </c>
      <c r="O2251" s="6">
        <v>0</v>
      </c>
      <c r="P2251" s="5">
        <v>22.11</v>
      </c>
      <c r="Q2251" s="5">
        <f t="shared" si="140"/>
        <v>200.36</v>
      </c>
      <c r="R2251" s="5">
        <f t="shared" si="141"/>
        <v>88.44</v>
      </c>
      <c r="S2251" s="5">
        <f t="shared" si="142"/>
        <v>111.92000000000002</v>
      </c>
      <c r="T2251" s="7">
        <f t="shared" si="143"/>
        <v>0.55859452984627678</v>
      </c>
    </row>
    <row r="2252" spans="1:20" ht="15.6">
      <c r="A2252" s="2">
        <v>4349</v>
      </c>
      <c r="B2252" s="3">
        <v>46179</v>
      </c>
      <c r="C2252" s="4">
        <f>YEAR(SalesDataTable[[#This Row],[Order Date]])</f>
        <v>2026</v>
      </c>
      <c r="D2252" s="4" t="str">
        <f>"Q"&amp;ROUNDUP(MONTH(SalesDataTable[[#This Row],[Order Date]])/3,0)</f>
        <v>Q2</v>
      </c>
      <c r="E2252" s="4">
        <f>MONTH(SalesDataTable[[#This Row],[Order Date]])</f>
        <v>6</v>
      </c>
      <c r="F2252" s="4" t="str">
        <f>TEXT(SalesDataTable[[#This Row],[Order Date]],"MMM")</f>
        <v>Jun</v>
      </c>
      <c r="G2252" s="4" t="s">
        <v>20</v>
      </c>
      <c r="H2252" s="4" t="s">
        <v>31</v>
      </c>
      <c r="I2252" s="4" t="s">
        <v>19</v>
      </c>
      <c r="J2252" s="4" t="s">
        <v>16</v>
      </c>
      <c r="K2252" s="4" t="s">
        <v>4</v>
      </c>
      <c r="L2252" s="4" t="s">
        <v>5</v>
      </c>
      <c r="M2252" s="8">
        <v>1</v>
      </c>
      <c r="N2252" s="5">
        <v>80.349999999999994</v>
      </c>
      <c r="O2252" s="6">
        <v>0.15</v>
      </c>
      <c r="P2252" s="5">
        <v>43.51</v>
      </c>
      <c r="Q2252" s="5">
        <f t="shared" si="140"/>
        <v>68.297499999999999</v>
      </c>
      <c r="R2252" s="5">
        <f t="shared" si="141"/>
        <v>43.51</v>
      </c>
      <c r="S2252" s="5">
        <f t="shared" si="142"/>
        <v>24.787500000000001</v>
      </c>
      <c r="T2252" s="7">
        <f t="shared" si="143"/>
        <v>0.3629342216040119</v>
      </c>
    </row>
    <row r="2253" spans="1:20" ht="15.6">
      <c r="A2253" s="2">
        <v>4352</v>
      </c>
      <c r="B2253" s="3">
        <v>46196</v>
      </c>
      <c r="C2253" s="4">
        <f>YEAR(SalesDataTable[[#This Row],[Order Date]])</f>
        <v>2026</v>
      </c>
      <c r="D2253" s="4" t="str">
        <f>"Q"&amp;ROUNDUP(MONTH(SalesDataTable[[#This Row],[Order Date]])/3,0)</f>
        <v>Q2</v>
      </c>
      <c r="E2253" s="4">
        <f>MONTH(SalesDataTable[[#This Row],[Order Date]])</f>
        <v>6</v>
      </c>
      <c r="F2253" s="4" t="str">
        <f>TEXT(SalesDataTable[[#This Row],[Order Date]],"MMM")</f>
        <v>Jun</v>
      </c>
      <c r="G2253" s="4" t="s">
        <v>20</v>
      </c>
      <c r="H2253" s="4" t="s">
        <v>47</v>
      </c>
      <c r="I2253" s="4" t="s">
        <v>2</v>
      </c>
      <c r="J2253" s="4" t="s">
        <v>3</v>
      </c>
      <c r="K2253" s="4" t="s">
        <v>4</v>
      </c>
      <c r="L2253" s="4" t="s">
        <v>22</v>
      </c>
      <c r="M2253" s="8">
        <v>6</v>
      </c>
      <c r="N2253" s="5">
        <v>51.34</v>
      </c>
      <c r="O2253" s="6">
        <v>0.1</v>
      </c>
      <c r="P2253" s="5">
        <v>22.47</v>
      </c>
      <c r="Q2253" s="5">
        <f t="shared" si="140"/>
        <v>277.23600000000005</v>
      </c>
      <c r="R2253" s="5">
        <f t="shared" si="141"/>
        <v>134.82</v>
      </c>
      <c r="S2253" s="5">
        <f t="shared" si="142"/>
        <v>142.41600000000005</v>
      </c>
      <c r="T2253" s="7">
        <f t="shared" si="143"/>
        <v>0.51369951954291659</v>
      </c>
    </row>
    <row r="2254" spans="1:20" ht="15.6">
      <c r="A2254" s="2">
        <v>4353</v>
      </c>
      <c r="B2254" s="3">
        <v>46185</v>
      </c>
      <c r="C2254" s="4">
        <f>YEAR(SalesDataTable[[#This Row],[Order Date]])</f>
        <v>2026</v>
      </c>
      <c r="D2254" s="4" t="str">
        <f>"Q"&amp;ROUNDUP(MONTH(SalesDataTable[[#This Row],[Order Date]])/3,0)</f>
        <v>Q2</v>
      </c>
      <c r="E2254" s="4">
        <f>MONTH(SalesDataTable[[#This Row],[Order Date]])</f>
        <v>6</v>
      </c>
      <c r="F2254" s="4" t="str">
        <f>TEXT(SalesDataTable[[#This Row],[Order Date]],"MMM")</f>
        <v>Jun</v>
      </c>
      <c r="G2254" s="4" t="s">
        <v>6</v>
      </c>
      <c r="H2254" s="4" t="s">
        <v>27</v>
      </c>
      <c r="I2254" s="4" t="s">
        <v>19</v>
      </c>
      <c r="J2254" s="4" t="s">
        <v>13</v>
      </c>
      <c r="K2254" s="4" t="s">
        <v>14</v>
      </c>
      <c r="L2254" s="4" t="s">
        <v>15</v>
      </c>
      <c r="M2254" s="8">
        <v>1</v>
      </c>
      <c r="N2254" s="5">
        <v>36.65</v>
      </c>
      <c r="O2254" s="6">
        <v>0</v>
      </c>
      <c r="P2254" s="5">
        <v>13.97</v>
      </c>
      <c r="Q2254" s="5">
        <f t="shared" si="140"/>
        <v>36.65</v>
      </c>
      <c r="R2254" s="5">
        <f t="shared" si="141"/>
        <v>13.97</v>
      </c>
      <c r="S2254" s="5">
        <f t="shared" si="142"/>
        <v>22.68</v>
      </c>
      <c r="T2254" s="7">
        <f t="shared" si="143"/>
        <v>0.61882673942701227</v>
      </c>
    </row>
    <row r="2255" spans="1:20" ht="15.6">
      <c r="A2255" s="2">
        <v>4355</v>
      </c>
      <c r="B2255" s="3">
        <v>46330</v>
      </c>
      <c r="C2255" s="4">
        <f>YEAR(SalesDataTable[[#This Row],[Order Date]])</f>
        <v>2026</v>
      </c>
      <c r="D2255" s="4" t="str">
        <f>"Q"&amp;ROUNDUP(MONTH(SalesDataTable[[#This Row],[Order Date]])/3,0)</f>
        <v>Q4</v>
      </c>
      <c r="E2255" s="4">
        <f>MONTH(SalesDataTable[[#This Row],[Order Date]])</f>
        <v>11</v>
      </c>
      <c r="F2255" s="4" t="str">
        <f>TEXT(SalesDataTable[[#This Row],[Order Date]],"MMM")</f>
        <v>Nov</v>
      </c>
      <c r="G2255" s="4" t="s">
        <v>11</v>
      </c>
      <c r="H2255" s="4" t="s">
        <v>12</v>
      </c>
      <c r="I2255" s="4" t="s">
        <v>19</v>
      </c>
      <c r="J2255" s="4" t="s">
        <v>3</v>
      </c>
      <c r="K2255" s="4" t="s">
        <v>9</v>
      </c>
      <c r="L2255" s="4" t="s">
        <v>37</v>
      </c>
      <c r="M2255" s="8">
        <v>2</v>
      </c>
      <c r="N2255" s="5">
        <v>151.04</v>
      </c>
      <c r="O2255" s="6">
        <v>0.15</v>
      </c>
      <c r="P2255" s="5">
        <v>76.97</v>
      </c>
      <c r="Q2255" s="5">
        <f t="shared" si="140"/>
        <v>256.76799999999997</v>
      </c>
      <c r="R2255" s="5">
        <f t="shared" si="141"/>
        <v>153.94</v>
      </c>
      <c r="S2255" s="5">
        <f t="shared" si="142"/>
        <v>102.82799999999997</v>
      </c>
      <c r="T2255" s="7">
        <f t="shared" si="143"/>
        <v>0.40047046360917243</v>
      </c>
    </row>
    <row r="2256" spans="1:20" ht="15.6">
      <c r="A2256" s="2">
        <v>4360</v>
      </c>
      <c r="B2256" s="3">
        <v>46061</v>
      </c>
      <c r="C2256" s="4">
        <f>YEAR(SalesDataTable[[#This Row],[Order Date]])</f>
        <v>2026</v>
      </c>
      <c r="D2256" s="4" t="str">
        <f>"Q"&amp;ROUNDUP(MONTH(SalesDataTable[[#This Row],[Order Date]])/3,0)</f>
        <v>Q1</v>
      </c>
      <c r="E2256" s="4">
        <f>MONTH(SalesDataTable[[#This Row],[Order Date]])</f>
        <v>2</v>
      </c>
      <c r="F2256" s="4" t="str">
        <f>TEXT(SalesDataTable[[#This Row],[Order Date]],"MMM")</f>
        <v>Feb</v>
      </c>
      <c r="G2256" s="4" t="s">
        <v>0</v>
      </c>
      <c r="H2256" s="4" t="s">
        <v>50</v>
      </c>
      <c r="I2256" s="4" t="s">
        <v>2</v>
      </c>
      <c r="J2256" s="4" t="s">
        <v>13</v>
      </c>
      <c r="K2256" s="4" t="s">
        <v>14</v>
      </c>
      <c r="L2256" s="4" t="s">
        <v>15</v>
      </c>
      <c r="M2256" s="8">
        <v>1</v>
      </c>
      <c r="N2256" s="5">
        <v>35.69</v>
      </c>
      <c r="O2256" s="6">
        <v>0</v>
      </c>
      <c r="P2256" s="5">
        <v>13.38</v>
      </c>
      <c r="Q2256" s="5">
        <f t="shared" si="140"/>
        <v>35.69</v>
      </c>
      <c r="R2256" s="5">
        <f t="shared" si="141"/>
        <v>13.38</v>
      </c>
      <c r="S2256" s="5">
        <f t="shared" si="142"/>
        <v>22.309999999999995</v>
      </c>
      <c r="T2256" s="7">
        <f t="shared" si="143"/>
        <v>0.62510507144858496</v>
      </c>
    </row>
    <row r="2257" spans="1:20" ht="15.6">
      <c r="A2257" s="2">
        <v>4362</v>
      </c>
      <c r="B2257" s="3">
        <v>46234</v>
      </c>
      <c r="C2257" s="4">
        <f>YEAR(SalesDataTable[[#This Row],[Order Date]])</f>
        <v>2026</v>
      </c>
      <c r="D2257" s="4" t="str">
        <f>"Q"&amp;ROUNDUP(MONTH(SalesDataTable[[#This Row],[Order Date]])/3,0)</f>
        <v>Q3</v>
      </c>
      <c r="E2257" s="4">
        <f>MONTH(SalesDataTable[[#This Row],[Order Date]])</f>
        <v>7</v>
      </c>
      <c r="F2257" s="4" t="str">
        <f>TEXT(SalesDataTable[[#This Row],[Order Date]],"MMM")</f>
        <v>Jul</v>
      </c>
      <c r="G2257" s="4" t="s">
        <v>6</v>
      </c>
      <c r="H2257" s="4" t="s">
        <v>49</v>
      </c>
      <c r="I2257" s="4" t="s">
        <v>2</v>
      </c>
      <c r="J2257" s="4" t="s">
        <v>3</v>
      </c>
      <c r="K2257" s="4" t="s">
        <v>9</v>
      </c>
      <c r="L2257" s="4" t="s">
        <v>10</v>
      </c>
      <c r="M2257" s="8">
        <v>5</v>
      </c>
      <c r="N2257" s="5">
        <v>92.41</v>
      </c>
      <c r="O2257" s="6">
        <v>0</v>
      </c>
      <c r="P2257" s="5">
        <v>44.29</v>
      </c>
      <c r="Q2257" s="5">
        <f t="shared" si="140"/>
        <v>462.04999999999995</v>
      </c>
      <c r="R2257" s="5">
        <f t="shared" si="141"/>
        <v>221.45</v>
      </c>
      <c r="S2257" s="5">
        <f t="shared" si="142"/>
        <v>240.59999999999997</v>
      </c>
      <c r="T2257" s="7">
        <f t="shared" si="143"/>
        <v>0.52072286549074775</v>
      </c>
    </row>
    <row r="2258" spans="1:20" ht="15.6">
      <c r="A2258" s="2">
        <v>4364</v>
      </c>
      <c r="B2258" s="3">
        <v>46167</v>
      </c>
      <c r="C2258" s="4">
        <f>YEAR(SalesDataTable[[#This Row],[Order Date]])</f>
        <v>2026</v>
      </c>
      <c r="D2258" s="4" t="str">
        <f>"Q"&amp;ROUNDUP(MONTH(SalesDataTable[[#This Row],[Order Date]])/3,0)</f>
        <v>Q2</v>
      </c>
      <c r="E2258" s="4">
        <f>MONTH(SalesDataTable[[#This Row],[Order Date]])</f>
        <v>5</v>
      </c>
      <c r="F2258" s="4" t="str">
        <f>TEXT(SalesDataTable[[#This Row],[Order Date]],"MMM")</f>
        <v>May</v>
      </c>
      <c r="G2258" s="4" t="s">
        <v>0</v>
      </c>
      <c r="H2258" s="4" t="s">
        <v>50</v>
      </c>
      <c r="I2258" s="4" t="s">
        <v>19</v>
      </c>
      <c r="J2258" s="4" t="s">
        <v>3</v>
      </c>
      <c r="K2258" s="4" t="s">
        <v>34</v>
      </c>
      <c r="L2258" s="4" t="s">
        <v>35</v>
      </c>
      <c r="M2258" s="8">
        <v>1</v>
      </c>
      <c r="N2258" s="5">
        <v>41</v>
      </c>
      <c r="O2258" s="6">
        <v>0.05</v>
      </c>
      <c r="P2258" s="5">
        <v>14.51</v>
      </c>
      <c r="Q2258" s="5">
        <f t="shared" si="140"/>
        <v>38.949999999999996</v>
      </c>
      <c r="R2258" s="5">
        <f t="shared" si="141"/>
        <v>14.51</v>
      </c>
      <c r="S2258" s="5">
        <f t="shared" si="142"/>
        <v>24.439999999999998</v>
      </c>
      <c r="T2258" s="7">
        <f t="shared" si="143"/>
        <v>0.62747111681643131</v>
      </c>
    </row>
    <row r="2259" spans="1:20" ht="15.6">
      <c r="A2259" s="2">
        <v>4365</v>
      </c>
      <c r="B2259" s="3">
        <v>46214</v>
      </c>
      <c r="C2259" s="4">
        <f>YEAR(SalesDataTable[[#This Row],[Order Date]])</f>
        <v>2026</v>
      </c>
      <c r="D2259" s="4" t="str">
        <f>"Q"&amp;ROUNDUP(MONTH(SalesDataTable[[#This Row],[Order Date]])/3,0)</f>
        <v>Q3</v>
      </c>
      <c r="E2259" s="4">
        <f>MONTH(SalesDataTable[[#This Row],[Order Date]])</f>
        <v>7</v>
      </c>
      <c r="F2259" s="4" t="str">
        <f>TEXT(SalesDataTable[[#This Row],[Order Date]],"MMM")</f>
        <v>Jul</v>
      </c>
      <c r="G2259" s="4" t="s">
        <v>6</v>
      </c>
      <c r="H2259" s="4" t="s">
        <v>41</v>
      </c>
      <c r="I2259" s="4" t="s">
        <v>2</v>
      </c>
      <c r="J2259" s="4" t="s">
        <v>3</v>
      </c>
      <c r="K2259" s="4" t="s">
        <v>4</v>
      </c>
      <c r="L2259" s="4" t="s">
        <v>26</v>
      </c>
      <c r="M2259" s="8">
        <v>1</v>
      </c>
      <c r="N2259" s="5">
        <v>41.33</v>
      </c>
      <c r="O2259" s="6">
        <v>0</v>
      </c>
      <c r="P2259" s="5">
        <v>17.2</v>
      </c>
      <c r="Q2259" s="5">
        <f t="shared" si="140"/>
        <v>41.33</v>
      </c>
      <c r="R2259" s="5">
        <f t="shared" si="141"/>
        <v>17.2</v>
      </c>
      <c r="S2259" s="5">
        <f t="shared" si="142"/>
        <v>24.13</v>
      </c>
      <c r="T2259" s="7">
        <f t="shared" si="143"/>
        <v>0.58383740624243896</v>
      </c>
    </row>
    <row r="2260" spans="1:20" ht="15.6">
      <c r="A2260" s="2">
        <v>4366</v>
      </c>
      <c r="B2260" s="3">
        <v>46364</v>
      </c>
      <c r="C2260" s="4">
        <f>YEAR(SalesDataTable[[#This Row],[Order Date]])</f>
        <v>2026</v>
      </c>
      <c r="D2260" s="4" t="str">
        <f>"Q"&amp;ROUNDUP(MONTH(SalesDataTable[[#This Row],[Order Date]])/3,0)</f>
        <v>Q4</v>
      </c>
      <c r="E2260" s="4">
        <f>MONTH(SalesDataTable[[#This Row],[Order Date]])</f>
        <v>12</v>
      </c>
      <c r="F2260" s="4" t="str">
        <f>TEXT(SalesDataTable[[#This Row],[Order Date]],"MMM")</f>
        <v>Dec</v>
      </c>
      <c r="G2260" s="4" t="s">
        <v>6</v>
      </c>
      <c r="H2260" s="4" t="s">
        <v>43</v>
      </c>
      <c r="I2260" s="4" t="s">
        <v>19</v>
      </c>
      <c r="J2260" s="4" t="s">
        <v>13</v>
      </c>
      <c r="K2260" s="4" t="s">
        <v>9</v>
      </c>
      <c r="L2260" s="4" t="s">
        <v>37</v>
      </c>
      <c r="M2260" s="8">
        <v>1</v>
      </c>
      <c r="N2260" s="5">
        <v>151.97</v>
      </c>
      <c r="O2260" s="6">
        <v>0.05</v>
      </c>
      <c r="P2260" s="5">
        <v>80.239999999999995</v>
      </c>
      <c r="Q2260" s="5">
        <f t="shared" si="140"/>
        <v>144.3715</v>
      </c>
      <c r="R2260" s="5">
        <f t="shared" si="141"/>
        <v>80.239999999999995</v>
      </c>
      <c r="S2260" s="5">
        <f t="shared" si="142"/>
        <v>64.131500000000003</v>
      </c>
      <c r="T2260" s="7">
        <f t="shared" si="143"/>
        <v>0.44421163456776441</v>
      </c>
    </row>
    <row r="2261" spans="1:20" ht="15.6">
      <c r="A2261" s="2">
        <v>4367</v>
      </c>
      <c r="B2261" s="3">
        <v>46152</v>
      </c>
      <c r="C2261" s="4">
        <f>YEAR(SalesDataTable[[#This Row],[Order Date]])</f>
        <v>2026</v>
      </c>
      <c r="D2261" s="4" t="str">
        <f>"Q"&amp;ROUNDUP(MONTH(SalesDataTable[[#This Row],[Order Date]])/3,0)</f>
        <v>Q2</v>
      </c>
      <c r="E2261" s="4">
        <f>MONTH(SalesDataTable[[#This Row],[Order Date]])</f>
        <v>5</v>
      </c>
      <c r="F2261" s="4" t="str">
        <f>TEXT(SalesDataTable[[#This Row],[Order Date]],"MMM")</f>
        <v>May</v>
      </c>
      <c r="G2261" s="4" t="s">
        <v>20</v>
      </c>
      <c r="H2261" s="4" t="s">
        <v>33</v>
      </c>
      <c r="I2261" s="4" t="s">
        <v>2</v>
      </c>
      <c r="J2261" s="4" t="s">
        <v>16</v>
      </c>
      <c r="K2261" s="4" t="s">
        <v>14</v>
      </c>
      <c r="L2261" s="4" t="s">
        <v>48</v>
      </c>
      <c r="M2261" s="8">
        <v>5</v>
      </c>
      <c r="N2261" s="5">
        <v>160.94</v>
      </c>
      <c r="O2261" s="6">
        <v>0.1</v>
      </c>
      <c r="P2261" s="5">
        <v>88.89</v>
      </c>
      <c r="Q2261" s="5">
        <f t="shared" si="140"/>
        <v>724.23</v>
      </c>
      <c r="R2261" s="5">
        <f t="shared" si="141"/>
        <v>444.45</v>
      </c>
      <c r="S2261" s="5">
        <f t="shared" si="142"/>
        <v>279.78000000000003</v>
      </c>
      <c r="T2261" s="7">
        <f t="shared" si="143"/>
        <v>0.38631374011018604</v>
      </c>
    </row>
    <row r="2262" spans="1:20" ht="15.6">
      <c r="A2262" s="2">
        <v>4370</v>
      </c>
      <c r="B2262" s="3">
        <v>46209</v>
      </c>
      <c r="C2262" s="4">
        <f>YEAR(SalesDataTable[[#This Row],[Order Date]])</f>
        <v>2026</v>
      </c>
      <c r="D2262" s="4" t="str">
        <f>"Q"&amp;ROUNDUP(MONTH(SalesDataTable[[#This Row],[Order Date]])/3,0)</f>
        <v>Q3</v>
      </c>
      <c r="E2262" s="4">
        <f>MONTH(SalesDataTable[[#This Row],[Order Date]])</f>
        <v>7</v>
      </c>
      <c r="F2262" s="4" t="str">
        <f>TEXT(SalesDataTable[[#This Row],[Order Date]],"MMM")</f>
        <v>Jul</v>
      </c>
      <c r="G2262" s="4" t="s">
        <v>11</v>
      </c>
      <c r="H2262" s="4" t="s">
        <v>39</v>
      </c>
      <c r="I2262" s="4" t="s">
        <v>2</v>
      </c>
      <c r="J2262" s="4" t="s">
        <v>13</v>
      </c>
      <c r="K2262" s="4" t="s">
        <v>14</v>
      </c>
      <c r="L2262" s="4" t="s">
        <v>48</v>
      </c>
      <c r="M2262" s="8">
        <v>6</v>
      </c>
      <c r="N2262" s="5">
        <v>166.6</v>
      </c>
      <c r="O2262" s="6">
        <v>0</v>
      </c>
      <c r="P2262" s="5">
        <v>88.14</v>
      </c>
      <c r="Q2262" s="5">
        <f t="shared" si="140"/>
        <v>999.59999999999991</v>
      </c>
      <c r="R2262" s="5">
        <f t="shared" si="141"/>
        <v>528.84</v>
      </c>
      <c r="S2262" s="5">
        <f t="shared" si="142"/>
        <v>470.75999999999988</v>
      </c>
      <c r="T2262" s="7">
        <f t="shared" si="143"/>
        <v>0.47094837935174061</v>
      </c>
    </row>
    <row r="2263" spans="1:20" ht="15.6">
      <c r="A2263" s="2">
        <v>4371</v>
      </c>
      <c r="B2263" s="3">
        <v>46298</v>
      </c>
      <c r="C2263" s="4">
        <f>YEAR(SalesDataTable[[#This Row],[Order Date]])</f>
        <v>2026</v>
      </c>
      <c r="D2263" s="4" t="str">
        <f>"Q"&amp;ROUNDUP(MONTH(SalesDataTable[[#This Row],[Order Date]])/3,0)</f>
        <v>Q4</v>
      </c>
      <c r="E2263" s="4">
        <f>MONTH(SalesDataTable[[#This Row],[Order Date]])</f>
        <v>10</v>
      </c>
      <c r="F2263" s="4" t="str">
        <f>TEXT(SalesDataTable[[#This Row],[Order Date]],"MMM")</f>
        <v>Oct</v>
      </c>
      <c r="G2263" s="4" t="s">
        <v>6</v>
      </c>
      <c r="H2263" s="4" t="s">
        <v>27</v>
      </c>
      <c r="I2263" s="4" t="s">
        <v>2</v>
      </c>
      <c r="J2263" s="4" t="s">
        <v>3</v>
      </c>
      <c r="K2263" s="4" t="s">
        <v>34</v>
      </c>
      <c r="L2263" s="4" t="s">
        <v>38</v>
      </c>
      <c r="M2263" s="8">
        <v>1</v>
      </c>
      <c r="N2263" s="5">
        <v>123.81</v>
      </c>
      <c r="O2263" s="6">
        <v>0</v>
      </c>
      <c r="P2263" s="5">
        <v>68.72</v>
      </c>
      <c r="Q2263" s="5">
        <f t="shared" si="140"/>
        <v>123.81</v>
      </c>
      <c r="R2263" s="5">
        <f t="shared" si="141"/>
        <v>68.72</v>
      </c>
      <c r="S2263" s="5">
        <f t="shared" si="142"/>
        <v>55.09</v>
      </c>
      <c r="T2263" s="7">
        <f t="shared" si="143"/>
        <v>0.44495598093853489</v>
      </c>
    </row>
    <row r="2264" spans="1:20" ht="15.6">
      <c r="A2264" s="2">
        <v>4372</v>
      </c>
      <c r="B2264" s="3">
        <v>46131</v>
      </c>
      <c r="C2264" s="4">
        <f>YEAR(SalesDataTable[[#This Row],[Order Date]])</f>
        <v>2026</v>
      </c>
      <c r="D2264" s="4" t="str">
        <f>"Q"&amp;ROUNDUP(MONTH(SalesDataTable[[#This Row],[Order Date]])/3,0)</f>
        <v>Q2</v>
      </c>
      <c r="E2264" s="4">
        <f>MONTH(SalesDataTable[[#This Row],[Order Date]])</f>
        <v>4</v>
      </c>
      <c r="F2264" s="4" t="str">
        <f>TEXT(SalesDataTable[[#This Row],[Order Date]],"MMM")</f>
        <v>Apr</v>
      </c>
      <c r="G2264" s="4" t="s">
        <v>0</v>
      </c>
      <c r="H2264" s="4" t="s">
        <v>50</v>
      </c>
      <c r="I2264" s="4" t="s">
        <v>2</v>
      </c>
      <c r="J2264" s="4" t="s">
        <v>13</v>
      </c>
      <c r="K2264" s="4" t="s">
        <v>34</v>
      </c>
      <c r="L2264" s="4" t="s">
        <v>42</v>
      </c>
      <c r="M2264" s="8">
        <v>1</v>
      </c>
      <c r="N2264" s="5">
        <v>37.11</v>
      </c>
      <c r="O2264" s="6">
        <v>0.1</v>
      </c>
      <c r="P2264" s="5">
        <v>14.27</v>
      </c>
      <c r="Q2264" s="5">
        <f t="shared" si="140"/>
        <v>33.399000000000001</v>
      </c>
      <c r="R2264" s="5">
        <f t="shared" si="141"/>
        <v>14.27</v>
      </c>
      <c r="S2264" s="5">
        <f t="shared" si="142"/>
        <v>19.129000000000001</v>
      </c>
      <c r="T2264" s="7">
        <f t="shared" si="143"/>
        <v>0.5727416988532591</v>
      </c>
    </row>
    <row r="2265" spans="1:20" ht="15.6">
      <c r="A2265" s="2">
        <v>4375</v>
      </c>
      <c r="B2265" s="3">
        <v>46319</v>
      </c>
      <c r="C2265" s="4">
        <f>YEAR(SalesDataTable[[#This Row],[Order Date]])</f>
        <v>2026</v>
      </c>
      <c r="D2265" s="4" t="str">
        <f>"Q"&amp;ROUNDUP(MONTH(SalesDataTable[[#This Row],[Order Date]])/3,0)</f>
        <v>Q4</v>
      </c>
      <c r="E2265" s="4">
        <f>MONTH(SalesDataTable[[#This Row],[Order Date]])</f>
        <v>10</v>
      </c>
      <c r="F2265" s="4" t="str">
        <f>TEXT(SalesDataTable[[#This Row],[Order Date]],"MMM")</f>
        <v>Oct</v>
      </c>
      <c r="G2265" s="4" t="s">
        <v>6</v>
      </c>
      <c r="H2265" s="4" t="s">
        <v>7</v>
      </c>
      <c r="I2265" s="4" t="s">
        <v>2</v>
      </c>
      <c r="J2265" s="4" t="s">
        <v>16</v>
      </c>
      <c r="K2265" s="4" t="s">
        <v>14</v>
      </c>
      <c r="L2265" s="4" t="s">
        <v>32</v>
      </c>
      <c r="M2265" s="8">
        <v>1</v>
      </c>
      <c r="N2265" s="5">
        <v>46.38</v>
      </c>
      <c r="O2265" s="6">
        <v>0.15</v>
      </c>
      <c r="P2265" s="5">
        <v>17.87</v>
      </c>
      <c r="Q2265" s="5">
        <f t="shared" si="140"/>
        <v>39.423000000000002</v>
      </c>
      <c r="R2265" s="5">
        <f t="shared" si="141"/>
        <v>17.87</v>
      </c>
      <c r="S2265" s="5">
        <f t="shared" si="142"/>
        <v>21.553000000000001</v>
      </c>
      <c r="T2265" s="7">
        <f t="shared" si="143"/>
        <v>0.54671131065621592</v>
      </c>
    </row>
    <row r="2266" spans="1:20" ht="15.6">
      <c r="A2266" s="2">
        <v>4377</v>
      </c>
      <c r="B2266" s="3">
        <v>46239</v>
      </c>
      <c r="C2266" s="4">
        <f>YEAR(SalesDataTable[[#This Row],[Order Date]])</f>
        <v>2026</v>
      </c>
      <c r="D2266" s="4" t="str">
        <f>"Q"&amp;ROUNDUP(MONTH(SalesDataTable[[#This Row],[Order Date]])/3,0)</f>
        <v>Q3</v>
      </c>
      <c r="E2266" s="4">
        <f>MONTH(SalesDataTable[[#This Row],[Order Date]])</f>
        <v>8</v>
      </c>
      <c r="F2266" s="4" t="str">
        <f>TEXT(SalesDataTable[[#This Row],[Order Date]],"MMM")</f>
        <v>Aug</v>
      </c>
      <c r="G2266" s="4" t="s">
        <v>11</v>
      </c>
      <c r="H2266" s="4" t="s">
        <v>12</v>
      </c>
      <c r="I2266" s="4" t="s">
        <v>28</v>
      </c>
      <c r="J2266" s="4" t="s">
        <v>13</v>
      </c>
      <c r="K2266" s="4" t="s">
        <v>4</v>
      </c>
      <c r="L2266" s="4" t="s">
        <v>5</v>
      </c>
      <c r="M2266" s="8">
        <v>2</v>
      </c>
      <c r="N2266" s="5">
        <v>81.66</v>
      </c>
      <c r="O2266" s="6">
        <v>0</v>
      </c>
      <c r="P2266" s="5">
        <v>42.11</v>
      </c>
      <c r="Q2266" s="5">
        <f t="shared" si="140"/>
        <v>163.32</v>
      </c>
      <c r="R2266" s="5">
        <f t="shared" si="141"/>
        <v>84.22</v>
      </c>
      <c r="S2266" s="5">
        <f t="shared" si="142"/>
        <v>79.099999999999994</v>
      </c>
      <c r="T2266" s="7">
        <f t="shared" si="143"/>
        <v>0.48432525104090129</v>
      </c>
    </row>
    <row r="2267" spans="1:20" ht="15.6">
      <c r="A2267" s="2">
        <v>4378</v>
      </c>
      <c r="B2267" s="3">
        <v>46156</v>
      </c>
      <c r="C2267" s="4">
        <f>YEAR(SalesDataTable[[#This Row],[Order Date]])</f>
        <v>2026</v>
      </c>
      <c r="D2267" s="4" t="str">
        <f>"Q"&amp;ROUNDUP(MONTH(SalesDataTable[[#This Row],[Order Date]])/3,0)</f>
        <v>Q2</v>
      </c>
      <c r="E2267" s="4">
        <f>MONTH(SalesDataTable[[#This Row],[Order Date]])</f>
        <v>5</v>
      </c>
      <c r="F2267" s="4" t="str">
        <f>TEXT(SalesDataTable[[#This Row],[Order Date]],"MMM")</f>
        <v>May</v>
      </c>
      <c r="G2267" s="4" t="s">
        <v>11</v>
      </c>
      <c r="H2267" s="4" t="s">
        <v>39</v>
      </c>
      <c r="I2267" s="4" t="s">
        <v>2</v>
      </c>
      <c r="J2267" s="4" t="s">
        <v>3</v>
      </c>
      <c r="K2267" s="4" t="s">
        <v>4</v>
      </c>
      <c r="L2267" s="4" t="s">
        <v>30</v>
      </c>
      <c r="M2267" s="8">
        <v>2</v>
      </c>
      <c r="N2267" s="5">
        <v>103.37</v>
      </c>
      <c r="O2267" s="6">
        <v>0</v>
      </c>
      <c r="P2267" s="5">
        <v>50.49</v>
      </c>
      <c r="Q2267" s="5">
        <f t="shared" si="140"/>
        <v>206.74</v>
      </c>
      <c r="R2267" s="5">
        <f t="shared" si="141"/>
        <v>100.98</v>
      </c>
      <c r="S2267" s="5">
        <f t="shared" si="142"/>
        <v>105.76</v>
      </c>
      <c r="T2267" s="7">
        <f t="shared" si="143"/>
        <v>0.51156041404662866</v>
      </c>
    </row>
    <row r="2268" spans="1:20" ht="15.6">
      <c r="A2268" s="2">
        <v>4381</v>
      </c>
      <c r="B2268" s="3">
        <v>46062</v>
      </c>
      <c r="C2268" s="4">
        <f>YEAR(SalesDataTable[[#This Row],[Order Date]])</f>
        <v>2026</v>
      </c>
      <c r="D2268" s="4" t="str">
        <f>"Q"&amp;ROUNDUP(MONTH(SalesDataTable[[#This Row],[Order Date]])/3,0)</f>
        <v>Q1</v>
      </c>
      <c r="E2268" s="4">
        <f>MONTH(SalesDataTable[[#This Row],[Order Date]])</f>
        <v>2</v>
      </c>
      <c r="F2268" s="4" t="str">
        <f>TEXT(SalesDataTable[[#This Row],[Order Date]],"MMM")</f>
        <v>Feb</v>
      </c>
      <c r="G2268" s="4" t="s">
        <v>6</v>
      </c>
      <c r="H2268" s="4" t="s">
        <v>43</v>
      </c>
      <c r="I2268" s="4" t="s">
        <v>28</v>
      </c>
      <c r="J2268" s="4" t="s">
        <v>3</v>
      </c>
      <c r="K2268" s="4" t="s">
        <v>23</v>
      </c>
      <c r="L2268" s="4" t="s">
        <v>29</v>
      </c>
      <c r="M2268" s="8">
        <v>1</v>
      </c>
      <c r="N2268" s="5">
        <v>194.32</v>
      </c>
      <c r="O2268" s="6">
        <v>0.05</v>
      </c>
      <c r="P2268" s="5">
        <v>102.52</v>
      </c>
      <c r="Q2268" s="5">
        <f t="shared" si="140"/>
        <v>184.60399999999998</v>
      </c>
      <c r="R2268" s="5">
        <f t="shared" si="141"/>
        <v>102.52</v>
      </c>
      <c r="S2268" s="5">
        <f t="shared" si="142"/>
        <v>82.083999999999989</v>
      </c>
      <c r="T2268" s="7">
        <f t="shared" si="143"/>
        <v>0.44464908669367942</v>
      </c>
    </row>
    <row r="2269" spans="1:20" ht="15.6">
      <c r="A2269" s="2">
        <v>4384</v>
      </c>
      <c r="B2269" s="3">
        <v>46332</v>
      </c>
      <c r="C2269" s="4">
        <f>YEAR(SalesDataTable[[#This Row],[Order Date]])</f>
        <v>2026</v>
      </c>
      <c r="D2269" s="4" t="str">
        <f>"Q"&amp;ROUNDUP(MONTH(SalesDataTable[[#This Row],[Order Date]])/3,0)</f>
        <v>Q4</v>
      </c>
      <c r="E2269" s="4">
        <f>MONTH(SalesDataTable[[#This Row],[Order Date]])</f>
        <v>11</v>
      </c>
      <c r="F2269" s="4" t="str">
        <f>TEXT(SalesDataTable[[#This Row],[Order Date]],"MMM")</f>
        <v>Nov</v>
      </c>
      <c r="G2269" s="4" t="s">
        <v>20</v>
      </c>
      <c r="H2269" s="4" t="s">
        <v>33</v>
      </c>
      <c r="I2269" s="4" t="s">
        <v>2</v>
      </c>
      <c r="J2269" s="4" t="s">
        <v>13</v>
      </c>
      <c r="K2269" s="4" t="s">
        <v>23</v>
      </c>
      <c r="L2269" s="4" t="s">
        <v>51</v>
      </c>
      <c r="M2269" s="8">
        <v>1</v>
      </c>
      <c r="N2269" s="5">
        <v>121.66</v>
      </c>
      <c r="O2269" s="6">
        <v>0</v>
      </c>
      <c r="P2269" s="5">
        <v>61.66</v>
      </c>
      <c r="Q2269" s="5">
        <f t="shared" si="140"/>
        <v>121.66</v>
      </c>
      <c r="R2269" s="5">
        <f t="shared" si="141"/>
        <v>61.66</v>
      </c>
      <c r="S2269" s="5">
        <f t="shared" si="142"/>
        <v>60</v>
      </c>
      <c r="T2269" s="7">
        <f t="shared" si="143"/>
        <v>0.49317770836758179</v>
      </c>
    </row>
    <row r="2270" spans="1:20" ht="15.6">
      <c r="A2270" s="2">
        <v>4386</v>
      </c>
      <c r="B2270" s="3">
        <v>46147</v>
      </c>
      <c r="C2270" s="4">
        <f>YEAR(SalesDataTable[[#This Row],[Order Date]])</f>
        <v>2026</v>
      </c>
      <c r="D2270" s="4" t="str">
        <f>"Q"&amp;ROUNDUP(MONTH(SalesDataTable[[#This Row],[Order Date]])/3,0)</f>
        <v>Q2</v>
      </c>
      <c r="E2270" s="4">
        <f>MONTH(SalesDataTable[[#This Row],[Order Date]])</f>
        <v>5</v>
      </c>
      <c r="F2270" s="4" t="str">
        <f>TEXT(SalesDataTable[[#This Row],[Order Date]],"MMM")</f>
        <v>May</v>
      </c>
      <c r="G2270" s="4" t="s">
        <v>0</v>
      </c>
      <c r="H2270" s="4" t="s">
        <v>50</v>
      </c>
      <c r="I2270" s="4" t="s">
        <v>2</v>
      </c>
      <c r="J2270" s="4" t="s">
        <v>3</v>
      </c>
      <c r="K2270" s="4" t="s">
        <v>9</v>
      </c>
      <c r="L2270" s="4" t="s">
        <v>46</v>
      </c>
      <c r="M2270" s="8">
        <v>1</v>
      </c>
      <c r="N2270" s="5">
        <v>69.819999999999993</v>
      </c>
      <c r="O2270" s="6">
        <v>0.05</v>
      </c>
      <c r="P2270" s="5">
        <v>33.29</v>
      </c>
      <c r="Q2270" s="5">
        <f t="shared" si="140"/>
        <v>66.328999999999994</v>
      </c>
      <c r="R2270" s="5">
        <f t="shared" si="141"/>
        <v>33.29</v>
      </c>
      <c r="S2270" s="5">
        <f t="shared" si="142"/>
        <v>33.038999999999994</v>
      </c>
      <c r="T2270" s="7">
        <f t="shared" si="143"/>
        <v>0.49810791659756665</v>
      </c>
    </row>
    <row r="2271" spans="1:20" ht="15.6">
      <c r="A2271" s="2">
        <v>4389</v>
      </c>
      <c r="B2271" s="3">
        <v>46339</v>
      </c>
      <c r="C2271" s="4">
        <f>YEAR(SalesDataTable[[#This Row],[Order Date]])</f>
        <v>2026</v>
      </c>
      <c r="D2271" s="4" t="str">
        <f>"Q"&amp;ROUNDUP(MONTH(SalesDataTable[[#This Row],[Order Date]])/3,0)</f>
        <v>Q4</v>
      </c>
      <c r="E2271" s="4">
        <f>MONTH(SalesDataTable[[#This Row],[Order Date]])</f>
        <v>11</v>
      </c>
      <c r="F2271" s="4" t="str">
        <f>TEXT(SalesDataTable[[#This Row],[Order Date]],"MMM")</f>
        <v>Nov</v>
      </c>
      <c r="G2271" s="4" t="s">
        <v>11</v>
      </c>
      <c r="H2271" s="4" t="s">
        <v>39</v>
      </c>
      <c r="I2271" s="4" t="s">
        <v>28</v>
      </c>
      <c r="J2271" s="4" t="s">
        <v>13</v>
      </c>
      <c r="K2271" s="4" t="s">
        <v>9</v>
      </c>
      <c r="L2271" s="4" t="s">
        <v>37</v>
      </c>
      <c r="M2271" s="8">
        <v>1</v>
      </c>
      <c r="N2271" s="5">
        <v>151.66</v>
      </c>
      <c r="O2271" s="6">
        <v>0.1</v>
      </c>
      <c r="P2271" s="5">
        <v>80.209999999999994</v>
      </c>
      <c r="Q2271" s="5">
        <f t="shared" si="140"/>
        <v>136.494</v>
      </c>
      <c r="R2271" s="5">
        <f t="shared" si="141"/>
        <v>80.209999999999994</v>
      </c>
      <c r="S2271" s="5">
        <f t="shared" si="142"/>
        <v>56.284000000000006</v>
      </c>
      <c r="T2271" s="7">
        <f t="shared" si="143"/>
        <v>0.41235512183685735</v>
      </c>
    </row>
    <row r="2272" spans="1:20" ht="15.6">
      <c r="A2272" s="2">
        <v>4390</v>
      </c>
      <c r="B2272" s="3">
        <v>46073</v>
      </c>
      <c r="C2272" s="4">
        <f>YEAR(SalesDataTable[[#This Row],[Order Date]])</f>
        <v>2026</v>
      </c>
      <c r="D2272" s="4" t="str">
        <f>"Q"&amp;ROUNDUP(MONTH(SalesDataTable[[#This Row],[Order Date]])/3,0)</f>
        <v>Q1</v>
      </c>
      <c r="E2272" s="4">
        <f>MONTH(SalesDataTable[[#This Row],[Order Date]])</f>
        <v>2</v>
      </c>
      <c r="F2272" s="4" t="str">
        <f>TEXT(SalesDataTable[[#This Row],[Order Date]],"MMM")</f>
        <v>Feb</v>
      </c>
      <c r="G2272" s="4" t="s">
        <v>11</v>
      </c>
      <c r="H2272" s="4" t="s">
        <v>52</v>
      </c>
      <c r="I2272" s="4" t="s">
        <v>2</v>
      </c>
      <c r="J2272" s="4" t="s">
        <v>3</v>
      </c>
      <c r="K2272" s="4" t="s">
        <v>4</v>
      </c>
      <c r="L2272" s="4" t="s">
        <v>5</v>
      </c>
      <c r="M2272" s="8">
        <v>1</v>
      </c>
      <c r="N2272" s="5">
        <v>82.86</v>
      </c>
      <c r="O2272" s="6">
        <v>0.05</v>
      </c>
      <c r="P2272" s="5">
        <v>42.3</v>
      </c>
      <c r="Q2272" s="5">
        <f t="shared" si="140"/>
        <v>78.716999999999999</v>
      </c>
      <c r="R2272" s="5">
        <f t="shared" si="141"/>
        <v>42.3</v>
      </c>
      <c r="S2272" s="5">
        <f t="shared" si="142"/>
        <v>36.417000000000002</v>
      </c>
      <c r="T2272" s="7">
        <f t="shared" si="143"/>
        <v>0.46263196005945351</v>
      </c>
    </row>
    <row r="2273" spans="1:20" ht="15.6">
      <c r="A2273" s="2">
        <v>4394</v>
      </c>
      <c r="B2273" s="3">
        <v>46182</v>
      </c>
      <c r="C2273" s="4">
        <f>YEAR(SalesDataTable[[#This Row],[Order Date]])</f>
        <v>2026</v>
      </c>
      <c r="D2273" s="4" t="str">
        <f>"Q"&amp;ROUNDUP(MONTH(SalesDataTable[[#This Row],[Order Date]])/3,0)</f>
        <v>Q2</v>
      </c>
      <c r="E2273" s="4">
        <f>MONTH(SalesDataTable[[#This Row],[Order Date]])</f>
        <v>6</v>
      </c>
      <c r="F2273" s="4" t="str">
        <f>TEXT(SalesDataTable[[#This Row],[Order Date]],"MMM")</f>
        <v>Jun</v>
      </c>
      <c r="G2273" s="4" t="s">
        <v>11</v>
      </c>
      <c r="H2273" s="4" t="s">
        <v>12</v>
      </c>
      <c r="I2273" s="4" t="s">
        <v>2</v>
      </c>
      <c r="J2273" s="4" t="s">
        <v>13</v>
      </c>
      <c r="K2273" s="4" t="s">
        <v>34</v>
      </c>
      <c r="L2273" s="4" t="s">
        <v>45</v>
      </c>
      <c r="M2273" s="8">
        <v>2</v>
      </c>
      <c r="N2273" s="5">
        <v>51.16</v>
      </c>
      <c r="O2273" s="6">
        <v>0</v>
      </c>
      <c r="P2273" s="5">
        <v>21.57</v>
      </c>
      <c r="Q2273" s="5">
        <f t="shared" si="140"/>
        <v>102.32</v>
      </c>
      <c r="R2273" s="5">
        <f t="shared" si="141"/>
        <v>43.14</v>
      </c>
      <c r="S2273" s="5">
        <f t="shared" si="142"/>
        <v>59.179999999999993</v>
      </c>
      <c r="T2273" s="7">
        <f t="shared" si="143"/>
        <v>0.57838154808444098</v>
      </c>
    </row>
    <row r="2274" spans="1:20" ht="15.6">
      <c r="A2274" s="2">
        <v>4396</v>
      </c>
      <c r="B2274" s="3">
        <v>46140</v>
      </c>
      <c r="C2274" s="4">
        <f>YEAR(SalesDataTable[[#This Row],[Order Date]])</f>
        <v>2026</v>
      </c>
      <c r="D2274" s="4" t="str">
        <f>"Q"&amp;ROUNDUP(MONTH(SalesDataTable[[#This Row],[Order Date]])/3,0)</f>
        <v>Q2</v>
      </c>
      <c r="E2274" s="4">
        <f>MONTH(SalesDataTable[[#This Row],[Order Date]])</f>
        <v>4</v>
      </c>
      <c r="F2274" s="4" t="str">
        <f>TEXT(SalesDataTable[[#This Row],[Order Date]],"MMM")</f>
        <v>Apr</v>
      </c>
      <c r="G2274" s="4" t="s">
        <v>0</v>
      </c>
      <c r="H2274" s="4" t="s">
        <v>50</v>
      </c>
      <c r="I2274" s="4" t="s">
        <v>19</v>
      </c>
      <c r="J2274" s="4" t="s">
        <v>3</v>
      </c>
      <c r="K2274" s="4" t="s">
        <v>34</v>
      </c>
      <c r="L2274" s="4" t="s">
        <v>45</v>
      </c>
      <c r="M2274" s="8">
        <v>1</v>
      </c>
      <c r="N2274" s="5">
        <v>50.56</v>
      </c>
      <c r="O2274" s="6">
        <v>0.05</v>
      </c>
      <c r="P2274" s="5">
        <v>22.06</v>
      </c>
      <c r="Q2274" s="5">
        <f t="shared" si="140"/>
        <v>48.031999999999996</v>
      </c>
      <c r="R2274" s="5">
        <f t="shared" si="141"/>
        <v>22.06</v>
      </c>
      <c r="S2274" s="5">
        <f t="shared" si="142"/>
        <v>25.971999999999998</v>
      </c>
      <c r="T2274" s="7">
        <f t="shared" si="143"/>
        <v>0.54072285143237842</v>
      </c>
    </row>
    <row r="2275" spans="1:20" ht="15.6">
      <c r="A2275" s="2">
        <v>4397</v>
      </c>
      <c r="B2275" s="3">
        <v>46030</v>
      </c>
      <c r="C2275" s="4">
        <f>YEAR(SalesDataTable[[#This Row],[Order Date]])</f>
        <v>2026</v>
      </c>
      <c r="D2275" s="4" t="str">
        <f>"Q"&amp;ROUNDUP(MONTH(SalesDataTable[[#This Row],[Order Date]])/3,0)</f>
        <v>Q1</v>
      </c>
      <c r="E2275" s="4">
        <f>MONTH(SalesDataTable[[#This Row],[Order Date]])</f>
        <v>1</v>
      </c>
      <c r="F2275" s="4" t="str">
        <f>TEXT(SalesDataTable[[#This Row],[Order Date]],"MMM")</f>
        <v>Jan</v>
      </c>
      <c r="G2275" s="4" t="s">
        <v>0</v>
      </c>
      <c r="H2275" s="4" t="s">
        <v>1</v>
      </c>
      <c r="I2275" s="4" t="s">
        <v>2</v>
      </c>
      <c r="J2275" s="4" t="s">
        <v>16</v>
      </c>
      <c r="K2275" s="4" t="s">
        <v>9</v>
      </c>
      <c r="L2275" s="4" t="s">
        <v>46</v>
      </c>
      <c r="M2275" s="8">
        <v>1</v>
      </c>
      <c r="N2275" s="5">
        <v>72.38</v>
      </c>
      <c r="O2275" s="6">
        <v>0</v>
      </c>
      <c r="P2275" s="5">
        <v>31.65</v>
      </c>
      <c r="Q2275" s="5">
        <f t="shared" si="140"/>
        <v>72.38</v>
      </c>
      <c r="R2275" s="5">
        <f t="shared" si="141"/>
        <v>31.65</v>
      </c>
      <c r="S2275" s="5">
        <f t="shared" si="142"/>
        <v>40.729999999999997</v>
      </c>
      <c r="T2275" s="7">
        <f t="shared" si="143"/>
        <v>0.56272450953302011</v>
      </c>
    </row>
    <row r="2276" spans="1:20" ht="15.6">
      <c r="A2276" s="2">
        <v>4398</v>
      </c>
      <c r="B2276" s="3">
        <v>46082</v>
      </c>
      <c r="C2276" s="4">
        <f>YEAR(SalesDataTable[[#This Row],[Order Date]])</f>
        <v>2026</v>
      </c>
      <c r="D2276" s="4" t="str">
        <f>"Q"&amp;ROUNDUP(MONTH(SalesDataTable[[#This Row],[Order Date]])/3,0)</f>
        <v>Q1</v>
      </c>
      <c r="E2276" s="4">
        <f>MONTH(SalesDataTable[[#This Row],[Order Date]])</f>
        <v>3</v>
      </c>
      <c r="F2276" s="4" t="str">
        <f>TEXT(SalesDataTable[[#This Row],[Order Date]],"MMM")</f>
        <v>Mar</v>
      </c>
      <c r="G2276" s="4" t="s">
        <v>20</v>
      </c>
      <c r="H2276" s="4" t="s">
        <v>31</v>
      </c>
      <c r="I2276" s="4" t="s">
        <v>2</v>
      </c>
      <c r="J2276" s="4" t="s">
        <v>13</v>
      </c>
      <c r="K2276" s="4" t="s">
        <v>23</v>
      </c>
      <c r="L2276" s="4" t="s">
        <v>51</v>
      </c>
      <c r="M2276" s="8">
        <v>1</v>
      </c>
      <c r="N2276" s="5">
        <v>123.99</v>
      </c>
      <c r="O2276" s="6">
        <v>0.05</v>
      </c>
      <c r="P2276" s="5">
        <v>61.67</v>
      </c>
      <c r="Q2276" s="5">
        <f t="shared" si="140"/>
        <v>117.79049999999999</v>
      </c>
      <c r="R2276" s="5">
        <f t="shared" si="141"/>
        <v>61.67</v>
      </c>
      <c r="S2276" s="5">
        <f t="shared" si="142"/>
        <v>56.120499999999993</v>
      </c>
      <c r="T2276" s="7">
        <f t="shared" si="143"/>
        <v>0.47644334644984099</v>
      </c>
    </row>
    <row r="2277" spans="1:20" ht="15.6">
      <c r="A2277" s="2">
        <v>4400</v>
      </c>
      <c r="B2277" s="3">
        <v>46374</v>
      </c>
      <c r="C2277" s="4">
        <f>YEAR(SalesDataTable[[#This Row],[Order Date]])</f>
        <v>2026</v>
      </c>
      <c r="D2277" s="4" t="str">
        <f>"Q"&amp;ROUNDUP(MONTH(SalesDataTable[[#This Row],[Order Date]])/3,0)</f>
        <v>Q4</v>
      </c>
      <c r="E2277" s="4">
        <f>MONTH(SalesDataTable[[#This Row],[Order Date]])</f>
        <v>12</v>
      </c>
      <c r="F2277" s="4" t="str">
        <f>TEXT(SalesDataTable[[#This Row],[Order Date]],"MMM")</f>
        <v>Dec</v>
      </c>
      <c r="G2277" s="4" t="s">
        <v>20</v>
      </c>
      <c r="H2277" s="4" t="s">
        <v>21</v>
      </c>
      <c r="I2277" s="4" t="s">
        <v>2</v>
      </c>
      <c r="J2277" s="4" t="s">
        <v>3</v>
      </c>
      <c r="K2277" s="4" t="s">
        <v>14</v>
      </c>
      <c r="L2277" s="4" t="s">
        <v>15</v>
      </c>
      <c r="M2277" s="8">
        <v>2</v>
      </c>
      <c r="N2277" s="5">
        <v>36.89</v>
      </c>
      <c r="O2277" s="6">
        <v>0.1</v>
      </c>
      <c r="P2277" s="5">
        <v>13.74</v>
      </c>
      <c r="Q2277" s="5">
        <f t="shared" si="140"/>
        <v>66.402000000000001</v>
      </c>
      <c r="R2277" s="5">
        <f t="shared" si="141"/>
        <v>27.48</v>
      </c>
      <c r="S2277" s="5">
        <f t="shared" si="142"/>
        <v>38.921999999999997</v>
      </c>
      <c r="T2277" s="7">
        <f t="shared" si="143"/>
        <v>0.58615704346254627</v>
      </c>
    </row>
    <row r="2278" spans="1:20" ht="15.6">
      <c r="A2278" s="2">
        <v>4401</v>
      </c>
      <c r="B2278" s="3">
        <v>46043</v>
      </c>
      <c r="C2278" s="4">
        <f>YEAR(SalesDataTable[[#This Row],[Order Date]])</f>
        <v>2026</v>
      </c>
      <c r="D2278" s="4" t="str">
        <f>"Q"&amp;ROUNDUP(MONTH(SalesDataTable[[#This Row],[Order Date]])/3,0)</f>
        <v>Q1</v>
      </c>
      <c r="E2278" s="4">
        <f>MONTH(SalesDataTable[[#This Row],[Order Date]])</f>
        <v>1</v>
      </c>
      <c r="F2278" s="4" t="str">
        <f>TEXT(SalesDataTable[[#This Row],[Order Date]],"MMM")</f>
        <v>Jan</v>
      </c>
      <c r="G2278" s="4" t="s">
        <v>0</v>
      </c>
      <c r="H2278" s="4" t="s">
        <v>50</v>
      </c>
      <c r="I2278" s="4" t="s">
        <v>2</v>
      </c>
      <c r="J2278" s="4" t="s">
        <v>13</v>
      </c>
      <c r="K2278" s="4" t="s">
        <v>4</v>
      </c>
      <c r="L2278" s="4" t="s">
        <v>5</v>
      </c>
      <c r="M2278" s="8">
        <v>3</v>
      </c>
      <c r="N2278" s="5">
        <v>83.34</v>
      </c>
      <c r="O2278" s="6">
        <v>0</v>
      </c>
      <c r="P2278" s="5">
        <v>41.44</v>
      </c>
      <c r="Q2278" s="5">
        <f t="shared" si="140"/>
        <v>250.02</v>
      </c>
      <c r="R2278" s="5">
        <f t="shared" si="141"/>
        <v>124.32</v>
      </c>
      <c r="S2278" s="5">
        <f t="shared" si="142"/>
        <v>125.70000000000002</v>
      </c>
      <c r="T2278" s="7">
        <f t="shared" si="143"/>
        <v>0.50275977921766268</v>
      </c>
    </row>
    <row r="2279" spans="1:20" ht="15.6">
      <c r="A2279" s="2">
        <v>4403</v>
      </c>
      <c r="B2279" s="3">
        <v>46336</v>
      </c>
      <c r="C2279" s="4">
        <f>YEAR(SalesDataTable[[#This Row],[Order Date]])</f>
        <v>2026</v>
      </c>
      <c r="D2279" s="4" t="str">
        <f>"Q"&amp;ROUNDUP(MONTH(SalesDataTable[[#This Row],[Order Date]])/3,0)</f>
        <v>Q4</v>
      </c>
      <c r="E2279" s="4">
        <f>MONTH(SalesDataTable[[#This Row],[Order Date]])</f>
        <v>11</v>
      </c>
      <c r="F2279" s="4" t="str">
        <f>TEXT(SalesDataTable[[#This Row],[Order Date]],"MMM")</f>
        <v>Nov</v>
      </c>
      <c r="G2279" s="4" t="s">
        <v>0</v>
      </c>
      <c r="H2279" s="4" t="s">
        <v>1</v>
      </c>
      <c r="I2279" s="4" t="s">
        <v>2</v>
      </c>
      <c r="J2279" s="4" t="s">
        <v>16</v>
      </c>
      <c r="K2279" s="4" t="s">
        <v>14</v>
      </c>
      <c r="L2279" s="4" t="s">
        <v>15</v>
      </c>
      <c r="M2279" s="8">
        <v>2</v>
      </c>
      <c r="N2279" s="5">
        <v>36.61</v>
      </c>
      <c r="O2279" s="6">
        <v>0.05</v>
      </c>
      <c r="P2279" s="5">
        <v>13.31</v>
      </c>
      <c r="Q2279" s="5">
        <f t="shared" si="140"/>
        <v>69.558999999999997</v>
      </c>
      <c r="R2279" s="5">
        <f t="shared" si="141"/>
        <v>26.62</v>
      </c>
      <c r="S2279" s="5">
        <f t="shared" si="142"/>
        <v>42.938999999999993</v>
      </c>
      <c r="T2279" s="7">
        <f t="shared" si="143"/>
        <v>0.61730329648212301</v>
      </c>
    </row>
    <row r="2280" spans="1:20" ht="15.6">
      <c r="A2280" s="2">
        <v>4405</v>
      </c>
      <c r="B2280" s="3">
        <v>46227</v>
      </c>
      <c r="C2280" s="4">
        <f>YEAR(SalesDataTable[[#This Row],[Order Date]])</f>
        <v>2026</v>
      </c>
      <c r="D2280" s="4" t="str">
        <f>"Q"&amp;ROUNDUP(MONTH(SalesDataTable[[#This Row],[Order Date]])/3,0)</f>
        <v>Q3</v>
      </c>
      <c r="E2280" s="4">
        <f>MONTH(SalesDataTable[[#This Row],[Order Date]])</f>
        <v>7</v>
      </c>
      <c r="F2280" s="4" t="str">
        <f>TEXT(SalesDataTable[[#This Row],[Order Date]],"MMM")</f>
        <v>Jul</v>
      </c>
      <c r="G2280" s="4" t="s">
        <v>20</v>
      </c>
      <c r="H2280" s="4" t="s">
        <v>33</v>
      </c>
      <c r="I2280" s="4" t="s">
        <v>2</v>
      </c>
      <c r="J2280" s="4" t="s">
        <v>3</v>
      </c>
      <c r="K2280" s="4" t="s">
        <v>9</v>
      </c>
      <c r="L2280" s="4" t="s">
        <v>37</v>
      </c>
      <c r="M2280" s="8">
        <v>1</v>
      </c>
      <c r="N2280" s="5">
        <v>156.54</v>
      </c>
      <c r="O2280" s="6">
        <v>0.1</v>
      </c>
      <c r="P2280" s="5">
        <v>77.38</v>
      </c>
      <c r="Q2280" s="5">
        <f t="shared" si="140"/>
        <v>140.886</v>
      </c>
      <c r="R2280" s="5">
        <f t="shared" si="141"/>
        <v>77.38</v>
      </c>
      <c r="S2280" s="5">
        <f t="shared" si="142"/>
        <v>63.506</v>
      </c>
      <c r="T2280" s="7">
        <f t="shared" si="143"/>
        <v>0.4507616086765186</v>
      </c>
    </row>
    <row r="2281" spans="1:20" ht="15.6">
      <c r="A2281" s="2">
        <v>4406</v>
      </c>
      <c r="B2281" s="3">
        <v>46335</v>
      </c>
      <c r="C2281" s="4">
        <f>YEAR(SalesDataTable[[#This Row],[Order Date]])</f>
        <v>2026</v>
      </c>
      <c r="D2281" s="4" t="str">
        <f>"Q"&amp;ROUNDUP(MONTH(SalesDataTable[[#This Row],[Order Date]])/3,0)</f>
        <v>Q4</v>
      </c>
      <c r="E2281" s="4">
        <f>MONTH(SalesDataTable[[#This Row],[Order Date]])</f>
        <v>11</v>
      </c>
      <c r="F2281" s="4" t="str">
        <f>TEXT(SalesDataTable[[#This Row],[Order Date]],"MMM")</f>
        <v>Nov</v>
      </c>
      <c r="G2281" s="4" t="s">
        <v>0</v>
      </c>
      <c r="H2281" s="4" t="s">
        <v>1</v>
      </c>
      <c r="I2281" s="4" t="s">
        <v>2</v>
      </c>
      <c r="J2281" s="4" t="s">
        <v>13</v>
      </c>
      <c r="K2281" s="4" t="s">
        <v>9</v>
      </c>
      <c r="L2281" s="4" t="s">
        <v>17</v>
      </c>
      <c r="M2281" s="8">
        <v>1</v>
      </c>
      <c r="N2281" s="5">
        <v>143.02000000000001</v>
      </c>
      <c r="O2281" s="6">
        <v>0.1</v>
      </c>
      <c r="P2281" s="5">
        <v>79.25</v>
      </c>
      <c r="Q2281" s="5">
        <f t="shared" si="140"/>
        <v>128.71800000000002</v>
      </c>
      <c r="R2281" s="5">
        <f t="shared" si="141"/>
        <v>79.25</v>
      </c>
      <c r="S2281" s="5">
        <f t="shared" si="142"/>
        <v>49.468000000000018</v>
      </c>
      <c r="T2281" s="7">
        <f t="shared" si="143"/>
        <v>0.3843129942976119</v>
      </c>
    </row>
    <row r="2282" spans="1:20" ht="15.6">
      <c r="A2282" s="2">
        <v>4413</v>
      </c>
      <c r="B2282" s="3">
        <v>46180</v>
      </c>
      <c r="C2282" s="4">
        <f>YEAR(SalesDataTable[[#This Row],[Order Date]])</f>
        <v>2026</v>
      </c>
      <c r="D2282" s="4" t="str">
        <f>"Q"&amp;ROUNDUP(MONTH(SalesDataTable[[#This Row],[Order Date]])/3,0)</f>
        <v>Q2</v>
      </c>
      <c r="E2282" s="4">
        <f>MONTH(SalesDataTable[[#This Row],[Order Date]])</f>
        <v>6</v>
      </c>
      <c r="F2282" s="4" t="str">
        <f>TEXT(SalesDataTable[[#This Row],[Order Date]],"MMM")</f>
        <v>Jun</v>
      </c>
      <c r="G2282" s="4" t="s">
        <v>0</v>
      </c>
      <c r="H2282" s="4" t="s">
        <v>1</v>
      </c>
      <c r="I2282" s="4" t="s">
        <v>19</v>
      </c>
      <c r="J2282" s="4" t="s">
        <v>13</v>
      </c>
      <c r="K2282" s="4" t="s">
        <v>23</v>
      </c>
      <c r="L2282" s="4" t="s">
        <v>29</v>
      </c>
      <c r="M2282" s="8">
        <v>1</v>
      </c>
      <c r="N2282" s="5">
        <v>194.73</v>
      </c>
      <c r="O2282" s="6">
        <v>0</v>
      </c>
      <c r="P2282" s="5">
        <v>101.91</v>
      </c>
      <c r="Q2282" s="5">
        <f t="shared" si="140"/>
        <v>194.73</v>
      </c>
      <c r="R2282" s="5">
        <f t="shared" si="141"/>
        <v>101.91</v>
      </c>
      <c r="S2282" s="5">
        <f t="shared" si="142"/>
        <v>92.82</v>
      </c>
      <c r="T2282" s="7">
        <f t="shared" si="143"/>
        <v>0.47665999075643195</v>
      </c>
    </row>
    <row r="2283" spans="1:20" ht="15.6">
      <c r="A2283" s="2">
        <v>4416</v>
      </c>
      <c r="B2283" s="3">
        <v>46085</v>
      </c>
      <c r="C2283" s="4">
        <f>YEAR(SalesDataTable[[#This Row],[Order Date]])</f>
        <v>2026</v>
      </c>
      <c r="D2283" s="4" t="str">
        <f>"Q"&amp;ROUNDUP(MONTH(SalesDataTable[[#This Row],[Order Date]])/3,0)</f>
        <v>Q1</v>
      </c>
      <c r="E2283" s="4">
        <f>MONTH(SalesDataTable[[#This Row],[Order Date]])</f>
        <v>3</v>
      </c>
      <c r="F2283" s="4" t="str">
        <f>TEXT(SalesDataTable[[#This Row],[Order Date]],"MMM")</f>
        <v>Mar</v>
      </c>
      <c r="G2283" s="4" t="s">
        <v>20</v>
      </c>
      <c r="H2283" s="4" t="s">
        <v>21</v>
      </c>
      <c r="I2283" s="4" t="s">
        <v>2</v>
      </c>
      <c r="J2283" s="4" t="s">
        <v>16</v>
      </c>
      <c r="K2283" s="4" t="s">
        <v>9</v>
      </c>
      <c r="L2283" s="4" t="s">
        <v>37</v>
      </c>
      <c r="M2283" s="8">
        <v>2</v>
      </c>
      <c r="N2283" s="5">
        <v>151.69999999999999</v>
      </c>
      <c r="O2283" s="6">
        <v>0</v>
      </c>
      <c r="P2283" s="5">
        <v>80.44</v>
      </c>
      <c r="Q2283" s="5">
        <f t="shared" si="140"/>
        <v>303.39999999999998</v>
      </c>
      <c r="R2283" s="5">
        <f t="shared" si="141"/>
        <v>160.88</v>
      </c>
      <c r="S2283" s="5">
        <f t="shared" si="142"/>
        <v>142.51999999999998</v>
      </c>
      <c r="T2283" s="7">
        <f t="shared" si="143"/>
        <v>0.46974291364535264</v>
      </c>
    </row>
    <row r="2284" spans="1:20" ht="15.6">
      <c r="A2284" s="2">
        <v>4417</v>
      </c>
      <c r="B2284" s="3">
        <v>46131</v>
      </c>
      <c r="C2284" s="4">
        <f>YEAR(SalesDataTable[[#This Row],[Order Date]])</f>
        <v>2026</v>
      </c>
      <c r="D2284" s="4" t="str">
        <f>"Q"&amp;ROUNDUP(MONTH(SalesDataTable[[#This Row],[Order Date]])/3,0)</f>
        <v>Q2</v>
      </c>
      <c r="E2284" s="4">
        <f>MONTH(SalesDataTable[[#This Row],[Order Date]])</f>
        <v>4</v>
      </c>
      <c r="F2284" s="4" t="str">
        <f>TEXT(SalesDataTable[[#This Row],[Order Date]],"MMM")</f>
        <v>Apr</v>
      </c>
      <c r="G2284" s="4" t="s">
        <v>20</v>
      </c>
      <c r="H2284" s="4" t="s">
        <v>33</v>
      </c>
      <c r="I2284" s="4" t="s">
        <v>19</v>
      </c>
      <c r="J2284" s="4" t="s">
        <v>13</v>
      </c>
      <c r="K2284" s="4" t="s">
        <v>23</v>
      </c>
      <c r="L2284" s="4" t="s">
        <v>24</v>
      </c>
      <c r="M2284" s="8">
        <v>3</v>
      </c>
      <c r="N2284" s="5">
        <v>334.01</v>
      </c>
      <c r="O2284" s="6">
        <v>0.15</v>
      </c>
      <c r="P2284" s="5">
        <v>192.17</v>
      </c>
      <c r="Q2284" s="5">
        <f t="shared" si="140"/>
        <v>851.72550000000001</v>
      </c>
      <c r="R2284" s="5">
        <f t="shared" si="141"/>
        <v>576.51</v>
      </c>
      <c r="S2284" s="5">
        <f t="shared" si="142"/>
        <v>275.21550000000002</v>
      </c>
      <c r="T2284" s="7">
        <f t="shared" si="143"/>
        <v>0.32312699337990941</v>
      </c>
    </row>
    <row r="2285" spans="1:20" ht="15.6">
      <c r="A2285" s="2">
        <v>4418</v>
      </c>
      <c r="B2285" s="3">
        <v>46113</v>
      </c>
      <c r="C2285" s="4">
        <f>YEAR(SalesDataTable[[#This Row],[Order Date]])</f>
        <v>2026</v>
      </c>
      <c r="D2285" s="4" t="str">
        <f>"Q"&amp;ROUNDUP(MONTH(SalesDataTable[[#This Row],[Order Date]])/3,0)</f>
        <v>Q2</v>
      </c>
      <c r="E2285" s="4">
        <f>MONTH(SalesDataTable[[#This Row],[Order Date]])</f>
        <v>4</v>
      </c>
      <c r="F2285" s="4" t="str">
        <f>TEXT(SalesDataTable[[#This Row],[Order Date]],"MMM")</f>
        <v>Apr</v>
      </c>
      <c r="G2285" s="4" t="s">
        <v>6</v>
      </c>
      <c r="H2285" s="4" t="s">
        <v>49</v>
      </c>
      <c r="I2285" s="4" t="s">
        <v>28</v>
      </c>
      <c r="J2285" s="4" t="s">
        <v>13</v>
      </c>
      <c r="K2285" s="4" t="s">
        <v>34</v>
      </c>
      <c r="L2285" s="4" t="s">
        <v>42</v>
      </c>
      <c r="M2285" s="8">
        <v>3</v>
      </c>
      <c r="N2285" s="5">
        <v>36.090000000000003</v>
      </c>
      <c r="O2285" s="6">
        <v>0</v>
      </c>
      <c r="P2285" s="5">
        <v>14.03</v>
      </c>
      <c r="Q2285" s="5">
        <f t="shared" si="140"/>
        <v>108.27000000000001</v>
      </c>
      <c r="R2285" s="5">
        <f t="shared" si="141"/>
        <v>42.089999999999996</v>
      </c>
      <c r="S2285" s="5">
        <f t="shared" si="142"/>
        <v>66.180000000000007</v>
      </c>
      <c r="T2285" s="7">
        <f t="shared" si="143"/>
        <v>0.61124965364366857</v>
      </c>
    </row>
    <row r="2286" spans="1:20" ht="15.6">
      <c r="A2286" s="2">
        <v>4420</v>
      </c>
      <c r="B2286" s="3">
        <v>46306</v>
      </c>
      <c r="C2286" s="4">
        <f>YEAR(SalesDataTable[[#This Row],[Order Date]])</f>
        <v>2026</v>
      </c>
      <c r="D2286" s="4" t="str">
        <f>"Q"&amp;ROUNDUP(MONTH(SalesDataTable[[#This Row],[Order Date]])/3,0)</f>
        <v>Q4</v>
      </c>
      <c r="E2286" s="4">
        <f>MONTH(SalesDataTable[[#This Row],[Order Date]])</f>
        <v>10</v>
      </c>
      <c r="F2286" s="4" t="str">
        <f>TEXT(SalesDataTable[[#This Row],[Order Date]],"MMM")</f>
        <v>Oct</v>
      </c>
      <c r="G2286" s="4" t="s">
        <v>11</v>
      </c>
      <c r="H2286" s="4" t="s">
        <v>25</v>
      </c>
      <c r="I2286" s="4" t="s">
        <v>8</v>
      </c>
      <c r="J2286" s="4" t="s">
        <v>16</v>
      </c>
      <c r="K2286" s="4" t="s">
        <v>4</v>
      </c>
      <c r="L2286" s="4" t="s">
        <v>26</v>
      </c>
      <c r="M2286" s="8">
        <v>15</v>
      </c>
      <c r="N2286" s="5">
        <v>40.78</v>
      </c>
      <c r="O2286" s="6">
        <v>0.15</v>
      </c>
      <c r="P2286" s="5">
        <v>17.07</v>
      </c>
      <c r="Q2286" s="5">
        <f t="shared" si="140"/>
        <v>519.94500000000005</v>
      </c>
      <c r="R2286" s="5">
        <f t="shared" si="141"/>
        <v>256.05</v>
      </c>
      <c r="S2286" s="5">
        <f t="shared" si="142"/>
        <v>263.89500000000004</v>
      </c>
      <c r="T2286" s="7">
        <f t="shared" si="143"/>
        <v>0.5075440671609498</v>
      </c>
    </row>
    <row r="2287" spans="1:20" ht="15.6">
      <c r="A2287" s="2">
        <v>4421</v>
      </c>
      <c r="B2287" s="3">
        <v>46338</v>
      </c>
      <c r="C2287" s="4">
        <f>YEAR(SalesDataTable[[#This Row],[Order Date]])</f>
        <v>2026</v>
      </c>
      <c r="D2287" s="4" t="str">
        <f>"Q"&amp;ROUNDUP(MONTH(SalesDataTable[[#This Row],[Order Date]])/3,0)</f>
        <v>Q4</v>
      </c>
      <c r="E2287" s="4">
        <f>MONTH(SalesDataTable[[#This Row],[Order Date]])</f>
        <v>11</v>
      </c>
      <c r="F2287" s="4" t="str">
        <f>TEXT(SalesDataTable[[#This Row],[Order Date]],"MMM")</f>
        <v>Nov</v>
      </c>
      <c r="G2287" s="4" t="s">
        <v>6</v>
      </c>
      <c r="H2287" s="4" t="s">
        <v>41</v>
      </c>
      <c r="I2287" s="4" t="s">
        <v>28</v>
      </c>
      <c r="J2287" s="4" t="s">
        <v>16</v>
      </c>
      <c r="K2287" s="4" t="s">
        <v>34</v>
      </c>
      <c r="L2287" s="4" t="s">
        <v>38</v>
      </c>
      <c r="M2287" s="8">
        <v>2</v>
      </c>
      <c r="N2287" s="5">
        <v>123.49</v>
      </c>
      <c r="O2287" s="6">
        <v>0.15</v>
      </c>
      <c r="P2287" s="5">
        <v>68.08</v>
      </c>
      <c r="Q2287" s="5">
        <f t="shared" si="140"/>
        <v>209.93299999999999</v>
      </c>
      <c r="R2287" s="5">
        <f t="shared" si="141"/>
        <v>136.16</v>
      </c>
      <c r="S2287" s="5">
        <f t="shared" si="142"/>
        <v>73.772999999999996</v>
      </c>
      <c r="T2287" s="7">
        <f t="shared" si="143"/>
        <v>0.35141211719929694</v>
      </c>
    </row>
    <row r="2288" spans="1:20" ht="15.6">
      <c r="A2288" s="2">
        <v>4424</v>
      </c>
      <c r="B2288" s="3">
        <v>46218</v>
      </c>
      <c r="C2288" s="4">
        <f>YEAR(SalesDataTable[[#This Row],[Order Date]])</f>
        <v>2026</v>
      </c>
      <c r="D2288" s="4" t="str">
        <f>"Q"&amp;ROUNDUP(MONTH(SalesDataTable[[#This Row],[Order Date]])/3,0)</f>
        <v>Q3</v>
      </c>
      <c r="E2288" s="4">
        <f>MONTH(SalesDataTable[[#This Row],[Order Date]])</f>
        <v>7</v>
      </c>
      <c r="F2288" s="4" t="str">
        <f>TEXT(SalesDataTable[[#This Row],[Order Date]],"MMM")</f>
        <v>Jul</v>
      </c>
      <c r="G2288" s="4" t="s">
        <v>11</v>
      </c>
      <c r="H2288" s="4" t="s">
        <v>12</v>
      </c>
      <c r="I2288" s="4" t="s">
        <v>19</v>
      </c>
      <c r="J2288" s="4" t="s">
        <v>16</v>
      </c>
      <c r="K2288" s="4" t="s">
        <v>9</v>
      </c>
      <c r="L2288" s="4" t="s">
        <v>10</v>
      </c>
      <c r="M2288" s="8">
        <v>1</v>
      </c>
      <c r="N2288" s="5">
        <v>92.54</v>
      </c>
      <c r="O2288" s="6">
        <v>0</v>
      </c>
      <c r="P2288" s="5">
        <v>44.48</v>
      </c>
      <c r="Q2288" s="5">
        <f t="shared" si="140"/>
        <v>92.54</v>
      </c>
      <c r="R2288" s="5">
        <f t="shared" si="141"/>
        <v>44.48</v>
      </c>
      <c r="S2288" s="5">
        <f t="shared" si="142"/>
        <v>48.060000000000009</v>
      </c>
      <c r="T2288" s="7">
        <f t="shared" si="143"/>
        <v>0.51934298681651181</v>
      </c>
    </row>
    <row r="2289" spans="1:20" ht="15.6">
      <c r="A2289" s="2">
        <v>4425</v>
      </c>
      <c r="B2289" s="3">
        <v>46038</v>
      </c>
      <c r="C2289" s="4">
        <f>YEAR(SalesDataTable[[#This Row],[Order Date]])</f>
        <v>2026</v>
      </c>
      <c r="D2289" s="4" t="str">
        <f>"Q"&amp;ROUNDUP(MONTH(SalesDataTable[[#This Row],[Order Date]])/3,0)</f>
        <v>Q1</v>
      </c>
      <c r="E2289" s="4">
        <f>MONTH(SalesDataTable[[#This Row],[Order Date]])</f>
        <v>1</v>
      </c>
      <c r="F2289" s="4" t="str">
        <f>TEXT(SalesDataTable[[#This Row],[Order Date]],"MMM")</f>
        <v>Jan</v>
      </c>
      <c r="G2289" s="4" t="s">
        <v>6</v>
      </c>
      <c r="H2289" s="4" t="s">
        <v>43</v>
      </c>
      <c r="I2289" s="4" t="s">
        <v>8</v>
      </c>
      <c r="J2289" s="4" t="s">
        <v>16</v>
      </c>
      <c r="K2289" s="4" t="s">
        <v>4</v>
      </c>
      <c r="L2289" s="4" t="s">
        <v>30</v>
      </c>
      <c r="M2289" s="8">
        <v>10</v>
      </c>
      <c r="N2289" s="5">
        <v>102.68</v>
      </c>
      <c r="O2289" s="6">
        <v>0.15</v>
      </c>
      <c r="P2289" s="5">
        <v>51.07</v>
      </c>
      <c r="Q2289" s="5">
        <f t="shared" si="140"/>
        <v>872.78000000000009</v>
      </c>
      <c r="R2289" s="5">
        <f t="shared" si="141"/>
        <v>510.7</v>
      </c>
      <c r="S2289" s="5">
        <f t="shared" si="142"/>
        <v>362.0800000000001</v>
      </c>
      <c r="T2289" s="7">
        <f t="shared" si="143"/>
        <v>0.41485826897958256</v>
      </c>
    </row>
    <row r="2290" spans="1:20" ht="15.6">
      <c r="A2290" s="2">
        <v>4426</v>
      </c>
      <c r="B2290" s="3">
        <v>46159</v>
      </c>
      <c r="C2290" s="4">
        <f>YEAR(SalesDataTable[[#This Row],[Order Date]])</f>
        <v>2026</v>
      </c>
      <c r="D2290" s="4" t="str">
        <f>"Q"&amp;ROUNDUP(MONTH(SalesDataTable[[#This Row],[Order Date]])/3,0)</f>
        <v>Q2</v>
      </c>
      <c r="E2290" s="4">
        <f>MONTH(SalesDataTable[[#This Row],[Order Date]])</f>
        <v>5</v>
      </c>
      <c r="F2290" s="4" t="str">
        <f>TEXT(SalesDataTable[[#This Row],[Order Date]],"MMM")</f>
        <v>May</v>
      </c>
      <c r="G2290" s="4" t="s">
        <v>20</v>
      </c>
      <c r="H2290" s="4" t="s">
        <v>33</v>
      </c>
      <c r="I2290" s="4" t="s">
        <v>2</v>
      </c>
      <c r="J2290" s="4" t="s">
        <v>13</v>
      </c>
      <c r="K2290" s="4" t="s">
        <v>9</v>
      </c>
      <c r="L2290" s="4" t="s">
        <v>17</v>
      </c>
      <c r="M2290" s="8">
        <v>2</v>
      </c>
      <c r="N2290" s="5">
        <v>146.22</v>
      </c>
      <c r="O2290" s="6">
        <v>0</v>
      </c>
      <c r="P2290" s="5">
        <v>81.069999999999993</v>
      </c>
      <c r="Q2290" s="5">
        <f t="shared" si="140"/>
        <v>292.44</v>
      </c>
      <c r="R2290" s="5">
        <f t="shared" si="141"/>
        <v>162.13999999999999</v>
      </c>
      <c r="S2290" s="5">
        <f t="shared" si="142"/>
        <v>130.30000000000001</v>
      </c>
      <c r="T2290" s="7">
        <f t="shared" si="143"/>
        <v>0.4455614826973055</v>
      </c>
    </row>
    <row r="2291" spans="1:20" ht="15.6">
      <c r="A2291" s="2">
        <v>4427</v>
      </c>
      <c r="B2291" s="3">
        <v>46385</v>
      </c>
      <c r="C2291" s="4">
        <f>YEAR(SalesDataTable[[#This Row],[Order Date]])</f>
        <v>2026</v>
      </c>
      <c r="D2291" s="4" t="str">
        <f>"Q"&amp;ROUNDUP(MONTH(SalesDataTable[[#This Row],[Order Date]])/3,0)</f>
        <v>Q4</v>
      </c>
      <c r="E2291" s="4">
        <f>MONTH(SalesDataTable[[#This Row],[Order Date]])</f>
        <v>12</v>
      </c>
      <c r="F2291" s="4" t="str">
        <f>TEXT(SalesDataTable[[#This Row],[Order Date]],"MMM")</f>
        <v>Dec</v>
      </c>
      <c r="G2291" s="4" t="s">
        <v>6</v>
      </c>
      <c r="H2291" s="4" t="s">
        <v>43</v>
      </c>
      <c r="I2291" s="4" t="s">
        <v>19</v>
      </c>
      <c r="J2291" s="4" t="s">
        <v>16</v>
      </c>
      <c r="K2291" s="4" t="s">
        <v>9</v>
      </c>
      <c r="L2291" s="4" t="s">
        <v>17</v>
      </c>
      <c r="M2291" s="8">
        <v>1</v>
      </c>
      <c r="N2291" s="5">
        <v>147.29</v>
      </c>
      <c r="O2291" s="6">
        <v>0.1</v>
      </c>
      <c r="P2291" s="5">
        <v>78.2</v>
      </c>
      <c r="Q2291" s="5">
        <f t="shared" si="140"/>
        <v>132.56100000000001</v>
      </c>
      <c r="R2291" s="5">
        <f t="shared" si="141"/>
        <v>78.2</v>
      </c>
      <c r="S2291" s="5">
        <f t="shared" si="142"/>
        <v>54.361000000000004</v>
      </c>
      <c r="T2291" s="7">
        <f t="shared" si="143"/>
        <v>0.4100829052285363</v>
      </c>
    </row>
    <row r="2292" spans="1:20" ht="15.6">
      <c r="A2292" s="2">
        <v>4429</v>
      </c>
      <c r="B2292" s="3">
        <v>46283</v>
      </c>
      <c r="C2292" s="4">
        <f>YEAR(SalesDataTable[[#This Row],[Order Date]])</f>
        <v>2026</v>
      </c>
      <c r="D2292" s="4" t="str">
        <f>"Q"&amp;ROUNDUP(MONTH(SalesDataTable[[#This Row],[Order Date]])/3,0)</f>
        <v>Q3</v>
      </c>
      <c r="E2292" s="4">
        <f>MONTH(SalesDataTable[[#This Row],[Order Date]])</f>
        <v>9</v>
      </c>
      <c r="F2292" s="4" t="str">
        <f>TEXT(SalesDataTable[[#This Row],[Order Date]],"MMM")</f>
        <v>Sep</v>
      </c>
      <c r="G2292" s="4" t="s">
        <v>0</v>
      </c>
      <c r="H2292" s="4" t="s">
        <v>50</v>
      </c>
      <c r="I2292" s="4" t="s">
        <v>2</v>
      </c>
      <c r="J2292" s="4" t="s">
        <v>16</v>
      </c>
      <c r="K2292" s="4" t="s">
        <v>9</v>
      </c>
      <c r="L2292" s="4" t="s">
        <v>17</v>
      </c>
      <c r="M2292" s="8">
        <v>2</v>
      </c>
      <c r="N2292" s="5">
        <v>145.1</v>
      </c>
      <c r="O2292" s="6">
        <v>0.1</v>
      </c>
      <c r="P2292" s="5">
        <v>77.62</v>
      </c>
      <c r="Q2292" s="5">
        <f t="shared" si="140"/>
        <v>261.18</v>
      </c>
      <c r="R2292" s="5">
        <f t="shared" si="141"/>
        <v>155.24</v>
      </c>
      <c r="S2292" s="5">
        <f t="shared" si="142"/>
        <v>105.94</v>
      </c>
      <c r="T2292" s="7">
        <f t="shared" si="143"/>
        <v>0.40562064476606169</v>
      </c>
    </row>
    <row r="2293" spans="1:20" ht="15.6">
      <c r="A2293" s="2">
        <v>4430</v>
      </c>
      <c r="B2293" s="3">
        <v>46360</v>
      </c>
      <c r="C2293" s="4">
        <f>YEAR(SalesDataTable[[#This Row],[Order Date]])</f>
        <v>2026</v>
      </c>
      <c r="D2293" s="4" t="str">
        <f>"Q"&amp;ROUNDUP(MONTH(SalesDataTable[[#This Row],[Order Date]])/3,0)</f>
        <v>Q4</v>
      </c>
      <c r="E2293" s="4">
        <f>MONTH(SalesDataTable[[#This Row],[Order Date]])</f>
        <v>12</v>
      </c>
      <c r="F2293" s="4" t="str">
        <f>TEXT(SalesDataTable[[#This Row],[Order Date]],"MMM")</f>
        <v>Dec</v>
      </c>
      <c r="G2293" s="4" t="s">
        <v>6</v>
      </c>
      <c r="H2293" s="4" t="s">
        <v>7</v>
      </c>
      <c r="I2293" s="4" t="s">
        <v>2</v>
      </c>
      <c r="J2293" s="4" t="s">
        <v>3</v>
      </c>
      <c r="K2293" s="4" t="s">
        <v>23</v>
      </c>
      <c r="L2293" s="4" t="s">
        <v>29</v>
      </c>
      <c r="M2293" s="8">
        <v>3</v>
      </c>
      <c r="N2293" s="5">
        <v>193.8</v>
      </c>
      <c r="O2293" s="6">
        <v>0</v>
      </c>
      <c r="P2293" s="5">
        <v>104.55</v>
      </c>
      <c r="Q2293" s="5">
        <f t="shared" si="140"/>
        <v>581.40000000000009</v>
      </c>
      <c r="R2293" s="5">
        <f t="shared" si="141"/>
        <v>313.64999999999998</v>
      </c>
      <c r="S2293" s="5">
        <f t="shared" si="142"/>
        <v>267.75000000000011</v>
      </c>
      <c r="T2293" s="7">
        <f t="shared" si="143"/>
        <v>0.46052631578947378</v>
      </c>
    </row>
    <row r="2294" spans="1:20" ht="15.6">
      <c r="A2294" s="2">
        <v>4434</v>
      </c>
      <c r="B2294" s="3">
        <v>46085</v>
      </c>
      <c r="C2294" s="4">
        <f>YEAR(SalesDataTable[[#This Row],[Order Date]])</f>
        <v>2026</v>
      </c>
      <c r="D2294" s="4" t="str">
        <f>"Q"&amp;ROUNDUP(MONTH(SalesDataTable[[#This Row],[Order Date]])/3,0)</f>
        <v>Q1</v>
      </c>
      <c r="E2294" s="4">
        <f>MONTH(SalesDataTable[[#This Row],[Order Date]])</f>
        <v>3</v>
      </c>
      <c r="F2294" s="4" t="str">
        <f>TEXT(SalesDataTable[[#This Row],[Order Date]],"MMM")</f>
        <v>Mar</v>
      </c>
      <c r="G2294" s="4" t="s">
        <v>6</v>
      </c>
      <c r="H2294" s="4" t="s">
        <v>27</v>
      </c>
      <c r="I2294" s="4" t="s">
        <v>28</v>
      </c>
      <c r="J2294" s="4" t="s">
        <v>13</v>
      </c>
      <c r="K2294" s="4" t="s">
        <v>9</v>
      </c>
      <c r="L2294" s="4" t="s">
        <v>37</v>
      </c>
      <c r="M2294" s="8">
        <v>2</v>
      </c>
      <c r="N2294" s="5">
        <v>151.55000000000001</v>
      </c>
      <c r="O2294" s="6">
        <v>0.1</v>
      </c>
      <c r="P2294" s="5">
        <v>80.680000000000007</v>
      </c>
      <c r="Q2294" s="5">
        <f t="shared" si="140"/>
        <v>272.79000000000002</v>
      </c>
      <c r="R2294" s="5">
        <f t="shared" si="141"/>
        <v>161.36000000000001</v>
      </c>
      <c r="S2294" s="5">
        <f t="shared" si="142"/>
        <v>111.43</v>
      </c>
      <c r="T2294" s="7">
        <f t="shared" si="143"/>
        <v>0.40848271564206901</v>
      </c>
    </row>
    <row r="2295" spans="1:20" ht="15.6">
      <c r="A2295" s="2">
        <v>4435</v>
      </c>
      <c r="B2295" s="3">
        <v>46286</v>
      </c>
      <c r="C2295" s="4">
        <f>YEAR(SalesDataTable[[#This Row],[Order Date]])</f>
        <v>2026</v>
      </c>
      <c r="D2295" s="4" t="str">
        <f>"Q"&amp;ROUNDUP(MONTH(SalesDataTable[[#This Row],[Order Date]])/3,0)</f>
        <v>Q3</v>
      </c>
      <c r="E2295" s="4">
        <f>MONTH(SalesDataTable[[#This Row],[Order Date]])</f>
        <v>9</v>
      </c>
      <c r="F2295" s="4" t="str">
        <f>TEXT(SalesDataTable[[#This Row],[Order Date]],"MMM")</f>
        <v>Sep</v>
      </c>
      <c r="G2295" s="4" t="s">
        <v>20</v>
      </c>
      <c r="H2295" s="4" t="s">
        <v>47</v>
      </c>
      <c r="I2295" s="4" t="s">
        <v>28</v>
      </c>
      <c r="J2295" s="4" t="s">
        <v>13</v>
      </c>
      <c r="K2295" s="4" t="s">
        <v>9</v>
      </c>
      <c r="L2295" s="4" t="s">
        <v>17</v>
      </c>
      <c r="M2295" s="8">
        <v>1</v>
      </c>
      <c r="N2295" s="5">
        <v>146.33000000000001</v>
      </c>
      <c r="O2295" s="6">
        <v>0</v>
      </c>
      <c r="P2295" s="5">
        <v>80.05</v>
      </c>
      <c r="Q2295" s="5">
        <f t="shared" si="140"/>
        <v>146.33000000000001</v>
      </c>
      <c r="R2295" s="5">
        <f t="shared" si="141"/>
        <v>80.05</v>
      </c>
      <c r="S2295" s="5">
        <f t="shared" si="142"/>
        <v>66.280000000000015</v>
      </c>
      <c r="T2295" s="7">
        <f t="shared" si="143"/>
        <v>0.45294881432378875</v>
      </c>
    </row>
    <row r="2296" spans="1:20" ht="15.6">
      <c r="A2296" s="2">
        <v>4437</v>
      </c>
      <c r="B2296" s="3">
        <v>46343</v>
      </c>
      <c r="C2296" s="4">
        <f>YEAR(SalesDataTable[[#This Row],[Order Date]])</f>
        <v>2026</v>
      </c>
      <c r="D2296" s="4" t="str">
        <f>"Q"&amp;ROUNDUP(MONTH(SalesDataTable[[#This Row],[Order Date]])/3,0)</f>
        <v>Q4</v>
      </c>
      <c r="E2296" s="4">
        <f>MONTH(SalesDataTable[[#This Row],[Order Date]])</f>
        <v>11</v>
      </c>
      <c r="F2296" s="4" t="str">
        <f>TEXT(SalesDataTable[[#This Row],[Order Date]],"MMM")</f>
        <v>Nov</v>
      </c>
      <c r="G2296" s="4" t="s">
        <v>11</v>
      </c>
      <c r="H2296" s="4" t="s">
        <v>12</v>
      </c>
      <c r="I2296" s="4" t="s">
        <v>2</v>
      </c>
      <c r="J2296" s="4" t="s">
        <v>3</v>
      </c>
      <c r="K2296" s="4" t="s">
        <v>34</v>
      </c>
      <c r="L2296" s="4" t="s">
        <v>38</v>
      </c>
      <c r="M2296" s="8">
        <v>1</v>
      </c>
      <c r="N2296" s="5">
        <v>122.64</v>
      </c>
      <c r="O2296" s="6">
        <v>0</v>
      </c>
      <c r="P2296" s="5">
        <v>68.58</v>
      </c>
      <c r="Q2296" s="5">
        <f t="shared" si="140"/>
        <v>122.64</v>
      </c>
      <c r="R2296" s="5">
        <f t="shared" si="141"/>
        <v>68.58</v>
      </c>
      <c r="S2296" s="5">
        <f t="shared" si="142"/>
        <v>54.06</v>
      </c>
      <c r="T2296" s="7">
        <f t="shared" si="143"/>
        <v>0.44080234833659493</v>
      </c>
    </row>
    <row r="2297" spans="1:20" ht="15.6">
      <c r="A2297" s="2">
        <v>4440</v>
      </c>
      <c r="B2297" s="3">
        <v>46354</v>
      </c>
      <c r="C2297" s="4">
        <f>YEAR(SalesDataTable[[#This Row],[Order Date]])</f>
        <v>2026</v>
      </c>
      <c r="D2297" s="4" t="str">
        <f>"Q"&amp;ROUNDUP(MONTH(SalesDataTable[[#This Row],[Order Date]])/3,0)</f>
        <v>Q4</v>
      </c>
      <c r="E2297" s="4">
        <f>MONTH(SalesDataTable[[#This Row],[Order Date]])</f>
        <v>11</v>
      </c>
      <c r="F2297" s="4" t="str">
        <f>TEXT(SalesDataTable[[#This Row],[Order Date]],"MMM")</f>
        <v>Nov</v>
      </c>
      <c r="G2297" s="4" t="s">
        <v>11</v>
      </c>
      <c r="H2297" s="4" t="s">
        <v>39</v>
      </c>
      <c r="I2297" s="4" t="s">
        <v>28</v>
      </c>
      <c r="J2297" s="4" t="s">
        <v>13</v>
      </c>
      <c r="K2297" s="4" t="s">
        <v>14</v>
      </c>
      <c r="L2297" s="4" t="s">
        <v>32</v>
      </c>
      <c r="M2297" s="8">
        <v>1</v>
      </c>
      <c r="N2297" s="5">
        <v>46.45</v>
      </c>
      <c r="O2297" s="6">
        <v>0.1</v>
      </c>
      <c r="P2297" s="5">
        <v>17.96</v>
      </c>
      <c r="Q2297" s="5">
        <f t="shared" si="140"/>
        <v>41.805000000000007</v>
      </c>
      <c r="R2297" s="5">
        <f t="shared" si="141"/>
        <v>17.96</v>
      </c>
      <c r="S2297" s="5">
        <f t="shared" si="142"/>
        <v>23.845000000000006</v>
      </c>
      <c r="T2297" s="7">
        <f t="shared" si="143"/>
        <v>0.57038631742614521</v>
      </c>
    </row>
    <row r="2298" spans="1:20" ht="15.6">
      <c r="A2298" s="2">
        <v>4442</v>
      </c>
      <c r="B2298" s="3">
        <v>46137</v>
      </c>
      <c r="C2298" s="4">
        <f>YEAR(SalesDataTable[[#This Row],[Order Date]])</f>
        <v>2026</v>
      </c>
      <c r="D2298" s="4" t="str">
        <f>"Q"&amp;ROUNDUP(MONTH(SalesDataTable[[#This Row],[Order Date]])/3,0)</f>
        <v>Q2</v>
      </c>
      <c r="E2298" s="4">
        <f>MONTH(SalesDataTable[[#This Row],[Order Date]])</f>
        <v>4</v>
      </c>
      <c r="F2298" s="4" t="str">
        <f>TEXT(SalesDataTable[[#This Row],[Order Date]],"MMM")</f>
        <v>Apr</v>
      </c>
      <c r="G2298" s="4" t="s">
        <v>6</v>
      </c>
      <c r="H2298" s="4" t="s">
        <v>27</v>
      </c>
      <c r="I2298" s="4" t="s">
        <v>28</v>
      </c>
      <c r="J2298" s="4" t="s">
        <v>13</v>
      </c>
      <c r="K2298" s="4" t="s">
        <v>14</v>
      </c>
      <c r="L2298" s="4" t="s">
        <v>15</v>
      </c>
      <c r="M2298" s="8">
        <v>1</v>
      </c>
      <c r="N2298" s="5">
        <v>36.65</v>
      </c>
      <c r="O2298" s="6">
        <v>0</v>
      </c>
      <c r="P2298" s="5">
        <v>13.28</v>
      </c>
      <c r="Q2298" s="5">
        <f t="shared" si="140"/>
        <v>36.65</v>
      </c>
      <c r="R2298" s="5">
        <f t="shared" si="141"/>
        <v>13.28</v>
      </c>
      <c r="S2298" s="5">
        <f t="shared" si="142"/>
        <v>23.369999999999997</v>
      </c>
      <c r="T2298" s="7">
        <f t="shared" si="143"/>
        <v>0.63765347885402446</v>
      </c>
    </row>
    <row r="2299" spans="1:20" ht="15.6">
      <c r="A2299" s="2">
        <v>4445</v>
      </c>
      <c r="B2299" s="3">
        <v>46108</v>
      </c>
      <c r="C2299" s="4">
        <f>YEAR(SalesDataTable[[#This Row],[Order Date]])</f>
        <v>2026</v>
      </c>
      <c r="D2299" s="4" t="str">
        <f>"Q"&amp;ROUNDUP(MONTH(SalesDataTable[[#This Row],[Order Date]])/3,0)</f>
        <v>Q1</v>
      </c>
      <c r="E2299" s="4">
        <f>MONTH(SalesDataTable[[#This Row],[Order Date]])</f>
        <v>3</v>
      </c>
      <c r="F2299" s="4" t="str">
        <f>TEXT(SalesDataTable[[#This Row],[Order Date]],"MMM")</f>
        <v>Mar</v>
      </c>
      <c r="G2299" s="4" t="s">
        <v>6</v>
      </c>
      <c r="H2299" s="4" t="s">
        <v>41</v>
      </c>
      <c r="I2299" s="4" t="s">
        <v>2</v>
      </c>
      <c r="J2299" s="4" t="s">
        <v>13</v>
      </c>
      <c r="K2299" s="4" t="s">
        <v>9</v>
      </c>
      <c r="L2299" s="4" t="s">
        <v>37</v>
      </c>
      <c r="M2299" s="8">
        <v>1</v>
      </c>
      <c r="N2299" s="5">
        <v>151.47999999999999</v>
      </c>
      <c r="O2299" s="6">
        <v>0</v>
      </c>
      <c r="P2299" s="5">
        <v>79.41</v>
      </c>
      <c r="Q2299" s="5">
        <f t="shared" si="140"/>
        <v>151.47999999999999</v>
      </c>
      <c r="R2299" s="5">
        <f t="shared" si="141"/>
        <v>79.41</v>
      </c>
      <c r="S2299" s="5">
        <f t="shared" si="142"/>
        <v>72.069999999999993</v>
      </c>
      <c r="T2299" s="7">
        <f t="shared" si="143"/>
        <v>0.47577237919197252</v>
      </c>
    </row>
    <row r="2300" spans="1:20" ht="15.6">
      <c r="A2300" s="2">
        <v>4447</v>
      </c>
      <c r="B2300" s="3">
        <v>46248</v>
      </c>
      <c r="C2300" s="4">
        <f>YEAR(SalesDataTable[[#This Row],[Order Date]])</f>
        <v>2026</v>
      </c>
      <c r="D2300" s="4" t="str">
        <f>"Q"&amp;ROUNDUP(MONTH(SalesDataTable[[#This Row],[Order Date]])/3,0)</f>
        <v>Q3</v>
      </c>
      <c r="E2300" s="4">
        <f>MONTH(SalesDataTable[[#This Row],[Order Date]])</f>
        <v>8</v>
      </c>
      <c r="F2300" s="4" t="str">
        <f>TEXT(SalesDataTable[[#This Row],[Order Date]],"MMM")</f>
        <v>Aug</v>
      </c>
      <c r="G2300" s="4" t="s">
        <v>6</v>
      </c>
      <c r="H2300" s="4" t="s">
        <v>27</v>
      </c>
      <c r="I2300" s="4" t="s">
        <v>2</v>
      </c>
      <c r="J2300" s="4" t="s">
        <v>13</v>
      </c>
      <c r="K2300" s="4" t="s">
        <v>14</v>
      </c>
      <c r="L2300" s="4" t="s">
        <v>48</v>
      </c>
      <c r="M2300" s="8">
        <v>1</v>
      </c>
      <c r="N2300" s="5">
        <v>161.31</v>
      </c>
      <c r="O2300" s="6">
        <v>0</v>
      </c>
      <c r="P2300" s="5">
        <v>87.81</v>
      </c>
      <c r="Q2300" s="5">
        <f t="shared" si="140"/>
        <v>161.31</v>
      </c>
      <c r="R2300" s="5">
        <f t="shared" si="141"/>
        <v>87.81</v>
      </c>
      <c r="S2300" s="5">
        <f t="shared" si="142"/>
        <v>73.5</v>
      </c>
      <c r="T2300" s="7">
        <f t="shared" si="143"/>
        <v>0.45564441138181139</v>
      </c>
    </row>
    <row r="2301" spans="1:20" ht="15.6">
      <c r="A2301" s="2">
        <v>4449</v>
      </c>
      <c r="B2301" s="3">
        <v>46049</v>
      </c>
      <c r="C2301" s="4">
        <f>YEAR(SalesDataTable[[#This Row],[Order Date]])</f>
        <v>2026</v>
      </c>
      <c r="D2301" s="4" t="str">
        <f>"Q"&amp;ROUNDUP(MONTH(SalesDataTable[[#This Row],[Order Date]])/3,0)</f>
        <v>Q1</v>
      </c>
      <c r="E2301" s="4">
        <f>MONTH(SalesDataTable[[#This Row],[Order Date]])</f>
        <v>1</v>
      </c>
      <c r="F2301" s="4" t="str">
        <f>TEXT(SalesDataTable[[#This Row],[Order Date]],"MMM")</f>
        <v>Jan</v>
      </c>
      <c r="G2301" s="4" t="s">
        <v>20</v>
      </c>
      <c r="H2301" s="4" t="s">
        <v>33</v>
      </c>
      <c r="I2301" s="4" t="s">
        <v>2</v>
      </c>
      <c r="J2301" s="4" t="s">
        <v>13</v>
      </c>
      <c r="K2301" s="4" t="s">
        <v>23</v>
      </c>
      <c r="L2301" s="4" t="s">
        <v>29</v>
      </c>
      <c r="M2301" s="8">
        <v>1</v>
      </c>
      <c r="N2301" s="5">
        <v>199.67</v>
      </c>
      <c r="O2301" s="6">
        <v>0</v>
      </c>
      <c r="P2301" s="5">
        <v>103.81</v>
      </c>
      <c r="Q2301" s="5">
        <f t="shared" si="140"/>
        <v>199.67</v>
      </c>
      <c r="R2301" s="5">
        <f t="shared" si="141"/>
        <v>103.81</v>
      </c>
      <c r="S2301" s="5">
        <f t="shared" si="142"/>
        <v>95.859999999999985</v>
      </c>
      <c r="T2301" s="7">
        <f t="shared" si="143"/>
        <v>0.4800921520508839</v>
      </c>
    </row>
    <row r="2302" spans="1:20" ht="15.6">
      <c r="A2302" s="2">
        <v>4451</v>
      </c>
      <c r="B2302" s="3">
        <v>46317</v>
      </c>
      <c r="C2302" s="4">
        <f>YEAR(SalesDataTable[[#This Row],[Order Date]])</f>
        <v>2026</v>
      </c>
      <c r="D2302" s="4" t="str">
        <f>"Q"&amp;ROUNDUP(MONTH(SalesDataTable[[#This Row],[Order Date]])/3,0)</f>
        <v>Q4</v>
      </c>
      <c r="E2302" s="4">
        <f>MONTH(SalesDataTable[[#This Row],[Order Date]])</f>
        <v>10</v>
      </c>
      <c r="F2302" s="4" t="str">
        <f>TEXT(SalesDataTable[[#This Row],[Order Date]],"MMM")</f>
        <v>Oct</v>
      </c>
      <c r="G2302" s="4" t="s">
        <v>20</v>
      </c>
      <c r="H2302" s="4" t="s">
        <v>31</v>
      </c>
      <c r="I2302" s="4" t="s">
        <v>2</v>
      </c>
      <c r="J2302" s="4" t="s">
        <v>13</v>
      </c>
      <c r="K2302" s="4" t="s">
        <v>4</v>
      </c>
      <c r="L2302" s="4" t="s">
        <v>26</v>
      </c>
      <c r="M2302" s="8">
        <v>1</v>
      </c>
      <c r="N2302" s="5">
        <v>40.47</v>
      </c>
      <c r="O2302" s="6">
        <v>0.05</v>
      </c>
      <c r="P2302" s="5">
        <v>16.73</v>
      </c>
      <c r="Q2302" s="5">
        <f t="shared" si="140"/>
        <v>38.4465</v>
      </c>
      <c r="R2302" s="5">
        <f t="shared" si="141"/>
        <v>16.73</v>
      </c>
      <c r="S2302" s="5">
        <f t="shared" si="142"/>
        <v>21.7165</v>
      </c>
      <c r="T2302" s="7">
        <f t="shared" si="143"/>
        <v>0.5648498562938109</v>
      </c>
    </row>
    <row r="2303" spans="1:20" ht="15.6">
      <c r="A2303" s="2">
        <v>4452</v>
      </c>
      <c r="B2303" s="3">
        <v>46261</v>
      </c>
      <c r="C2303" s="4">
        <f>YEAR(SalesDataTable[[#This Row],[Order Date]])</f>
        <v>2026</v>
      </c>
      <c r="D2303" s="4" t="str">
        <f>"Q"&amp;ROUNDUP(MONTH(SalesDataTable[[#This Row],[Order Date]])/3,0)</f>
        <v>Q3</v>
      </c>
      <c r="E2303" s="4">
        <f>MONTH(SalesDataTable[[#This Row],[Order Date]])</f>
        <v>8</v>
      </c>
      <c r="F2303" s="4" t="str">
        <f>TEXT(SalesDataTable[[#This Row],[Order Date]],"MMM")</f>
        <v>Aug</v>
      </c>
      <c r="G2303" s="4" t="s">
        <v>11</v>
      </c>
      <c r="H2303" s="4" t="s">
        <v>12</v>
      </c>
      <c r="I2303" s="4" t="s">
        <v>28</v>
      </c>
      <c r="J2303" s="4" t="s">
        <v>13</v>
      </c>
      <c r="K2303" s="4" t="s">
        <v>9</v>
      </c>
      <c r="L2303" s="4" t="s">
        <v>37</v>
      </c>
      <c r="M2303" s="8">
        <v>3</v>
      </c>
      <c r="N2303" s="5">
        <v>152.76</v>
      </c>
      <c r="O2303" s="6">
        <v>0.1</v>
      </c>
      <c r="P2303" s="5">
        <v>77.36</v>
      </c>
      <c r="Q2303" s="5">
        <f t="shared" si="140"/>
        <v>412.452</v>
      </c>
      <c r="R2303" s="5">
        <f t="shared" si="141"/>
        <v>232.07999999999998</v>
      </c>
      <c r="S2303" s="5">
        <f t="shared" si="142"/>
        <v>180.37200000000001</v>
      </c>
      <c r="T2303" s="7">
        <f t="shared" si="143"/>
        <v>0.43731634226528182</v>
      </c>
    </row>
    <row r="2304" spans="1:20" ht="15.6">
      <c r="A2304" s="2">
        <v>4455</v>
      </c>
      <c r="B2304" s="3">
        <v>46042</v>
      </c>
      <c r="C2304" s="4">
        <f>YEAR(SalesDataTable[[#This Row],[Order Date]])</f>
        <v>2026</v>
      </c>
      <c r="D2304" s="4" t="str">
        <f>"Q"&amp;ROUNDUP(MONTH(SalesDataTable[[#This Row],[Order Date]])/3,0)</f>
        <v>Q1</v>
      </c>
      <c r="E2304" s="4">
        <f>MONTH(SalesDataTable[[#This Row],[Order Date]])</f>
        <v>1</v>
      </c>
      <c r="F2304" s="4" t="str">
        <f>TEXT(SalesDataTable[[#This Row],[Order Date]],"MMM")</f>
        <v>Jan</v>
      </c>
      <c r="G2304" s="4" t="s">
        <v>6</v>
      </c>
      <c r="H2304" s="4" t="s">
        <v>41</v>
      </c>
      <c r="I2304" s="4" t="s">
        <v>28</v>
      </c>
      <c r="J2304" s="4" t="s">
        <v>3</v>
      </c>
      <c r="K2304" s="4" t="s">
        <v>23</v>
      </c>
      <c r="L2304" s="4" t="s">
        <v>40</v>
      </c>
      <c r="M2304" s="8">
        <v>1</v>
      </c>
      <c r="N2304" s="5">
        <v>80.239999999999995</v>
      </c>
      <c r="O2304" s="6">
        <v>0.1</v>
      </c>
      <c r="P2304" s="5">
        <v>39.950000000000003</v>
      </c>
      <c r="Q2304" s="5">
        <f t="shared" si="140"/>
        <v>72.215999999999994</v>
      </c>
      <c r="R2304" s="5">
        <f t="shared" si="141"/>
        <v>39.950000000000003</v>
      </c>
      <c r="S2304" s="5">
        <f t="shared" si="142"/>
        <v>32.265999999999991</v>
      </c>
      <c r="T2304" s="7">
        <f t="shared" si="143"/>
        <v>0.44679849340866279</v>
      </c>
    </row>
    <row r="2305" spans="1:20" ht="15.6">
      <c r="A2305" s="2">
        <v>4460</v>
      </c>
      <c r="B2305" s="3">
        <v>46333</v>
      </c>
      <c r="C2305" s="4">
        <f>YEAR(SalesDataTable[[#This Row],[Order Date]])</f>
        <v>2026</v>
      </c>
      <c r="D2305" s="4" t="str">
        <f>"Q"&amp;ROUNDUP(MONTH(SalesDataTable[[#This Row],[Order Date]])/3,0)</f>
        <v>Q4</v>
      </c>
      <c r="E2305" s="4">
        <f>MONTH(SalesDataTable[[#This Row],[Order Date]])</f>
        <v>11</v>
      </c>
      <c r="F2305" s="4" t="str">
        <f>TEXT(SalesDataTable[[#This Row],[Order Date]],"MMM")</f>
        <v>Nov</v>
      </c>
      <c r="G2305" s="4" t="s">
        <v>0</v>
      </c>
      <c r="H2305" s="4" t="s">
        <v>36</v>
      </c>
      <c r="I2305" s="4" t="s">
        <v>19</v>
      </c>
      <c r="J2305" s="4" t="s">
        <v>3</v>
      </c>
      <c r="K2305" s="4" t="s">
        <v>9</v>
      </c>
      <c r="L2305" s="4" t="s">
        <v>46</v>
      </c>
      <c r="M2305" s="8">
        <v>2</v>
      </c>
      <c r="N2305" s="5">
        <v>71.88</v>
      </c>
      <c r="O2305" s="6">
        <v>0.15</v>
      </c>
      <c r="P2305" s="5">
        <v>31.65</v>
      </c>
      <c r="Q2305" s="5">
        <f t="shared" si="140"/>
        <v>122.19599999999998</v>
      </c>
      <c r="R2305" s="5">
        <f t="shared" si="141"/>
        <v>63.3</v>
      </c>
      <c r="S2305" s="5">
        <f t="shared" si="142"/>
        <v>58.895999999999987</v>
      </c>
      <c r="T2305" s="7">
        <f t="shared" si="143"/>
        <v>0.48197977020524396</v>
      </c>
    </row>
    <row r="2306" spans="1:20" ht="15.6">
      <c r="A2306" s="2">
        <v>4463</v>
      </c>
      <c r="B2306" s="3">
        <v>46238</v>
      </c>
      <c r="C2306" s="4">
        <f>YEAR(SalesDataTable[[#This Row],[Order Date]])</f>
        <v>2026</v>
      </c>
      <c r="D2306" s="4" t="str">
        <f>"Q"&amp;ROUNDUP(MONTH(SalesDataTable[[#This Row],[Order Date]])/3,0)</f>
        <v>Q3</v>
      </c>
      <c r="E2306" s="4">
        <f>MONTH(SalesDataTable[[#This Row],[Order Date]])</f>
        <v>8</v>
      </c>
      <c r="F2306" s="4" t="str">
        <f>TEXT(SalesDataTable[[#This Row],[Order Date]],"MMM")</f>
        <v>Aug</v>
      </c>
      <c r="G2306" s="4" t="s">
        <v>11</v>
      </c>
      <c r="H2306" s="4" t="s">
        <v>12</v>
      </c>
      <c r="I2306" s="4" t="s">
        <v>28</v>
      </c>
      <c r="J2306" s="4" t="s">
        <v>16</v>
      </c>
      <c r="K2306" s="4" t="s">
        <v>4</v>
      </c>
      <c r="L2306" s="4" t="s">
        <v>22</v>
      </c>
      <c r="M2306" s="8">
        <v>1</v>
      </c>
      <c r="N2306" s="5">
        <v>50.43</v>
      </c>
      <c r="O2306" s="6">
        <v>0.15</v>
      </c>
      <c r="P2306" s="5">
        <v>22.94</v>
      </c>
      <c r="Q2306" s="5">
        <f t="shared" ref="Q2306:Q2369" si="144">M2306*N2306*(1-O2306)</f>
        <v>42.865499999999997</v>
      </c>
      <c r="R2306" s="5">
        <f t="shared" ref="R2306:R2369" si="145">M2306*P2306</f>
        <v>22.94</v>
      </c>
      <c r="S2306" s="5">
        <f t="shared" ref="S2306:S2369" si="146">Q2306-R2306</f>
        <v>19.925499999999996</v>
      </c>
      <c r="T2306" s="7">
        <f t="shared" ref="T2306:T2369" si="147">IFERROR(S2306/Q2306,0)</f>
        <v>0.46483768998378644</v>
      </c>
    </row>
    <row r="2307" spans="1:20" ht="15.6">
      <c r="A2307" s="2">
        <v>4464</v>
      </c>
      <c r="B2307" s="3">
        <v>46107</v>
      </c>
      <c r="C2307" s="4">
        <f>YEAR(SalesDataTable[[#This Row],[Order Date]])</f>
        <v>2026</v>
      </c>
      <c r="D2307" s="4" t="str">
        <f>"Q"&amp;ROUNDUP(MONTH(SalesDataTable[[#This Row],[Order Date]])/3,0)</f>
        <v>Q1</v>
      </c>
      <c r="E2307" s="4">
        <f>MONTH(SalesDataTable[[#This Row],[Order Date]])</f>
        <v>3</v>
      </c>
      <c r="F2307" s="4" t="str">
        <f>TEXT(SalesDataTable[[#This Row],[Order Date]],"MMM")</f>
        <v>Mar</v>
      </c>
      <c r="G2307" s="4" t="s">
        <v>11</v>
      </c>
      <c r="H2307" s="4" t="s">
        <v>12</v>
      </c>
      <c r="I2307" s="4" t="s">
        <v>2</v>
      </c>
      <c r="J2307" s="4" t="s">
        <v>16</v>
      </c>
      <c r="K2307" s="4" t="s">
        <v>34</v>
      </c>
      <c r="L2307" s="4" t="s">
        <v>45</v>
      </c>
      <c r="M2307" s="8">
        <v>2</v>
      </c>
      <c r="N2307" s="5">
        <v>50.17</v>
      </c>
      <c r="O2307" s="6">
        <v>0</v>
      </c>
      <c r="P2307" s="5">
        <v>22.37</v>
      </c>
      <c r="Q2307" s="5">
        <f t="shared" si="144"/>
        <v>100.34</v>
      </c>
      <c r="R2307" s="5">
        <f t="shared" si="145"/>
        <v>44.74</v>
      </c>
      <c r="S2307" s="5">
        <f t="shared" si="146"/>
        <v>55.6</v>
      </c>
      <c r="T2307" s="7">
        <f t="shared" si="147"/>
        <v>0.55411600558102447</v>
      </c>
    </row>
    <row r="2308" spans="1:20" ht="15.6">
      <c r="A2308" s="2">
        <v>4465</v>
      </c>
      <c r="B2308" s="3">
        <v>46089</v>
      </c>
      <c r="C2308" s="4">
        <f>YEAR(SalesDataTable[[#This Row],[Order Date]])</f>
        <v>2026</v>
      </c>
      <c r="D2308" s="4" t="str">
        <f>"Q"&amp;ROUNDUP(MONTH(SalesDataTable[[#This Row],[Order Date]])/3,0)</f>
        <v>Q1</v>
      </c>
      <c r="E2308" s="4">
        <f>MONTH(SalesDataTable[[#This Row],[Order Date]])</f>
        <v>3</v>
      </c>
      <c r="F2308" s="4" t="str">
        <f>TEXT(SalesDataTable[[#This Row],[Order Date]],"MMM")</f>
        <v>Mar</v>
      </c>
      <c r="G2308" s="4" t="s">
        <v>6</v>
      </c>
      <c r="H2308" s="4" t="s">
        <v>43</v>
      </c>
      <c r="I2308" s="4" t="s">
        <v>19</v>
      </c>
      <c r="J2308" s="4" t="s">
        <v>3</v>
      </c>
      <c r="K2308" s="4" t="s">
        <v>34</v>
      </c>
      <c r="L2308" s="4" t="s">
        <v>38</v>
      </c>
      <c r="M2308" s="8">
        <v>1</v>
      </c>
      <c r="N2308" s="5">
        <v>121.77</v>
      </c>
      <c r="O2308" s="6">
        <v>0</v>
      </c>
      <c r="P2308" s="5">
        <v>67.52</v>
      </c>
      <c r="Q2308" s="5">
        <f t="shared" si="144"/>
        <v>121.77</v>
      </c>
      <c r="R2308" s="5">
        <f t="shared" si="145"/>
        <v>67.52</v>
      </c>
      <c r="S2308" s="5">
        <f t="shared" si="146"/>
        <v>54.25</v>
      </c>
      <c r="T2308" s="7">
        <f t="shared" si="147"/>
        <v>0.44551203087788455</v>
      </c>
    </row>
    <row r="2309" spans="1:20" ht="15.6">
      <c r="A2309" s="2">
        <v>4466</v>
      </c>
      <c r="B2309" s="3">
        <v>46105</v>
      </c>
      <c r="C2309" s="4">
        <f>YEAR(SalesDataTable[[#This Row],[Order Date]])</f>
        <v>2026</v>
      </c>
      <c r="D2309" s="4" t="str">
        <f>"Q"&amp;ROUNDUP(MONTH(SalesDataTable[[#This Row],[Order Date]])/3,0)</f>
        <v>Q1</v>
      </c>
      <c r="E2309" s="4">
        <f>MONTH(SalesDataTable[[#This Row],[Order Date]])</f>
        <v>3</v>
      </c>
      <c r="F2309" s="4" t="str">
        <f>TEXT(SalesDataTable[[#This Row],[Order Date]],"MMM")</f>
        <v>Mar</v>
      </c>
      <c r="G2309" s="4" t="s">
        <v>11</v>
      </c>
      <c r="H2309" s="4" t="s">
        <v>12</v>
      </c>
      <c r="I2309" s="4" t="s">
        <v>2</v>
      </c>
      <c r="J2309" s="4" t="s">
        <v>13</v>
      </c>
      <c r="K2309" s="4" t="s">
        <v>9</v>
      </c>
      <c r="L2309" s="4" t="s">
        <v>10</v>
      </c>
      <c r="M2309" s="8">
        <v>1</v>
      </c>
      <c r="N2309" s="5">
        <v>91.35</v>
      </c>
      <c r="O2309" s="6">
        <v>0.05</v>
      </c>
      <c r="P2309" s="5">
        <v>45.24</v>
      </c>
      <c r="Q2309" s="5">
        <f t="shared" si="144"/>
        <v>86.782499999999985</v>
      </c>
      <c r="R2309" s="5">
        <f t="shared" si="145"/>
        <v>45.24</v>
      </c>
      <c r="S2309" s="5">
        <f t="shared" si="146"/>
        <v>41.542499999999983</v>
      </c>
      <c r="T2309" s="7">
        <f t="shared" si="147"/>
        <v>0.47869674185463645</v>
      </c>
    </row>
    <row r="2310" spans="1:20" ht="15.6">
      <c r="A2310" s="2">
        <v>4467</v>
      </c>
      <c r="B2310" s="3">
        <v>46233</v>
      </c>
      <c r="C2310" s="4">
        <f>YEAR(SalesDataTable[[#This Row],[Order Date]])</f>
        <v>2026</v>
      </c>
      <c r="D2310" s="4" t="str">
        <f>"Q"&amp;ROUNDUP(MONTH(SalesDataTable[[#This Row],[Order Date]])/3,0)</f>
        <v>Q3</v>
      </c>
      <c r="E2310" s="4">
        <f>MONTH(SalesDataTable[[#This Row],[Order Date]])</f>
        <v>7</v>
      </c>
      <c r="F2310" s="4" t="str">
        <f>TEXT(SalesDataTable[[#This Row],[Order Date]],"MMM")</f>
        <v>Jul</v>
      </c>
      <c r="G2310" s="4" t="s">
        <v>20</v>
      </c>
      <c r="H2310" s="4" t="s">
        <v>31</v>
      </c>
      <c r="I2310" s="4" t="s">
        <v>2</v>
      </c>
      <c r="J2310" s="4" t="s">
        <v>3</v>
      </c>
      <c r="K2310" s="4" t="s">
        <v>14</v>
      </c>
      <c r="L2310" s="4" t="s">
        <v>15</v>
      </c>
      <c r="M2310" s="8">
        <v>2</v>
      </c>
      <c r="N2310" s="5">
        <v>36.21</v>
      </c>
      <c r="O2310" s="6">
        <v>0</v>
      </c>
      <c r="P2310" s="5">
        <v>13.5</v>
      </c>
      <c r="Q2310" s="5">
        <f t="shared" si="144"/>
        <v>72.42</v>
      </c>
      <c r="R2310" s="5">
        <f t="shared" si="145"/>
        <v>27</v>
      </c>
      <c r="S2310" s="5">
        <f t="shared" si="146"/>
        <v>45.42</v>
      </c>
      <c r="T2310" s="7">
        <f t="shared" si="147"/>
        <v>0.62717481358740679</v>
      </c>
    </row>
    <row r="2311" spans="1:20" ht="15.6">
      <c r="A2311" s="2">
        <v>4468</v>
      </c>
      <c r="B2311" s="3">
        <v>46380</v>
      </c>
      <c r="C2311" s="4">
        <f>YEAR(SalesDataTable[[#This Row],[Order Date]])</f>
        <v>2026</v>
      </c>
      <c r="D2311" s="4" t="str">
        <f>"Q"&amp;ROUNDUP(MONTH(SalesDataTable[[#This Row],[Order Date]])/3,0)</f>
        <v>Q4</v>
      </c>
      <c r="E2311" s="4">
        <f>MONTH(SalesDataTable[[#This Row],[Order Date]])</f>
        <v>12</v>
      </c>
      <c r="F2311" s="4" t="str">
        <f>TEXT(SalesDataTable[[#This Row],[Order Date]],"MMM")</f>
        <v>Dec</v>
      </c>
      <c r="G2311" s="4" t="s">
        <v>0</v>
      </c>
      <c r="H2311" s="4" t="s">
        <v>1</v>
      </c>
      <c r="I2311" s="4" t="s">
        <v>2</v>
      </c>
      <c r="J2311" s="4" t="s">
        <v>16</v>
      </c>
      <c r="K2311" s="4" t="s">
        <v>23</v>
      </c>
      <c r="L2311" s="4" t="s">
        <v>40</v>
      </c>
      <c r="M2311" s="8">
        <v>1</v>
      </c>
      <c r="N2311" s="5">
        <v>80.8</v>
      </c>
      <c r="O2311" s="6">
        <v>0.05</v>
      </c>
      <c r="P2311" s="5">
        <v>38.33</v>
      </c>
      <c r="Q2311" s="5">
        <f t="shared" si="144"/>
        <v>76.759999999999991</v>
      </c>
      <c r="R2311" s="5">
        <f t="shared" si="145"/>
        <v>38.33</v>
      </c>
      <c r="S2311" s="5">
        <f t="shared" si="146"/>
        <v>38.429999999999993</v>
      </c>
      <c r="T2311" s="7">
        <f t="shared" si="147"/>
        <v>0.50065138092756645</v>
      </c>
    </row>
    <row r="2312" spans="1:20" ht="15.6">
      <c r="A2312" s="2">
        <v>4469</v>
      </c>
      <c r="B2312" s="3">
        <v>46157</v>
      </c>
      <c r="C2312" s="4">
        <f>YEAR(SalesDataTable[[#This Row],[Order Date]])</f>
        <v>2026</v>
      </c>
      <c r="D2312" s="4" t="str">
        <f>"Q"&amp;ROUNDUP(MONTH(SalesDataTable[[#This Row],[Order Date]])/3,0)</f>
        <v>Q2</v>
      </c>
      <c r="E2312" s="4">
        <f>MONTH(SalesDataTable[[#This Row],[Order Date]])</f>
        <v>5</v>
      </c>
      <c r="F2312" s="4" t="str">
        <f>TEXT(SalesDataTable[[#This Row],[Order Date]],"MMM")</f>
        <v>May</v>
      </c>
      <c r="G2312" s="4" t="s">
        <v>11</v>
      </c>
      <c r="H2312" s="4" t="s">
        <v>25</v>
      </c>
      <c r="I2312" s="4" t="s">
        <v>19</v>
      </c>
      <c r="J2312" s="4" t="s">
        <v>3</v>
      </c>
      <c r="K2312" s="4" t="s">
        <v>4</v>
      </c>
      <c r="L2312" s="4" t="s">
        <v>5</v>
      </c>
      <c r="M2312" s="8">
        <v>2</v>
      </c>
      <c r="N2312" s="5">
        <v>80.81</v>
      </c>
      <c r="O2312" s="6">
        <v>0</v>
      </c>
      <c r="P2312" s="5">
        <v>42.53</v>
      </c>
      <c r="Q2312" s="5">
        <f t="shared" si="144"/>
        <v>161.62</v>
      </c>
      <c r="R2312" s="5">
        <f t="shared" si="145"/>
        <v>85.06</v>
      </c>
      <c r="S2312" s="5">
        <f t="shared" si="146"/>
        <v>76.56</v>
      </c>
      <c r="T2312" s="7">
        <f t="shared" si="147"/>
        <v>0.47370374953594852</v>
      </c>
    </row>
    <row r="2313" spans="1:20" ht="15.6">
      <c r="A2313" s="2">
        <v>4471</v>
      </c>
      <c r="B2313" s="3">
        <v>46252</v>
      </c>
      <c r="C2313" s="4">
        <f>YEAR(SalesDataTable[[#This Row],[Order Date]])</f>
        <v>2026</v>
      </c>
      <c r="D2313" s="4" t="str">
        <f>"Q"&amp;ROUNDUP(MONTH(SalesDataTable[[#This Row],[Order Date]])/3,0)</f>
        <v>Q3</v>
      </c>
      <c r="E2313" s="4">
        <f>MONTH(SalesDataTable[[#This Row],[Order Date]])</f>
        <v>8</v>
      </c>
      <c r="F2313" s="4" t="str">
        <f>TEXT(SalesDataTable[[#This Row],[Order Date]],"MMM")</f>
        <v>Aug</v>
      </c>
      <c r="G2313" s="4" t="s">
        <v>11</v>
      </c>
      <c r="H2313" s="4" t="s">
        <v>39</v>
      </c>
      <c r="I2313" s="4" t="s">
        <v>8</v>
      </c>
      <c r="J2313" s="4" t="s">
        <v>16</v>
      </c>
      <c r="K2313" s="4" t="s">
        <v>9</v>
      </c>
      <c r="L2313" s="4" t="s">
        <v>17</v>
      </c>
      <c r="M2313" s="8">
        <v>4</v>
      </c>
      <c r="N2313" s="5">
        <v>144.44</v>
      </c>
      <c r="O2313" s="6">
        <v>0.1</v>
      </c>
      <c r="P2313" s="5">
        <v>77.66</v>
      </c>
      <c r="Q2313" s="5">
        <f t="shared" si="144"/>
        <v>519.98400000000004</v>
      </c>
      <c r="R2313" s="5">
        <f t="shared" si="145"/>
        <v>310.64</v>
      </c>
      <c r="S2313" s="5">
        <f t="shared" si="146"/>
        <v>209.34400000000005</v>
      </c>
      <c r="T2313" s="7">
        <f t="shared" si="147"/>
        <v>0.4025970029847073</v>
      </c>
    </row>
    <row r="2314" spans="1:20" ht="15.6">
      <c r="A2314" s="2">
        <v>4472</v>
      </c>
      <c r="B2314" s="3">
        <v>46166</v>
      </c>
      <c r="C2314" s="4">
        <f>YEAR(SalesDataTable[[#This Row],[Order Date]])</f>
        <v>2026</v>
      </c>
      <c r="D2314" s="4" t="str">
        <f>"Q"&amp;ROUNDUP(MONTH(SalesDataTable[[#This Row],[Order Date]])/3,0)</f>
        <v>Q2</v>
      </c>
      <c r="E2314" s="4">
        <f>MONTH(SalesDataTable[[#This Row],[Order Date]])</f>
        <v>5</v>
      </c>
      <c r="F2314" s="4" t="str">
        <f>TEXT(SalesDataTable[[#This Row],[Order Date]],"MMM")</f>
        <v>May</v>
      </c>
      <c r="G2314" s="4" t="s">
        <v>20</v>
      </c>
      <c r="H2314" s="4" t="s">
        <v>33</v>
      </c>
      <c r="I2314" s="4" t="s">
        <v>28</v>
      </c>
      <c r="J2314" s="4" t="s">
        <v>13</v>
      </c>
      <c r="K2314" s="4" t="s">
        <v>9</v>
      </c>
      <c r="L2314" s="4" t="s">
        <v>17</v>
      </c>
      <c r="M2314" s="8">
        <v>2</v>
      </c>
      <c r="N2314" s="5">
        <v>144.01</v>
      </c>
      <c r="O2314" s="6">
        <v>0</v>
      </c>
      <c r="P2314" s="5">
        <v>79.37</v>
      </c>
      <c r="Q2314" s="5">
        <f t="shared" si="144"/>
        <v>288.02</v>
      </c>
      <c r="R2314" s="5">
        <f t="shared" si="145"/>
        <v>158.74</v>
      </c>
      <c r="S2314" s="5">
        <f t="shared" si="146"/>
        <v>129.27999999999997</v>
      </c>
      <c r="T2314" s="7">
        <f t="shared" si="147"/>
        <v>0.44885771821401282</v>
      </c>
    </row>
    <row r="2315" spans="1:20" ht="15.6">
      <c r="A2315" s="2">
        <v>4473</v>
      </c>
      <c r="B2315" s="3">
        <v>46049</v>
      </c>
      <c r="C2315" s="4">
        <f>YEAR(SalesDataTable[[#This Row],[Order Date]])</f>
        <v>2026</v>
      </c>
      <c r="D2315" s="4" t="str">
        <f>"Q"&amp;ROUNDUP(MONTH(SalesDataTable[[#This Row],[Order Date]])/3,0)</f>
        <v>Q1</v>
      </c>
      <c r="E2315" s="4">
        <f>MONTH(SalesDataTable[[#This Row],[Order Date]])</f>
        <v>1</v>
      </c>
      <c r="F2315" s="4" t="str">
        <f>TEXT(SalesDataTable[[#This Row],[Order Date]],"MMM")</f>
        <v>Jan</v>
      </c>
      <c r="G2315" s="4" t="s">
        <v>0</v>
      </c>
      <c r="H2315" s="4" t="s">
        <v>1</v>
      </c>
      <c r="I2315" s="4" t="s">
        <v>19</v>
      </c>
      <c r="J2315" s="4" t="s">
        <v>3</v>
      </c>
      <c r="K2315" s="4" t="s">
        <v>23</v>
      </c>
      <c r="L2315" s="4" t="s">
        <v>29</v>
      </c>
      <c r="M2315" s="8">
        <v>1</v>
      </c>
      <c r="N2315" s="5">
        <v>196.88</v>
      </c>
      <c r="O2315" s="6">
        <v>0</v>
      </c>
      <c r="P2315" s="5">
        <v>102.76</v>
      </c>
      <c r="Q2315" s="5">
        <f t="shared" si="144"/>
        <v>196.88</v>
      </c>
      <c r="R2315" s="5">
        <f t="shared" si="145"/>
        <v>102.76</v>
      </c>
      <c r="S2315" s="5">
        <f t="shared" si="146"/>
        <v>94.11999999999999</v>
      </c>
      <c r="T2315" s="7">
        <f t="shared" si="147"/>
        <v>0.47805770012190163</v>
      </c>
    </row>
    <row r="2316" spans="1:20" ht="15.6">
      <c r="A2316" s="2">
        <v>4474</v>
      </c>
      <c r="B2316" s="3">
        <v>46230</v>
      </c>
      <c r="C2316" s="4">
        <f>YEAR(SalesDataTable[[#This Row],[Order Date]])</f>
        <v>2026</v>
      </c>
      <c r="D2316" s="4" t="str">
        <f>"Q"&amp;ROUNDUP(MONTH(SalesDataTable[[#This Row],[Order Date]])/3,0)</f>
        <v>Q3</v>
      </c>
      <c r="E2316" s="4">
        <f>MONTH(SalesDataTable[[#This Row],[Order Date]])</f>
        <v>7</v>
      </c>
      <c r="F2316" s="4" t="str">
        <f>TEXT(SalesDataTable[[#This Row],[Order Date]],"MMM")</f>
        <v>Jul</v>
      </c>
      <c r="G2316" s="4" t="s">
        <v>20</v>
      </c>
      <c r="H2316" s="4" t="s">
        <v>47</v>
      </c>
      <c r="I2316" s="4" t="s">
        <v>8</v>
      </c>
      <c r="J2316" s="4" t="s">
        <v>3</v>
      </c>
      <c r="K2316" s="4" t="s">
        <v>34</v>
      </c>
      <c r="L2316" s="4" t="s">
        <v>38</v>
      </c>
      <c r="M2316" s="8">
        <v>5</v>
      </c>
      <c r="N2316" s="5">
        <v>122.14</v>
      </c>
      <c r="O2316" s="6">
        <v>0.05</v>
      </c>
      <c r="P2316" s="5">
        <v>70.64</v>
      </c>
      <c r="Q2316" s="5">
        <f t="shared" si="144"/>
        <v>580.16499999999996</v>
      </c>
      <c r="R2316" s="5">
        <f t="shared" si="145"/>
        <v>353.2</v>
      </c>
      <c r="S2316" s="5">
        <f t="shared" si="146"/>
        <v>226.96499999999997</v>
      </c>
      <c r="T2316" s="7">
        <f t="shared" si="147"/>
        <v>0.39120767367903958</v>
      </c>
    </row>
    <row r="2317" spans="1:20" ht="15.6">
      <c r="A2317" s="2">
        <v>4475</v>
      </c>
      <c r="B2317" s="3">
        <v>46140</v>
      </c>
      <c r="C2317" s="4">
        <f>YEAR(SalesDataTable[[#This Row],[Order Date]])</f>
        <v>2026</v>
      </c>
      <c r="D2317" s="4" t="str">
        <f>"Q"&amp;ROUNDUP(MONTH(SalesDataTable[[#This Row],[Order Date]])/3,0)</f>
        <v>Q2</v>
      </c>
      <c r="E2317" s="4">
        <f>MONTH(SalesDataTable[[#This Row],[Order Date]])</f>
        <v>4</v>
      </c>
      <c r="F2317" s="4" t="str">
        <f>TEXT(SalesDataTable[[#This Row],[Order Date]],"MMM")</f>
        <v>Apr</v>
      </c>
      <c r="G2317" s="4" t="s">
        <v>11</v>
      </c>
      <c r="H2317" s="4" t="s">
        <v>25</v>
      </c>
      <c r="I2317" s="4" t="s">
        <v>28</v>
      </c>
      <c r="J2317" s="4" t="s">
        <v>16</v>
      </c>
      <c r="K2317" s="4" t="s">
        <v>14</v>
      </c>
      <c r="L2317" s="4" t="s">
        <v>48</v>
      </c>
      <c r="M2317" s="8">
        <v>2</v>
      </c>
      <c r="N2317" s="5">
        <v>165.74</v>
      </c>
      <c r="O2317" s="6">
        <v>0</v>
      </c>
      <c r="P2317" s="5">
        <v>87.73</v>
      </c>
      <c r="Q2317" s="5">
        <f t="shared" si="144"/>
        <v>331.48</v>
      </c>
      <c r="R2317" s="5">
        <f t="shared" si="145"/>
        <v>175.46</v>
      </c>
      <c r="S2317" s="5">
        <f t="shared" si="146"/>
        <v>156.02000000000001</v>
      </c>
      <c r="T2317" s="7">
        <f t="shared" si="147"/>
        <v>0.47067696391939184</v>
      </c>
    </row>
    <row r="2318" spans="1:20" ht="15.6">
      <c r="A2318" s="2">
        <v>4476</v>
      </c>
      <c r="B2318" s="3">
        <v>46072</v>
      </c>
      <c r="C2318" s="4">
        <f>YEAR(SalesDataTable[[#This Row],[Order Date]])</f>
        <v>2026</v>
      </c>
      <c r="D2318" s="4" t="str">
        <f>"Q"&amp;ROUNDUP(MONTH(SalesDataTable[[#This Row],[Order Date]])/3,0)</f>
        <v>Q1</v>
      </c>
      <c r="E2318" s="4">
        <f>MONTH(SalesDataTable[[#This Row],[Order Date]])</f>
        <v>2</v>
      </c>
      <c r="F2318" s="4" t="str">
        <f>TEXT(SalesDataTable[[#This Row],[Order Date]],"MMM")</f>
        <v>Feb</v>
      </c>
      <c r="G2318" s="4" t="s">
        <v>6</v>
      </c>
      <c r="H2318" s="4" t="s">
        <v>41</v>
      </c>
      <c r="I2318" s="4" t="s">
        <v>28</v>
      </c>
      <c r="J2318" s="4" t="s">
        <v>16</v>
      </c>
      <c r="K2318" s="4" t="s">
        <v>9</v>
      </c>
      <c r="L2318" s="4" t="s">
        <v>37</v>
      </c>
      <c r="M2318" s="8">
        <v>2</v>
      </c>
      <c r="N2318" s="5">
        <v>153.03</v>
      </c>
      <c r="O2318" s="6">
        <v>0</v>
      </c>
      <c r="P2318" s="5">
        <v>81.02</v>
      </c>
      <c r="Q2318" s="5">
        <f t="shared" si="144"/>
        <v>306.06</v>
      </c>
      <c r="R2318" s="5">
        <f t="shared" si="145"/>
        <v>162.04</v>
      </c>
      <c r="S2318" s="5">
        <f t="shared" si="146"/>
        <v>144.02000000000001</v>
      </c>
      <c r="T2318" s="7">
        <f t="shared" si="147"/>
        <v>0.47056132784421356</v>
      </c>
    </row>
    <row r="2319" spans="1:20" ht="15.6">
      <c r="A2319" s="2">
        <v>4477</v>
      </c>
      <c r="B2319" s="3">
        <v>46305</v>
      </c>
      <c r="C2319" s="4">
        <f>YEAR(SalesDataTable[[#This Row],[Order Date]])</f>
        <v>2026</v>
      </c>
      <c r="D2319" s="4" t="str">
        <f>"Q"&amp;ROUNDUP(MONTH(SalesDataTable[[#This Row],[Order Date]])/3,0)</f>
        <v>Q4</v>
      </c>
      <c r="E2319" s="4">
        <f>MONTH(SalesDataTable[[#This Row],[Order Date]])</f>
        <v>10</v>
      </c>
      <c r="F2319" s="4" t="str">
        <f>TEXT(SalesDataTable[[#This Row],[Order Date]],"MMM")</f>
        <v>Oct</v>
      </c>
      <c r="G2319" s="4" t="s">
        <v>11</v>
      </c>
      <c r="H2319" s="4" t="s">
        <v>25</v>
      </c>
      <c r="I2319" s="4" t="s">
        <v>19</v>
      </c>
      <c r="J2319" s="4" t="s">
        <v>13</v>
      </c>
      <c r="K2319" s="4" t="s">
        <v>14</v>
      </c>
      <c r="L2319" s="4" t="s">
        <v>32</v>
      </c>
      <c r="M2319" s="8">
        <v>1</v>
      </c>
      <c r="N2319" s="5">
        <v>46.01</v>
      </c>
      <c r="O2319" s="6">
        <v>0</v>
      </c>
      <c r="P2319" s="5">
        <v>18.239999999999998</v>
      </c>
      <c r="Q2319" s="5">
        <f t="shared" si="144"/>
        <v>46.01</v>
      </c>
      <c r="R2319" s="5">
        <f t="shared" si="145"/>
        <v>18.239999999999998</v>
      </c>
      <c r="S2319" s="5">
        <f t="shared" si="146"/>
        <v>27.77</v>
      </c>
      <c r="T2319" s="7">
        <f t="shared" si="147"/>
        <v>0.6035644425124973</v>
      </c>
    </row>
    <row r="2320" spans="1:20" ht="15.6">
      <c r="A2320" s="2">
        <v>4479</v>
      </c>
      <c r="B2320" s="3">
        <v>46308</v>
      </c>
      <c r="C2320" s="4">
        <f>YEAR(SalesDataTable[[#This Row],[Order Date]])</f>
        <v>2026</v>
      </c>
      <c r="D2320" s="4" t="str">
        <f>"Q"&amp;ROUNDUP(MONTH(SalesDataTable[[#This Row],[Order Date]])/3,0)</f>
        <v>Q4</v>
      </c>
      <c r="E2320" s="4">
        <f>MONTH(SalesDataTable[[#This Row],[Order Date]])</f>
        <v>10</v>
      </c>
      <c r="F2320" s="4" t="str">
        <f>TEXT(SalesDataTable[[#This Row],[Order Date]],"MMM")</f>
        <v>Oct</v>
      </c>
      <c r="G2320" s="4" t="s">
        <v>20</v>
      </c>
      <c r="H2320" s="4" t="s">
        <v>31</v>
      </c>
      <c r="I2320" s="4" t="s">
        <v>19</v>
      </c>
      <c r="J2320" s="4" t="s">
        <v>3</v>
      </c>
      <c r="K2320" s="4" t="s">
        <v>9</v>
      </c>
      <c r="L2320" s="4" t="s">
        <v>37</v>
      </c>
      <c r="M2320" s="8">
        <v>1</v>
      </c>
      <c r="N2320" s="5">
        <v>151.68</v>
      </c>
      <c r="O2320" s="6">
        <v>0.05</v>
      </c>
      <c r="P2320" s="5">
        <v>78.98</v>
      </c>
      <c r="Q2320" s="5">
        <f t="shared" si="144"/>
        <v>144.096</v>
      </c>
      <c r="R2320" s="5">
        <f t="shared" si="145"/>
        <v>78.98</v>
      </c>
      <c r="S2320" s="5">
        <f t="shared" si="146"/>
        <v>65.116</v>
      </c>
      <c r="T2320" s="7">
        <f t="shared" si="147"/>
        <v>0.45189318232289583</v>
      </c>
    </row>
    <row r="2321" spans="1:20" ht="15.6">
      <c r="A2321" s="2">
        <v>4482</v>
      </c>
      <c r="B2321" s="3">
        <v>46140</v>
      </c>
      <c r="C2321" s="4">
        <f>YEAR(SalesDataTable[[#This Row],[Order Date]])</f>
        <v>2026</v>
      </c>
      <c r="D2321" s="4" t="str">
        <f>"Q"&amp;ROUNDUP(MONTH(SalesDataTable[[#This Row],[Order Date]])/3,0)</f>
        <v>Q2</v>
      </c>
      <c r="E2321" s="4">
        <f>MONTH(SalesDataTable[[#This Row],[Order Date]])</f>
        <v>4</v>
      </c>
      <c r="F2321" s="4" t="str">
        <f>TEXT(SalesDataTable[[#This Row],[Order Date]],"MMM")</f>
        <v>Apr</v>
      </c>
      <c r="G2321" s="4" t="s">
        <v>11</v>
      </c>
      <c r="H2321" s="4" t="s">
        <v>12</v>
      </c>
      <c r="I2321" s="4" t="s">
        <v>2</v>
      </c>
      <c r="J2321" s="4" t="s">
        <v>16</v>
      </c>
      <c r="K2321" s="4" t="s">
        <v>34</v>
      </c>
      <c r="L2321" s="4" t="s">
        <v>42</v>
      </c>
      <c r="M2321" s="8">
        <v>3</v>
      </c>
      <c r="N2321" s="5">
        <v>36.770000000000003</v>
      </c>
      <c r="O2321" s="6">
        <v>0</v>
      </c>
      <c r="P2321" s="5">
        <v>13.63</v>
      </c>
      <c r="Q2321" s="5">
        <f t="shared" si="144"/>
        <v>110.31</v>
      </c>
      <c r="R2321" s="5">
        <f t="shared" si="145"/>
        <v>40.89</v>
      </c>
      <c r="S2321" s="5">
        <f t="shared" si="146"/>
        <v>69.42</v>
      </c>
      <c r="T2321" s="7">
        <f t="shared" si="147"/>
        <v>0.62931737829752521</v>
      </c>
    </row>
    <row r="2322" spans="1:20" ht="15.6">
      <c r="A2322" s="2">
        <v>4483</v>
      </c>
      <c r="B2322" s="3">
        <v>46105</v>
      </c>
      <c r="C2322" s="4">
        <f>YEAR(SalesDataTable[[#This Row],[Order Date]])</f>
        <v>2026</v>
      </c>
      <c r="D2322" s="4" t="str">
        <f>"Q"&amp;ROUNDUP(MONTH(SalesDataTable[[#This Row],[Order Date]])/3,0)</f>
        <v>Q1</v>
      </c>
      <c r="E2322" s="4">
        <f>MONTH(SalesDataTable[[#This Row],[Order Date]])</f>
        <v>3</v>
      </c>
      <c r="F2322" s="4" t="str">
        <f>TEXT(SalesDataTable[[#This Row],[Order Date]],"MMM")</f>
        <v>Mar</v>
      </c>
      <c r="G2322" s="4" t="s">
        <v>6</v>
      </c>
      <c r="H2322" s="4" t="s">
        <v>43</v>
      </c>
      <c r="I2322" s="4" t="s">
        <v>2</v>
      </c>
      <c r="J2322" s="4" t="s">
        <v>13</v>
      </c>
      <c r="K2322" s="4" t="s">
        <v>4</v>
      </c>
      <c r="L2322" s="4" t="s">
        <v>22</v>
      </c>
      <c r="M2322" s="8">
        <v>3</v>
      </c>
      <c r="N2322" s="5">
        <v>51.01</v>
      </c>
      <c r="O2322" s="6">
        <v>0.15</v>
      </c>
      <c r="P2322" s="5">
        <v>22.84</v>
      </c>
      <c r="Q2322" s="5">
        <f t="shared" si="144"/>
        <v>130.07550000000001</v>
      </c>
      <c r="R2322" s="5">
        <f t="shared" si="145"/>
        <v>68.52</v>
      </c>
      <c r="S2322" s="5">
        <f t="shared" si="146"/>
        <v>61.555500000000009</v>
      </c>
      <c r="T2322" s="7">
        <f t="shared" si="147"/>
        <v>0.47322900930613382</v>
      </c>
    </row>
    <row r="2323" spans="1:20" ht="15.6">
      <c r="A2323" s="2">
        <v>4484</v>
      </c>
      <c r="B2323" s="3">
        <v>46376</v>
      </c>
      <c r="C2323" s="4">
        <f>YEAR(SalesDataTable[[#This Row],[Order Date]])</f>
        <v>2026</v>
      </c>
      <c r="D2323" s="4" t="str">
        <f>"Q"&amp;ROUNDUP(MONTH(SalesDataTable[[#This Row],[Order Date]])/3,0)</f>
        <v>Q4</v>
      </c>
      <c r="E2323" s="4">
        <f>MONTH(SalesDataTable[[#This Row],[Order Date]])</f>
        <v>12</v>
      </c>
      <c r="F2323" s="4" t="str">
        <f>TEXT(SalesDataTable[[#This Row],[Order Date]],"MMM")</f>
        <v>Dec</v>
      </c>
      <c r="G2323" s="4" t="s">
        <v>6</v>
      </c>
      <c r="H2323" s="4" t="s">
        <v>49</v>
      </c>
      <c r="I2323" s="4" t="s">
        <v>2</v>
      </c>
      <c r="J2323" s="4" t="s">
        <v>3</v>
      </c>
      <c r="K2323" s="4" t="s">
        <v>4</v>
      </c>
      <c r="L2323" s="4" t="s">
        <v>5</v>
      </c>
      <c r="M2323" s="8">
        <v>2</v>
      </c>
      <c r="N2323" s="5">
        <v>79.87</v>
      </c>
      <c r="O2323" s="6">
        <v>0.15</v>
      </c>
      <c r="P2323" s="5">
        <v>41.9</v>
      </c>
      <c r="Q2323" s="5">
        <f t="shared" si="144"/>
        <v>135.779</v>
      </c>
      <c r="R2323" s="5">
        <f t="shared" si="145"/>
        <v>83.8</v>
      </c>
      <c r="S2323" s="5">
        <f t="shared" si="146"/>
        <v>51.978999999999999</v>
      </c>
      <c r="T2323" s="7">
        <f t="shared" si="147"/>
        <v>0.38282061290773978</v>
      </c>
    </row>
    <row r="2324" spans="1:20" ht="15.6">
      <c r="A2324" s="2">
        <v>4485</v>
      </c>
      <c r="B2324" s="3">
        <v>46172</v>
      </c>
      <c r="C2324" s="4">
        <f>YEAR(SalesDataTable[[#This Row],[Order Date]])</f>
        <v>2026</v>
      </c>
      <c r="D2324" s="4" t="str">
        <f>"Q"&amp;ROUNDUP(MONTH(SalesDataTable[[#This Row],[Order Date]])/3,0)</f>
        <v>Q2</v>
      </c>
      <c r="E2324" s="4">
        <f>MONTH(SalesDataTable[[#This Row],[Order Date]])</f>
        <v>5</v>
      </c>
      <c r="F2324" s="4" t="str">
        <f>TEXT(SalesDataTable[[#This Row],[Order Date]],"MMM")</f>
        <v>May</v>
      </c>
      <c r="G2324" s="4" t="s">
        <v>20</v>
      </c>
      <c r="H2324" s="4" t="s">
        <v>33</v>
      </c>
      <c r="I2324" s="4" t="s">
        <v>2</v>
      </c>
      <c r="J2324" s="4" t="s">
        <v>13</v>
      </c>
      <c r="K2324" s="4" t="s">
        <v>34</v>
      </c>
      <c r="L2324" s="4" t="s">
        <v>38</v>
      </c>
      <c r="M2324" s="8">
        <v>1</v>
      </c>
      <c r="N2324" s="5">
        <v>124.14</v>
      </c>
      <c r="O2324" s="6">
        <v>0</v>
      </c>
      <c r="P2324" s="5">
        <v>70.900000000000006</v>
      </c>
      <c r="Q2324" s="5">
        <f t="shared" si="144"/>
        <v>124.14</v>
      </c>
      <c r="R2324" s="5">
        <f t="shared" si="145"/>
        <v>70.900000000000006</v>
      </c>
      <c r="S2324" s="5">
        <f t="shared" si="146"/>
        <v>53.239999999999995</v>
      </c>
      <c r="T2324" s="7">
        <f t="shared" si="147"/>
        <v>0.42887062993394548</v>
      </c>
    </row>
    <row r="2325" spans="1:20" ht="15.6">
      <c r="A2325" s="2">
        <v>4488</v>
      </c>
      <c r="B2325" s="3">
        <v>46353</v>
      </c>
      <c r="C2325" s="4">
        <f>YEAR(SalesDataTable[[#This Row],[Order Date]])</f>
        <v>2026</v>
      </c>
      <c r="D2325" s="4" t="str">
        <f>"Q"&amp;ROUNDUP(MONTH(SalesDataTable[[#This Row],[Order Date]])/3,0)</f>
        <v>Q4</v>
      </c>
      <c r="E2325" s="4">
        <f>MONTH(SalesDataTable[[#This Row],[Order Date]])</f>
        <v>11</v>
      </c>
      <c r="F2325" s="4" t="str">
        <f>TEXT(SalesDataTable[[#This Row],[Order Date]],"MMM")</f>
        <v>Nov</v>
      </c>
      <c r="G2325" s="4" t="s">
        <v>6</v>
      </c>
      <c r="H2325" s="4" t="s">
        <v>49</v>
      </c>
      <c r="I2325" s="4" t="s">
        <v>19</v>
      </c>
      <c r="J2325" s="4" t="s">
        <v>3</v>
      </c>
      <c r="K2325" s="4" t="s">
        <v>14</v>
      </c>
      <c r="L2325" s="4" t="s">
        <v>48</v>
      </c>
      <c r="M2325" s="8">
        <v>3</v>
      </c>
      <c r="N2325" s="5">
        <v>161.66</v>
      </c>
      <c r="O2325" s="6">
        <v>0.05</v>
      </c>
      <c r="P2325" s="5">
        <v>88.3</v>
      </c>
      <c r="Q2325" s="5">
        <f t="shared" si="144"/>
        <v>460.73099999999999</v>
      </c>
      <c r="R2325" s="5">
        <f t="shared" si="145"/>
        <v>264.89999999999998</v>
      </c>
      <c r="S2325" s="5">
        <f t="shared" si="146"/>
        <v>195.83100000000002</v>
      </c>
      <c r="T2325" s="7">
        <f t="shared" si="147"/>
        <v>0.42504411467863029</v>
      </c>
    </row>
    <row r="2326" spans="1:20" ht="15.6">
      <c r="A2326" s="2">
        <v>4491</v>
      </c>
      <c r="B2326" s="3">
        <v>46103</v>
      </c>
      <c r="C2326" s="4">
        <f>YEAR(SalesDataTable[[#This Row],[Order Date]])</f>
        <v>2026</v>
      </c>
      <c r="D2326" s="4" t="str">
        <f>"Q"&amp;ROUNDUP(MONTH(SalesDataTable[[#This Row],[Order Date]])/3,0)</f>
        <v>Q1</v>
      </c>
      <c r="E2326" s="4">
        <f>MONTH(SalesDataTable[[#This Row],[Order Date]])</f>
        <v>3</v>
      </c>
      <c r="F2326" s="4" t="str">
        <f>TEXT(SalesDataTable[[#This Row],[Order Date]],"MMM")</f>
        <v>Mar</v>
      </c>
      <c r="G2326" s="4" t="s">
        <v>6</v>
      </c>
      <c r="H2326" s="4" t="s">
        <v>43</v>
      </c>
      <c r="I2326" s="4" t="s">
        <v>19</v>
      </c>
      <c r="J2326" s="4" t="s">
        <v>16</v>
      </c>
      <c r="K2326" s="4" t="s">
        <v>34</v>
      </c>
      <c r="L2326" s="4" t="s">
        <v>45</v>
      </c>
      <c r="M2326" s="8">
        <v>4</v>
      </c>
      <c r="N2326" s="5">
        <v>49.71</v>
      </c>
      <c r="O2326" s="6">
        <v>0.1</v>
      </c>
      <c r="P2326" s="5">
        <v>22.46</v>
      </c>
      <c r="Q2326" s="5">
        <f t="shared" si="144"/>
        <v>178.95600000000002</v>
      </c>
      <c r="R2326" s="5">
        <f t="shared" si="145"/>
        <v>89.84</v>
      </c>
      <c r="S2326" s="5">
        <f t="shared" si="146"/>
        <v>89.116000000000014</v>
      </c>
      <c r="T2326" s="7">
        <f t="shared" si="147"/>
        <v>0.49797715639598561</v>
      </c>
    </row>
    <row r="2327" spans="1:20" ht="15.6">
      <c r="A2327" s="2">
        <v>4493</v>
      </c>
      <c r="B2327" s="3">
        <v>46122</v>
      </c>
      <c r="C2327" s="4">
        <f>YEAR(SalesDataTable[[#This Row],[Order Date]])</f>
        <v>2026</v>
      </c>
      <c r="D2327" s="4" t="str">
        <f>"Q"&amp;ROUNDUP(MONTH(SalesDataTable[[#This Row],[Order Date]])/3,0)</f>
        <v>Q2</v>
      </c>
      <c r="E2327" s="4">
        <f>MONTH(SalesDataTable[[#This Row],[Order Date]])</f>
        <v>4</v>
      </c>
      <c r="F2327" s="4" t="str">
        <f>TEXT(SalesDataTable[[#This Row],[Order Date]],"MMM")</f>
        <v>Apr</v>
      </c>
      <c r="G2327" s="4" t="s">
        <v>0</v>
      </c>
      <c r="H2327" s="4" t="s">
        <v>1</v>
      </c>
      <c r="I2327" s="4" t="s">
        <v>8</v>
      </c>
      <c r="J2327" s="4" t="s">
        <v>16</v>
      </c>
      <c r="K2327" s="4" t="s">
        <v>9</v>
      </c>
      <c r="L2327" s="4" t="s">
        <v>10</v>
      </c>
      <c r="M2327" s="8">
        <v>5</v>
      </c>
      <c r="N2327" s="5">
        <v>92.63</v>
      </c>
      <c r="O2327" s="6">
        <v>0.15</v>
      </c>
      <c r="P2327" s="5">
        <v>46.33</v>
      </c>
      <c r="Q2327" s="5">
        <f t="shared" si="144"/>
        <v>393.67749999999995</v>
      </c>
      <c r="R2327" s="5">
        <f t="shared" si="145"/>
        <v>231.64999999999998</v>
      </c>
      <c r="S2327" s="5">
        <f t="shared" si="146"/>
        <v>162.02749999999997</v>
      </c>
      <c r="T2327" s="7">
        <f t="shared" si="147"/>
        <v>0.41157419461361139</v>
      </c>
    </row>
    <row r="2328" spans="1:20" ht="15.6">
      <c r="A2328" s="2">
        <v>4495</v>
      </c>
      <c r="B2328" s="3">
        <v>46178</v>
      </c>
      <c r="C2328" s="4">
        <f>YEAR(SalesDataTable[[#This Row],[Order Date]])</f>
        <v>2026</v>
      </c>
      <c r="D2328" s="4" t="str">
        <f>"Q"&amp;ROUNDUP(MONTH(SalesDataTable[[#This Row],[Order Date]])/3,0)</f>
        <v>Q2</v>
      </c>
      <c r="E2328" s="4">
        <f>MONTH(SalesDataTable[[#This Row],[Order Date]])</f>
        <v>6</v>
      </c>
      <c r="F2328" s="4" t="str">
        <f>TEXT(SalesDataTable[[#This Row],[Order Date]],"MMM")</f>
        <v>Jun</v>
      </c>
      <c r="G2328" s="4" t="s">
        <v>11</v>
      </c>
      <c r="H2328" s="4" t="s">
        <v>39</v>
      </c>
      <c r="I2328" s="4" t="s">
        <v>19</v>
      </c>
      <c r="J2328" s="4" t="s">
        <v>13</v>
      </c>
      <c r="K2328" s="4" t="s">
        <v>23</v>
      </c>
      <c r="L2328" s="4" t="s">
        <v>29</v>
      </c>
      <c r="M2328" s="8">
        <v>2</v>
      </c>
      <c r="N2328" s="5">
        <v>195.51</v>
      </c>
      <c r="O2328" s="6">
        <v>0</v>
      </c>
      <c r="P2328" s="5">
        <v>102.97</v>
      </c>
      <c r="Q2328" s="5">
        <f t="shared" si="144"/>
        <v>391.02</v>
      </c>
      <c r="R2328" s="5">
        <f t="shared" si="145"/>
        <v>205.94</v>
      </c>
      <c r="S2328" s="5">
        <f t="shared" si="146"/>
        <v>185.07999999999998</v>
      </c>
      <c r="T2328" s="7">
        <f t="shared" si="147"/>
        <v>0.47332617257429288</v>
      </c>
    </row>
    <row r="2329" spans="1:20" ht="15.6">
      <c r="A2329" s="2">
        <v>4496</v>
      </c>
      <c r="B2329" s="3">
        <v>46324</v>
      </c>
      <c r="C2329" s="4">
        <f>YEAR(SalesDataTable[[#This Row],[Order Date]])</f>
        <v>2026</v>
      </c>
      <c r="D2329" s="4" t="str">
        <f>"Q"&amp;ROUNDUP(MONTH(SalesDataTable[[#This Row],[Order Date]])/3,0)</f>
        <v>Q4</v>
      </c>
      <c r="E2329" s="4">
        <f>MONTH(SalesDataTable[[#This Row],[Order Date]])</f>
        <v>10</v>
      </c>
      <c r="F2329" s="4" t="str">
        <f>TEXT(SalesDataTable[[#This Row],[Order Date]],"MMM")</f>
        <v>Oct</v>
      </c>
      <c r="G2329" s="4" t="s">
        <v>20</v>
      </c>
      <c r="H2329" s="4" t="s">
        <v>33</v>
      </c>
      <c r="I2329" s="4" t="s">
        <v>2</v>
      </c>
      <c r="J2329" s="4" t="s">
        <v>3</v>
      </c>
      <c r="K2329" s="4" t="s">
        <v>34</v>
      </c>
      <c r="L2329" s="4" t="s">
        <v>35</v>
      </c>
      <c r="M2329" s="8">
        <v>2</v>
      </c>
      <c r="N2329" s="5">
        <v>40.83</v>
      </c>
      <c r="O2329" s="6">
        <v>0.1</v>
      </c>
      <c r="P2329" s="5">
        <v>14.91</v>
      </c>
      <c r="Q2329" s="5">
        <f t="shared" si="144"/>
        <v>73.494</v>
      </c>
      <c r="R2329" s="5">
        <f t="shared" si="145"/>
        <v>29.82</v>
      </c>
      <c r="S2329" s="5">
        <f t="shared" si="146"/>
        <v>43.673999999999999</v>
      </c>
      <c r="T2329" s="7">
        <f t="shared" si="147"/>
        <v>0.59425259204833047</v>
      </c>
    </row>
    <row r="2330" spans="1:20" ht="15.6">
      <c r="A2330" s="2">
        <v>4498</v>
      </c>
      <c r="B2330" s="3">
        <v>46359</v>
      </c>
      <c r="C2330" s="4">
        <f>YEAR(SalesDataTable[[#This Row],[Order Date]])</f>
        <v>2026</v>
      </c>
      <c r="D2330" s="4" t="str">
        <f>"Q"&amp;ROUNDUP(MONTH(SalesDataTable[[#This Row],[Order Date]])/3,0)</f>
        <v>Q4</v>
      </c>
      <c r="E2330" s="4">
        <f>MONTH(SalesDataTable[[#This Row],[Order Date]])</f>
        <v>12</v>
      </c>
      <c r="F2330" s="4" t="str">
        <f>TEXT(SalesDataTable[[#This Row],[Order Date]],"MMM")</f>
        <v>Dec</v>
      </c>
      <c r="G2330" s="4" t="s">
        <v>20</v>
      </c>
      <c r="H2330" s="4" t="s">
        <v>31</v>
      </c>
      <c r="I2330" s="4" t="s">
        <v>19</v>
      </c>
      <c r="J2330" s="4" t="s">
        <v>13</v>
      </c>
      <c r="K2330" s="4" t="s">
        <v>23</v>
      </c>
      <c r="L2330" s="4" t="s">
        <v>51</v>
      </c>
      <c r="M2330" s="8">
        <v>1</v>
      </c>
      <c r="N2330" s="5">
        <v>124.93</v>
      </c>
      <c r="O2330" s="6">
        <v>0</v>
      </c>
      <c r="P2330" s="5">
        <v>59.41</v>
      </c>
      <c r="Q2330" s="5">
        <f t="shared" si="144"/>
        <v>124.93</v>
      </c>
      <c r="R2330" s="5">
        <f t="shared" si="145"/>
        <v>59.41</v>
      </c>
      <c r="S2330" s="5">
        <f t="shared" si="146"/>
        <v>65.52000000000001</v>
      </c>
      <c r="T2330" s="7">
        <f t="shared" si="147"/>
        <v>0.52445369406867848</v>
      </c>
    </row>
    <row r="2331" spans="1:20" ht="15.6">
      <c r="A2331" s="2">
        <v>4500</v>
      </c>
      <c r="B2331" s="3">
        <v>46281</v>
      </c>
      <c r="C2331" s="4">
        <f>YEAR(SalesDataTable[[#This Row],[Order Date]])</f>
        <v>2026</v>
      </c>
      <c r="D2331" s="4" t="str">
        <f>"Q"&amp;ROUNDUP(MONTH(SalesDataTable[[#This Row],[Order Date]])/3,0)</f>
        <v>Q3</v>
      </c>
      <c r="E2331" s="4">
        <f>MONTH(SalesDataTable[[#This Row],[Order Date]])</f>
        <v>9</v>
      </c>
      <c r="F2331" s="4" t="str">
        <f>TEXT(SalesDataTable[[#This Row],[Order Date]],"MMM")</f>
        <v>Sep</v>
      </c>
      <c r="G2331" s="4" t="s">
        <v>20</v>
      </c>
      <c r="H2331" s="4" t="s">
        <v>33</v>
      </c>
      <c r="I2331" s="4" t="s">
        <v>2</v>
      </c>
      <c r="J2331" s="4" t="s">
        <v>13</v>
      </c>
      <c r="K2331" s="4" t="s">
        <v>23</v>
      </c>
      <c r="L2331" s="4" t="s">
        <v>51</v>
      </c>
      <c r="M2331" s="8">
        <v>2</v>
      </c>
      <c r="N2331" s="5">
        <v>122.12</v>
      </c>
      <c r="O2331" s="6">
        <v>0.05</v>
      </c>
      <c r="P2331" s="5">
        <v>61.76</v>
      </c>
      <c r="Q2331" s="5">
        <f t="shared" si="144"/>
        <v>232.02799999999999</v>
      </c>
      <c r="R2331" s="5">
        <f t="shared" si="145"/>
        <v>123.52</v>
      </c>
      <c r="S2331" s="5">
        <f t="shared" si="146"/>
        <v>108.508</v>
      </c>
      <c r="T2331" s="7">
        <f t="shared" si="147"/>
        <v>0.46765045597945076</v>
      </c>
    </row>
    <row r="2332" spans="1:20" ht="15.6">
      <c r="A2332" s="2">
        <v>4504</v>
      </c>
      <c r="B2332" s="3">
        <v>46165</v>
      </c>
      <c r="C2332" s="4">
        <f>YEAR(SalesDataTable[[#This Row],[Order Date]])</f>
        <v>2026</v>
      </c>
      <c r="D2332" s="4" t="str">
        <f>"Q"&amp;ROUNDUP(MONTH(SalesDataTable[[#This Row],[Order Date]])/3,0)</f>
        <v>Q2</v>
      </c>
      <c r="E2332" s="4">
        <f>MONTH(SalesDataTable[[#This Row],[Order Date]])</f>
        <v>5</v>
      </c>
      <c r="F2332" s="4" t="str">
        <f>TEXT(SalesDataTable[[#This Row],[Order Date]],"MMM")</f>
        <v>May</v>
      </c>
      <c r="G2332" s="4" t="s">
        <v>0</v>
      </c>
      <c r="H2332" s="4" t="s">
        <v>36</v>
      </c>
      <c r="I2332" s="4" t="s">
        <v>28</v>
      </c>
      <c r="J2332" s="4" t="s">
        <v>3</v>
      </c>
      <c r="K2332" s="4" t="s">
        <v>9</v>
      </c>
      <c r="L2332" s="4" t="s">
        <v>37</v>
      </c>
      <c r="M2332" s="8">
        <v>1</v>
      </c>
      <c r="N2332" s="5">
        <v>153.88999999999999</v>
      </c>
      <c r="O2332" s="6">
        <v>0</v>
      </c>
      <c r="P2332" s="5">
        <v>79.64</v>
      </c>
      <c r="Q2332" s="5">
        <f t="shared" si="144"/>
        <v>153.88999999999999</v>
      </c>
      <c r="R2332" s="5">
        <f t="shared" si="145"/>
        <v>79.64</v>
      </c>
      <c r="S2332" s="5">
        <f t="shared" si="146"/>
        <v>74.249999999999986</v>
      </c>
      <c r="T2332" s="7">
        <f t="shared" si="147"/>
        <v>0.4824874910650464</v>
      </c>
    </row>
    <row r="2333" spans="1:20" ht="15.6">
      <c r="A2333" s="2">
        <v>4505</v>
      </c>
      <c r="B2333" s="3">
        <v>46088</v>
      </c>
      <c r="C2333" s="4">
        <f>YEAR(SalesDataTable[[#This Row],[Order Date]])</f>
        <v>2026</v>
      </c>
      <c r="D2333" s="4" t="str">
        <f>"Q"&amp;ROUNDUP(MONTH(SalesDataTable[[#This Row],[Order Date]])/3,0)</f>
        <v>Q1</v>
      </c>
      <c r="E2333" s="4">
        <f>MONTH(SalesDataTable[[#This Row],[Order Date]])</f>
        <v>3</v>
      </c>
      <c r="F2333" s="4" t="str">
        <f>TEXT(SalesDataTable[[#This Row],[Order Date]],"MMM")</f>
        <v>Mar</v>
      </c>
      <c r="G2333" s="4" t="s">
        <v>6</v>
      </c>
      <c r="H2333" s="4" t="s">
        <v>49</v>
      </c>
      <c r="I2333" s="4" t="s">
        <v>28</v>
      </c>
      <c r="J2333" s="4" t="s">
        <v>13</v>
      </c>
      <c r="K2333" s="4" t="s">
        <v>34</v>
      </c>
      <c r="L2333" s="4" t="s">
        <v>35</v>
      </c>
      <c r="M2333" s="8">
        <v>1</v>
      </c>
      <c r="N2333" s="5">
        <v>39.96</v>
      </c>
      <c r="O2333" s="6">
        <v>0</v>
      </c>
      <c r="P2333" s="5">
        <v>14.5</v>
      </c>
      <c r="Q2333" s="5">
        <f t="shared" si="144"/>
        <v>39.96</v>
      </c>
      <c r="R2333" s="5">
        <f t="shared" si="145"/>
        <v>14.5</v>
      </c>
      <c r="S2333" s="5">
        <f t="shared" si="146"/>
        <v>25.46</v>
      </c>
      <c r="T2333" s="7">
        <f t="shared" si="147"/>
        <v>0.63713713713713716</v>
      </c>
    </row>
    <row r="2334" spans="1:20" ht="15.6">
      <c r="A2334" s="2">
        <v>4507</v>
      </c>
      <c r="B2334" s="3">
        <v>46381</v>
      </c>
      <c r="C2334" s="4">
        <f>YEAR(SalesDataTable[[#This Row],[Order Date]])</f>
        <v>2026</v>
      </c>
      <c r="D2334" s="4" t="str">
        <f>"Q"&amp;ROUNDUP(MONTH(SalesDataTable[[#This Row],[Order Date]])/3,0)</f>
        <v>Q4</v>
      </c>
      <c r="E2334" s="4">
        <f>MONTH(SalesDataTable[[#This Row],[Order Date]])</f>
        <v>12</v>
      </c>
      <c r="F2334" s="4" t="str">
        <f>TEXT(SalesDataTable[[#This Row],[Order Date]],"MMM")</f>
        <v>Dec</v>
      </c>
      <c r="G2334" s="4" t="s">
        <v>6</v>
      </c>
      <c r="H2334" s="4" t="s">
        <v>43</v>
      </c>
      <c r="I2334" s="4" t="s">
        <v>28</v>
      </c>
      <c r="J2334" s="4" t="s">
        <v>3</v>
      </c>
      <c r="K2334" s="4" t="s">
        <v>14</v>
      </c>
      <c r="L2334" s="4" t="s">
        <v>48</v>
      </c>
      <c r="M2334" s="8">
        <v>2</v>
      </c>
      <c r="N2334" s="5">
        <v>167.21</v>
      </c>
      <c r="O2334" s="6">
        <v>0.05</v>
      </c>
      <c r="P2334" s="5">
        <v>88.23</v>
      </c>
      <c r="Q2334" s="5">
        <f t="shared" si="144"/>
        <v>317.69900000000001</v>
      </c>
      <c r="R2334" s="5">
        <f t="shared" si="145"/>
        <v>176.46</v>
      </c>
      <c r="S2334" s="5">
        <f t="shared" si="146"/>
        <v>141.239</v>
      </c>
      <c r="T2334" s="7">
        <f t="shared" si="147"/>
        <v>0.44456860109726504</v>
      </c>
    </row>
    <row r="2335" spans="1:20" ht="15.6">
      <c r="A2335" s="2">
        <v>4508</v>
      </c>
      <c r="B2335" s="3">
        <v>46038</v>
      </c>
      <c r="C2335" s="4">
        <f>YEAR(SalesDataTable[[#This Row],[Order Date]])</f>
        <v>2026</v>
      </c>
      <c r="D2335" s="4" t="str">
        <f>"Q"&amp;ROUNDUP(MONTH(SalesDataTable[[#This Row],[Order Date]])/3,0)</f>
        <v>Q1</v>
      </c>
      <c r="E2335" s="4">
        <f>MONTH(SalesDataTable[[#This Row],[Order Date]])</f>
        <v>1</v>
      </c>
      <c r="F2335" s="4" t="str">
        <f>TEXT(SalesDataTable[[#This Row],[Order Date]],"MMM")</f>
        <v>Jan</v>
      </c>
      <c r="G2335" s="4" t="s">
        <v>20</v>
      </c>
      <c r="H2335" s="4" t="s">
        <v>47</v>
      </c>
      <c r="I2335" s="4" t="s">
        <v>28</v>
      </c>
      <c r="J2335" s="4" t="s">
        <v>13</v>
      </c>
      <c r="K2335" s="4" t="s">
        <v>4</v>
      </c>
      <c r="L2335" s="4" t="s">
        <v>26</v>
      </c>
      <c r="M2335" s="8">
        <v>3</v>
      </c>
      <c r="N2335" s="5">
        <v>40.92</v>
      </c>
      <c r="O2335" s="6">
        <v>0.15</v>
      </c>
      <c r="P2335" s="5">
        <v>16.71</v>
      </c>
      <c r="Q2335" s="5">
        <f t="shared" si="144"/>
        <v>104.346</v>
      </c>
      <c r="R2335" s="5">
        <f t="shared" si="145"/>
        <v>50.13</v>
      </c>
      <c r="S2335" s="5">
        <f t="shared" si="146"/>
        <v>54.216000000000001</v>
      </c>
      <c r="T2335" s="7">
        <f t="shared" si="147"/>
        <v>0.51957909263412105</v>
      </c>
    </row>
    <row r="2336" spans="1:20" ht="15.6">
      <c r="A2336" s="2">
        <v>4509</v>
      </c>
      <c r="B2336" s="3">
        <v>46151</v>
      </c>
      <c r="C2336" s="4">
        <f>YEAR(SalesDataTable[[#This Row],[Order Date]])</f>
        <v>2026</v>
      </c>
      <c r="D2336" s="4" t="str">
        <f>"Q"&amp;ROUNDUP(MONTH(SalesDataTable[[#This Row],[Order Date]])/3,0)</f>
        <v>Q2</v>
      </c>
      <c r="E2336" s="4">
        <f>MONTH(SalesDataTable[[#This Row],[Order Date]])</f>
        <v>5</v>
      </c>
      <c r="F2336" s="4" t="str">
        <f>TEXT(SalesDataTable[[#This Row],[Order Date]],"MMM")</f>
        <v>May</v>
      </c>
      <c r="G2336" s="4" t="s">
        <v>20</v>
      </c>
      <c r="H2336" s="4" t="s">
        <v>33</v>
      </c>
      <c r="I2336" s="4" t="s">
        <v>2</v>
      </c>
      <c r="J2336" s="4" t="s">
        <v>13</v>
      </c>
      <c r="K2336" s="4" t="s">
        <v>9</v>
      </c>
      <c r="L2336" s="4" t="s">
        <v>37</v>
      </c>
      <c r="M2336" s="8">
        <v>1</v>
      </c>
      <c r="N2336" s="5">
        <v>152.80000000000001</v>
      </c>
      <c r="O2336" s="6">
        <v>0.1</v>
      </c>
      <c r="P2336" s="5">
        <v>77.67</v>
      </c>
      <c r="Q2336" s="5">
        <f t="shared" si="144"/>
        <v>137.52000000000001</v>
      </c>
      <c r="R2336" s="5">
        <f t="shared" si="145"/>
        <v>77.67</v>
      </c>
      <c r="S2336" s="5">
        <f t="shared" si="146"/>
        <v>59.850000000000009</v>
      </c>
      <c r="T2336" s="7">
        <f t="shared" si="147"/>
        <v>0.43520942408376967</v>
      </c>
    </row>
    <row r="2337" spans="1:20" ht="15.6">
      <c r="A2337" s="2">
        <v>4510</v>
      </c>
      <c r="B2337" s="3">
        <v>46289</v>
      </c>
      <c r="C2337" s="4">
        <f>YEAR(SalesDataTable[[#This Row],[Order Date]])</f>
        <v>2026</v>
      </c>
      <c r="D2337" s="4" t="str">
        <f>"Q"&amp;ROUNDUP(MONTH(SalesDataTable[[#This Row],[Order Date]])/3,0)</f>
        <v>Q3</v>
      </c>
      <c r="E2337" s="4">
        <f>MONTH(SalesDataTable[[#This Row],[Order Date]])</f>
        <v>9</v>
      </c>
      <c r="F2337" s="4" t="str">
        <f>TEXT(SalesDataTable[[#This Row],[Order Date]],"MMM")</f>
        <v>Sep</v>
      </c>
      <c r="G2337" s="4" t="s">
        <v>0</v>
      </c>
      <c r="H2337" s="4" t="s">
        <v>1</v>
      </c>
      <c r="I2337" s="4" t="s">
        <v>28</v>
      </c>
      <c r="J2337" s="4" t="s">
        <v>3</v>
      </c>
      <c r="K2337" s="4" t="s">
        <v>23</v>
      </c>
      <c r="L2337" s="4" t="s">
        <v>40</v>
      </c>
      <c r="M2337" s="8">
        <v>3</v>
      </c>
      <c r="N2337" s="5">
        <v>82.38</v>
      </c>
      <c r="O2337" s="6">
        <v>0.15</v>
      </c>
      <c r="P2337" s="5">
        <v>39.020000000000003</v>
      </c>
      <c r="Q2337" s="5">
        <f t="shared" si="144"/>
        <v>210.06899999999999</v>
      </c>
      <c r="R2337" s="5">
        <f t="shared" si="145"/>
        <v>117.06</v>
      </c>
      <c r="S2337" s="5">
        <f t="shared" si="146"/>
        <v>93.008999999999986</v>
      </c>
      <c r="T2337" s="7">
        <f t="shared" si="147"/>
        <v>0.44275452351370259</v>
      </c>
    </row>
    <row r="2338" spans="1:20" ht="15.6">
      <c r="A2338" s="2">
        <v>4512</v>
      </c>
      <c r="B2338" s="3">
        <v>46118</v>
      </c>
      <c r="C2338" s="4">
        <f>YEAR(SalesDataTable[[#This Row],[Order Date]])</f>
        <v>2026</v>
      </c>
      <c r="D2338" s="4" t="str">
        <f>"Q"&amp;ROUNDUP(MONTH(SalesDataTable[[#This Row],[Order Date]])/3,0)</f>
        <v>Q2</v>
      </c>
      <c r="E2338" s="4">
        <f>MONTH(SalesDataTable[[#This Row],[Order Date]])</f>
        <v>4</v>
      </c>
      <c r="F2338" s="4" t="str">
        <f>TEXT(SalesDataTable[[#This Row],[Order Date]],"MMM")</f>
        <v>Apr</v>
      </c>
      <c r="G2338" s="4" t="s">
        <v>6</v>
      </c>
      <c r="H2338" s="4" t="s">
        <v>7</v>
      </c>
      <c r="I2338" s="4" t="s">
        <v>2</v>
      </c>
      <c r="J2338" s="4" t="s">
        <v>13</v>
      </c>
      <c r="K2338" s="4" t="s">
        <v>14</v>
      </c>
      <c r="L2338" s="4" t="s">
        <v>44</v>
      </c>
      <c r="M2338" s="8">
        <v>6</v>
      </c>
      <c r="N2338" s="5">
        <v>136.29</v>
      </c>
      <c r="O2338" s="6">
        <v>0</v>
      </c>
      <c r="P2338" s="5">
        <v>68.209999999999994</v>
      </c>
      <c r="Q2338" s="5">
        <f t="shared" si="144"/>
        <v>817.74</v>
      </c>
      <c r="R2338" s="5">
        <f t="shared" si="145"/>
        <v>409.26</v>
      </c>
      <c r="S2338" s="5">
        <f t="shared" si="146"/>
        <v>408.48</v>
      </c>
      <c r="T2338" s="7">
        <f t="shared" si="147"/>
        <v>0.49952307579426225</v>
      </c>
    </row>
    <row r="2339" spans="1:20" ht="15.6">
      <c r="A2339" s="2">
        <v>4516</v>
      </c>
      <c r="B2339" s="3">
        <v>46130</v>
      </c>
      <c r="C2339" s="4">
        <f>YEAR(SalesDataTable[[#This Row],[Order Date]])</f>
        <v>2026</v>
      </c>
      <c r="D2339" s="4" t="str">
        <f>"Q"&amp;ROUNDUP(MONTH(SalesDataTable[[#This Row],[Order Date]])/3,0)</f>
        <v>Q2</v>
      </c>
      <c r="E2339" s="4">
        <f>MONTH(SalesDataTable[[#This Row],[Order Date]])</f>
        <v>4</v>
      </c>
      <c r="F2339" s="4" t="str">
        <f>TEXT(SalesDataTable[[#This Row],[Order Date]],"MMM")</f>
        <v>Apr</v>
      </c>
      <c r="G2339" s="4" t="s">
        <v>11</v>
      </c>
      <c r="H2339" s="4" t="s">
        <v>25</v>
      </c>
      <c r="I2339" s="4" t="s">
        <v>2</v>
      </c>
      <c r="J2339" s="4" t="s">
        <v>3</v>
      </c>
      <c r="K2339" s="4" t="s">
        <v>23</v>
      </c>
      <c r="L2339" s="4" t="s">
        <v>29</v>
      </c>
      <c r="M2339" s="8">
        <v>1</v>
      </c>
      <c r="N2339" s="5">
        <v>196.24</v>
      </c>
      <c r="O2339" s="6">
        <v>0</v>
      </c>
      <c r="P2339" s="5">
        <v>106.34</v>
      </c>
      <c r="Q2339" s="5">
        <f t="shared" si="144"/>
        <v>196.24</v>
      </c>
      <c r="R2339" s="5">
        <f t="shared" si="145"/>
        <v>106.34</v>
      </c>
      <c r="S2339" s="5">
        <f t="shared" si="146"/>
        <v>89.9</v>
      </c>
      <c r="T2339" s="7">
        <f t="shared" si="147"/>
        <v>0.45811251528740321</v>
      </c>
    </row>
    <row r="2340" spans="1:20" ht="15.6">
      <c r="A2340" s="2">
        <v>4517</v>
      </c>
      <c r="B2340" s="3">
        <v>46292</v>
      </c>
      <c r="C2340" s="4">
        <f>YEAR(SalesDataTable[[#This Row],[Order Date]])</f>
        <v>2026</v>
      </c>
      <c r="D2340" s="4" t="str">
        <f>"Q"&amp;ROUNDUP(MONTH(SalesDataTable[[#This Row],[Order Date]])/3,0)</f>
        <v>Q3</v>
      </c>
      <c r="E2340" s="4">
        <f>MONTH(SalesDataTable[[#This Row],[Order Date]])</f>
        <v>9</v>
      </c>
      <c r="F2340" s="4" t="str">
        <f>TEXT(SalesDataTable[[#This Row],[Order Date]],"MMM")</f>
        <v>Sep</v>
      </c>
      <c r="G2340" s="4" t="s">
        <v>6</v>
      </c>
      <c r="H2340" s="4" t="s">
        <v>43</v>
      </c>
      <c r="I2340" s="4" t="s">
        <v>2</v>
      </c>
      <c r="J2340" s="4" t="s">
        <v>3</v>
      </c>
      <c r="K2340" s="4" t="s">
        <v>23</v>
      </c>
      <c r="L2340" s="4" t="s">
        <v>40</v>
      </c>
      <c r="M2340" s="8">
        <v>1</v>
      </c>
      <c r="N2340" s="5">
        <v>83.32</v>
      </c>
      <c r="O2340" s="6">
        <v>0.05</v>
      </c>
      <c r="P2340" s="5">
        <v>38.93</v>
      </c>
      <c r="Q2340" s="5">
        <f t="shared" si="144"/>
        <v>79.153999999999996</v>
      </c>
      <c r="R2340" s="5">
        <f t="shared" si="145"/>
        <v>38.93</v>
      </c>
      <c r="S2340" s="5">
        <f t="shared" si="146"/>
        <v>40.223999999999997</v>
      </c>
      <c r="T2340" s="7">
        <f t="shared" si="147"/>
        <v>0.50817393940925282</v>
      </c>
    </row>
    <row r="2341" spans="1:20" ht="15.6">
      <c r="A2341" s="2">
        <v>4522</v>
      </c>
      <c r="B2341" s="3">
        <v>46293</v>
      </c>
      <c r="C2341" s="4">
        <f>YEAR(SalesDataTable[[#This Row],[Order Date]])</f>
        <v>2026</v>
      </c>
      <c r="D2341" s="4" t="str">
        <f>"Q"&amp;ROUNDUP(MONTH(SalesDataTable[[#This Row],[Order Date]])/3,0)</f>
        <v>Q3</v>
      </c>
      <c r="E2341" s="4">
        <f>MONTH(SalesDataTable[[#This Row],[Order Date]])</f>
        <v>9</v>
      </c>
      <c r="F2341" s="4" t="str">
        <f>TEXT(SalesDataTable[[#This Row],[Order Date]],"MMM")</f>
        <v>Sep</v>
      </c>
      <c r="G2341" s="4" t="s">
        <v>20</v>
      </c>
      <c r="H2341" s="4" t="s">
        <v>47</v>
      </c>
      <c r="I2341" s="4" t="s">
        <v>28</v>
      </c>
      <c r="J2341" s="4" t="s">
        <v>16</v>
      </c>
      <c r="K2341" s="4" t="s">
        <v>23</v>
      </c>
      <c r="L2341" s="4" t="s">
        <v>51</v>
      </c>
      <c r="M2341" s="8">
        <v>6</v>
      </c>
      <c r="N2341" s="5">
        <v>125.62</v>
      </c>
      <c r="O2341" s="6">
        <v>0</v>
      </c>
      <c r="P2341" s="5">
        <v>61.34</v>
      </c>
      <c r="Q2341" s="5">
        <f t="shared" si="144"/>
        <v>753.72</v>
      </c>
      <c r="R2341" s="5">
        <f t="shared" si="145"/>
        <v>368.04</v>
      </c>
      <c r="S2341" s="5">
        <f t="shared" si="146"/>
        <v>385.68</v>
      </c>
      <c r="T2341" s="7">
        <f t="shared" si="147"/>
        <v>0.51170195828689702</v>
      </c>
    </row>
    <row r="2342" spans="1:20" ht="15.6">
      <c r="A2342" s="2">
        <v>4528</v>
      </c>
      <c r="B2342" s="3">
        <v>46341</v>
      </c>
      <c r="C2342" s="4">
        <f>YEAR(SalesDataTable[[#This Row],[Order Date]])</f>
        <v>2026</v>
      </c>
      <c r="D2342" s="4" t="str">
        <f>"Q"&amp;ROUNDUP(MONTH(SalesDataTable[[#This Row],[Order Date]])/3,0)</f>
        <v>Q4</v>
      </c>
      <c r="E2342" s="4">
        <f>MONTH(SalesDataTable[[#This Row],[Order Date]])</f>
        <v>11</v>
      </c>
      <c r="F2342" s="4" t="str">
        <f>TEXT(SalesDataTable[[#This Row],[Order Date]],"MMM")</f>
        <v>Nov</v>
      </c>
      <c r="G2342" s="4" t="s">
        <v>0</v>
      </c>
      <c r="H2342" s="4" t="s">
        <v>50</v>
      </c>
      <c r="I2342" s="4" t="s">
        <v>28</v>
      </c>
      <c r="J2342" s="4" t="s">
        <v>13</v>
      </c>
      <c r="K2342" s="4" t="s">
        <v>9</v>
      </c>
      <c r="L2342" s="4" t="s">
        <v>17</v>
      </c>
      <c r="M2342" s="8">
        <v>2</v>
      </c>
      <c r="N2342" s="5">
        <v>141.63999999999999</v>
      </c>
      <c r="O2342" s="6">
        <v>0.15</v>
      </c>
      <c r="P2342" s="5">
        <v>80.349999999999994</v>
      </c>
      <c r="Q2342" s="5">
        <f t="shared" si="144"/>
        <v>240.78799999999998</v>
      </c>
      <c r="R2342" s="5">
        <f t="shared" si="145"/>
        <v>160.69999999999999</v>
      </c>
      <c r="S2342" s="5">
        <f t="shared" si="146"/>
        <v>80.087999999999994</v>
      </c>
      <c r="T2342" s="7">
        <f t="shared" si="147"/>
        <v>0.33260793727262156</v>
      </c>
    </row>
    <row r="2343" spans="1:20" ht="15.6">
      <c r="A2343" s="2">
        <v>4530</v>
      </c>
      <c r="B2343" s="3">
        <v>46242</v>
      </c>
      <c r="C2343" s="4">
        <f>YEAR(SalesDataTable[[#This Row],[Order Date]])</f>
        <v>2026</v>
      </c>
      <c r="D2343" s="4" t="str">
        <f>"Q"&amp;ROUNDUP(MONTH(SalesDataTable[[#This Row],[Order Date]])/3,0)</f>
        <v>Q3</v>
      </c>
      <c r="E2343" s="4">
        <f>MONTH(SalesDataTable[[#This Row],[Order Date]])</f>
        <v>8</v>
      </c>
      <c r="F2343" s="4" t="str">
        <f>TEXT(SalesDataTable[[#This Row],[Order Date]],"MMM")</f>
        <v>Aug</v>
      </c>
      <c r="G2343" s="4" t="s">
        <v>20</v>
      </c>
      <c r="H2343" s="4" t="s">
        <v>47</v>
      </c>
      <c r="I2343" s="4" t="s">
        <v>2</v>
      </c>
      <c r="J2343" s="4" t="s">
        <v>13</v>
      </c>
      <c r="K2343" s="4" t="s">
        <v>9</v>
      </c>
      <c r="L2343" s="4" t="s">
        <v>37</v>
      </c>
      <c r="M2343" s="8">
        <v>1</v>
      </c>
      <c r="N2343" s="5">
        <v>151.87</v>
      </c>
      <c r="O2343" s="6">
        <v>0.1</v>
      </c>
      <c r="P2343" s="5">
        <v>76.97</v>
      </c>
      <c r="Q2343" s="5">
        <f t="shared" si="144"/>
        <v>136.68300000000002</v>
      </c>
      <c r="R2343" s="5">
        <f t="shared" si="145"/>
        <v>76.97</v>
      </c>
      <c r="S2343" s="5">
        <f t="shared" si="146"/>
        <v>59.713000000000022</v>
      </c>
      <c r="T2343" s="7">
        <f t="shared" si="147"/>
        <v>0.4368721786908395</v>
      </c>
    </row>
    <row r="2344" spans="1:20" ht="15.6">
      <c r="A2344" s="2">
        <v>4535</v>
      </c>
      <c r="B2344" s="3">
        <v>46145</v>
      </c>
      <c r="C2344" s="4">
        <f>YEAR(SalesDataTable[[#This Row],[Order Date]])</f>
        <v>2026</v>
      </c>
      <c r="D2344" s="4" t="str">
        <f>"Q"&amp;ROUNDUP(MONTH(SalesDataTable[[#This Row],[Order Date]])/3,0)</f>
        <v>Q2</v>
      </c>
      <c r="E2344" s="4">
        <f>MONTH(SalesDataTable[[#This Row],[Order Date]])</f>
        <v>5</v>
      </c>
      <c r="F2344" s="4" t="str">
        <f>TEXT(SalesDataTable[[#This Row],[Order Date]],"MMM")</f>
        <v>May</v>
      </c>
      <c r="G2344" s="4" t="s">
        <v>11</v>
      </c>
      <c r="H2344" s="4" t="s">
        <v>25</v>
      </c>
      <c r="I2344" s="4" t="s">
        <v>2</v>
      </c>
      <c r="J2344" s="4" t="s">
        <v>13</v>
      </c>
      <c r="K2344" s="4" t="s">
        <v>14</v>
      </c>
      <c r="L2344" s="4" t="s">
        <v>15</v>
      </c>
      <c r="M2344" s="8">
        <v>1</v>
      </c>
      <c r="N2344" s="5">
        <v>36.82</v>
      </c>
      <c r="O2344" s="6">
        <v>0.1</v>
      </c>
      <c r="P2344" s="5">
        <v>13.4</v>
      </c>
      <c r="Q2344" s="5">
        <f t="shared" si="144"/>
        <v>33.137999999999998</v>
      </c>
      <c r="R2344" s="5">
        <f t="shared" si="145"/>
        <v>13.4</v>
      </c>
      <c r="S2344" s="5">
        <f t="shared" si="146"/>
        <v>19.738</v>
      </c>
      <c r="T2344" s="7">
        <f t="shared" si="147"/>
        <v>0.5956303941094816</v>
      </c>
    </row>
    <row r="2345" spans="1:20" ht="15.6">
      <c r="A2345" s="2">
        <v>4537</v>
      </c>
      <c r="B2345" s="3">
        <v>46129</v>
      </c>
      <c r="C2345" s="4">
        <f>YEAR(SalesDataTable[[#This Row],[Order Date]])</f>
        <v>2026</v>
      </c>
      <c r="D2345" s="4" t="str">
        <f>"Q"&amp;ROUNDUP(MONTH(SalesDataTable[[#This Row],[Order Date]])/3,0)</f>
        <v>Q2</v>
      </c>
      <c r="E2345" s="4">
        <f>MONTH(SalesDataTable[[#This Row],[Order Date]])</f>
        <v>4</v>
      </c>
      <c r="F2345" s="4" t="str">
        <f>TEXT(SalesDataTable[[#This Row],[Order Date]],"MMM")</f>
        <v>Apr</v>
      </c>
      <c r="G2345" s="4" t="s">
        <v>20</v>
      </c>
      <c r="H2345" s="4" t="s">
        <v>33</v>
      </c>
      <c r="I2345" s="4" t="s">
        <v>2</v>
      </c>
      <c r="J2345" s="4" t="s">
        <v>16</v>
      </c>
      <c r="K2345" s="4" t="s">
        <v>23</v>
      </c>
      <c r="L2345" s="4" t="s">
        <v>40</v>
      </c>
      <c r="M2345" s="8">
        <v>3</v>
      </c>
      <c r="N2345" s="5">
        <v>81.53</v>
      </c>
      <c r="O2345" s="6">
        <v>0.05</v>
      </c>
      <c r="P2345" s="5">
        <v>38.630000000000003</v>
      </c>
      <c r="Q2345" s="5">
        <f t="shared" si="144"/>
        <v>232.3605</v>
      </c>
      <c r="R2345" s="5">
        <f t="shared" si="145"/>
        <v>115.89000000000001</v>
      </c>
      <c r="S2345" s="5">
        <f t="shared" si="146"/>
        <v>116.47049999999999</v>
      </c>
      <c r="T2345" s="7">
        <f t="shared" si="147"/>
        <v>0.50124913657872139</v>
      </c>
    </row>
    <row r="2346" spans="1:20" ht="15.6">
      <c r="A2346" s="2">
        <v>4542</v>
      </c>
      <c r="B2346" s="3">
        <v>46310</v>
      </c>
      <c r="C2346" s="4">
        <f>YEAR(SalesDataTable[[#This Row],[Order Date]])</f>
        <v>2026</v>
      </c>
      <c r="D2346" s="4" t="str">
        <f>"Q"&amp;ROUNDUP(MONTH(SalesDataTable[[#This Row],[Order Date]])/3,0)</f>
        <v>Q4</v>
      </c>
      <c r="E2346" s="4">
        <f>MONTH(SalesDataTable[[#This Row],[Order Date]])</f>
        <v>10</v>
      </c>
      <c r="F2346" s="4" t="str">
        <f>TEXT(SalesDataTable[[#This Row],[Order Date]],"MMM")</f>
        <v>Oct</v>
      </c>
      <c r="G2346" s="4" t="s">
        <v>0</v>
      </c>
      <c r="H2346" s="4" t="s">
        <v>36</v>
      </c>
      <c r="I2346" s="4" t="s">
        <v>2</v>
      </c>
      <c r="J2346" s="4" t="s">
        <v>16</v>
      </c>
      <c r="K2346" s="4" t="s">
        <v>4</v>
      </c>
      <c r="L2346" s="4" t="s">
        <v>30</v>
      </c>
      <c r="M2346" s="8">
        <v>1</v>
      </c>
      <c r="N2346" s="5">
        <v>103.33</v>
      </c>
      <c r="O2346" s="6">
        <v>0</v>
      </c>
      <c r="P2346" s="5">
        <v>50.85</v>
      </c>
      <c r="Q2346" s="5">
        <f t="shared" si="144"/>
        <v>103.33</v>
      </c>
      <c r="R2346" s="5">
        <f t="shared" si="145"/>
        <v>50.85</v>
      </c>
      <c r="S2346" s="5">
        <f t="shared" si="146"/>
        <v>52.48</v>
      </c>
      <c r="T2346" s="7">
        <f t="shared" si="147"/>
        <v>0.5078873512048776</v>
      </c>
    </row>
    <row r="2347" spans="1:20" ht="15.6">
      <c r="A2347" s="2">
        <v>4545</v>
      </c>
      <c r="B2347" s="3">
        <v>46065</v>
      </c>
      <c r="C2347" s="4">
        <f>YEAR(SalesDataTable[[#This Row],[Order Date]])</f>
        <v>2026</v>
      </c>
      <c r="D2347" s="4" t="str">
        <f>"Q"&amp;ROUNDUP(MONTH(SalesDataTable[[#This Row],[Order Date]])/3,0)</f>
        <v>Q1</v>
      </c>
      <c r="E2347" s="4">
        <f>MONTH(SalesDataTable[[#This Row],[Order Date]])</f>
        <v>2</v>
      </c>
      <c r="F2347" s="4" t="str">
        <f>TEXT(SalesDataTable[[#This Row],[Order Date]],"MMM")</f>
        <v>Feb</v>
      </c>
      <c r="G2347" s="4" t="s">
        <v>0</v>
      </c>
      <c r="H2347" s="4" t="s">
        <v>36</v>
      </c>
      <c r="I2347" s="4" t="s">
        <v>19</v>
      </c>
      <c r="J2347" s="4" t="s">
        <v>13</v>
      </c>
      <c r="K2347" s="4" t="s">
        <v>14</v>
      </c>
      <c r="L2347" s="4" t="s">
        <v>15</v>
      </c>
      <c r="M2347" s="8">
        <v>1</v>
      </c>
      <c r="N2347" s="5">
        <v>36.58</v>
      </c>
      <c r="O2347" s="6">
        <v>0.1</v>
      </c>
      <c r="P2347" s="5">
        <v>13.76</v>
      </c>
      <c r="Q2347" s="5">
        <f t="shared" si="144"/>
        <v>32.921999999999997</v>
      </c>
      <c r="R2347" s="5">
        <f t="shared" si="145"/>
        <v>13.76</v>
      </c>
      <c r="S2347" s="5">
        <f t="shared" si="146"/>
        <v>19.161999999999999</v>
      </c>
      <c r="T2347" s="7">
        <f t="shared" si="147"/>
        <v>0.58204240325618128</v>
      </c>
    </row>
    <row r="2348" spans="1:20" ht="15.6">
      <c r="A2348" s="2">
        <v>4546</v>
      </c>
      <c r="B2348" s="3">
        <v>46358</v>
      </c>
      <c r="C2348" s="4">
        <f>YEAR(SalesDataTable[[#This Row],[Order Date]])</f>
        <v>2026</v>
      </c>
      <c r="D2348" s="4" t="str">
        <f>"Q"&amp;ROUNDUP(MONTH(SalesDataTable[[#This Row],[Order Date]])/3,0)</f>
        <v>Q4</v>
      </c>
      <c r="E2348" s="4">
        <f>MONTH(SalesDataTable[[#This Row],[Order Date]])</f>
        <v>12</v>
      </c>
      <c r="F2348" s="4" t="str">
        <f>TEXT(SalesDataTable[[#This Row],[Order Date]],"MMM")</f>
        <v>Dec</v>
      </c>
      <c r="G2348" s="4" t="s">
        <v>20</v>
      </c>
      <c r="H2348" s="4" t="s">
        <v>47</v>
      </c>
      <c r="I2348" s="4" t="s">
        <v>2</v>
      </c>
      <c r="J2348" s="4" t="s">
        <v>3</v>
      </c>
      <c r="K2348" s="4" t="s">
        <v>23</v>
      </c>
      <c r="L2348" s="4" t="s">
        <v>24</v>
      </c>
      <c r="M2348" s="8">
        <v>1</v>
      </c>
      <c r="N2348" s="5">
        <v>344.63</v>
      </c>
      <c r="O2348" s="6">
        <v>0.05</v>
      </c>
      <c r="P2348" s="5">
        <v>189.22</v>
      </c>
      <c r="Q2348" s="5">
        <f t="shared" si="144"/>
        <v>327.39849999999996</v>
      </c>
      <c r="R2348" s="5">
        <f t="shared" si="145"/>
        <v>189.22</v>
      </c>
      <c r="S2348" s="5">
        <f t="shared" si="146"/>
        <v>138.17849999999996</v>
      </c>
      <c r="T2348" s="7">
        <f t="shared" si="147"/>
        <v>0.42204988721695419</v>
      </c>
    </row>
    <row r="2349" spans="1:20" ht="15.6">
      <c r="A2349" s="2">
        <v>4547</v>
      </c>
      <c r="B2349" s="3">
        <v>46040</v>
      </c>
      <c r="C2349" s="4">
        <f>YEAR(SalesDataTable[[#This Row],[Order Date]])</f>
        <v>2026</v>
      </c>
      <c r="D2349" s="4" t="str">
        <f>"Q"&amp;ROUNDUP(MONTH(SalesDataTable[[#This Row],[Order Date]])/3,0)</f>
        <v>Q1</v>
      </c>
      <c r="E2349" s="4">
        <f>MONTH(SalesDataTable[[#This Row],[Order Date]])</f>
        <v>1</v>
      </c>
      <c r="F2349" s="4" t="str">
        <f>TEXT(SalesDataTable[[#This Row],[Order Date]],"MMM")</f>
        <v>Jan</v>
      </c>
      <c r="G2349" s="4" t="s">
        <v>11</v>
      </c>
      <c r="H2349" s="4" t="s">
        <v>25</v>
      </c>
      <c r="I2349" s="4" t="s">
        <v>28</v>
      </c>
      <c r="J2349" s="4" t="s">
        <v>13</v>
      </c>
      <c r="K2349" s="4" t="s">
        <v>4</v>
      </c>
      <c r="L2349" s="4" t="s">
        <v>5</v>
      </c>
      <c r="M2349" s="8">
        <v>1</v>
      </c>
      <c r="N2349" s="5">
        <v>83.52</v>
      </c>
      <c r="O2349" s="6">
        <v>0.05</v>
      </c>
      <c r="P2349" s="5">
        <v>42.97</v>
      </c>
      <c r="Q2349" s="5">
        <f t="shared" si="144"/>
        <v>79.343999999999994</v>
      </c>
      <c r="R2349" s="5">
        <f t="shared" si="145"/>
        <v>42.97</v>
      </c>
      <c r="S2349" s="5">
        <f t="shared" si="146"/>
        <v>36.373999999999995</v>
      </c>
      <c r="T2349" s="7">
        <f t="shared" si="147"/>
        <v>0.45843416011292598</v>
      </c>
    </row>
    <row r="2350" spans="1:20" ht="15.6">
      <c r="A2350" s="2">
        <v>4550</v>
      </c>
      <c r="B2350" s="3">
        <v>46335</v>
      </c>
      <c r="C2350" s="4">
        <f>YEAR(SalesDataTable[[#This Row],[Order Date]])</f>
        <v>2026</v>
      </c>
      <c r="D2350" s="4" t="str">
        <f>"Q"&amp;ROUNDUP(MONTH(SalesDataTable[[#This Row],[Order Date]])/3,0)</f>
        <v>Q4</v>
      </c>
      <c r="E2350" s="4">
        <f>MONTH(SalesDataTable[[#This Row],[Order Date]])</f>
        <v>11</v>
      </c>
      <c r="F2350" s="4" t="str">
        <f>TEXT(SalesDataTable[[#This Row],[Order Date]],"MMM")</f>
        <v>Nov</v>
      </c>
      <c r="G2350" s="4" t="s">
        <v>11</v>
      </c>
      <c r="H2350" s="4" t="s">
        <v>39</v>
      </c>
      <c r="I2350" s="4" t="s">
        <v>19</v>
      </c>
      <c r="J2350" s="4" t="s">
        <v>3</v>
      </c>
      <c r="K2350" s="4" t="s">
        <v>34</v>
      </c>
      <c r="L2350" s="4" t="s">
        <v>42</v>
      </c>
      <c r="M2350" s="8">
        <v>1</v>
      </c>
      <c r="N2350" s="5">
        <v>35.36</v>
      </c>
      <c r="O2350" s="6">
        <v>0</v>
      </c>
      <c r="P2350" s="5">
        <v>13.74</v>
      </c>
      <c r="Q2350" s="5">
        <f t="shared" si="144"/>
        <v>35.36</v>
      </c>
      <c r="R2350" s="5">
        <f t="shared" si="145"/>
        <v>13.74</v>
      </c>
      <c r="S2350" s="5">
        <f t="shared" si="146"/>
        <v>21.619999999999997</v>
      </c>
      <c r="T2350" s="7">
        <f t="shared" si="147"/>
        <v>0.61142533936651577</v>
      </c>
    </row>
    <row r="2351" spans="1:20" ht="15.6">
      <c r="A2351" s="2">
        <v>4551</v>
      </c>
      <c r="B2351" s="3">
        <v>46156</v>
      </c>
      <c r="C2351" s="4">
        <f>YEAR(SalesDataTable[[#This Row],[Order Date]])</f>
        <v>2026</v>
      </c>
      <c r="D2351" s="4" t="str">
        <f>"Q"&amp;ROUNDUP(MONTH(SalesDataTable[[#This Row],[Order Date]])/3,0)</f>
        <v>Q2</v>
      </c>
      <c r="E2351" s="4">
        <f>MONTH(SalesDataTable[[#This Row],[Order Date]])</f>
        <v>5</v>
      </c>
      <c r="F2351" s="4" t="str">
        <f>TEXT(SalesDataTable[[#This Row],[Order Date]],"MMM")</f>
        <v>May</v>
      </c>
      <c r="G2351" s="4" t="s">
        <v>6</v>
      </c>
      <c r="H2351" s="4" t="s">
        <v>49</v>
      </c>
      <c r="I2351" s="4" t="s">
        <v>19</v>
      </c>
      <c r="J2351" s="4" t="s">
        <v>16</v>
      </c>
      <c r="K2351" s="4" t="s">
        <v>34</v>
      </c>
      <c r="L2351" s="4" t="s">
        <v>38</v>
      </c>
      <c r="M2351" s="8">
        <v>3</v>
      </c>
      <c r="N2351" s="5">
        <v>122.31</v>
      </c>
      <c r="O2351" s="6">
        <v>0.05</v>
      </c>
      <c r="P2351" s="5">
        <v>71.11</v>
      </c>
      <c r="Q2351" s="5">
        <f t="shared" si="144"/>
        <v>348.58350000000002</v>
      </c>
      <c r="R2351" s="5">
        <f t="shared" si="145"/>
        <v>213.32999999999998</v>
      </c>
      <c r="S2351" s="5">
        <f t="shared" si="146"/>
        <v>135.25350000000003</v>
      </c>
      <c r="T2351" s="7">
        <f t="shared" si="147"/>
        <v>0.38800889887214979</v>
      </c>
    </row>
    <row r="2352" spans="1:20" ht="15.6">
      <c r="A2352" s="2">
        <v>4556</v>
      </c>
      <c r="B2352" s="3">
        <v>46236</v>
      </c>
      <c r="C2352" s="4">
        <f>YEAR(SalesDataTable[[#This Row],[Order Date]])</f>
        <v>2026</v>
      </c>
      <c r="D2352" s="4" t="str">
        <f>"Q"&amp;ROUNDUP(MONTH(SalesDataTable[[#This Row],[Order Date]])/3,0)</f>
        <v>Q3</v>
      </c>
      <c r="E2352" s="4">
        <f>MONTH(SalesDataTable[[#This Row],[Order Date]])</f>
        <v>8</v>
      </c>
      <c r="F2352" s="4" t="str">
        <f>TEXT(SalesDataTable[[#This Row],[Order Date]],"MMM")</f>
        <v>Aug</v>
      </c>
      <c r="G2352" s="4" t="s">
        <v>0</v>
      </c>
      <c r="H2352" s="4" t="s">
        <v>50</v>
      </c>
      <c r="I2352" s="4" t="s">
        <v>2</v>
      </c>
      <c r="J2352" s="4" t="s">
        <v>3</v>
      </c>
      <c r="K2352" s="4" t="s">
        <v>14</v>
      </c>
      <c r="L2352" s="4" t="s">
        <v>32</v>
      </c>
      <c r="M2352" s="8">
        <v>2</v>
      </c>
      <c r="N2352" s="5">
        <v>46.44</v>
      </c>
      <c r="O2352" s="6">
        <v>0</v>
      </c>
      <c r="P2352" s="5">
        <v>18.489999999999998</v>
      </c>
      <c r="Q2352" s="5">
        <f t="shared" si="144"/>
        <v>92.88</v>
      </c>
      <c r="R2352" s="5">
        <f t="shared" si="145"/>
        <v>36.979999999999997</v>
      </c>
      <c r="S2352" s="5">
        <f t="shared" si="146"/>
        <v>55.9</v>
      </c>
      <c r="T2352" s="7">
        <f t="shared" si="147"/>
        <v>0.60185185185185186</v>
      </c>
    </row>
    <row r="2353" spans="1:20" ht="15.6">
      <c r="A2353" s="2">
        <v>4557</v>
      </c>
      <c r="B2353" s="3">
        <v>46294</v>
      </c>
      <c r="C2353" s="4">
        <f>YEAR(SalesDataTable[[#This Row],[Order Date]])</f>
        <v>2026</v>
      </c>
      <c r="D2353" s="4" t="str">
        <f>"Q"&amp;ROUNDUP(MONTH(SalesDataTable[[#This Row],[Order Date]])/3,0)</f>
        <v>Q3</v>
      </c>
      <c r="E2353" s="4">
        <f>MONTH(SalesDataTable[[#This Row],[Order Date]])</f>
        <v>9</v>
      </c>
      <c r="F2353" s="4" t="str">
        <f>TEXT(SalesDataTable[[#This Row],[Order Date]],"MMM")</f>
        <v>Sep</v>
      </c>
      <c r="G2353" s="4" t="s">
        <v>20</v>
      </c>
      <c r="H2353" s="4" t="s">
        <v>33</v>
      </c>
      <c r="I2353" s="4" t="s">
        <v>2</v>
      </c>
      <c r="J2353" s="4" t="s">
        <v>13</v>
      </c>
      <c r="K2353" s="4" t="s">
        <v>4</v>
      </c>
      <c r="L2353" s="4" t="s">
        <v>22</v>
      </c>
      <c r="M2353" s="8">
        <v>2</v>
      </c>
      <c r="N2353" s="5">
        <v>50.17</v>
      </c>
      <c r="O2353" s="6">
        <v>0.05</v>
      </c>
      <c r="P2353" s="5">
        <v>22.83</v>
      </c>
      <c r="Q2353" s="5">
        <f t="shared" si="144"/>
        <v>95.322999999999993</v>
      </c>
      <c r="R2353" s="5">
        <f t="shared" si="145"/>
        <v>45.66</v>
      </c>
      <c r="S2353" s="5">
        <f t="shared" si="146"/>
        <v>49.662999999999997</v>
      </c>
      <c r="T2353" s="7">
        <f t="shared" si="147"/>
        <v>0.52099703114673268</v>
      </c>
    </row>
    <row r="2354" spans="1:20" ht="15.6">
      <c r="A2354" s="2">
        <v>4558</v>
      </c>
      <c r="B2354" s="3">
        <v>46224</v>
      </c>
      <c r="C2354" s="4">
        <f>YEAR(SalesDataTable[[#This Row],[Order Date]])</f>
        <v>2026</v>
      </c>
      <c r="D2354" s="4" t="str">
        <f>"Q"&amp;ROUNDUP(MONTH(SalesDataTable[[#This Row],[Order Date]])/3,0)</f>
        <v>Q3</v>
      </c>
      <c r="E2354" s="4">
        <f>MONTH(SalesDataTable[[#This Row],[Order Date]])</f>
        <v>7</v>
      </c>
      <c r="F2354" s="4" t="str">
        <f>TEXT(SalesDataTable[[#This Row],[Order Date]],"MMM")</f>
        <v>Jul</v>
      </c>
      <c r="G2354" s="4" t="s">
        <v>6</v>
      </c>
      <c r="H2354" s="4" t="s">
        <v>49</v>
      </c>
      <c r="I2354" s="4" t="s">
        <v>28</v>
      </c>
      <c r="J2354" s="4" t="s">
        <v>13</v>
      </c>
      <c r="K2354" s="4" t="s">
        <v>9</v>
      </c>
      <c r="L2354" s="4" t="s">
        <v>17</v>
      </c>
      <c r="M2354" s="8">
        <v>2</v>
      </c>
      <c r="N2354" s="5">
        <v>147.09</v>
      </c>
      <c r="O2354" s="6">
        <v>0</v>
      </c>
      <c r="P2354" s="5">
        <v>81.58</v>
      </c>
      <c r="Q2354" s="5">
        <f t="shared" si="144"/>
        <v>294.18</v>
      </c>
      <c r="R2354" s="5">
        <f t="shared" si="145"/>
        <v>163.16</v>
      </c>
      <c r="S2354" s="5">
        <f t="shared" si="146"/>
        <v>131.02000000000001</v>
      </c>
      <c r="T2354" s="7">
        <f t="shared" si="147"/>
        <v>0.44537358080087025</v>
      </c>
    </row>
    <row r="2355" spans="1:20" ht="15.6">
      <c r="A2355" s="2">
        <v>4561</v>
      </c>
      <c r="B2355" s="3">
        <v>46196</v>
      </c>
      <c r="C2355" s="4">
        <f>YEAR(SalesDataTable[[#This Row],[Order Date]])</f>
        <v>2026</v>
      </c>
      <c r="D2355" s="4" t="str">
        <f>"Q"&amp;ROUNDUP(MONTH(SalesDataTable[[#This Row],[Order Date]])/3,0)</f>
        <v>Q2</v>
      </c>
      <c r="E2355" s="4">
        <f>MONTH(SalesDataTable[[#This Row],[Order Date]])</f>
        <v>6</v>
      </c>
      <c r="F2355" s="4" t="str">
        <f>TEXT(SalesDataTable[[#This Row],[Order Date]],"MMM")</f>
        <v>Jun</v>
      </c>
      <c r="G2355" s="4" t="s">
        <v>0</v>
      </c>
      <c r="H2355" s="4" t="s">
        <v>1</v>
      </c>
      <c r="I2355" s="4" t="s">
        <v>19</v>
      </c>
      <c r="J2355" s="4" t="s">
        <v>3</v>
      </c>
      <c r="K2355" s="4" t="s">
        <v>9</v>
      </c>
      <c r="L2355" s="4" t="s">
        <v>37</v>
      </c>
      <c r="M2355" s="8">
        <v>1</v>
      </c>
      <c r="N2355" s="5">
        <v>157.91</v>
      </c>
      <c r="O2355" s="6">
        <v>0</v>
      </c>
      <c r="P2355" s="5">
        <v>77.12</v>
      </c>
      <c r="Q2355" s="5">
        <f t="shared" si="144"/>
        <v>157.91</v>
      </c>
      <c r="R2355" s="5">
        <f t="shared" si="145"/>
        <v>77.12</v>
      </c>
      <c r="S2355" s="5">
        <f t="shared" si="146"/>
        <v>80.789999999999992</v>
      </c>
      <c r="T2355" s="7">
        <f t="shared" si="147"/>
        <v>0.51162054334747642</v>
      </c>
    </row>
    <row r="2356" spans="1:20" ht="15.6">
      <c r="A2356" s="2">
        <v>4562</v>
      </c>
      <c r="B2356" s="3">
        <v>46132</v>
      </c>
      <c r="C2356" s="4">
        <f>YEAR(SalesDataTable[[#This Row],[Order Date]])</f>
        <v>2026</v>
      </c>
      <c r="D2356" s="4" t="str">
        <f>"Q"&amp;ROUNDUP(MONTH(SalesDataTable[[#This Row],[Order Date]])/3,0)</f>
        <v>Q2</v>
      </c>
      <c r="E2356" s="4">
        <f>MONTH(SalesDataTable[[#This Row],[Order Date]])</f>
        <v>4</v>
      </c>
      <c r="F2356" s="4" t="str">
        <f>TEXT(SalesDataTable[[#This Row],[Order Date]],"MMM")</f>
        <v>Apr</v>
      </c>
      <c r="G2356" s="4" t="s">
        <v>6</v>
      </c>
      <c r="H2356" s="4" t="s">
        <v>7</v>
      </c>
      <c r="I2356" s="4" t="s">
        <v>19</v>
      </c>
      <c r="J2356" s="4" t="s">
        <v>13</v>
      </c>
      <c r="K2356" s="4" t="s">
        <v>34</v>
      </c>
      <c r="L2356" s="4" t="s">
        <v>35</v>
      </c>
      <c r="M2356" s="8">
        <v>2</v>
      </c>
      <c r="N2356" s="5">
        <v>40.56</v>
      </c>
      <c r="O2356" s="6">
        <v>0</v>
      </c>
      <c r="P2356" s="5">
        <v>15.09</v>
      </c>
      <c r="Q2356" s="5">
        <f t="shared" si="144"/>
        <v>81.12</v>
      </c>
      <c r="R2356" s="5">
        <f t="shared" si="145"/>
        <v>30.18</v>
      </c>
      <c r="S2356" s="5">
        <f t="shared" si="146"/>
        <v>50.940000000000005</v>
      </c>
      <c r="T2356" s="7">
        <f t="shared" si="147"/>
        <v>0.62795857988165682</v>
      </c>
    </row>
    <row r="2357" spans="1:20" ht="15.6">
      <c r="A2357" s="2">
        <v>4563</v>
      </c>
      <c r="B2357" s="3">
        <v>46253</v>
      </c>
      <c r="C2357" s="4">
        <f>YEAR(SalesDataTable[[#This Row],[Order Date]])</f>
        <v>2026</v>
      </c>
      <c r="D2357" s="4" t="str">
        <f>"Q"&amp;ROUNDUP(MONTH(SalesDataTable[[#This Row],[Order Date]])/3,0)</f>
        <v>Q3</v>
      </c>
      <c r="E2357" s="4">
        <f>MONTH(SalesDataTable[[#This Row],[Order Date]])</f>
        <v>8</v>
      </c>
      <c r="F2357" s="4" t="str">
        <f>TEXT(SalesDataTable[[#This Row],[Order Date]],"MMM")</f>
        <v>Aug</v>
      </c>
      <c r="G2357" s="4" t="s">
        <v>6</v>
      </c>
      <c r="H2357" s="4" t="s">
        <v>41</v>
      </c>
      <c r="I2357" s="4" t="s">
        <v>28</v>
      </c>
      <c r="J2357" s="4" t="s">
        <v>3</v>
      </c>
      <c r="K2357" s="4" t="s">
        <v>23</v>
      </c>
      <c r="L2357" s="4" t="s">
        <v>24</v>
      </c>
      <c r="M2357" s="8">
        <v>1</v>
      </c>
      <c r="N2357" s="5">
        <v>338.45</v>
      </c>
      <c r="O2357" s="6">
        <v>0.15</v>
      </c>
      <c r="P2357" s="5">
        <v>197.2</v>
      </c>
      <c r="Q2357" s="5">
        <f t="shared" si="144"/>
        <v>287.6825</v>
      </c>
      <c r="R2357" s="5">
        <f t="shared" si="145"/>
        <v>197.2</v>
      </c>
      <c r="S2357" s="5">
        <f t="shared" si="146"/>
        <v>90.482500000000016</v>
      </c>
      <c r="T2357" s="7">
        <f t="shared" si="147"/>
        <v>0.31452208598020392</v>
      </c>
    </row>
    <row r="2358" spans="1:20" ht="15.6">
      <c r="A2358" s="2">
        <v>4564</v>
      </c>
      <c r="B2358" s="3">
        <v>46224</v>
      </c>
      <c r="C2358" s="4">
        <f>YEAR(SalesDataTable[[#This Row],[Order Date]])</f>
        <v>2026</v>
      </c>
      <c r="D2358" s="4" t="str">
        <f>"Q"&amp;ROUNDUP(MONTH(SalesDataTable[[#This Row],[Order Date]])/3,0)</f>
        <v>Q3</v>
      </c>
      <c r="E2358" s="4">
        <f>MONTH(SalesDataTable[[#This Row],[Order Date]])</f>
        <v>7</v>
      </c>
      <c r="F2358" s="4" t="str">
        <f>TEXT(SalesDataTable[[#This Row],[Order Date]],"MMM")</f>
        <v>Jul</v>
      </c>
      <c r="G2358" s="4" t="s">
        <v>11</v>
      </c>
      <c r="H2358" s="4" t="s">
        <v>25</v>
      </c>
      <c r="I2358" s="4" t="s">
        <v>2</v>
      </c>
      <c r="J2358" s="4" t="s">
        <v>13</v>
      </c>
      <c r="K2358" s="4" t="s">
        <v>9</v>
      </c>
      <c r="L2358" s="4" t="s">
        <v>37</v>
      </c>
      <c r="M2358" s="8">
        <v>1</v>
      </c>
      <c r="N2358" s="5">
        <v>153.88</v>
      </c>
      <c r="O2358" s="6">
        <v>0</v>
      </c>
      <c r="P2358" s="5">
        <v>80.98</v>
      </c>
      <c r="Q2358" s="5">
        <f t="shared" si="144"/>
        <v>153.88</v>
      </c>
      <c r="R2358" s="5">
        <f t="shared" si="145"/>
        <v>80.98</v>
      </c>
      <c r="S2358" s="5">
        <f t="shared" si="146"/>
        <v>72.899999999999991</v>
      </c>
      <c r="T2358" s="7">
        <f t="shared" si="147"/>
        <v>0.47374577592929551</v>
      </c>
    </row>
    <row r="2359" spans="1:20" ht="15.6">
      <c r="A2359" s="2">
        <v>4565</v>
      </c>
      <c r="B2359" s="3">
        <v>46332</v>
      </c>
      <c r="C2359" s="4">
        <f>YEAR(SalesDataTable[[#This Row],[Order Date]])</f>
        <v>2026</v>
      </c>
      <c r="D2359" s="4" t="str">
        <f>"Q"&amp;ROUNDUP(MONTH(SalesDataTable[[#This Row],[Order Date]])/3,0)</f>
        <v>Q4</v>
      </c>
      <c r="E2359" s="4">
        <f>MONTH(SalesDataTable[[#This Row],[Order Date]])</f>
        <v>11</v>
      </c>
      <c r="F2359" s="4" t="str">
        <f>TEXT(SalesDataTable[[#This Row],[Order Date]],"MMM")</f>
        <v>Nov</v>
      </c>
      <c r="G2359" s="4" t="s">
        <v>6</v>
      </c>
      <c r="H2359" s="4" t="s">
        <v>49</v>
      </c>
      <c r="I2359" s="4" t="s">
        <v>2</v>
      </c>
      <c r="J2359" s="4" t="s">
        <v>3</v>
      </c>
      <c r="K2359" s="4" t="s">
        <v>23</v>
      </c>
      <c r="L2359" s="4" t="s">
        <v>51</v>
      </c>
      <c r="M2359" s="8">
        <v>3</v>
      </c>
      <c r="N2359" s="5">
        <v>124.65</v>
      </c>
      <c r="O2359" s="6">
        <v>0.05</v>
      </c>
      <c r="P2359" s="5">
        <v>62.27</v>
      </c>
      <c r="Q2359" s="5">
        <f t="shared" si="144"/>
        <v>355.25250000000005</v>
      </c>
      <c r="R2359" s="5">
        <f t="shared" si="145"/>
        <v>186.81</v>
      </c>
      <c r="S2359" s="5">
        <f t="shared" si="146"/>
        <v>168.44250000000005</v>
      </c>
      <c r="T2359" s="7">
        <f t="shared" si="147"/>
        <v>0.47414866890451163</v>
      </c>
    </row>
    <row r="2360" spans="1:20" ht="15.6">
      <c r="A2360" s="2">
        <v>4572</v>
      </c>
      <c r="B2360" s="3">
        <v>46375</v>
      </c>
      <c r="C2360" s="4">
        <f>YEAR(SalesDataTable[[#This Row],[Order Date]])</f>
        <v>2026</v>
      </c>
      <c r="D2360" s="4" t="str">
        <f>"Q"&amp;ROUNDUP(MONTH(SalesDataTable[[#This Row],[Order Date]])/3,0)</f>
        <v>Q4</v>
      </c>
      <c r="E2360" s="4">
        <f>MONTH(SalesDataTable[[#This Row],[Order Date]])</f>
        <v>12</v>
      </c>
      <c r="F2360" s="4" t="str">
        <f>TEXT(SalesDataTable[[#This Row],[Order Date]],"MMM")</f>
        <v>Dec</v>
      </c>
      <c r="G2360" s="4" t="s">
        <v>0</v>
      </c>
      <c r="H2360" s="4" t="s">
        <v>50</v>
      </c>
      <c r="I2360" s="4" t="s">
        <v>2</v>
      </c>
      <c r="J2360" s="4" t="s">
        <v>13</v>
      </c>
      <c r="K2360" s="4" t="s">
        <v>34</v>
      </c>
      <c r="L2360" s="4" t="s">
        <v>45</v>
      </c>
      <c r="M2360" s="8">
        <v>2</v>
      </c>
      <c r="N2360" s="5">
        <v>51.56</v>
      </c>
      <c r="O2360" s="6">
        <v>0</v>
      </c>
      <c r="P2360" s="5">
        <v>21.9</v>
      </c>
      <c r="Q2360" s="5">
        <f t="shared" si="144"/>
        <v>103.12</v>
      </c>
      <c r="R2360" s="5">
        <f t="shared" si="145"/>
        <v>43.8</v>
      </c>
      <c r="S2360" s="5">
        <f t="shared" si="146"/>
        <v>59.320000000000007</v>
      </c>
      <c r="T2360" s="7">
        <f t="shared" si="147"/>
        <v>0.57525213343677273</v>
      </c>
    </row>
    <row r="2361" spans="1:20" ht="15.6">
      <c r="A2361" s="2">
        <v>4574</v>
      </c>
      <c r="B2361" s="3">
        <v>46308</v>
      </c>
      <c r="C2361" s="4">
        <f>YEAR(SalesDataTable[[#This Row],[Order Date]])</f>
        <v>2026</v>
      </c>
      <c r="D2361" s="4" t="str">
        <f>"Q"&amp;ROUNDUP(MONTH(SalesDataTable[[#This Row],[Order Date]])/3,0)</f>
        <v>Q4</v>
      </c>
      <c r="E2361" s="4">
        <f>MONTH(SalesDataTable[[#This Row],[Order Date]])</f>
        <v>10</v>
      </c>
      <c r="F2361" s="4" t="str">
        <f>TEXT(SalesDataTable[[#This Row],[Order Date]],"MMM")</f>
        <v>Oct</v>
      </c>
      <c r="G2361" s="4" t="s">
        <v>6</v>
      </c>
      <c r="H2361" s="4" t="s">
        <v>49</v>
      </c>
      <c r="I2361" s="4" t="s">
        <v>2</v>
      </c>
      <c r="J2361" s="4" t="s">
        <v>16</v>
      </c>
      <c r="K2361" s="4" t="s">
        <v>34</v>
      </c>
      <c r="L2361" s="4" t="s">
        <v>42</v>
      </c>
      <c r="M2361" s="8">
        <v>1</v>
      </c>
      <c r="N2361" s="5">
        <v>36.53</v>
      </c>
      <c r="O2361" s="6">
        <v>0</v>
      </c>
      <c r="P2361" s="5">
        <v>14.01</v>
      </c>
      <c r="Q2361" s="5">
        <f t="shared" si="144"/>
        <v>36.53</v>
      </c>
      <c r="R2361" s="5">
        <f t="shared" si="145"/>
        <v>14.01</v>
      </c>
      <c r="S2361" s="5">
        <f t="shared" si="146"/>
        <v>22.520000000000003</v>
      </c>
      <c r="T2361" s="7">
        <f t="shared" si="147"/>
        <v>0.61647960580344929</v>
      </c>
    </row>
    <row r="2362" spans="1:20" ht="15.6">
      <c r="A2362" s="2">
        <v>4575</v>
      </c>
      <c r="B2362" s="3">
        <v>46232</v>
      </c>
      <c r="C2362" s="4">
        <f>YEAR(SalesDataTable[[#This Row],[Order Date]])</f>
        <v>2026</v>
      </c>
      <c r="D2362" s="4" t="str">
        <f>"Q"&amp;ROUNDUP(MONTH(SalesDataTable[[#This Row],[Order Date]])/3,0)</f>
        <v>Q3</v>
      </c>
      <c r="E2362" s="4">
        <f>MONTH(SalesDataTable[[#This Row],[Order Date]])</f>
        <v>7</v>
      </c>
      <c r="F2362" s="4" t="str">
        <f>TEXT(SalesDataTable[[#This Row],[Order Date]],"MMM")</f>
        <v>Jul</v>
      </c>
      <c r="G2362" s="4" t="s">
        <v>11</v>
      </c>
      <c r="H2362" s="4" t="s">
        <v>25</v>
      </c>
      <c r="I2362" s="4" t="s">
        <v>2</v>
      </c>
      <c r="J2362" s="4" t="s">
        <v>16</v>
      </c>
      <c r="K2362" s="4" t="s">
        <v>4</v>
      </c>
      <c r="L2362" s="4" t="s">
        <v>30</v>
      </c>
      <c r="M2362" s="8">
        <v>1</v>
      </c>
      <c r="N2362" s="5">
        <v>103.31</v>
      </c>
      <c r="O2362" s="6">
        <v>0</v>
      </c>
      <c r="P2362" s="5">
        <v>50.93</v>
      </c>
      <c r="Q2362" s="5">
        <f t="shared" si="144"/>
        <v>103.31</v>
      </c>
      <c r="R2362" s="5">
        <f t="shared" si="145"/>
        <v>50.93</v>
      </c>
      <c r="S2362" s="5">
        <f t="shared" si="146"/>
        <v>52.38</v>
      </c>
      <c r="T2362" s="7">
        <f t="shared" si="147"/>
        <v>0.50701771367728199</v>
      </c>
    </row>
    <row r="2363" spans="1:20" ht="15.6">
      <c r="A2363" s="2">
        <v>4576</v>
      </c>
      <c r="B2363" s="3">
        <v>46089</v>
      </c>
      <c r="C2363" s="4">
        <f>YEAR(SalesDataTable[[#This Row],[Order Date]])</f>
        <v>2026</v>
      </c>
      <c r="D2363" s="4" t="str">
        <f>"Q"&amp;ROUNDUP(MONTH(SalesDataTable[[#This Row],[Order Date]])/3,0)</f>
        <v>Q1</v>
      </c>
      <c r="E2363" s="4">
        <f>MONTH(SalesDataTable[[#This Row],[Order Date]])</f>
        <v>3</v>
      </c>
      <c r="F2363" s="4" t="str">
        <f>TEXT(SalesDataTable[[#This Row],[Order Date]],"MMM")</f>
        <v>Mar</v>
      </c>
      <c r="G2363" s="4" t="s">
        <v>20</v>
      </c>
      <c r="H2363" s="4" t="s">
        <v>33</v>
      </c>
      <c r="I2363" s="4" t="s">
        <v>28</v>
      </c>
      <c r="J2363" s="4" t="s">
        <v>3</v>
      </c>
      <c r="K2363" s="4" t="s">
        <v>23</v>
      </c>
      <c r="L2363" s="4" t="s">
        <v>51</v>
      </c>
      <c r="M2363" s="8">
        <v>5</v>
      </c>
      <c r="N2363" s="5">
        <v>123.29</v>
      </c>
      <c r="O2363" s="6">
        <v>0</v>
      </c>
      <c r="P2363" s="5">
        <v>61.34</v>
      </c>
      <c r="Q2363" s="5">
        <f t="shared" si="144"/>
        <v>616.45000000000005</v>
      </c>
      <c r="R2363" s="5">
        <f t="shared" si="145"/>
        <v>306.70000000000005</v>
      </c>
      <c r="S2363" s="5">
        <f t="shared" si="146"/>
        <v>309.75</v>
      </c>
      <c r="T2363" s="7">
        <f t="shared" si="147"/>
        <v>0.50247384216075919</v>
      </c>
    </row>
    <row r="2364" spans="1:20" ht="15.6">
      <c r="A2364" s="2">
        <v>4582</v>
      </c>
      <c r="B2364" s="3">
        <v>46061</v>
      </c>
      <c r="C2364" s="4">
        <f>YEAR(SalesDataTable[[#This Row],[Order Date]])</f>
        <v>2026</v>
      </c>
      <c r="D2364" s="4" t="str">
        <f>"Q"&amp;ROUNDUP(MONTH(SalesDataTable[[#This Row],[Order Date]])/3,0)</f>
        <v>Q1</v>
      </c>
      <c r="E2364" s="4">
        <f>MONTH(SalesDataTable[[#This Row],[Order Date]])</f>
        <v>2</v>
      </c>
      <c r="F2364" s="4" t="str">
        <f>TEXT(SalesDataTable[[#This Row],[Order Date]],"MMM")</f>
        <v>Feb</v>
      </c>
      <c r="G2364" s="4" t="s">
        <v>20</v>
      </c>
      <c r="H2364" s="4" t="s">
        <v>31</v>
      </c>
      <c r="I2364" s="4" t="s">
        <v>2</v>
      </c>
      <c r="J2364" s="4" t="s">
        <v>13</v>
      </c>
      <c r="K2364" s="4" t="s">
        <v>4</v>
      </c>
      <c r="L2364" s="4" t="s">
        <v>22</v>
      </c>
      <c r="M2364" s="8">
        <v>3</v>
      </c>
      <c r="N2364" s="5">
        <v>50.29</v>
      </c>
      <c r="O2364" s="6">
        <v>0.05</v>
      </c>
      <c r="P2364" s="5">
        <v>22.87</v>
      </c>
      <c r="Q2364" s="5">
        <f t="shared" si="144"/>
        <v>143.32650000000001</v>
      </c>
      <c r="R2364" s="5">
        <f t="shared" si="145"/>
        <v>68.61</v>
      </c>
      <c r="S2364" s="5">
        <f t="shared" si="146"/>
        <v>74.716500000000011</v>
      </c>
      <c r="T2364" s="7">
        <f t="shared" si="147"/>
        <v>0.52130275978273388</v>
      </c>
    </row>
    <row r="2365" spans="1:20" ht="15.6">
      <c r="A2365" s="2">
        <v>4584</v>
      </c>
      <c r="B2365" s="3">
        <v>46274</v>
      </c>
      <c r="C2365" s="4">
        <f>YEAR(SalesDataTable[[#This Row],[Order Date]])</f>
        <v>2026</v>
      </c>
      <c r="D2365" s="4" t="str">
        <f>"Q"&amp;ROUNDUP(MONTH(SalesDataTable[[#This Row],[Order Date]])/3,0)</f>
        <v>Q3</v>
      </c>
      <c r="E2365" s="4">
        <f>MONTH(SalesDataTable[[#This Row],[Order Date]])</f>
        <v>9</v>
      </c>
      <c r="F2365" s="4" t="str">
        <f>TEXT(SalesDataTable[[#This Row],[Order Date]],"MMM")</f>
        <v>Sep</v>
      </c>
      <c r="G2365" s="4" t="s">
        <v>20</v>
      </c>
      <c r="H2365" s="4" t="s">
        <v>33</v>
      </c>
      <c r="I2365" s="4" t="s">
        <v>2</v>
      </c>
      <c r="J2365" s="4" t="s">
        <v>3</v>
      </c>
      <c r="K2365" s="4" t="s">
        <v>34</v>
      </c>
      <c r="L2365" s="4" t="s">
        <v>35</v>
      </c>
      <c r="M2365" s="8">
        <v>2</v>
      </c>
      <c r="N2365" s="5">
        <v>41.24</v>
      </c>
      <c r="O2365" s="6">
        <v>0</v>
      </c>
      <c r="P2365" s="5">
        <v>14.46</v>
      </c>
      <c r="Q2365" s="5">
        <f t="shared" si="144"/>
        <v>82.48</v>
      </c>
      <c r="R2365" s="5">
        <f t="shared" si="145"/>
        <v>28.92</v>
      </c>
      <c r="S2365" s="5">
        <f t="shared" si="146"/>
        <v>53.56</v>
      </c>
      <c r="T2365" s="7">
        <f t="shared" si="147"/>
        <v>0.64936954413191073</v>
      </c>
    </row>
    <row r="2366" spans="1:20" ht="15.6">
      <c r="A2366" s="2">
        <v>4587</v>
      </c>
      <c r="B2366" s="3">
        <v>46146</v>
      </c>
      <c r="C2366" s="4">
        <f>YEAR(SalesDataTable[[#This Row],[Order Date]])</f>
        <v>2026</v>
      </c>
      <c r="D2366" s="4" t="str">
        <f>"Q"&amp;ROUNDUP(MONTH(SalesDataTable[[#This Row],[Order Date]])/3,0)</f>
        <v>Q2</v>
      </c>
      <c r="E2366" s="4">
        <f>MONTH(SalesDataTable[[#This Row],[Order Date]])</f>
        <v>5</v>
      </c>
      <c r="F2366" s="4" t="str">
        <f>TEXT(SalesDataTable[[#This Row],[Order Date]],"MMM")</f>
        <v>May</v>
      </c>
      <c r="G2366" s="4" t="s">
        <v>11</v>
      </c>
      <c r="H2366" s="4" t="s">
        <v>12</v>
      </c>
      <c r="I2366" s="4" t="s">
        <v>28</v>
      </c>
      <c r="J2366" s="4" t="s">
        <v>3</v>
      </c>
      <c r="K2366" s="4" t="s">
        <v>9</v>
      </c>
      <c r="L2366" s="4" t="s">
        <v>10</v>
      </c>
      <c r="M2366" s="8">
        <v>2</v>
      </c>
      <c r="N2366" s="5">
        <v>91.72</v>
      </c>
      <c r="O2366" s="6">
        <v>0</v>
      </c>
      <c r="P2366" s="5">
        <v>45.67</v>
      </c>
      <c r="Q2366" s="5">
        <f t="shared" si="144"/>
        <v>183.44</v>
      </c>
      <c r="R2366" s="5">
        <f t="shared" si="145"/>
        <v>91.34</v>
      </c>
      <c r="S2366" s="5">
        <f t="shared" si="146"/>
        <v>92.1</v>
      </c>
      <c r="T2366" s="7">
        <f t="shared" si="147"/>
        <v>0.50207152202354988</v>
      </c>
    </row>
    <row r="2367" spans="1:20" ht="15.6">
      <c r="A2367" s="2">
        <v>4588</v>
      </c>
      <c r="B2367" s="3">
        <v>46067</v>
      </c>
      <c r="C2367" s="4">
        <f>YEAR(SalesDataTable[[#This Row],[Order Date]])</f>
        <v>2026</v>
      </c>
      <c r="D2367" s="4" t="str">
        <f>"Q"&amp;ROUNDUP(MONTH(SalesDataTable[[#This Row],[Order Date]])/3,0)</f>
        <v>Q1</v>
      </c>
      <c r="E2367" s="4">
        <f>MONTH(SalesDataTable[[#This Row],[Order Date]])</f>
        <v>2</v>
      </c>
      <c r="F2367" s="4" t="str">
        <f>TEXT(SalesDataTable[[#This Row],[Order Date]],"MMM")</f>
        <v>Feb</v>
      </c>
      <c r="G2367" s="4" t="s">
        <v>0</v>
      </c>
      <c r="H2367" s="4" t="s">
        <v>1</v>
      </c>
      <c r="I2367" s="4" t="s">
        <v>28</v>
      </c>
      <c r="J2367" s="4" t="s">
        <v>13</v>
      </c>
      <c r="K2367" s="4" t="s">
        <v>23</v>
      </c>
      <c r="L2367" s="4" t="s">
        <v>40</v>
      </c>
      <c r="M2367" s="8">
        <v>1</v>
      </c>
      <c r="N2367" s="5">
        <v>80.680000000000007</v>
      </c>
      <c r="O2367" s="6">
        <v>0</v>
      </c>
      <c r="P2367" s="5">
        <v>39.630000000000003</v>
      </c>
      <c r="Q2367" s="5">
        <f t="shared" si="144"/>
        <v>80.680000000000007</v>
      </c>
      <c r="R2367" s="5">
        <f t="shared" si="145"/>
        <v>39.630000000000003</v>
      </c>
      <c r="S2367" s="5">
        <f t="shared" si="146"/>
        <v>41.050000000000004</v>
      </c>
      <c r="T2367" s="7">
        <f t="shared" si="147"/>
        <v>0.50880019831432821</v>
      </c>
    </row>
    <row r="2368" spans="1:20" ht="15.6">
      <c r="A2368" s="2">
        <v>4589</v>
      </c>
      <c r="B2368" s="3">
        <v>46204</v>
      </c>
      <c r="C2368" s="4">
        <f>YEAR(SalesDataTable[[#This Row],[Order Date]])</f>
        <v>2026</v>
      </c>
      <c r="D2368" s="4" t="str">
        <f>"Q"&amp;ROUNDUP(MONTH(SalesDataTable[[#This Row],[Order Date]])/3,0)</f>
        <v>Q3</v>
      </c>
      <c r="E2368" s="4">
        <f>MONTH(SalesDataTable[[#This Row],[Order Date]])</f>
        <v>7</v>
      </c>
      <c r="F2368" s="4" t="str">
        <f>TEXT(SalesDataTable[[#This Row],[Order Date]],"MMM")</f>
        <v>Jul</v>
      </c>
      <c r="G2368" s="4" t="s">
        <v>20</v>
      </c>
      <c r="H2368" s="4" t="s">
        <v>33</v>
      </c>
      <c r="I2368" s="4" t="s">
        <v>19</v>
      </c>
      <c r="J2368" s="4" t="s">
        <v>13</v>
      </c>
      <c r="K2368" s="4" t="s">
        <v>4</v>
      </c>
      <c r="L2368" s="4" t="s">
        <v>30</v>
      </c>
      <c r="M2368" s="8">
        <v>2</v>
      </c>
      <c r="N2368" s="5">
        <v>102.37</v>
      </c>
      <c r="O2368" s="6">
        <v>0</v>
      </c>
      <c r="P2368" s="5">
        <v>50.25</v>
      </c>
      <c r="Q2368" s="5">
        <f t="shared" si="144"/>
        <v>204.74</v>
      </c>
      <c r="R2368" s="5">
        <f t="shared" si="145"/>
        <v>100.5</v>
      </c>
      <c r="S2368" s="5">
        <f t="shared" si="146"/>
        <v>104.24000000000001</v>
      </c>
      <c r="T2368" s="7">
        <f t="shared" si="147"/>
        <v>0.50913353521539517</v>
      </c>
    </row>
    <row r="2369" spans="1:20" ht="15.6">
      <c r="A2369" s="2">
        <v>4591</v>
      </c>
      <c r="B2369" s="3">
        <v>46161</v>
      </c>
      <c r="C2369" s="4">
        <f>YEAR(SalesDataTable[[#This Row],[Order Date]])</f>
        <v>2026</v>
      </c>
      <c r="D2369" s="4" t="str">
        <f>"Q"&amp;ROUNDUP(MONTH(SalesDataTable[[#This Row],[Order Date]])/3,0)</f>
        <v>Q2</v>
      </c>
      <c r="E2369" s="4">
        <f>MONTH(SalesDataTable[[#This Row],[Order Date]])</f>
        <v>5</v>
      </c>
      <c r="F2369" s="4" t="str">
        <f>TEXT(SalesDataTable[[#This Row],[Order Date]],"MMM")</f>
        <v>May</v>
      </c>
      <c r="G2369" s="4" t="s">
        <v>11</v>
      </c>
      <c r="H2369" s="4" t="s">
        <v>52</v>
      </c>
      <c r="I2369" s="4" t="s">
        <v>19</v>
      </c>
      <c r="J2369" s="4" t="s">
        <v>13</v>
      </c>
      <c r="K2369" s="4" t="s">
        <v>23</v>
      </c>
      <c r="L2369" s="4" t="s">
        <v>29</v>
      </c>
      <c r="M2369" s="8">
        <v>1</v>
      </c>
      <c r="N2369" s="5">
        <v>192.94</v>
      </c>
      <c r="O2369" s="6">
        <v>0</v>
      </c>
      <c r="P2369" s="5">
        <v>105.15</v>
      </c>
      <c r="Q2369" s="5">
        <f t="shared" si="144"/>
        <v>192.94</v>
      </c>
      <c r="R2369" s="5">
        <f t="shared" si="145"/>
        <v>105.15</v>
      </c>
      <c r="S2369" s="5">
        <f t="shared" si="146"/>
        <v>87.789999999999992</v>
      </c>
      <c r="T2369" s="7">
        <f t="shared" si="147"/>
        <v>0.45501192080439512</v>
      </c>
    </row>
    <row r="2370" spans="1:20" ht="15.6">
      <c r="A2370" s="2">
        <v>4592</v>
      </c>
      <c r="B2370" s="3">
        <v>46052</v>
      </c>
      <c r="C2370" s="4">
        <f>YEAR(SalesDataTable[[#This Row],[Order Date]])</f>
        <v>2026</v>
      </c>
      <c r="D2370" s="4" t="str">
        <f>"Q"&amp;ROUNDUP(MONTH(SalesDataTable[[#This Row],[Order Date]])/3,0)</f>
        <v>Q1</v>
      </c>
      <c r="E2370" s="4">
        <f>MONTH(SalesDataTable[[#This Row],[Order Date]])</f>
        <v>1</v>
      </c>
      <c r="F2370" s="4" t="str">
        <f>TEXT(SalesDataTable[[#This Row],[Order Date]],"MMM")</f>
        <v>Jan</v>
      </c>
      <c r="G2370" s="4" t="s">
        <v>6</v>
      </c>
      <c r="H2370" s="4" t="s">
        <v>43</v>
      </c>
      <c r="I2370" s="4" t="s">
        <v>28</v>
      </c>
      <c r="J2370" s="4" t="s">
        <v>3</v>
      </c>
      <c r="K2370" s="4" t="s">
        <v>34</v>
      </c>
      <c r="L2370" s="4" t="s">
        <v>38</v>
      </c>
      <c r="M2370" s="8">
        <v>5</v>
      </c>
      <c r="N2370" s="5">
        <v>120.4</v>
      </c>
      <c r="O2370" s="6">
        <v>0</v>
      </c>
      <c r="P2370" s="5">
        <v>69.510000000000005</v>
      </c>
      <c r="Q2370" s="5">
        <f t="shared" ref="Q2370:Q2433" si="148">M2370*N2370*(1-O2370)</f>
        <v>602</v>
      </c>
      <c r="R2370" s="5">
        <f t="shared" ref="R2370:R2433" si="149">M2370*P2370</f>
        <v>347.55</v>
      </c>
      <c r="S2370" s="5">
        <f t="shared" ref="S2370:S2433" si="150">Q2370-R2370</f>
        <v>254.45</v>
      </c>
      <c r="T2370" s="7">
        <f t="shared" ref="T2370:T2433" si="151">IFERROR(S2370/Q2370,0)</f>
        <v>0.42267441860465116</v>
      </c>
    </row>
    <row r="2371" spans="1:20" ht="15.6">
      <c r="A2371" s="2">
        <v>4594</v>
      </c>
      <c r="B2371" s="3">
        <v>46080</v>
      </c>
      <c r="C2371" s="4">
        <f>YEAR(SalesDataTable[[#This Row],[Order Date]])</f>
        <v>2026</v>
      </c>
      <c r="D2371" s="4" t="str">
        <f>"Q"&amp;ROUNDUP(MONTH(SalesDataTable[[#This Row],[Order Date]])/3,0)</f>
        <v>Q1</v>
      </c>
      <c r="E2371" s="4">
        <f>MONTH(SalesDataTable[[#This Row],[Order Date]])</f>
        <v>2</v>
      </c>
      <c r="F2371" s="4" t="str">
        <f>TEXT(SalesDataTable[[#This Row],[Order Date]],"MMM")</f>
        <v>Feb</v>
      </c>
      <c r="G2371" s="4" t="s">
        <v>20</v>
      </c>
      <c r="H2371" s="4" t="s">
        <v>31</v>
      </c>
      <c r="I2371" s="4" t="s">
        <v>19</v>
      </c>
      <c r="J2371" s="4" t="s">
        <v>3</v>
      </c>
      <c r="K2371" s="4" t="s">
        <v>9</v>
      </c>
      <c r="L2371" s="4" t="s">
        <v>10</v>
      </c>
      <c r="M2371" s="8">
        <v>5</v>
      </c>
      <c r="N2371" s="5">
        <v>92.94</v>
      </c>
      <c r="O2371" s="6">
        <v>0.05</v>
      </c>
      <c r="P2371" s="5">
        <v>46.47</v>
      </c>
      <c r="Q2371" s="5">
        <f t="shared" si="148"/>
        <v>441.46499999999997</v>
      </c>
      <c r="R2371" s="5">
        <f t="shared" si="149"/>
        <v>232.35</v>
      </c>
      <c r="S2371" s="5">
        <f t="shared" si="150"/>
        <v>209.11499999999998</v>
      </c>
      <c r="T2371" s="7">
        <f t="shared" si="151"/>
        <v>0.47368421052631576</v>
      </c>
    </row>
    <row r="2372" spans="1:20" ht="15.6">
      <c r="A2372" s="2">
        <v>4597</v>
      </c>
      <c r="B2372" s="3">
        <v>46376</v>
      </c>
      <c r="C2372" s="4">
        <f>YEAR(SalesDataTable[[#This Row],[Order Date]])</f>
        <v>2026</v>
      </c>
      <c r="D2372" s="4" t="str">
        <f>"Q"&amp;ROUNDUP(MONTH(SalesDataTable[[#This Row],[Order Date]])/3,0)</f>
        <v>Q4</v>
      </c>
      <c r="E2372" s="4">
        <f>MONTH(SalesDataTable[[#This Row],[Order Date]])</f>
        <v>12</v>
      </c>
      <c r="F2372" s="4" t="str">
        <f>TEXT(SalesDataTable[[#This Row],[Order Date]],"MMM")</f>
        <v>Dec</v>
      </c>
      <c r="G2372" s="4" t="s">
        <v>20</v>
      </c>
      <c r="H2372" s="4" t="s">
        <v>47</v>
      </c>
      <c r="I2372" s="4" t="s">
        <v>2</v>
      </c>
      <c r="J2372" s="4" t="s">
        <v>3</v>
      </c>
      <c r="K2372" s="4" t="s">
        <v>9</v>
      </c>
      <c r="L2372" s="4" t="s">
        <v>46</v>
      </c>
      <c r="M2372" s="8">
        <v>3</v>
      </c>
      <c r="N2372" s="5">
        <v>71.3</v>
      </c>
      <c r="O2372" s="6">
        <v>0.1</v>
      </c>
      <c r="P2372" s="5">
        <v>32.93</v>
      </c>
      <c r="Q2372" s="5">
        <f t="shared" si="148"/>
        <v>192.51</v>
      </c>
      <c r="R2372" s="5">
        <f t="shared" si="149"/>
        <v>98.789999999999992</v>
      </c>
      <c r="S2372" s="5">
        <f t="shared" si="150"/>
        <v>93.72</v>
      </c>
      <c r="T2372" s="7">
        <f t="shared" si="151"/>
        <v>0.48683185289075892</v>
      </c>
    </row>
    <row r="2373" spans="1:20" ht="15.6">
      <c r="A2373" s="2">
        <v>4598</v>
      </c>
      <c r="B2373" s="3">
        <v>46180</v>
      </c>
      <c r="C2373" s="4">
        <f>YEAR(SalesDataTable[[#This Row],[Order Date]])</f>
        <v>2026</v>
      </c>
      <c r="D2373" s="4" t="str">
        <f>"Q"&amp;ROUNDUP(MONTH(SalesDataTable[[#This Row],[Order Date]])/3,0)</f>
        <v>Q2</v>
      </c>
      <c r="E2373" s="4">
        <f>MONTH(SalesDataTable[[#This Row],[Order Date]])</f>
        <v>6</v>
      </c>
      <c r="F2373" s="4" t="str">
        <f>TEXT(SalesDataTable[[#This Row],[Order Date]],"MMM")</f>
        <v>Jun</v>
      </c>
      <c r="G2373" s="4" t="s">
        <v>20</v>
      </c>
      <c r="H2373" s="4" t="s">
        <v>21</v>
      </c>
      <c r="I2373" s="4" t="s">
        <v>8</v>
      </c>
      <c r="J2373" s="4" t="s">
        <v>16</v>
      </c>
      <c r="K2373" s="4" t="s">
        <v>9</v>
      </c>
      <c r="L2373" s="4" t="s">
        <v>10</v>
      </c>
      <c r="M2373" s="8">
        <v>5</v>
      </c>
      <c r="N2373" s="5">
        <v>93.82</v>
      </c>
      <c r="O2373" s="6">
        <v>0.15</v>
      </c>
      <c r="P2373" s="5">
        <v>46.06</v>
      </c>
      <c r="Q2373" s="5">
        <f t="shared" si="148"/>
        <v>398.73499999999996</v>
      </c>
      <c r="R2373" s="5">
        <f t="shared" si="149"/>
        <v>230.3</v>
      </c>
      <c r="S2373" s="5">
        <f t="shared" si="150"/>
        <v>168.43499999999995</v>
      </c>
      <c r="T2373" s="7">
        <f t="shared" si="151"/>
        <v>0.4224234140469233</v>
      </c>
    </row>
    <row r="2374" spans="1:20" ht="15.6">
      <c r="A2374" s="2">
        <v>4599</v>
      </c>
      <c r="B2374" s="3">
        <v>46270</v>
      </c>
      <c r="C2374" s="4">
        <f>YEAR(SalesDataTable[[#This Row],[Order Date]])</f>
        <v>2026</v>
      </c>
      <c r="D2374" s="4" t="str">
        <f>"Q"&amp;ROUNDUP(MONTH(SalesDataTable[[#This Row],[Order Date]])/3,0)</f>
        <v>Q3</v>
      </c>
      <c r="E2374" s="4">
        <f>MONTH(SalesDataTable[[#This Row],[Order Date]])</f>
        <v>9</v>
      </c>
      <c r="F2374" s="4" t="str">
        <f>TEXT(SalesDataTable[[#This Row],[Order Date]],"MMM")</f>
        <v>Sep</v>
      </c>
      <c r="G2374" s="4" t="s">
        <v>11</v>
      </c>
      <c r="H2374" s="4" t="s">
        <v>12</v>
      </c>
      <c r="I2374" s="4" t="s">
        <v>2</v>
      </c>
      <c r="J2374" s="4" t="s">
        <v>16</v>
      </c>
      <c r="K2374" s="4" t="s">
        <v>23</v>
      </c>
      <c r="L2374" s="4" t="s">
        <v>29</v>
      </c>
      <c r="M2374" s="8">
        <v>4</v>
      </c>
      <c r="N2374" s="5">
        <v>198.1</v>
      </c>
      <c r="O2374" s="6">
        <v>0</v>
      </c>
      <c r="P2374" s="5">
        <v>101.61</v>
      </c>
      <c r="Q2374" s="5">
        <f t="shared" si="148"/>
        <v>792.4</v>
      </c>
      <c r="R2374" s="5">
        <f t="shared" si="149"/>
        <v>406.44</v>
      </c>
      <c r="S2374" s="5">
        <f t="shared" si="150"/>
        <v>385.96</v>
      </c>
      <c r="T2374" s="7">
        <f t="shared" si="151"/>
        <v>0.48707723372034323</v>
      </c>
    </row>
    <row r="2375" spans="1:20" ht="15.6">
      <c r="A2375" s="2">
        <v>4600</v>
      </c>
      <c r="B2375" s="3">
        <v>46245</v>
      </c>
      <c r="C2375" s="4">
        <f>YEAR(SalesDataTable[[#This Row],[Order Date]])</f>
        <v>2026</v>
      </c>
      <c r="D2375" s="4" t="str">
        <f>"Q"&amp;ROUNDUP(MONTH(SalesDataTable[[#This Row],[Order Date]])/3,0)</f>
        <v>Q3</v>
      </c>
      <c r="E2375" s="4">
        <f>MONTH(SalesDataTable[[#This Row],[Order Date]])</f>
        <v>8</v>
      </c>
      <c r="F2375" s="4" t="str">
        <f>TEXT(SalesDataTable[[#This Row],[Order Date]],"MMM")</f>
        <v>Aug</v>
      </c>
      <c r="G2375" s="4" t="s">
        <v>20</v>
      </c>
      <c r="H2375" s="4" t="s">
        <v>21</v>
      </c>
      <c r="I2375" s="4" t="s">
        <v>8</v>
      </c>
      <c r="J2375" s="4" t="s">
        <v>16</v>
      </c>
      <c r="K2375" s="4" t="s">
        <v>14</v>
      </c>
      <c r="L2375" s="4" t="s">
        <v>48</v>
      </c>
      <c r="M2375" s="8">
        <v>10</v>
      </c>
      <c r="N2375" s="5">
        <v>162.38</v>
      </c>
      <c r="O2375" s="6">
        <v>0.05</v>
      </c>
      <c r="P2375" s="5">
        <v>85.82</v>
      </c>
      <c r="Q2375" s="5">
        <f t="shared" si="148"/>
        <v>1542.61</v>
      </c>
      <c r="R2375" s="5">
        <f t="shared" si="149"/>
        <v>858.19999999999993</v>
      </c>
      <c r="S2375" s="5">
        <f t="shared" si="150"/>
        <v>684.41</v>
      </c>
      <c r="T2375" s="7">
        <f t="shared" si="151"/>
        <v>0.44367014345816508</v>
      </c>
    </row>
    <row r="2376" spans="1:20" ht="15.6">
      <c r="A2376" s="2">
        <v>4602</v>
      </c>
      <c r="B2376" s="3">
        <v>46147</v>
      </c>
      <c r="C2376" s="4">
        <f>YEAR(SalesDataTable[[#This Row],[Order Date]])</f>
        <v>2026</v>
      </c>
      <c r="D2376" s="4" t="str">
        <f>"Q"&amp;ROUNDUP(MONTH(SalesDataTable[[#This Row],[Order Date]])/3,0)</f>
        <v>Q2</v>
      </c>
      <c r="E2376" s="4">
        <f>MONTH(SalesDataTable[[#This Row],[Order Date]])</f>
        <v>5</v>
      </c>
      <c r="F2376" s="4" t="str">
        <f>TEXT(SalesDataTable[[#This Row],[Order Date]],"MMM")</f>
        <v>May</v>
      </c>
      <c r="G2376" s="4" t="s">
        <v>6</v>
      </c>
      <c r="H2376" s="4" t="s">
        <v>43</v>
      </c>
      <c r="I2376" s="4" t="s">
        <v>28</v>
      </c>
      <c r="J2376" s="4" t="s">
        <v>13</v>
      </c>
      <c r="K2376" s="4" t="s">
        <v>14</v>
      </c>
      <c r="L2376" s="4" t="s">
        <v>44</v>
      </c>
      <c r="M2376" s="8">
        <v>2</v>
      </c>
      <c r="N2376" s="5">
        <v>131.36000000000001</v>
      </c>
      <c r="O2376" s="6">
        <v>0.1</v>
      </c>
      <c r="P2376" s="5">
        <v>65.3</v>
      </c>
      <c r="Q2376" s="5">
        <f t="shared" si="148"/>
        <v>236.44800000000004</v>
      </c>
      <c r="R2376" s="5">
        <f t="shared" si="149"/>
        <v>130.6</v>
      </c>
      <c r="S2376" s="5">
        <f t="shared" si="150"/>
        <v>105.84800000000004</v>
      </c>
      <c r="T2376" s="7">
        <f t="shared" si="151"/>
        <v>0.4476586818243336</v>
      </c>
    </row>
    <row r="2377" spans="1:20" ht="15.6">
      <c r="A2377" s="2">
        <v>4606</v>
      </c>
      <c r="B2377" s="3">
        <v>46278</v>
      </c>
      <c r="C2377" s="4">
        <f>YEAR(SalesDataTable[[#This Row],[Order Date]])</f>
        <v>2026</v>
      </c>
      <c r="D2377" s="4" t="str">
        <f>"Q"&amp;ROUNDUP(MONTH(SalesDataTable[[#This Row],[Order Date]])/3,0)</f>
        <v>Q3</v>
      </c>
      <c r="E2377" s="4">
        <f>MONTH(SalesDataTable[[#This Row],[Order Date]])</f>
        <v>9</v>
      </c>
      <c r="F2377" s="4" t="str">
        <f>TEXT(SalesDataTable[[#This Row],[Order Date]],"MMM")</f>
        <v>Sep</v>
      </c>
      <c r="G2377" s="4" t="s">
        <v>20</v>
      </c>
      <c r="H2377" s="4" t="s">
        <v>33</v>
      </c>
      <c r="I2377" s="4" t="s">
        <v>2</v>
      </c>
      <c r="J2377" s="4" t="s">
        <v>16</v>
      </c>
      <c r="K2377" s="4" t="s">
        <v>23</v>
      </c>
      <c r="L2377" s="4" t="s">
        <v>24</v>
      </c>
      <c r="M2377" s="8">
        <v>1</v>
      </c>
      <c r="N2377" s="5">
        <v>335.02</v>
      </c>
      <c r="O2377" s="6">
        <v>0.05</v>
      </c>
      <c r="P2377" s="5">
        <v>198.44</v>
      </c>
      <c r="Q2377" s="5">
        <f t="shared" si="148"/>
        <v>318.26899999999995</v>
      </c>
      <c r="R2377" s="5">
        <f t="shared" si="149"/>
        <v>198.44</v>
      </c>
      <c r="S2377" s="5">
        <f t="shared" si="150"/>
        <v>119.82899999999995</v>
      </c>
      <c r="T2377" s="7">
        <f t="shared" si="151"/>
        <v>0.3765022669502841</v>
      </c>
    </row>
    <row r="2378" spans="1:20" ht="15.6">
      <c r="A2378" s="2">
        <v>4608</v>
      </c>
      <c r="B2378" s="3">
        <v>46109</v>
      </c>
      <c r="C2378" s="4">
        <f>YEAR(SalesDataTable[[#This Row],[Order Date]])</f>
        <v>2026</v>
      </c>
      <c r="D2378" s="4" t="str">
        <f>"Q"&amp;ROUNDUP(MONTH(SalesDataTable[[#This Row],[Order Date]])/3,0)</f>
        <v>Q1</v>
      </c>
      <c r="E2378" s="4">
        <f>MONTH(SalesDataTable[[#This Row],[Order Date]])</f>
        <v>3</v>
      </c>
      <c r="F2378" s="4" t="str">
        <f>TEXT(SalesDataTable[[#This Row],[Order Date]],"MMM")</f>
        <v>Mar</v>
      </c>
      <c r="G2378" s="4" t="s">
        <v>11</v>
      </c>
      <c r="H2378" s="4" t="s">
        <v>12</v>
      </c>
      <c r="I2378" s="4" t="s">
        <v>8</v>
      </c>
      <c r="J2378" s="4" t="s">
        <v>16</v>
      </c>
      <c r="K2378" s="4" t="s">
        <v>4</v>
      </c>
      <c r="L2378" s="4" t="s">
        <v>26</v>
      </c>
      <c r="M2378" s="8">
        <v>8</v>
      </c>
      <c r="N2378" s="5">
        <v>40.86</v>
      </c>
      <c r="O2378" s="6">
        <v>0.1</v>
      </c>
      <c r="P2378" s="5">
        <v>16.34</v>
      </c>
      <c r="Q2378" s="5">
        <f t="shared" si="148"/>
        <v>294.19200000000001</v>
      </c>
      <c r="R2378" s="5">
        <f t="shared" si="149"/>
        <v>130.72</v>
      </c>
      <c r="S2378" s="5">
        <f t="shared" si="150"/>
        <v>163.47200000000001</v>
      </c>
      <c r="T2378" s="7">
        <f t="shared" si="151"/>
        <v>0.55566432805786703</v>
      </c>
    </row>
    <row r="2379" spans="1:20" ht="15.6">
      <c r="A2379" s="2">
        <v>4610</v>
      </c>
      <c r="B2379" s="3">
        <v>46350</v>
      </c>
      <c r="C2379" s="4">
        <f>YEAR(SalesDataTable[[#This Row],[Order Date]])</f>
        <v>2026</v>
      </c>
      <c r="D2379" s="4" t="str">
        <f>"Q"&amp;ROUNDUP(MONTH(SalesDataTable[[#This Row],[Order Date]])/3,0)</f>
        <v>Q4</v>
      </c>
      <c r="E2379" s="4">
        <f>MONTH(SalesDataTable[[#This Row],[Order Date]])</f>
        <v>11</v>
      </c>
      <c r="F2379" s="4" t="str">
        <f>TEXT(SalesDataTable[[#This Row],[Order Date]],"MMM")</f>
        <v>Nov</v>
      </c>
      <c r="G2379" s="4" t="s">
        <v>11</v>
      </c>
      <c r="H2379" s="4" t="s">
        <v>52</v>
      </c>
      <c r="I2379" s="4" t="s">
        <v>19</v>
      </c>
      <c r="J2379" s="4" t="s">
        <v>3</v>
      </c>
      <c r="K2379" s="4" t="s">
        <v>9</v>
      </c>
      <c r="L2379" s="4" t="s">
        <v>37</v>
      </c>
      <c r="M2379" s="8">
        <v>2</v>
      </c>
      <c r="N2379" s="5">
        <v>153.96</v>
      </c>
      <c r="O2379" s="6">
        <v>0</v>
      </c>
      <c r="P2379" s="5">
        <v>79.33</v>
      </c>
      <c r="Q2379" s="5">
        <f t="shared" si="148"/>
        <v>307.92</v>
      </c>
      <c r="R2379" s="5">
        <f t="shared" si="149"/>
        <v>158.66</v>
      </c>
      <c r="S2379" s="5">
        <f t="shared" si="150"/>
        <v>149.26000000000002</v>
      </c>
      <c r="T2379" s="7">
        <f t="shared" si="151"/>
        <v>0.48473629514159527</v>
      </c>
    </row>
    <row r="2380" spans="1:20" ht="15.6">
      <c r="A2380" s="2">
        <v>4613</v>
      </c>
      <c r="B2380" s="3">
        <v>46271</v>
      </c>
      <c r="C2380" s="4">
        <f>YEAR(SalesDataTable[[#This Row],[Order Date]])</f>
        <v>2026</v>
      </c>
      <c r="D2380" s="4" t="str">
        <f>"Q"&amp;ROUNDUP(MONTH(SalesDataTable[[#This Row],[Order Date]])/3,0)</f>
        <v>Q3</v>
      </c>
      <c r="E2380" s="4">
        <f>MONTH(SalesDataTable[[#This Row],[Order Date]])</f>
        <v>9</v>
      </c>
      <c r="F2380" s="4" t="str">
        <f>TEXT(SalesDataTable[[#This Row],[Order Date]],"MMM")</f>
        <v>Sep</v>
      </c>
      <c r="G2380" s="4" t="s">
        <v>20</v>
      </c>
      <c r="H2380" s="4" t="s">
        <v>47</v>
      </c>
      <c r="I2380" s="4" t="s">
        <v>2</v>
      </c>
      <c r="J2380" s="4" t="s">
        <v>16</v>
      </c>
      <c r="K2380" s="4" t="s">
        <v>4</v>
      </c>
      <c r="L2380" s="4" t="s">
        <v>5</v>
      </c>
      <c r="M2380" s="8">
        <v>4</v>
      </c>
      <c r="N2380" s="5">
        <v>80.38</v>
      </c>
      <c r="O2380" s="6">
        <v>0.1</v>
      </c>
      <c r="P2380" s="5">
        <v>42.55</v>
      </c>
      <c r="Q2380" s="5">
        <f t="shared" si="148"/>
        <v>289.36799999999999</v>
      </c>
      <c r="R2380" s="5">
        <f t="shared" si="149"/>
        <v>170.2</v>
      </c>
      <c r="S2380" s="5">
        <f t="shared" si="150"/>
        <v>119.16800000000001</v>
      </c>
      <c r="T2380" s="7">
        <f t="shared" si="151"/>
        <v>0.41182162505874875</v>
      </c>
    </row>
    <row r="2381" spans="1:20" ht="15.6">
      <c r="A2381" s="2">
        <v>4614</v>
      </c>
      <c r="B2381" s="3">
        <v>46236</v>
      </c>
      <c r="C2381" s="4">
        <f>YEAR(SalesDataTable[[#This Row],[Order Date]])</f>
        <v>2026</v>
      </c>
      <c r="D2381" s="4" t="str">
        <f>"Q"&amp;ROUNDUP(MONTH(SalesDataTable[[#This Row],[Order Date]])/3,0)</f>
        <v>Q3</v>
      </c>
      <c r="E2381" s="4">
        <f>MONTH(SalesDataTable[[#This Row],[Order Date]])</f>
        <v>8</v>
      </c>
      <c r="F2381" s="4" t="str">
        <f>TEXT(SalesDataTable[[#This Row],[Order Date]],"MMM")</f>
        <v>Aug</v>
      </c>
      <c r="G2381" s="4" t="s">
        <v>20</v>
      </c>
      <c r="H2381" s="4" t="s">
        <v>33</v>
      </c>
      <c r="I2381" s="4" t="s">
        <v>19</v>
      </c>
      <c r="J2381" s="4" t="s">
        <v>3</v>
      </c>
      <c r="K2381" s="4" t="s">
        <v>4</v>
      </c>
      <c r="L2381" s="4" t="s">
        <v>22</v>
      </c>
      <c r="M2381" s="8">
        <v>2</v>
      </c>
      <c r="N2381" s="5">
        <v>50.44</v>
      </c>
      <c r="O2381" s="6">
        <v>0</v>
      </c>
      <c r="P2381" s="5">
        <v>22.99</v>
      </c>
      <c r="Q2381" s="5">
        <f t="shared" si="148"/>
        <v>100.88</v>
      </c>
      <c r="R2381" s="5">
        <f t="shared" si="149"/>
        <v>45.98</v>
      </c>
      <c r="S2381" s="5">
        <f t="shared" si="150"/>
        <v>54.9</v>
      </c>
      <c r="T2381" s="7">
        <f t="shared" si="151"/>
        <v>0.54421094369547984</v>
      </c>
    </row>
    <row r="2382" spans="1:20" ht="15.6">
      <c r="A2382" s="2">
        <v>4616</v>
      </c>
      <c r="B2382" s="3">
        <v>46224</v>
      </c>
      <c r="C2382" s="4">
        <f>YEAR(SalesDataTable[[#This Row],[Order Date]])</f>
        <v>2026</v>
      </c>
      <c r="D2382" s="4" t="str">
        <f>"Q"&amp;ROUNDUP(MONTH(SalesDataTable[[#This Row],[Order Date]])/3,0)</f>
        <v>Q3</v>
      </c>
      <c r="E2382" s="4">
        <f>MONTH(SalesDataTable[[#This Row],[Order Date]])</f>
        <v>7</v>
      </c>
      <c r="F2382" s="4" t="str">
        <f>TEXT(SalesDataTable[[#This Row],[Order Date]],"MMM")</f>
        <v>Jul</v>
      </c>
      <c r="G2382" s="4" t="s">
        <v>20</v>
      </c>
      <c r="H2382" s="4" t="s">
        <v>47</v>
      </c>
      <c r="I2382" s="4" t="s">
        <v>28</v>
      </c>
      <c r="J2382" s="4" t="s">
        <v>13</v>
      </c>
      <c r="K2382" s="4" t="s">
        <v>9</v>
      </c>
      <c r="L2382" s="4" t="s">
        <v>46</v>
      </c>
      <c r="M2382" s="8">
        <v>3</v>
      </c>
      <c r="N2382" s="5">
        <v>72.2</v>
      </c>
      <c r="O2382" s="6">
        <v>0</v>
      </c>
      <c r="P2382" s="5">
        <v>31.45</v>
      </c>
      <c r="Q2382" s="5">
        <f t="shared" si="148"/>
        <v>216.60000000000002</v>
      </c>
      <c r="R2382" s="5">
        <f t="shared" si="149"/>
        <v>94.35</v>
      </c>
      <c r="S2382" s="5">
        <f t="shared" si="150"/>
        <v>122.25000000000003</v>
      </c>
      <c r="T2382" s="7">
        <f t="shared" si="151"/>
        <v>0.5644044321329641</v>
      </c>
    </row>
    <row r="2383" spans="1:20" ht="15.6">
      <c r="A2383" s="2">
        <v>4629</v>
      </c>
      <c r="B2383" s="3">
        <v>46370</v>
      </c>
      <c r="C2383" s="4">
        <f>YEAR(SalesDataTable[[#This Row],[Order Date]])</f>
        <v>2026</v>
      </c>
      <c r="D2383" s="4" t="str">
        <f>"Q"&amp;ROUNDUP(MONTH(SalesDataTable[[#This Row],[Order Date]])/3,0)</f>
        <v>Q4</v>
      </c>
      <c r="E2383" s="4">
        <f>MONTH(SalesDataTable[[#This Row],[Order Date]])</f>
        <v>12</v>
      </c>
      <c r="F2383" s="4" t="str">
        <f>TEXT(SalesDataTable[[#This Row],[Order Date]],"MMM")</f>
        <v>Dec</v>
      </c>
      <c r="G2383" s="4" t="s">
        <v>11</v>
      </c>
      <c r="H2383" s="4" t="s">
        <v>12</v>
      </c>
      <c r="I2383" s="4" t="s">
        <v>2</v>
      </c>
      <c r="J2383" s="4" t="s">
        <v>13</v>
      </c>
      <c r="K2383" s="4" t="s">
        <v>14</v>
      </c>
      <c r="L2383" s="4" t="s">
        <v>15</v>
      </c>
      <c r="M2383" s="8">
        <v>1</v>
      </c>
      <c r="N2383" s="5">
        <v>36.17</v>
      </c>
      <c r="O2383" s="6">
        <v>0.05</v>
      </c>
      <c r="P2383" s="5">
        <v>13.87</v>
      </c>
      <c r="Q2383" s="5">
        <f t="shared" si="148"/>
        <v>34.361499999999999</v>
      </c>
      <c r="R2383" s="5">
        <f t="shared" si="149"/>
        <v>13.87</v>
      </c>
      <c r="S2383" s="5">
        <f t="shared" si="150"/>
        <v>20.491500000000002</v>
      </c>
      <c r="T2383" s="7">
        <f t="shared" si="151"/>
        <v>0.59635056676803988</v>
      </c>
    </row>
    <row r="2384" spans="1:20" ht="15.6">
      <c r="A2384" s="2">
        <v>4633</v>
      </c>
      <c r="B2384" s="3">
        <v>46341</v>
      </c>
      <c r="C2384" s="4">
        <f>YEAR(SalesDataTable[[#This Row],[Order Date]])</f>
        <v>2026</v>
      </c>
      <c r="D2384" s="4" t="str">
        <f>"Q"&amp;ROUNDUP(MONTH(SalesDataTable[[#This Row],[Order Date]])/3,0)</f>
        <v>Q4</v>
      </c>
      <c r="E2384" s="4">
        <f>MONTH(SalesDataTable[[#This Row],[Order Date]])</f>
        <v>11</v>
      </c>
      <c r="F2384" s="4" t="str">
        <f>TEXT(SalesDataTable[[#This Row],[Order Date]],"MMM")</f>
        <v>Nov</v>
      </c>
      <c r="G2384" s="4" t="s">
        <v>11</v>
      </c>
      <c r="H2384" s="4" t="s">
        <v>39</v>
      </c>
      <c r="I2384" s="4" t="s">
        <v>2</v>
      </c>
      <c r="J2384" s="4" t="s">
        <v>3</v>
      </c>
      <c r="K2384" s="4" t="s">
        <v>9</v>
      </c>
      <c r="L2384" s="4" t="s">
        <v>46</v>
      </c>
      <c r="M2384" s="8">
        <v>1</v>
      </c>
      <c r="N2384" s="5">
        <v>71.78</v>
      </c>
      <c r="O2384" s="6">
        <v>0.15</v>
      </c>
      <c r="P2384" s="5">
        <v>32.869999999999997</v>
      </c>
      <c r="Q2384" s="5">
        <f t="shared" si="148"/>
        <v>61.012999999999998</v>
      </c>
      <c r="R2384" s="5">
        <f t="shared" si="149"/>
        <v>32.869999999999997</v>
      </c>
      <c r="S2384" s="5">
        <f t="shared" si="150"/>
        <v>28.143000000000001</v>
      </c>
      <c r="T2384" s="7">
        <f t="shared" si="151"/>
        <v>0.46126235392457349</v>
      </c>
    </row>
    <row r="2385" spans="1:20" ht="15.6">
      <c r="A2385" s="2">
        <v>4634</v>
      </c>
      <c r="B2385" s="3">
        <v>46332</v>
      </c>
      <c r="C2385" s="4">
        <f>YEAR(SalesDataTable[[#This Row],[Order Date]])</f>
        <v>2026</v>
      </c>
      <c r="D2385" s="4" t="str">
        <f>"Q"&amp;ROUNDUP(MONTH(SalesDataTable[[#This Row],[Order Date]])/3,0)</f>
        <v>Q4</v>
      </c>
      <c r="E2385" s="4">
        <f>MONTH(SalesDataTable[[#This Row],[Order Date]])</f>
        <v>11</v>
      </c>
      <c r="F2385" s="4" t="str">
        <f>TEXT(SalesDataTable[[#This Row],[Order Date]],"MMM")</f>
        <v>Nov</v>
      </c>
      <c r="G2385" s="4" t="s">
        <v>0</v>
      </c>
      <c r="H2385" s="4" t="s">
        <v>50</v>
      </c>
      <c r="I2385" s="4" t="s">
        <v>2</v>
      </c>
      <c r="J2385" s="4" t="s">
        <v>13</v>
      </c>
      <c r="K2385" s="4" t="s">
        <v>4</v>
      </c>
      <c r="L2385" s="4" t="s">
        <v>5</v>
      </c>
      <c r="M2385" s="8">
        <v>2</v>
      </c>
      <c r="N2385" s="5">
        <v>80.61</v>
      </c>
      <c r="O2385" s="6">
        <v>0</v>
      </c>
      <c r="P2385" s="5">
        <v>43.72</v>
      </c>
      <c r="Q2385" s="5">
        <f t="shared" si="148"/>
        <v>161.22</v>
      </c>
      <c r="R2385" s="5">
        <f t="shared" si="149"/>
        <v>87.44</v>
      </c>
      <c r="S2385" s="5">
        <f t="shared" si="150"/>
        <v>73.78</v>
      </c>
      <c r="T2385" s="7">
        <f t="shared" si="151"/>
        <v>0.45763552909068356</v>
      </c>
    </row>
    <row r="2386" spans="1:20" ht="15.6">
      <c r="A2386" s="2">
        <v>4635</v>
      </c>
      <c r="B2386" s="3">
        <v>46377</v>
      </c>
      <c r="C2386" s="4">
        <f>YEAR(SalesDataTable[[#This Row],[Order Date]])</f>
        <v>2026</v>
      </c>
      <c r="D2386" s="4" t="str">
        <f>"Q"&amp;ROUNDUP(MONTH(SalesDataTable[[#This Row],[Order Date]])/3,0)</f>
        <v>Q4</v>
      </c>
      <c r="E2386" s="4">
        <f>MONTH(SalesDataTable[[#This Row],[Order Date]])</f>
        <v>12</v>
      </c>
      <c r="F2386" s="4" t="str">
        <f>TEXT(SalesDataTable[[#This Row],[Order Date]],"MMM")</f>
        <v>Dec</v>
      </c>
      <c r="G2386" s="4" t="s">
        <v>20</v>
      </c>
      <c r="H2386" s="4" t="s">
        <v>47</v>
      </c>
      <c r="I2386" s="4" t="s">
        <v>8</v>
      </c>
      <c r="J2386" s="4" t="s">
        <v>3</v>
      </c>
      <c r="K2386" s="4" t="s">
        <v>23</v>
      </c>
      <c r="L2386" s="4" t="s">
        <v>29</v>
      </c>
      <c r="M2386" s="8">
        <v>15</v>
      </c>
      <c r="N2386" s="5">
        <v>196.89</v>
      </c>
      <c r="O2386" s="6">
        <v>0.15</v>
      </c>
      <c r="P2386" s="5">
        <v>105.09</v>
      </c>
      <c r="Q2386" s="5">
        <f t="shared" si="148"/>
        <v>2510.3474999999999</v>
      </c>
      <c r="R2386" s="5">
        <f t="shared" si="149"/>
        <v>1576.3500000000001</v>
      </c>
      <c r="S2386" s="5">
        <f t="shared" si="150"/>
        <v>933.99749999999972</v>
      </c>
      <c r="T2386" s="7">
        <f t="shared" si="151"/>
        <v>0.37205904760197533</v>
      </c>
    </row>
    <row r="2387" spans="1:20" ht="15.6">
      <c r="A2387" s="2">
        <v>4636</v>
      </c>
      <c r="B2387" s="3">
        <v>46250</v>
      </c>
      <c r="C2387" s="4">
        <f>YEAR(SalesDataTable[[#This Row],[Order Date]])</f>
        <v>2026</v>
      </c>
      <c r="D2387" s="4" t="str">
        <f>"Q"&amp;ROUNDUP(MONTH(SalesDataTable[[#This Row],[Order Date]])/3,0)</f>
        <v>Q3</v>
      </c>
      <c r="E2387" s="4">
        <f>MONTH(SalesDataTable[[#This Row],[Order Date]])</f>
        <v>8</v>
      </c>
      <c r="F2387" s="4" t="str">
        <f>TEXT(SalesDataTable[[#This Row],[Order Date]],"MMM")</f>
        <v>Aug</v>
      </c>
      <c r="G2387" s="4" t="s">
        <v>0</v>
      </c>
      <c r="H2387" s="4" t="s">
        <v>1</v>
      </c>
      <c r="I2387" s="4" t="s">
        <v>19</v>
      </c>
      <c r="J2387" s="4" t="s">
        <v>3</v>
      </c>
      <c r="K2387" s="4" t="s">
        <v>23</v>
      </c>
      <c r="L2387" s="4" t="s">
        <v>40</v>
      </c>
      <c r="M2387" s="8">
        <v>1</v>
      </c>
      <c r="N2387" s="5">
        <v>81.040000000000006</v>
      </c>
      <c r="O2387" s="6">
        <v>0.1</v>
      </c>
      <c r="P2387" s="5">
        <v>39.29</v>
      </c>
      <c r="Q2387" s="5">
        <f t="shared" si="148"/>
        <v>72.936000000000007</v>
      </c>
      <c r="R2387" s="5">
        <f t="shared" si="149"/>
        <v>39.29</v>
      </c>
      <c r="S2387" s="5">
        <f t="shared" si="150"/>
        <v>33.646000000000008</v>
      </c>
      <c r="T2387" s="7">
        <f t="shared" si="151"/>
        <v>0.46130854447735009</v>
      </c>
    </row>
    <row r="2388" spans="1:20" ht="15.6">
      <c r="A2388" s="2">
        <v>4637</v>
      </c>
      <c r="B2388" s="3">
        <v>46136</v>
      </c>
      <c r="C2388" s="4">
        <f>YEAR(SalesDataTable[[#This Row],[Order Date]])</f>
        <v>2026</v>
      </c>
      <c r="D2388" s="4" t="str">
        <f>"Q"&amp;ROUNDUP(MONTH(SalesDataTable[[#This Row],[Order Date]])/3,0)</f>
        <v>Q2</v>
      </c>
      <c r="E2388" s="4">
        <f>MONTH(SalesDataTable[[#This Row],[Order Date]])</f>
        <v>4</v>
      </c>
      <c r="F2388" s="4" t="str">
        <f>TEXT(SalesDataTable[[#This Row],[Order Date]],"MMM")</f>
        <v>Apr</v>
      </c>
      <c r="G2388" s="4" t="s">
        <v>20</v>
      </c>
      <c r="H2388" s="4" t="s">
        <v>47</v>
      </c>
      <c r="I2388" s="4" t="s">
        <v>19</v>
      </c>
      <c r="J2388" s="4" t="s">
        <v>13</v>
      </c>
      <c r="K2388" s="4" t="s">
        <v>14</v>
      </c>
      <c r="L2388" s="4" t="s">
        <v>44</v>
      </c>
      <c r="M2388" s="8">
        <v>1</v>
      </c>
      <c r="N2388" s="5">
        <v>136.07</v>
      </c>
      <c r="O2388" s="6">
        <v>0</v>
      </c>
      <c r="P2388" s="5">
        <v>65.17</v>
      </c>
      <c r="Q2388" s="5">
        <f t="shared" si="148"/>
        <v>136.07</v>
      </c>
      <c r="R2388" s="5">
        <f t="shared" si="149"/>
        <v>65.17</v>
      </c>
      <c r="S2388" s="5">
        <f t="shared" si="150"/>
        <v>70.899999999999991</v>
      </c>
      <c r="T2388" s="7">
        <f t="shared" si="151"/>
        <v>0.52105533916366575</v>
      </c>
    </row>
    <row r="2389" spans="1:20" ht="15.6">
      <c r="A2389" s="2">
        <v>4640</v>
      </c>
      <c r="B2389" s="3">
        <v>46263</v>
      </c>
      <c r="C2389" s="4">
        <f>YEAR(SalesDataTable[[#This Row],[Order Date]])</f>
        <v>2026</v>
      </c>
      <c r="D2389" s="4" t="str">
        <f>"Q"&amp;ROUNDUP(MONTH(SalesDataTable[[#This Row],[Order Date]])/3,0)</f>
        <v>Q3</v>
      </c>
      <c r="E2389" s="4">
        <f>MONTH(SalesDataTable[[#This Row],[Order Date]])</f>
        <v>8</v>
      </c>
      <c r="F2389" s="4" t="str">
        <f>TEXT(SalesDataTable[[#This Row],[Order Date]],"MMM")</f>
        <v>Aug</v>
      </c>
      <c r="G2389" s="4" t="s">
        <v>0</v>
      </c>
      <c r="H2389" s="4" t="s">
        <v>50</v>
      </c>
      <c r="I2389" s="4" t="s">
        <v>2</v>
      </c>
      <c r="J2389" s="4" t="s">
        <v>13</v>
      </c>
      <c r="K2389" s="4" t="s">
        <v>34</v>
      </c>
      <c r="L2389" s="4" t="s">
        <v>35</v>
      </c>
      <c r="M2389" s="8">
        <v>2</v>
      </c>
      <c r="N2389" s="5">
        <v>41.05</v>
      </c>
      <c r="O2389" s="6">
        <v>0.05</v>
      </c>
      <c r="P2389" s="5">
        <v>14.47</v>
      </c>
      <c r="Q2389" s="5">
        <f t="shared" si="148"/>
        <v>77.99499999999999</v>
      </c>
      <c r="R2389" s="5">
        <f t="shared" si="149"/>
        <v>28.94</v>
      </c>
      <c r="S2389" s="5">
        <f t="shared" si="150"/>
        <v>49.054999999999993</v>
      </c>
      <c r="T2389" s="7">
        <f t="shared" si="151"/>
        <v>0.62895057375472785</v>
      </c>
    </row>
    <row r="2390" spans="1:20" ht="15.6">
      <c r="A2390" s="2">
        <v>4641</v>
      </c>
      <c r="B2390" s="3">
        <v>46242</v>
      </c>
      <c r="C2390" s="4">
        <f>YEAR(SalesDataTable[[#This Row],[Order Date]])</f>
        <v>2026</v>
      </c>
      <c r="D2390" s="4" t="str">
        <f>"Q"&amp;ROUNDUP(MONTH(SalesDataTable[[#This Row],[Order Date]])/3,0)</f>
        <v>Q3</v>
      </c>
      <c r="E2390" s="4">
        <f>MONTH(SalesDataTable[[#This Row],[Order Date]])</f>
        <v>8</v>
      </c>
      <c r="F2390" s="4" t="str">
        <f>TEXT(SalesDataTable[[#This Row],[Order Date]],"MMM")</f>
        <v>Aug</v>
      </c>
      <c r="G2390" s="4" t="s">
        <v>20</v>
      </c>
      <c r="H2390" s="4" t="s">
        <v>33</v>
      </c>
      <c r="I2390" s="4" t="s">
        <v>28</v>
      </c>
      <c r="J2390" s="4" t="s">
        <v>13</v>
      </c>
      <c r="K2390" s="4" t="s">
        <v>9</v>
      </c>
      <c r="L2390" s="4" t="s">
        <v>37</v>
      </c>
      <c r="M2390" s="8">
        <v>1</v>
      </c>
      <c r="N2390" s="5">
        <v>156.55000000000001</v>
      </c>
      <c r="O2390" s="6">
        <v>0</v>
      </c>
      <c r="P2390" s="5">
        <v>80.430000000000007</v>
      </c>
      <c r="Q2390" s="5">
        <f t="shared" si="148"/>
        <v>156.55000000000001</v>
      </c>
      <c r="R2390" s="5">
        <f t="shared" si="149"/>
        <v>80.430000000000007</v>
      </c>
      <c r="S2390" s="5">
        <f t="shared" si="150"/>
        <v>76.12</v>
      </c>
      <c r="T2390" s="7">
        <f t="shared" si="151"/>
        <v>0.48623442989460236</v>
      </c>
    </row>
    <row r="2391" spans="1:20" ht="15.6">
      <c r="A2391" s="2">
        <v>4643</v>
      </c>
      <c r="B2391" s="3">
        <v>46036</v>
      </c>
      <c r="C2391" s="4">
        <f>YEAR(SalesDataTable[[#This Row],[Order Date]])</f>
        <v>2026</v>
      </c>
      <c r="D2391" s="4" t="str">
        <f>"Q"&amp;ROUNDUP(MONTH(SalesDataTable[[#This Row],[Order Date]])/3,0)</f>
        <v>Q1</v>
      </c>
      <c r="E2391" s="4">
        <f>MONTH(SalesDataTable[[#This Row],[Order Date]])</f>
        <v>1</v>
      </c>
      <c r="F2391" s="4" t="str">
        <f>TEXT(SalesDataTable[[#This Row],[Order Date]],"MMM")</f>
        <v>Jan</v>
      </c>
      <c r="G2391" s="4" t="s">
        <v>0</v>
      </c>
      <c r="H2391" s="4" t="s">
        <v>1</v>
      </c>
      <c r="I2391" s="4" t="s">
        <v>8</v>
      </c>
      <c r="J2391" s="4" t="s">
        <v>16</v>
      </c>
      <c r="K2391" s="4" t="s">
        <v>14</v>
      </c>
      <c r="L2391" s="4" t="s">
        <v>32</v>
      </c>
      <c r="M2391" s="8">
        <v>3</v>
      </c>
      <c r="N2391" s="5">
        <v>47.32</v>
      </c>
      <c r="O2391" s="6">
        <v>0.1</v>
      </c>
      <c r="P2391" s="5">
        <v>18.420000000000002</v>
      </c>
      <c r="Q2391" s="5">
        <f t="shared" si="148"/>
        <v>127.76400000000001</v>
      </c>
      <c r="R2391" s="5">
        <f t="shared" si="149"/>
        <v>55.260000000000005</v>
      </c>
      <c r="S2391" s="5">
        <f t="shared" si="150"/>
        <v>72.504000000000005</v>
      </c>
      <c r="T2391" s="7">
        <f t="shared" si="151"/>
        <v>0.56748379825302897</v>
      </c>
    </row>
    <row r="2392" spans="1:20" ht="15.6">
      <c r="A2392" s="2">
        <v>4645</v>
      </c>
      <c r="B2392" s="3">
        <v>46240</v>
      </c>
      <c r="C2392" s="4">
        <f>YEAR(SalesDataTable[[#This Row],[Order Date]])</f>
        <v>2026</v>
      </c>
      <c r="D2392" s="4" t="str">
        <f>"Q"&amp;ROUNDUP(MONTH(SalesDataTable[[#This Row],[Order Date]])/3,0)</f>
        <v>Q3</v>
      </c>
      <c r="E2392" s="4">
        <f>MONTH(SalesDataTable[[#This Row],[Order Date]])</f>
        <v>8</v>
      </c>
      <c r="F2392" s="4" t="str">
        <f>TEXT(SalesDataTable[[#This Row],[Order Date]],"MMM")</f>
        <v>Aug</v>
      </c>
      <c r="G2392" s="4" t="s">
        <v>11</v>
      </c>
      <c r="H2392" s="4" t="s">
        <v>39</v>
      </c>
      <c r="I2392" s="4" t="s">
        <v>2</v>
      </c>
      <c r="J2392" s="4" t="s">
        <v>13</v>
      </c>
      <c r="K2392" s="4" t="s">
        <v>34</v>
      </c>
      <c r="L2392" s="4" t="s">
        <v>35</v>
      </c>
      <c r="M2392" s="8">
        <v>3</v>
      </c>
      <c r="N2392" s="5">
        <v>41.11</v>
      </c>
      <c r="O2392" s="6">
        <v>0</v>
      </c>
      <c r="P2392" s="5">
        <v>14.49</v>
      </c>
      <c r="Q2392" s="5">
        <f t="shared" si="148"/>
        <v>123.33</v>
      </c>
      <c r="R2392" s="5">
        <f t="shared" si="149"/>
        <v>43.47</v>
      </c>
      <c r="S2392" s="5">
        <f t="shared" si="150"/>
        <v>79.86</v>
      </c>
      <c r="T2392" s="7">
        <f t="shared" si="151"/>
        <v>0.64753101435173921</v>
      </c>
    </row>
    <row r="2393" spans="1:20" ht="15.6">
      <c r="A2393" s="2">
        <v>4646</v>
      </c>
      <c r="B2393" s="3">
        <v>46295</v>
      </c>
      <c r="C2393" s="4">
        <f>YEAR(SalesDataTable[[#This Row],[Order Date]])</f>
        <v>2026</v>
      </c>
      <c r="D2393" s="4" t="str">
        <f>"Q"&amp;ROUNDUP(MONTH(SalesDataTable[[#This Row],[Order Date]])/3,0)</f>
        <v>Q3</v>
      </c>
      <c r="E2393" s="4">
        <f>MONTH(SalesDataTable[[#This Row],[Order Date]])</f>
        <v>9</v>
      </c>
      <c r="F2393" s="4" t="str">
        <f>TEXT(SalesDataTable[[#This Row],[Order Date]],"MMM")</f>
        <v>Sep</v>
      </c>
      <c r="G2393" s="4" t="s">
        <v>11</v>
      </c>
      <c r="H2393" s="4" t="s">
        <v>18</v>
      </c>
      <c r="I2393" s="4" t="s">
        <v>2</v>
      </c>
      <c r="J2393" s="4" t="s">
        <v>16</v>
      </c>
      <c r="K2393" s="4" t="s">
        <v>34</v>
      </c>
      <c r="L2393" s="4" t="s">
        <v>45</v>
      </c>
      <c r="M2393" s="8">
        <v>1</v>
      </c>
      <c r="N2393" s="5">
        <v>49.51</v>
      </c>
      <c r="O2393" s="6">
        <v>0.15</v>
      </c>
      <c r="P2393" s="5">
        <v>21.4</v>
      </c>
      <c r="Q2393" s="5">
        <f t="shared" si="148"/>
        <v>42.083499999999994</v>
      </c>
      <c r="R2393" s="5">
        <f t="shared" si="149"/>
        <v>21.4</v>
      </c>
      <c r="S2393" s="5">
        <f t="shared" si="150"/>
        <v>20.683499999999995</v>
      </c>
      <c r="T2393" s="7">
        <f t="shared" si="151"/>
        <v>0.49148716242707946</v>
      </c>
    </row>
    <row r="2394" spans="1:20" ht="15.6">
      <c r="A2394" s="2">
        <v>4648</v>
      </c>
      <c r="B2394" s="3">
        <v>46039</v>
      </c>
      <c r="C2394" s="4">
        <f>YEAR(SalesDataTable[[#This Row],[Order Date]])</f>
        <v>2026</v>
      </c>
      <c r="D2394" s="4" t="str">
        <f>"Q"&amp;ROUNDUP(MONTH(SalesDataTable[[#This Row],[Order Date]])/3,0)</f>
        <v>Q1</v>
      </c>
      <c r="E2394" s="4">
        <f>MONTH(SalesDataTable[[#This Row],[Order Date]])</f>
        <v>1</v>
      </c>
      <c r="F2394" s="4" t="str">
        <f>TEXT(SalesDataTable[[#This Row],[Order Date]],"MMM")</f>
        <v>Jan</v>
      </c>
      <c r="G2394" s="4" t="s">
        <v>6</v>
      </c>
      <c r="H2394" s="4" t="s">
        <v>49</v>
      </c>
      <c r="I2394" s="4" t="s">
        <v>28</v>
      </c>
      <c r="J2394" s="4" t="s">
        <v>13</v>
      </c>
      <c r="K2394" s="4" t="s">
        <v>23</v>
      </c>
      <c r="L2394" s="4" t="s">
        <v>29</v>
      </c>
      <c r="M2394" s="8">
        <v>1</v>
      </c>
      <c r="N2394" s="5">
        <v>199.02</v>
      </c>
      <c r="O2394" s="6">
        <v>0</v>
      </c>
      <c r="P2394" s="5">
        <v>106.49</v>
      </c>
      <c r="Q2394" s="5">
        <f t="shared" si="148"/>
        <v>199.02</v>
      </c>
      <c r="R2394" s="5">
        <f t="shared" si="149"/>
        <v>106.49</v>
      </c>
      <c r="S2394" s="5">
        <f t="shared" si="150"/>
        <v>92.530000000000015</v>
      </c>
      <c r="T2394" s="7">
        <f t="shared" si="151"/>
        <v>0.46492814792483173</v>
      </c>
    </row>
    <row r="2395" spans="1:20" ht="15.6">
      <c r="A2395" s="2">
        <v>4649</v>
      </c>
      <c r="B2395" s="3">
        <v>46064</v>
      </c>
      <c r="C2395" s="4">
        <f>YEAR(SalesDataTable[[#This Row],[Order Date]])</f>
        <v>2026</v>
      </c>
      <c r="D2395" s="4" t="str">
        <f>"Q"&amp;ROUNDUP(MONTH(SalesDataTable[[#This Row],[Order Date]])/3,0)</f>
        <v>Q1</v>
      </c>
      <c r="E2395" s="4">
        <f>MONTH(SalesDataTable[[#This Row],[Order Date]])</f>
        <v>2</v>
      </c>
      <c r="F2395" s="4" t="str">
        <f>TEXT(SalesDataTable[[#This Row],[Order Date]],"MMM")</f>
        <v>Feb</v>
      </c>
      <c r="G2395" s="4" t="s">
        <v>6</v>
      </c>
      <c r="H2395" s="4" t="s">
        <v>7</v>
      </c>
      <c r="I2395" s="4" t="s">
        <v>28</v>
      </c>
      <c r="J2395" s="4" t="s">
        <v>3</v>
      </c>
      <c r="K2395" s="4" t="s">
        <v>4</v>
      </c>
      <c r="L2395" s="4" t="s">
        <v>5</v>
      </c>
      <c r="M2395" s="8">
        <v>1</v>
      </c>
      <c r="N2395" s="5">
        <v>81.819999999999993</v>
      </c>
      <c r="O2395" s="6">
        <v>0.05</v>
      </c>
      <c r="P2395" s="5">
        <v>43.83</v>
      </c>
      <c r="Q2395" s="5">
        <f t="shared" si="148"/>
        <v>77.728999999999985</v>
      </c>
      <c r="R2395" s="5">
        <f t="shared" si="149"/>
        <v>43.83</v>
      </c>
      <c r="S2395" s="5">
        <f t="shared" si="150"/>
        <v>33.898999999999987</v>
      </c>
      <c r="T2395" s="7">
        <f t="shared" si="151"/>
        <v>0.43611779387358635</v>
      </c>
    </row>
    <row r="2396" spans="1:20" ht="15.6">
      <c r="A2396" s="2">
        <v>4650</v>
      </c>
      <c r="B2396" s="3">
        <v>46141</v>
      </c>
      <c r="C2396" s="4">
        <f>YEAR(SalesDataTable[[#This Row],[Order Date]])</f>
        <v>2026</v>
      </c>
      <c r="D2396" s="4" t="str">
        <f>"Q"&amp;ROUNDUP(MONTH(SalesDataTable[[#This Row],[Order Date]])/3,0)</f>
        <v>Q2</v>
      </c>
      <c r="E2396" s="4">
        <f>MONTH(SalesDataTable[[#This Row],[Order Date]])</f>
        <v>4</v>
      </c>
      <c r="F2396" s="4" t="str">
        <f>TEXT(SalesDataTable[[#This Row],[Order Date]],"MMM")</f>
        <v>Apr</v>
      </c>
      <c r="G2396" s="4" t="s">
        <v>6</v>
      </c>
      <c r="H2396" s="4" t="s">
        <v>27</v>
      </c>
      <c r="I2396" s="4" t="s">
        <v>28</v>
      </c>
      <c r="J2396" s="4" t="s">
        <v>16</v>
      </c>
      <c r="K2396" s="4" t="s">
        <v>34</v>
      </c>
      <c r="L2396" s="4" t="s">
        <v>35</v>
      </c>
      <c r="M2396" s="8">
        <v>1</v>
      </c>
      <c r="N2396" s="5">
        <v>40.04</v>
      </c>
      <c r="O2396" s="6">
        <v>0</v>
      </c>
      <c r="P2396" s="5">
        <v>14.72</v>
      </c>
      <c r="Q2396" s="5">
        <f t="shared" si="148"/>
        <v>40.04</v>
      </c>
      <c r="R2396" s="5">
        <f t="shared" si="149"/>
        <v>14.72</v>
      </c>
      <c r="S2396" s="5">
        <f t="shared" si="150"/>
        <v>25.32</v>
      </c>
      <c r="T2396" s="7">
        <f t="shared" si="151"/>
        <v>0.63236763236763238</v>
      </c>
    </row>
    <row r="2397" spans="1:20" ht="15.6">
      <c r="A2397" s="2">
        <v>4651</v>
      </c>
      <c r="B2397" s="3">
        <v>46150</v>
      </c>
      <c r="C2397" s="4">
        <f>YEAR(SalesDataTable[[#This Row],[Order Date]])</f>
        <v>2026</v>
      </c>
      <c r="D2397" s="4" t="str">
        <f>"Q"&amp;ROUNDUP(MONTH(SalesDataTable[[#This Row],[Order Date]])/3,0)</f>
        <v>Q2</v>
      </c>
      <c r="E2397" s="4">
        <f>MONTH(SalesDataTable[[#This Row],[Order Date]])</f>
        <v>5</v>
      </c>
      <c r="F2397" s="4" t="str">
        <f>TEXT(SalesDataTable[[#This Row],[Order Date]],"MMM")</f>
        <v>May</v>
      </c>
      <c r="G2397" s="4" t="s">
        <v>6</v>
      </c>
      <c r="H2397" s="4" t="s">
        <v>41</v>
      </c>
      <c r="I2397" s="4" t="s">
        <v>2</v>
      </c>
      <c r="J2397" s="4" t="s">
        <v>16</v>
      </c>
      <c r="K2397" s="4" t="s">
        <v>23</v>
      </c>
      <c r="L2397" s="4" t="s">
        <v>51</v>
      </c>
      <c r="M2397" s="8">
        <v>1</v>
      </c>
      <c r="N2397" s="5">
        <v>123.68</v>
      </c>
      <c r="O2397" s="6">
        <v>0</v>
      </c>
      <c r="P2397" s="5">
        <v>59.26</v>
      </c>
      <c r="Q2397" s="5">
        <f t="shared" si="148"/>
        <v>123.68</v>
      </c>
      <c r="R2397" s="5">
        <f t="shared" si="149"/>
        <v>59.26</v>
      </c>
      <c r="S2397" s="5">
        <f t="shared" si="150"/>
        <v>64.420000000000016</v>
      </c>
      <c r="T2397" s="7">
        <f t="shared" si="151"/>
        <v>0.52086028460543343</v>
      </c>
    </row>
    <row r="2398" spans="1:20" ht="15.6">
      <c r="A2398" s="2">
        <v>4654</v>
      </c>
      <c r="B2398" s="3">
        <v>46133</v>
      </c>
      <c r="C2398" s="4">
        <f>YEAR(SalesDataTable[[#This Row],[Order Date]])</f>
        <v>2026</v>
      </c>
      <c r="D2398" s="4" t="str">
        <f>"Q"&amp;ROUNDUP(MONTH(SalesDataTable[[#This Row],[Order Date]])/3,0)</f>
        <v>Q2</v>
      </c>
      <c r="E2398" s="4">
        <f>MONTH(SalesDataTable[[#This Row],[Order Date]])</f>
        <v>4</v>
      </c>
      <c r="F2398" s="4" t="str">
        <f>TEXT(SalesDataTable[[#This Row],[Order Date]],"MMM")</f>
        <v>Apr</v>
      </c>
      <c r="G2398" s="4" t="s">
        <v>0</v>
      </c>
      <c r="H2398" s="4" t="s">
        <v>50</v>
      </c>
      <c r="I2398" s="4" t="s">
        <v>19</v>
      </c>
      <c r="J2398" s="4" t="s">
        <v>3</v>
      </c>
      <c r="K2398" s="4" t="s">
        <v>23</v>
      </c>
      <c r="L2398" s="4" t="s">
        <v>29</v>
      </c>
      <c r="M2398" s="8">
        <v>2</v>
      </c>
      <c r="N2398" s="5">
        <v>191.51</v>
      </c>
      <c r="O2398" s="6">
        <v>0.1</v>
      </c>
      <c r="P2398" s="5">
        <v>101.25</v>
      </c>
      <c r="Q2398" s="5">
        <f t="shared" si="148"/>
        <v>344.71800000000002</v>
      </c>
      <c r="R2398" s="5">
        <f t="shared" si="149"/>
        <v>202.5</v>
      </c>
      <c r="S2398" s="5">
        <f t="shared" si="150"/>
        <v>142.21800000000002</v>
      </c>
      <c r="T2398" s="7">
        <f t="shared" si="151"/>
        <v>0.41256331262075091</v>
      </c>
    </row>
    <row r="2399" spans="1:20" ht="15.6">
      <c r="A2399" s="2">
        <v>4655</v>
      </c>
      <c r="B2399" s="3">
        <v>46188</v>
      </c>
      <c r="C2399" s="4">
        <f>YEAR(SalesDataTable[[#This Row],[Order Date]])</f>
        <v>2026</v>
      </c>
      <c r="D2399" s="4" t="str">
        <f>"Q"&amp;ROUNDUP(MONTH(SalesDataTable[[#This Row],[Order Date]])/3,0)</f>
        <v>Q2</v>
      </c>
      <c r="E2399" s="4">
        <f>MONTH(SalesDataTable[[#This Row],[Order Date]])</f>
        <v>6</v>
      </c>
      <c r="F2399" s="4" t="str">
        <f>TEXT(SalesDataTable[[#This Row],[Order Date]],"MMM")</f>
        <v>Jun</v>
      </c>
      <c r="G2399" s="4" t="s">
        <v>0</v>
      </c>
      <c r="H2399" s="4" t="s">
        <v>1</v>
      </c>
      <c r="I2399" s="4" t="s">
        <v>8</v>
      </c>
      <c r="J2399" s="4" t="s">
        <v>16</v>
      </c>
      <c r="K2399" s="4" t="s">
        <v>34</v>
      </c>
      <c r="L2399" s="4" t="s">
        <v>35</v>
      </c>
      <c r="M2399" s="8">
        <v>4</v>
      </c>
      <c r="N2399" s="5">
        <v>40.909999999999997</v>
      </c>
      <c r="O2399" s="6">
        <v>0.05</v>
      </c>
      <c r="P2399" s="5">
        <v>14.42</v>
      </c>
      <c r="Q2399" s="5">
        <f t="shared" si="148"/>
        <v>155.45799999999997</v>
      </c>
      <c r="R2399" s="5">
        <f t="shared" si="149"/>
        <v>57.68</v>
      </c>
      <c r="S2399" s="5">
        <f t="shared" si="150"/>
        <v>97.777999999999963</v>
      </c>
      <c r="T2399" s="7">
        <f t="shared" si="151"/>
        <v>0.62896730949838531</v>
      </c>
    </row>
    <row r="2400" spans="1:20" ht="15.6">
      <c r="A2400" s="2">
        <v>4659</v>
      </c>
      <c r="B2400" s="3">
        <v>46352</v>
      </c>
      <c r="C2400" s="4">
        <f>YEAR(SalesDataTable[[#This Row],[Order Date]])</f>
        <v>2026</v>
      </c>
      <c r="D2400" s="4" t="str">
        <f>"Q"&amp;ROUNDUP(MONTH(SalesDataTable[[#This Row],[Order Date]])/3,0)</f>
        <v>Q4</v>
      </c>
      <c r="E2400" s="4">
        <f>MONTH(SalesDataTable[[#This Row],[Order Date]])</f>
        <v>11</v>
      </c>
      <c r="F2400" s="4" t="str">
        <f>TEXT(SalesDataTable[[#This Row],[Order Date]],"MMM")</f>
        <v>Nov</v>
      </c>
      <c r="G2400" s="4" t="s">
        <v>6</v>
      </c>
      <c r="H2400" s="4" t="s">
        <v>41</v>
      </c>
      <c r="I2400" s="4" t="s">
        <v>8</v>
      </c>
      <c r="J2400" s="4" t="s">
        <v>16</v>
      </c>
      <c r="K2400" s="4" t="s">
        <v>23</v>
      </c>
      <c r="L2400" s="4" t="s">
        <v>40</v>
      </c>
      <c r="M2400" s="8">
        <v>3</v>
      </c>
      <c r="N2400" s="5">
        <v>83.3</v>
      </c>
      <c r="O2400" s="6">
        <v>0.15</v>
      </c>
      <c r="P2400" s="5">
        <v>38.74</v>
      </c>
      <c r="Q2400" s="5">
        <f t="shared" si="148"/>
        <v>212.41499999999996</v>
      </c>
      <c r="R2400" s="5">
        <f t="shared" si="149"/>
        <v>116.22</v>
      </c>
      <c r="S2400" s="5">
        <f t="shared" si="150"/>
        <v>96.194999999999965</v>
      </c>
      <c r="T2400" s="7">
        <f t="shared" si="151"/>
        <v>0.45286349834051259</v>
      </c>
    </row>
    <row r="2401" spans="1:20" ht="15.6">
      <c r="A2401" s="2">
        <v>4663</v>
      </c>
      <c r="B2401" s="3">
        <v>46171</v>
      </c>
      <c r="C2401" s="4">
        <f>YEAR(SalesDataTable[[#This Row],[Order Date]])</f>
        <v>2026</v>
      </c>
      <c r="D2401" s="4" t="str">
        <f>"Q"&amp;ROUNDUP(MONTH(SalesDataTable[[#This Row],[Order Date]])/3,0)</f>
        <v>Q2</v>
      </c>
      <c r="E2401" s="4">
        <f>MONTH(SalesDataTable[[#This Row],[Order Date]])</f>
        <v>5</v>
      </c>
      <c r="F2401" s="4" t="str">
        <f>TEXT(SalesDataTable[[#This Row],[Order Date]],"MMM")</f>
        <v>May</v>
      </c>
      <c r="G2401" s="4" t="s">
        <v>11</v>
      </c>
      <c r="H2401" s="4" t="s">
        <v>25</v>
      </c>
      <c r="I2401" s="4" t="s">
        <v>2</v>
      </c>
      <c r="J2401" s="4" t="s">
        <v>13</v>
      </c>
      <c r="K2401" s="4" t="s">
        <v>4</v>
      </c>
      <c r="L2401" s="4" t="s">
        <v>26</v>
      </c>
      <c r="M2401" s="8">
        <v>1</v>
      </c>
      <c r="N2401" s="5">
        <v>40.57</v>
      </c>
      <c r="O2401" s="6">
        <v>0</v>
      </c>
      <c r="P2401" s="5">
        <v>16.809999999999999</v>
      </c>
      <c r="Q2401" s="5">
        <f t="shared" si="148"/>
        <v>40.57</v>
      </c>
      <c r="R2401" s="5">
        <f t="shared" si="149"/>
        <v>16.809999999999999</v>
      </c>
      <c r="S2401" s="5">
        <f t="shared" si="150"/>
        <v>23.76</v>
      </c>
      <c r="T2401" s="7">
        <f t="shared" si="151"/>
        <v>0.58565442445156524</v>
      </c>
    </row>
    <row r="2402" spans="1:20" ht="15.6">
      <c r="A2402" s="2">
        <v>4664</v>
      </c>
      <c r="B2402" s="3">
        <v>46081</v>
      </c>
      <c r="C2402" s="4">
        <f>YEAR(SalesDataTable[[#This Row],[Order Date]])</f>
        <v>2026</v>
      </c>
      <c r="D2402" s="4" t="str">
        <f>"Q"&amp;ROUNDUP(MONTH(SalesDataTable[[#This Row],[Order Date]])/3,0)</f>
        <v>Q1</v>
      </c>
      <c r="E2402" s="4">
        <f>MONTH(SalesDataTable[[#This Row],[Order Date]])</f>
        <v>2</v>
      </c>
      <c r="F2402" s="4" t="str">
        <f>TEXT(SalesDataTable[[#This Row],[Order Date]],"MMM")</f>
        <v>Feb</v>
      </c>
      <c r="G2402" s="4" t="s">
        <v>20</v>
      </c>
      <c r="H2402" s="4" t="s">
        <v>47</v>
      </c>
      <c r="I2402" s="4" t="s">
        <v>2</v>
      </c>
      <c r="J2402" s="4" t="s">
        <v>3</v>
      </c>
      <c r="K2402" s="4" t="s">
        <v>14</v>
      </c>
      <c r="L2402" s="4" t="s">
        <v>48</v>
      </c>
      <c r="M2402" s="8">
        <v>1</v>
      </c>
      <c r="N2402" s="5">
        <v>163.31</v>
      </c>
      <c r="O2402" s="6">
        <v>0.05</v>
      </c>
      <c r="P2402" s="5">
        <v>87.22</v>
      </c>
      <c r="Q2402" s="5">
        <f t="shared" si="148"/>
        <v>155.14449999999999</v>
      </c>
      <c r="R2402" s="5">
        <f t="shared" si="149"/>
        <v>87.22</v>
      </c>
      <c r="S2402" s="5">
        <f t="shared" si="150"/>
        <v>67.924499999999995</v>
      </c>
      <c r="T2402" s="7">
        <f t="shared" si="151"/>
        <v>0.43781442461705056</v>
      </c>
    </row>
    <row r="2403" spans="1:20" ht="15.6">
      <c r="A2403" s="2">
        <v>4665</v>
      </c>
      <c r="B2403" s="3">
        <v>46247</v>
      </c>
      <c r="C2403" s="4">
        <f>YEAR(SalesDataTable[[#This Row],[Order Date]])</f>
        <v>2026</v>
      </c>
      <c r="D2403" s="4" t="str">
        <f>"Q"&amp;ROUNDUP(MONTH(SalesDataTable[[#This Row],[Order Date]])/3,0)</f>
        <v>Q3</v>
      </c>
      <c r="E2403" s="4">
        <f>MONTH(SalesDataTable[[#This Row],[Order Date]])</f>
        <v>8</v>
      </c>
      <c r="F2403" s="4" t="str">
        <f>TEXT(SalesDataTable[[#This Row],[Order Date]],"MMM")</f>
        <v>Aug</v>
      </c>
      <c r="G2403" s="4" t="s">
        <v>20</v>
      </c>
      <c r="H2403" s="4" t="s">
        <v>33</v>
      </c>
      <c r="I2403" s="4" t="s">
        <v>8</v>
      </c>
      <c r="J2403" s="4" t="s">
        <v>3</v>
      </c>
      <c r="K2403" s="4" t="s">
        <v>34</v>
      </c>
      <c r="L2403" s="4" t="s">
        <v>45</v>
      </c>
      <c r="M2403" s="8">
        <v>4</v>
      </c>
      <c r="N2403" s="5">
        <v>51.25</v>
      </c>
      <c r="O2403" s="6">
        <v>0.1</v>
      </c>
      <c r="P2403" s="5">
        <v>21.77</v>
      </c>
      <c r="Q2403" s="5">
        <f t="shared" si="148"/>
        <v>184.5</v>
      </c>
      <c r="R2403" s="5">
        <f t="shared" si="149"/>
        <v>87.08</v>
      </c>
      <c r="S2403" s="5">
        <f t="shared" si="150"/>
        <v>97.42</v>
      </c>
      <c r="T2403" s="7">
        <f t="shared" si="151"/>
        <v>0.52802168021680218</v>
      </c>
    </row>
    <row r="2404" spans="1:20" ht="15.6">
      <c r="A2404" s="2">
        <v>4666</v>
      </c>
      <c r="B2404" s="3">
        <v>46285</v>
      </c>
      <c r="C2404" s="4">
        <f>YEAR(SalesDataTable[[#This Row],[Order Date]])</f>
        <v>2026</v>
      </c>
      <c r="D2404" s="4" t="str">
        <f>"Q"&amp;ROUNDUP(MONTH(SalesDataTable[[#This Row],[Order Date]])/3,0)</f>
        <v>Q3</v>
      </c>
      <c r="E2404" s="4">
        <f>MONTH(SalesDataTable[[#This Row],[Order Date]])</f>
        <v>9</v>
      </c>
      <c r="F2404" s="4" t="str">
        <f>TEXT(SalesDataTable[[#This Row],[Order Date]],"MMM")</f>
        <v>Sep</v>
      </c>
      <c r="G2404" s="4" t="s">
        <v>11</v>
      </c>
      <c r="H2404" s="4" t="s">
        <v>18</v>
      </c>
      <c r="I2404" s="4" t="s">
        <v>2</v>
      </c>
      <c r="J2404" s="4" t="s">
        <v>16</v>
      </c>
      <c r="K2404" s="4" t="s">
        <v>34</v>
      </c>
      <c r="L2404" s="4" t="s">
        <v>38</v>
      </c>
      <c r="M2404" s="8">
        <v>2</v>
      </c>
      <c r="N2404" s="5">
        <v>123.73</v>
      </c>
      <c r="O2404" s="6">
        <v>0</v>
      </c>
      <c r="P2404" s="5">
        <v>68.459999999999994</v>
      </c>
      <c r="Q2404" s="5">
        <f t="shared" si="148"/>
        <v>247.46</v>
      </c>
      <c r="R2404" s="5">
        <f t="shared" si="149"/>
        <v>136.91999999999999</v>
      </c>
      <c r="S2404" s="5">
        <f t="shared" si="150"/>
        <v>110.54000000000002</v>
      </c>
      <c r="T2404" s="7">
        <f t="shared" si="151"/>
        <v>0.44669845631617239</v>
      </c>
    </row>
    <row r="2405" spans="1:20" ht="15.6">
      <c r="A2405" s="2">
        <v>4667</v>
      </c>
      <c r="B2405" s="3">
        <v>46352</v>
      </c>
      <c r="C2405" s="4">
        <f>YEAR(SalesDataTable[[#This Row],[Order Date]])</f>
        <v>2026</v>
      </c>
      <c r="D2405" s="4" t="str">
        <f>"Q"&amp;ROUNDUP(MONTH(SalesDataTable[[#This Row],[Order Date]])/3,0)</f>
        <v>Q4</v>
      </c>
      <c r="E2405" s="4">
        <f>MONTH(SalesDataTable[[#This Row],[Order Date]])</f>
        <v>11</v>
      </c>
      <c r="F2405" s="4" t="str">
        <f>TEXT(SalesDataTable[[#This Row],[Order Date]],"MMM")</f>
        <v>Nov</v>
      </c>
      <c r="G2405" s="4" t="s">
        <v>6</v>
      </c>
      <c r="H2405" s="4" t="s">
        <v>49</v>
      </c>
      <c r="I2405" s="4" t="s">
        <v>28</v>
      </c>
      <c r="J2405" s="4" t="s">
        <v>16</v>
      </c>
      <c r="K2405" s="4" t="s">
        <v>14</v>
      </c>
      <c r="L2405" s="4" t="s">
        <v>15</v>
      </c>
      <c r="M2405" s="8">
        <v>1</v>
      </c>
      <c r="N2405" s="5">
        <v>35.89</v>
      </c>
      <c r="O2405" s="6">
        <v>0.05</v>
      </c>
      <c r="P2405" s="5">
        <v>13.53</v>
      </c>
      <c r="Q2405" s="5">
        <f t="shared" si="148"/>
        <v>34.095500000000001</v>
      </c>
      <c r="R2405" s="5">
        <f t="shared" si="149"/>
        <v>13.53</v>
      </c>
      <c r="S2405" s="5">
        <f t="shared" si="150"/>
        <v>20.5655</v>
      </c>
      <c r="T2405" s="7">
        <f t="shared" si="151"/>
        <v>0.60317343931017287</v>
      </c>
    </row>
    <row r="2406" spans="1:20" ht="15.6">
      <c r="A2406" s="2">
        <v>4668</v>
      </c>
      <c r="B2406" s="3">
        <v>46189</v>
      </c>
      <c r="C2406" s="4">
        <f>YEAR(SalesDataTable[[#This Row],[Order Date]])</f>
        <v>2026</v>
      </c>
      <c r="D2406" s="4" t="str">
        <f>"Q"&amp;ROUNDUP(MONTH(SalesDataTable[[#This Row],[Order Date]])/3,0)</f>
        <v>Q2</v>
      </c>
      <c r="E2406" s="4">
        <f>MONTH(SalesDataTable[[#This Row],[Order Date]])</f>
        <v>6</v>
      </c>
      <c r="F2406" s="4" t="str">
        <f>TEXT(SalesDataTable[[#This Row],[Order Date]],"MMM")</f>
        <v>Jun</v>
      </c>
      <c r="G2406" s="4" t="s">
        <v>6</v>
      </c>
      <c r="H2406" s="4" t="s">
        <v>41</v>
      </c>
      <c r="I2406" s="4" t="s">
        <v>2</v>
      </c>
      <c r="J2406" s="4" t="s">
        <v>16</v>
      </c>
      <c r="K2406" s="4" t="s">
        <v>4</v>
      </c>
      <c r="L2406" s="4" t="s">
        <v>5</v>
      </c>
      <c r="M2406" s="8">
        <v>1</v>
      </c>
      <c r="N2406" s="5">
        <v>81.08</v>
      </c>
      <c r="O2406" s="6">
        <v>0</v>
      </c>
      <c r="P2406" s="5">
        <v>41.52</v>
      </c>
      <c r="Q2406" s="5">
        <f t="shared" si="148"/>
        <v>81.08</v>
      </c>
      <c r="R2406" s="5">
        <f t="shared" si="149"/>
        <v>41.52</v>
      </c>
      <c r="S2406" s="5">
        <f t="shared" si="150"/>
        <v>39.559999999999995</v>
      </c>
      <c r="T2406" s="7">
        <f t="shared" si="151"/>
        <v>0.48791317217562896</v>
      </c>
    </row>
    <row r="2407" spans="1:20" ht="15.6">
      <c r="A2407" s="2">
        <v>4670</v>
      </c>
      <c r="B2407" s="3">
        <v>46075</v>
      </c>
      <c r="C2407" s="4">
        <f>YEAR(SalesDataTable[[#This Row],[Order Date]])</f>
        <v>2026</v>
      </c>
      <c r="D2407" s="4" t="str">
        <f>"Q"&amp;ROUNDUP(MONTH(SalesDataTable[[#This Row],[Order Date]])/3,0)</f>
        <v>Q1</v>
      </c>
      <c r="E2407" s="4">
        <f>MONTH(SalesDataTable[[#This Row],[Order Date]])</f>
        <v>2</v>
      </c>
      <c r="F2407" s="4" t="str">
        <f>TEXT(SalesDataTable[[#This Row],[Order Date]],"MMM")</f>
        <v>Feb</v>
      </c>
      <c r="G2407" s="4" t="s">
        <v>0</v>
      </c>
      <c r="H2407" s="4" t="s">
        <v>50</v>
      </c>
      <c r="I2407" s="4" t="s">
        <v>19</v>
      </c>
      <c r="J2407" s="4" t="s">
        <v>16</v>
      </c>
      <c r="K2407" s="4" t="s">
        <v>9</v>
      </c>
      <c r="L2407" s="4" t="s">
        <v>37</v>
      </c>
      <c r="M2407" s="8">
        <v>1</v>
      </c>
      <c r="N2407" s="5">
        <v>152.96</v>
      </c>
      <c r="O2407" s="6">
        <v>0</v>
      </c>
      <c r="P2407" s="5">
        <v>79.510000000000005</v>
      </c>
      <c r="Q2407" s="5">
        <f t="shared" si="148"/>
        <v>152.96</v>
      </c>
      <c r="R2407" s="5">
        <f t="shared" si="149"/>
        <v>79.510000000000005</v>
      </c>
      <c r="S2407" s="5">
        <f t="shared" si="150"/>
        <v>73.45</v>
      </c>
      <c r="T2407" s="7">
        <f t="shared" si="151"/>
        <v>0.48019089958158995</v>
      </c>
    </row>
    <row r="2408" spans="1:20" ht="15.6">
      <c r="A2408" s="2">
        <v>4671</v>
      </c>
      <c r="B2408" s="3">
        <v>46257</v>
      </c>
      <c r="C2408" s="4">
        <f>YEAR(SalesDataTable[[#This Row],[Order Date]])</f>
        <v>2026</v>
      </c>
      <c r="D2408" s="4" t="str">
        <f>"Q"&amp;ROUNDUP(MONTH(SalesDataTable[[#This Row],[Order Date]])/3,0)</f>
        <v>Q3</v>
      </c>
      <c r="E2408" s="4">
        <f>MONTH(SalesDataTable[[#This Row],[Order Date]])</f>
        <v>8</v>
      </c>
      <c r="F2408" s="4" t="str">
        <f>TEXT(SalesDataTable[[#This Row],[Order Date]],"MMM")</f>
        <v>Aug</v>
      </c>
      <c r="G2408" s="4" t="s">
        <v>6</v>
      </c>
      <c r="H2408" s="4" t="s">
        <v>43</v>
      </c>
      <c r="I2408" s="4" t="s">
        <v>8</v>
      </c>
      <c r="J2408" s="4" t="s">
        <v>3</v>
      </c>
      <c r="K2408" s="4" t="s">
        <v>4</v>
      </c>
      <c r="L2408" s="4" t="s">
        <v>30</v>
      </c>
      <c r="M2408" s="8">
        <v>8</v>
      </c>
      <c r="N2408" s="5">
        <v>100.06</v>
      </c>
      <c r="O2408" s="6">
        <v>0.05</v>
      </c>
      <c r="P2408" s="5">
        <v>49.39</v>
      </c>
      <c r="Q2408" s="5">
        <f t="shared" si="148"/>
        <v>760.45600000000002</v>
      </c>
      <c r="R2408" s="5">
        <f t="shared" si="149"/>
        <v>395.12</v>
      </c>
      <c r="S2408" s="5">
        <f t="shared" si="150"/>
        <v>365.33600000000001</v>
      </c>
      <c r="T2408" s="7">
        <f t="shared" si="151"/>
        <v>0.48041701295012468</v>
      </c>
    </row>
    <row r="2409" spans="1:20" ht="15.6">
      <c r="A2409" s="2">
        <v>4672</v>
      </c>
      <c r="B2409" s="3">
        <v>46362</v>
      </c>
      <c r="C2409" s="4">
        <f>YEAR(SalesDataTable[[#This Row],[Order Date]])</f>
        <v>2026</v>
      </c>
      <c r="D2409" s="4" t="str">
        <f>"Q"&amp;ROUNDUP(MONTH(SalesDataTable[[#This Row],[Order Date]])/3,0)</f>
        <v>Q4</v>
      </c>
      <c r="E2409" s="4">
        <f>MONTH(SalesDataTable[[#This Row],[Order Date]])</f>
        <v>12</v>
      </c>
      <c r="F2409" s="4" t="str">
        <f>TEXT(SalesDataTable[[#This Row],[Order Date]],"MMM")</f>
        <v>Dec</v>
      </c>
      <c r="G2409" s="4" t="s">
        <v>6</v>
      </c>
      <c r="H2409" s="4" t="s">
        <v>27</v>
      </c>
      <c r="I2409" s="4" t="s">
        <v>2</v>
      </c>
      <c r="J2409" s="4" t="s">
        <v>16</v>
      </c>
      <c r="K2409" s="4" t="s">
        <v>14</v>
      </c>
      <c r="L2409" s="4" t="s">
        <v>32</v>
      </c>
      <c r="M2409" s="8">
        <v>2</v>
      </c>
      <c r="N2409" s="5">
        <v>47.43</v>
      </c>
      <c r="O2409" s="6">
        <v>0.05</v>
      </c>
      <c r="P2409" s="5">
        <v>18.63</v>
      </c>
      <c r="Q2409" s="5">
        <f t="shared" si="148"/>
        <v>90.11699999999999</v>
      </c>
      <c r="R2409" s="5">
        <f t="shared" si="149"/>
        <v>37.26</v>
      </c>
      <c r="S2409" s="5">
        <f t="shared" si="150"/>
        <v>52.856999999999992</v>
      </c>
      <c r="T2409" s="7">
        <f t="shared" si="151"/>
        <v>0.58653750124837711</v>
      </c>
    </row>
    <row r="2410" spans="1:20" ht="15.6">
      <c r="A2410" s="2">
        <v>4673</v>
      </c>
      <c r="B2410" s="3">
        <v>46327</v>
      </c>
      <c r="C2410" s="4">
        <f>YEAR(SalesDataTable[[#This Row],[Order Date]])</f>
        <v>2026</v>
      </c>
      <c r="D2410" s="4" t="str">
        <f>"Q"&amp;ROUNDUP(MONTH(SalesDataTable[[#This Row],[Order Date]])/3,0)</f>
        <v>Q4</v>
      </c>
      <c r="E2410" s="4">
        <f>MONTH(SalesDataTable[[#This Row],[Order Date]])</f>
        <v>11</v>
      </c>
      <c r="F2410" s="4" t="str">
        <f>TEXT(SalesDataTable[[#This Row],[Order Date]],"MMM")</f>
        <v>Nov</v>
      </c>
      <c r="G2410" s="4" t="s">
        <v>0</v>
      </c>
      <c r="H2410" s="4" t="s">
        <v>1</v>
      </c>
      <c r="I2410" s="4" t="s">
        <v>8</v>
      </c>
      <c r="J2410" s="4" t="s">
        <v>16</v>
      </c>
      <c r="K2410" s="4" t="s">
        <v>9</v>
      </c>
      <c r="L2410" s="4" t="s">
        <v>46</v>
      </c>
      <c r="M2410" s="8">
        <v>5</v>
      </c>
      <c r="N2410" s="5">
        <v>72.13</v>
      </c>
      <c r="O2410" s="6">
        <v>0.1</v>
      </c>
      <c r="P2410" s="5">
        <v>31.41</v>
      </c>
      <c r="Q2410" s="5">
        <f t="shared" si="148"/>
        <v>324.58499999999998</v>
      </c>
      <c r="R2410" s="5">
        <f t="shared" si="149"/>
        <v>157.05000000000001</v>
      </c>
      <c r="S2410" s="5">
        <f t="shared" si="150"/>
        <v>167.53499999999997</v>
      </c>
      <c r="T2410" s="7">
        <f t="shared" si="151"/>
        <v>0.51615139331762094</v>
      </c>
    </row>
    <row r="2411" spans="1:20" ht="15.6">
      <c r="A2411" s="2">
        <v>4674</v>
      </c>
      <c r="B2411" s="3">
        <v>46033</v>
      </c>
      <c r="C2411" s="4">
        <f>YEAR(SalesDataTable[[#This Row],[Order Date]])</f>
        <v>2026</v>
      </c>
      <c r="D2411" s="4" t="str">
        <f>"Q"&amp;ROUNDUP(MONTH(SalesDataTable[[#This Row],[Order Date]])/3,0)</f>
        <v>Q1</v>
      </c>
      <c r="E2411" s="4">
        <f>MONTH(SalesDataTable[[#This Row],[Order Date]])</f>
        <v>1</v>
      </c>
      <c r="F2411" s="4" t="str">
        <f>TEXT(SalesDataTable[[#This Row],[Order Date]],"MMM")</f>
        <v>Jan</v>
      </c>
      <c r="G2411" s="4" t="s">
        <v>20</v>
      </c>
      <c r="H2411" s="4" t="s">
        <v>33</v>
      </c>
      <c r="I2411" s="4" t="s">
        <v>2</v>
      </c>
      <c r="J2411" s="4" t="s">
        <v>3</v>
      </c>
      <c r="K2411" s="4" t="s">
        <v>14</v>
      </c>
      <c r="L2411" s="4" t="s">
        <v>32</v>
      </c>
      <c r="M2411" s="8">
        <v>2</v>
      </c>
      <c r="N2411" s="5">
        <v>46.27</v>
      </c>
      <c r="O2411" s="6">
        <v>0</v>
      </c>
      <c r="P2411" s="5">
        <v>18.23</v>
      </c>
      <c r="Q2411" s="5">
        <f t="shared" si="148"/>
        <v>92.54</v>
      </c>
      <c r="R2411" s="5">
        <f t="shared" si="149"/>
        <v>36.46</v>
      </c>
      <c r="S2411" s="5">
        <f t="shared" si="150"/>
        <v>56.080000000000005</v>
      </c>
      <c r="T2411" s="7">
        <f t="shared" si="151"/>
        <v>0.60600821266479366</v>
      </c>
    </row>
    <row r="2412" spans="1:20" ht="15.6">
      <c r="A2412" s="2">
        <v>4676</v>
      </c>
      <c r="B2412" s="3">
        <v>46262</v>
      </c>
      <c r="C2412" s="4">
        <f>YEAR(SalesDataTable[[#This Row],[Order Date]])</f>
        <v>2026</v>
      </c>
      <c r="D2412" s="4" t="str">
        <f>"Q"&amp;ROUNDUP(MONTH(SalesDataTable[[#This Row],[Order Date]])/3,0)</f>
        <v>Q3</v>
      </c>
      <c r="E2412" s="4">
        <f>MONTH(SalesDataTable[[#This Row],[Order Date]])</f>
        <v>8</v>
      </c>
      <c r="F2412" s="4" t="str">
        <f>TEXT(SalesDataTable[[#This Row],[Order Date]],"MMM")</f>
        <v>Aug</v>
      </c>
      <c r="G2412" s="4" t="s">
        <v>20</v>
      </c>
      <c r="H2412" s="4" t="s">
        <v>47</v>
      </c>
      <c r="I2412" s="4" t="s">
        <v>19</v>
      </c>
      <c r="J2412" s="4" t="s">
        <v>13</v>
      </c>
      <c r="K2412" s="4" t="s">
        <v>4</v>
      </c>
      <c r="L2412" s="4" t="s">
        <v>5</v>
      </c>
      <c r="M2412" s="8">
        <v>2</v>
      </c>
      <c r="N2412" s="5">
        <v>81.88</v>
      </c>
      <c r="O2412" s="6">
        <v>0.1</v>
      </c>
      <c r="P2412" s="5">
        <v>42.87</v>
      </c>
      <c r="Q2412" s="5">
        <f t="shared" si="148"/>
        <v>147.38399999999999</v>
      </c>
      <c r="R2412" s="5">
        <f t="shared" si="149"/>
        <v>85.74</v>
      </c>
      <c r="S2412" s="5">
        <f t="shared" si="150"/>
        <v>61.643999999999991</v>
      </c>
      <c r="T2412" s="7">
        <f t="shared" si="151"/>
        <v>0.41825435596808336</v>
      </c>
    </row>
    <row r="2413" spans="1:20" ht="15.6">
      <c r="A2413" s="2">
        <v>4677</v>
      </c>
      <c r="B2413" s="3">
        <v>46151</v>
      </c>
      <c r="C2413" s="4">
        <f>YEAR(SalesDataTable[[#This Row],[Order Date]])</f>
        <v>2026</v>
      </c>
      <c r="D2413" s="4" t="str">
        <f>"Q"&amp;ROUNDUP(MONTH(SalesDataTable[[#This Row],[Order Date]])/3,0)</f>
        <v>Q2</v>
      </c>
      <c r="E2413" s="4">
        <f>MONTH(SalesDataTable[[#This Row],[Order Date]])</f>
        <v>5</v>
      </c>
      <c r="F2413" s="4" t="str">
        <f>TEXT(SalesDataTable[[#This Row],[Order Date]],"MMM")</f>
        <v>May</v>
      </c>
      <c r="G2413" s="4" t="s">
        <v>6</v>
      </c>
      <c r="H2413" s="4" t="s">
        <v>49</v>
      </c>
      <c r="I2413" s="4" t="s">
        <v>2</v>
      </c>
      <c r="J2413" s="4" t="s">
        <v>16</v>
      </c>
      <c r="K2413" s="4" t="s">
        <v>14</v>
      </c>
      <c r="L2413" s="4" t="s">
        <v>48</v>
      </c>
      <c r="M2413" s="8">
        <v>2</v>
      </c>
      <c r="N2413" s="5">
        <v>161.47999999999999</v>
      </c>
      <c r="O2413" s="6">
        <v>0</v>
      </c>
      <c r="P2413" s="5">
        <v>85.03</v>
      </c>
      <c r="Q2413" s="5">
        <f t="shared" si="148"/>
        <v>322.95999999999998</v>
      </c>
      <c r="R2413" s="5">
        <f t="shared" si="149"/>
        <v>170.06</v>
      </c>
      <c r="S2413" s="5">
        <f t="shared" si="150"/>
        <v>152.89999999999998</v>
      </c>
      <c r="T2413" s="7">
        <f t="shared" si="151"/>
        <v>0.47343324250681196</v>
      </c>
    </row>
    <row r="2414" spans="1:20" ht="15.6">
      <c r="A2414" s="2">
        <v>4678</v>
      </c>
      <c r="B2414" s="3">
        <v>46103</v>
      </c>
      <c r="C2414" s="4">
        <f>YEAR(SalesDataTable[[#This Row],[Order Date]])</f>
        <v>2026</v>
      </c>
      <c r="D2414" s="4" t="str">
        <f>"Q"&amp;ROUNDUP(MONTH(SalesDataTable[[#This Row],[Order Date]])/3,0)</f>
        <v>Q1</v>
      </c>
      <c r="E2414" s="4">
        <f>MONTH(SalesDataTable[[#This Row],[Order Date]])</f>
        <v>3</v>
      </c>
      <c r="F2414" s="4" t="str">
        <f>TEXT(SalesDataTable[[#This Row],[Order Date]],"MMM")</f>
        <v>Mar</v>
      </c>
      <c r="G2414" s="4" t="s">
        <v>0</v>
      </c>
      <c r="H2414" s="4" t="s">
        <v>1</v>
      </c>
      <c r="I2414" s="4" t="s">
        <v>2</v>
      </c>
      <c r="J2414" s="4" t="s">
        <v>3</v>
      </c>
      <c r="K2414" s="4" t="s">
        <v>23</v>
      </c>
      <c r="L2414" s="4" t="s">
        <v>40</v>
      </c>
      <c r="M2414" s="8">
        <v>1</v>
      </c>
      <c r="N2414" s="5">
        <v>81.209999999999994</v>
      </c>
      <c r="O2414" s="6">
        <v>0.05</v>
      </c>
      <c r="P2414" s="5">
        <v>40.44</v>
      </c>
      <c r="Q2414" s="5">
        <f t="shared" si="148"/>
        <v>77.149499999999989</v>
      </c>
      <c r="R2414" s="5">
        <f t="shared" si="149"/>
        <v>40.44</v>
      </c>
      <c r="S2414" s="5">
        <f t="shared" si="150"/>
        <v>36.709499999999991</v>
      </c>
      <c r="T2414" s="7">
        <f t="shared" si="151"/>
        <v>0.47582291524896464</v>
      </c>
    </row>
    <row r="2415" spans="1:20" ht="15.6">
      <c r="A2415" s="2">
        <v>4679</v>
      </c>
      <c r="B2415" s="3">
        <v>46327</v>
      </c>
      <c r="C2415" s="4">
        <f>YEAR(SalesDataTable[[#This Row],[Order Date]])</f>
        <v>2026</v>
      </c>
      <c r="D2415" s="4" t="str">
        <f>"Q"&amp;ROUNDUP(MONTH(SalesDataTable[[#This Row],[Order Date]])/3,0)</f>
        <v>Q4</v>
      </c>
      <c r="E2415" s="4">
        <f>MONTH(SalesDataTable[[#This Row],[Order Date]])</f>
        <v>11</v>
      </c>
      <c r="F2415" s="4" t="str">
        <f>TEXT(SalesDataTable[[#This Row],[Order Date]],"MMM")</f>
        <v>Nov</v>
      </c>
      <c r="G2415" s="4" t="s">
        <v>6</v>
      </c>
      <c r="H2415" s="4" t="s">
        <v>43</v>
      </c>
      <c r="I2415" s="4" t="s">
        <v>8</v>
      </c>
      <c r="J2415" s="4" t="s">
        <v>3</v>
      </c>
      <c r="K2415" s="4" t="s">
        <v>23</v>
      </c>
      <c r="L2415" s="4" t="s">
        <v>24</v>
      </c>
      <c r="M2415" s="8">
        <v>8</v>
      </c>
      <c r="N2415" s="5">
        <v>341.51</v>
      </c>
      <c r="O2415" s="6">
        <v>0.1</v>
      </c>
      <c r="P2415" s="5">
        <v>200.1</v>
      </c>
      <c r="Q2415" s="5">
        <f t="shared" si="148"/>
        <v>2458.8719999999998</v>
      </c>
      <c r="R2415" s="5">
        <f t="shared" si="149"/>
        <v>1600.8</v>
      </c>
      <c r="S2415" s="5">
        <f t="shared" si="150"/>
        <v>858.07199999999989</v>
      </c>
      <c r="T2415" s="7">
        <f t="shared" si="151"/>
        <v>0.34896977150498276</v>
      </c>
    </row>
    <row r="2416" spans="1:20" ht="15.6">
      <c r="A2416" s="2">
        <v>4680</v>
      </c>
      <c r="B2416" s="3">
        <v>46028</v>
      </c>
      <c r="C2416" s="4">
        <f>YEAR(SalesDataTable[[#This Row],[Order Date]])</f>
        <v>2026</v>
      </c>
      <c r="D2416" s="4" t="str">
        <f>"Q"&amp;ROUNDUP(MONTH(SalesDataTable[[#This Row],[Order Date]])/3,0)</f>
        <v>Q1</v>
      </c>
      <c r="E2416" s="4">
        <f>MONTH(SalesDataTable[[#This Row],[Order Date]])</f>
        <v>1</v>
      </c>
      <c r="F2416" s="4" t="str">
        <f>TEXT(SalesDataTable[[#This Row],[Order Date]],"MMM")</f>
        <v>Jan</v>
      </c>
      <c r="G2416" s="4" t="s">
        <v>6</v>
      </c>
      <c r="H2416" s="4" t="s">
        <v>7</v>
      </c>
      <c r="I2416" s="4" t="s">
        <v>28</v>
      </c>
      <c r="J2416" s="4" t="s">
        <v>13</v>
      </c>
      <c r="K2416" s="4" t="s">
        <v>23</v>
      </c>
      <c r="L2416" s="4" t="s">
        <v>40</v>
      </c>
      <c r="M2416" s="8">
        <v>2</v>
      </c>
      <c r="N2416" s="5">
        <v>81.260000000000005</v>
      </c>
      <c r="O2416" s="6">
        <v>0</v>
      </c>
      <c r="P2416" s="5">
        <v>39.119999999999997</v>
      </c>
      <c r="Q2416" s="5">
        <f t="shared" si="148"/>
        <v>162.52000000000001</v>
      </c>
      <c r="R2416" s="5">
        <f t="shared" si="149"/>
        <v>78.239999999999995</v>
      </c>
      <c r="S2416" s="5">
        <f t="shared" si="150"/>
        <v>84.280000000000015</v>
      </c>
      <c r="T2416" s="7">
        <f t="shared" si="151"/>
        <v>0.51858232832882112</v>
      </c>
    </row>
    <row r="2417" spans="1:20" ht="15.6">
      <c r="A2417" s="2">
        <v>4681</v>
      </c>
      <c r="B2417" s="3">
        <v>46115</v>
      </c>
      <c r="C2417" s="4">
        <f>YEAR(SalesDataTable[[#This Row],[Order Date]])</f>
        <v>2026</v>
      </c>
      <c r="D2417" s="4" t="str">
        <f>"Q"&amp;ROUNDUP(MONTH(SalesDataTable[[#This Row],[Order Date]])/3,0)</f>
        <v>Q2</v>
      </c>
      <c r="E2417" s="4">
        <f>MONTH(SalesDataTable[[#This Row],[Order Date]])</f>
        <v>4</v>
      </c>
      <c r="F2417" s="4" t="str">
        <f>TEXT(SalesDataTable[[#This Row],[Order Date]],"MMM")</f>
        <v>Apr</v>
      </c>
      <c r="G2417" s="4" t="s">
        <v>20</v>
      </c>
      <c r="H2417" s="4" t="s">
        <v>47</v>
      </c>
      <c r="I2417" s="4" t="s">
        <v>28</v>
      </c>
      <c r="J2417" s="4" t="s">
        <v>3</v>
      </c>
      <c r="K2417" s="4" t="s">
        <v>4</v>
      </c>
      <c r="L2417" s="4" t="s">
        <v>5</v>
      </c>
      <c r="M2417" s="8">
        <v>6</v>
      </c>
      <c r="N2417" s="5">
        <v>81.239999999999995</v>
      </c>
      <c r="O2417" s="6">
        <v>0</v>
      </c>
      <c r="P2417" s="5">
        <v>43.28</v>
      </c>
      <c r="Q2417" s="5">
        <f t="shared" si="148"/>
        <v>487.43999999999994</v>
      </c>
      <c r="R2417" s="5">
        <f t="shared" si="149"/>
        <v>259.68</v>
      </c>
      <c r="S2417" s="5">
        <f t="shared" si="150"/>
        <v>227.75999999999993</v>
      </c>
      <c r="T2417" s="7">
        <f t="shared" si="151"/>
        <v>0.46725750861644505</v>
      </c>
    </row>
    <row r="2418" spans="1:20" ht="15.6">
      <c r="A2418" s="2">
        <v>4682</v>
      </c>
      <c r="B2418" s="3">
        <v>46373</v>
      </c>
      <c r="C2418" s="4">
        <f>YEAR(SalesDataTable[[#This Row],[Order Date]])</f>
        <v>2026</v>
      </c>
      <c r="D2418" s="4" t="str">
        <f>"Q"&amp;ROUNDUP(MONTH(SalesDataTable[[#This Row],[Order Date]])/3,0)</f>
        <v>Q4</v>
      </c>
      <c r="E2418" s="4">
        <f>MONTH(SalesDataTable[[#This Row],[Order Date]])</f>
        <v>12</v>
      </c>
      <c r="F2418" s="4" t="str">
        <f>TEXT(SalesDataTable[[#This Row],[Order Date]],"MMM")</f>
        <v>Dec</v>
      </c>
      <c r="G2418" s="4" t="s">
        <v>20</v>
      </c>
      <c r="H2418" s="4" t="s">
        <v>21</v>
      </c>
      <c r="I2418" s="4" t="s">
        <v>19</v>
      </c>
      <c r="J2418" s="4" t="s">
        <v>13</v>
      </c>
      <c r="K2418" s="4" t="s">
        <v>34</v>
      </c>
      <c r="L2418" s="4" t="s">
        <v>35</v>
      </c>
      <c r="M2418" s="8">
        <v>2</v>
      </c>
      <c r="N2418" s="5">
        <v>40.89</v>
      </c>
      <c r="O2418" s="6">
        <v>0</v>
      </c>
      <c r="P2418" s="5">
        <v>14.95</v>
      </c>
      <c r="Q2418" s="5">
        <f t="shared" si="148"/>
        <v>81.78</v>
      </c>
      <c r="R2418" s="5">
        <f t="shared" si="149"/>
        <v>29.9</v>
      </c>
      <c r="S2418" s="5">
        <f t="shared" si="150"/>
        <v>51.88</v>
      </c>
      <c r="T2418" s="7">
        <f t="shared" si="151"/>
        <v>0.63438493519197847</v>
      </c>
    </row>
    <row r="2419" spans="1:20" ht="15.6">
      <c r="A2419" s="2">
        <v>4683</v>
      </c>
      <c r="B2419" s="3">
        <v>46132</v>
      </c>
      <c r="C2419" s="4">
        <f>YEAR(SalesDataTable[[#This Row],[Order Date]])</f>
        <v>2026</v>
      </c>
      <c r="D2419" s="4" t="str">
        <f>"Q"&amp;ROUNDUP(MONTH(SalesDataTable[[#This Row],[Order Date]])/3,0)</f>
        <v>Q2</v>
      </c>
      <c r="E2419" s="4">
        <f>MONTH(SalesDataTable[[#This Row],[Order Date]])</f>
        <v>4</v>
      </c>
      <c r="F2419" s="4" t="str">
        <f>TEXT(SalesDataTable[[#This Row],[Order Date]],"MMM")</f>
        <v>Apr</v>
      </c>
      <c r="G2419" s="4" t="s">
        <v>11</v>
      </c>
      <c r="H2419" s="4" t="s">
        <v>52</v>
      </c>
      <c r="I2419" s="4" t="s">
        <v>2</v>
      </c>
      <c r="J2419" s="4" t="s">
        <v>16</v>
      </c>
      <c r="K2419" s="4" t="s">
        <v>34</v>
      </c>
      <c r="L2419" s="4" t="s">
        <v>45</v>
      </c>
      <c r="M2419" s="8">
        <v>3</v>
      </c>
      <c r="N2419" s="5">
        <v>51.36</v>
      </c>
      <c r="O2419" s="6">
        <v>0</v>
      </c>
      <c r="P2419" s="5">
        <v>22.05</v>
      </c>
      <c r="Q2419" s="5">
        <f t="shared" si="148"/>
        <v>154.07999999999998</v>
      </c>
      <c r="R2419" s="5">
        <f t="shared" si="149"/>
        <v>66.150000000000006</v>
      </c>
      <c r="S2419" s="5">
        <f t="shared" si="150"/>
        <v>87.929999999999978</v>
      </c>
      <c r="T2419" s="7">
        <f t="shared" si="151"/>
        <v>0.57067757009345788</v>
      </c>
    </row>
    <row r="2420" spans="1:20" ht="15.6">
      <c r="A2420" s="2">
        <v>4684</v>
      </c>
      <c r="B2420" s="3">
        <v>46094</v>
      </c>
      <c r="C2420" s="4">
        <f>YEAR(SalesDataTable[[#This Row],[Order Date]])</f>
        <v>2026</v>
      </c>
      <c r="D2420" s="4" t="str">
        <f>"Q"&amp;ROUNDUP(MONTH(SalesDataTable[[#This Row],[Order Date]])/3,0)</f>
        <v>Q1</v>
      </c>
      <c r="E2420" s="4">
        <f>MONTH(SalesDataTable[[#This Row],[Order Date]])</f>
        <v>3</v>
      </c>
      <c r="F2420" s="4" t="str">
        <f>TEXT(SalesDataTable[[#This Row],[Order Date]],"MMM")</f>
        <v>Mar</v>
      </c>
      <c r="G2420" s="4" t="s">
        <v>6</v>
      </c>
      <c r="H2420" s="4" t="s">
        <v>43</v>
      </c>
      <c r="I2420" s="4" t="s">
        <v>2</v>
      </c>
      <c r="J2420" s="4" t="s">
        <v>3</v>
      </c>
      <c r="K2420" s="4" t="s">
        <v>34</v>
      </c>
      <c r="L2420" s="4" t="s">
        <v>38</v>
      </c>
      <c r="M2420" s="8">
        <v>4</v>
      </c>
      <c r="N2420" s="5">
        <v>124.36</v>
      </c>
      <c r="O2420" s="6">
        <v>0</v>
      </c>
      <c r="P2420" s="5">
        <v>68.790000000000006</v>
      </c>
      <c r="Q2420" s="5">
        <f t="shared" si="148"/>
        <v>497.44</v>
      </c>
      <c r="R2420" s="5">
        <f t="shared" si="149"/>
        <v>275.16000000000003</v>
      </c>
      <c r="S2420" s="5">
        <f t="shared" si="150"/>
        <v>222.27999999999997</v>
      </c>
      <c r="T2420" s="7">
        <f t="shared" si="151"/>
        <v>0.44684786104856861</v>
      </c>
    </row>
    <row r="2421" spans="1:20" ht="15.6">
      <c r="A2421" s="2">
        <v>4685</v>
      </c>
      <c r="B2421" s="3">
        <v>46334</v>
      </c>
      <c r="C2421" s="4">
        <f>YEAR(SalesDataTable[[#This Row],[Order Date]])</f>
        <v>2026</v>
      </c>
      <c r="D2421" s="4" t="str">
        <f>"Q"&amp;ROUNDUP(MONTH(SalesDataTable[[#This Row],[Order Date]])/3,0)</f>
        <v>Q4</v>
      </c>
      <c r="E2421" s="4">
        <f>MONTH(SalesDataTable[[#This Row],[Order Date]])</f>
        <v>11</v>
      </c>
      <c r="F2421" s="4" t="str">
        <f>TEXT(SalesDataTable[[#This Row],[Order Date]],"MMM")</f>
        <v>Nov</v>
      </c>
      <c r="G2421" s="4" t="s">
        <v>20</v>
      </c>
      <c r="H2421" s="4" t="s">
        <v>47</v>
      </c>
      <c r="I2421" s="4" t="s">
        <v>8</v>
      </c>
      <c r="J2421" s="4" t="s">
        <v>16</v>
      </c>
      <c r="K2421" s="4" t="s">
        <v>23</v>
      </c>
      <c r="L2421" s="4" t="s">
        <v>40</v>
      </c>
      <c r="M2421" s="8">
        <v>6</v>
      </c>
      <c r="N2421" s="5">
        <v>80.83</v>
      </c>
      <c r="O2421" s="6">
        <v>0.15</v>
      </c>
      <c r="P2421" s="5">
        <v>39.32</v>
      </c>
      <c r="Q2421" s="5">
        <f t="shared" si="148"/>
        <v>412.233</v>
      </c>
      <c r="R2421" s="5">
        <f t="shared" si="149"/>
        <v>235.92000000000002</v>
      </c>
      <c r="S2421" s="5">
        <f t="shared" si="150"/>
        <v>176.31299999999999</v>
      </c>
      <c r="T2421" s="7">
        <f t="shared" si="151"/>
        <v>0.42770229457612563</v>
      </c>
    </row>
    <row r="2422" spans="1:20" ht="15.6">
      <c r="A2422" s="2">
        <v>4686</v>
      </c>
      <c r="B2422" s="3">
        <v>46304</v>
      </c>
      <c r="C2422" s="4">
        <f>YEAR(SalesDataTable[[#This Row],[Order Date]])</f>
        <v>2026</v>
      </c>
      <c r="D2422" s="4" t="str">
        <f>"Q"&amp;ROUNDUP(MONTH(SalesDataTable[[#This Row],[Order Date]])/3,0)</f>
        <v>Q4</v>
      </c>
      <c r="E2422" s="4">
        <f>MONTH(SalesDataTable[[#This Row],[Order Date]])</f>
        <v>10</v>
      </c>
      <c r="F2422" s="4" t="str">
        <f>TEXT(SalesDataTable[[#This Row],[Order Date]],"MMM")</f>
        <v>Oct</v>
      </c>
      <c r="G2422" s="4" t="s">
        <v>0</v>
      </c>
      <c r="H2422" s="4" t="s">
        <v>50</v>
      </c>
      <c r="I2422" s="4" t="s">
        <v>28</v>
      </c>
      <c r="J2422" s="4" t="s">
        <v>13</v>
      </c>
      <c r="K2422" s="4" t="s">
        <v>23</v>
      </c>
      <c r="L2422" s="4" t="s">
        <v>51</v>
      </c>
      <c r="M2422" s="8">
        <v>2</v>
      </c>
      <c r="N2422" s="5">
        <v>124.91</v>
      </c>
      <c r="O2422" s="6">
        <v>0</v>
      </c>
      <c r="P2422" s="5">
        <v>60.33</v>
      </c>
      <c r="Q2422" s="5">
        <f t="shared" si="148"/>
        <v>249.82</v>
      </c>
      <c r="R2422" s="5">
        <f t="shared" si="149"/>
        <v>120.66</v>
      </c>
      <c r="S2422" s="5">
        <f t="shared" si="150"/>
        <v>129.16</v>
      </c>
      <c r="T2422" s="7">
        <f t="shared" si="151"/>
        <v>0.51701224881914976</v>
      </c>
    </row>
    <row r="2423" spans="1:20" ht="15.6">
      <c r="A2423" s="2">
        <v>4689</v>
      </c>
      <c r="B2423" s="3">
        <v>46356</v>
      </c>
      <c r="C2423" s="4">
        <f>YEAR(SalesDataTable[[#This Row],[Order Date]])</f>
        <v>2026</v>
      </c>
      <c r="D2423" s="4" t="str">
        <f>"Q"&amp;ROUNDUP(MONTH(SalesDataTable[[#This Row],[Order Date]])/3,0)</f>
        <v>Q4</v>
      </c>
      <c r="E2423" s="4">
        <f>MONTH(SalesDataTable[[#This Row],[Order Date]])</f>
        <v>11</v>
      </c>
      <c r="F2423" s="4" t="str">
        <f>TEXT(SalesDataTable[[#This Row],[Order Date]],"MMM")</f>
        <v>Nov</v>
      </c>
      <c r="G2423" s="4" t="s">
        <v>11</v>
      </c>
      <c r="H2423" s="4" t="s">
        <v>18</v>
      </c>
      <c r="I2423" s="4" t="s">
        <v>2</v>
      </c>
      <c r="J2423" s="4" t="s">
        <v>3</v>
      </c>
      <c r="K2423" s="4" t="s">
        <v>14</v>
      </c>
      <c r="L2423" s="4" t="s">
        <v>32</v>
      </c>
      <c r="M2423" s="8">
        <v>1</v>
      </c>
      <c r="N2423" s="5">
        <v>46.81</v>
      </c>
      <c r="O2423" s="6">
        <v>0.05</v>
      </c>
      <c r="P2423" s="5">
        <v>17.87</v>
      </c>
      <c r="Q2423" s="5">
        <f t="shared" si="148"/>
        <v>44.469500000000004</v>
      </c>
      <c r="R2423" s="5">
        <f t="shared" si="149"/>
        <v>17.87</v>
      </c>
      <c r="S2423" s="5">
        <f t="shared" si="150"/>
        <v>26.599500000000003</v>
      </c>
      <c r="T2423" s="7">
        <f t="shared" si="151"/>
        <v>0.59815154206815913</v>
      </c>
    </row>
    <row r="2424" spans="1:20" ht="15.6">
      <c r="A2424" s="2">
        <v>4692</v>
      </c>
      <c r="B2424" s="3">
        <v>46116</v>
      </c>
      <c r="C2424" s="4">
        <f>YEAR(SalesDataTable[[#This Row],[Order Date]])</f>
        <v>2026</v>
      </c>
      <c r="D2424" s="4" t="str">
        <f>"Q"&amp;ROUNDUP(MONTH(SalesDataTable[[#This Row],[Order Date]])/3,0)</f>
        <v>Q2</v>
      </c>
      <c r="E2424" s="4">
        <f>MONTH(SalesDataTable[[#This Row],[Order Date]])</f>
        <v>4</v>
      </c>
      <c r="F2424" s="4" t="str">
        <f>TEXT(SalesDataTable[[#This Row],[Order Date]],"MMM")</f>
        <v>Apr</v>
      </c>
      <c r="G2424" s="4" t="s">
        <v>20</v>
      </c>
      <c r="H2424" s="4" t="s">
        <v>47</v>
      </c>
      <c r="I2424" s="4" t="s">
        <v>2</v>
      </c>
      <c r="J2424" s="4" t="s">
        <v>3</v>
      </c>
      <c r="K2424" s="4" t="s">
        <v>4</v>
      </c>
      <c r="L2424" s="4" t="s">
        <v>22</v>
      </c>
      <c r="M2424" s="8">
        <v>1</v>
      </c>
      <c r="N2424" s="5">
        <v>49.96</v>
      </c>
      <c r="O2424" s="6">
        <v>0</v>
      </c>
      <c r="P2424" s="5">
        <v>22.13</v>
      </c>
      <c r="Q2424" s="5">
        <f t="shared" si="148"/>
        <v>49.96</v>
      </c>
      <c r="R2424" s="5">
        <f t="shared" si="149"/>
        <v>22.13</v>
      </c>
      <c r="S2424" s="5">
        <f t="shared" si="150"/>
        <v>27.830000000000002</v>
      </c>
      <c r="T2424" s="7">
        <f t="shared" si="151"/>
        <v>0.55704563650920735</v>
      </c>
    </row>
    <row r="2425" spans="1:20" ht="15.6">
      <c r="A2425" s="2">
        <v>4693</v>
      </c>
      <c r="B2425" s="3">
        <v>46113</v>
      </c>
      <c r="C2425" s="4">
        <f>YEAR(SalesDataTable[[#This Row],[Order Date]])</f>
        <v>2026</v>
      </c>
      <c r="D2425" s="4" t="str">
        <f>"Q"&amp;ROUNDUP(MONTH(SalesDataTable[[#This Row],[Order Date]])/3,0)</f>
        <v>Q2</v>
      </c>
      <c r="E2425" s="4">
        <f>MONTH(SalesDataTable[[#This Row],[Order Date]])</f>
        <v>4</v>
      </c>
      <c r="F2425" s="4" t="str">
        <f>TEXT(SalesDataTable[[#This Row],[Order Date]],"MMM")</f>
        <v>Apr</v>
      </c>
      <c r="G2425" s="4" t="s">
        <v>6</v>
      </c>
      <c r="H2425" s="4" t="s">
        <v>43</v>
      </c>
      <c r="I2425" s="4" t="s">
        <v>8</v>
      </c>
      <c r="J2425" s="4" t="s">
        <v>16</v>
      </c>
      <c r="K2425" s="4" t="s">
        <v>9</v>
      </c>
      <c r="L2425" s="4" t="s">
        <v>10</v>
      </c>
      <c r="M2425" s="8">
        <v>15</v>
      </c>
      <c r="N2425" s="5">
        <v>94.33</v>
      </c>
      <c r="O2425" s="6">
        <v>0.1</v>
      </c>
      <c r="P2425" s="5">
        <v>44.38</v>
      </c>
      <c r="Q2425" s="5">
        <f t="shared" si="148"/>
        <v>1273.4550000000002</v>
      </c>
      <c r="R2425" s="5">
        <f t="shared" si="149"/>
        <v>665.7</v>
      </c>
      <c r="S2425" s="5">
        <f t="shared" si="150"/>
        <v>607.75500000000011</v>
      </c>
      <c r="T2425" s="7">
        <f t="shared" si="151"/>
        <v>0.47724890161018652</v>
      </c>
    </row>
    <row r="2426" spans="1:20" ht="15.6">
      <c r="A2426" s="2">
        <v>4696</v>
      </c>
      <c r="B2426" s="3">
        <v>46173</v>
      </c>
      <c r="C2426" s="4">
        <f>YEAR(SalesDataTable[[#This Row],[Order Date]])</f>
        <v>2026</v>
      </c>
      <c r="D2426" s="4" t="str">
        <f>"Q"&amp;ROUNDUP(MONTH(SalesDataTable[[#This Row],[Order Date]])/3,0)</f>
        <v>Q2</v>
      </c>
      <c r="E2426" s="4">
        <f>MONTH(SalesDataTable[[#This Row],[Order Date]])</f>
        <v>5</v>
      </c>
      <c r="F2426" s="4" t="str">
        <f>TEXT(SalesDataTable[[#This Row],[Order Date]],"MMM")</f>
        <v>May</v>
      </c>
      <c r="G2426" s="4" t="s">
        <v>6</v>
      </c>
      <c r="H2426" s="4" t="s">
        <v>49</v>
      </c>
      <c r="I2426" s="4" t="s">
        <v>2</v>
      </c>
      <c r="J2426" s="4" t="s">
        <v>13</v>
      </c>
      <c r="K2426" s="4" t="s">
        <v>4</v>
      </c>
      <c r="L2426" s="4" t="s">
        <v>5</v>
      </c>
      <c r="M2426" s="8">
        <v>4</v>
      </c>
      <c r="N2426" s="5">
        <v>81.790000000000006</v>
      </c>
      <c r="O2426" s="6">
        <v>0</v>
      </c>
      <c r="P2426" s="5">
        <v>42.96</v>
      </c>
      <c r="Q2426" s="5">
        <f t="shared" si="148"/>
        <v>327.16000000000003</v>
      </c>
      <c r="R2426" s="5">
        <f t="shared" si="149"/>
        <v>171.84</v>
      </c>
      <c r="S2426" s="5">
        <f t="shared" si="150"/>
        <v>155.32000000000002</v>
      </c>
      <c r="T2426" s="7">
        <f t="shared" si="151"/>
        <v>0.47475241472062601</v>
      </c>
    </row>
    <row r="2427" spans="1:20" ht="15.6">
      <c r="A2427" s="2">
        <v>4698</v>
      </c>
      <c r="B2427" s="3">
        <v>46316</v>
      </c>
      <c r="C2427" s="4">
        <f>YEAR(SalesDataTable[[#This Row],[Order Date]])</f>
        <v>2026</v>
      </c>
      <c r="D2427" s="4" t="str">
        <f>"Q"&amp;ROUNDUP(MONTH(SalesDataTable[[#This Row],[Order Date]])/3,0)</f>
        <v>Q4</v>
      </c>
      <c r="E2427" s="4">
        <f>MONTH(SalesDataTable[[#This Row],[Order Date]])</f>
        <v>10</v>
      </c>
      <c r="F2427" s="4" t="str">
        <f>TEXT(SalesDataTable[[#This Row],[Order Date]],"MMM")</f>
        <v>Oct</v>
      </c>
      <c r="G2427" s="4" t="s">
        <v>20</v>
      </c>
      <c r="H2427" s="4" t="s">
        <v>33</v>
      </c>
      <c r="I2427" s="4" t="s">
        <v>2</v>
      </c>
      <c r="J2427" s="4" t="s">
        <v>3</v>
      </c>
      <c r="K2427" s="4" t="s">
        <v>9</v>
      </c>
      <c r="L2427" s="4" t="s">
        <v>17</v>
      </c>
      <c r="M2427" s="8">
        <v>2</v>
      </c>
      <c r="N2427" s="5">
        <v>141.4</v>
      </c>
      <c r="O2427" s="6">
        <v>0.05</v>
      </c>
      <c r="P2427" s="5">
        <v>77.48</v>
      </c>
      <c r="Q2427" s="5">
        <f t="shared" si="148"/>
        <v>268.66000000000003</v>
      </c>
      <c r="R2427" s="5">
        <f t="shared" si="149"/>
        <v>154.96</v>
      </c>
      <c r="S2427" s="5">
        <f t="shared" si="150"/>
        <v>113.70000000000002</v>
      </c>
      <c r="T2427" s="7">
        <f t="shared" si="151"/>
        <v>0.42321149408173903</v>
      </c>
    </row>
    <row r="2428" spans="1:20" ht="15.6">
      <c r="A2428" s="2">
        <v>4699</v>
      </c>
      <c r="B2428" s="3">
        <v>46323</v>
      </c>
      <c r="C2428" s="4">
        <f>YEAR(SalesDataTable[[#This Row],[Order Date]])</f>
        <v>2026</v>
      </c>
      <c r="D2428" s="4" t="str">
        <f>"Q"&amp;ROUNDUP(MONTH(SalesDataTable[[#This Row],[Order Date]])/3,0)</f>
        <v>Q4</v>
      </c>
      <c r="E2428" s="4">
        <f>MONTH(SalesDataTable[[#This Row],[Order Date]])</f>
        <v>10</v>
      </c>
      <c r="F2428" s="4" t="str">
        <f>TEXT(SalesDataTable[[#This Row],[Order Date]],"MMM")</f>
        <v>Oct</v>
      </c>
      <c r="G2428" s="4" t="s">
        <v>11</v>
      </c>
      <c r="H2428" s="4" t="s">
        <v>25</v>
      </c>
      <c r="I2428" s="4" t="s">
        <v>19</v>
      </c>
      <c r="J2428" s="4" t="s">
        <v>3</v>
      </c>
      <c r="K2428" s="4" t="s">
        <v>4</v>
      </c>
      <c r="L2428" s="4" t="s">
        <v>22</v>
      </c>
      <c r="M2428" s="8">
        <v>1</v>
      </c>
      <c r="N2428" s="5">
        <v>49.72</v>
      </c>
      <c r="O2428" s="6">
        <v>0.05</v>
      </c>
      <c r="P2428" s="5">
        <v>22.5</v>
      </c>
      <c r="Q2428" s="5">
        <f t="shared" si="148"/>
        <v>47.233999999999995</v>
      </c>
      <c r="R2428" s="5">
        <f t="shared" si="149"/>
        <v>22.5</v>
      </c>
      <c r="S2428" s="5">
        <f t="shared" si="150"/>
        <v>24.733999999999995</v>
      </c>
      <c r="T2428" s="7">
        <f t="shared" si="151"/>
        <v>0.52364821950290041</v>
      </c>
    </row>
    <row r="2429" spans="1:20" ht="15.6">
      <c r="A2429" s="2">
        <v>4701</v>
      </c>
      <c r="B2429" s="3">
        <v>46199</v>
      </c>
      <c r="C2429" s="4">
        <f>YEAR(SalesDataTable[[#This Row],[Order Date]])</f>
        <v>2026</v>
      </c>
      <c r="D2429" s="4" t="str">
        <f>"Q"&amp;ROUNDUP(MONTH(SalesDataTable[[#This Row],[Order Date]])/3,0)</f>
        <v>Q2</v>
      </c>
      <c r="E2429" s="4">
        <f>MONTH(SalesDataTable[[#This Row],[Order Date]])</f>
        <v>6</v>
      </c>
      <c r="F2429" s="4" t="str">
        <f>TEXT(SalesDataTable[[#This Row],[Order Date]],"MMM")</f>
        <v>Jun</v>
      </c>
      <c r="G2429" s="4" t="s">
        <v>0</v>
      </c>
      <c r="H2429" s="4" t="s">
        <v>1</v>
      </c>
      <c r="I2429" s="4" t="s">
        <v>8</v>
      </c>
      <c r="J2429" s="4" t="s">
        <v>16</v>
      </c>
      <c r="K2429" s="4" t="s">
        <v>4</v>
      </c>
      <c r="L2429" s="4" t="s">
        <v>5</v>
      </c>
      <c r="M2429" s="8">
        <v>8</v>
      </c>
      <c r="N2429" s="5">
        <v>82.47</v>
      </c>
      <c r="O2429" s="6">
        <v>0.15</v>
      </c>
      <c r="P2429" s="5">
        <v>42.58</v>
      </c>
      <c r="Q2429" s="5">
        <f t="shared" si="148"/>
        <v>560.79599999999994</v>
      </c>
      <c r="R2429" s="5">
        <f t="shared" si="149"/>
        <v>340.64</v>
      </c>
      <c r="S2429" s="5">
        <f t="shared" si="150"/>
        <v>220.15599999999995</v>
      </c>
      <c r="T2429" s="7">
        <f t="shared" si="151"/>
        <v>0.39257769313618496</v>
      </c>
    </row>
    <row r="2430" spans="1:20" ht="15.6">
      <c r="A2430" s="2">
        <v>4703</v>
      </c>
      <c r="B2430" s="3">
        <v>46036</v>
      </c>
      <c r="C2430" s="4">
        <f>YEAR(SalesDataTable[[#This Row],[Order Date]])</f>
        <v>2026</v>
      </c>
      <c r="D2430" s="4" t="str">
        <f>"Q"&amp;ROUNDUP(MONTH(SalesDataTable[[#This Row],[Order Date]])/3,0)</f>
        <v>Q1</v>
      </c>
      <c r="E2430" s="4">
        <f>MONTH(SalesDataTable[[#This Row],[Order Date]])</f>
        <v>1</v>
      </c>
      <c r="F2430" s="4" t="str">
        <f>TEXT(SalesDataTable[[#This Row],[Order Date]],"MMM")</f>
        <v>Jan</v>
      </c>
      <c r="G2430" s="4" t="s">
        <v>20</v>
      </c>
      <c r="H2430" s="4" t="s">
        <v>47</v>
      </c>
      <c r="I2430" s="4" t="s">
        <v>19</v>
      </c>
      <c r="J2430" s="4" t="s">
        <v>16</v>
      </c>
      <c r="K2430" s="4" t="s">
        <v>34</v>
      </c>
      <c r="L2430" s="4" t="s">
        <v>35</v>
      </c>
      <c r="M2430" s="8">
        <v>2</v>
      </c>
      <c r="N2430" s="5">
        <v>40.450000000000003</v>
      </c>
      <c r="O2430" s="6">
        <v>0.05</v>
      </c>
      <c r="P2430" s="5">
        <v>15.14</v>
      </c>
      <c r="Q2430" s="5">
        <f t="shared" si="148"/>
        <v>76.855000000000004</v>
      </c>
      <c r="R2430" s="5">
        <f t="shared" si="149"/>
        <v>30.28</v>
      </c>
      <c r="S2430" s="5">
        <f t="shared" si="150"/>
        <v>46.575000000000003</v>
      </c>
      <c r="T2430" s="7">
        <f t="shared" si="151"/>
        <v>0.60601132001821612</v>
      </c>
    </row>
    <row r="2431" spans="1:20" ht="15.6">
      <c r="A2431" s="2">
        <v>4704</v>
      </c>
      <c r="B2431" s="3">
        <v>46031</v>
      </c>
      <c r="C2431" s="4">
        <f>YEAR(SalesDataTable[[#This Row],[Order Date]])</f>
        <v>2026</v>
      </c>
      <c r="D2431" s="4" t="str">
        <f>"Q"&amp;ROUNDUP(MONTH(SalesDataTable[[#This Row],[Order Date]])/3,0)</f>
        <v>Q1</v>
      </c>
      <c r="E2431" s="4">
        <f>MONTH(SalesDataTable[[#This Row],[Order Date]])</f>
        <v>1</v>
      </c>
      <c r="F2431" s="4" t="str">
        <f>TEXT(SalesDataTable[[#This Row],[Order Date]],"MMM")</f>
        <v>Jan</v>
      </c>
      <c r="G2431" s="4" t="s">
        <v>6</v>
      </c>
      <c r="H2431" s="4" t="s">
        <v>49</v>
      </c>
      <c r="I2431" s="4" t="s">
        <v>28</v>
      </c>
      <c r="J2431" s="4" t="s">
        <v>13</v>
      </c>
      <c r="K2431" s="4" t="s">
        <v>34</v>
      </c>
      <c r="L2431" s="4" t="s">
        <v>42</v>
      </c>
      <c r="M2431" s="8">
        <v>2</v>
      </c>
      <c r="N2431" s="5">
        <v>36.72</v>
      </c>
      <c r="O2431" s="6">
        <v>0.05</v>
      </c>
      <c r="P2431" s="5">
        <v>14.15</v>
      </c>
      <c r="Q2431" s="5">
        <f t="shared" si="148"/>
        <v>69.768000000000001</v>
      </c>
      <c r="R2431" s="5">
        <f t="shared" si="149"/>
        <v>28.3</v>
      </c>
      <c r="S2431" s="5">
        <f t="shared" si="150"/>
        <v>41.468000000000004</v>
      </c>
      <c r="T2431" s="7">
        <f t="shared" si="151"/>
        <v>0.59436991170737308</v>
      </c>
    </row>
    <row r="2432" spans="1:20" ht="15.6">
      <c r="A2432" s="2">
        <v>4705</v>
      </c>
      <c r="B2432" s="3">
        <v>46300</v>
      </c>
      <c r="C2432" s="4">
        <f>YEAR(SalesDataTable[[#This Row],[Order Date]])</f>
        <v>2026</v>
      </c>
      <c r="D2432" s="4" t="str">
        <f>"Q"&amp;ROUNDUP(MONTH(SalesDataTable[[#This Row],[Order Date]])/3,0)</f>
        <v>Q4</v>
      </c>
      <c r="E2432" s="4">
        <f>MONTH(SalesDataTable[[#This Row],[Order Date]])</f>
        <v>10</v>
      </c>
      <c r="F2432" s="4" t="str">
        <f>TEXT(SalesDataTable[[#This Row],[Order Date]],"MMM")</f>
        <v>Oct</v>
      </c>
      <c r="G2432" s="4" t="s">
        <v>0</v>
      </c>
      <c r="H2432" s="4" t="s">
        <v>1</v>
      </c>
      <c r="I2432" s="4" t="s">
        <v>19</v>
      </c>
      <c r="J2432" s="4" t="s">
        <v>3</v>
      </c>
      <c r="K2432" s="4" t="s">
        <v>23</v>
      </c>
      <c r="L2432" s="4" t="s">
        <v>51</v>
      </c>
      <c r="M2432" s="8">
        <v>1</v>
      </c>
      <c r="N2432" s="5">
        <v>125.88</v>
      </c>
      <c r="O2432" s="6">
        <v>0</v>
      </c>
      <c r="P2432" s="5">
        <v>62.46</v>
      </c>
      <c r="Q2432" s="5">
        <f t="shared" si="148"/>
        <v>125.88</v>
      </c>
      <c r="R2432" s="5">
        <f t="shared" si="149"/>
        <v>62.46</v>
      </c>
      <c r="S2432" s="5">
        <f t="shared" si="150"/>
        <v>63.419999999999995</v>
      </c>
      <c r="T2432" s="7">
        <f t="shared" si="151"/>
        <v>0.50381315538608196</v>
      </c>
    </row>
    <row r="2433" spans="1:20" ht="15.6">
      <c r="A2433" s="2">
        <v>4706</v>
      </c>
      <c r="B2433" s="3">
        <v>46149</v>
      </c>
      <c r="C2433" s="4">
        <f>YEAR(SalesDataTable[[#This Row],[Order Date]])</f>
        <v>2026</v>
      </c>
      <c r="D2433" s="4" t="str">
        <f>"Q"&amp;ROUNDUP(MONTH(SalesDataTable[[#This Row],[Order Date]])/3,0)</f>
        <v>Q2</v>
      </c>
      <c r="E2433" s="4">
        <f>MONTH(SalesDataTable[[#This Row],[Order Date]])</f>
        <v>5</v>
      </c>
      <c r="F2433" s="4" t="str">
        <f>TEXT(SalesDataTable[[#This Row],[Order Date]],"MMM")</f>
        <v>May</v>
      </c>
      <c r="G2433" s="4" t="s">
        <v>20</v>
      </c>
      <c r="H2433" s="4" t="s">
        <v>47</v>
      </c>
      <c r="I2433" s="4" t="s">
        <v>19</v>
      </c>
      <c r="J2433" s="4" t="s">
        <v>13</v>
      </c>
      <c r="K2433" s="4" t="s">
        <v>23</v>
      </c>
      <c r="L2433" s="4" t="s">
        <v>40</v>
      </c>
      <c r="M2433" s="8">
        <v>1</v>
      </c>
      <c r="N2433" s="5">
        <v>79.89</v>
      </c>
      <c r="O2433" s="6">
        <v>0</v>
      </c>
      <c r="P2433" s="5">
        <v>39.549999999999997</v>
      </c>
      <c r="Q2433" s="5">
        <f t="shared" si="148"/>
        <v>79.89</v>
      </c>
      <c r="R2433" s="5">
        <f t="shared" si="149"/>
        <v>39.549999999999997</v>
      </c>
      <c r="S2433" s="5">
        <f t="shared" si="150"/>
        <v>40.340000000000003</v>
      </c>
      <c r="T2433" s="7">
        <f t="shared" si="151"/>
        <v>0.50494429841031419</v>
      </c>
    </row>
    <row r="2434" spans="1:20" ht="15.6">
      <c r="A2434" s="2">
        <v>4710</v>
      </c>
      <c r="B2434" s="3">
        <v>46222</v>
      </c>
      <c r="C2434" s="4">
        <f>YEAR(SalesDataTable[[#This Row],[Order Date]])</f>
        <v>2026</v>
      </c>
      <c r="D2434" s="4" t="str">
        <f>"Q"&amp;ROUNDUP(MONTH(SalesDataTable[[#This Row],[Order Date]])/3,0)</f>
        <v>Q3</v>
      </c>
      <c r="E2434" s="4">
        <f>MONTH(SalesDataTable[[#This Row],[Order Date]])</f>
        <v>7</v>
      </c>
      <c r="F2434" s="4" t="str">
        <f>TEXT(SalesDataTable[[#This Row],[Order Date]],"MMM")</f>
        <v>Jul</v>
      </c>
      <c r="G2434" s="4" t="s">
        <v>0</v>
      </c>
      <c r="H2434" s="4" t="s">
        <v>1</v>
      </c>
      <c r="I2434" s="4" t="s">
        <v>19</v>
      </c>
      <c r="J2434" s="4" t="s">
        <v>3</v>
      </c>
      <c r="K2434" s="4" t="s">
        <v>23</v>
      </c>
      <c r="L2434" s="4" t="s">
        <v>29</v>
      </c>
      <c r="M2434" s="8">
        <v>1</v>
      </c>
      <c r="N2434" s="5">
        <v>197.29</v>
      </c>
      <c r="O2434" s="6">
        <v>0.1</v>
      </c>
      <c r="P2434" s="5">
        <v>104.7</v>
      </c>
      <c r="Q2434" s="5">
        <f t="shared" ref="Q2434:Q2497" si="152">M2434*N2434*(1-O2434)</f>
        <v>177.56100000000001</v>
      </c>
      <c r="R2434" s="5">
        <f t="shared" ref="R2434:R2497" si="153">M2434*P2434</f>
        <v>104.7</v>
      </c>
      <c r="S2434" s="5">
        <f t="shared" ref="S2434:S2497" si="154">Q2434-R2434</f>
        <v>72.861000000000004</v>
      </c>
      <c r="T2434" s="7">
        <f t="shared" ref="T2434:T2497" si="155">IFERROR(S2434/Q2434,0)</f>
        <v>0.4103434875901803</v>
      </c>
    </row>
    <row r="2435" spans="1:20" ht="15.6">
      <c r="A2435" s="2">
        <v>4713</v>
      </c>
      <c r="B2435" s="3">
        <v>46186</v>
      </c>
      <c r="C2435" s="4">
        <f>YEAR(SalesDataTable[[#This Row],[Order Date]])</f>
        <v>2026</v>
      </c>
      <c r="D2435" s="4" t="str">
        <f>"Q"&amp;ROUNDUP(MONTH(SalesDataTable[[#This Row],[Order Date]])/3,0)</f>
        <v>Q2</v>
      </c>
      <c r="E2435" s="4">
        <f>MONTH(SalesDataTable[[#This Row],[Order Date]])</f>
        <v>6</v>
      </c>
      <c r="F2435" s="4" t="str">
        <f>TEXT(SalesDataTable[[#This Row],[Order Date]],"MMM")</f>
        <v>Jun</v>
      </c>
      <c r="G2435" s="4" t="s">
        <v>20</v>
      </c>
      <c r="H2435" s="4" t="s">
        <v>47</v>
      </c>
      <c r="I2435" s="4" t="s">
        <v>19</v>
      </c>
      <c r="J2435" s="4" t="s">
        <v>16</v>
      </c>
      <c r="K2435" s="4" t="s">
        <v>34</v>
      </c>
      <c r="L2435" s="4" t="s">
        <v>42</v>
      </c>
      <c r="M2435" s="8">
        <v>1</v>
      </c>
      <c r="N2435" s="5">
        <v>35.78</v>
      </c>
      <c r="O2435" s="6">
        <v>0</v>
      </c>
      <c r="P2435" s="5">
        <v>14</v>
      </c>
      <c r="Q2435" s="5">
        <f t="shared" si="152"/>
        <v>35.78</v>
      </c>
      <c r="R2435" s="5">
        <f t="shared" si="153"/>
        <v>14</v>
      </c>
      <c r="S2435" s="5">
        <f t="shared" si="154"/>
        <v>21.78</v>
      </c>
      <c r="T2435" s="7">
        <f t="shared" si="155"/>
        <v>0.60871995528228062</v>
      </c>
    </row>
    <row r="2436" spans="1:20" ht="15.6">
      <c r="A2436" s="2">
        <v>4715</v>
      </c>
      <c r="B2436" s="3">
        <v>46329</v>
      </c>
      <c r="C2436" s="4">
        <f>YEAR(SalesDataTable[[#This Row],[Order Date]])</f>
        <v>2026</v>
      </c>
      <c r="D2436" s="4" t="str">
        <f>"Q"&amp;ROUNDUP(MONTH(SalesDataTable[[#This Row],[Order Date]])/3,0)</f>
        <v>Q4</v>
      </c>
      <c r="E2436" s="4">
        <f>MONTH(SalesDataTable[[#This Row],[Order Date]])</f>
        <v>11</v>
      </c>
      <c r="F2436" s="4" t="str">
        <f>TEXT(SalesDataTable[[#This Row],[Order Date]],"MMM")</f>
        <v>Nov</v>
      </c>
      <c r="G2436" s="4" t="s">
        <v>0</v>
      </c>
      <c r="H2436" s="4" t="s">
        <v>1</v>
      </c>
      <c r="I2436" s="4" t="s">
        <v>8</v>
      </c>
      <c r="J2436" s="4" t="s">
        <v>16</v>
      </c>
      <c r="K2436" s="4" t="s">
        <v>34</v>
      </c>
      <c r="L2436" s="4" t="s">
        <v>35</v>
      </c>
      <c r="M2436" s="8">
        <v>10</v>
      </c>
      <c r="N2436" s="5">
        <v>39.869999999999997</v>
      </c>
      <c r="O2436" s="6">
        <v>0.15</v>
      </c>
      <c r="P2436" s="5">
        <v>14.31</v>
      </c>
      <c r="Q2436" s="5">
        <f t="shared" si="152"/>
        <v>338.89499999999998</v>
      </c>
      <c r="R2436" s="5">
        <f t="shared" si="153"/>
        <v>143.1</v>
      </c>
      <c r="S2436" s="5">
        <f t="shared" si="154"/>
        <v>195.79499999999999</v>
      </c>
      <c r="T2436" s="7">
        <f t="shared" si="155"/>
        <v>0.57774531934670026</v>
      </c>
    </row>
    <row r="2437" spans="1:20" ht="15.6">
      <c r="A2437" s="2">
        <v>4718</v>
      </c>
      <c r="B2437" s="3">
        <v>46379</v>
      </c>
      <c r="C2437" s="4">
        <f>YEAR(SalesDataTable[[#This Row],[Order Date]])</f>
        <v>2026</v>
      </c>
      <c r="D2437" s="4" t="str">
        <f>"Q"&amp;ROUNDUP(MONTH(SalesDataTable[[#This Row],[Order Date]])/3,0)</f>
        <v>Q4</v>
      </c>
      <c r="E2437" s="4">
        <f>MONTH(SalesDataTable[[#This Row],[Order Date]])</f>
        <v>12</v>
      </c>
      <c r="F2437" s="4" t="str">
        <f>TEXT(SalesDataTable[[#This Row],[Order Date]],"MMM")</f>
        <v>Dec</v>
      </c>
      <c r="G2437" s="4" t="s">
        <v>0</v>
      </c>
      <c r="H2437" s="4" t="s">
        <v>1</v>
      </c>
      <c r="I2437" s="4" t="s">
        <v>19</v>
      </c>
      <c r="J2437" s="4" t="s">
        <v>3</v>
      </c>
      <c r="K2437" s="4" t="s">
        <v>9</v>
      </c>
      <c r="L2437" s="4" t="s">
        <v>37</v>
      </c>
      <c r="M2437" s="8">
        <v>1</v>
      </c>
      <c r="N2437" s="5">
        <v>157.58000000000001</v>
      </c>
      <c r="O2437" s="6">
        <v>0.1</v>
      </c>
      <c r="P2437" s="5">
        <v>80.37</v>
      </c>
      <c r="Q2437" s="5">
        <f t="shared" si="152"/>
        <v>141.822</v>
      </c>
      <c r="R2437" s="5">
        <f t="shared" si="153"/>
        <v>80.37</v>
      </c>
      <c r="S2437" s="5">
        <f t="shared" si="154"/>
        <v>61.451999999999998</v>
      </c>
      <c r="T2437" s="7">
        <f t="shared" si="155"/>
        <v>0.43330371874603374</v>
      </c>
    </row>
    <row r="2438" spans="1:20" ht="15.6">
      <c r="A2438" s="2">
        <v>4720</v>
      </c>
      <c r="B2438" s="3">
        <v>46369</v>
      </c>
      <c r="C2438" s="4">
        <f>YEAR(SalesDataTable[[#This Row],[Order Date]])</f>
        <v>2026</v>
      </c>
      <c r="D2438" s="4" t="str">
        <f>"Q"&amp;ROUNDUP(MONTH(SalesDataTable[[#This Row],[Order Date]])/3,0)</f>
        <v>Q4</v>
      </c>
      <c r="E2438" s="4">
        <f>MONTH(SalesDataTable[[#This Row],[Order Date]])</f>
        <v>12</v>
      </c>
      <c r="F2438" s="4" t="str">
        <f>TEXT(SalesDataTable[[#This Row],[Order Date]],"MMM")</f>
        <v>Dec</v>
      </c>
      <c r="G2438" s="4" t="s">
        <v>0</v>
      </c>
      <c r="H2438" s="4" t="s">
        <v>1</v>
      </c>
      <c r="I2438" s="4" t="s">
        <v>2</v>
      </c>
      <c r="J2438" s="4" t="s">
        <v>13</v>
      </c>
      <c r="K2438" s="4" t="s">
        <v>9</v>
      </c>
      <c r="L2438" s="4" t="s">
        <v>46</v>
      </c>
      <c r="M2438" s="8">
        <v>3</v>
      </c>
      <c r="N2438" s="5">
        <v>73.040000000000006</v>
      </c>
      <c r="O2438" s="6">
        <v>0.1</v>
      </c>
      <c r="P2438" s="5">
        <v>31.78</v>
      </c>
      <c r="Q2438" s="5">
        <f t="shared" si="152"/>
        <v>197.208</v>
      </c>
      <c r="R2438" s="5">
        <f t="shared" si="153"/>
        <v>95.34</v>
      </c>
      <c r="S2438" s="5">
        <f t="shared" si="154"/>
        <v>101.86799999999999</v>
      </c>
      <c r="T2438" s="7">
        <f t="shared" si="155"/>
        <v>0.51655105269563095</v>
      </c>
    </row>
    <row r="2439" spans="1:20" ht="15.6">
      <c r="A2439" s="2">
        <v>4721</v>
      </c>
      <c r="B2439" s="3">
        <v>46350</v>
      </c>
      <c r="C2439" s="4">
        <f>YEAR(SalesDataTable[[#This Row],[Order Date]])</f>
        <v>2026</v>
      </c>
      <c r="D2439" s="4" t="str">
        <f>"Q"&amp;ROUNDUP(MONTH(SalesDataTable[[#This Row],[Order Date]])/3,0)</f>
        <v>Q4</v>
      </c>
      <c r="E2439" s="4">
        <f>MONTH(SalesDataTable[[#This Row],[Order Date]])</f>
        <v>11</v>
      </c>
      <c r="F2439" s="4" t="str">
        <f>TEXT(SalesDataTable[[#This Row],[Order Date]],"MMM")</f>
        <v>Nov</v>
      </c>
      <c r="G2439" s="4" t="s">
        <v>11</v>
      </c>
      <c r="H2439" s="4" t="s">
        <v>52</v>
      </c>
      <c r="I2439" s="4" t="s">
        <v>19</v>
      </c>
      <c r="J2439" s="4" t="s">
        <v>13</v>
      </c>
      <c r="K2439" s="4" t="s">
        <v>4</v>
      </c>
      <c r="L2439" s="4" t="s">
        <v>26</v>
      </c>
      <c r="M2439" s="8">
        <v>1</v>
      </c>
      <c r="N2439" s="5">
        <v>39.85</v>
      </c>
      <c r="O2439" s="6">
        <v>0</v>
      </c>
      <c r="P2439" s="5">
        <v>16.3</v>
      </c>
      <c r="Q2439" s="5">
        <f t="shared" si="152"/>
        <v>39.85</v>
      </c>
      <c r="R2439" s="5">
        <f t="shared" si="153"/>
        <v>16.3</v>
      </c>
      <c r="S2439" s="5">
        <f t="shared" si="154"/>
        <v>23.55</v>
      </c>
      <c r="T2439" s="7">
        <f t="shared" si="155"/>
        <v>0.59096612296110418</v>
      </c>
    </row>
    <row r="2440" spans="1:20" ht="15.6">
      <c r="A2440" s="2">
        <v>4722</v>
      </c>
      <c r="B2440" s="3">
        <v>46357</v>
      </c>
      <c r="C2440" s="4">
        <f>YEAR(SalesDataTable[[#This Row],[Order Date]])</f>
        <v>2026</v>
      </c>
      <c r="D2440" s="4" t="str">
        <f>"Q"&amp;ROUNDUP(MONTH(SalesDataTable[[#This Row],[Order Date]])/3,0)</f>
        <v>Q4</v>
      </c>
      <c r="E2440" s="4">
        <f>MONTH(SalesDataTable[[#This Row],[Order Date]])</f>
        <v>12</v>
      </c>
      <c r="F2440" s="4" t="str">
        <f>TEXT(SalesDataTable[[#This Row],[Order Date]],"MMM")</f>
        <v>Dec</v>
      </c>
      <c r="G2440" s="4" t="s">
        <v>6</v>
      </c>
      <c r="H2440" s="4" t="s">
        <v>41</v>
      </c>
      <c r="I2440" s="4" t="s">
        <v>19</v>
      </c>
      <c r="J2440" s="4" t="s">
        <v>13</v>
      </c>
      <c r="K2440" s="4" t="s">
        <v>4</v>
      </c>
      <c r="L2440" s="4" t="s">
        <v>26</v>
      </c>
      <c r="M2440" s="8">
        <v>1</v>
      </c>
      <c r="N2440" s="5">
        <v>39.479999999999997</v>
      </c>
      <c r="O2440" s="6">
        <v>0.05</v>
      </c>
      <c r="P2440" s="5">
        <v>16.78</v>
      </c>
      <c r="Q2440" s="5">
        <f t="shared" si="152"/>
        <v>37.505999999999993</v>
      </c>
      <c r="R2440" s="5">
        <f t="shared" si="153"/>
        <v>16.78</v>
      </c>
      <c r="S2440" s="5">
        <f t="shared" si="154"/>
        <v>20.725999999999992</v>
      </c>
      <c r="T2440" s="7">
        <f t="shared" si="155"/>
        <v>0.55260491654668575</v>
      </c>
    </row>
    <row r="2441" spans="1:20" ht="15.6">
      <c r="A2441" s="2">
        <v>4724</v>
      </c>
      <c r="B2441" s="3">
        <v>46099</v>
      </c>
      <c r="C2441" s="4">
        <f>YEAR(SalesDataTable[[#This Row],[Order Date]])</f>
        <v>2026</v>
      </c>
      <c r="D2441" s="4" t="str">
        <f>"Q"&amp;ROUNDUP(MONTH(SalesDataTable[[#This Row],[Order Date]])/3,0)</f>
        <v>Q1</v>
      </c>
      <c r="E2441" s="4">
        <f>MONTH(SalesDataTable[[#This Row],[Order Date]])</f>
        <v>3</v>
      </c>
      <c r="F2441" s="4" t="str">
        <f>TEXT(SalesDataTable[[#This Row],[Order Date]],"MMM")</f>
        <v>Mar</v>
      </c>
      <c r="G2441" s="4" t="s">
        <v>0</v>
      </c>
      <c r="H2441" s="4" t="s">
        <v>50</v>
      </c>
      <c r="I2441" s="4" t="s">
        <v>19</v>
      </c>
      <c r="J2441" s="4" t="s">
        <v>13</v>
      </c>
      <c r="K2441" s="4" t="s">
        <v>34</v>
      </c>
      <c r="L2441" s="4" t="s">
        <v>45</v>
      </c>
      <c r="M2441" s="8">
        <v>1</v>
      </c>
      <c r="N2441" s="5">
        <v>51.16</v>
      </c>
      <c r="O2441" s="6">
        <v>0</v>
      </c>
      <c r="P2441" s="5">
        <v>22.39</v>
      </c>
      <c r="Q2441" s="5">
        <f t="shared" si="152"/>
        <v>51.16</v>
      </c>
      <c r="R2441" s="5">
        <f t="shared" si="153"/>
        <v>22.39</v>
      </c>
      <c r="S2441" s="5">
        <f t="shared" si="154"/>
        <v>28.769999999999996</v>
      </c>
      <c r="T2441" s="7">
        <f t="shared" si="155"/>
        <v>0.56235340109460508</v>
      </c>
    </row>
    <row r="2442" spans="1:20" ht="15.6">
      <c r="A2442" s="2">
        <v>4725</v>
      </c>
      <c r="B2442" s="3">
        <v>46212</v>
      </c>
      <c r="C2442" s="4">
        <f>YEAR(SalesDataTable[[#This Row],[Order Date]])</f>
        <v>2026</v>
      </c>
      <c r="D2442" s="4" t="str">
        <f>"Q"&amp;ROUNDUP(MONTH(SalesDataTable[[#This Row],[Order Date]])/3,0)</f>
        <v>Q3</v>
      </c>
      <c r="E2442" s="4">
        <f>MONTH(SalesDataTable[[#This Row],[Order Date]])</f>
        <v>7</v>
      </c>
      <c r="F2442" s="4" t="str">
        <f>TEXT(SalesDataTable[[#This Row],[Order Date]],"MMM")</f>
        <v>Jul</v>
      </c>
      <c r="G2442" s="4" t="s">
        <v>20</v>
      </c>
      <c r="H2442" s="4" t="s">
        <v>47</v>
      </c>
      <c r="I2442" s="4" t="s">
        <v>2</v>
      </c>
      <c r="J2442" s="4" t="s">
        <v>3</v>
      </c>
      <c r="K2442" s="4" t="s">
        <v>9</v>
      </c>
      <c r="L2442" s="4" t="s">
        <v>46</v>
      </c>
      <c r="M2442" s="8">
        <v>2</v>
      </c>
      <c r="N2442" s="5">
        <v>71.069999999999993</v>
      </c>
      <c r="O2442" s="6">
        <v>0</v>
      </c>
      <c r="P2442" s="5">
        <v>31.57</v>
      </c>
      <c r="Q2442" s="5">
        <f t="shared" si="152"/>
        <v>142.13999999999999</v>
      </c>
      <c r="R2442" s="5">
        <f t="shared" si="153"/>
        <v>63.14</v>
      </c>
      <c r="S2442" s="5">
        <f t="shared" si="154"/>
        <v>78.999999999999986</v>
      </c>
      <c r="T2442" s="7">
        <f t="shared" si="155"/>
        <v>0.55579006613198245</v>
      </c>
    </row>
    <row r="2443" spans="1:20" ht="15.6">
      <c r="A2443" s="2">
        <v>4726</v>
      </c>
      <c r="B2443" s="3">
        <v>46136</v>
      </c>
      <c r="C2443" s="4">
        <f>YEAR(SalesDataTable[[#This Row],[Order Date]])</f>
        <v>2026</v>
      </c>
      <c r="D2443" s="4" t="str">
        <f>"Q"&amp;ROUNDUP(MONTH(SalesDataTable[[#This Row],[Order Date]])/3,0)</f>
        <v>Q2</v>
      </c>
      <c r="E2443" s="4">
        <f>MONTH(SalesDataTable[[#This Row],[Order Date]])</f>
        <v>4</v>
      </c>
      <c r="F2443" s="4" t="str">
        <f>TEXT(SalesDataTable[[#This Row],[Order Date]],"MMM")</f>
        <v>Apr</v>
      </c>
      <c r="G2443" s="4" t="s">
        <v>0</v>
      </c>
      <c r="H2443" s="4" t="s">
        <v>50</v>
      </c>
      <c r="I2443" s="4" t="s">
        <v>19</v>
      </c>
      <c r="J2443" s="4" t="s">
        <v>16</v>
      </c>
      <c r="K2443" s="4" t="s">
        <v>14</v>
      </c>
      <c r="L2443" s="4" t="s">
        <v>32</v>
      </c>
      <c r="M2443" s="8">
        <v>1</v>
      </c>
      <c r="N2443" s="5">
        <v>47.25</v>
      </c>
      <c r="O2443" s="6">
        <v>0.1</v>
      </c>
      <c r="P2443" s="5">
        <v>18.25</v>
      </c>
      <c r="Q2443" s="5">
        <f t="shared" si="152"/>
        <v>42.524999999999999</v>
      </c>
      <c r="R2443" s="5">
        <f t="shared" si="153"/>
        <v>18.25</v>
      </c>
      <c r="S2443" s="5">
        <f t="shared" si="154"/>
        <v>24.274999999999999</v>
      </c>
      <c r="T2443" s="7">
        <f t="shared" si="155"/>
        <v>0.57084068195179305</v>
      </c>
    </row>
    <row r="2444" spans="1:20" ht="15.6">
      <c r="A2444" s="2">
        <v>4727</v>
      </c>
      <c r="B2444" s="3">
        <v>46168</v>
      </c>
      <c r="C2444" s="4">
        <f>YEAR(SalesDataTable[[#This Row],[Order Date]])</f>
        <v>2026</v>
      </c>
      <c r="D2444" s="4" t="str">
        <f>"Q"&amp;ROUNDUP(MONTH(SalesDataTable[[#This Row],[Order Date]])/3,0)</f>
        <v>Q2</v>
      </c>
      <c r="E2444" s="4">
        <f>MONTH(SalesDataTable[[#This Row],[Order Date]])</f>
        <v>5</v>
      </c>
      <c r="F2444" s="4" t="str">
        <f>TEXT(SalesDataTable[[#This Row],[Order Date]],"MMM")</f>
        <v>May</v>
      </c>
      <c r="G2444" s="4" t="s">
        <v>11</v>
      </c>
      <c r="H2444" s="4" t="s">
        <v>52</v>
      </c>
      <c r="I2444" s="4" t="s">
        <v>2</v>
      </c>
      <c r="J2444" s="4" t="s">
        <v>13</v>
      </c>
      <c r="K2444" s="4" t="s">
        <v>9</v>
      </c>
      <c r="L2444" s="4" t="s">
        <v>17</v>
      </c>
      <c r="M2444" s="8">
        <v>4</v>
      </c>
      <c r="N2444" s="5">
        <v>140.66999999999999</v>
      </c>
      <c r="O2444" s="6">
        <v>0</v>
      </c>
      <c r="P2444" s="5">
        <v>80.72</v>
      </c>
      <c r="Q2444" s="5">
        <f t="shared" si="152"/>
        <v>562.67999999999995</v>
      </c>
      <c r="R2444" s="5">
        <f t="shared" si="153"/>
        <v>322.88</v>
      </c>
      <c r="S2444" s="5">
        <f t="shared" si="154"/>
        <v>239.79999999999995</v>
      </c>
      <c r="T2444" s="7">
        <f t="shared" si="155"/>
        <v>0.42617473519584842</v>
      </c>
    </row>
    <row r="2445" spans="1:20" ht="15.6">
      <c r="A2445" s="2">
        <v>4731</v>
      </c>
      <c r="B2445" s="3">
        <v>46102</v>
      </c>
      <c r="C2445" s="4">
        <f>YEAR(SalesDataTable[[#This Row],[Order Date]])</f>
        <v>2026</v>
      </c>
      <c r="D2445" s="4" t="str">
        <f>"Q"&amp;ROUNDUP(MONTH(SalesDataTable[[#This Row],[Order Date]])/3,0)</f>
        <v>Q1</v>
      </c>
      <c r="E2445" s="4">
        <f>MONTH(SalesDataTable[[#This Row],[Order Date]])</f>
        <v>3</v>
      </c>
      <c r="F2445" s="4" t="str">
        <f>TEXT(SalesDataTable[[#This Row],[Order Date]],"MMM")</f>
        <v>Mar</v>
      </c>
      <c r="G2445" s="4" t="s">
        <v>6</v>
      </c>
      <c r="H2445" s="4" t="s">
        <v>43</v>
      </c>
      <c r="I2445" s="4" t="s">
        <v>8</v>
      </c>
      <c r="J2445" s="4" t="s">
        <v>16</v>
      </c>
      <c r="K2445" s="4" t="s">
        <v>4</v>
      </c>
      <c r="L2445" s="4" t="s">
        <v>22</v>
      </c>
      <c r="M2445" s="8">
        <v>6</v>
      </c>
      <c r="N2445" s="5">
        <v>51.07</v>
      </c>
      <c r="O2445" s="6">
        <v>0.1</v>
      </c>
      <c r="P2445" s="5">
        <v>22.68</v>
      </c>
      <c r="Q2445" s="5">
        <f t="shared" si="152"/>
        <v>275.77800000000002</v>
      </c>
      <c r="R2445" s="5">
        <f t="shared" si="153"/>
        <v>136.07999999999998</v>
      </c>
      <c r="S2445" s="5">
        <f t="shared" si="154"/>
        <v>139.69800000000004</v>
      </c>
      <c r="T2445" s="7">
        <f t="shared" si="155"/>
        <v>0.50655962404542798</v>
      </c>
    </row>
    <row r="2446" spans="1:20" ht="15.6">
      <c r="A2446" s="2">
        <v>4732</v>
      </c>
      <c r="B2446" s="3">
        <v>46218</v>
      </c>
      <c r="C2446" s="4">
        <f>YEAR(SalesDataTable[[#This Row],[Order Date]])</f>
        <v>2026</v>
      </c>
      <c r="D2446" s="4" t="str">
        <f>"Q"&amp;ROUNDUP(MONTH(SalesDataTable[[#This Row],[Order Date]])/3,0)</f>
        <v>Q3</v>
      </c>
      <c r="E2446" s="4">
        <f>MONTH(SalesDataTable[[#This Row],[Order Date]])</f>
        <v>7</v>
      </c>
      <c r="F2446" s="4" t="str">
        <f>TEXT(SalesDataTable[[#This Row],[Order Date]],"MMM")</f>
        <v>Jul</v>
      </c>
      <c r="G2446" s="4" t="s">
        <v>6</v>
      </c>
      <c r="H2446" s="4" t="s">
        <v>49</v>
      </c>
      <c r="I2446" s="4" t="s">
        <v>19</v>
      </c>
      <c r="J2446" s="4" t="s">
        <v>13</v>
      </c>
      <c r="K2446" s="4" t="s">
        <v>14</v>
      </c>
      <c r="L2446" s="4" t="s">
        <v>32</v>
      </c>
      <c r="M2446" s="8">
        <v>1</v>
      </c>
      <c r="N2446" s="5">
        <v>46.53</v>
      </c>
      <c r="O2446" s="6">
        <v>0</v>
      </c>
      <c r="P2446" s="5">
        <v>18.829999999999998</v>
      </c>
      <c r="Q2446" s="5">
        <f t="shared" si="152"/>
        <v>46.53</v>
      </c>
      <c r="R2446" s="5">
        <f t="shared" si="153"/>
        <v>18.829999999999998</v>
      </c>
      <c r="S2446" s="5">
        <f t="shared" si="154"/>
        <v>27.700000000000003</v>
      </c>
      <c r="T2446" s="7">
        <f t="shared" si="155"/>
        <v>0.59531485063399958</v>
      </c>
    </row>
    <row r="2447" spans="1:20" ht="15.6">
      <c r="A2447" s="2">
        <v>4733</v>
      </c>
      <c r="B2447" s="3">
        <v>46263</v>
      </c>
      <c r="C2447" s="4">
        <f>YEAR(SalesDataTable[[#This Row],[Order Date]])</f>
        <v>2026</v>
      </c>
      <c r="D2447" s="4" t="str">
        <f>"Q"&amp;ROUNDUP(MONTH(SalesDataTable[[#This Row],[Order Date]])/3,0)</f>
        <v>Q3</v>
      </c>
      <c r="E2447" s="4">
        <f>MONTH(SalesDataTable[[#This Row],[Order Date]])</f>
        <v>8</v>
      </c>
      <c r="F2447" s="4" t="str">
        <f>TEXT(SalesDataTable[[#This Row],[Order Date]],"MMM")</f>
        <v>Aug</v>
      </c>
      <c r="G2447" s="4" t="s">
        <v>11</v>
      </c>
      <c r="H2447" s="4" t="s">
        <v>12</v>
      </c>
      <c r="I2447" s="4" t="s">
        <v>2</v>
      </c>
      <c r="J2447" s="4" t="s">
        <v>13</v>
      </c>
      <c r="K2447" s="4" t="s">
        <v>9</v>
      </c>
      <c r="L2447" s="4" t="s">
        <v>37</v>
      </c>
      <c r="M2447" s="8">
        <v>2</v>
      </c>
      <c r="N2447" s="5">
        <v>153.63999999999999</v>
      </c>
      <c r="O2447" s="6">
        <v>0.05</v>
      </c>
      <c r="P2447" s="5">
        <v>77.709999999999994</v>
      </c>
      <c r="Q2447" s="5">
        <f t="shared" si="152"/>
        <v>291.91599999999994</v>
      </c>
      <c r="R2447" s="5">
        <f t="shared" si="153"/>
        <v>155.41999999999999</v>
      </c>
      <c r="S2447" s="5">
        <f t="shared" si="154"/>
        <v>136.49599999999995</v>
      </c>
      <c r="T2447" s="7">
        <f t="shared" si="155"/>
        <v>0.46758656599843784</v>
      </c>
    </row>
    <row r="2448" spans="1:20" ht="15.6">
      <c r="A2448" s="2">
        <v>4734</v>
      </c>
      <c r="B2448" s="3">
        <v>46239</v>
      </c>
      <c r="C2448" s="4">
        <f>YEAR(SalesDataTable[[#This Row],[Order Date]])</f>
        <v>2026</v>
      </c>
      <c r="D2448" s="4" t="str">
        <f>"Q"&amp;ROUNDUP(MONTH(SalesDataTable[[#This Row],[Order Date]])/3,0)</f>
        <v>Q3</v>
      </c>
      <c r="E2448" s="4">
        <f>MONTH(SalesDataTable[[#This Row],[Order Date]])</f>
        <v>8</v>
      </c>
      <c r="F2448" s="4" t="str">
        <f>TEXT(SalesDataTable[[#This Row],[Order Date]],"MMM")</f>
        <v>Aug</v>
      </c>
      <c r="G2448" s="4" t="s">
        <v>6</v>
      </c>
      <c r="H2448" s="4" t="s">
        <v>43</v>
      </c>
      <c r="I2448" s="4" t="s">
        <v>28</v>
      </c>
      <c r="J2448" s="4" t="s">
        <v>3</v>
      </c>
      <c r="K2448" s="4" t="s">
        <v>9</v>
      </c>
      <c r="L2448" s="4" t="s">
        <v>17</v>
      </c>
      <c r="M2448" s="8">
        <v>1</v>
      </c>
      <c r="N2448" s="5">
        <v>146.55000000000001</v>
      </c>
      <c r="O2448" s="6">
        <v>0</v>
      </c>
      <c r="P2448" s="5">
        <v>78.8</v>
      </c>
      <c r="Q2448" s="5">
        <f t="shared" si="152"/>
        <v>146.55000000000001</v>
      </c>
      <c r="R2448" s="5">
        <f t="shared" si="153"/>
        <v>78.8</v>
      </c>
      <c r="S2448" s="5">
        <f t="shared" si="154"/>
        <v>67.750000000000014</v>
      </c>
      <c r="T2448" s="7">
        <f t="shared" si="155"/>
        <v>0.46229955646537024</v>
      </c>
    </row>
    <row r="2449" spans="1:20" ht="15.6">
      <c r="A2449" s="2">
        <v>4735</v>
      </c>
      <c r="B2449" s="3">
        <v>46343</v>
      </c>
      <c r="C2449" s="4">
        <f>YEAR(SalesDataTable[[#This Row],[Order Date]])</f>
        <v>2026</v>
      </c>
      <c r="D2449" s="4" t="str">
        <f>"Q"&amp;ROUNDUP(MONTH(SalesDataTable[[#This Row],[Order Date]])/3,0)</f>
        <v>Q4</v>
      </c>
      <c r="E2449" s="4">
        <f>MONTH(SalesDataTable[[#This Row],[Order Date]])</f>
        <v>11</v>
      </c>
      <c r="F2449" s="4" t="str">
        <f>TEXT(SalesDataTable[[#This Row],[Order Date]],"MMM")</f>
        <v>Nov</v>
      </c>
      <c r="G2449" s="4" t="s">
        <v>6</v>
      </c>
      <c r="H2449" s="4" t="s">
        <v>43</v>
      </c>
      <c r="I2449" s="4" t="s">
        <v>2</v>
      </c>
      <c r="J2449" s="4" t="s">
        <v>16</v>
      </c>
      <c r="K2449" s="4" t="s">
        <v>4</v>
      </c>
      <c r="L2449" s="4" t="s">
        <v>5</v>
      </c>
      <c r="M2449" s="8">
        <v>1</v>
      </c>
      <c r="N2449" s="5">
        <v>80.959999999999994</v>
      </c>
      <c r="O2449" s="6">
        <v>0.1</v>
      </c>
      <c r="P2449" s="5">
        <v>43.86</v>
      </c>
      <c r="Q2449" s="5">
        <f t="shared" si="152"/>
        <v>72.86399999999999</v>
      </c>
      <c r="R2449" s="5">
        <f t="shared" si="153"/>
        <v>43.86</v>
      </c>
      <c r="S2449" s="5">
        <f t="shared" si="154"/>
        <v>29.003999999999991</v>
      </c>
      <c r="T2449" s="7">
        <f t="shared" si="155"/>
        <v>0.39805665349143604</v>
      </c>
    </row>
    <row r="2450" spans="1:20" ht="15.6">
      <c r="A2450" s="2">
        <v>4740</v>
      </c>
      <c r="B2450" s="3">
        <v>46261</v>
      </c>
      <c r="C2450" s="4">
        <f>YEAR(SalesDataTable[[#This Row],[Order Date]])</f>
        <v>2026</v>
      </c>
      <c r="D2450" s="4" t="str">
        <f>"Q"&amp;ROUNDUP(MONTH(SalesDataTable[[#This Row],[Order Date]])/3,0)</f>
        <v>Q3</v>
      </c>
      <c r="E2450" s="4">
        <f>MONTH(SalesDataTable[[#This Row],[Order Date]])</f>
        <v>8</v>
      </c>
      <c r="F2450" s="4" t="str">
        <f>TEXT(SalesDataTable[[#This Row],[Order Date]],"MMM")</f>
        <v>Aug</v>
      </c>
      <c r="G2450" s="4" t="s">
        <v>0</v>
      </c>
      <c r="H2450" s="4" t="s">
        <v>50</v>
      </c>
      <c r="I2450" s="4" t="s">
        <v>8</v>
      </c>
      <c r="J2450" s="4" t="s">
        <v>3</v>
      </c>
      <c r="K2450" s="4" t="s">
        <v>9</v>
      </c>
      <c r="L2450" s="4" t="s">
        <v>46</v>
      </c>
      <c r="M2450" s="8">
        <v>5</v>
      </c>
      <c r="N2450" s="5">
        <v>72.78</v>
      </c>
      <c r="O2450" s="6">
        <v>0.1</v>
      </c>
      <c r="P2450" s="5">
        <v>33.25</v>
      </c>
      <c r="Q2450" s="5">
        <f t="shared" si="152"/>
        <v>327.51</v>
      </c>
      <c r="R2450" s="5">
        <f t="shared" si="153"/>
        <v>166.25</v>
      </c>
      <c r="S2450" s="5">
        <f t="shared" si="154"/>
        <v>161.26</v>
      </c>
      <c r="T2450" s="7">
        <f t="shared" si="155"/>
        <v>0.49238191200268694</v>
      </c>
    </row>
    <row r="2451" spans="1:20" ht="15.6">
      <c r="A2451" s="2">
        <v>4741</v>
      </c>
      <c r="B2451" s="3">
        <v>46196</v>
      </c>
      <c r="C2451" s="4">
        <f>YEAR(SalesDataTable[[#This Row],[Order Date]])</f>
        <v>2026</v>
      </c>
      <c r="D2451" s="4" t="str">
        <f>"Q"&amp;ROUNDUP(MONTH(SalesDataTable[[#This Row],[Order Date]])/3,0)</f>
        <v>Q2</v>
      </c>
      <c r="E2451" s="4">
        <f>MONTH(SalesDataTable[[#This Row],[Order Date]])</f>
        <v>6</v>
      </c>
      <c r="F2451" s="4" t="str">
        <f>TEXT(SalesDataTable[[#This Row],[Order Date]],"MMM")</f>
        <v>Jun</v>
      </c>
      <c r="G2451" s="4" t="s">
        <v>20</v>
      </c>
      <c r="H2451" s="4" t="s">
        <v>47</v>
      </c>
      <c r="I2451" s="4" t="s">
        <v>2</v>
      </c>
      <c r="J2451" s="4" t="s">
        <v>13</v>
      </c>
      <c r="K2451" s="4" t="s">
        <v>4</v>
      </c>
      <c r="L2451" s="4" t="s">
        <v>26</v>
      </c>
      <c r="M2451" s="8">
        <v>3</v>
      </c>
      <c r="N2451" s="5">
        <v>41.09</v>
      </c>
      <c r="O2451" s="6">
        <v>0.05</v>
      </c>
      <c r="P2451" s="5">
        <v>16.809999999999999</v>
      </c>
      <c r="Q2451" s="5">
        <f t="shared" si="152"/>
        <v>117.10650000000001</v>
      </c>
      <c r="R2451" s="5">
        <f t="shared" si="153"/>
        <v>50.429999999999993</v>
      </c>
      <c r="S2451" s="5">
        <f t="shared" si="154"/>
        <v>66.676500000000019</v>
      </c>
      <c r="T2451" s="7">
        <f t="shared" si="155"/>
        <v>0.569366346018368</v>
      </c>
    </row>
    <row r="2452" spans="1:20" ht="15.6">
      <c r="A2452" s="2">
        <v>4742</v>
      </c>
      <c r="B2452" s="3">
        <v>46127</v>
      </c>
      <c r="C2452" s="4">
        <f>YEAR(SalesDataTable[[#This Row],[Order Date]])</f>
        <v>2026</v>
      </c>
      <c r="D2452" s="4" t="str">
        <f>"Q"&amp;ROUNDUP(MONTH(SalesDataTable[[#This Row],[Order Date]])/3,0)</f>
        <v>Q2</v>
      </c>
      <c r="E2452" s="4">
        <f>MONTH(SalesDataTable[[#This Row],[Order Date]])</f>
        <v>4</v>
      </c>
      <c r="F2452" s="4" t="str">
        <f>TEXT(SalesDataTable[[#This Row],[Order Date]],"MMM")</f>
        <v>Apr</v>
      </c>
      <c r="G2452" s="4" t="s">
        <v>20</v>
      </c>
      <c r="H2452" s="4" t="s">
        <v>47</v>
      </c>
      <c r="I2452" s="4" t="s">
        <v>28</v>
      </c>
      <c r="J2452" s="4" t="s">
        <v>3</v>
      </c>
      <c r="K2452" s="4" t="s">
        <v>14</v>
      </c>
      <c r="L2452" s="4" t="s">
        <v>32</v>
      </c>
      <c r="M2452" s="8">
        <v>1</v>
      </c>
      <c r="N2452" s="5">
        <v>46.86</v>
      </c>
      <c r="O2452" s="6">
        <v>0</v>
      </c>
      <c r="P2452" s="5">
        <v>18.190000000000001</v>
      </c>
      <c r="Q2452" s="5">
        <f t="shared" si="152"/>
        <v>46.86</v>
      </c>
      <c r="R2452" s="5">
        <f t="shared" si="153"/>
        <v>18.190000000000001</v>
      </c>
      <c r="S2452" s="5">
        <f t="shared" si="154"/>
        <v>28.669999999999998</v>
      </c>
      <c r="T2452" s="7">
        <f t="shared" si="155"/>
        <v>0.61182244985061884</v>
      </c>
    </row>
    <row r="2453" spans="1:20" ht="15.6">
      <c r="A2453" s="2">
        <v>4746</v>
      </c>
      <c r="B2453" s="3">
        <v>46152</v>
      </c>
      <c r="C2453" s="4">
        <f>YEAR(SalesDataTable[[#This Row],[Order Date]])</f>
        <v>2026</v>
      </c>
      <c r="D2453" s="4" t="str">
        <f>"Q"&amp;ROUNDUP(MONTH(SalesDataTable[[#This Row],[Order Date]])/3,0)</f>
        <v>Q2</v>
      </c>
      <c r="E2453" s="4">
        <f>MONTH(SalesDataTable[[#This Row],[Order Date]])</f>
        <v>5</v>
      </c>
      <c r="F2453" s="4" t="str">
        <f>TEXT(SalesDataTable[[#This Row],[Order Date]],"MMM")</f>
        <v>May</v>
      </c>
      <c r="G2453" s="4" t="s">
        <v>6</v>
      </c>
      <c r="H2453" s="4" t="s">
        <v>7</v>
      </c>
      <c r="I2453" s="4" t="s">
        <v>2</v>
      </c>
      <c r="J2453" s="4" t="s">
        <v>3</v>
      </c>
      <c r="K2453" s="4" t="s">
        <v>34</v>
      </c>
      <c r="L2453" s="4" t="s">
        <v>42</v>
      </c>
      <c r="M2453" s="8">
        <v>2</v>
      </c>
      <c r="N2453" s="5">
        <v>36.409999999999997</v>
      </c>
      <c r="O2453" s="6">
        <v>0</v>
      </c>
      <c r="P2453" s="5">
        <v>13.92</v>
      </c>
      <c r="Q2453" s="5">
        <f t="shared" si="152"/>
        <v>72.819999999999993</v>
      </c>
      <c r="R2453" s="5">
        <f t="shared" si="153"/>
        <v>27.84</v>
      </c>
      <c r="S2453" s="5">
        <f t="shared" si="154"/>
        <v>44.97999999999999</v>
      </c>
      <c r="T2453" s="7">
        <f t="shared" si="155"/>
        <v>0.61768744850315838</v>
      </c>
    </row>
    <row r="2454" spans="1:20" ht="15.6">
      <c r="A2454" s="2">
        <v>4748</v>
      </c>
      <c r="B2454" s="3">
        <v>46377</v>
      </c>
      <c r="C2454" s="4">
        <f>YEAR(SalesDataTable[[#This Row],[Order Date]])</f>
        <v>2026</v>
      </c>
      <c r="D2454" s="4" t="str">
        <f>"Q"&amp;ROUNDUP(MONTH(SalesDataTable[[#This Row],[Order Date]])/3,0)</f>
        <v>Q4</v>
      </c>
      <c r="E2454" s="4">
        <f>MONTH(SalesDataTable[[#This Row],[Order Date]])</f>
        <v>12</v>
      </c>
      <c r="F2454" s="4" t="str">
        <f>TEXT(SalesDataTable[[#This Row],[Order Date]],"MMM")</f>
        <v>Dec</v>
      </c>
      <c r="G2454" s="4" t="s">
        <v>20</v>
      </c>
      <c r="H2454" s="4" t="s">
        <v>47</v>
      </c>
      <c r="I2454" s="4" t="s">
        <v>19</v>
      </c>
      <c r="J2454" s="4" t="s">
        <v>16</v>
      </c>
      <c r="K2454" s="4" t="s">
        <v>4</v>
      </c>
      <c r="L2454" s="4" t="s">
        <v>22</v>
      </c>
      <c r="M2454" s="8">
        <v>1</v>
      </c>
      <c r="N2454" s="5">
        <v>51.18</v>
      </c>
      <c r="O2454" s="6">
        <v>0.05</v>
      </c>
      <c r="P2454" s="5">
        <v>22.98</v>
      </c>
      <c r="Q2454" s="5">
        <f t="shared" si="152"/>
        <v>48.620999999999995</v>
      </c>
      <c r="R2454" s="5">
        <f t="shared" si="153"/>
        <v>22.98</v>
      </c>
      <c r="S2454" s="5">
        <f t="shared" si="154"/>
        <v>25.640999999999995</v>
      </c>
      <c r="T2454" s="7">
        <f t="shared" si="155"/>
        <v>0.52736471894860237</v>
      </c>
    </row>
    <row r="2455" spans="1:20" ht="15.6">
      <c r="A2455" s="2">
        <v>4750</v>
      </c>
      <c r="B2455" s="3">
        <v>46080</v>
      </c>
      <c r="C2455" s="4">
        <f>YEAR(SalesDataTable[[#This Row],[Order Date]])</f>
        <v>2026</v>
      </c>
      <c r="D2455" s="4" t="str">
        <f>"Q"&amp;ROUNDUP(MONTH(SalesDataTable[[#This Row],[Order Date]])/3,0)</f>
        <v>Q1</v>
      </c>
      <c r="E2455" s="4">
        <f>MONTH(SalesDataTable[[#This Row],[Order Date]])</f>
        <v>2</v>
      </c>
      <c r="F2455" s="4" t="str">
        <f>TEXT(SalesDataTable[[#This Row],[Order Date]],"MMM")</f>
        <v>Feb</v>
      </c>
      <c r="G2455" s="4" t="s">
        <v>6</v>
      </c>
      <c r="H2455" s="4" t="s">
        <v>43</v>
      </c>
      <c r="I2455" s="4" t="s">
        <v>19</v>
      </c>
      <c r="J2455" s="4" t="s">
        <v>3</v>
      </c>
      <c r="K2455" s="4" t="s">
        <v>34</v>
      </c>
      <c r="L2455" s="4" t="s">
        <v>38</v>
      </c>
      <c r="M2455" s="8">
        <v>2</v>
      </c>
      <c r="N2455" s="5">
        <v>120.44</v>
      </c>
      <c r="O2455" s="6">
        <v>0.05</v>
      </c>
      <c r="P2455" s="5">
        <v>68.98</v>
      </c>
      <c r="Q2455" s="5">
        <f t="shared" si="152"/>
        <v>228.83599999999998</v>
      </c>
      <c r="R2455" s="5">
        <f t="shared" si="153"/>
        <v>137.96</v>
      </c>
      <c r="S2455" s="5">
        <f t="shared" si="154"/>
        <v>90.875999999999976</v>
      </c>
      <c r="T2455" s="7">
        <f t="shared" si="155"/>
        <v>0.3971228303239</v>
      </c>
    </row>
    <row r="2456" spans="1:20" ht="15.6">
      <c r="A2456" s="2">
        <v>4753</v>
      </c>
      <c r="B2456" s="3">
        <v>46168</v>
      </c>
      <c r="C2456" s="4">
        <f>YEAR(SalesDataTable[[#This Row],[Order Date]])</f>
        <v>2026</v>
      </c>
      <c r="D2456" s="4" t="str">
        <f>"Q"&amp;ROUNDUP(MONTH(SalesDataTable[[#This Row],[Order Date]])/3,0)</f>
        <v>Q2</v>
      </c>
      <c r="E2456" s="4">
        <f>MONTH(SalesDataTable[[#This Row],[Order Date]])</f>
        <v>5</v>
      </c>
      <c r="F2456" s="4" t="str">
        <f>TEXT(SalesDataTable[[#This Row],[Order Date]],"MMM")</f>
        <v>May</v>
      </c>
      <c r="G2456" s="4" t="s">
        <v>20</v>
      </c>
      <c r="H2456" s="4" t="s">
        <v>33</v>
      </c>
      <c r="I2456" s="4" t="s">
        <v>2</v>
      </c>
      <c r="J2456" s="4" t="s">
        <v>3</v>
      </c>
      <c r="K2456" s="4" t="s">
        <v>34</v>
      </c>
      <c r="L2456" s="4" t="s">
        <v>42</v>
      </c>
      <c r="M2456" s="8">
        <v>1</v>
      </c>
      <c r="N2456" s="5">
        <v>36.659999999999997</v>
      </c>
      <c r="O2456" s="6">
        <v>0.05</v>
      </c>
      <c r="P2456" s="5">
        <v>13.51</v>
      </c>
      <c r="Q2456" s="5">
        <f t="shared" si="152"/>
        <v>34.826999999999998</v>
      </c>
      <c r="R2456" s="5">
        <f t="shared" si="153"/>
        <v>13.51</v>
      </c>
      <c r="S2456" s="5">
        <f t="shared" si="154"/>
        <v>21.317</v>
      </c>
      <c r="T2456" s="7">
        <f t="shared" si="155"/>
        <v>0.61208257960777557</v>
      </c>
    </row>
    <row r="2457" spans="1:20" ht="15.6">
      <c r="A2457" s="2">
        <v>4755</v>
      </c>
      <c r="B2457" s="3">
        <v>46173</v>
      </c>
      <c r="C2457" s="4">
        <f>YEAR(SalesDataTable[[#This Row],[Order Date]])</f>
        <v>2026</v>
      </c>
      <c r="D2457" s="4" t="str">
        <f>"Q"&amp;ROUNDUP(MONTH(SalesDataTable[[#This Row],[Order Date]])/3,0)</f>
        <v>Q2</v>
      </c>
      <c r="E2457" s="4">
        <f>MONTH(SalesDataTable[[#This Row],[Order Date]])</f>
        <v>5</v>
      </c>
      <c r="F2457" s="4" t="str">
        <f>TEXT(SalesDataTable[[#This Row],[Order Date]],"MMM")</f>
        <v>May</v>
      </c>
      <c r="G2457" s="4" t="s">
        <v>0</v>
      </c>
      <c r="H2457" s="4" t="s">
        <v>50</v>
      </c>
      <c r="I2457" s="4" t="s">
        <v>2</v>
      </c>
      <c r="J2457" s="4" t="s">
        <v>13</v>
      </c>
      <c r="K2457" s="4" t="s">
        <v>23</v>
      </c>
      <c r="L2457" s="4" t="s">
        <v>40</v>
      </c>
      <c r="M2457" s="8">
        <v>1</v>
      </c>
      <c r="N2457" s="5">
        <v>81.2</v>
      </c>
      <c r="O2457" s="6">
        <v>0.1</v>
      </c>
      <c r="P2457" s="5">
        <v>40.270000000000003</v>
      </c>
      <c r="Q2457" s="5">
        <f t="shared" si="152"/>
        <v>73.08</v>
      </c>
      <c r="R2457" s="5">
        <f t="shared" si="153"/>
        <v>40.270000000000003</v>
      </c>
      <c r="S2457" s="5">
        <f t="shared" si="154"/>
        <v>32.809999999999995</v>
      </c>
      <c r="T2457" s="7">
        <f t="shared" si="155"/>
        <v>0.44896004378762994</v>
      </c>
    </row>
    <row r="2458" spans="1:20" ht="15.6">
      <c r="A2458" s="2">
        <v>4756</v>
      </c>
      <c r="B2458" s="3">
        <v>46119</v>
      </c>
      <c r="C2458" s="4">
        <f>YEAR(SalesDataTable[[#This Row],[Order Date]])</f>
        <v>2026</v>
      </c>
      <c r="D2458" s="4" t="str">
        <f>"Q"&amp;ROUNDUP(MONTH(SalesDataTable[[#This Row],[Order Date]])/3,0)</f>
        <v>Q2</v>
      </c>
      <c r="E2458" s="4">
        <f>MONTH(SalesDataTable[[#This Row],[Order Date]])</f>
        <v>4</v>
      </c>
      <c r="F2458" s="4" t="str">
        <f>TEXT(SalesDataTable[[#This Row],[Order Date]],"MMM")</f>
        <v>Apr</v>
      </c>
      <c r="G2458" s="4" t="s">
        <v>11</v>
      </c>
      <c r="H2458" s="4" t="s">
        <v>52</v>
      </c>
      <c r="I2458" s="4" t="s">
        <v>2</v>
      </c>
      <c r="J2458" s="4" t="s">
        <v>16</v>
      </c>
      <c r="K2458" s="4" t="s">
        <v>9</v>
      </c>
      <c r="L2458" s="4" t="s">
        <v>37</v>
      </c>
      <c r="M2458" s="8">
        <v>5</v>
      </c>
      <c r="N2458" s="5">
        <v>151.88</v>
      </c>
      <c r="O2458" s="6">
        <v>0</v>
      </c>
      <c r="P2458" s="5">
        <v>80.56</v>
      </c>
      <c r="Q2458" s="5">
        <f t="shared" si="152"/>
        <v>759.4</v>
      </c>
      <c r="R2458" s="5">
        <f t="shared" si="153"/>
        <v>402.8</v>
      </c>
      <c r="S2458" s="5">
        <f t="shared" si="154"/>
        <v>356.59999999999997</v>
      </c>
      <c r="T2458" s="7">
        <f t="shared" si="155"/>
        <v>0.46958124835396364</v>
      </c>
    </row>
    <row r="2459" spans="1:20" ht="15.6">
      <c r="A2459" s="2">
        <v>4757</v>
      </c>
      <c r="B2459" s="3">
        <v>46078</v>
      </c>
      <c r="C2459" s="4">
        <f>YEAR(SalesDataTable[[#This Row],[Order Date]])</f>
        <v>2026</v>
      </c>
      <c r="D2459" s="4" t="str">
        <f>"Q"&amp;ROUNDUP(MONTH(SalesDataTable[[#This Row],[Order Date]])/3,0)</f>
        <v>Q1</v>
      </c>
      <c r="E2459" s="4">
        <f>MONTH(SalesDataTable[[#This Row],[Order Date]])</f>
        <v>2</v>
      </c>
      <c r="F2459" s="4" t="str">
        <f>TEXT(SalesDataTable[[#This Row],[Order Date]],"MMM")</f>
        <v>Feb</v>
      </c>
      <c r="G2459" s="4" t="s">
        <v>6</v>
      </c>
      <c r="H2459" s="4" t="s">
        <v>41</v>
      </c>
      <c r="I2459" s="4" t="s">
        <v>28</v>
      </c>
      <c r="J2459" s="4" t="s">
        <v>16</v>
      </c>
      <c r="K2459" s="4" t="s">
        <v>34</v>
      </c>
      <c r="L2459" s="4" t="s">
        <v>45</v>
      </c>
      <c r="M2459" s="8">
        <v>2</v>
      </c>
      <c r="N2459" s="5">
        <v>49.48</v>
      </c>
      <c r="O2459" s="6">
        <v>0</v>
      </c>
      <c r="P2459" s="5">
        <v>21.37</v>
      </c>
      <c r="Q2459" s="5">
        <f t="shared" si="152"/>
        <v>98.96</v>
      </c>
      <c r="R2459" s="5">
        <f t="shared" si="153"/>
        <v>42.74</v>
      </c>
      <c r="S2459" s="5">
        <f t="shared" si="154"/>
        <v>56.219999999999992</v>
      </c>
      <c r="T2459" s="7">
        <f t="shared" si="155"/>
        <v>0.5681083265966046</v>
      </c>
    </row>
    <row r="2460" spans="1:20" ht="15.6">
      <c r="A2460" s="2">
        <v>4760</v>
      </c>
      <c r="B2460" s="3">
        <v>46213</v>
      </c>
      <c r="C2460" s="4">
        <f>YEAR(SalesDataTable[[#This Row],[Order Date]])</f>
        <v>2026</v>
      </c>
      <c r="D2460" s="4" t="str">
        <f>"Q"&amp;ROUNDUP(MONTH(SalesDataTable[[#This Row],[Order Date]])/3,0)</f>
        <v>Q3</v>
      </c>
      <c r="E2460" s="4">
        <f>MONTH(SalesDataTable[[#This Row],[Order Date]])</f>
        <v>7</v>
      </c>
      <c r="F2460" s="4" t="str">
        <f>TEXT(SalesDataTable[[#This Row],[Order Date]],"MMM")</f>
        <v>Jul</v>
      </c>
      <c r="G2460" s="4" t="s">
        <v>20</v>
      </c>
      <c r="H2460" s="4" t="s">
        <v>47</v>
      </c>
      <c r="I2460" s="4" t="s">
        <v>2</v>
      </c>
      <c r="J2460" s="4" t="s">
        <v>16</v>
      </c>
      <c r="K2460" s="4" t="s">
        <v>9</v>
      </c>
      <c r="L2460" s="4" t="s">
        <v>37</v>
      </c>
      <c r="M2460" s="8">
        <v>2</v>
      </c>
      <c r="N2460" s="5">
        <v>157.66</v>
      </c>
      <c r="O2460" s="6">
        <v>0</v>
      </c>
      <c r="P2460" s="5">
        <v>78.760000000000005</v>
      </c>
      <c r="Q2460" s="5">
        <f t="shared" si="152"/>
        <v>315.32</v>
      </c>
      <c r="R2460" s="5">
        <f t="shared" si="153"/>
        <v>157.52000000000001</v>
      </c>
      <c r="S2460" s="5">
        <f t="shared" si="154"/>
        <v>157.79999999999998</v>
      </c>
      <c r="T2460" s="7">
        <f t="shared" si="155"/>
        <v>0.50044399340352652</v>
      </c>
    </row>
    <row r="2461" spans="1:20" ht="15.6">
      <c r="A2461" s="2">
        <v>4761</v>
      </c>
      <c r="B2461" s="3">
        <v>46134</v>
      </c>
      <c r="C2461" s="4">
        <f>YEAR(SalesDataTable[[#This Row],[Order Date]])</f>
        <v>2026</v>
      </c>
      <c r="D2461" s="4" t="str">
        <f>"Q"&amp;ROUNDUP(MONTH(SalesDataTable[[#This Row],[Order Date]])/3,0)</f>
        <v>Q2</v>
      </c>
      <c r="E2461" s="4">
        <f>MONTH(SalesDataTable[[#This Row],[Order Date]])</f>
        <v>4</v>
      </c>
      <c r="F2461" s="4" t="str">
        <f>TEXT(SalesDataTable[[#This Row],[Order Date]],"MMM")</f>
        <v>Apr</v>
      </c>
      <c r="G2461" s="4" t="s">
        <v>0</v>
      </c>
      <c r="H2461" s="4" t="s">
        <v>1</v>
      </c>
      <c r="I2461" s="4" t="s">
        <v>28</v>
      </c>
      <c r="J2461" s="4" t="s">
        <v>13</v>
      </c>
      <c r="K2461" s="4" t="s">
        <v>9</v>
      </c>
      <c r="L2461" s="4" t="s">
        <v>17</v>
      </c>
      <c r="M2461" s="8">
        <v>1</v>
      </c>
      <c r="N2461" s="5">
        <v>141.99</v>
      </c>
      <c r="O2461" s="6">
        <v>0.05</v>
      </c>
      <c r="P2461" s="5">
        <v>79.7</v>
      </c>
      <c r="Q2461" s="5">
        <f t="shared" si="152"/>
        <v>134.8905</v>
      </c>
      <c r="R2461" s="5">
        <f t="shared" si="153"/>
        <v>79.7</v>
      </c>
      <c r="S2461" s="5">
        <f t="shared" si="154"/>
        <v>55.1905</v>
      </c>
      <c r="T2461" s="7">
        <f t="shared" si="155"/>
        <v>0.40915038494186023</v>
      </c>
    </row>
    <row r="2462" spans="1:20" ht="15.6">
      <c r="A2462" s="2">
        <v>4762</v>
      </c>
      <c r="B2462" s="3">
        <v>46322</v>
      </c>
      <c r="C2462" s="4">
        <f>YEAR(SalesDataTable[[#This Row],[Order Date]])</f>
        <v>2026</v>
      </c>
      <c r="D2462" s="4" t="str">
        <f>"Q"&amp;ROUNDUP(MONTH(SalesDataTable[[#This Row],[Order Date]])/3,0)</f>
        <v>Q4</v>
      </c>
      <c r="E2462" s="4">
        <f>MONTH(SalesDataTable[[#This Row],[Order Date]])</f>
        <v>10</v>
      </c>
      <c r="F2462" s="4" t="str">
        <f>TEXT(SalesDataTable[[#This Row],[Order Date]],"MMM")</f>
        <v>Oct</v>
      </c>
      <c r="G2462" s="4" t="s">
        <v>6</v>
      </c>
      <c r="H2462" s="4" t="s">
        <v>43</v>
      </c>
      <c r="I2462" s="4" t="s">
        <v>28</v>
      </c>
      <c r="J2462" s="4" t="s">
        <v>13</v>
      </c>
      <c r="K2462" s="4" t="s">
        <v>34</v>
      </c>
      <c r="L2462" s="4" t="s">
        <v>45</v>
      </c>
      <c r="M2462" s="8">
        <v>2</v>
      </c>
      <c r="N2462" s="5">
        <v>51.76</v>
      </c>
      <c r="O2462" s="6">
        <v>0</v>
      </c>
      <c r="P2462" s="5">
        <v>21.64</v>
      </c>
      <c r="Q2462" s="5">
        <f t="shared" si="152"/>
        <v>103.52</v>
      </c>
      <c r="R2462" s="5">
        <f t="shared" si="153"/>
        <v>43.28</v>
      </c>
      <c r="S2462" s="5">
        <f t="shared" si="154"/>
        <v>60.239999999999995</v>
      </c>
      <c r="T2462" s="7">
        <f t="shared" si="155"/>
        <v>0.58191653786707875</v>
      </c>
    </row>
    <row r="2463" spans="1:20" ht="15.6">
      <c r="A2463" s="2">
        <v>4763</v>
      </c>
      <c r="B2463" s="3">
        <v>46314</v>
      </c>
      <c r="C2463" s="4">
        <f>YEAR(SalesDataTable[[#This Row],[Order Date]])</f>
        <v>2026</v>
      </c>
      <c r="D2463" s="4" t="str">
        <f>"Q"&amp;ROUNDUP(MONTH(SalesDataTable[[#This Row],[Order Date]])/3,0)</f>
        <v>Q4</v>
      </c>
      <c r="E2463" s="4">
        <f>MONTH(SalesDataTable[[#This Row],[Order Date]])</f>
        <v>10</v>
      </c>
      <c r="F2463" s="4" t="str">
        <f>TEXT(SalesDataTable[[#This Row],[Order Date]],"MMM")</f>
        <v>Oct</v>
      </c>
      <c r="G2463" s="4" t="s">
        <v>20</v>
      </c>
      <c r="H2463" s="4" t="s">
        <v>33</v>
      </c>
      <c r="I2463" s="4" t="s">
        <v>28</v>
      </c>
      <c r="J2463" s="4" t="s">
        <v>13</v>
      </c>
      <c r="K2463" s="4" t="s">
        <v>4</v>
      </c>
      <c r="L2463" s="4" t="s">
        <v>30</v>
      </c>
      <c r="M2463" s="8">
        <v>6</v>
      </c>
      <c r="N2463" s="5">
        <v>101.6</v>
      </c>
      <c r="O2463" s="6">
        <v>0</v>
      </c>
      <c r="P2463" s="5">
        <v>50.17</v>
      </c>
      <c r="Q2463" s="5">
        <f t="shared" si="152"/>
        <v>609.59999999999991</v>
      </c>
      <c r="R2463" s="5">
        <f t="shared" si="153"/>
        <v>301.02</v>
      </c>
      <c r="S2463" s="5">
        <f t="shared" si="154"/>
        <v>308.57999999999993</v>
      </c>
      <c r="T2463" s="7">
        <f t="shared" si="155"/>
        <v>0.50620078740157481</v>
      </c>
    </row>
    <row r="2464" spans="1:20" ht="15.6">
      <c r="A2464" s="2">
        <v>4764</v>
      </c>
      <c r="B2464" s="3">
        <v>46117</v>
      </c>
      <c r="C2464" s="4">
        <f>YEAR(SalesDataTable[[#This Row],[Order Date]])</f>
        <v>2026</v>
      </c>
      <c r="D2464" s="4" t="str">
        <f>"Q"&amp;ROUNDUP(MONTH(SalesDataTable[[#This Row],[Order Date]])/3,0)</f>
        <v>Q2</v>
      </c>
      <c r="E2464" s="4">
        <f>MONTH(SalesDataTable[[#This Row],[Order Date]])</f>
        <v>4</v>
      </c>
      <c r="F2464" s="4" t="str">
        <f>TEXT(SalesDataTable[[#This Row],[Order Date]],"MMM")</f>
        <v>Apr</v>
      </c>
      <c r="G2464" s="4" t="s">
        <v>20</v>
      </c>
      <c r="H2464" s="4" t="s">
        <v>47</v>
      </c>
      <c r="I2464" s="4" t="s">
        <v>28</v>
      </c>
      <c r="J2464" s="4" t="s">
        <v>13</v>
      </c>
      <c r="K2464" s="4" t="s">
        <v>4</v>
      </c>
      <c r="L2464" s="4" t="s">
        <v>26</v>
      </c>
      <c r="M2464" s="8">
        <v>6</v>
      </c>
      <c r="N2464" s="5">
        <v>39.6</v>
      </c>
      <c r="O2464" s="6">
        <v>0.15</v>
      </c>
      <c r="P2464" s="5">
        <v>17.010000000000002</v>
      </c>
      <c r="Q2464" s="5">
        <f t="shared" si="152"/>
        <v>201.96</v>
      </c>
      <c r="R2464" s="5">
        <f t="shared" si="153"/>
        <v>102.06</v>
      </c>
      <c r="S2464" s="5">
        <f t="shared" si="154"/>
        <v>99.9</v>
      </c>
      <c r="T2464" s="7">
        <f t="shared" si="155"/>
        <v>0.49465240641711233</v>
      </c>
    </row>
    <row r="2465" spans="1:20" ht="15.6">
      <c r="A2465" s="2">
        <v>4765</v>
      </c>
      <c r="B2465" s="3">
        <v>46258</v>
      </c>
      <c r="C2465" s="4">
        <f>YEAR(SalesDataTable[[#This Row],[Order Date]])</f>
        <v>2026</v>
      </c>
      <c r="D2465" s="4" t="str">
        <f>"Q"&amp;ROUNDUP(MONTH(SalesDataTable[[#This Row],[Order Date]])/3,0)</f>
        <v>Q3</v>
      </c>
      <c r="E2465" s="4">
        <f>MONTH(SalesDataTable[[#This Row],[Order Date]])</f>
        <v>8</v>
      </c>
      <c r="F2465" s="4" t="str">
        <f>TEXT(SalesDataTable[[#This Row],[Order Date]],"MMM")</f>
        <v>Aug</v>
      </c>
      <c r="G2465" s="4" t="s">
        <v>0</v>
      </c>
      <c r="H2465" s="4" t="s">
        <v>50</v>
      </c>
      <c r="I2465" s="4" t="s">
        <v>2</v>
      </c>
      <c r="J2465" s="4" t="s">
        <v>13</v>
      </c>
      <c r="K2465" s="4" t="s">
        <v>4</v>
      </c>
      <c r="L2465" s="4" t="s">
        <v>5</v>
      </c>
      <c r="M2465" s="8">
        <v>1</v>
      </c>
      <c r="N2465" s="5">
        <v>80.099999999999994</v>
      </c>
      <c r="O2465" s="6">
        <v>0.05</v>
      </c>
      <c r="P2465" s="5">
        <v>43.49</v>
      </c>
      <c r="Q2465" s="5">
        <f t="shared" si="152"/>
        <v>76.094999999999985</v>
      </c>
      <c r="R2465" s="5">
        <f t="shared" si="153"/>
        <v>43.49</v>
      </c>
      <c r="S2465" s="5">
        <f t="shared" si="154"/>
        <v>32.604999999999983</v>
      </c>
      <c r="T2465" s="7">
        <f t="shared" si="155"/>
        <v>0.42847756094355727</v>
      </c>
    </row>
    <row r="2466" spans="1:20" ht="15.6">
      <c r="A2466" s="2">
        <v>4767</v>
      </c>
      <c r="B2466" s="3">
        <v>46247</v>
      </c>
      <c r="C2466" s="4">
        <f>YEAR(SalesDataTable[[#This Row],[Order Date]])</f>
        <v>2026</v>
      </c>
      <c r="D2466" s="4" t="str">
        <f>"Q"&amp;ROUNDUP(MONTH(SalesDataTable[[#This Row],[Order Date]])/3,0)</f>
        <v>Q3</v>
      </c>
      <c r="E2466" s="4">
        <f>MONTH(SalesDataTable[[#This Row],[Order Date]])</f>
        <v>8</v>
      </c>
      <c r="F2466" s="4" t="str">
        <f>TEXT(SalesDataTable[[#This Row],[Order Date]],"MMM")</f>
        <v>Aug</v>
      </c>
      <c r="G2466" s="4" t="s">
        <v>20</v>
      </c>
      <c r="H2466" s="4" t="s">
        <v>33</v>
      </c>
      <c r="I2466" s="4" t="s">
        <v>28</v>
      </c>
      <c r="J2466" s="4" t="s">
        <v>16</v>
      </c>
      <c r="K2466" s="4" t="s">
        <v>34</v>
      </c>
      <c r="L2466" s="4" t="s">
        <v>35</v>
      </c>
      <c r="M2466" s="8">
        <v>1</v>
      </c>
      <c r="N2466" s="5">
        <v>39.61</v>
      </c>
      <c r="O2466" s="6">
        <v>0.1</v>
      </c>
      <c r="P2466" s="5">
        <v>14.85</v>
      </c>
      <c r="Q2466" s="5">
        <f t="shared" si="152"/>
        <v>35.649000000000001</v>
      </c>
      <c r="R2466" s="5">
        <f t="shared" si="153"/>
        <v>14.85</v>
      </c>
      <c r="S2466" s="5">
        <f t="shared" si="154"/>
        <v>20.798999999999999</v>
      </c>
      <c r="T2466" s="7">
        <f t="shared" si="155"/>
        <v>0.58343852562484222</v>
      </c>
    </row>
    <row r="2467" spans="1:20" ht="15.6">
      <c r="A2467" s="2">
        <v>4768</v>
      </c>
      <c r="B2467" s="3">
        <v>46213</v>
      </c>
      <c r="C2467" s="4">
        <f>YEAR(SalesDataTable[[#This Row],[Order Date]])</f>
        <v>2026</v>
      </c>
      <c r="D2467" s="4" t="str">
        <f>"Q"&amp;ROUNDUP(MONTH(SalesDataTable[[#This Row],[Order Date]])/3,0)</f>
        <v>Q3</v>
      </c>
      <c r="E2467" s="4">
        <f>MONTH(SalesDataTable[[#This Row],[Order Date]])</f>
        <v>7</v>
      </c>
      <c r="F2467" s="4" t="str">
        <f>TEXT(SalesDataTable[[#This Row],[Order Date]],"MMM")</f>
        <v>Jul</v>
      </c>
      <c r="G2467" s="4" t="s">
        <v>6</v>
      </c>
      <c r="H2467" s="4" t="s">
        <v>7</v>
      </c>
      <c r="I2467" s="4" t="s">
        <v>2</v>
      </c>
      <c r="J2467" s="4" t="s">
        <v>16</v>
      </c>
      <c r="K2467" s="4" t="s">
        <v>4</v>
      </c>
      <c r="L2467" s="4" t="s">
        <v>30</v>
      </c>
      <c r="M2467" s="8">
        <v>1</v>
      </c>
      <c r="N2467" s="5">
        <v>101.58</v>
      </c>
      <c r="O2467" s="6">
        <v>0</v>
      </c>
      <c r="P2467" s="5">
        <v>49.83</v>
      </c>
      <c r="Q2467" s="5">
        <f t="shared" si="152"/>
        <v>101.58</v>
      </c>
      <c r="R2467" s="5">
        <f t="shared" si="153"/>
        <v>49.83</v>
      </c>
      <c r="S2467" s="5">
        <f t="shared" si="154"/>
        <v>51.75</v>
      </c>
      <c r="T2467" s="7">
        <f t="shared" si="155"/>
        <v>0.50945067926757237</v>
      </c>
    </row>
    <row r="2468" spans="1:20" ht="15.6">
      <c r="A2468" s="2">
        <v>4775</v>
      </c>
      <c r="B2468" s="3">
        <v>46253</v>
      </c>
      <c r="C2468" s="4">
        <f>YEAR(SalesDataTable[[#This Row],[Order Date]])</f>
        <v>2026</v>
      </c>
      <c r="D2468" s="4" t="str">
        <f>"Q"&amp;ROUNDUP(MONTH(SalesDataTable[[#This Row],[Order Date]])/3,0)</f>
        <v>Q3</v>
      </c>
      <c r="E2468" s="4">
        <f>MONTH(SalesDataTable[[#This Row],[Order Date]])</f>
        <v>8</v>
      </c>
      <c r="F2468" s="4" t="str">
        <f>TEXT(SalesDataTable[[#This Row],[Order Date]],"MMM")</f>
        <v>Aug</v>
      </c>
      <c r="G2468" s="4" t="s">
        <v>11</v>
      </c>
      <c r="H2468" s="4" t="s">
        <v>39</v>
      </c>
      <c r="I2468" s="4" t="s">
        <v>28</v>
      </c>
      <c r="J2468" s="4" t="s">
        <v>3</v>
      </c>
      <c r="K2468" s="4" t="s">
        <v>4</v>
      </c>
      <c r="L2468" s="4" t="s">
        <v>30</v>
      </c>
      <c r="M2468" s="8">
        <v>1</v>
      </c>
      <c r="N2468" s="5">
        <v>103.92</v>
      </c>
      <c r="O2468" s="6">
        <v>0.05</v>
      </c>
      <c r="P2468" s="5">
        <v>50.71</v>
      </c>
      <c r="Q2468" s="5">
        <f t="shared" si="152"/>
        <v>98.724000000000004</v>
      </c>
      <c r="R2468" s="5">
        <f t="shared" si="153"/>
        <v>50.71</v>
      </c>
      <c r="S2468" s="5">
        <f t="shared" si="154"/>
        <v>48.014000000000003</v>
      </c>
      <c r="T2468" s="7">
        <f t="shared" si="155"/>
        <v>0.48634577205137558</v>
      </c>
    </row>
    <row r="2469" spans="1:20" ht="15.6">
      <c r="A2469" s="2">
        <v>4778</v>
      </c>
      <c r="B2469" s="3">
        <v>46242</v>
      </c>
      <c r="C2469" s="4">
        <f>YEAR(SalesDataTable[[#This Row],[Order Date]])</f>
        <v>2026</v>
      </c>
      <c r="D2469" s="4" t="str">
        <f>"Q"&amp;ROUNDUP(MONTH(SalesDataTable[[#This Row],[Order Date]])/3,0)</f>
        <v>Q3</v>
      </c>
      <c r="E2469" s="4">
        <f>MONTH(SalesDataTable[[#This Row],[Order Date]])</f>
        <v>8</v>
      </c>
      <c r="F2469" s="4" t="str">
        <f>TEXT(SalesDataTable[[#This Row],[Order Date]],"MMM")</f>
        <v>Aug</v>
      </c>
      <c r="G2469" s="4" t="s">
        <v>6</v>
      </c>
      <c r="H2469" s="4" t="s">
        <v>43</v>
      </c>
      <c r="I2469" s="4" t="s">
        <v>19</v>
      </c>
      <c r="J2469" s="4" t="s">
        <v>13</v>
      </c>
      <c r="K2469" s="4" t="s">
        <v>9</v>
      </c>
      <c r="L2469" s="4" t="s">
        <v>37</v>
      </c>
      <c r="M2469" s="8">
        <v>1</v>
      </c>
      <c r="N2469" s="5">
        <v>152.72</v>
      </c>
      <c r="O2469" s="6">
        <v>0</v>
      </c>
      <c r="P2469" s="5">
        <v>77.73</v>
      </c>
      <c r="Q2469" s="5">
        <f t="shared" si="152"/>
        <v>152.72</v>
      </c>
      <c r="R2469" s="5">
        <f t="shared" si="153"/>
        <v>77.73</v>
      </c>
      <c r="S2469" s="5">
        <f t="shared" si="154"/>
        <v>74.989999999999995</v>
      </c>
      <c r="T2469" s="7">
        <f t="shared" si="155"/>
        <v>0.4910293347302252</v>
      </c>
    </row>
    <row r="2470" spans="1:20" ht="15.6">
      <c r="A2470" s="2">
        <v>4780</v>
      </c>
      <c r="B2470" s="3">
        <v>46184</v>
      </c>
      <c r="C2470" s="4">
        <f>YEAR(SalesDataTable[[#This Row],[Order Date]])</f>
        <v>2026</v>
      </c>
      <c r="D2470" s="4" t="str">
        <f>"Q"&amp;ROUNDUP(MONTH(SalesDataTable[[#This Row],[Order Date]])/3,0)</f>
        <v>Q2</v>
      </c>
      <c r="E2470" s="4">
        <f>MONTH(SalesDataTable[[#This Row],[Order Date]])</f>
        <v>6</v>
      </c>
      <c r="F2470" s="4" t="str">
        <f>TEXT(SalesDataTable[[#This Row],[Order Date]],"MMM")</f>
        <v>Jun</v>
      </c>
      <c r="G2470" s="4" t="s">
        <v>6</v>
      </c>
      <c r="H2470" s="4" t="s">
        <v>43</v>
      </c>
      <c r="I2470" s="4" t="s">
        <v>19</v>
      </c>
      <c r="J2470" s="4" t="s">
        <v>3</v>
      </c>
      <c r="K2470" s="4" t="s">
        <v>4</v>
      </c>
      <c r="L2470" s="4" t="s">
        <v>5</v>
      </c>
      <c r="M2470" s="8">
        <v>1</v>
      </c>
      <c r="N2470" s="5">
        <v>82.47</v>
      </c>
      <c r="O2470" s="6">
        <v>0.1</v>
      </c>
      <c r="P2470" s="5">
        <v>42.73</v>
      </c>
      <c r="Q2470" s="5">
        <f t="shared" si="152"/>
        <v>74.222999999999999</v>
      </c>
      <c r="R2470" s="5">
        <f t="shared" si="153"/>
        <v>42.73</v>
      </c>
      <c r="S2470" s="5">
        <f t="shared" si="154"/>
        <v>31.493000000000002</v>
      </c>
      <c r="T2470" s="7">
        <f t="shared" si="155"/>
        <v>0.42430243994449163</v>
      </c>
    </row>
    <row r="2471" spans="1:20" ht="15.6">
      <c r="A2471" s="2">
        <v>4783</v>
      </c>
      <c r="B2471" s="3">
        <v>46375</v>
      </c>
      <c r="C2471" s="4">
        <f>YEAR(SalesDataTable[[#This Row],[Order Date]])</f>
        <v>2026</v>
      </c>
      <c r="D2471" s="4" t="str">
        <f>"Q"&amp;ROUNDUP(MONTH(SalesDataTable[[#This Row],[Order Date]])/3,0)</f>
        <v>Q4</v>
      </c>
      <c r="E2471" s="4">
        <f>MONTH(SalesDataTable[[#This Row],[Order Date]])</f>
        <v>12</v>
      </c>
      <c r="F2471" s="4" t="str">
        <f>TEXT(SalesDataTable[[#This Row],[Order Date]],"MMM")</f>
        <v>Dec</v>
      </c>
      <c r="G2471" s="4" t="s">
        <v>20</v>
      </c>
      <c r="H2471" s="4" t="s">
        <v>31</v>
      </c>
      <c r="I2471" s="4" t="s">
        <v>2</v>
      </c>
      <c r="J2471" s="4" t="s">
        <v>13</v>
      </c>
      <c r="K2471" s="4" t="s">
        <v>23</v>
      </c>
      <c r="L2471" s="4" t="s">
        <v>51</v>
      </c>
      <c r="M2471" s="8">
        <v>2</v>
      </c>
      <c r="N2471" s="5">
        <v>122</v>
      </c>
      <c r="O2471" s="6">
        <v>0.15</v>
      </c>
      <c r="P2471" s="5">
        <v>60.01</v>
      </c>
      <c r="Q2471" s="5">
        <f t="shared" si="152"/>
        <v>207.4</v>
      </c>
      <c r="R2471" s="5">
        <f t="shared" si="153"/>
        <v>120.02</v>
      </c>
      <c r="S2471" s="5">
        <f t="shared" si="154"/>
        <v>87.38000000000001</v>
      </c>
      <c r="T2471" s="7">
        <f t="shared" si="155"/>
        <v>0.4213114754098361</v>
      </c>
    </row>
    <row r="2472" spans="1:20" ht="15.6">
      <c r="A2472" s="2">
        <v>4784</v>
      </c>
      <c r="B2472" s="3">
        <v>46104</v>
      </c>
      <c r="C2472" s="4">
        <f>YEAR(SalesDataTable[[#This Row],[Order Date]])</f>
        <v>2026</v>
      </c>
      <c r="D2472" s="4" t="str">
        <f>"Q"&amp;ROUNDUP(MONTH(SalesDataTable[[#This Row],[Order Date]])/3,0)</f>
        <v>Q1</v>
      </c>
      <c r="E2472" s="4">
        <f>MONTH(SalesDataTable[[#This Row],[Order Date]])</f>
        <v>3</v>
      </c>
      <c r="F2472" s="4" t="str">
        <f>TEXT(SalesDataTable[[#This Row],[Order Date]],"MMM")</f>
        <v>Mar</v>
      </c>
      <c r="G2472" s="4" t="s">
        <v>0</v>
      </c>
      <c r="H2472" s="4" t="s">
        <v>50</v>
      </c>
      <c r="I2472" s="4" t="s">
        <v>2</v>
      </c>
      <c r="J2472" s="4" t="s">
        <v>13</v>
      </c>
      <c r="K2472" s="4" t="s">
        <v>4</v>
      </c>
      <c r="L2472" s="4" t="s">
        <v>30</v>
      </c>
      <c r="M2472" s="8">
        <v>1</v>
      </c>
      <c r="N2472" s="5">
        <v>101.43</v>
      </c>
      <c r="O2472" s="6">
        <v>0</v>
      </c>
      <c r="P2472" s="5">
        <v>51.78</v>
      </c>
      <c r="Q2472" s="5">
        <f t="shared" si="152"/>
        <v>101.43</v>
      </c>
      <c r="R2472" s="5">
        <f t="shared" si="153"/>
        <v>51.78</v>
      </c>
      <c r="S2472" s="5">
        <f t="shared" si="154"/>
        <v>49.650000000000006</v>
      </c>
      <c r="T2472" s="7">
        <f t="shared" si="155"/>
        <v>0.4895001478852411</v>
      </c>
    </row>
    <row r="2473" spans="1:20" ht="15.6">
      <c r="A2473" s="2">
        <v>4786</v>
      </c>
      <c r="B2473" s="3">
        <v>46191</v>
      </c>
      <c r="C2473" s="4">
        <f>YEAR(SalesDataTable[[#This Row],[Order Date]])</f>
        <v>2026</v>
      </c>
      <c r="D2473" s="4" t="str">
        <f>"Q"&amp;ROUNDUP(MONTH(SalesDataTable[[#This Row],[Order Date]])/3,0)</f>
        <v>Q2</v>
      </c>
      <c r="E2473" s="4">
        <f>MONTH(SalesDataTable[[#This Row],[Order Date]])</f>
        <v>6</v>
      </c>
      <c r="F2473" s="4" t="str">
        <f>TEXT(SalesDataTable[[#This Row],[Order Date]],"MMM")</f>
        <v>Jun</v>
      </c>
      <c r="G2473" s="4" t="s">
        <v>20</v>
      </c>
      <c r="H2473" s="4" t="s">
        <v>31</v>
      </c>
      <c r="I2473" s="4" t="s">
        <v>2</v>
      </c>
      <c r="J2473" s="4" t="s">
        <v>3</v>
      </c>
      <c r="K2473" s="4" t="s">
        <v>14</v>
      </c>
      <c r="L2473" s="4" t="s">
        <v>32</v>
      </c>
      <c r="M2473" s="8">
        <v>3</v>
      </c>
      <c r="N2473" s="5">
        <v>46.79</v>
      </c>
      <c r="O2473" s="6">
        <v>0.1</v>
      </c>
      <c r="P2473" s="5">
        <v>18.25</v>
      </c>
      <c r="Q2473" s="5">
        <f t="shared" si="152"/>
        <v>126.33300000000001</v>
      </c>
      <c r="R2473" s="5">
        <f t="shared" si="153"/>
        <v>54.75</v>
      </c>
      <c r="S2473" s="5">
        <f t="shared" si="154"/>
        <v>71.583000000000013</v>
      </c>
      <c r="T2473" s="7">
        <f t="shared" si="155"/>
        <v>0.56662154781411034</v>
      </c>
    </row>
    <row r="2474" spans="1:20" ht="15.6">
      <c r="A2474" s="2">
        <v>4787</v>
      </c>
      <c r="B2474" s="3">
        <v>46110</v>
      </c>
      <c r="C2474" s="4">
        <f>YEAR(SalesDataTable[[#This Row],[Order Date]])</f>
        <v>2026</v>
      </c>
      <c r="D2474" s="4" t="str">
        <f>"Q"&amp;ROUNDUP(MONTH(SalesDataTable[[#This Row],[Order Date]])/3,0)</f>
        <v>Q1</v>
      </c>
      <c r="E2474" s="4">
        <f>MONTH(SalesDataTable[[#This Row],[Order Date]])</f>
        <v>3</v>
      </c>
      <c r="F2474" s="4" t="str">
        <f>TEXT(SalesDataTable[[#This Row],[Order Date]],"MMM")</f>
        <v>Mar</v>
      </c>
      <c r="G2474" s="4" t="s">
        <v>20</v>
      </c>
      <c r="H2474" s="4" t="s">
        <v>47</v>
      </c>
      <c r="I2474" s="4" t="s">
        <v>28</v>
      </c>
      <c r="J2474" s="4" t="s">
        <v>13</v>
      </c>
      <c r="K2474" s="4" t="s">
        <v>9</v>
      </c>
      <c r="L2474" s="4" t="s">
        <v>17</v>
      </c>
      <c r="M2474" s="8">
        <v>1</v>
      </c>
      <c r="N2474" s="5">
        <v>142.87</v>
      </c>
      <c r="O2474" s="6">
        <v>0.1</v>
      </c>
      <c r="P2474" s="5">
        <v>77.33</v>
      </c>
      <c r="Q2474" s="5">
        <f t="shared" si="152"/>
        <v>128.583</v>
      </c>
      <c r="R2474" s="5">
        <f t="shared" si="153"/>
        <v>77.33</v>
      </c>
      <c r="S2474" s="5">
        <f t="shared" si="154"/>
        <v>51.253</v>
      </c>
      <c r="T2474" s="7">
        <f t="shared" si="155"/>
        <v>0.39859857057309289</v>
      </c>
    </row>
    <row r="2475" spans="1:20" ht="15.6">
      <c r="A2475" s="2">
        <v>4789</v>
      </c>
      <c r="B2475" s="3">
        <v>46033</v>
      </c>
      <c r="C2475" s="4">
        <f>YEAR(SalesDataTable[[#This Row],[Order Date]])</f>
        <v>2026</v>
      </c>
      <c r="D2475" s="4" t="str">
        <f>"Q"&amp;ROUNDUP(MONTH(SalesDataTable[[#This Row],[Order Date]])/3,0)</f>
        <v>Q1</v>
      </c>
      <c r="E2475" s="4">
        <f>MONTH(SalesDataTable[[#This Row],[Order Date]])</f>
        <v>1</v>
      </c>
      <c r="F2475" s="4" t="str">
        <f>TEXT(SalesDataTable[[#This Row],[Order Date]],"MMM")</f>
        <v>Jan</v>
      </c>
      <c r="G2475" s="4" t="s">
        <v>20</v>
      </c>
      <c r="H2475" s="4" t="s">
        <v>31</v>
      </c>
      <c r="I2475" s="4" t="s">
        <v>2</v>
      </c>
      <c r="J2475" s="4" t="s">
        <v>3</v>
      </c>
      <c r="K2475" s="4" t="s">
        <v>4</v>
      </c>
      <c r="L2475" s="4" t="s">
        <v>5</v>
      </c>
      <c r="M2475" s="8">
        <v>1</v>
      </c>
      <c r="N2475" s="5">
        <v>79.930000000000007</v>
      </c>
      <c r="O2475" s="6">
        <v>0.05</v>
      </c>
      <c r="P2475" s="5">
        <v>43.73</v>
      </c>
      <c r="Q2475" s="5">
        <f t="shared" si="152"/>
        <v>75.933500000000009</v>
      </c>
      <c r="R2475" s="5">
        <f t="shared" si="153"/>
        <v>43.73</v>
      </c>
      <c r="S2475" s="5">
        <f t="shared" si="154"/>
        <v>32.203500000000012</v>
      </c>
      <c r="T2475" s="7">
        <f t="shared" si="155"/>
        <v>0.42410135184075554</v>
      </c>
    </row>
    <row r="2476" spans="1:20" ht="15.6">
      <c r="A2476" s="2">
        <v>4791</v>
      </c>
      <c r="B2476" s="3">
        <v>46359</v>
      </c>
      <c r="C2476" s="4">
        <f>YEAR(SalesDataTable[[#This Row],[Order Date]])</f>
        <v>2026</v>
      </c>
      <c r="D2476" s="4" t="str">
        <f>"Q"&amp;ROUNDUP(MONTH(SalesDataTable[[#This Row],[Order Date]])/3,0)</f>
        <v>Q4</v>
      </c>
      <c r="E2476" s="4">
        <f>MONTH(SalesDataTable[[#This Row],[Order Date]])</f>
        <v>12</v>
      </c>
      <c r="F2476" s="4" t="str">
        <f>TEXT(SalesDataTable[[#This Row],[Order Date]],"MMM")</f>
        <v>Dec</v>
      </c>
      <c r="G2476" s="4" t="s">
        <v>6</v>
      </c>
      <c r="H2476" s="4" t="s">
        <v>43</v>
      </c>
      <c r="I2476" s="4" t="s">
        <v>2</v>
      </c>
      <c r="J2476" s="4" t="s">
        <v>13</v>
      </c>
      <c r="K2476" s="4" t="s">
        <v>9</v>
      </c>
      <c r="L2476" s="4" t="s">
        <v>46</v>
      </c>
      <c r="M2476" s="8">
        <v>2</v>
      </c>
      <c r="N2476" s="5">
        <v>70.59</v>
      </c>
      <c r="O2476" s="6">
        <v>0.1</v>
      </c>
      <c r="P2476" s="5">
        <v>32.68</v>
      </c>
      <c r="Q2476" s="5">
        <f t="shared" si="152"/>
        <v>127.06200000000001</v>
      </c>
      <c r="R2476" s="5">
        <f t="shared" si="153"/>
        <v>65.36</v>
      </c>
      <c r="S2476" s="5">
        <f t="shared" si="154"/>
        <v>61.702000000000012</v>
      </c>
      <c r="T2476" s="7">
        <f t="shared" si="155"/>
        <v>0.48560545245628123</v>
      </c>
    </row>
    <row r="2477" spans="1:20" ht="15.6">
      <c r="A2477" s="2">
        <v>4795</v>
      </c>
      <c r="B2477" s="3">
        <v>46152</v>
      </c>
      <c r="C2477" s="4">
        <f>YEAR(SalesDataTable[[#This Row],[Order Date]])</f>
        <v>2026</v>
      </c>
      <c r="D2477" s="4" t="str">
        <f>"Q"&amp;ROUNDUP(MONTH(SalesDataTable[[#This Row],[Order Date]])/3,0)</f>
        <v>Q2</v>
      </c>
      <c r="E2477" s="4">
        <f>MONTH(SalesDataTable[[#This Row],[Order Date]])</f>
        <v>5</v>
      </c>
      <c r="F2477" s="4" t="str">
        <f>TEXT(SalesDataTable[[#This Row],[Order Date]],"MMM")</f>
        <v>May</v>
      </c>
      <c r="G2477" s="4" t="s">
        <v>20</v>
      </c>
      <c r="H2477" s="4" t="s">
        <v>21</v>
      </c>
      <c r="I2477" s="4" t="s">
        <v>28</v>
      </c>
      <c r="J2477" s="4" t="s">
        <v>3</v>
      </c>
      <c r="K2477" s="4" t="s">
        <v>9</v>
      </c>
      <c r="L2477" s="4" t="s">
        <v>46</v>
      </c>
      <c r="M2477" s="8">
        <v>2</v>
      </c>
      <c r="N2477" s="5">
        <v>72.25</v>
      </c>
      <c r="O2477" s="6">
        <v>0</v>
      </c>
      <c r="P2477" s="5">
        <v>32.25</v>
      </c>
      <c r="Q2477" s="5">
        <f t="shared" si="152"/>
        <v>144.5</v>
      </c>
      <c r="R2477" s="5">
        <f t="shared" si="153"/>
        <v>64.5</v>
      </c>
      <c r="S2477" s="5">
        <f t="shared" si="154"/>
        <v>80</v>
      </c>
      <c r="T2477" s="7">
        <f t="shared" si="155"/>
        <v>0.55363321799307963</v>
      </c>
    </row>
    <row r="2478" spans="1:20" ht="15.6">
      <c r="A2478" s="2">
        <v>4796</v>
      </c>
      <c r="B2478" s="3">
        <v>46106</v>
      </c>
      <c r="C2478" s="4">
        <f>YEAR(SalesDataTable[[#This Row],[Order Date]])</f>
        <v>2026</v>
      </c>
      <c r="D2478" s="4" t="str">
        <f>"Q"&amp;ROUNDUP(MONTH(SalesDataTable[[#This Row],[Order Date]])/3,0)</f>
        <v>Q1</v>
      </c>
      <c r="E2478" s="4">
        <f>MONTH(SalesDataTable[[#This Row],[Order Date]])</f>
        <v>3</v>
      </c>
      <c r="F2478" s="4" t="str">
        <f>TEXT(SalesDataTable[[#This Row],[Order Date]],"MMM")</f>
        <v>Mar</v>
      </c>
      <c r="G2478" s="4" t="s">
        <v>6</v>
      </c>
      <c r="H2478" s="4" t="s">
        <v>43</v>
      </c>
      <c r="I2478" s="4" t="s">
        <v>2</v>
      </c>
      <c r="J2478" s="4" t="s">
        <v>13</v>
      </c>
      <c r="K2478" s="4" t="s">
        <v>34</v>
      </c>
      <c r="L2478" s="4" t="s">
        <v>35</v>
      </c>
      <c r="M2478" s="8">
        <v>2</v>
      </c>
      <c r="N2478" s="5">
        <v>39.409999999999997</v>
      </c>
      <c r="O2478" s="6">
        <v>0.15</v>
      </c>
      <c r="P2478" s="5">
        <v>14.91</v>
      </c>
      <c r="Q2478" s="5">
        <f t="shared" si="152"/>
        <v>66.996999999999986</v>
      </c>
      <c r="R2478" s="5">
        <f t="shared" si="153"/>
        <v>29.82</v>
      </c>
      <c r="S2478" s="5">
        <f t="shared" si="154"/>
        <v>37.176999999999985</v>
      </c>
      <c r="T2478" s="7">
        <f t="shared" si="155"/>
        <v>0.55490544352732207</v>
      </c>
    </row>
    <row r="2479" spans="1:20" ht="15.6">
      <c r="A2479" s="2">
        <v>4798</v>
      </c>
      <c r="B2479" s="3">
        <v>46030</v>
      </c>
      <c r="C2479" s="4">
        <f>YEAR(SalesDataTable[[#This Row],[Order Date]])</f>
        <v>2026</v>
      </c>
      <c r="D2479" s="4" t="str">
        <f>"Q"&amp;ROUNDUP(MONTH(SalesDataTable[[#This Row],[Order Date]])/3,0)</f>
        <v>Q1</v>
      </c>
      <c r="E2479" s="4">
        <f>MONTH(SalesDataTable[[#This Row],[Order Date]])</f>
        <v>1</v>
      </c>
      <c r="F2479" s="4" t="str">
        <f>TEXT(SalesDataTable[[#This Row],[Order Date]],"MMM")</f>
        <v>Jan</v>
      </c>
      <c r="G2479" s="4" t="s">
        <v>6</v>
      </c>
      <c r="H2479" s="4" t="s">
        <v>27</v>
      </c>
      <c r="I2479" s="4" t="s">
        <v>2</v>
      </c>
      <c r="J2479" s="4" t="s">
        <v>13</v>
      </c>
      <c r="K2479" s="4" t="s">
        <v>9</v>
      </c>
      <c r="L2479" s="4" t="s">
        <v>37</v>
      </c>
      <c r="M2479" s="8">
        <v>1</v>
      </c>
      <c r="N2479" s="5">
        <v>153.69</v>
      </c>
      <c r="O2479" s="6">
        <v>0</v>
      </c>
      <c r="P2479" s="5">
        <v>77.47</v>
      </c>
      <c r="Q2479" s="5">
        <f t="shared" si="152"/>
        <v>153.69</v>
      </c>
      <c r="R2479" s="5">
        <f t="shared" si="153"/>
        <v>77.47</v>
      </c>
      <c r="S2479" s="5">
        <f t="shared" si="154"/>
        <v>76.22</v>
      </c>
      <c r="T2479" s="7">
        <f t="shared" si="155"/>
        <v>0.49593337237295854</v>
      </c>
    </row>
    <row r="2480" spans="1:20" ht="15.6">
      <c r="A2480" s="2">
        <v>4799</v>
      </c>
      <c r="B2480" s="3">
        <v>46153</v>
      </c>
      <c r="C2480" s="4">
        <f>YEAR(SalesDataTable[[#This Row],[Order Date]])</f>
        <v>2026</v>
      </c>
      <c r="D2480" s="4" t="str">
        <f>"Q"&amp;ROUNDUP(MONTH(SalesDataTable[[#This Row],[Order Date]])/3,0)</f>
        <v>Q2</v>
      </c>
      <c r="E2480" s="4">
        <f>MONTH(SalesDataTable[[#This Row],[Order Date]])</f>
        <v>5</v>
      </c>
      <c r="F2480" s="4" t="str">
        <f>TEXT(SalesDataTable[[#This Row],[Order Date]],"MMM")</f>
        <v>May</v>
      </c>
      <c r="G2480" s="4" t="s">
        <v>20</v>
      </c>
      <c r="H2480" s="4" t="s">
        <v>47</v>
      </c>
      <c r="I2480" s="4" t="s">
        <v>2</v>
      </c>
      <c r="J2480" s="4" t="s">
        <v>3</v>
      </c>
      <c r="K2480" s="4" t="s">
        <v>23</v>
      </c>
      <c r="L2480" s="4" t="s">
        <v>51</v>
      </c>
      <c r="M2480" s="8">
        <v>1</v>
      </c>
      <c r="N2480" s="5">
        <v>121.41</v>
      </c>
      <c r="O2480" s="6">
        <v>0.05</v>
      </c>
      <c r="P2480" s="5">
        <v>60.75</v>
      </c>
      <c r="Q2480" s="5">
        <f t="shared" si="152"/>
        <v>115.33949999999999</v>
      </c>
      <c r="R2480" s="5">
        <f t="shared" si="153"/>
        <v>60.75</v>
      </c>
      <c r="S2480" s="5">
        <f t="shared" si="154"/>
        <v>54.589499999999987</v>
      </c>
      <c r="T2480" s="7">
        <f t="shared" si="155"/>
        <v>0.47329405797666879</v>
      </c>
    </row>
    <row r="2481" spans="1:20" ht="15.6">
      <c r="A2481" s="2">
        <v>4800</v>
      </c>
      <c r="B2481" s="3">
        <v>46152</v>
      </c>
      <c r="C2481" s="4">
        <f>YEAR(SalesDataTable[[#This Row],[Order Date]])</f>
        <v>2026</v>
      </c>
      <c r="D2481" s="4" t="str">
        <f>"Q"&amp;ROUNDUP(MONTH(SalesDataTable[[#This Row],[Order Date]])/3,0)</f>
        <v>Q2</v>
      </c>
      <c r="E2481" s="4">
        <f>MONTH(SalesDataTable[[#This Row],[Order Date]])</f>
        <v>5</v>
      </c>
      <c r="F2481" s="4" t="str">
        <f>TEXT(SalesDataTable[[#This Row],[Order Date]],"MMM")</f>
        <v>May</v>
      </c>
      <c r="G2481" s="4" t="s">
        <v>20</v>
      </c>
      <c r="H2481" s="4" t="s">
        <v>33</v>
      </c>
      <c r="I2481" s="4" t="s">
        <v>19</v>
      </c>
      <c r="J2481" s="4" t="s">
        <v>13</v>
      </c>
      <c r="K2481" s="4" t="s">
        <v>4</v>
      </c>
      <c r="L2481" s="4" t="s">
        <v>30</v>
      </c>
      <c r="M2481" s="8">
        <v>4</v>
      </c>
      <c r="N2481" s="5">
        <v>103.36</v>
      </c>
      <c r="O2481" s="6">
        <v>0</v>
      </c>
      <c r="P2481" s="5">
        <v>51.59</v>
      </c>
      <c r="Q2481" s="5">
        <f t="shared" si="152"/>
        <v>413.44</v>
      </c>
      <c r="R2481" s="5">
        <f t="shared" si="153"/>
        <v>206.36</v>
      </c>
      <c r="S2481" s="5">
        <f t="shared" si="154"/>
        <v>207.07999999999998</v>
      </c>
      <c r="T2481" s="7">
        <f t="shared" si="155"/>
        <v>0.50087074303405565</v>
      </c>
    </row>
    <row r="2482" spans="1:20" ht="15.6">
      <c r="A2482" s="2">
        <v>4803</v>
      </c>
      <c r="B2482" s="3">
        <v>46028</v>
      </c>
      <c r="C2482" s="4">
        <f>YEAR(SalesDataTable[[#This Row],[Order Date]])</f>
        <v>2026</v>
      </c>
      <c r="D2482" s="4" t="str">
        <f>"Q"&amp;ROUNDUP(MONTH(SalesDataTable[[#This Row],[Order Date]])/3,0)</f>
        <v>Q1</v>
      </c>
      <c r="E2482" s="4">
        <f>MONTH(SalesDataTable[[#This Row],[Order Date]])</f>
        <v>1</v>
      </c>
      <c r="F2482" s="4" t="str">
        <f>TEXT(SalesDataTable[[#This Row],[Order Date]],"MMM")</f>
        <v>Jan</v>
      </c>
      <c r="G2482" s="4" t="s">
        <v>6</v>
      </c>
      <c r="H2482" s="4" t="s">
        <v>41</v>
      </c>
      <c r="I2482" s="4" t="s">
        <v>28</v>
      </c>
      <c r="J2482" s="4" t="s">
        <v>13</v>
      </c>
      <c r="K2482" s="4" t="s">
        <v>34</v>
      </c>
      <c r="L2482" s="4" t="s">
        <v>42</v>
      </c>
      <c r="M2482" s="8">
        <v>2</v>
      </c>
      <c r="N2482" s="5">
        <v>35.78</v>
      </c>
      <c r="O2482" s="6">
        <v>0</v>
      </c>
      <c r="P2482" s="5">
        <v>13.84</v>
      </c>
      <c r="Q2482" s="5">
        <f t="shared" si="152"/>
        <v>71.56</v>
      </c>
      <c r="R2482" s="5">
        <f t="shared" si="153"/>
        <v>27.68</v>
      </c>
      <c r="S2482" s="5">
        <f t="shared" si="154"/>
        <v>43.88</v>
      </c>
      <c r="T2482" s="7">
        <f t="shared" si="155"/>
        <v>0.61319172722191173</v>
      </c>
    </row>
    <row r="2483" spans="1:20" ht="15.6">
      <c r="A2483" s="2">
        <v>4804</v>
      </c>
      <c r="B2483" s="3">
        <v>46235</v>
      </c>
      <c r="C2483" s="4">
        <f>YEAR(SalesDataTable[[#This Row],[Order Date]])</f>
        <v>2026</v>
      </c>
      <c r="D2483" s="4" t="str">
        <f>"Q"&amp;ROUNDUP(MONTH(SalesDataTable[[#This Row],[Order Date]])/3,0)</f>
        <v>Q3</v>
      </c>
      <c r="E2483" s="4">
        <f>MONTH(SalesDataTable[[#This Row],[Order Date]])</f>
        <v>8</v>
      </c>
      <c r="F2483" s="4" t="str">
        <f>TEXT(SalesDataTable[[#This Row],[Order Date]],"MMM")</f>
        <v>Aug</v>
      </c>
      <c r="G2483" s="4" t="s">
        <v>0</v>
      </c>
      <c r="H2483" s="4" t="s">
        <v>36</v>
      </c>
      <c r="I2483" s="4" t="s">
        <v>2</v>
      </c>
      <c r="J2483" s="4" t="s">
        <v>3</v>
      </c>
      <c r="K2483" s="4" t="s">
        <v>34</v>
      </c>
      <c r="L2483" s="4" t="s">
        <v>45</v>
      </c>
      <c r="M2483" s="8">
        <v>1</v>
      </c>
      <c r="N2483" s="5">
        <v>49.46</v>
      </c>
      <c r="O2483" s="6">
        <v>0</v>
      </c>
      <c r="P2483" s="5">
        <v>21.47</v>
      </c>
      <c r="Q2483" s="5">
        <f t="shared" si="152"/>
        <v>49.46</v>
      </c>
      <c r="R2483" s="5">
        <f t="shared" si="153"/>
        <v>21.47</v>
      </c>
      <c r="S2483" s="5">
        <f t="shared" si="154"/>
        <v>27.990000000000002</v>
      </c>
      <c r="T2483" s="7">
        <f t="shared" si="155"/>
        <v>0.5659118479579458</v>
      </c>
    </row>
    <row r="2484" spans="1:20" ht="15.6">
      <c r="A2484" s="2">
        <v>4805</v>
      </c>
      <c r="B2484" s="3">
        <v>46199</v>
      </c>
      <c r="C2484" s="4">
        <f>YEAR(SalesDataTable[[#This Row],[Order Date]])</f>
        <v>2026</v>
      </c>
      <c r="D2484" s="4" t="str">
        <f>"Q"&amp;ROUNDUP(MONTH(SalesDataTable[[#This Row],[Order Date]])/3,0)</f>
        <v>Q2</v>
      </c>
      <c r="E2484" s="4">
        <f>MONTH(SalesDataTable[[#This Row],[Order Date]])</f>
        <v>6</v>
      </c>
      <c r="F2484" s="4" t="str">
        <f>TEXT(SalesDataTable[[#This Row],[Order Date]],"MMM")</f>
        <v>Jun</v>
      </c>
      <c r="G2484" s="4" t="s">
        <v>11</v>
      </c>
      <c r="H2484" s="4" t="s">
        <v>39</v>
      </c>
      <c r="I2484" s="4" t="s">
        <v>2</v>
      </c>
      <c r="J2484" s="4" t="s">
        <v>3</v>
      </c>
      <c r="K2484" s="4" t="s">
        <v>23</v>
      </c>
      <c r="L2484" s="4" t="s">
        <v>51</v>
      </c>
      <c r="M2484" s="8">
        <v>1</v>
      </c>
      <c r="N2484" s="5">
        <v>121.44</v>
      </c>
      <c r="O2484" s="6">
        <v>0</v>
      </c>
      <c r="P2484" s="5">
        <v>62.34</v>
      </c>
      <c r="Q2484" s="5">
        <f t="shared" si="152"/>
        <v>121.44</v>
      </c>
      <c r="R2484" s="5">
        <f t="shared" si="153"/>
        <v>62.34</v>
      </c>
      <c r="S2484" s="5">
        <f t="shared" si="154"/>
        <v>59.099999999999994</v>
      </c>
      <c r="T2484" s="7">
        <f t="shared" si="155"/>
        <v>0.48666007905138337</v>
      </c>
    </row>
    <row r="2485" spans="1:20" ht="15.6">
      <c r="A2485" s="2">
        <v>4806</v>
      </c>
      <c r="B2485" s="3">
        <v>46038</v>
      </c>
      <c r="C2485" s="4">
        <f>YEAR(SalesDataTable[[#This Row],[Order Date]])</f>
        <v>2026</v>
      </c>
      <c r="D2485" s="4" t="str">
        <f>"Q"&amp;ROUNDUP(MONTH(SalesDataTable[[#This Row],[Order Date]])/3,0)</f>
        <v>Q1</v>
      </c>
      <c r="E2485" s="4">
        <f>MONTH(SalesDataTable[[#This Row],[Order Date]])</f>
        <v>1</v>
      </c>
      <c r="F2485" s="4" t="str">
        <f>TEXT(SalesDataTable[[#This Row],[Order Date]],"MMM")</f>
        <v>Jan</v>
      </c>
      <c r="G2485" s="4" t="s">
        <v>11</v>
      </c>
      <c r="H2485" s="4" t="s">
        <v>52</v>
      </c>
      <c r="I2485" s="4" t="s">
        <v>19</v>
      </c>
      <c r="J2485" s="4" t="s">
        <v>13</v>
      </c>
      <c r="K2485" s="4" t="s">
        <v>4</v>
      </c>
      <c r="L2485" s="4" t="s">
        <v>30</v>
      </c>
      <c r="M2485" s="8">
        <v>4</v>
      </c>
      <c r="N2485" s="5">
        <v>102.68</v>
      </c>
      <c r="O2485" s="6">
        <v>0</v>
      </c>
      <c r="P2485" s="5">
        <v>50.83</v>
      </c>
      <c r="Q2485" s="5">
        <f t="shared" si="152"/>
        <v>410.72</v>
      </c>
      <c r="R2485" s="5">
        <f t="shared" si="153"/>
        <v>203.32</v>
      </c>
      <c r="S2485" s="5">
        <f t="shared" si="154"/>
        <v>207.40000000000003</v>
      </c>
      <c r="T2485" s="7">
        <f t="shared" si="155"/>
        <v>0.50496688741721862</v>
      </c>
    </row>
    <row r="2486" spans="1:20" ht="15.6">
      <c r="A2486" s="2">
        <v>4807</v>
      </c>
      <c r="B2486" s="3">
        <v>46287</v>
      </c>
      <c r="C2486" s="4">
        <f>YEAR(SalesDataTable[[#This Row],[Order Date]])</f>
        <v>2026</v>
      </c>
      <c r="D2486" s="4" t="str">
        <f>"Q"&amp;ROUNDUP(MONTH(SalesDataTable[[#This Row],[Order Date]])/3,0)</f>
        <v>Q3</v>
      </c>
      <c r="E2486" s="4">
        <f>MONTH(SalesDataTable[[#This Row],[Order Date]])</f>
        <v>9</v>
      </c>
      <c r="F2486" s="4" t="str">
        <f>TEXT(SalesDataTable[[#This Row],[Order Date]],"MMM")</f>
        <v>Sep</v>
      </c>
      <c r="G2486" s="4" t="s">
        <v>20</v>
      </c>
      <c r="H2486" s="4" t="s">
        <v>31</v>
      </c>
      <c r="I2486" s="4" t="s">
        <v>8</v>
      </c>
      <c r="J2486" s="4" t="s">
        <v>16</v>
      </c>
      <c r="K2486" s="4" t="s">
        <v>4</v>
      </c>
      <c r="L2486" s="4" t="s">
        <v>30</v>
      </c>
      <c r="M2486" s="8">
        <v>4</v>
      </c>
      <c r="N2486" s="5">
        <v>103.86</v>
      </c>
      <c r="O2486" s="6">
        <v>0.1</v>
      </c>
      <c r="P2486" s="5">
        <v>50.12</v>
      </c>
      <c r="Q2486" s="5">
        <f t="shared" si="152"/>
        <v>373.89600000000002</v>
      </c>
      <c r="R2486" s="5">
        <f t="shared" si="153"/>
        <v>200.48</v>
      </c>
      <c r="S2486" s="5">
        <f t="shared" si="154"/>
        <v>173.41600000000003</v>
      </c>
      <c r="T2486" s="7">
        <f t="shared" si="155"/>
        <v>0.46380811776536796</v>
      </c>
    </row>
    <row r="2487" spans="1:20" ht="15.6">
      <c r="A2487" s="2">
        <v>4808</v>
      </c>
      <c r="B2487" s="3">
        <v>46344</v>
      </c>
      <c r="C2487" s="4">
        <f>YEAR(SalesDataTable[[#This Row],[Order Date]])</f>
        <v>2026</v>
      </c>
      <c r="D2487" s="4" t="str">
        <f>"Q"&amp;ROUNDUP(MONTH(SalesDataTable[[#This Row],[Order Date]])/3,0)</f>
        <v>Q4</v>
      </c>
      <c r="E2487" s="4">
        <f>MONTH(SalesDataTable[[#This Row],[Order Date]])</f>
        <v>11</v>
      </c>
      <c r="F2487" s="4" t="str">
        <f>TEXT(SalesDataTable[[#This Row],[Order Date]],"MMM")</f>
        <v>Nov</v>
      </c>
      <c r="G2487" s="4" t="s">
        <v>11</v>
      </c>
      <c r="H2487" s="4" t="s">
        <v>52</v>
      </c>
      <c r="I2487" s="4" t="s">
        <v>2</v>
      </c>
      <c r="J2487" s="4" t="s">
        <v>13</v>
      </c>
      <c r="K2487" s="4" t="s">
        <v>23</v>
      </c>
      <c r="L2487" s="4" t="s">
        <v>40</v>
      </c>
      <c r="M2487" s="8">
        <v>2</v>
      </c>
      <c r="N2487" s="5">
        <v>81.67</v>
      </c>
      <c r="O2487" s="6">
        <v>0.05</v>
      </c>
      <c r="P2487" s="5">
        <v>40.43</v>
      </c>
      <c r="Q2487" s="5">
        <f t="shared" si="152"/>
        <v>155.173</v>
      </c>
      <c r="R2487" s="5">
        <f t="shared" si="153"/>
        <v>80.86</v>
      </c>
      <c r="S2487" s="5">
        <f t="shared" si="154"/>
        <v>74.313000000000002</v>
      </c>
      <c r="T2487" s="7">
        <f t="shared" si="155"/>
        <v>0.4789041908063903</v>
      </c>
    </row>
    <row r="2488" spans="1:20" ht="15.6">
      <c r="A2488" s="2">
        <v>4809</v>
      </c>
      <c r="B2488" s="3">
        <v>46327</v>
      </c>
      <c r="C2488" s="4">
        <f>YEAR(SalesDataTable[[#This Row],[Order Date]])</f>
        <v>2026</v>
      </c>
      <c r="D2488" s="4" t="str">
        <f>"Q"&amp;ROUNDUP(MONTH(SalesDataTable[[#This Row],[Order Date]])/3,0)</f>
        <v>Q4</v>
      </c>
      <c r="E2488" s="4">
        <f>MONTH(SalesDataTable[[#This Row],[Order Date]])</f>
        <v>11</v>
      </c>
      <c r="F2488" s="4" t="str">
        <f>TEXT(SalesDataTable[[#This Row],[Order Date]],"MMM")</f>
        <v>Nov</v>
      </c>
      <c r="G2488" s="4" t="s">
        <v>6</v>
      </c>
      <c r="H2488" s="4" t="s">
        <v>41</v>
      </c>
      <c r="I2488" s="4" t="s">
        <v>2</v>
      </c>
      <c r="J2488" s="4" t="s">
        <v>13</v>
      </c>
      <c r="K2488" s="4" t="s">
        <v>14</v>
      </c>
      <c r="L2488" s="4" t="s">
        <v>15</v>
      </c>
      <c r="M2488" s="8">
        <v>1</v>
      </c>
      <c r="N2488" s="5">
        <v>36.47</v>
      </c>
      <c r="O2488" s="6">
        <v>0.05</v>
      </c>
      <c r="P2488" s="5">
        <v>13.88</v>
      </c>
      <c r="Q2488" s="5">
        <f t="shared" si="152"/>
        <v>34.646499999999996</v>
      </c>
      <c r="R2488" s="5">
        <f t="shared" si="153"/>
        <v>13.88</v>
      </c>
      <c r="S2488" s="5">
        <f t="shared" si="154"/>
        <v>20.766499999999994</v>
      </c>
      <c r="T2488" s="7">
        <f t="shared" si="155"/>
        <v>0.59938233299178834</v>
      </c>
    </row>
    <row r="2489" spans="1:20" ht="15.6">
      <c r="A2489" s="2">
        <v>4811</v>
      </c>
      <c r="B2489" s="3">
        <v>46294</v>
      </c>
      <c r="C2489" s="4">
        <f>YEAR(SalesDataTable[[#This Row],[Order Date]])</f>
        <v>2026</v>
      </c>
      <c r="D2489" s="4" t="str">
        <f>"Q"&amp;ROUNDUP(MONTH(SalesDataTable[[#This Row],[Order Date]])/3,0)</f>
        <v>Q3</v>
      </c>
      <c r="E2489" s="4">
        <f>MONTH(SalesDataTable[[#This Row],[Order Date]])</f>
        <v>9</v>
      </c>
      <c r="F2489" s="4" t="str">
        <f>TEXT(SalesDataTable[[#This Row],[Order Date]],"MMM")</f>
        <v>Sep</v>
      </c>
      <c r="G2489" s="4" t="s">
        <v>6</v>
      </c>
      <c r="H2489" s="4" t="s">
        <v>49</v>
      </c>
      <c r="I2489" s="4" t="s">
        <v>2</v>
      </c>
      <c r="J2489" s="4" t="s">
        <v>13</v>
      </c>
      <c r="K2489" s="4" t="s">
        <v>9</v>
      </c>
      <c r="L2489" s="4" t="s">
        <v>37</v>
      </c>
      <c r="M2489" s="8">
        <v>1</v>
      </c>
      <c r="N2489" s="5">
        <v>155.55000000000001</v>
      </c>
      <c r="O2489" s="6">
        <v>0.1</v>
      </c>
      <c r="P2489" s="5">
        <v>79.2</v>
      </c>
      <c r="Q2489" s="5">
        <f t="shared" si="152"/>
        <v>139.995</v>
      </c>
      <c r="R2489" s="5">
        <f t="shared" si="153"/>
        <v>79.2</v>
      </c>
      <c r="S2489" s="5">
        <f t="shared" si="154"/>
        <v>60.795000000000002</v>
      </c>
      <c r="T2489" s="7">
        <f t="shared" si="155"/>
        <v>0.43426550948248149</v>
      </c>
    </row>
    <row r="2490" spans="1:20" ht="15.6">
      <c r="A2490" s="2">
        <v>4813</v>
      </c>
      <c r="B2490" s="3">
        <v>46221</v>
      </c>
      <c r="C2490" s="4">
        <f>YEAR(SalesDataTable[[#This Row],[Order Date]])</f>
        <v>2026</v>
      </c>
      <c r="D2490" s="4" t="str">
        <f>"Q"&amp;ROUNDUP(MONTH(SalesDataTable[[#This Row],[Order Date]])/3,0)</f>
        <v>Q3</v>
      </c>
      <c r="E2490" s="4">
        <f>MONTH(SalesDataTable[[#This Row],[Order Date]])</f>
        <v>7</v>
      </c>
      <c r="F2490" s="4" t="str">
        <f>TEXT(SalesDataTable[[#This Row],[Order Date]],"MMM")</f>
        <v>Jul</v>
      </c>
      <c r="G2490" s="4" t="s">
        <v>11</v>
      </c>
      <c r="H2490" s="4" t="s">
        <v>39</v>
      </c>
      <c r="I2490" s="4" t="s">
        <v>19</v>
      </c>
      <c r="J2490" s="4" t="s">
        <v>3</v>
      </c>
      <c r="K2490" s="4" t="s">
        <v>34</v>
      </c>
      <c r="L2490" s="4" t="s">
        <v>42</v>
      </c>
      <c r="M2490" s="8">
        <v>2</v>
      </c>
      <c r="N2490" s="5">
        <v>36.869999999999997</v>
      </c>
      <c r="O2490" s="6">
        <v>0.15</v>
      </c>
      <c r="P2490" s="5">
        <v>13.94</v>
      </c>
      <c r="Q2490" s="5">
        <f t="shared" si="152"/>
        <v>62.678999999999995</v>
      </c>
      <c r="R2490" s="5">
        <f t="shared" si="153"/>
        <v>27.88</v>
      </c>
      <c r="S2490" s="5">
        <f t="shared" si="154"/>
        <v>34.798999999999992</v>
      </c>
      <c r="T2490" s="7">
        <f t="shared" si="155"/>
        <v>0.55519392459994565</v>
      </c>
    </row>
    <row r="2491" spans="1:20" ht="15.6">
      <c r="A2491" s="2">
        <v>4815</v>
      </c>
      <c r="B2491" s="3">
        <v>46308</v>
      </c>
      <c r="C2491" s="4">
        <f>YEAR(SalesDataTable[[#This Row],[Order Date]])</f>
        <v>2026</v>
      </c>
      <c r="D2491" s="4" t="str">
        <f>"Q"&amp;ROUNDUP(MONTH(SalesDataTable[[#This Row],[Order Date]])/3,0)</f>
        <v>Q4</v>
      </c>
      <c r="E2491" s="4">
        <f>MONTH(SalesDataTable[[#This Row],[Order Date]])</f>
        <v>10</v>
      </c>
      <c r="F2491" s="4" t="str">
        <f>TEXT(SalesDataTable[[#This Row],[Order Date]],"MMM")</f>
        <v>Oct</v>
      </c>
      <c r="G2491" s="4" t="s">
        <v>0</v>
      </c>
      <c r="H2491" s="4" t="s">
        <v>1</v>
      </c>
      <c r="I2491" s="4" t="s">
        <v>19</v>
      </c>
      <c r="J2491" s="4" t="s">
        <v>16</v>
      </c>
      <c r="K2491" s="4" t="s">
        <v>4</v>
      </c>
      <c r="L2491" s="4" t="s">
        <v>26</v>
      </c>
      <c r="M2491" s="8">
        <v>1</v>
      </c>
      <c r="N2491" s="5">
        <v>39.89</v>
      </c>
      <c r="O2491" s="6">
        <v>0.05</v>
      </c>
      <c r="P2491" s="5">
        <v>16.91</v>
      </c>
      <c r="Q2491" s="5">
        <f t="shared" si="152"/>
        <v>37.895499999999998</v>
      </c>
      <c r="R2491" s="5">
        <f t="shared" si="153"/>
        <v>16.91</v>
      </c>
      <c r="S2491" s="5">
        <f t="shared" si="154"/>
        <v>20.985499999999998</v>
      </c>
      <c r="T2491" s="7">
        <f t="shared" si="155"/>
        <v>0.55377287540737019</v>
      </c>
    </row>
    <row r="2492" spans="1:20" ht="15.6">
      <c r="A2492" s="2">
        <v>4819</v>
      </c>
      <c r="B2492" s="3">
        <v>46356</v>
      </c>
      <c r="C2492" s="4">
        <f>YEAR(SalesDataTable[[#This Row],[Order Date]])</f>
        <v>2026</v>
      </c>
      <c r="D2492" s="4" t="str">
        <f>"Q"&amp;ROUNDUP(MONTH(SalesDataTable[[#This Row],[Order Date]])/3,0)</f>
        <v>Q4</v>
      </c>
      <c r="E2492" s="4">
        <f>MONTH(SalesDataTable[[#This Row],[Order Date]])</f>
        <v>11</v>
      </c>
      <c r="F2492" s="4" t="str">
        <f>TEXT(SalesDataTable[[#This Row],[Order Date]],"MMM")</f>
        <v>Nov</v>
      </c>
      <c r="G2492" s="4" t="s">
        <v>20</v>
      </c>
      <c r="H2492" s="4" t="s">
        <v>31</v>
      </c>
      <c r="I2492" s="4" t="s">
        <v>28</v>
      </c>
      <c r="J2492" s="4" t="s">
        <v>13</v>
      </c>
      <c r="K2492" s="4" t="s">
        <v>9</v>
      </c>
      <c r="L2492" s="4" t="s">
        <v>37</v>
      </c>
      <c r="M2492" s="8">
        <v>2</v>
      </c>
      <c r="N2492" s="5">
        <v>153.51</v>
      </c>
      <c r="O2492" s="6">
        <v>0.15</v>
      </c>
      <c r="P2492" s="5">
        <v>81.290000000000006</v>
      </c>
      <c r="Q2492" s="5">
        <f t="shared" si="152"/>
        <v>260.96699999999998</v>
      </c>
      <c r="R2492" s="5">
        <f t="shared" si="153"/>
        <v>162.58000000000001</v>
      </c>
      <c r="S2492" s="5">
        <f t="shared" si="154"/>
        <v>98.386999999999972</v>
      </c>
      <c r="T2492" s="7">
        <f t="shared" si="155"/>
        <v>0.3770093536730697</v>
      </c>
    </row>
    <row r="2493" spans="1:20" ht="15.6">
      <c r="A2493" s="2">
        <v>4824</v>
      </c>
      <c r="B2493" s="3">
        <v>46283</v>
      </c>
      <c r="C2493" s="4">
        <f>YEAR(SalesDataTable[[#This Row],[Order Date]])</f>
        <v>2026</v>
      </c>
      <c r="D2493" s="4" t="str">
        <f>"Q"&amp;ROUNDUP(MONTH(SalesDataTable[[#This Row],[Order Date]])/3,0)</f>
        <v>Q3</v>
      </c>
      <c r="E2493" s="4">
        <f>MONTH(SalesDataTable[[#This Row],[Order Date]])</f>
        <v>9</v>
      </c>
      <c r="F2493" s="4" t="str">
        <f>TEXT(SalesDataTable[[#This Row],[Order Date]],"MMM")</f>
        <v>Sep</v>
      </c>
      <c r="G2493" s="4" t="s">
        <v>20</v>
      </c>
      <c r="H2493" s="4" t="s">
        <v>33</v>
      </c>
      <c r="I2493" s="4" t="s">
        <v>2</v>
      </c>
      <c r="J2493" s="4" t="s">
        <v>3</v>
      </c>
      <c r="K2493" s="4" t="s">
        <v>34</v>
      </c>
      <c r="L2493" s="4" t="s">
        <v>42</v>
      </c>
      <c r="M2493" s="8">
        <v>1</v>
      </c>
      <c r="N2493" s="5">
        <v>36.729999999999997</v>
      </c>
      <c r="O2493" s="6">
        <v>0.05</v>
      </c>
      <c r="P2493" s="5">
        <v>14.11</v>
      </c>
      <c r="Q2493" s="5">
        <f t="shared" si="152"/>
        <v>34.893499999999996</v>
      </c>
      <c r="R2493" s="5">
        <f t="shared" si="153"/>
        <v>14.11</v>
      </c>
      <c r="S2493" s="5">
        <f t="shared" si="154"/>
        <v>20.783499999999997</v>
      </c>
      <c r="T2493" s="7">
        <f t="shared" si="155"/>
        <v>0.59562669265049362</v>
      </c>
    </row>
    <row r="2494" spans="1:20" ht="15.6">
      <c r="A2494" s="2">
        <v>4826</v>
      </c>
      <c r="B2494" s="3">
        <v>46266</v>
      </c>
      <c r="C2494" s="4">
        <f>YEAR(SalesDataTable[[#This Row],[Order Date]])</f>
        <v>2026</v>
      </c>
      <c r="D2494" s="4" t="str">
        <f>"Q"&amp;ROUNDUP(MONTH(SalesDataTable[[#This Row],[Order Date]])/3,0)</f>
        <v>Q3</v>
      </c>
      <c r="E2494" s="4">
        <f>MONTH(SalesDataTable[[#This Row],[Order Date]])</f>
        <v>9</v>
      </c>
      <c r="F2494" s="4" t="str">
        <f>TEXT(SalesDataTable[[#This Row],[Order Date]],"MMM")</f>
        <v>Sep</v>
      </c>
      <c r="G2494" s="4" t="s">
        <v>20</v>
      </c>
      <c r="H2494" s="4" t="s">
        <v>47</v>
      </c>
      <c r="I2494" s="4" t="s">
        <v>19</v>
      </c>
      <c r="J2494" s="4" t="s">
        <v>3</v>
      </c>
      <c r="K2494" s="4" t="s">
        <v>14</v>
      </c>
      <c r="L2494" s="4" t="s">
        <v>48</v>
      </c>
      <c r="M2494" s="8">
        <v>5</v>
      </c>
      <c r="N2494" s="5">
        <v>166.81</v>
      </c>
      <c r="O2494" s="6">
        <v>0.05</v>
      </c>
      <c r="P2494" s="5">
        <v>89.24</v>
      </c>
      <c r="Q2494" s="5">
        <f t="shared" si="152"/>
        <v>792.34749999999997</v>
      </c>
      <c r="R2494" s="5">
        <f t="shared" si="153"/>
        <v>446.2</v>
      </c>
      <c r="S2494" s="5">
        <f t="shared" si="154"/>
        <v>346.14749999999998</v>
      </c>
      <c r="T2494" s="7">
        <f t="shared" si="155"/>
        <v>0.43686324497774021</v>
      </c>
    </row>
    <row r="2495" spans="1:20" ht="15.6">
      <c r="A2495" s="2">
        <v>4827</v>
      </c>
      <c r="B2495" s="3">
        <v>46263</v>
      </c>
      <c r="C2495" s="4">
        <f>YEAR(SalesDataTable[[#This Row],[Order Date]])</f>
        <v>2026</v>
      </c>
      <c r="D2495" s="4" t="str">
        <f>"Q"&amp;ROUNDUP(MONTH(SalesDataTable[[#This Row],[Order Date]])/3,0)</f>
        <v>Q3</v>
      </c>
      <c r="E2495" s="4">
        <f>MONTH(SalesDataTable[[#This Row],[Order Date]])</f>
        <v>8</v>
      </c>
      <c r="F2495" s="4" t="str">
        <f>TEXT(SalesDataTable[[#This Row],[Order Date]],"MMM")</f>
        <v>Aug</v>
      </c>
      <c r="G2495" s="4" t="s">
        <v>11</v>
      </c>
      <c r="H2495" s="4" t="s">
        <v>12</v>
      </c>
      <c r="I2495" s="4" t="s">
        <v>2</v>
      </c>
      <c r="J2495" s="4" t="s">
        <v>3</v>
      </c>
      <c r="K2495" s="4" t="s">
        <v>14</v>
      </c>
      <c r="L2495" s="4" t="s">
        <v>15</v>
      </c>
      <c r="M2495" s="8">
        <v>5</v>
      </c>
      <c r="N2495" s="5">
        <v>36.700000000000003</v>
      </c>
      <c r="O2495" s="6">
        <v>0</v>
      </c>
      <c r="P2495" s="5">
        <v>13.45</v>
      </c>
      <c r="Q2495" s="5">
        <f t="shared" si="152"/>
        <v>183.5</v>
      </c>
      <c r="R2495" s="5">
        <f t="shared" si="153"/>
        <v>67.25</v>
      </c>
      <c r="S2495" s="5">
        <f t="shared" si="154"/>
        <v>116.25</v>
      </c>
      <c r="T2495" s="7">
        <f t="shared" si="155"/>
        <v>0.63351498637602177</v>
      </c>
    </row>
    <row r="2496" spans="1:20" ht="15.6">
      <c r="A2496" s="2">
        <v>4829</v>
      </c>
      <c r="B2496" s="3">
        <v>46337</v>
      </c>
      <c r="C2496" s="4">
        <f>YEAR(SalesDataTable[[#This Row],[Order Date]])</f>
        <v>2026</v>
      </c>
      <c r="D2496" s="4" t="str">
        <f>"Q"&amp;ROUNDUP(MONTH(SalesDataTable[[#This Row],[Order Date]])/3,0)</f>
        <v>Q4</v>
      </c>
      <c r="E2496" s="4">
        <f>MONTH(SalesDataTable[[#This Row],[Order Date]])</f>
        <v>11</v>
      </c>
      <c r="F2496" s="4" t="str">
        <f>TEXT(SalesDataTable[[#This Row],[Order Date]],"MMM")</f>
        <v>Nov</v>
      </c>
      <c r="G2496" s="4" t="s">
        <v>11</v>
      </c>
      <c r="H2496" s="4" t="s">
        <v>52</v>
      </c>
      <c r="I2496" s="4" t="s">
        <v>28</v>
      </c>
      <c r="J2496" s="4" t="s">
        <v>13</v>
      </c>
      <c r="K2496" s="4" t="s">
        <v>4</v>
      </c>
      <c r="L2496" s="4" t="s">
        <v>5</v>
      </c>
      <c r="M2496" s="8">
        <v>2</v>
      </c>
      <c r="N2496" s="5">
        <v>81.27</v>
      </c>
      <c r="O2496" s="6">
        <v>0.05</v>
      </c>
      <c r="P2496" s="5">
        <v>43.04</v>
      </c>
      <c r="Q2496" s="5">
        <f t="shared" si="152"/>
        <v>154.41299999999998</v>
      </c>
      <c r="R2496" s="5">
        <f t="shared" si="153"/>
        <v>86.08</v>
      </c>
      <c r="S2496" s="5">
        <f t="shared" si="154"/>
        <v>68.332999999999984</v>
      </c>
      <c r="T2496" s="7">
        <f t="shared" si="155"/>
        <v>0.44253398353765544</v>
      </c>
    </row>
    <row r="2497" spans="1:20" ht="15.6">
      <c r="A2497" s="2">
        <v>4830</v>
      </c>
      <c r="B2497" s="3">
        <v>46315</v>
      </c>
      <c r="C2497" s="4">
        <f>YEAR(SalesDataTable[[#This Row],[Order Date]])</f>
        <v>2026</v>
      </c>
      <c r="D2497" s="4" t="str">
        <f>"Q"&amp;ROUNDUP(MONTH(SalesDataTable[[#This Row],[Order Date]])/3,0)</f>
        <v>Q4</v>
      </c>
      <c r="E2497" s="4">
        <f>MONTH(SalesDataTable[[#This Row],[Order Date]])</f>
        <v>10</v>
      </c>
      <c r="F2497" s="4" t="str">
        <f>TEXT(SalesDataTable[[#This Row],[Order Date]],"MMM")</f>
        <v>Oct</v>
      </c>
      <c r="G2497" s="4" t="s">
        <v>6</v>
      </c>
      <c r="H2497" s="4" t="s">
        <v>41</v>
      </c>
      <c r="I2497" s="4" t="s">
        <v>2</v>
      </c>
      <c r="J2497" s="4" t="s">
        <v>13</v>
      </c>
      <c r="K2497" s="4" t="s">
        <v>34</v>
      </c>
      <c r="L2497" s="4" t="s">
        <v>38</v>
      </c>
      <c r="M2497" s="8">
        <v>3</v>
      </c>
      <c r="N2497" s="5">
        <v>125.93</v>
      </c>
      <c r="O2497" s="6">
        <v>0.1</v>
      </c>
      <c r="P2497" s="5">
        <v>68.45</v>
      </c>
      <c r="Q2497" s="5">
        <f t="shared" si="152"/>
        <v>340.01100000000002</v>
      </c>
      <c r="R2497" s="5">
        <f t="shared" si="153"/>
        <v>205.35000000000002</v>
      </c>
      <c r="S2497" s="5">
        <f t="shared" si="154"/>
        <v>134.661</v>
      </c>
      <c r="T2497" s="7">
        <f t="shared" si="155"/>
        <v>0.39604895135745605</v>
      </c>
    </row>
    <row r="2498" spans="1:20" ht="15.6">
      <c r="A2498" s="2">
        <v>4832</v>
      </c>
      <c r="B2498" s="3">
        <v>46247</v>
      </c>
      <c r="C2498" s="4">
        <f>YEAR(SalesDataTable[[#This Row],[Order Date]])</f>
        <v>2026</v>
      </c>
      <c r="D2498" s="4" t="str">
        <f>"Q"&amp;ROUNDUP(MONTH(SalesDataTable[[#This Row],[Order Date]])/3,0)</f>
        <v>Q3</v>
      </c>
      <c r="E2498" s="4">
        <f>MONTH(SalesDataTable[[#This Row],[Order Date]])</f>
        <v>8</v>
      </c>
      <c r="F2498" s="4" t="str">
        <f>TEXT(SalesDataTable[[#This Row],[Order Date]],"MMM")</f>
        <v>Aug</v>
      </c>
      <c r="G2498" s="4" t="s">
        <v>0</v>
      </c>
      <c r="H2498" s="4" t="s">
        <v>50</v>
      </c>
      <c r="I2498" s="4" t="s">
        <v>28</v>
      </c>
      <c r="J2498" s="4" t="s">
        <v>3</v>
      </c>
      <c r="K2498" s="4" t="s">
        <v>4</v>
      </c>
      <c r="L2498" s="4" t="s">
        <v>5</v>
      </c>
      <c r="M2498" s="8">
        <v>2</v>
      </c>
      <c r="N2498" s="5">
        <v>81.59</v>
      </c>
      <c r="O2498" s="6">
        <v>0.15</v>
      </c>
      <c r="P2498" s="5">
        <v>43.9</v>
      </c>
      <c r="Q2498" s="5">
        <f t="shared" ref="Q2498:Q2561" si="156">M2498*N2498*(1-O2498)</f>
        <v>138.703</v>
      </c>
      <c r="R2498" s="5">
        <f t="shared" ref="R2498:R2561" si="157">M2498*P2498</f>
        <v>87.8</v>
      </c>
      <c r="S2498" s="5">
        <f t="shared" ref="S2498:S2561" si="158">Q2498-R2498</f>
        <v>50.903000000000006</v>
      </c>
      <c r="T2498" s="7">
        <f t="shared" ref="T2498:T2561" si="159">IFERROR(S2498/Q2498,0)</f>
        <v>0.3669927831409559</v>
      </c>
    </row>
    <row r="2499" spans="1:20" ht="15.6">
      <c r="A2499" s="2">
        <v>4836</v>
      </c>
      <c r="B2499" s="3">
        <v>46024</v>
      </c>
      <c r="C2499" s="4">
        <f>YEAR(SalesDataTable[[#This Row],[Order Date]])</f>
        <v>2026</v>
      </c>
      <c r="D2499" s="4" t="str">
        <f>"Q"&amp;ROUNDUP(MONTH(SalesDataTable[[#This Row],[Order Date]])/3,0)</f>
        <v>Q1</v>
      </c>
      <c r="E2499" s="4">
        <f>MONTH(SalesDataTable[[#This Row],[Order Date]])</f>
        <v>1</v>
      </c>
      <c r="F2499" s="4" t="str">
        <f>TEXT(SalesDataTable[[#This Row],[Order Date]],"MMM")</f>
        <v>Jan</v>
      </c>
      <c r="G2499" s="4" t="s">
        <v>6</v>
      </c>
      <c r="H2499" s="4" t="s">
        <v>7</v>
      </c>
      <c r="I2499" s="4" t="s">
        <v>8</v>
      </c>
      <c r="J2499" s="4" t="s">
        <v>3</v>
      </c>
      <c r="K2499" s="4" t="s">
        <v>9</v>
      </c>
      <c r="L2499" s="4" t="s">
        <v>10</v>
      </c>
      <c r="M2499" s="8">
        <v>4</v>
      </c>
      <c r="N2499" s="5">
        <v>94.18</v>
      </c>
      <c r="O2499" s="6">
        <v>0.15</v>
      </c>
      <c r="P2499" s="5">
        <v>45.03</v>
      </c>
      <c r="Q2499" s="5">
        <f t="shared" si="156"/>
        <v>320.21199999999999</v>
      </c>
      <c r="R2499" s="5">
        <f t="shared" si="157"/>
        <v>180.12</v>
      </c>
      <c r="S2499" s="5">
        <f t="shared" si="158"/>
        <v>140.09199999999998</v>
      </c>
      <c r="T2499" s="7">
        <f t="shared" si="159"/>
        <v>0.43749765780170635</v>
      </c>
    </row>
    <row r="2500" spans="1:20" ht="15.6">
      <c r="A2500" s="2">
        <v>4837</v>
      </c>
      <c r="B2500" s="3">
        <v>46118</v>
      </c>
      <c r="C2500" s="4">
        <f>YEAR(SalesDataTable[[#This Row],[Order Date]])</f>
        <v>2026</v>
      </c>
      <c r="D2500" s="4" t="str">
        <f>"Q"&amp;ROUNDUP(MONTH(SalesDataTable[[#This Row],[Order Date]])/3,0)</f>
        <v>Q2</v>
      </c>
      <c r="E2500" s="4">
        <f>MONTH(SalesDataTable[[#This Row],[Order Date]])</f>
        <v>4</v>
      </c>
      <c r="F2500" s="4" t="str">
        <f>TEXT(SalesDataTable[[#This Row],[Order Date]],"MMM")</f>
        <v>Apr</v>
      </c>
      <c r="G2500" s="4" t="s">
        <v>0</v>
      </c>
      <c r="H2500" s="4" t="s">
        <v>36</v>
      </c>
      <c r="I2500" s="4" t="s">
        <v>8</v>
      </c>
      <c r="J2500" s="4" t="s">
        <v>16</v>
      </c>
      <c r="K2500" s="4" t="s">
        <v>9</v>
      </c>
      <c r="L2500" s="4" t="s">
        <v>37</v>
      </c>
      <c r="M2500" s="8">
        <v>4</v>
      </c>
      <c r="N2500" s="5">
        <v>157.51</v>
      </c>
      <c r="O2500" s="6">
        <v>0.2</v>
      </c>
      <c r="P2500" s="5">
        <v>79.209999999999994</v>
      </c>
      <c r="Q2500" s="5">
        <f t="shared" si="156"/>
        <v>504.03199999999998</v>
      </c>
      <c r="R2500" s="5">
        <f t="shared" si="157"/>
        <v>316.83999999999997</v>
      </c>
      <c r="S2500" s="5">
        <f t="shared" si="158"/>
        <v>187.19200000000001</v>
      </c>
      <c r="T2500" s="7">
        <f t="shared" si="159"/>
        <v>0.37138911815122855</v>
      </c>
    </row>
    <row r="2501" spans="1:20" ht="15.6">
      <c r="A2501" s="2">
        <v>4838</v>
      </c>
      <c r="B2501" s="3">
        <v>46136</v>
      </c>
      <c r="C2501" s="4">
        <f>YEAR(SalesDataTable[[#This Row],[Order Date]])</f>
        <v>2026</v>
      </c>
      <c r="D2501" s="4" t="str">
        <f>"Q"&amp;ROUNDUP(MONTH(SalesDataTable[[#This Row],[Order Date]])/3,0)</f>
        <v>Q2</v>
      </c>
      <c r="E2501" s="4">
        <f>MONTH(SalesDataTable[[#This Row],[Order Date]])</f>
        <v>4</v>
      </c>
      <c r="F2501" s="4" t="str">
        <f>TEXT(SalesDataTable[[#This Row],[Order Date]],"MMM")</f>
        <v>Apr</v>
      </c>
      <c r="G2501" s="4" t="s">
        <v>0</v>
      </c>
      <c r="H2501" s="4" t="s">
        <v>1</v>
      </c>
      <c r="I2501" s="4" t="s">
        <v>2</v>
      </c>
      <c r="J2501" s="4" t="s">
        <v>16</v>
      </c>
      <c r="K2501" s="4" t="s">
        <v>4</v>
      </c>
      <c r="L2501" s="4" t="s">
        <v>26</v>
      </c>
      <c r="M2501" s="8">
        <v>2</v>
      </c>
      <c r="N2501" s="5">
        <v>41.32</v>
      </c>
      <c r="O2501" s="6">
        <v>0.1</v>
      </c>
      <c r="P2501" s="5">
        <v>16.66</v>
      </c>
      <c r="Q2501" s="5">
        <f t="shared" si="156"/>
        <v>74.376000000000005</v>
      </c>
      <c r="R2501" s="5">
        <f t="shared" si="157"/>
        <v>33.32</v>
      </c>
      <c r="S2501" s="5">
        <f t="shared" si="158"/>
        <v>41.056000000000004</v>
      </c>
      <c r="T2501" s="7">
        <f t="shared" si="159"/>
        <v>0.5520060234484242</v>
      </c>
    </row>
    <row r="2502" spans="1:20" ht="15.6">
      <c r="A2502" s="2">
        <v>4839</v>
      </c>
      <c r="B2502" s="3">
        <v>46093</v>
      </c>
      <c r="C2502" s="4">
        <f>YEAR(SalesDataTable[[#This Row],[Order Date]])</f>
        <v>2026</v>
      </c>
      <c r="D2502" s="4" t="str">
        <f>"Q"&amp;ROUNDUP(MONTH(SalesDataTable[[#This Row],[Order Date]])/3,0)</f>
        <v>Q1</v>
      </c>
      <c r="E2502" s="4">
        <f>MONTH(SalesDataTable[[#This Row],[Order Date]])</f>
        <v>3</v>
      </c>
      <c r="F2502" s="4" t="str">
        <f>TEXT(SalesDataTable[[#This Row],[Order Date]],"MMM")</f>
        <v>Mar</v>
      </c>
      <c r="G2502" s="4" t="s">
        <v>6</v>
      </c>
      <c r="H2502" s="4" t="s">
        <v>7</v>
      </c>
      <c r="I2502" s="4" t="s">
        <v>2</v>
      </c>
      <c r="J2502" s="4" t="s">
        <v>13</v>
      </c>
      <c r="K2502" s="4" t="s">
        <v>4</v>
      </c>
      <c r="L2502" s="4" t="s">
        <v>30</v>
      </c>
      <c r="M2502" s="8">
        <v>2</v>
      </c>
      <c r="N2502" s="5">
        <v>103.08</v>
      </c>
      <c r="O2502" s="6">
        <v>0.05</v>
      </c>
      <c r="P2502" s="5">
        <v>49.27</v>
      </c>
      <c r="Q2502" s="5">
        <f t="shared" si="156"/>
        <v>195.85199999999998</v>
      </c>
      <c r="R2502" s="5">
        <f t="shared" si="157"/>
        <v>98.54</v>
      </c>
      <c r="S2502" s="5">
        <f t="shared" si="158"/>
        <v>97.311999999999969</v>
      </c>
      <c r="T2502" s="7">
        <f t="shared" si="159"/>
        <v>0.49686497967853266</v>
      </c>
    </row>
    <row r="2503" spans="1:20" ht="15.6">
      <c r="A2503" s="2">
        <v>4840</v>
      </c>
      <c r="B2503" s="3">
        <v>46299</v>
      </c>
      <c r="C2503" s="4">
        <f>YEAR(SalesDataTable[[#This Row],[Order Date]])</f>
        <v>2026</v>
      </c>
      <c r="D2503" s="4" t="str">
        <f>"Q"&amp;ROUNDUP(MONTH(SalesDataTable[[#This Row],[Order Date]])/3,0)</f>
        <v>Q4</v>
      </c>
      <c r="E2503" s="4">
        <f>MONTH(SalesDataTable[[#This Row],[Order Date]])</f>
        <v>10</v>
      </c>
      <c r="F2503" s="4" t="str">
        <f>TEXT(SalesDataTable[[#This Row],[Order Date]],"MMM")</f>
        <v>Oct</v>
      </c>
      <c r="G2503" s="4" t="s">
        <v>6</v>
      </c>
      <c r="H2503" s="4" t="s">
        <v>43</v>
      </c>
      <c r="I2503" s="4" t="s">
        <v>8</v>
      </c>
      <c r="J2503" s="4" t="s">
        <v>16</v>
      </c>
      <c r="K2503" s="4" t="s">
        <v>23</v>
      </c>
      <c r="L2503" s="4" t="s">
        <v>29</v>
      </c>
      <c r="M2503" s="8">
        <v>6</v>
      </c>
      <c r="N2503" s="5">
        <v>191.08</v>
      </c>
      <c r="O2503" s="6">
        <v>0.1</v>
      </c>
      <c r="P2503" s="5">
        <v>102.93</v>
      </c>
      <c r="Q2503" s="5">
        <f t="shared" si="156"/>
        <v>1031.8320000000001</v>
      </c>
      <c r="R2503" s="5">
        <f t="shared" si="157"/>
        <v>617.58000000000004</v>
      </c>
      <c r="S2503" s="5">
        <f t="shared" si="158"/>
        <v>414.25200000000007</v>
      </c>
      <c r="T2503" s="7">
        <f t="shared" si="159"/>
        <v>0.40147233270532412</v>
      </c>
    </row>
    <row r="2504" spans="1:20" ht="15.6">
      <c r="A2504" s="2">
        <v>4843</v>
      </c>
      <c r="B2504" s="3">
        <v>46334</v>
      </c>
      <c r="C2504" s="4">
        <f>YEAR(SalesDataTable[[#This Row],[Order Date]])</f>
        <v>2026</v>
      </c>
      <c r="D2504" s="4" t="str">
        <f>"Q"&amp;ROUNDUP(MONTH(SalesDataTable[[#This Row],[Order Date]])/3,0)</f>
        <v>Q4</v>
      </c>
      <c r="E2504" s="4">
        <f>MONTH(SalesDataTable[[#This Row],[Order Date]])</f>
        <v>11</v>
      </c>
      <c r="F2504" s="4" t="str">
        <f>TEXT(SalesDataTable[[#This Row],[Order Date]],"MMM")</f>
        <v>Nov</v>
      </c>
      <c r="G2504" s="4" t="s">
        <v>6</v>
      </c>
      <c r="H2504" s="4" t="s">
        <v>43</v>
      </c>
      <c r="I2504" s="4" t="s">
        <v>2</v>
      </c>
      <c r="J2504" s="4" t="s">
        <v>13</v>
      </c>
      <c r="K2504" s="4" t="s">
        <v>23</v>
      </c>
      <c r="L2504" s="4" t="s">
        <v>51</v>
      </c>
      <c r="M2504" s="8">
        <v>6</v>
      </c>
      <c r="N2504" s="5">
        <v>123.67</v>
      </c>
      <c r="O2504" s="6">
        <v>0.15</v>
      </c>
      <c r="P2504" s="5">
        <v>60.55</v>
      </c>
      <c r="Q2504" s="5">
        <f t="shared" si="156"/>
        <v>630.71699999999998</v>
      </c>
      <c r="R2504" s="5">
        <f t="shared" si="157"/>
        <v>363.29999999999995</v>
      </c>
      <c r="S2504" s="5">
        <f t="shared" si="158"/>
        <v>267.41700000000003</v>
      </c>
      <c r="T2504" s="7">
        <f t="shared" si="159"/>
        <v>0.42398888883603902</v>
      </c>
    </row>
    <row r="2505" spans="1:20" ht="15.6">
      <c r="A2505" s="2">
        <v>4844</v>
      </c>
      <c r="B2505" s="3">
        <v>46379</v>
      </c>
      <c r="C2505" s="4">
        <f>YEAR(SalesDataTable[[#This Row],[Order Date]])</f>
        <v>2026</v>
      </c>
      <c r="D2505" s="4" t="str">
        <f>"Q"&amp;ROUNDUP(MONTH(SalesDataTable[[#This Row],[Order Date]])/3,0)</f>
        <v>Q4</v>
      </c>
      <c r="E2505" s="4">
        <f>MONTH(SalesDataTable[[#This Row],[Order Date]])</f>
        <v>12</v>
      </c>
      <c r="F2505" s="4" t="str">
        <f>TEXT(SalesDataTable[[#This Row],[Order Date]],"MMM")</f>
        <v>Dec</v>
      </c>
      <c r="G2505" s="4" t="s">
        <v>6</v>
      </c>
      <c r="H2505" s="4" t="s">
        <v>49</v>
      </c>
      <c r="I2505" s="4" t="s">
        <v>2</v>
      </c>
      <c r="J2505" s="4" t="s">
        <v>13</v>
      </c>
      <c r="K2505" s="4" t="s">
        <v>34</v>
      </c>
      <c r="L2505" s="4" t="s">
        <v>42</v>
      </c>
      <c r="M2505" s="8">
        <v>1</v>
      </c>
      <c r="N2505" s="5">
        <v>36.4</v>
      </c>
      <c r="O2505" s="6">
        <v>0</v>
      </c>
      <c r="P2505" s="5">
        <v>14.22</v>
      </c>
      <c r="Q2505" s="5">
        <f t="shared" si="156"/>
        <v>36.4</v>
      </c>
      <c r="R2505" s="5">
        <f t="shared" si="157"/>
        <v>14.22</v>
      </c>
      <c r="S2505" s="5">
        <f t="shared" si="158"/>
        <v>22.18</v>
      </c>
      <c r="T2505" s="7">
        <f t="shared" si="159"/>
        <v>0.6093406593406594</v>
      </c>
    </row>
    <row r="2506" spans="1:20" ht="15.6">
      <c r="A2506" s="2">
        <v>4846</v>
      </c>
      <c r="B2506" s="3">
        <v>46316</v>
      </c>
      <c r="C2506" s="4">
        <f>YEAR(SalesDataTable[[#This Row],[Order Date]])</f>
        <v>2026</v>
      </c>
      <c r="D2506" s="4" t="str">
        <f>"Q"&amp;ROUNDUP(MONTH(SalesDataTable[[#This Row],[Order Date]])/3,0)</f>
        <v>Q4</v>
      </c>
      <c r="E2506" s="4">
        <f>MONTH(SalesDataTable[[#This Row],[Order Date]])</f>
        <v>10</v>
      </c>
      <c r="F2506" s="4" t="str">
        <f>TEXT(SalesDataTable[[#This Row],[Order Date]],"MMM")</f>
        <v>Oct</v>
      </c>
      <c r="G2506" s="4" t="s">
        <v>0</v>
      </c>
      <c r="H2506" s="4" t="s">
        <v>1</v>
      </c>
      <c r="I2506" s="4" t="s">
        <v>8</v>
      </c>
      <c r="J2506" s="4" t="s">
        <v>16</v>
      </c>
      <c r="K2506" s="4" t="s">
        <v>4</v>
      </c>
      <c r="L2506" s="4" t="s">
        <v>22</v>
      </c>
      <c r="M2506" s="8">
        <v>8</v>
      </c>
      <c r="N2506" s="5">
        <v>51.91</v>
      </c>
      <c r="O2506" s="6">
        <v>0.05</v>
      </c>
      <c r="P2506" s="5">
        <v>22.99</v>
      </c>
      <c r="Q2506" s="5">
        <f t="shared" si="156"/>
        <v>394.51599999999996</v>
      </c>
      <c r="R2506" s="5">
        <f t="shared" si="157"/>
        <v>183.92</v>
      </c>
      <c r="S2506" s="5">
        <f t="shared" si="158"/>
        <v>210.59599999999998</v>
      </c>
      <c r="T2506" s="7">
        <f t="shared" si="159"/>
        <v>0.53380851473704483</v>
      </c>
    </row>
    <row r="2507" spans="1:20" ht="15.6">
      <c r="A2507" s="2">
        <v>4847</v>
      </c>
      <c r="B2507" s="3">
        <v>46355</v>
      </c>
      <c r="C2507" s="4">
        <f>YEAR(SalesDataTable[[#This Row],[Order Date]])</f>
        <v>2026</v>
      </c>
      <c r="D2507" s="4" t="str">
        <f>"Q"&amp;ROUNDUP(MONTH(SalesDataTable[[#This Row],[Order Date]])/3,0)</f>
        <v>Q4</v>
      </c>
      <c r="E2507" s="4">
        <f>MONTH(SalesDataTable[[#This Row],[Order Date]])</f>
        <v>11</v>
      </c>
      <c r="F2507" s="4" t="str">
        <f>TEXT(SalesDataTable[[#This Row],[Order Date]],"MMM")</f>
        <v>Nov</v>
      </c>
      <c r="G2507" s="4" t="s">
        <v>6</v>
      </c>
      <c r="H2507" s="4" t="s">
        <v>49</v>
      </c>
      <c r="I2507" s="4" t="s">
        <v>28</v>
      </c>
      <c r="J2507" s="4" t="s">
        <v>13</v>
      </c>
      <c r="K2507" s="4" t="s">
        <v>14</v>
      </c>
      <c r="L2507" s="4" t="s">
        <v>15</v>
      </c>
      <c r="M2507" s="8">
        <v>2</v>
      </c>
      <c r="N2507" s="5">
        <v>35.51</v>
      </c>
      <c r="O2507" s="6">
        <v>0.05</v>
      </c>
      <c r="P2507" s="5">
        <v>13.24</v>
      </c>
      <c r="Q2507" s="5">
        <f t="shared" si="156"/>
        <v>67.468999999999994</v>
      </c>
      <c r="R2507" s="5">
        <f t="shared" si="157"/>
        <v>26.48</v>
      </c>
      <c r="S2507" s="5">
        <f t="shared" si="158"/>
        <v>40.98899999999999</v>
      </c>
      <c r="T2507" s="7">
        <f t="shared" si="159"/>
        <v>0.60752345521646967</v>
      </c>
    </row>
    <row r="2508" spans="1:20" ht="15.6">
      <c r="A2508" s="2">
        <v>4849</v>
      </c>
      <c r="B2508" s="3">
        <v>46327</v>
      </c>
      <c r="C2508" s="4">
        <f>YEAR(SalesDataTable[[#This Row],[Order Date]])</f>
        <v>2026</v>
      </c>
      <c r="D2508" s="4" t="str">
        <f>"Q"&amp;ROUNDUP(MONTH(SalesDataTable[[#This Row],[Order Date]])/3,0)</f>
        <v>Q4</v>
      </c>
      <c r="E2508" s="4">
        <f>MONTH(SalesDataTable[[#This Row],[Order Date]])</f>
        <v>11</v>
      </c>
      <c r="F2508" s="4" t="str">
        <f>TEXT(SalesDataTable[[#This Row],[Order Date]],"MMM")</f>
        <v>Nov</v>
      </c>
      <c r="G2508" s="4" t="s">
        <v>0</v>
      </c>
      <c r="H2508" s="4" t="s">
        <v>1</v>
      </c>
      <c r="I2508" s="4" t="s">
        <v>2</v>
      </c>
      <c r="J2508" s="4" t="s">
        <v>13</v>
      </c>
      <c r="K2508" s="4" t="s">
        <v>14</v>
      </c>
      <c r="L2508" s="4" t="s">
        <v>15</v>
      </c>
      <c r="M2508" s="8">
        <v>4</v>
      </c>
      <c r="N2508" s="5">
        <v>35.69</v>
      </c>
      <c r="O2508" s="6">
        <v>0.15</v>
      </c>
      <c r="P2508" s="5">
        <v>13.52</v>
      </c>
      <c r="Q2508" s="5">
        <f t="shared" si="156"/>
        <v>121.34599999999999</v>
      </c>
      <c r="R2508" s="5">
        <f t="shared" si="157"/>
        <v>54.08</v>
      </c>
      <c r="S2508" s="5">
        <f t="shared" si="158"/>
        <v>67.265999999999991</v>
      </c>
      <c r="T2508" s="7">
        <f t="shared" si="159"/>
        <v>0.55433224004087478</v>
      </c>
    </row>
    <row r="2509" spans="1:20" ht="15.6">
      <c r="A2509" s="2">
        <v>4850</v>
      </c>
      <c r="B2509" s="3">
        <v>46249</v>
      </c>
      <c r="C2509" s="4">
        <f>YEAR(SalesDataTable[[#This Row],[Order Date]])</f>
        <v>2026</v>
      </c>
      <c r="D2509" s="4" t="str">
        <f>"Q"&amp;ROUNDUP(MONTH(SalesDataTable[[#This Row],[Order Date]])/3,0)</f>
        <v>Q3</v>
      </c>
      <c r="E2509" s="4">
        <f>MONTH(SalesDataTable[[#This Row],[Order Date]])</f>
        <v>8</v>
      </c>
      <c r="F2509" s="4" t="str">
        <f>TEXT(SalesDataTable[[#This Row],[Order Date]],"MMM")</f>
        <v>Aug</v>
      </c>
      <c r="G2509" s="4" t="s">
        <v>6</v>
      </c>
      <c r="H2509" s="4" t="s">
        <v>7</v>
      </c>
      <c r="I2509" s="4" t="s">
        <v>19</v>
      </c>
      <c r="J2509" s="4" t="s">
        <v>16</v>
      </c>
      <c r="K2509" s="4" t="s">
        <v>23</v>
      </c>
      <c r="L2509" s="4" t="s">
        <v>29</v>
      </c>
      <c r="M2509" s="8">
        <v>1</v>
      </c>
      <c r="N2509" s="5">
        <v>192.82</v>
      </c>
      <c r="O2509" s="6">
        <v>0</v>
      </c>
      <c r="P2509" s="5">
        <v>104.98</v>
      </c>
      <c r="Q2509" s="5">
        <f t="shared" si="156"/>
        <v>192.82</v>
      </c>
      <c r="R2509" s="5">
        <f t="shared" si="157"/>
        <v>104.98</v>
      </c>
      <c r="S2509" s="5">
        <f t="shared" si="158"/>
        <v>87.839999999999989</v>
      </c>
      <c r="T2509" s="7">
        <f t="shared" si="159"/>
        <v>0.45555440307022088</v>
      </c>
    </row>
    <row r="2510" spans="1:20" ht="15.6">
      <c r="A2510" s="2">
        <v>4851</v>
      </c>
      <c r="B2510" s="3">
        <v>46386</v>
      </c>
      <c r="C2510" s="4">
        <f>YEAR(SalesDataTable[[#This Row],[Order Date]])</f>
        <v>2026</v>
      </c>
      <c r="D2510" s="4" t="str">
        <f>"Q"&amp;ROUNDUP(MONTH(SalesDataTable[[#This Row],[Order Date]])/3,0)</f>
        <v>Q4</v>
      </c>
      <c r="E2510" s="4">
        <f>MONTH(SalesDataTable[[#This Row],[Order Date]])</f>
        <v>12</v>
      </c>
      <c r="F2510" s="4" t="str">
        <f>TEXT(SalesDataTable[[#This Row],[Order Date]],"MMM")</f>
        <v>Dec</v>
      </c>
      <c r="G2510" s="4" t="s">
        <v>20</v>
      </c>
      <c r="H2510" s="4" t="s">
        <v>47</v>
      </c>
      <c r="I2510" s="4" t="s">
        <v>28</v>
      </c>
      <c r="J2510" s="4" t="s">
        <v>13</v>
      </c>
      <c r="K2510" s="4" t="s">
        <v>4</v>
      </c>
      <c r="L2510" s="4" t="s">
        <v>26</v>
      </c>
      <c r="M2510" s="8">
        <v>1</v>
      </c>
      <c r="N2510" s="5">
        <v>40.270000000000003</v>
      </c>
      <c r="O2510" s="6">
        <v>0.1</v>
      </c>
      <c r="P2510" s="5">
        <v>16.63</v>
      </c>
      <c r="Q2510" s="5">
        <f t="shared" si="156"/>
        <v>36.243000000000002</v>
      </c>
      <c r="R2510" s="5">
        <f t="shared" si="157"/>
        <v>16.63</v>
      </c>
      <c r="S2510" s="5">
        <f t="shared" si="158"/>
        <v>19.613000000000003</v>
      </c>
      <c r="T2510" s="7">
        <f t="shared" si="159"/>
        <v>0.54115277432883602</v>
      </c>
    </row>
    <row r="2511" spans="1:20" ht="15.6">
      <c r="A2511" s="2">
        <v>4852</v>
      </c>
      <c r="B2511" s="3">
        <v>46166</v>
      </c>
      <c r="C2511" s="4">
        <f>YEAR(SalesDataTable[[#This Row],[Order Date]])</f>
        <v>2026</v>
      </c>
      <c r="D2511" s="4" t="str">
        <f>"Q"&amp;ROUNDUP(MONTH(SalesDataTable[[#This Row],[Order Date]])/3,0)</f>
        <v>Q2</v>
      </c>
      <c r="E2511" s="4">
        <f>MONTH(SalesDataTable[[#This Row],[Order Date]])</f>
        <v>5</v>
      </c>
      <c r="F2511" s="4" t="str">
        <f>TEXT(SalesDataTable[[#This Row],[Order Date]],"MMM")</f>
        <v>May</v>
      </c>
      <c r="G2511" s="4" t="s">
        <v>0</v>
      </c>
      <c r="H2511" s="4" t="s">
        <v>50</v>
      </c>
      <c r="I2511" s="4" t="s">
        <v>2</v>
      </c>
      <c r="J2511" s="4" t="s">
        <v>16</v>
      </c>
      <c r="K2511" s="4" t="s">
        <v>4</v>
      </c>
      <c r="L2511" s="4" t="s">
        <v>22</v>
      </c>
      <c r="M2511" s="8">
        <v>2</v>
      </c>
      <c r="N2511" s="5">
        <v>51.17</v>
      </c>
      <c r="O2511" s="6">
        <v>0.05</v>
      </c>
      <c r="P2511" s="5">
        <v>21.97</v>
      </c>
      <c r="Q2511" s="5">
        <f t="shared" si="156"/>
        <v>97.222999999999999</v>
      </c>
      <c r="R2511" s="5">
        <f t="shared" si="157"/>
        <v>43.94</v>
      </c>
      <c r="S2511" s="5">
        <f t="shared" si="158"/>
        <v>53.283000000000001</v>
      </c>
      <c r="T2511" s="7">
        <f t="shared" si="159"/>
        <v>0.54804932989107513</v>
      </c>
    </row>
    <row r="2512" spans="1:20" ht="15.6">
      <c r="A2512" s="2">
        <v>4855</v>
      </c>
      <c r="B2512" s="3">
        <v>46335</v>
      </c>
      <c r="C2512" s="4">
        <f>YEAR(SalesDataTable[[#This Row],[Order Date]])</f>
        <v>2026</v>
      </c>
      <c r="D2512" s="4" t="str">
        <f>"Q"&amp;ROUNDUP(MONTH(SalesDataTable[[#This Row],[Order Date]])/3,0)</f>
        <v>Q4</v>
      </c>
      <c r="E2512" s="4">
        <f>MONTH(SalesDataTable[[#This Row],[Order Date]])</f>
        <v>11</v>
      </c>
      <c r="F2512" s="4" t="str">
        <f>TEXT(SalesDataTable[[#This Row],[Order Date]],"MMM")</f>
        <v>Nov</v>
      </c>
      <c r="G2512" s="4" t="s">
        <v>6</v>
      </c>
      <c r="H2512" s="4" t="s">
        <v>27</v>
      </c>
      <c r="I2512" s="4" t="s">
        <v>2</v>
      </c>
      <c r="J2512" s="4" t="s">
        <v>3</v>
      </c>
      <c r="K2512" s="4" t="s">
        <v>9</v>
      </c>
      <c r="L2512" s="4" t="s">
        <v>37</v>
      </c>
      <c r="M2512" s="8">
        <v>1</v>
      </c>
      <c r="N2512" s="5">
        <v>156.82</v>
      </c>
      <c r="O2512" s="6">
        <v>0.1</v>
      </c>
      <c r="P2512" s="5">
        <v>77.12</v>
      </c>
      <c r="Q2512" s="5">
        <f t="shared" si="156"/>
        <v>141.13800000000001</v>
      </c>
      <c r="R2512" s="5">
        <f t="shared" si="157"/>
        <v>77.12</v>
      </c>
      <c r="S2512" s="5">
        <f t="shared" si="158"/>
        <v>64.018000000000001</v>
      </c>
      <c r="T2512" s="7">
        <f t="shared" si="159"/>
        <v>0.45358443509189589</v>
      </c>
    </row>
    <row r="2513" spans="1:20" ht="15.6">
      <c r="A2513" s="2">
        <v>4856</v>
      </c>
      <c r="B2513" s="3">
        <v>46209</v>
      </c>
      <c r="C2513" s="4">
        <f>YEAR(SalesDataTable[[#This Row],[Order Date]])</f>
        <v>2026</v>
      </c>
      <c r="D2513" s="4" t="str">
        <f>"Q"&amp;ROUNDUP(MONTH(SalesDataTable[[#This Row],[Order Date]])/3,0)</f>
        <v>Q3</v>
      </c>
      <c r="E2513" s="4">
        <f>MONTH(SalesDataTable[[#This Row],[Order Date]])</f>
        <v>7</v>
      </c>
      <c r="F2513" s="4" t="str">
        <f>TEXT(SalesDataTable[[#This Row],[Order Date]],"MMM")</f>
        <v>Jul</v>
      </c>
      <c r="G2513" s="4" t="s">
        <v>6</v>
      </c>
      <c r="H2513" s="4" t="s">
        <v>43</v>
      </c>
      <c r="I2513" s="4" t="s">
        <v>2</v>
      </c>
      <c r="J2513" s="4" t="s">
        <v>3</v>
      </c>
      <c r="K2513" s="4" t="s">
        <v>4</v>
      </c>
      <c r="L2513" s="4" t="s">
        <v>30</v>
      </c>
      <c r="M2513" s="8">
        <v>2</v>
      </c>
      <c r="N2513" s="5">
        <v>99.93</v>
      </c>
      <c r="O2513" s="6">
        <v>0.1</v>
      </c>
      <c r="P2513" s="5">
        <v>51.96</v>
      </c>
      <c r="Q2513" s="5">
        <f t="shared" si="156"/>
        <v>179.87400000000002</v>
      </c>
      <c r="R2513" s="5">
        <f t="shared" si="157"/>
        <v>103.92</v>
      </c>
      <c r="S2513" s="5">
        <f t="shared" si="158"/>
        <v>75.954000000000022</v>
      </c>
      <c r="T2513" s="7">
        <f t="shared" si="159"/>
        <v>0.422262250241836</v>
      </c>
    </row>
    <row r="2514" spans="1:20" ht="15.6">
      <c r="A2514" s="2">
        <v>4857</v>
      </c>
      <c r="B2514" s="3">
        <v>46227</v>
      </c>
      <c r="C2514" s="4">
        <f>YEAR(SalesDataTable[[#This Row],[Order Date]])</f>
        <v>2026</v>
      </c>
      <c r="D2514" s="4" t="str">
        <f>"Q"&amp;ROUNDUP(MONTH(SalesDataTable[[#This Row],[Order Date]])/3,0)</f>
        <v>Q3</v>
      </c>
      <c r="E2514" s="4">
        <f>MONTH(SalesDataTable[[#This Row],[Order Date]])</f>
        <v>7</v>
      </c>
      <c r="F2514" s="4" t="str">
        <f>TEXT(SalesDataTable[[#This Row],[Order Date]],"MMM")</f>
        <v>Jul</v>
      </c>
      <c r="G2514" s="4" t="s">
        <v>6</v>
      </c>
      <c r="H2514" s="4" t="s">
        <v>27</v>
      </c>
      <c r="I2514" s="4" t="s">
        <v>19</v>
      </c>
      <c r="J2514" s="4" t="s">
        <v>3</v>
      </c>
      <c r="K2514" s="4" t="s">
        <v>9</v>
      </c>
      <c r="L2514" s="4" t="s">
        <v>37</v>
      </c>
      <c r="M2514" s="8">
        <v>1</v>
      </c>
      <c r="N2514" s="5">
        <v>152.1</v>
      </c>
      <c r="O2514" s="6">
        <v>0.1</v>
      </c>
      <c r="P2514" s="5">
        <v>80.459999999999994</v>
      </c>
      <c r="Q2514" s="5">
        <f t="shared" si="156"/>
        <v>136.88999999999999</v>
      </c>
      <c r="R2514" s="5">
        <f t="shared" si="157"/>
        <v>80.459999999999994</v>
      </c>
      <c r="S2514" s="5">
        <f t="shared" si="158"/>
        <v>56.429999999999993</v>
      </c>
      <c r="T2514" s="7">
        <f t="shared" si="159"/>
        <v>0.41222879684418146</v>
      </c>
    </row>
    <row r="2515" spans="1:20" ht="15.6">
      <c r="A2515" s="2">
        <v>4858</v>
      </c>
      <c r="B2515" s="3">
        <v>46219</v>
      </c>
      <c r="C2515" s="4">
        <f>YEAR(SalesDataTable[[#This Row],[Order Date]])</f>
        <v>2026</v>
      </c>
      <c r="D2515" s="4" t="str">
        <f>"Q"&amp;ROUNDUP(MONTH(SalesDataTable[[#This Row],[Order Date]])/3,0)</f>
        <v>Q3</v>
      </c>
      <c r="E2515" s="4">
        <f>MONTH(SalesDataTable[[#This Row],[Order Date]])</f>
        <v>7</v>
      </c>
      <c r="F2515" s="4" t="str">
        <f>TEXT(SalesDataTable[[#This Row],[Order Date]],"MMM")</f>
        <v>Jul</v>
      </c>
      <c r="G2515" s="4" t="s">
        <v>6</v>
      </c>
      <c r="H2515" s="4" t="s">
        <v>43</v>
      </c>
      <c r="I2515" s="4" t="s">
        <v>19</v>
      </c>
      <c r="J2515" s="4" t="s">
        <v>3</v>
      </c>
      <c r="K2515" s="4" t="s">
        <v>14</v>
      </c>
      <c r="L2515" s="4" t="s">
        <v>15</v>
      </c>
      <c r="M2515" s="8">
        <v>1</v>
      </c>
      <c r="N2515" s="5">
        <v>35.5</v>
      </c>
      <c r="O2515" s="6">
        <v>0</v>
      </c>
      <c r="P2515" s="5">
        <v>13.26</v>
      </c>
      <c r="Q2515" s="5">
        <f t="shared" si="156"/>
        <v>35.5</v>
      </c>
      <c r="R2515" s="5">
        <f t="shared" si="157"/>
        <v>13.26</v>
      </c>
      <c r="S2515" s="5">
        <f t="shared" si="158"/>
        <v>22.240000000000002</v>
      </c>
      <c r="T2515" s="7">
        <f t="shared" si="159"/>
        <v>0.62647887323943663</v>
      </c>
    </row>
    <row r="2516" spans="1:20" ht="15.6">
      <c r="A2516" s="2">
        <v>4859</v>
      </c>
      <c r="B2516" s="3">
        <v>46277</v>
      </c>
      <c r="C2516" s="4">
        <f>YEAR(SalesDataTable[[#This Row],[Order Date]])</f>
        <v>2026</v>
      </c>
      <c r="D2516" s="4" t="str">
        <f>"Q"&amp;ROUNDUP(MONTH(SalesDataTable[[#This Row],[Order Date]])/3,0)</f>
        <v>Q3</v>
      </c>
      <c r="E2516" s="4">
        <f>MONTH(SalesDataTable[[#This Row],[Order Date]])</f>
        <v>9</v>
      </c>
      <c r="F2516" s="4" t="str">
        <f>TEXT(SalesDataTable[[#This Row],[Order Date]],"MMM")</f>
        <v>Sep</v>
      </c>
      <c r="G2516" s="4" t="s">
        <v>0</v>
      </c>
      <c r="H2516" s="4" t="s">
        <v>1</v>
      </c>
      <c r="I2516" s="4" t="s">
        <v>2</v>
      </c>
      <c r="J2516" s="4" t="s">
        <v>3</v>
      </c>
      <c r="K2516" s="4" t="s">
        <v>4</v>
      </c>
      <c r="L2516" s="4" t="s">
        <v>5</v>
      </c>
      <c r="M2516" s="8">
        <v>1</v>
      </c>
      <c r="N2516" s="5">
        <v>80.39</v>
      </c>
      <c r="O2516" s="6">
        <v>0</v>
      </c>
      <c r="P2516" s="5">
        <v>42.85</v>
      </c>
      <c r="Q2516" s="5">
        <f t="shared" si="156"/>
        <v>80.39</v>
      </c>
      <c r="R2516" s="5">
        <f t="shared" si="157"/>
        <v>42.85</v>
      </c>
      <c r="S2516" s="5">
        <f t="shared" si="158"/>
        <v>37.54</v>
      </c>
      <c r="T2516" s="7">
        <f t="shared" si="159"/>
        <v>0.46697350416718497</v>
      </c>
    </row>
    <row r="2517" spans="1:20" ht="15.6">
      <c r="A2517" s="2">
        <v>4862</v>
      </c>
      <c r="B2517" s="3">
        <v>46192</v>
      </c>
      <c r="C2517" s="4">
        <f>YEAR(SalesDataTable[[#This Row],[Order Date]])</f>
        <v>2026</v>
      </c>
      <c r="D2517" s="4" t="str">
        <f>"Q"&amp;ROUNDUP(MONTH(SalesDataTable[[#This Row],[Order Date]])/3,0)</f>
        <v>Q2</v>
      </c>
      <c r="E2517" s="4">
        <f>MONTH(SalesDataTable[[#This Row],[Order Date]])</f>
        <v>6</v>
      </c>
      <c r="F2517" s="4" t="str">
        <f>TEXT(SalesDataTable[[#This Row],[Order Date]],"MMM")</f>
        <v>Jun</v>
      </c>
      <c r="G2517" s="4" t="s">
        <v>6</v>
      </c>
      <c r="H2517" s="4" t="s">
        <v>27</v>
      </c>
      <c r="I2517" s="4" t="s">
        <v>2</v>
      </c>
      <c r="J2517" s="4" t="s">
        <v>3</v>
      </c>
      <c r="K2517" s="4" t="s">
        <v>34</v>
      </c>
      <c r="L2517" s="4" t="s">
        <v>42</v>
      </c>
      <c r="M2517" s="8">
        <v>1</v>
      </c>
      <c r="N2517" s="5">
        <v>36.74</v>
      </c>
      <c r="O2517" s="6">
        <v>0</v>
      </c>
      <c r="P2517" s="5">
        <v>14.15</v>
      </c>
      <c r="Q2517" s="5">
        <f t="shared" si="156"/>
        <v>36.74</v>
      </c>
      <c r="R2517" s="5">
        <f t="shared" si="157"/>
        <v>14.15</v>
      </c>
      <c r="S2517" s="5">
        <f t="shared" si="158"/>
        <v>22.590000000000003</v>
      </c>
      <c r="T2517" s="7">
        <f t="shared" si="159"/>
        <v>0.61486118671747425</v>
      </c>
    </row>
    <row r="2518" spans="1:20" ht="15.6">
      <c r="A2518" s="2">
        <v>4864</v>
      </c>
      <c r="B2518" s="3">
        <v>46043</v>
      </c>
      <c r="C2518" s="4">
        <f>YEAR(SalesDataTable[[#This Row],[Order Date]])</f>
        <v>2026</v>
      </c>
      <c r="D2518" s="4" t="str">
        <f>"Q"&amp;ROUNDUP(MONTH(SalesDataTable[[#This Row],[Order Date]])/3,0)</f>
        <v>Q1</v>
      </c>
      <c r="E2518" s="4">
        <f>MONTH(SalesDataTable[[#This Row],[Order Date]])</f>
        <v>1</v>
      </c>
      <c r="F2518" s="4" t="str">
        <f>TEXT(SalesDataTable[[#This Row],[Order Date]],"MMM")</f>
        <v>Jan</v>
      </c>
      <c r="G2518" s="4" t="s">
        <v>20</v>
      </c>
      <c r="H2518" s="4" t="s">
        <v>47</v>
      </c>
      <c r="I2518" s="4" t="s">
        <v>2</v>
      </c>
      <c r="J2518" s="4" t="s">
        <v>3</v>
      </c>
      <c r="K2518" s="4" t="s">
        <v>34</v>
      </c>
      <c r="L2518" s="4" t="s">
        <v>42</v>
      </c>
      <c r="M2518" s="8">
        <v>1</v>
      </c>
      <c r="N2518" s="5">
        <v>35.869999999999997</v>
      </c>
      <c r="O2518" s="6">
        <v>0</v>
      </c>
      <c r="P2518" s="5">
        <v>13.64</v>
      </c>
      <c r="Q2518" s="5">
        <f t="shared" si="156"/>
        <v>35.869999999999997</v>
      </c>
      <c r="R2518" s="5">
        <f t="shared" si="157"/>
        <v>13.64</v>
      </c>
      <c r="S2518" s="5">
        <f t="shared" si="158"/>
        <v>22.229999999999997</v>
      </c>
      <c r="T2518" s="7">
        <f t="shared" si="159"/>
        <v>0.61973794257039305</v>
      </c>
    </row>
    <row r="2519" spans="1:20" ht="15.6">
      <c r="A2519" s="2">
        <v>4865</v>
      </c>
      <c r="B2519" s="3">
        <v>46280</v>
      </c>
      <c r="C2519" s="4">
        <f>YEAR(SalesDataTable[[#This Row],[Order Date]])</f>
        <v>2026</v>
      </c>
      <c r="D2519" s="4" t="str">
        <f>"Q"&amp;ROUNDUP(MONTH(SalesDataTable[[#This Row],[Order Date]])/3,0)</f>
        <v>Q3</v>
      </c>
      <c r="E2519" s="4">
        <f>MONTH(SalesDataTable[[#This Row],[Order Date]])</f>
        <v>9</v>
      </c>
      <c r="F2519" s="4" t="str">
        <f>TEXT(SalesDataTable[[#This Row],[Order Date]],"MMM")</f>
        <v>Sep</v>
      </c>
      <c r="G2519" s="4" t="s">
        <v>20</v>
      </c>
      <c r="H2519" s="4" t="s">
        <v>21</v>
      </c>
      <c r="I2519" s="4" t="s">
        <v>2</v>
      </c>
      <c r="J2519" s="4" t="s">
        <v>3</v>
      </c>
      <c r="K2519" s="4" t="s">
        <v>4</v>
      </c>
      <c r="L2519" s="4" t="s">
        <v>5</v>
      </c>
      <c r="M2519" s="8">
        <v>1</v>
      </c>
      <c r="N2519" s="5">
        <v>83.8</v>
      </c>
      <c r="O2519" s="6">
        <v>0</v>
      </c>
      <c r="P2519" s="5">
        <v>42.23</v>
      </c>
      <c r="Q2519" s="5">
        <f t="shared" si="156"/>
        <v>83.8</v>
      </c>
      <c r="R2519" s="5">
        <f t="shared" si="157"/>
        <v>42.23</v>
      </c>
      <c r="S2519" s="5">
        <f t="shared" si="158"/>
        <v>41.57</v>
      </c>
      <c r="T2519" s="7">
        <f t="shared" si="159"/>
        <v>0.49606205250596663</v>
      </c>
    </row>
    <row r="2520" spans="1:20" ht="15.6">
      <c r="A2520" s="2">
        <v>4867</v>
      </c>
      <c r="B2520" s="3">
        <v>46151</v>
      </c>
      <c r="C2520" s="4">
        <f>YEAR(SalesDataTable[[#This Row],[Order Date]])</f>
        <v>2026</v>
      </c>
      <c r="D2520" s="4" t="str">
        <f>"Q"&amp;ROUNDUP(MONTH(SalesDataTable[[#This Row],[Order Date]])/3,0)</f>
        <v>Q2</v>
      </c>
      <c r="E2520" s="4">
        <f>MONTH(SalesDataTable[[#This Row],[Order Date]])</f>
        <v>5</v>
      </c>
      <c r="F2520" s="4" t="str">
        <f>TEXT(SalesDataTable[[#This Row],[Order Date]],"MMM")</f>
        <v>May</v>
      </c>
      <c r="G2520" s="4" t="s">
        <v>6</v>
      </c>
      <c r="H2520" s="4" t="s">
        <v>27</v>
      </c>
      <c r="I2520" s="4" t="s">
        <v>19</v>
      </c>
      <c r="J2520" s="4" t="s">
        <v>3</v>
      </c>
      <c r="K2520" s="4" t="s">
        <v>4</v>
      </c>
      <c r="L2520" s="4" t="s">
        <v>5</v>
      </c>
      <c r="M2520" s="8">
        <v>1</v>
      </c>
      <c r="N2520" s="5">
        <v>82.86</v>
      </c>
      <c r="O2520" s="6">
        <v>0</v>
      </c>
      <c r="P2520" s="5">
        <v>42.67</v>
      </c>
      <c r="Q2520" s="5">
        <f t="shared" si="156"/>
        <v>82.86</v>
      </c>
      <c r="R2520" s="5">
        <f t="shared" si="157"/>
        <v>42.67</v>
      </c>
      <c r="S2520" s="5">
        <f t="shared" si="158"/>
        <v>40.19</v>
      </c>
      <c r="T2520" s="7">
        <f t="shared" si="159"/>
        <v>0.48503499879314504</v>
      </c>
    </row>
    <row r="2521" spans="1:20" ht="15.6">
      <c r="A2521" s="2">
        <v>4868</v>
      </c>
      <c r="B2521" s="3">
        <v>46296</v>
      </c>
      <c r="C2521" s="4">
        <f>YEAR(SalesDataTable[[#This Row],[Order Date]])</f>
        <v>2026</v>
      </c>
      <c r="D2521" s="4" t="str">
        <f>"Q"&amp;ROUNDUP(MONTH(SalesDataTable[[#This Row],[Order Date]])/3,0)</f>
        <v>Q4</v>
      </c>
      <c r="E2521" s="4">
        <f>MONTH(SalesDataTable[[#This Row],[Order Date]])</f>
        <v>10</v>
      </c>
      <c r="F2521" s="4" t="str">
        <f>TEXT(SalesDataTable[[#This Row],[Order Date]],"MMM")</f>
        <v>Oct</v>
      </c>
      <c r="G2521" s="4" t="s">
        <v>11</v>
      </c>
      <c r="H2521" s="4" t="s">
        <v>25</v>
      </c>
      <c r="I2521" s="4" t="s">
        <v>8</v>
      </c>
      <c r="J2521" s="4" t="s">
        <v>13</v>
      </c>
      <c r="K2521" s="4" t="s">
        <v>23</v>
      </c>
      <c r="L2521" s="4" t="s">
        <v>40</v>
      </c>
      <c r="M2521" s="8">
        <v>4</v>
      </c>
      <c r="N2521" s="5">
        <v>82.54</v>
      </c>
      <c r="O2521" s="6">
        <v>0.15</v>
      </c>
      <c r="P2521" s="5">
        <v>39.74</v>
      </c>
      <c r="Q2521" s="5">
        <f t="shared" si="156"/>
        <v>280.63600000000002</v>
      </c>
      <c r="R2521" s="5">
        <f t="shared" si="157"/>
        <v>158.96</v>
      </c>
      <c r="S2521" s="5">
        <f t="shared" si="158"/>
        <v>121.67600000000002</v>
      </c>
      <c r="T2521" s="7">
        <f t="shared" si="159"/>
        <v>0.43357231431462823</v>
      </c>
    </row>
    <row r="2522" spans="1:20" ht="15.6">
      <c r="A2522" s="2">
        <v>4869</v>
      </c>
      <c r="B2522" s="3">
        <v>46207</v>
      </c>
      <c r="C2522" s="4">
        <f>YEAR(SalesDataTable[[#This Row],[Order Date]])</f>
        <v>2026</v>
      </c>
      <c r="D2522" s="4" t="str">
        <f>"Q"&amp;ROUNDUP(MONTH(SalesDataTable[[#This Row],[Order Date]])/3,0)</f>
        <v>Q3</v>
      </c>
      <c r="E2522" s="4">
        <f>MONTH(SalesDataTable[[#This Row],[Order Date]])</f>
        <v>7</v>
      </c>
      <c r="F2522" s="4" t="str">
        <f>TEXT(SalesDataTable[[#This Row],[Order Date]],"MMM")</f>
        <v>Jul</v>
      </c>
      <c r="G2522" s="4" t="s">
        <v>0</v>
      </c>
      <c r="H2522" s="4" t="s">
        <v>50</v>
      </c>
      <c r="I2522" s="4" t="s">
        <v>19</v>
      </c>
      <c r="J2522" s="4" t="s">
        <v>3</v>
      </c>
      <c r="K2522" s="4" t="s">
        <v>23</v>
      </c>
      <c r="L2522" s="4" t="s">
        <v>29</v>
      </c>
      <c r="M2522" s="8">
        <v>1</v>
      </c>
      <c r="N2522" s="5">
        <v>200.22</v>
      </c>
      <c r="O2522" s="6">
        <v>0</v>
      </c>
      <c r="P2522" s="5">
        <v>104.38</v>
      </c>
      <c r="Q2522" s="5">
        <f t="shared" si="156"/>
        <v>200.22</v>
      </c>
      <c r="R2522" s="5">
        <f t="shared" si="157"/>
        <v>104.38</v>
      </c>
      <c r="S2522" s="5">
        <f t="shared" si="158"/>
        <v>95.84</v>
      </c>
      <c r="T2522" s="7">
        <f t="shared" si="159"/>
        <v>0.47867345919488563</v>
      </c>
    </row>
    <row r="2523" spans="1:20" ht="15.6">
      <c r="A2523" s="2">
        <v>4871</v>
      </c>
      <c r="B2523" s="3">
        <v>46232</v>
      </c>
      <c r="C2523" s="4">
        <f>YEAR(SalesDataTable[[#This Row],[Order Date]])</f>
        <v>2026</v>
      </c>
      <c r="D2523" s="4" t="str">
        <f>"Q"&amp;ROUNDUP(MONTH(SalesDataTable[[#This Row],[Order Date]])/3,0)</f>
        <v>Q3</v>
      </c>
      <c r="E2523" s="4">
        <f>MONTH(SalesDataTable[[#This Row],[Order Date]])</f>
        <v>7</v>
      </c>
      <c r="F2523" s="4" t="str">
        <f>TEXT(SalesDataTable[[#This Row],[Order Date]],"MMM")</f>
        <v>Jul</v>
      </c>
      <c r="G2523" s="4" t="s">
        <v>0</v>
      </c>
      <c r="H2523" s="4" t="s">
        <v>1</v>
      </c>
      <c r="I2523" s="4" t="s">
        <v>2</v>
      </c>
      <c r="J2523" s="4" t="s">
        <v>13</v>
      </c>
      <c r="K2523" s="4" t="s">
        <v>23</v>
      </c>
      <c r="L2523" s="4" t="s">
        <v>51</v>
      </c>
      <c r="M2523" s="8">
        <v>3</v>
      </c>
      <c r="N2523" s="5">
        <v>123.31</v>
      </c>
      <c r="O2523" s="6">
        <v>0</v>
      </c>
      <c r="P2523" s="5">
        <v>59.16</v>
      </c>
      <c r="Q2523" s="5">
        <f t="shared" si="156"/>
        <v>369.93</v>
      </c>
      <c r="R2523" s="5">
        <f t="shared" si="157"/>
        <v>177.48</v>
      </c>
      <c r="S2523" s="5">
        <f t="shared" si="158"/>
        <v>192.45000000000002</v>
      </c>
      <c r="T2523" s="7">
        <f t="shared" si="159"/>
        <v>0.52023355770010549</v>
      </c>
    </row>
    <row r="2524" spans="1:20" ht="15.6">
      <c r="A2524" s="2">
        <v>4873</v>
      </c>
      <c r="B2524" s="3">
        <v>46204</v>
      </c>
      <c r="C2524" s="4">
        <f>YEAR(SalesDataTable[[#This Row],[Order Date]])</f>
        <v>2026</v>
      </c>
      <c r="D2524" s="4" t="str">
        <f>"Q"&amp;ROUNDUP(MONTH(SalesDataTable[[#This Row],[Order Date]])/3,0)</f>
        <v>Q3</v>
      </c>
      <c r="E2524" s="4">
        <f>MONTH(SalesDataTable[[#This Row],[Order Date]])</f>
        <v>7</v>
      </c>
      <c r="F2524" s="4" t="str">
        <f>TEXT(SalesDataTable[[#This Row],[Order Date]],"MMM")</f>
        <v>Jul</v>
      </c>
      <c r="G2524" s="4" t="s">
        <v>20</v>
      </c>
      <c r="H2524" s="4" t="s">
        <v>47</v>
      </c>
      <c r="I2524" s="4" t="s">
        <v>2</v>
      </c>
      <c r="J2524" s="4" t="s">
        <v>13</v>
      </c>
      <c r="K2524" s="4" t="s">
        <v>4</v>
      </c>
      <c r="L2524" s="4" t="s">
        <v>30</v>
      </c>
      <c r="M2524" s="8">
        <v>1</v>
      </c>
      <c r="N2524" s="5">
        <v>102.13</v>
      </c>
      <c r="O2524" s="6">
        <v>0</v>
      </c>
      <c r="P2524" s="5">
        <v>49.17</v>
      </c>
      <c r="Q2524" s="5">
        <f t="shared" si="156"/>
        <v>102.13</v>
      </c>
      <c r="R2524" s="5">
        <f t="shared" si="157"/>
        <v>49.17</v>
      </c>
      <c r="S2524" s="5">
        <f t="shared" si="158"/>
        <v>52.959999999999994</v>
      </c>
      <c r="T2524" s="7">
        <f t="shared" si="159"/>
        <v>0.5185547831195535</v>
      </c>
    </row>
    <row r="2525" spans="1:20" ht="15.6">
      <c r="A2525" s="2">
        <v>4874</v>
      </c>
      <c r="B2525" s="3">
        <v>46126</v>
      </c>
      <c r="C2525" s="4">
        <f>YEAR(SalesDataTable[[#This Row],[Order Date]])</f>
        <v>2026</v>
      </c>
      <c r="D2525" s="4" t="str">
        <f>"Q"&amp;ROUNDUP(MONTH(SalesDataTable[[#This Row],[Order Date]])/3,0)</f>
        <v>Q2</v>
      </c>
      <c r="E2525" s="4">
        <f>MONTH(SalesDataTable[[#This Row],[Order Date]])</f>
        <v>4</v>
      </c>
      <c r="F2525" s="4" t="str">
        <f>TEXT(SalesDataTable[[#This Row],[Order Date]],"MMM")</f>
        <v>Apr</v>
      </c>
      <c r="G2525" s="4" t="s">
        <v>0</v>
      </c>
      <c r="H2525" s="4" t="s">
        <v>1</v>
      </c>
      <c r="I2525" s="4" t="s">
        <v>19</v>
      </c>
      <c r="J2525" s="4" t="s">
        <v>3</v>
      </c>
      <c r="K2525" s="4" t="s">
        <v>14</v>
      </c>
      <c r="L2525" s="4" t="s">
        <v>32</v>
      </c>
      <c r="M2525" s="8">
        <v>1</v>
      </c>
      <c r="N2525" s="5">
        <v>46.62</v>
      </c>
      <c r="O2525" s="6">
        <v>0</v>
      </c>
      <c r="P2525" s="5">
        <v>18.86</v>
      </c>
      <c r="Q2525" s="5">
        <f t="shared" si="156"/>
        <v>46.62</v>
      </c>
      <c r="R2525" s="5">
        <f t="shared" si="157"/>
        <v>18.86</v>
      </c>
      <c r="S2525" s="5">
        <f t="shared" si="158"/>
        <v>27.759999999999998</v>
      </c>
      <c r="T2525" s="7">
        <f t="shared" si="159"/>
        <v>0.59545259545259543</v>
      </c>
    </row>
    <row r="2526" spans="1:20" ht="15.6">
      <c r="A2526" s="2">
        <v>4876</v>
      </c>
      <c r="B2526" s="3">
        <v>46091</v>
      </c>
      <c r="C2526" s="4">
        <f>YEAR(SalesDataTable[[#This Row],[Order Date]])</f>
        <v>2026</v>
      </c>
      <c r="D2526" s="4" t="str">
        <f>"Q"&amp;ROUNDUP(MONTH(SalesDataTable[[#This Row],[Order Date]])/3,0)</f>
        <v>Q1</v>
      </c>
      <c r="E2526" s="4">
        <f>MONTH(SalesDataTable[[#This Row],[Order Date]])</f>
        <v>3</v>
      </c>
      <c r="F2526" s="4" t="str">
        <f>TEXT(SalesDataTable[[#This Row],[Order Date]],"MMM")</f>
        <v>Mar</v>
      </c>
      <c r="G2526" s="4" t="s">
        <v>20</v>
      </c>
      <c r="H2526" s="4" t="s">
        <v>21</v>
      </c>
      <c r="I2526" s="4" t="s">
        <v>2</v>
      </c>
      <c r="J2526" s="4" t="s">
        <v>3</v>
      </c>
      <c r="K2526" s="4" t="s">
        <v>4</v>
      </c>
      <c r="L2526" s="4" t="s">
        <v>26</v>
      </c>
      <c r="M2526" s="8">
        <v>1</v>
      </c>
      <c r="N2526" s="5">
        <v>39.659999999999997</v>
      </c>
      <c r="O2526" s="6">
        <v>0.05</v>
      </c>
      <c r="P2526" s="5">
        <v>16.93</v>
      </c>
      <c r="Q2526" s="5">
        <f t="shared" si="156"/>
        <v>37.676999999999992</v>
      </c>
      <c r="R2526" s="5">
        <f t="shared" si="157"/>
        <v>16.93</v>
      </c>
      <c r="S2526" s="5">
        <f t="shared" si="158"/>
        <v>20.746999999999993</v>
      </c>
      <c r="T2526" s="7">
        <f t="shared" si="159"/>
        <v>0.5506542452955383</v>
      </c>
    </row>
    <row r="2527" spans="1:20" ht="15.6">
      <c r="A2527" s="2">
        <v>4879</v>
      </c>
      <c r="B2527" s="3">
        <v>46361</v>
      </c>
      <c r="C2527" s="4">
        <f>YEAR(SalesDataTable[[#This Row],[Order Date]])</f>
        <v>2026</v>
      </c>
      <c r="D2527" s="4" t="str">
        <f>"Q"&amp;ROUNDUP(MONTH(SalesDataTable[[#This Row],[Order Date]])/3,0)</f>
        <v>Q4</v>
      </c>
      <c r="E2527" s="4">
        <f>MONTH(SalesDataTable[[#This Row],[Order Date]])</f>
        <v>12</v>
      </c>
      <c r="F2527" s="4" t="str">
        <f>TEXT(SalesDataTable[[#This Row],[Order Date]],"MMM")</f>
        <v>Dec</v>
      </c>
      <c r="G2527" s="4" t="s">
        <v>11</v>
      </c>
      <c r="H2527" s="4" t="s">
        <v>12</v>
      </c>
      <c r="I2527" s="4" t="s">
        <v>28</v>
      </c>
      <c r="J2527" s="4" t="s">
        <v>3</v>
      </c>
      <c r="K2527" s="4" t="s">
        <v>9</v>
      </c>
      <c r="L2527" s="4" t="s">
        <v>46</v>
      </c>
      <c r="M2527" s="8">
        <v>2</v>
      </c>
      <c r="N2527" s="5">
        <v>70.239999999999995</v>
      </c>
      <c r="O2527" s="6">
        <v>0.1</v>
      </c>
      <c r="P2527" s="5">
        <v>33.29</v>
      </c>
      <c r="Q2527" s="5">
        <f t="shared" si="156"/>
        <v>126.43199999999999</v>
      </c>
      <c r="R2527" s="5">
        <f t="shared" si="157"/>
        <v>66.58</v>
      </c>
      <c r="S2527" s="5">
        <f t="shared" si="158"/>
        <v>59.85199999999999</v>
      </c>
      <c r="T2527" s="7">
        <f t="shared" si="159"/>
        <v>0.47339281194634264</v>
      </c>
    </row>
    <row r="2528" spans="1:20" ht="15.6">
      <c r="A2528" s="2">
        <v>4880</v>
      </c>
      <c r="B2528" s="3">
        <v>46364</v>
      </c>
      <c r="C2528" s="4">
        <f>YEAR(SalesDataTable[[#This Row],[Order Date]])</f>
        <v>2026</v>
      </c>
      <c r="D2528" s="4" t="str">
        <f>"Q"&amp;ROUNDUP(MONTH(SalesDataTable[[#This Row],[Order Date]])/3,0)</f>
        <v>Q4</v>
      </c>
      <c r="E2528" s="4">
        <f>MONTH(SalesDataTable[[#This Row],[Order Date]])</f>
        <v>12</v>
      </c>
      <c r="F2528" s="4" t="str">
        <f>TEXT(SalesDataTable[[#This Row],[Order Date]],"MMM")</f>
        <v>Dec</v>
      </c>
      <c r="G2528" s="4" t="s">
        <v>20</v>
      </c>
      <c r="H2528" s="4" t="s">
        <v>47</v>
      </c>
      <c r="I2528" s="4" t="s">
        <v>19</v>
      </c>
      <c r="J2528" s="4" t="s">
        <v>13</v>
      </c>
      <c r="K2528" s="4" t="s">
        <v>4</v>
      </c>
      <c r="L2528" s="4" t="s">
        <v>26</v>
      </c>
      <c r="M2528" s="8">
        <v>1</v>
      </c>
      <c r="N2528" s="5">
        <v>41.07</v>
      </c>
      <c r="O2528" s="6">
        <v>0</v>
      </c>
      <c r="P2528" s="5">
        <v>16.600000000000001</v>
      </c>
      <c r="Q2528" s="5">
        <f t="shared" si="156"/>
        <v>41.07</v>
      </c>
      <c r="R2528" s="5">
        <f t="shared" si="157"/>
        <v>16.600000000000001</v>
      </c>
      <c r="S2528" s="5">
        <f t="shared" si="158"/>
        <v>24.47</v>
      </c>
      <c r="T2528" s="7">
        <f t="shared" si="159"/>
        <v>0.59581202824446067</v>
      </c>
    </row>
    <row r="2529" spans="1:20" ht="15.6">
      <c r="A2529" s="2">
        <v>4881</v>
      </c>
      <c r="B2529" s="3">
        <v>46283</v>
      </c>
      <c r="C2529" s="4">
        <f>YEAR(SalesDataTable[[#This Row],[Order Date]])</f>
        <v>2026</v>
      </c>
      <c r="D2529" s="4" t="str">
        <f>"Q"&amp;ROUNDUP(MONTH(SalesDataTable[[#This Row],[Order Date]])/3,0)</f>
        <v>Q3</v>
      </c>
      <c r="E2529" s="4">
        <f>MONTH(SalesDataTable[[#This Row],[Order Date]])</f>
        <v>9</v>
      </c>
      <c r="F2529" s="4" t="str">
        <f>TEXT(SalesDataTable[[#This Row],[Order Date]],"MMM")</f>
        <v>Sep</v>
      </c>
      <c r="G2529" s="4" t="s">
        <v>11</v>
      </c>
      <c r="H2529" s="4" t="s">
        <v>12</v>
      </c>
      <c r="I2529" s="4" t="s">
        <v>2</v>
      </c>
      <c r="J2529" s="4" t="s">
        <v>16</v>
      </c>
      <c r="K2529" s="4" t="s">
        <v>14</v>
      </c>
      <c r="L2529" s="4" t="s">
        <v>44</v>
      </c>
      <c r="M2529" s="8">
        <v>4</v>
      </c>
      <c r="N2529" s="5">
        <v>134.15</v>
      </c>
      <c r="O2529" s="6">
        <v>0.05</v>
      </c>
      <c r="P2529" s="5">
        <v>65.58</v>
      </c>
      <c r="Q2529" s="5">
        <f t="shared" si="156"/>
        <v>509.77</v>
      </c>
      <c r="R2529" s="5">
        <f t="shared" si="157"/>
        <v>262.32</v>
      </c>
      <c r="S2529" s="5">
        <f t="shared" si="158"/>
        <v>247.45</v>
      </c>
      <c r="T2529" s="7">
        <f t="shared" si="159"/>
        <v>0.48541499107440611</v>
      </c>
    </row>
    <row r="2530" spans="1:20" ht="15.6">
      <c r="A2530" s="2">
        <v>4882</v>
      </c>
      <c r="B2530" s="3">
        <v>46196</v>
      </c>
      <c r="C2530" s="4">
        <f>YEAR(SalesDataTable[[#This Row],[Order Date]])</f>
        <v>2026</v>
      </c>
      <c r="D2530" s="4" t="str">
        <f>"Q"&amp;ROUNDUP(MONTH(SalesDataTable[[#This Row],[Order Date]])/3,0)</f>
        <v>Q2</v>
      </c>
      <c r="E2530" s="4">
        <f>MONTH(SalesDataTable[[#This Row],[Order Date]])</f>
        <v>6</v>
      </c>
      <c r="F2530" s="4" t="str">
        <f>TEXT(SalesDataTable[[#This Row],[Order Date]],"MMM")</f>
        <v>Jun</v>
      </c>
      <c r="G2530" s="4" t="s">
        <v>6</v>
      </c>
      <c r="H2530" s="4" t="s">
        <v>43</v>
      </c>
      <c r="I2530" s="4" t="s">
        <v>2</v>
      </c>
      <c r="J2530" s="4" t="s">
        <v>3</v>
      </c>
      <c r="K2530" s="4" t="s">
        <v>23</v>
      </c>
      <c r="L2530" s="4" t="s">
        <v>51</v>
      </c>
      <c r="M2530" s="8">
        <v>2</v>
      </c>
      <c r="N2530" s="5">
        <v>120.18</v>
      </c>
      <c r="O2530" s="6">
        <v>0.05</v>
      </c>
      <c r="P2530" s="5">
        <v>59.4</v>
      </c>
      <c r="Q2530" s="5">
        <f t="shared" si="156"/>
        <v>228.34200000000001</v>
      </c>
      <c r="R2530" s="5">
        <f t="shared" si="157"/>
        <v>118.8</v>
      </c>
      <c r="S2530" s="5">
        <f t="shared" si="158"/>
        <v>109.54200000000002</v>
      </c>
      <c r="T2530" s="7">
        <f t="shared" si="159"/>
        <v>0.47972777675591882</v>
      </c>
    </row>
    <row r="2531" spans="1:20" ht="15.6">
      <c r="A2531" s="2">
        <v>4883</v>
      </c>
      <c r="B2531" s="3">
        <v>46291</v>
      </c>
      <c r="C2531" s="4">
        <f>YEAR(SalesDataTable[[#This Row],[Order Date]])</f>
        <v>2026</v>
      </c>
      <c r="D2531" s="4" t="str">
        <f>"Q"&amp;ROUNDUP(MONTH(SalesDataTable[[#This Row],[Order Date]])/3,0)</f>
        <v>Q3</v>
      </c>
      <c r="E2531" s="4">
        <f>MONTH(SalesDataTable[[#This Row],[Order Date]])</f>
        <v>9</v>
      </c>
      <c r="F2531" s="4" t="str">
        <f>TEXT(SalesDataTable[[#This Row],[Order Date]],"MMM")</f>
        <v>Sep</v>
      </c>
      <c r="G2531" s="4" t="s">
        <v>20</v>
      </c>
      <c r="H2531" s="4" t="s">
        <v>33</v>
      </c>
      <c r="I2531" s="4" t="s">
        <v>2</v>
      </c>
      <c r="J2531" s="4" t="s">
        <v>16</v>
      </c>
      <c r="K2531" s="4" t="s">
        <v>23</v>
      </c>
      <c r="L2531" s="4" t="s">
        <v>29</v>
      </c>
      <c r="M2531" s="8">
        <v>1</v>
      </c>
      <c r="N2531" s="5">
        <v>199.7</v>
      </c>
      <c r="O2531" s="6">
        <v>0</v>
      </c>
      <c r="P2531" s="5">
        <v>103.77</v>
      </c>
      <c r="Q2531" s="5">
        <f t="shared" si="156"/>
        <v>199.7</v>
      </c>
      <c r="R2531" s="5">
        <f t="shared" si="157"/>
        <v>103.77</v>
      </c>
      <c r="S2531" s="5">
        <f t="shared" si="158"/>
        <v>95.929999999999993</v>
      </c>
      <c r="T2531" s="7">
        <f t="shared" si="159"/>
        <v>0.4803705558337506</v>
      </c>
    </row>
    <row r="2532" spans="1:20" ht="15.6">
      <c r="A2532" s="2">
        <v>4885</v>
      </c>
      <c r="B2532" s="3">
        <v>46196</v>
      </c>
      <c r="C2532" s="4">
        <f>YEAR(SalesDataTable[[#This Row],[Order Date]])</f>
        <v>2026</v>
      </c>
      <c r="D2532" s="4" t="str">
        <f>"Q"&amp;ROUNDUP(MONTH(SalesDataTable[[#This Row],[Order Date]])/3,0)</f>
        <v>Q2</v>
      </c>
      <c r="E2532" s="4">
        <f>MONTH(SalesDataTable[[#This Row],[Order Date]])</f>
        <v>6</v>
      </c>
      <c r="F2532" s="4" t="str">
        <f>TEXT(SalesDataTable[[#This Row],[Order Date]],"MMM")</f>
        <v>Jun</v>
      </c>
      <c r="G2532" s="4" t="s">
        <v>20</v>
      </c>
      <c r="H2532" s="4" t="s">
        <v>47</v>
      </c>
      <c r="I2532" s="4" t="s">
        <v>28</v>
      </c>
      <c r="J2532" s="4" t="s">
        <v>13</v>
      </c>
      <c r="K2532" s="4" t="s">
        <v>23</v>
      </c>
      <c r="L2532" s="4" t="s">
        <v>29</v>
      </c>
      <c r="M2532" s="8">
        <v>1</v>
      </c>
      <c r="N2532" s="5">
        <v>198.1</v>
      </c>
      <c r="O2532" s="6">
        <v>0.1</v>
      </c>
      <c r="P2532" s="5">
        <v>103.46</v>
      </c>
      <c r="Q2532" s="5">
        <f t="shared" si="156"/>
        <v>178.29</v>
      </c>
      <c r="R2532" s="5">
        <f t="shared" si="157"/>
        <v>103.46</v>
      </c>
      <c r="S2532" s="5">
        <f t="shared" si="158"/>
        <v>74.83</v>
      </c>
      <c r="T2532" s="7">
        <f t="shared" si="159"/>
        <v>0.41970946211228899</v>
      </c>
    </row>
    <row r="2533" spans="1:20" ht="15.6">
      <c r="A2533" s="2">
        <v>4886</v>
      </c>
      <c r="B2533" s="3">
        <v>46150</v>
      </c>
      <c r="C2533" s="4">
        <f>YEAR(SalesDataTable[[#This Row],[Order Date]])</f>
        <v>2026</v>
      </c>
      <c r="D2533" s="4" t="str">
        <f>"Q"&amp;ROUNDUP(MONTH(SalesDataTable[[#This Row],[Order Date]])/3,0)</f>
        <v>Q2</v>
      </c>
      <c r="E2533" s="4">
        <f>MONTH(SalesDataTable[[#This Row],[Order Date]])</f>
        <v>5</v>
      </c>
      <c r="F2533" s="4" t="str">
        <f>TEXT(SalesDataTable[[#This Row],[Order Date]],"MMM")</f>
        <v>May</v>
      </c>
      <c r="G2533" s="4" t="s">
        <v>20</v>
      </c>
      <c r="H2533" s="4" t="s">
        <v>33</v>
      </c>
      <c r="I2533" s="4" t="s">
        <v>28</v>
      </c>
      <c r="J2533" s="4" t="s">
        <v>3</v>
      </c>
      <c r="K2533" s="4" t="s">
        <v>9</v>
      </c>
      <c r="L2533" s="4" t="s">
        <v>17</v>
      </c>
      <c r="M2533" s="8">
        <v>1</v>
      </c>
      <c r="N2533" s="5">
        <v>146.29</v>
      </c>
      <c r="O2533" s="6">
        <v>0</v>
      </c>
      <c r="P2533" s="5">
        <v>81.16</v>
      </c>
      <c r="Q2533" s="5">
        <f t="shared" si="156"/>
        <v>146.29</v>
      </c>
      <c r="R2533" s="5">
        <f t="shared" si="157"/>
        <v>81.16</v>
      </c>
      <c r="S2533" s="5">
        <f t="shared" si="158"/>
        <v>65.13</v>
      </c>
      <c r="T2533" s="7">
        <f t="shared" si="159"/>
        <v>0.44521156606740037</v>
      </c>
    </row>
    <row r="2534" spans="1:20" ht="15.6">
      <c r="A2534" s="2">
        <v>4887</v>
      </c>
      <c r="B2534" s="3">
        <v>46339</v>
      </c>
      <c r="C2534" s="4">
        <f>YEAR(SalesDataTable[[#This Row],[Order Date]])</f>
        <v>2026</v>
      </c>
      <c r="D2534" s="4" t="str">
        <f>"Q"&amp;ROUNDUP(MONTH(SalesDataTable[[#This Row],[Order Date]])/3,0)</f>
        <v>Q4</v>
      </c>
      <c r="E2534" s="4">
        <f>MONTH(SalesDataTable[[#This Row],[Order Date]])</f>
        <v>11</v>
      </c>
      <c r="F2534" s="4" t="str">
        <f>TEXT(SalesDataTable[[#This Row],[Order Date]],"MMM")</f>
        <v>Nov</v>
      </c>
      <c r="G2534" s="4" t="s">
        <v>20</v>
      </c>
      <c r="H2534" s="4" t="s">
        <v>33</v>
      </c>
      <c r="I2534" s="4" t="s">
        <v>2</v>
      </c>
      <c r="J2534" s="4" t="s">
        <v>13</v>
      </c>
      <c r="K2534" s="4" t="s">
        <v>9</v>
      </c>
      <c r="L2534" s="4" t="s">
        <v>17</v>
      </c>
      <c r="M2534" s="8">
        <v>2</v>
      </c>
      <c r="N2534" s="5">
        <v>142.30000000000001</v>
      </c>
      <c r="O2534" s="6">
        <v>0.15</v>
      </c>
      <c r="P2534" s="5">
        <v>77.760000000000005</v>
      </c>
      <c r="Q2534" s="5">
        <f t="shared" si="156"/>
        <v>241.91000000000003</v>
      </c>
      <c r="R2534" s="5">
        <f t="shared" si="157"/>
        <v>155.52000000000001</v>
      </c>
      <c r="S2534" s="5">
        <f t="shared" si="158"/>
        <v>86.390000000000015</v>
      </c>
      <c r="T2534" s="7">
        <f t="shared" si="159"/>
        <v>0.35711628291513375</v>
      </c>
    </row>
    <row r="2535" spans="1:20" ht="15.6">
      <c r="A2535" s="2">
        <v>4888</v>
      </c>
      <c r="B2535" s="3">
        <v>46373</v>
      </c>
      <c r="C2535" s="4">
        <f>YEAR(SalesDataTable[[#This Row],[Order Date]])</f>
        <v>2026</v>
      </c>
      <c r="D2535" s="4" t="str">
        <f>"Q"&amp;ROUNDUP(MONTH(SalesDataTable[[#This Row],[Order Date]])/3,0)</f>
        <v>Q4</v>
      </c>
      <c r="E2535" s="4">
        <f>MONTH(SalesDataTable[[#This Row],[Order Date]])</f>
        <v>12</v>
      </c>
      <c r="F2535" s="4" t="str">
        <f>TEXT(SalesDataTable[[#This Row],[Order Date]],"MMM")</f>
        <v>Dec</v>
      </c>
      <c r="G2535" s="4" t="s">
        <v>11</v>
      </c>
      <c r="H2535" s="4" t="s">
        <v>12</v>
      </c>
      <c r="I2535" s="4" t="s">
        <v>28</v>
      </c>
      <c r="J2535" s="4" t="s">
        <v>13</v>
      </c>
      <c r="K2535" s="4" t="s">
        <v>34</v>
      </c>
      <c r="L2535" s="4" t="s">
        <v>35</v>
      </c>
      <c r="M2535" s="8">
        <v>1</v>
      </c>
      <c r="N2535" s="5">
        <v>40.159999999999997</v>
      </c>
      <c r="O2535" s="6">
        <v>0.15</v>
      </c>
      <c r="P2535" s="5">
        <v>14.46</v>
      </c>
      <c r="Q2535" s="5">
        <f t="shared" si="156"/>
        <v>34.135999999999996</v>
      </c>
      <c r="R2535" s="5">
        <f t="shared" si="157"/>
        <v>14.46</v>
      </c>
      <c r="S2535" s="5">
        <f t="shared" si="158"/>
        <v>19.675999999999995</v>
      </c>
      <c r="T2535" s="7">
        <f t="shared" si="159"/>
        <v>0.576400281228029</v>
      </c>
    </row>
    <row r="2536" spans="1:20" ht="15.6">
      <c r="A2536" s="2">
        <v>4890</v>
      </c>
      <c r="B2536" s="3">
        <v>46334</v>
      </c>
      <c r="C2536" s="4">
        <f>YEAR(SalesDataTable[[#This Row],[Order Date]])</f>
        <v>2026</v>
      </c>
      <c r="D2536" s="4" t="str">
        <f>"Q"&amp;ROUNDUP(MONTH(SalesDataTable[[#This Row],[Order Date]])/3,0)</f>
        <v>Q4</v>
      </c>
      <c r="E2536" s="4">
        <f>MONTH(SalesDataTable[[#This Row],[Order Date]])</f>
        <v>11</v>
      </c>
      <c r="F2536" s="4" t="str">
        <f>TEXT(SalesDataTable[[#This Row],[Order Date]],"MMM")</f>
        <v>Nov</v>
      </c>
      <c r="G2536" s="4" t="s">
        <v>0</v>
      </c>
      <c r="H2536" s="4" t="s">
        <v>50</v>
      </c>
      <c r="I2536" s="4" t="s">
        <v>2</v>
      </c>
      <c r="J2536" s="4" t="s">
        <v>13</v>
      </c>
      <c r="K2536" s="4" t="s">
        <v>9</v>
      </c>
      <c r="L2536" s="4" t="s">
        <v>10</v>
      </c>
      <c r="M2536" s="8">
        <v>2</v>
      </c>
      <c r="N2536" s="5">
        <v>93.16</v>
      </c>
      <c r="O2536" s="6">
        <v>0.1</v>
      </c>
      <c r="P2536" s="5">
        <v>44.19</v>
      </c>
      <c r="Q2536" s="5">
        <f t="shared" si="156"/>
        <v>167.68799999999999</v>
      </c>
      <c r="R2536" s="5">
        <f t="shared" si="157"/>
        <v>88.38</v>
      </c>
      <c r="S2536" s="5">
        <f t="shared" si="158"/>
        <v>79.307999999999993</v>
      </c>
      <c r="T2536" s="7">
        <f t="shared" si="159"/>
        <v>0.47294976384714471</v>
      </c>
    </row>
    <row r="2537" spans="1:20" ht="15.6">
      <c r="A2537" s="2">
        <v>4892</v>
      </c>
      <c r="B2537" s="3">
        <v>46239</v>
      </c>
      <c r="C2537" s="4">
        <f>YEAR(SalesDataTable[[#This Row],[Order Date]])</f>
        <v>2026</v>
      </c>
      <c r="D2537" s="4" t="str">
        <f>"Q"&amp;ROUNDUP(MONTH(SalesDataTable[[#This Row],[Order Date]])/3,0)</f>
        <v>Q3</v>
      </c>
      <c r="E2537" s="4">
        <f>MONTH(SalesDataTable[[#This Row],[Order Date]])</f>
        <v>8</v>
      </c>
      <c r="F2537" s="4" t="str">
        <f>TEXT(SalesDataTable[[#This Row],[Order Date]],"MMM")</f>
        <v>Aug</v>
      </c>
      <c r="G2537" s="4" t="s">
        <v>6</v>
      </c>
      <c r="H2537" s="4" t="s">
        <v>7</v>
      </c>
      <c r="I2537" s="4" t="s">
        <v>19</v>
      </c>
      <c r="J2537" s="4" t="s">
        <v>3</v>
      </c>
      <c r="K2537" s="4" t="s">
        <v>14</v>
      </c>
      <c r="L2537" s="4" t="s">
        <v>48</v>
      </c>
      <c r="M2537" s="8">
        <v>2</v>
      </c>
      <c r="N2537" s="5">
        <v>161.75</v>
      </c>
      <c r="O2537" s="6">
        <v>0.1</v>
      </c>
      <c r="P2537" s="5">
        <v>85.85</v>
      </c>
      <c r="Q2537" s="5">
        <f t="shared" si="156"/>
        <v>291.15000000000003</v>
      </c>
      <c r="R2537" s="5">
        <f t="shared" si="157"/>
        <v>171.7</v>
      </c>
      <c r="S2537" s="5">
        <f t="shared" si="158"/>
        <v>119.45000000000005</v>
      </c>
      <c r="T2537" s="7">
        <f t="shared" si="159"/>
        <v>0.41026962047054794</v>
      </c>
    </row>
    <row r="2538" spans="1:20" ht="15.6">
      <c r="A2538" s="2">
        <v>4895</v>
      </c>
      <c r="B2538" s="3">
        <v>46250</v>
      </c>
      <c r="C2538" s="4">
        <f>YEAR(SalesDataTable[[#This Row],[Order Date]])</f>
        <v>2026</v>
      </c>
      <c r="D2538" s="4" t="str">
        <f>"Q"&amp;ROUNDUP(MONTH(SalesDataTable[[#This Row],[Order Date]])/3,0)</f>
        <v>Q3</v>
      </c>
      <c r="E2538" s="4">
        <f>MONTH(SalesDataTable[[#This Row],[Order Date]])</f>
        <v>8</v>
      </c>
      <c r="F2538" s="4" t="str">
        <f>TEXT(SalesDataTable[[#This Row],[Order Date]],"MMM")</f>
        <v>Aug</v>
      </c>
      <c r="G2538" s="4" t="s">
        <v>0</v>
      </c>
      <c r="H2538" s="4" t="s">
        <v>50</v>
      </c>
      <c r="I2538" s="4" t="s">
        <v>19</v>
      </c>
      <c r="J2538" s="4" t="s">
        <v>16</v>
      </c>
      <c r="K2538" s="4" t="s">
        <v>23</v>
      </c>
      <c r="L2538" s="4" t="s">
        <v>29</v>
      </c>
      <c r="M2538" s="8">
        <v>1</v>
      </c>
      <c r="N2538" s="5">
        <v>191.12</v>
      </c>
      <c r="O2538" s="6">
        <v>0.05</v>
      </c>
      <c r="P2538" s="5">
        <v>106.14</v>
      </c>
      <c r="Q2538" s="5">
        <f t="shared" si="156"/>
        <v>181.56399999999999</v>
      </c>
      <c r="R2538" s="5">
        <f t="shared" si="157"/>
        <v>106.14</v>
      </c>
      <c r="S2538" s="5">
        <f t="shared" si="158"/>
        <v>75.423999999999992</v>
      </c>
      <c r="T2538" s="7">
        <f t="shared" si="159"/>
        <v>0.41541274702033443</v>
      </c>
    </row>
    <row r="2539" spans="1:20" ht="15.6">
      <c r="A2539" s="2">
        <v>4896</v>
      </c>
      <c r="B2539" s="3">
        <v>46167</v>
      </c>
      <c r="C2539" s="4">
        <f>YEAR(SalesDataTable[[#This Row],[Order Date]])</f>
        <v>2026</v>
      </c>
      <c r="D2539" s="4" t="str">
        <f>"Q"&amp;ROUNDUP(MONTH(SalesDataTable[[#This Row],[Order Date]])/3,0)</f>
        <v>Q2</v>
      </c>
      <c r="E2539" s="4">
        <f>MONTH(SalesDataTable[[#This Row],[Order Date]])</f>
        <v>5</v>
      </c>
      <c r="F2539" s="4" t="str">
        <f>TEXT(SalesDataTable[[#This Row],[Order Date]],"MMM")</f>
        <v>May</v>
      </c>
      <c r="G2539" s="4" t="s">
        <v>11</v>
      </c>
      <c r="H2539" s="4" t="s">
        <v>25</v>
      </c>
      <c r="I2539" s="4" t="s">
        <v>2</v>
      </c>
      <c r="J2539" s="4" t="s">
        <v>3</v>
      </c>
      <c r="K2539" s="4" t="s">
        <v>9</v>
      </c>
      <c r="L2539" s="4" t="s">
        <v>46</v>
      </c>
      <c r="M2539" s="8">
        <v>1</v>
      </c>
      <c r="N2539" s="5">
        <v>72.33</v>
      </c>
      <c r="O2539" s="6">
        <v>0.1</v>
      </c>
      <c r="P2539" s="5">
        <v>32.61</v>
      </c>
      <c r="Q2539" s="5">
        <f t="shared" si="156"/>
        <v>65.096999999999994</v>
      </c>
      <c r="R2539" s="5">
        <f t="shared" si="157"/>
        <v>32.61</v>
      </c>
      <c r="S2539" s="5">
        <f t="shared" si="158"/>
        <v>32.486999999999995</v>
      </c>
      <c r="T2539" s="7">
        <f t="shared" si="159"/>
        <v>0.49905525600258072</v>
      </c>
    </row>
    <row r="2540" spans="1:20" ht="15.6">
      <c r="A2540" s="2">
        <v>4897</v>
      </c>
      <c r="B2540" s="3">
        <v>46141</v>
      </c>
      <c r="C2540" s="4">
        <f>YEAR(SalesDataTable[[#This Row],[Order Date]])</f>
        <v>2026</v>
      </c>
      <c r="D2540" s="4" t="str">
        <f>"Q"&amp;ROUNDUP(MONTH(SalesDataTable[[#This Row],[Order Date]])/3,0)</f>
        <v>Q2</v>
      </c>
      <c r="E2540" s="4">
        <f>MONTH(SalesDataTable[[#This Row],[Order Date]])</f>
        <v>4</v>
      </c>
      <c r="F2540" s="4" t="str">
        <f>TEXT(SalesDataTable[[#This Row],[Order Date]],"MMM")</f>
        <v>Apr</v>
      </c>
      <c r="G2540" s="4" t="s">
        <v>20</v>
      </c>
      <c r="H2540" s="4" t="s">
        <v>47</v>
      </c>
      <c r="I2540" s="4" t="s">
        <v>2</v>
      </c>
      <c r="J2540" s="4" t="s">
        <v>3</v>
      </c>
      <c r="K2540" s="4" t="s">
        <v>4</v>
      </c>
      <c r="L2540" s="4" t="s">
        <v>26</v>
      </c>
      <c r="M2540" s="8">
        <v>3</v>
      </c>
      <c r="N2540" s="5">
        <v>40.47</v>
      </c>
      <c r="O2540" s="6">
        <v>0.05</v>
      </c>
      <c r="P2540" s="5">
        <v>17.14</v>
      </c>
      <c r="Q2540" s="5">
        <f t="shared" si="156"/>
        <v>115.33949999999999</v>
      </c>
      <c r="R2540" s="5">
        <f t="shared" si="157"/>
        <v>51.42</v>
      </c>
      <c r="S2540" s="5">
        <f t="shared" si="158"/>
        <v>63.919499999999985</v>
      </c>
      <c r="T2540" s="7">
        <f t="shared" si="159"/>
        <v>0.5541856866034619</v>
      </c>
    </row>
    <row r="2541" spans="1:20" ht="15.6">
      <c r="A2541" s="2">
        <v>4899</v>
      </c>
      <c r="B2541" s="3">
        <v>46127</v>
      </c>
      <c r="C2541" s="4">
        <f>YEAR(SalesDataTable[[#This Row],[Order Date]])</f>
        <v>2026</v>
      </c>
      <c r="D2541" s="4" t="str">
        <f>"Q"&amp;ROUNDUP(MONTH(SalesDataTable[[#This Row],[Order Date]])/3,0)</f>
        <v>Q2</v>
      </c>
      <c r="E2541" s="4">
        <f>MONTH(SalesDataTable[[#This Row],[Order Date]])</f>
        <v>4</v>
      </c>
      <c r="F2541" s="4" t="str">
        <f>TEXT(SalesDataTable[[#This Row],[Order Date]],"MMM")</f>
        <v>Apr</v>
      </c>
      <c r="G2541" s="4" t="s">
        <v>0</v>
      </c>
      <c r="H2541" s="4" t="s">
        <v>36</v>
      </c>
      <c r="I2541" s="4" t="s">
        <v>2</v>
      </c>
      <c r="J2541" s="4" t="s">
        <v>13</v>
      </c>
      <c r="K2541" s="4" t="s">
        <v>23</v>
      </c>
      <c r="L2541" s="4" t="s">
        <v>40</v>
      </c>
      <c r="M2541" s="8">
        <v>2</v>
      </c>
      <c r="N2541" s="5">
        <v>82.13</v>
      </c>
      <c r="O2541" s="6">
        <v>0.05</v>
      </c>
      <c r="P2541" s="5">
        <v>39.909999999999997</v>
      </c>
      <c r="Q2541" s="5">
        <f t="shared" si="156"/>
        <v>156.047</v>
      </c>
      <c r="R2541" s="5">
        <f t="shared" si="157"/>
        <v>79.819999999999993</v>
      </c>
      <c r="S2541" s="5">
        <f t="shared" si="158"/>
        <v>76.227000000000004</v>
      </c>
      <c r="T2541" s="7">
        <f t="shared" si="159"/>
        <v>0.48848744288579726</v>
      </c>
    </row>
    <row r="2542" spans="1:20" ht="15.6">
      <c r="A2542" s="2">
        <v>4901</v>
      </c>
      <c r="B2542" s="3">
        <v>46121</v>
      </c>
      <c r="C2542" s="4">
        <f>YEAR(SalesDataTable[[#This Row],[Order Date]])</f>
        <v>2026</v>
      </c>
      <c r="D2542" s="4" t="str">
        <f>"Q"&amp;ROUNDUP(MONTH(SalesDataTable[[#This Row],[Order Date]])/3,0)</f>
        <v>Q2</v>
      </c>
      <c r="E2542" s="4">
        <f>MONTH(SalesDataTable[[#This Row],[Order Date]])</f>
        <v>4</v>
      </c>
      <c r="F2542" s="4" t="str">
        <f>TEXT(SalesDataTable[[#This Row],[Order Date]],"MMM")</f>
        <v>Apr</v>
      </c>
      <c r="G2542" s="4" t="s">
        <v>0</v>
      </c>
      <c r="H2542" s="4" t="s">
        <v>1</v>
      </c>
      <c r="I2542" s="4" t="s">
        <v>28</v>
      </c>
      <c r="J2542" s="4" t="s">
        <v>13</v>
      </c>
      <c r="K2542" s="4" t="s">
        <v>4</v>
      </c>
      <c r="L2542" s="4" t="s">
        <v>5</v>
      </c>
      <c r="M2542" s="8">
        <v>1</v>
      </c>
      <c r="N2542" s="5">
        <v>80.19</v>
      </c>
      <c r="O2542" s="6">
        <v>0.1</v>
      </c>
      <c r="P2542" s="5">
        <v>42.15</v>
      </c>
      <c r="Q2542" s="5">
        <f t="shared" si="156"/>
        <v>72.171000000000006</v>
      </c>
      <c r="R2542" s="5">
        <f t="shared" si="157"/>
        <v>42.15</v>
      </c>
      <c r="S2542" s="5">
        <f t="shared" si="158"/>
        <v>30.021000000000008</v>
      </c>
      <c r="T2542" s="7">
        <f t="shared" si="159"/>
        <v>0.4159704036247247</v>
      </c>
    </row>
    <row r="2543" spans="1:20" ht="15.6">
      <c r="A2543" s="2">
        <v>4904</v>
      </c>
      <c r="B2543" s="3">
        <v>46086</v>
      </c>
      <c r="C2543" s="4">
        <f>YEAR(SalesDataTable[[#This Row],[Order Date]])</f>
        <v>2026</v>
      </c>
      <c r="D2543" s="4" t="str">
        <f>"Q"&amp;ROUNDUP(MONTH(SalesDataTable[[#This Row],[Order Date]])/3,0)</f>
        <v>Q1</v>
      </c>
      <c r="E2543" s="4">
        <f>MONTH(SalesDataTable[[#This Row],[Order Date]])</f>
        <v>3</v>
      </c>
      <c r="F2543" s="4" t="str">
        <f>TEXT(SalesDataTable[[#This Row],[Order Date]],"MMM")</f>
        <v>Mar</v>
      </c>
      <c r="G2543" s="4" t="s">
        <v>6</v>
      </c>
      <c r="H2543" s="4" t="s">
        <v>41</v>
      </c>
      <c r="I2543" s="4" t="s">
        <v>19</v>
      </c>
      <c r="J2543" s="4" t="s">
        <v>16</v>
      </c>
      <c r="K2543" s="4" t="s">
        <v>4</v>
      </c>
      <c r="L2543" s="4" t="s">
        <v>26</v>
      </c>
      <c r="M2543" s="8">
        <v>1</v>
      </c>
      <c r="N2543" s="5">
        <v>41.1</v>
      </c>
      <c r="O2543" s="6">
        <v>0</v>
      </c>
      <c r="P2543" s="5">
        <v>16.34</v>
      </c>
      <c r="Q2543" s="5">
        <f t="shared" si="156"/>
        <v>41.1</v>
      </c>
      <c r="R2543" s="5">
        <f t="shared" si="157"/>
        <v>16.34</v>
      </c>
      <c r="S2543" s="5">
        <f t="shared" si="158"/>
        <v>24.76</v>
      </c>
      <c r="T2543" s="7">
        <f t="shared" si="159"/>
        <v>0.60243309002433088</v>
      </c>
    </row>
    <row r="2544" spans="1:20" ht="15.6">
      <c r="A2544" s="2">
        <v>4910</v>
      </c>
      <c r="B2544" s="3">
        <v>46025</v>
      </c>
      <c r="C2544" s="4">
        <f>YEAR(SalesDataTable[[#This Row],[Order Date]])</f>
        <v>2026</v>
      </c>
      <c r="D2544" s="4" t="str">
        <f>"Q"&amp;ROUNDUP(MONTH(SalesDataTable[[#This Row],[Order Date]])/3,0)</f>
        <v>Q1</v>
      </c>
      <c r="E2544" s="4">
        <f>MONTH(SalesDataTable[[#This Row],[Order Date]])</f>
        <v>1</v>
      </c>
      <c r="F2544" s="4" t="str">
        <f>TEXT(SalesDataTable[[#This Row],[Order Date]],"MMM")</f>
        <v>Jan</v>
      </c>
      <c r="G2544" s="4" t="s">
        <v>11</v>
      </c>
      <c r="H2544" s="4" t="s">
        <v>18</v>
      </c>
      <c r="I2544" s="4" t="s">
        <v>19</v>
      </c>
      <c r="J2544" s="4" t="s">
        <v>16</v>
      </c>
      <c r="K2544" s="4" t="s">
        <v>23</v>
      </c>
      <c r="L2544" s="4" t="s">
        <v>24</v>
      </c>
      <c r="M2544" s="8">
        <v>1</v>
      </c>
      <c r="N2544" s="5">
        <v>332.18</v>
      </c>
      <c r="O2544" s="6">
        <v>0</v>
      </c>
      <c r="P2544" s="5">
        <v>195.33</v>
      </c>
      <c r="Q2544" s="5">
        <f t="shared" si="156"/>
        <v>332.18</v>
      </c>
      <c r="R2544" s="5">
        <f t="shared" si="157"/>
        <v>195.33</v>
      </c>
      <c r="S2544" s="5">
        <f t="shared" si="158"/>
        <v>136.85</v>
      </c>
      <c r="T2544" s="7">
        <f t="shared" si="159"/>
        <v>0.41197543500511768</v>
      </c>
    </row>
    <row r="2545" spans="1:20" ht="15.6">
      <c r="A2545" s="2">
        <v>4912</v>
      </c>
      <c r="B2545" s="3">
        <v>46098</v>
      </c>
      <c r="C2545" s="4">
        <f>YEAR(SalesDataTable[[#This Row],[Order Date]])</f>
        <v>2026</v>
      </c>
      <c r="D2545" s="4" t="str">
        <f>"Q"&amp;ROUNDUP(MONTH(SalesDataTable[[#This Row],[Order Date]])/3,0)</f>
        <v>Q1</v>
      </c>
      <c r="E2545" s="4">
        <f>MONTH(SalesDataTable[[#This Row],[Order Date]])</f>
        <v>3</v>
      </c>
      <c r="F2545" s="4" t="str">
        <f>TEXT(SalesDataTable[[#This Row],[Order Date]],"MMM")</f>
        <v>Mar</v>
      </c>
      <c r="G2545" s="4" t="s">
        <v>6</v>
      </c>
      <c r="H2545" s="4" t="s">
        <v>41</v>
      </c>
      <c r="I2545" s="4" t="s">
        <v>2</v>
      </c>
      <c r="J2545" s="4" t="s">
        <v>13</v>
      </c>
      <c r="K2545" s="4" t="s">
        <v>9</v>
      </c>
      <c r="L2545" s="4" t="s">
        <v>37</v>
      </c>
      <c r="M2545" s="8">
        <v>1</v>
      </c>
      <c r="N2545" s="5">
        <v>152.57</v>
      </c>
      <c r="O2545" s="6">
        <v>0.1</v>
      </c>
      <c r="P2545" s="5">
        <v>80.319999999999993</v>
      </c>
      <c r="Q2545" s="5">
        <f t="shared" si="156"/>
        <v>137.31299999999999</v>
      </c>
      <c r="R2545" s="5">
        <f t="shared" si="157"/>
        <v>80.319999999999993</v>
      </c>
      <c r="S2545" s="5">
        <f t="shared" si="158"/>
        <v>56.992999999999995</v>
      </c>
      <c r="T2545" s="7">
        <f t="shared" si="159"/>
        <v>0.41505902572953762</v>
      </c>
    </row>
    <row r="2546" spans="1:20" ht="15.6">
      <c r="A2546" s="2">
        <v>4913</v>
      </c>
      <c r="B2546" s="3">
        <v>46334</v>
      </c>
      <c r="C2546" s="4">
        <f>YEAR(SalesDataTable[[#This Row],[Order Date]])</f>
        <v>2026</v>
      </c>
      <c r="D2546" s="4" t="str">
        <f>"Q"&amp;ROUNDUP(MONTH(SalesDataTable[[#This Row],[Order Date]])/3,0)</f>
        <v>Q4</v>
      </c>
      <c r="E2546" s="4">
        <f>MONTH(SalesDataTable[[#This Row],[Order Date]])</f>
        <v>11</v>
      </c>
      <c r="F2546" s="4" t="str">
        <f>TEXT(SalesDataTable[[#This Row],[Order Date]],"MMM")</f>
        <v>Nov</v>
      </c>
      <c r="G2546" s="4" t="s">
        <v>11</v>
      </c>
      <c r="H2546" s="4" t="s">
        <v>12</v>
      </c>
      <c r="I2546" s="4" t="s">
        <v>28</v>
      </c>
      <c r="J2546" s="4" t="s">
        <v>13</v>
      </c>
      <c r="K2546" s="4" t="s">
        <v>4</v>
      </c>
      <c r="L2546" s="4" t="s">
        <v>5</v>
      </c>
      <c r="M2546" s="8">
        <v>1</v>
      </c>
      <c r="N2546" s="5">
        <v>83.79</v>
      </c>
      <c r="O2546" s="6">
        <v>0.1</v>
      </c>
      <c r="P2546" s="5">
        <v>42.8</v>
      </c>
      <c r="Q2546" s="5">
        <f t="shared" si="156"/>
        <v>75.411000000000001</v>
      </c>
      <c r="R2546" s="5">
        <f t="shared" si="157"/>
        <v>42.8</v>
      </c>
      <c r="S2546" s="5">
        <f t="shared" si="158"/>
        <v>32.611000000000004</v>
      </c>
      <c r="T2546" s="7">
        <f t="shared" si="159"/>
        <v>0.43244354271923197</v>
      </c>
    </row>
    <row r="2547" spans="1:20" ht="15.6">
      <c r="A2547" s="2">
        <v>4914</v>
      </c>
      <c r="B2547" s="3">
        <v>46109</v>
      </c>
      <c r="C2547" s="4">
        <f>YEAR(SalesDataTable[[#This Row],[Order Date]])</f>
        <v>2026</v>
      </c>
      <c r="D2547" s="4" t="str">
        <f>"Q"&amp;ROUNDUP(MONTH(SalesDataTable[[#This Row],[Order Date]])/3,0)</f>
        <v>Q1</v>
      </c>
      <c r="E2547" s="4">
        <f>MONTH(SalesDataTable[[#This Row],[Order Date]])</f>
        <v>3</v>
      </c>
      <c r="F2547" s="4" t="str">
        <f>TEXT(SalesDataTable[[#This Row],[Order Date]],"MMM")</f>
        <v>Mar</v>
      </c>
      <c r="G2547" s="4" t="s">
        <v>0</v>
      </c>
      <c r="H2547" s="4" t="s">
        <v>36</v>
      </c>
      <c r="I2547" s="4" t="s">
        <v>2</v>
      </c>
      <c r="J2547" s="4" t="s">
        <v>13</v>
      </c>
      <c r="K2547" s="4" t="s">
        <v>14</v>
      </c>
      <c r="L2547" s="4" t="s">
        <v>48</v>
      </c>
      <c r="M2547" s="8">
        <v>5</v>
      </c>
      <c r="N2547" s="5">
        <v>163.33000000000001</v>
      </c>
      <c r="O2547" s="6">
        <v>0</v>
      </c>
      <c r="P2547" s="5">
        <v>87.05</v>
      </c>
      <c r="Q2547" s="5">
        <f t="shared" si="156"/>
        <v>816.65000000000009</v>
      </c>
      <c r="R2547" s="5">
        <f t="shared" si="157"/>
        <v>435.25</v>
      </c>
      <c r="S2547" s="5">
        <f t="shared" si="158"/>
        <v>381.40000000000009</v>
      </c>
      <c r="T2547" s="7">
        <f t="shared" si="159"/>
        <v>0.46702993938651816</v>
      </c>
    </row>
    <row r="2548" spans="1:20" ht="15.6">
      <c r="A2548" s="2">
        <v>4917</v>
      </c>
      <c r="B2548" s="3">
        <v>46376</v>
      </c>
      <c r="C2548" s="4">
        <f>YEAR(SalesDataTable[[#This Row],[Order Date]])</f>
        <v>2026</v>
      </c>
      <c r="D2548" s="4" t="str">
        <f>"Q"&amp;ROUNDUP(MONTH(SalesDataTable[[#This Row],[Order Date]])/3,0)</f>
        <v>Q4</v>
      </c>
      <c r="E2548" s="4">
        <f>MONTH(SalesDataTable[[#This Row],[Order Date]])</f>
        <v>12</v>
      </c>
      <c r="F2548" s="4" t="str">
        <f>TEXT(SalesDataTable[[#This Row],[Order Date]],"MMM")</f>
        <v>Dec</v>
      </c>
      <c r="G2548" s="4" t="s">
        <v>0</v>
      </c>
      <c r="H2548" s="4" t="s">
        <v>36</v>
      </c>
      <c r="I2548" s="4" t="s">
        <v>2</v>
      </c>
      <c r="J2548" s="4" t="s">
        <v>3</v>
      </c>
      <c r="K2548" s="4" t="s">
        <v>23</v>
      </c>
      <c r="L2548" s="4" t="s">
        <v>51</v>
      </c>
      <c r="M2548" s="8">
        <v>2</v>
      </c>
      <c r="N2548" s="5">
        <v>122.95</v>
      </c>
      <c r="O2548" s="6">
        <v>0.1</v>
      </c>
      <c r="P2548" s="5">
        <v>59.79</v>
      </c>
      <c r="Q2548" s="5">
        <f t="shared" si="156"/>
        <v>221.31</v>
      </c>
      <c r="R2548" s="5">
        <f t="shared" si="157"/>
        <v>119.58</v>
      </c>
      <c r="S2548" s="5">
        <f t="shared" si="158"/>
        <v>101.73</v>
      </c>
      <c r="T2548" s="7">
        <f t="shared" si="159"/>
        <v>0.45967195336857802</v>
      </c>
    </row>
    <row r="2549" spans="1:20" ht="15.6">
      <c r="A2549" s="2">
        <v>4920</v>
      </c>
      <c r="B2549" s="3">
        <v>46133</v>
      </c>
      <c r="C2549" s="4">
        <f>YEAR(SalesDataTable[[#This Row],[Order Date]])</f>
        <v>2026</v>
      </c>
      <c r="D2549" s="4" t="str">
        <f>"Q"&amp;ROUNDUP(MONTH(SalesDataTable[[#This Row],[Order Date]])/3,0)</f>
        <v>Q2</v>
      </c>
      <c r="E2549" s="4">
        <f>MONTH(SalesDataTable[[#This Row],[Order Date]])</f>
        <v>4</v>
      </c>
      <c r="F2549" s="4" t="str">
        <f>TEXT(SalesDataTable[[#This Row],[Order Date]],"MMM")</f>
        <v>Apr</v>
      </c>
      <c r="G2549" s="4" t="s">
        <v>6</v>
      </c>
      <c r="H2549" s="4" t="s">
        <v>43</v>
      </c>
      <c r="I2549" s="4" t="s">
        <v>19</v>
      </c>
      <c r="J2549" s="4" t="s">
        <v>13</v>
      </c>
      <c r="K2549" s="4" t="s">
        <v>9</v>
      </c>
      <c r="L2549" s="4" t="s">
        <v>17</v>
      </c>
      <c r="M2549" s="8">
        <v>2</v>
      </c>
      <c r="N2549" s="5">
        <v>147.30000000000001</v>
      </c>
      <c r="O2549" s="6">
        <v>0</v>
      </c>
      <c r="P2549" s="5">
        <v>81.2</v>
      </c>
      <c r="Q2549" s="5">
        <f t="shared" si="156"/>
        <v>294.60000000000002</v>
      </c>
      <c r="R2549" s="5">
        <f t="shared" si="157"/>
        <v>162.4</v>
      </c>
      <c r="S2549" s="5">
        <f t="shared" si="158"/>
        <v>132.20000000000002</v>
      </c>
      <c r="T2549" s="7">
        <f t="shared" si="159"/>
        <v>0.44874405974202308</v>
      </c>
    </row>
    <row r="2550" spans="1:20" ht="15.6">
      <c r="A2550" s="2">
        <v>4921</v>
      </c>
      <c r="B2550" s="3">
        <v>46077</v>
      </c>
      <c r="C2550" s="4">
        <f>YEAR(SalesDataTable[[#This Row],[Order Date]])</f>
        <v>2026</v>
      </c>
      <c r="D2550" s="4" t="str">
        <f>"Q"&amp;ROUNDUP(MONTH(SalesDataTable[[#This Row],[Order Date]])/3,0)</f>
        <v>Q1</v>
      </c>
      <c r="E2550" s="4">
        <f>MONTH(SalesDataTable[[#This Row],[Order Date]])</f>
        <v>2</v>
      </c>
      <c r="F2550" s="4" t="str">
        <f>TEXT(SalesDataTable[[#This Row],[Order Date]],"MMM")</f>
        <v>Feb</v>
      </c>
      <c r="G2550" s="4" t="s">
        <v>6</v>
      </c>
      <c r="H2550" s="4" t="s">
        <v>43</v>
      </c>
      <c r="I2550" s="4" t="s">
        <v>2</v>
      </c>
      <c r="J2550" s="4" t="s">
        <v>3</v>
      </c>
      <c r="K2550" s="4" t="s">
        <v>14</v>
      </c>
      <c r="L2550" s="4" t="s">
        <v>15</v>
      </c>
      <c r="M2550" s="8">
        <v>1</v>
      </c>
      <c r="N2550" s="5">
        <v>35.39</v>
      </c>
      <c r="O2550" s="6">
        <v>0</v>
      </c>
      <c r="P2550" s="5">
        <v>13.93</v>
      </c>
      <c r="Q2550" s="5">
        <f t="shared" si="156"/>
        <v>35.39</v>
      </c>
      <c r="R2550" s="5">
        <f t="shared" si="157"/>
        <v>13.93</v>
      </c>
      <c r="S2550" s="5">
        <f t="shared" si="158"/>
        <v>21.46</v>
      </c>
      <c r="T2550" s="7">
        <f t="shared" si="159"/>
        <v>0.60638598474145244</v>
      </c>
    </row>
    <row r="2551" spans="1:20" ht="15.6">
      <c r="A2551" s="2">
        <v>4922</v>
      </c>
      <c r="B2551" s="3">
        <v>46154</v>
      </c>
      <c r="C2551" s="4">
        <f>YEAR(SalesDataTable[[#This Row],[Order Date]])</f>
        <v>2026</v>
      </c>
      <c r="D2551" s="4" t="str">
        <f>"Q"&amp;ROUNDUP(MONTH(SalesDataTable[[#This Row],[Order Date]])/3,0)</f>
        <v>Q2</v>
      </c>
      <c r="E2551" s="4">
        <f>MONTH(SalesDataTable[[#This Row],[Order Date]])</f>
        <v>5</v>
      </c>
      <c r="F2551" s="4" t="str">
        <f>TEXT(SalesDataTable[[#This Row],[Order Date]],"MMM")</f>
        <v>May</v>
      </c>
      <c r="G2551" s="4" t="s">
        <v>20</v>
      </c>
      <c r="H2551" s="4" t="s">
        <v>33</v>
      </c>
      <c r="I2551" s="4" t="s">
        <v>2</v>
      </c>
      <c r="J2551" s="4" t="s">
        <v>3</v>
      </c>
      <c r="K2551" s="4" t="s">
        <v>34</v>
      </c>
      <c r="L2551" s="4" t="s">
        <v>35</v>
      </c>
      <c r="M2551" s="8">
        <v>2</v>
      </c>
      <c r="N2551" s="5">
        <v>39.79</v>
      </c>
      <c r="O2551" s="6">
        <v>0.1</v>
      </c>
      <c r="P2551" s="5">
        <v>14.33</v>
      </c>
      <c r="Q2551" s="5">
        <f t="shared" si="156"/>
        <v>71.622</v>
      </c>
      <c r="R2551" s="5">
        <f t="shared" si="157"/>
        <v>28.66</v>
      </c>
      <c r="S2551" s="5">
        <f t="shared" si="158"/>
        <v>42.962000000000003</v>
      </c>
      <c r="T2551" s="7">
        <f t="shared" si="159"/>
        <v>0.59984362346764963</v>
      </c>
    </row>
    <row r="2552" spans="1:20" ht="15.6">
      <c r="A2552" s="2">
        <v>4923</v>
      </c>
      <c r="B2552" s="3">
        <v>46373</v>
      </c>
      <c r="C2552" s="4">
        <f>YEAR(SalesDataTable[[#This Row],[Order Date]])</f>
        <v>2026</v>
      </c>
      <c r="D2552" s="4" t="str">
        <f>"Q"&amp;ROUNDUP(MONTH(SalesDataTable[[#This Row],[Order Date]])/3,0)</f>
        <v>Q4</v>
      </c>
      <c r="E2552" s="4">
        <f>MONTH(SalesDataTable[[#This Row],[Order Date]])</f>
        <v>12</v>
      </c>
      <c r="F2552" s="4" t="str">
        <f>TEXT(SalesDataTable[[#This Row],[Order Date]],"MMM")</f>
        <v>Dec</v>
      </c>
      <c r="G2552" s="4" t="s">
        <v>20</v>
      </c>
      <c r="H2552" s="4" t="s">
        <v>47</v>
      </c>
      <c r="I2552" s="4" t="s">
        <v>2</v>
      </c>
      <c r="J2552" s="4" t="s">
        <v>13</v>
      </c>
      <c r="K2552" s="4" t="s">
        <v>23</v>
      </c>
      <c r="L2552" s="4" t="s">
        <v>40</v>
      </c>
      <c r="M2552" s="8">
        <v>2</v>
      </c>
      <c r="N2552" s="5">
        <v>79.86</v>
      </c>
      <c r="O2552" s="6">
        <v>0</v>
      </c>
      <c r="P2552" s="5">
        <v>39.049999999999997</v>
      </c>
      <c r="Q2552" s="5">
        <f t="shared" si="156"/>
        <v>159.72</v>
      </c>
      <c r="R2552" s="5">
        <f t="shared" si="157"/>
        <v>78.099999999999994</v>
      </c>
      <c r="S2552" s="5">
        <f t="shared" si="158"/>
        <v>81.62</v>
      </c>
      <c r="T2552" s="7">
        <f t="shared" si="159"/>
        <v>0.51101928374655647</v>
      </c>
    </row>
    <row r="2553" spans="1:20" ht="15.6">
      <c r="A2553" s="2">
        <v>4924</v>
      </c>
      <c r="B2553" s="3">
        <v>46336</v>
      </c>
      <c r="C2553" s="4">
        <f>YEAR(SalesDataTable[[#This Row],[Order Date]])</f>
        <v>2026</v>
      </c>
      <c r="D2553" s="4" t="str">
        <f>"Q"&amp;ROUNDUP(MONTH(SalesDataTable[[#This Row],[Order Date]])/3,0)</f>
        <v>Q4</v>
      </c>
      <c r="E2553" s="4">
        <f>MONTH(SalesDataTable[[#This Row],[Order Date]])</f>
        <v>11</v>
      </c>
      <c r="F2553" s="4" t="str">
        <f>TEXT(SalesDataTable[[#This Row],[Order Date]],"MMM")</f>
        <v>Nov</v>
      </c>
      <c r="G2553" s="4" t="s">
        <v>20</v>
      </c>
      <c r="H2553" s="4" t="s">
        <v>33</v>
      </c>
      <c r="I2553" s="4" t="s">
        <v>8</v>
      </c>
      <c r="J2553" s="4" t="s">
        <v>16</v>
      </c>
      <c r="K2553" s="4" t="s">
        <v>9</v>
      </c>
      <c r="L2553" s="4" t="s">
        <v>37</v>
      </c>
      <c r="M2553" s="8">
        <v>12</v>
      </c>
      <c r="N2553" s="5">
        <v>150.75</v>
      </c>
      <c r="O2553" s="6">
        <v>0.1</v>
      </c>
      <c r="P2553" s="5">
        <v>80.569999999999993</v>
      </c>
      <c r="Q2553" s="5">
        <f t="shared" si="156"/>
        <v>1628.1000000000001</v>
      </c>
      <c r="R2553" s="5">
        <f t="shared" si="157"/>
        <v>966.83999999999992</v>
      </c>
      <c r="S2553" s="5">
        <f t="shared" si="158"/>
        <v>661.26000000000022</v>
      </c>
      <c r="T2553" s="7">
        <f t="shared" si="159"/>
        <v>0.40615441311958733</v>
      </c>
    </row>
    <row r="2554" spans="1:20" ht="15.6">
      <c r="A2554" s="2">
        <v>4926</v>
      </c>
      <c r="B2554" s="3">
        <v>46386</v>
      </c>
      <c r="C2554" s="4">
        <f>YEAR(SalesDataTable[[#This Row],[Order Date]])</f>
        <v>2026</v>
      </c>
      <c r="D2554" s="4" t="str">
        <f>"Q"&amp;ROUNDUP(MONTH(SalesDataTable[[#This Row],[Order Date]])/3,0)</f>
        <v>Q4</v>
      </c>
      <c r="E2554" s="4">
        <f>MONTH(SalesDataTable[[#This Row],[Order Date]])</f>
        <v>12</v>
      </c>
      <c r="F2554" s="4" t="str">
        <f>TEXT(SalesDataTable[[#This Row],[Order Date]],"MMM")</f>
        <v>Dec</v>
      </c>
      <c r="G2554" s="4" t="s">
        <v>20</v>
      </c>
      <c r="H2554" s="4" t="s">
        <v>31</v>
      </c>
      <c r="I2554" s="4" t="s">
        <v>19</v>
      </c>
      <c r="J2554" s="4" t="s">
        <v>16</v>
      </c>
      <c r="K2554" s="4" t="s">
        <v>4</v>
      </c>
      <c r="L2554" s="4" t="s">
        <v>5</v>
      </c>
      <c r="M2554" s="8">
        <v>6</v>
      </c>
      <c r="N2554" s="5">
        <v>81.180000000000007</v>
      </c>
      <c r="O2554" s="6">
        <v>0.05</v>
      </c>
      <c r="P2554" s="5">
        <v>43.3</v>
      </c>
      <c r="Q2554" s="5">
        <f t="shared" si="156"/>
        <v>462.726</v>
      </c>
      <c r="R2554" s="5">
        <f t="shared" si="157"/>
        <v>259.79999999999995</v>
      </c>
      <c r="S2554" s="5">
        <f t="shared" si="158"/>
        <v>202.92600000000004</v>
      </c>
      <c r="T2554" s="7">
        <f t="shared" si="159"/>
        <v>0.43854462468069666</v>
      </c>
    </row>
    <row r="2555" spans="1:20" ht="15.6">
      <c r="A2555" s="2">
        <v>4928</v>
      </c>
      <c r="B2555" s="3">
        <v>46260</v>
      </c>
      <c r="C2555" s="4">
        <f>YEAR(SalesDataTable[[#This Row],[Order Date]])</f>
        <v>2026</v>
      </c>
      <c r="D2555" s="4" t="str">
        <f>"Q"&amp;ROUNDUP(MONTH(SalesDataTable[[#This Row],[Order Date]])/3,0)</f>
        <v>Q3</v>
      </c>
      <c r="E2555" s="4">
        <f>MONTH(SalesDataTable[[#This Row],[Order Date]])</f>
        <v>8</v>
      </c>
      <c r="F2555" s="4" t="str">
        <f>TEXT(SalesDataTable[[#This Row],[Order Date]],"MMM")</f>
        <v>Aug</v>
      </c>
      <c r="G2555" s="4" t="s">
        <v>6</v>
      </c>
      <c r="H2555" s="4" t="s">
        <v>41</v>
      </c>
      <c r="I2555" s="4" t="s">
        <v>19</v>
      </c>
      <c r="J2555" s="4" t="s">
        <v>3</v>
      </c>
      <c r="K2555" s="4" t="s">
        <v>34</v>
      </c>
      <c r="L2555" s="4" t="s">
        <v>42</v>
      </c>
      <c r="M2555" s="8">
        <v>2</v>
      </c>
      <c r="N2555" s="5">
        <v>35.950000000000003</v>
      </c>
      <c r="O2555" s="6">
        <v>0.05</v>
      </c>
      <c r="P2555" s="5">
        <v>13.93</v>
      </c>
      <c r="Q2555" s="5">
        <f t="shared" si="156"/>
        <v>68.305000000000007</v>
      </c>
      <c r="R2555" s="5">
        <f t="shared" si="157"/>
        <v>27.86</v>
      </c>
      <c r="S2555" s="5">
        <f t="shared" si="158"/>
        <v>40.445000000000007</v>
      </c>
      <c r="T2555" s="7">
        <f t="shared" si="159"/>
        <v>0.59212356342873884</v>
      </c>
    </row>
    <row r="2556" spans="1:20" ht="15.6">
      <c r="A2556" s="2">
        <v>4931</v>
      </c>
      <c r="B2556" s="3">
        <v>46232</v>
      </c>
      <c r="C2556" s="4">
        <f>YEAR(SalesDataTable[[#This Row],[Order Date]])</f>
        <v>2026</v>
      </c>
      <c r="D2556" s="4" t="str">
        <f>"Q"&amp;ROUNDUP(MONTH(SalesDataTable[[#This Row],[Order Date]])/3,0)</f>
        <v>Q3</v>
      </c>
      <c r="E2556" s="4">
        <f>MONTH(SalesDataTable[[#This Row],[Order Date]])</f>
        <v>7</v>
      </c>
      <c r="F2556" s="4" t="str">
        <f>TEXT(SalesDataTable[[#This Row],[Order Date]],"MMM")</f>
        <v>Jul</v>
      </c>
      <c r="G2556" s="4" t="s">
        <v>0</v>
      </c>
      <c r="H2556" s="4" t="s">
        <v>50</v>
      </c>
      <c r="I2556" s="4" t="s">
        <v>2</v>
      </c>
      <c r="J2556" s="4" t="s">
        <v>13</v>
      </c>
      <c r="K2556" s="4" t="s">
        <v>34</v>
      </c>
      <c r="L2556" s="4" t="s">
        <v>35</v>
      </c>
      <c r="M2556" s="8">
        <v>1</v>
      </c>
      <c r="N2556" s="5">
        <v>40.36</v>
      </c>
      <c r="O2556" s="6">
        <v>0.1</v>
      </c>
      <c r="P2556" s="5">
        <v>14.82</v>
      </c>
      <c r="Q2556" s="5">
        <f t="shared" si="156"/>
        <v>36.323999999999998</v>
      </c>
      <c r="R2556" s="5">
        <f t="shared" si="157"/>
        <v>14.82</v>
      </c>
      <c r="S2556" s="5">
        <f t="shared" si="158"/>
        <v>21.503999999999998</v>
      </c>
      <c r="T2556" s="7">
        <f t="shared" si="159"/>
        <v>0.59200528576148004</v>
      </c>
    </row>
    <row r="2557" spans="1:20" ht="15.6">
      <c r="A2557" s="2">
        <v>4938</v>
      </c>
      <c r="B2557" s="3">
        <v>46159</v>
      </c>
      <c r="C2557" s="4">
        <f>YEAR(SalesDataTable[[#This Row],[Order Date]])</f>
        <v>2026</v>
      </c>
      <c r="D2557" s="4" t="str">
        <f>"Q"&amp;ROUNDUP(MONTH(SalesDataTable[[#This Row],[Order Date]])/3,0)</f>
        <v>Q2</v>
      </c>
      <c r="E2557" s="4">
        <f>MONTH(SalesDataTable[[#This Row],[Order Date]])</f>
        <v>5</v>
      </c>
      <c r="F2557" s="4" t="str">
        <f>TEXT(SalesDataTable[[#This Row],[Order Date]],"MMM")</f>
        <v>May</v>
      </c>
      <c r="G2557" s="4" t="s">
        <v>20</v>
      </c>
      <c r="H2557" s="4" t="s">
        <v>47</v>
      </c>
      <c r="I2557" s="4" t="s">
        <v>19</v>
      </c>
      <c r="J2557" s="4" t="s">
        <v>3</v>
      </c>
      <c r="K2557" s="4" t="s">
        <v>34</v>
      </c>
      <c r="L2557" s="4" t="s">
        <v>45</v>
      </c>
      <c r="M2557" s="8">
        <v>2</v>
      </c>
      <c r="N2557" s="5">
        <v>51.34</v>
      </c>
      <c r="O2557" s="6">
        <v>0</v>
      </c>
      <c r="P2557" s="5">
        <v>22.17</v>
      </c>
      <c r="Q2557" s="5">
        <f t="shared" si="156"/>
        <v>102.68</v>
      </c>
      <c r="R2557" s="5">
        <f t="shared" si="157"/>
        <v>44.34</v>
      </c>
      <c r="S2557" s="5">
        <f t="shared" si="158"/>
        <v>58.34</v>
      </c>
      <c r="T2557" s="7">
        <f t="shared" si="159"/>
        <v>0.56817296455005839</v>
      </c>
    </row>
    <row r="2558" spans="1:20" ht="15.6">
      <c r="A2558" s="2">
        <v>4940</v>
      </c>
      <c r="B2558" s="3">
        <v>46207</v>
      </c>
      <c r="C2558" s="4">
        <f>YEAR(SalesDataTable[[#This Row],[Order Date]])</f>
        <v>2026</v>
      </c>
      <c r="D2558" s="4" t="str">
        <f>"Q"&amp;ROUNDUP(MONTH(SalesDataTable[[#This Row],[Order Date]])/3,0)</f>
        <v>Q3</v>
      </c>
      <c r="E2558" s="4">
        <f>MONTH(SalesDataTable[[#This Row],[Order Date]])</f>
        <v>7</v>
      </c>
      <c r="F2558" s="4" t="str">
        <f>TEXT(SalesDataTable[[#This Row],[Order Date]],"MMM")</f>
        <v>Jul</v>
      </c>
      <c r="G2558" s="4" t="s">
        <v>6</v>
      </c>
      <c r="H2558" s="4" t="s">
        <v>27</v>
      </c>
      <c r="I2558" s="4" t="s">
        <v>2</v>
      </c>
      <c r="J2558" s="4" t="s">
        <v>3</v>
      </c>
      <c r="K2558" s="4" t="s">
        <v>14</v>
      </c>
      <c r="L2558" s="4" t="s">
        <v>48</v>
      </c>
      <c r="M2558" s="8">
        <v>1</v>
      </c>
      <c r="N2558" s="5">
        <v>164.78</v>
      </c>
      <c r="O2558" s="6">
        <v>0.1</v>
      </c>
      <c r="P2558" s="5">
        <v>88.72</v>
      </c>
      <c r="Q2558" s="5">
        <f t="shared" si="156"/>
        <v>148.30199999999999</v>
      </c>
      <c r="R2558" s="5">
        <f t="shared" si="157"/>
        <v>88.72</v>
      </c>
      <c r="S2558" s="5">
        <f t="shared" si="158"/>
        <v>59.581999999999994</v>
      </c>
      <c r="T2558" s="7">
        <f t="shared" si="159"/>
        <v>0.4017612709201494</v>
      </c>
    </row>
    <row r="2559" spans="1:20" ht="15.6">
      <c r="A2559" s="2">
        <v>4942</v>
      </c>
      <c r="B2559" s="3">
        <v>46367</v>
      </c>
      <c r="C2559" s="4">
        <f>YEAR(SalesDataTable[[#This Row],[Order Date]])</f>
        <v>2026</v>
      </c>
      <c r="D2559" s="4" t="str">
        <f>"Q"&amp;ROUNDUP(MONTH(SalesDataTable[[#This Row],[Order Date]])/3,0)</f>
        <v>Q4</v>
      </c>
      <c r="E2559" s="4">
        <f>MONTH(SalesDataTable[[#This Row],[Order Date]])</f>
        <v>12</v>
      </c>
      <c r="F2559" s="4" t="str">
        <f>TEXT(SalesDataTable[[#This Row],[Order Date]],"MMM")</f>
        <v>Dec</v>
      </c>
      <c r="G2559" s="4" t="s">
        <v>20</v>
      </c>
      <c r="H2559" s="4" t="s">
        <v>47</v>
      </c>
      <c r="I2559" s="4" t="s">
        <v>28</v>
      </c>
      <c r="J2559" s="4" t="s">
        <v>13</v>
      </c>
      <c r="K2559" s="4" t="s">
        <v>14</v>
      </c>
      <c r="L2559" s="4" t="s">
        <v>15</v>
      </c>
      <c r="M2559" s="8">
        <v>3</v>
      </c>
      <c r="N2559" s="5">
        <v>36.6</v>
      </c>
      <c r="O2559" s="6">
        <v>0.15</v>
      </c>
      <c r="P2559" s="5">
        <v>13.95</v>
      </c>
      <c r="Q2559" s="5">
        <f t="shared" si="156"/>
        <v>93.330000000000013</v>
      </c>
      <c r="R2559" s="5">
        <f t="shared" si="157"/>
        <v>41.849999999999994</v>
      </c>
      <c r="S2559" s="5">
        <f t="shared" si="158"/>
        <v>51.480000000000018</v>
      </c>
      <c r="T2559" s="7">
        <f t="shared" si="159"/>
        <v>0.55159112825458068</v>
      </c>
    </row>
    <row r="2560" spans="1:20" ht="15.6">
      <c r="A2560" s="2">
        <v>4943</v>
      </c>
      <c r="B2560" s="3">
        <v>46337</v>
      </c>
      <c r="C2560" s="4">
        <f>YEAR(SalesDataTable[[#This Row],[Order Date]])</f>
        <v>2026</v>
      </c>
      <c r="D2560" s="4" t="str">
        <f>"Q"&amp;ROUNDUP(MONTH(SalesDataTable[[#This Row],[Order Date]])/3,0)</f>
        <v>Q4</v>
      </c>
      <c r="E2560" s="4">
        <f>MONTH(SalesDataTable[[#This Row],[Order Date]])</f>
        <v>11</v>
      </c>
      <c r="F2560" s="4" t="str">
        <f>TEXT(SalesDataTable[[#This Row],[Order Date]],"MMM")</f>
        <v>Nov</v>
      </c>
      <c r="G2560" s="4" t="s">
        <v>0</v>
      </c>
      <c r="H2560" s="4" t="s">
        <v>36</v>
      </c>
      <c r="I2560" s="4" t="s">
        <v>8</v>
      </c>
      <c r="J2560" s="4" t="s">
        <v>3</v>
      </c>
      <c r="K2560" s="4" t="s">
        <v>23</v>
      </c>
      <c r="L2560" s="4" t="s">
        <v>29</v>
      </c>
      <c r="M2560" s="8">
        <v>10</v>
      </c>
      <c r="N2560" s="5">
        <v>191.98</v>
      </c>
      <c r="O2560" s="6">
        <v>0.1</v>
      </c>
      <c r="P2560" s="5">
        <v>102.73</v>
      </c>
      <c r="Q2560" s="5">
        <f t="shared" si="156"/>
        <v>1727.82</v>
      </c>
      <c r="R2560" s="5">
        <f t="shared" si="157"/>
        <v>1027.3</v>
      </c>
      <c r="S2560" s="5">
        <f t="shared" si="158"/>
        <v>700.52</v>
      </c>
      <c r="T2560" s="7">
        <f t="shared" si="159"/>
        <v>0.40543575140929033</v>
      </c>
    </row>
    <row r="2561" spans="1:20" ht="15.6">
      <c r="A2561" s="2">
        <v>4945</v>
      </c>
      <c r="B2561" s="3">
        <v>46383</v>
      </c>
      <c r="C2561" s="4">
        <f>YEAR(SalesDataTable[[#This Row],[Order Date]])</f>
        <v>2026</v>
      </c>
      <c r="D2561" s="4" t="str">
        <f>"Q"&amp;ROUNDUP(MONTH(SalesDataTable[[#This Row],[Order Date]])/3,0)</f>
        <v>Q4</v>
      </c>
      <c r="E2561" s="4">
        <f>MONTH(SalesDataTable[[#This Row],[Order Date]])</f>
        <v>12</v>
      </c>
      <c r="F2561" s="4" t="str">
        <f>TEXT(SalesDataTable[[#This Row],[Order Date]],"MMM")</f>
        <v>Dec</v>
      </c>
      <c r="G2561" s="4" t="s">
        <v>11</v>
      </c>
      <c r="H2561" s="4" t="s">
        <v>12</v>
      </c>
      <c r="I2561" s="4" t="s">
        <v>2</v>
      </c>
      <c r="J2561" s="4" t="s">
        <v>16</v>
      </c>
      <c r="K2561" s="4" t="s">
        <v>23</v>
      </c>
      <c r="L2561" s="4" t="s">
        <v>40</v>
      </c>
      <c r="M2561" s="8">
        <v>2</v>
      </c>
      <c r="N2561" s="5">
        <v>82.04</v>
      </c>
      <c r="O2561" s="6">
        <v>0.1</v>
      </c>
      <c r="P2561" s="5">
        <v>38.880000000000003</v>
      </c>
      <c r="Q2561" s="5">
        <f t="shared" si="156"/>
        <v>147.67200000000003</v>
      </c>
      <c r="R2561" s="5">
        <f t="shared" si="157"/>
        <v>77.760000000000005</v>
      </c>
      <c r="S2561" s="5">
        <f t="shared" si="158"/>
        <v>69.91200000000002</v>
      </c>
      <c r="T2561" s="7">
        <f t="shared" si="159"/>
        <v>0.47342759629449055</v>
      </c>
    </row>
    <row r="2562" spans="1:20" ht="15.6">
      <c r="A2562" s="2">
        <v>4951</v>
      </c>
      <c r="B2562" s="3">
        <v>46082</v>
      </c>
      <c r="C2562" s="4">
        <f>YEAR(SalesDataTable[[#This Row],[Order Date]])</f>
        <v>2026</v>
      </c>
      <c r="D2562" s="4" t="str">
        <f>"Q"&amp;ROUNDUP(MONTH(SalesDataTable[[#This Row],[Order Date]])/3,0)</f>
        <v>Q1</v>
      </c>
      <c r="E2562" s="4">
        <f>MONTH(SalesDataTable[[#This Row],[Order Date]])</f>
        <v>3</v>
      </c>
      <c r="F2562" s="4" t="str">
        <f>TEXT(SalesDataTable[[#This Row],[Order Date]],"MMM")</f>
        <v>Mar</v>
      </c>
      <c r="G2562" s="4" t="s">
        <v>6</v>
      </c>
      <c r="H2562" s="4" t="s">
        <v>49</v>
      </c>
      <c r="I2562" s="4" t="s">
        <v>2</v>
      </c>
      <c r="J2562" s="4" t="s">
        <v>13</v>
      </c>
      <c r="K2562" s="4" t="s">
        <v>23</v>
      </c>
      <c r="L2562" s="4" t="s">
        <v>24</v>
      </c>
      <c r="M2562" s="8">
        <v>1</v>
      </c>
      <c r="N2562" s="5">
        <v>344.8</v>
      </c>
      <c r="O2562" s="6">
        <v>0.05</v>
      </c>
      <c r="P2562" s="5">
        <v>196.14</v>
      </c>
      <c r="Q2562" s="5">
        <f t="shared" ref="Q2562:Q2625" si="160">M2562*N2562*(1-O2562)</f>
        <v>327.56</v>
      </c>
      <c r="R2562" s="5">
        <f t="shared" ref="R2562:R2625" si="161">M2562*P2562</f>
        <v>196.14</v>
      </c>
      <c r="S2562" s="5">
        <f t="shared" ref="S2562:S2625" si="162">Q2562-R2562</f>
        <v>131.42000000000002</v>
      </c>
      <c r="T2562" s="7">
        <f t="shared" ref="T2562:T2625" si="163">IFERROR(S2562/Q2562,0)</f>
        <v>0.40120893882036884</v>
      </c>
    </row>
    <row r="2563" spans="1:20" ht="15.6">
      <c r="A2563" s="2">
        <v>4952</v>
      </c>
      <c r="B2563" s="3">
        <v>46101</v>
      </c>
      <c r="C2563" s="4">
        <f>YEAR(SalesDataTable[[#This Row],[Order Date]])</f>
        <v>2026</v>
      </c>
      <c r="D2563" s="4" t="str">
        <f>"Q"&amp;ROUNDUP(MONTH(SalesDataTable[[#This Row],[Order Date]])/3,0)</f>
        <v>Q1</v>
      </c>
      <c r="E2563" s="4">
        <f>MONTH(SalesDataTable[[#This Row],[Order Date]])</f>
        <v>3</v>
      </c>
      <c r="F2563" s="4" t="str">
        <f>TEXT(SalesDataTable[[#This Row],[Order Date]],"MMM")</f>
        <v>Mar</v>
      </c>
      <c r="G2563" s="4" t="s">
        <v>6</v>
      </c>
      <c r="H2563" s="4" t="s">
        <v>27</v>
      </c>
      <c r="I2563" s="4" t="s">
        <v>2</v>
      </c>
      <c r="J2563" s="4" t="s">
        <v>16</v>
      </c>
      <c r="K2563" s="4" t="s">
        <v>9</v>
      </c>
      <c r="L2563" s="4" t="s">
        <v>46</v>
      </c>
      <c r="M2563" s="8">
        <v>2</v>
      </c>
      <c r="N2563" s="5">
        <v>72.459999999999994</v>
      </c>
      <c r="O2563" s="6">
        <v>0</v>
      </c>
      <c r="P2563" s="5">
        <v>33.31</v>
      </c>
      <c r="Q2563" s="5">
        <f t="shared" si="160"/>
        <v>144.91999999999999</v>
      </c>
      <c r="R2563" s="5">
        <f t="shared" si="161"/>
        <v>66.62</v>
      </c>
      <c r="S2563" s="5">
        <f t="shared" si="162"/>
        <v>78.299999999999983</v>
      </c>
      <c r="T2563" s="7">
        <f t="shared" si="163"/>
        <v>0.54029809550096597</v>
      </c>
    </row>
    <row r="2564" spans="1:20" ht="15.6">
      <c r="A2564" s="2">
        <v>4954</v>
      </c>
      <c r="B2564" s="3">
        <v>46115</v>
      </c>
      <c r="C2564" s="4">
        <f>YEAR(SalesDataTable[[#This Row],[Order Date]])</f>
        <v>2026</v>
      </c>
      <c r="D2564" s="4" t="str">
        <f>"Q"&amp;ROUNDUP(MONTH(SalesDataTable[[#This Row],[Order Date]])/3,0)</f>
        <v>Q2</v>
      </c>
      <c r="E2564" s="4">
        <f>MONTH(SalesDataTable[[#This Row],[Order Date]])</f>
        <v>4</v>
      </c>
      <c r="F2564" s="4" t="str">
        <f>TEXT(SalesDataTable[[#This Row],[Order Date]],"MMM")</f>
        <v>Apr</v>
      </c>
      <c r="G2564" s="4" t="s">
        <v>20</v>
      </c>
      <c r="H2564" s="4" t="s">
        <v>33</v>
      </c>
      <c r="I2564" s="4" t="s">
        <v>2</v>
      </c>
      <c r="J2564" s="4" t="s">
        <v>13</v>
      </c>
      <c r="K2564" s="4" t="s">
        <v>9</v>
      </c>
      <c r="L2564" s="4" t="s">
        <v>46</v>
      </c>
      <c r="M2564" s="8">
        <v>3</v>
      </c>
      <c r="N2564" s="5">
        <v>72.11</v>
      </c>
      <c r="O2564" s="6">
        <v>0.05</v>
      </c>
      <c r="P2564" s="5">
        <v>31.63</v>
      </c>
      <c r="Q2564" s="5">
        <f t="shared" si="160"/>
        <v>205.51349999999996</v>
      </c>
      <c r="R2564" s="5">
        <f t="shared" si="161"/>
        <v>94.89</v>
      </c>
      <c r="S2564" s="5">
        <f t="shared" si="162"/>
        <v>110.62349999999996</v>
      </c>
      <c r="T2564" s="7">
        <f t="shared" si="163"/>
        <v>0.5382785072513484</v>
      </c>
    </row>
    <row r="2565" spans="1:20" ht="15.6">
      <c r="A2565" s="2">
        <v>4956</v>
      </c>
      <c r="B2565" s="3">
        <v>46318</v>
      </c>
      <c r="C2565" s="4">
        <f>YEAR(SalesDataTable[[#This Row],[Order Date]])</f>
        <v>2026</v>
      </c>
      <c r="D2565" s="4" t="str">
        <f>"Q"&amp;ROUNDUP(MONTH(SalesDataTable[[#This Row],[Order Date]])/3,0)</f>
        <v>Q4</v>
      </c>
      <c r="E2565" s="4">
        <f>MONTH(SalesDataTable[[#This Row],[Order Date]])</f>
        <v>10</v>
      </c>
      <c r="F2565" s="4" t="str">
        <f>TEXT(SalesDataTable[[#This Row],[Order Date]],"MMM")</f>
        <v>Oct</v>
      </c>
      <c r="G2565" s="4" t="s">
        <v>20</v>
      </c>
      <c r="H2565" s="4" t="s">
        <v>47</v>
      </c>
      <c r="I2565" s="4" t="s">
        <v>19</v>
      </c>
      <c r="J2565" s="4" t="s">
        <v>16</v>
      </c>
      <c r="K2565" s="4" t="s">
        <v>9</v>
      </c>
      <c r="L2565" s="4" t="s">
        <v>37</v>
      </c>
      <c r="M2565" s="8">
        <v>2</v>
      </c>
      <c r="N2565" s="5">
        <v>151.66</v>
      </c>
      <c r="O2565" s="6">
        <v>0</v>
      </c>
      <c r="P2565" s="5">
        <v>77.17</v>
      </c>
      <c r="Q2565" s="5">
        <f t="shared" si="160"/>
        <v>303.32</v>
      </c>
      <c r="R2565" s="5">
        <f t="shared" si="161"/>
        <v>154.34</v>
      </c>
      <c r="S2565" s="5">
        <f t="shared" si="162"/>
        <v>148.97999999999999</v>
      </c>
      <c r="T2565" s="7">
        <f t="shared" si="163"/>
        <v>0.49116444678886984</v>
      </c>
    </row>
    <row r="2566" spans="1:20" ht="15.6">
      <c r="A2566" s="2">
        <v>4957</v>
      </c>
      <c r="B2566" s="3">
        <v>46220</v>
      </c>
      <c r="C2566" s="4">
        <f>YEAR(SalesDataTable[[#This Row],[Order Date]])</f>
        <v>2026</v>
      </c>
      <c r="D2566" s="4" t="str">
        <f>"Q"&amp;ROUNDUP(MONTH(SalesDataTable[[#This Row],[Order Date]])/3,0)</f>
        <v>Q3</v>
      </c>
      <c r="E2566" s="4">
        <f>MONTH(SalesDataTable[[#This Row],[Order Date]])</f>
        <v>7</v>
      </c>
      <c r="F2566" s="4" t="str">
        <f>TEXT(SalesDataTable[[#This Row],[Order Date]],"MMM")</f>
        <v>Jul</v>
      </c>
      <c r="G2566" s="4" t="s">
        <v>6</v>
      </c>
      <c r="H2566" s="4" t="s">
        <v>7</v>
      </c>
      <c r="I2566" s="4" t="s">
        <v>2</v>
      </c>
      <c r="J2566" s="4" t="s">
        <v>3</v>
      </c>
      <c r="K2566" s="4" t="s">
        <v>34</v>
      </c>
      <c r="L2566" s="4" t="s">
        <v>42</v>
      </c>
      <c r="M2566" s="8">
        <v>1</v>
      </c>
      <c r="N2566" s="5">
        <v>35.58</v>
      </c>
      <c r="O2566" s="6">
        <v>0</v>
      </c>
      <c r="P2566" s="5">
        <v>13.68</v>
      </c>
      <c r="Q2566" s="5">
        <f t="shared" si="160"/>
        <v>35.58</v>
      </c>
      <c r="R2566" s="5">
        <f t="shared" si="161"/>
        <v>13.68</v>
      </c>
      <c r="S2566" s="5">
        <f t="shared" si="162"/>
        <v>21.9</v>
      </c>
      <c r="T2566" s="7">
        <f t="shared" si="163"/>
        <v>0.61551433389544685</v>
      </c>
    </row>
    <row r="2567" spans="1:20" ht="15.6">
      <c r="A2567" s="2">
        <v>4959</v>
      </c>
      <c r="B2567" s="3">
        <v>46166</v>
      </c>
      <c r="C2567" s="4">
        <f>YEAR(SalesDataTable[[#This Row],[Order Date]])</f>
        <v>2026</v>
      </c>
      <c r="D2567" s="4" t="str">
        <f>"Q"&amp;ROUNDUP(MONTH(SalesDataTable[[#This Row],[Order Date]])/3,0)</f>
        <v>Q2</v>
      </c>
      <c r="E2567" s="4">
        <f>MONTH(SalesDataTable[[#This Row],[Order Date]])</f>
        <v>5</v>
      </c>
      <c r="F2567" s="4" t="str">
        <f>TEXT(SalesDataTable[[#This Row],[Order Date]],"MMM")</f>
        <v>May</v>
      </c>
      <c r="G2567" s="4" t="s">
        <v>0</v>
      </c>
      <c r="H2567" s="4" t="s">
        <v>1</v>
      </c>
      <c r="I2567" s="4" t="s">
        <v>8</v>
      </c>
      <c r="J2567" s="4" t="s">
        <v>16</v>
      </c>
      <c r="K2567" s="4" t="s">
        <v>23</v>
      </c>
      <c r="L2567" s="4" t="s">
        <v>40</v>
      </c>
      <c r="M2567" s="8">
        <v>6</v>
      </c>
      <c r="N2567" s="5">
        <v>83.58</v>
      </c>
      <c r="O2567" s="6">
        <v>0.2</v>
      </c>
      <c r="P2567" s="5">
        <v>40.5</v>
      </c>
      <c r="Q2567" s="5">
        <f t="shared" si="160"/>
        <v>401.18400000000003</v>
      </c>
      <c r="R2567" s="5">
        <f t="shared" si="161"/>
        <v>243</v>
      </c>
      <c r="S2567" s="5">
        <f t="shared" si="162"/>
        <v>158.18400000000003</v>
      </c>
      <c r="T2567" s="7">
        <f t="shared" si="163"/>
        <v>0.39429289303661169</v>
      </c>
    </row>
    <row r="2568" spans="1:20" ht="15.6">
      <c r="A2568" s="2">
        <v>4960</v>
      </c>
      <c r="B2568" s="3">
        <v>46080</v>
      </c>
      <c r="C2568" s="4">
        <f>YEAR(SalesDataTable[[#This Row],[Order Date]])</f>
        <v>2026</v>
      </c>
      <c r="D2568" s="4" t="str">
        <f>"Q"&amp;ROUNDUP(MONTH(SalesDataTable[[#This Row],[Order Date]])/3,0)</f>
        <v>Q1</v>
      </c>
      <c r="E2568" s="4">
        <f>MONTH(SalesDataTable[[#This Row],[Order Date]])</f>
        <v>2</v>
      </c>
      <c r="F2568" s="4" t="str">
        <f>TEXT(SalesDataTable[[#This Row],[Order Date]],"MMM")</f>
        <v>Feb</v>
      </c>
      <c r="G2568" s="4" t="s">
        <v>6</v>
      </c>
      <c r="H2568" s="4" t="s">
        <v>27</v>
      </c>
      <c r="I2568" s="4" t="s">
        <v>28</v>
      </c>
      <c r="J2568" s="4" t="s">
        <v>13</v>
      </c>
      <c r="K2568" s="4" t="s">
        <v>14</v>
      </c>
      <c r="L2568" s="4" t="s">
        <v>15</v>
      </c>
      <c r="M2568" s="8">
        <v>2</v>
      </c>
      <c r="N2568" s="5">
        <v>36.130000000000003</v>
      </c>
      <c r="O2568" s="6">
        <v>0</v>
      </c>
      <c r="P2568" s="5">
        <v>13.72</v>
      </c>
      <c r="Q2568" s="5">
        <f t="shared" si="160"/>
        <v>72.260000000000005</v>
      </c>
      <c r="R2568" s="5">
        <f t="shared" si="161"/>
        <v>27.44</v>
      </c>
      <c r="S2568" s="5">
        <f t="shared" si="162"/>
        <v>44.820000000000007</v>
      </c>
      <c r="T2568" s="7">
        <f t="shared" si="163"/>
        <v>0.62026017160254643</v>
      </c>
    </row>
    <row r="2569" spans="1:20" ht="15.6">
      <c r="A2569" s="2">
        <v>4961</v>
      </c>
      <c r="B2569" s="3">
        <v>46351</v>
      </c>
      <c r="C2569" s="4">
        <f>YEAR(SalesDataTable[[#This Row],[Order Date]])</f>
        <v>2026</v>
      </c>
      <c r="D2569" s="4" t="str">
        <f>"Q"&amp;ROUNDUP(MONTH(SalesDataTable[[#This Row],[Order Date]])/3,0)</f>
        <v>Q4</v>
      </c>
      <c r="E2569" s="4">
        <f>MONTH(SalesDataTable[[#This Row],[Order Date]])</f>
        <v>11</v>
      </c>
      <c r="F2569" s="4" t="str">
        <f>TEXT(SalesDataTable[[#This Row],[Order Date]],"MMM")</f>
        <v>Nov</v>
      </c>
      <c r="G2569" s="4" t="s">
        <v>11</v>
      </c>
      <c r="H2569" s="4" t="s">
        <v>12</v>
      </c>
      <c r="I2569" s="4" t="s">
        <v>19</v>
      </c>
      <c r="J2569" s="4" t="s">
        <v>13</v>
      </c>
      <c r="K2569" s="4" t="s">
        <v>23</v>
      </c>
      <c r="L2569" s="4" t="s">
        <v>29</v>
      </c>
      <c r="M2569" s="8">
        <v>2</v>
      </c>
      <c r="N2569" s="5">
        <v>194.78</v>
      </c>
      <c r="O2569" s="6">
        <v>0.15</v>
      </c>
      <c r="P2569" s="5">
        <v>102.51</v>
      </c>
      <c r="Q2569" s="5">
        <f t="shared" si="160"/>
        <v>331.12599999999998</v>
      </c>
      <c r="R2569" s="5">
        <f t="shared" si="161"/>
        <v>205.02</v>
      </c>
      <c r="S2569" s="5">
        <f t="shared" si="162"/>
        <v>126.10599999999997</v>
      </c>
      <c r="T2569" s="7">
        <f t="shared" si="163"/>
        <v>0.38083992196324051</v>
      </c>
    </row>
    <row r="2570" spans="1:20" ht="15.6">
      <c r="A2570" s="2">
        <v>4962</v>
      </c>
      <c r="B2570" s="3">
        <v>46232</v>
      </c>
      <c r="C2570" s="4">
        <f>YEAR(SalesDataTable[[#This Row],[Order Date]])</f>
        <v>2026</v>
      </c>
      <c r="D2570" s="4" t="str">
        <f>"Q"&amp;ROUNDUP(MONTH(SalesDataTable[[#This Row],[Order Date]])/3,0)</f>
        <v>Q3</v>
      </c>
      <c r="E2570" s="4">
        <f>MONTH(SalesDataTable[[#This Row],[Order Date]])</f>
        <v>7</v>
      </c>
      <c r="F2570" s="4" t="str">
        <f>TEXT(SalesDataTable[[#This Row],[Order Date]],"MMM")</f>
        <v>Jul</v>
      </c>
      <c r="G2570" s="4" t="s">
        <v>0</v>
      </c>
      <c r="H2570" s="4" t="s">
        <v>50</v>
      </c>
      <c r="I2570" s="4" t="s">
        <v>19</v>
      </c>
      <c r="J2570" s="4" t="s">
        <v>13</v>
      </c>
      <c r="K2570" s="4" t="s">
        <v>23</v>
      </c>
      <c r="L2570" s="4" t="s">
        <v>40</v>
      </c>
      <c r="M2570" s="8">
        <v>2</v>
      </c>
      <c r="N2570" s="5">
        <v>83.06</v>
      </c>
      <c r="O2570" s="6">
        <v>0</v>
      </c>
      <c r="P2570" s="5">
        <v>38.74</v>
      </c>
      <c r="Q2570" s="5">
        <f t="shared" si="160"/>
        <v>166.12</v>
      </c>
      <c r="R2570" s="5">
        <f t="shared" si="161"/>
        <v>77.48</v>
      </c>
      <c r="S2570" s="5">
        <f t="shared" si="162"/>
        <v>88.64</v>
      </c>
      <c r="T2570" s="7">
        <f t="shared" si="163"/>
        <v>0.5335901757765471</v>
      </c>
    </row>
    <row r="2571" spans="1:20" ht="15.6">
      <c r="A2571" s="2">
        <v>4963</v>
      </c>
      <c r="B2571" s="3">
        <v>46368</v>
      </c>
      <c r="C2571" s="4">
        <f>YEAR(SalesDataTable[[#This Row],[Order Date]])</f>
        <v>2026</v>
      </c>
      <c r="D2571" s="4" t="str">
        <f>"Q"&amp;ROUNDUP(MONTH(SalesDataTable[[#This Row],[Order Date]])/3,0)</f>
        <v>Q4</v>
      </c>
      <c r="E2571" s="4">
        <f>MONTH(SalesDataTable[[#This Row],[Order Date]])</f>
        <v>12</v>
      </c>
      <c r="F2571" s="4" t="str">
        <f>TEXT(SalesDataTable[[#This Row],[Order Date]],"MMM")</f>
        <v>Dec</v>
      </c>
      <c r="G2571" s="4" t="s">
        <v>0</v>
      </c>
      <c r="H2571" s="4" t="s">
        <v>1</v>
      </c>
      <c r="I2571" s="4" t="s">
        <v>2</v>
      </c>
      <c r="J2571" s="4" t="s">
        <v>13</v>
      </c>
      <c r="K2571" s="4" t="s">
        <v>9</v>
      </c>
      <c r="L2571" s="4" t="s">
        <v>46</v>
      </c>
      <c r="M2571" s="8">
        <v>5</v>
      </c>
      <c r="N2571" s="5">
        <v>72.3</v>
      </c>
      <c r="O2571" s="6">
        <v>0.05</v>
      </c>
      <c r="P2571" s="5">
        <v>31.73</v>
      </c>
      <c r="Q2571" s="5">
        <f t="shared" si="160"/>
        <v>343.42500000000001</v>
      </c>
      <c r="R2571" s="5">
        <f t="shared" si="161"/>
        <v>158.65</v>
      </c>
      <c r="S2571" s="5">
        <f t="shared" si="162"/>
        <v>184.77500000000001</v>
      </c>
      <c r="T2571" s="7">
        <f t="shared" si="163"/>
        <v>0.53803596127247577</v>
      </c>
    </row>
    <row r="2572" spans="1:20" ht="15.6">
      <c r="A2572" s="2">
        <v>4964</v>
      </c>
      <c r="B2572" s="3">
        <v>46062</v>
      </c>
      <c r="C2572" s="4">
        <f>YEAR(SalesDataTable[[#This Row],[Order Date]])</f>
        <v>2026</v>
      </c>
      <c r="D2572" s="4" t="str">
        <f>"Q"&amp;ROUNDUP(MONTH(SalesDataTable[[#This Row],[Order Date]])/3,0)</f>
        <v>Q1</v>
      </c>
      <c r="E2572" s="4">
        <f>MONTH(SalesDataTable[[#This Row],[Order Date]])</f>
        <v>2</v>
      </c>
      <c r="F2572" s="4" t="str">
        <f>TEXT(SalesDataTable[[#This Row],[Order Date]],"MMM")</f>
        <v>Feb</v>
      </c>
      <c r="G2572" s="4" t="s">
        <v>20</v>
      </c>
      <c r="H2572" s="4" t="s">
        <v>47</v>
      </c>
      <c r="I2572" s="4" t="s">
        <v>19</v>
      </c>
      <c r="J2572" s="4" t="s">
        <v>13</v>
      </c>
      <c r="K2572" s="4" t="s">
        <v>34</v>
      </c>
      <c r="L2572" s="4" t="s">
        <v>35</v>
      </c>
      <c r="M2572" s="8">
        <v>4</v>
      </c>
      <c r="N2572" s="5">
        <v>40.44</v>
      </c>
      <c r="O2572" s="6">
        <v>0</v>
      </c>
      <c r="P2572" s="5">
        <v>14.75</v>
      </c>
      <c r="Q2572" s="5">
        <f t="shared" si="160"/>
        <v>161.76</v>
      </c>
      <c r="R2572" s="5">
        <f t="shared" si="161"/>
        <v>59</v>
      </c>
      <c r="S2572" s="5">
        <f t="shared" si="162"/>
        <v>102.75999999999999</v>
      </c>
      <c r="T2572" s="7">
        <f t="shared" si="163"/>
        <v>0.63526211671612265</v>
      </c>
    </row>
    <row r="2573" spans="1:20" ht="15.6">
      <c r="A2573" s="2">
        <v>4968</v>
      </c>
      <c r="B2573" s="3">
        <v>46313</v>
      </c>
      <c r="C2573" s="4">
        <f>YEAR(SalesDataTable[[#This Row],[Order Date]])</f>
        <v>2026</v>
      </c>
      <c r="D2573" s="4" t="str">
        <f>"Q"&amp;ROUNDUP(MONTH(SalesDataTable[[#This Row],[Order Date]])/3,0)</f>
        <v>Q4</v>
      </c>
      <c r="E2573" s="4">
        <f>MONTH(SalesDataTable[[#This Row],[Order Date]])</f>
        <v>10</v>
      </c>
      <c r="F2573" s="4" t="str">
        <f>TEXT(SalesDataTable[[#This Row],[Order Date]],"MMM")</f>
        <v>Oct</v>
      </c>
      <c r="G2573" s="4" t="s">
        <v>11</v>
      </c>
      <c r="H2573" s="4" t="s">
        <v>18</v>
      </c>
      <c r="I2573" s="4" t="s">
        <v>28</v>
      </c>
      <c r="J2573" s="4" t="s">
        <v>13</v>
      </c>
      <c r="K2573" s="4" t="s">
        <v>14</v>
      </c>
      <c r="L2573" s="4" t="s">
        <v>15</v>
      </c>
      <c r="M2573" s="8">
        <v>1</v>
      </c>
      <c r="N2573" s="5">
        <v>35.549999999999997</v>
      </c>
      <c r="O2573" s="6">
        <v>0.05</v>
      </c>
      <c r="P2573" s="5">
        <v>13.44</v>
      </c>
      <c r="Q2573" s="5">
        <f t="shared" si="160"/>
        <v>33.772499999999994</v>
      </c>
      <c r="R2573" s="5">
        <f t="shared" si="161"/>
        <v>13.44</v>
      </c>
      <c r="S2573" s="5">
        <f t="shared" si="162"/>
        <v>20.332499999999996</v>
      </c>
      <c r="T2573" s="7">
        <f t="shared" si="163"/>
        <v>0.60204308238951809</v>
      </c>
    </row>
    <row r="2574" spans="1:20" ht="15.6">
      <c r="A2574" s="2">
        <v>4969</v>
      </c>
      <c r="B2574" s="3">
        <v>46121</v>
      </c>
      <c r="C2574" s="4">
        <f>YEAR(SalesDataTable[[#This Row],[Order Date]])</f>
        <v>2026</v>
      </c>
      <c r="D2574" s="4" t="str">
        <f>"Q"&amp;ROUNDUP(MONTH(SalesDataTable[[#This Row],[Order Date]])/3,0)</f>
        <v>Q2</v>
      </c>
      <c r="E2574" s="4">
        <f>MONTH(SalesDataTable[[#This Row],[Order Date]])</f>
        <v>4</v>
      </c>
      <c r="F2574" s="4" t="str">
        <f>TEXT(SalesDataTable[[#This Row],[Order Date]],"MMM")</f>
        <v>Apr</v>
      </c>
      <c r="G2574" s="4" t="s">
        <v>20</v>
      </c>
      <c r="H2574" s="4" t="s">
        <v>31</v>
      </c>
      <c r="I2574" s="4" t="s">
        <v>28</v>
      </c>
      <c r="J2574" s="4" t="s">
        <v>16</v>
      </c>
      <c r="K2574" s="4" t="s">
        <v>4</v>
      </c>
      <c r="L2574" s="4" t="s">
        <v>5</v>
      </c>
      <c r="M2574" s="8">
        <v>2</v>
      </c>
      <c r="N2574" s="5">
        <v>81.14</v>
      </c>
      <c r="O2574" s="6">
        <v>0</v>
      </c>
      <c r="P2574" s="5">
        <v>43.43</v>
      </c>
      <c r="Q2574" s="5">
        <f t="shared" si="160"/>
        <v>162.28</v>
      </c>
      <c r="R2574" s="5">
        <f t="shared" si="161"/>
        <v>86.86</v>
      </c>
      <c r="S2574" s="5">
        <f t="shared" si="162"/>
        <v>75.42</v>
      </c>
      <c r="T2574" s="7">
        <f t="shared" si="163"/>
        <v>0.46475228000985952</v>
      </c>
    </row>
    <row r="2575" spans="1:20" ht="15.6">
      <c r="A2575" s="2">
        <v>4970</v>
      </c>
      <c r="B2575" s="3">
        <v>46254</v>
      </c>
      <c r="C2575" s="4">
        <f>YEAR(SalesDataTable[[#This Row],[Order Date]])</f>
        <v>2026</v>
      </c>
      <c r="D2575" s="4" t="str">
        <f>"Q"&amp;ROUNDUP(MONTH(SalesDataTable[[#This Row],[Order Date]])/3,0)</f>
        <v>Q3</v>
      </c>
      <c r="E2575" s="4">
        <f>MONTH(SalesDataTable[[#This Row],[Order Date]])</f>
        <v>8</v>
      </c>
      <c r="F2575" s="4" t="str">
        <f>TEXT(SalesDataTable[[#This Row],[Order Date]],"MMM")</f>
        <v>Aug</v>
      </c>
      <c r="G2575" s="4" t="s">
        <v>6</v>
      </c>
      <c r="H2575" s="4" t="s">
        <v>49</v>
      </c>
      <c r="I2575" s="4" t="s">
        <v>2</v>
      </c>
      <c r="J2575" s="4" t="s">
        <v>3</v>
      </c>
      <c r="K2575" s="4" t="s">
        <v>4</v>
      </c>
      <c r="L2575" s="4" t="s">
        <v>30</v>
      </c>
      <c r="M2575" s="8">
        <v>2</v>
      </c>
      <c r="N2575" s="5">
        <v>105.01</v>
      </c>
      <c r="O2575" s="6">
        <v>0.15</v>
      </c>
      <c r="P2575" s="5">
        <v>50.56</v>
      </c>
      <c r="Q2575" s="5">
        <f t="shared" si="160"/>
        <v>178.517</v>
      </c>
      <c r="R2575" s="5">
        <f t="shared" si="161"/>
        <v>101.12</v>
      </c>
      <c r="S2575" s="5">
        <f t="shared" si="162"/>
        <v>77.396999999999991</v>
      </c>
      <c r="T2575" s="7">
        <f t="shared" si="163"/>
        <v>0.43355534766996978</v>
      </c>
    </row>
    <row r="2576" spans="1:20" ht="15.6">
      <c r="A2576" s="2">
        <v>4974</v>
      </c>
      <c r="B2576" s="3">
        <v>46222</v>
      </c>
      <c r="C2576" s="4">
        <f>YEAR(SalesDataTable[[#This Row],[Order Date]])</f>
        <v>2026</v>
      </c>
      <c r="D2576" s="4" t="str">
        <f>"Q"&amp;ROUNDUP(MONTH(SalesDataTable[[#This Row],[Order Date]])/3,0)</f>
        <v>Q3</v>
      </c>
      <c r="E2576" s="4">
        <f>MONTH(SalesDataTable[[#This Row],[Order Date]])</f>
        <v>7</v>
      </c>
      <c r="F2576" s="4" t="str">
        <f>TEXT(SalesDataTable[[#This Row],[Order Date]],"MMM")</f>
        <v>Jul</v>
      </c>
      <c r="G2576" s="4" t="s">
        <v>0</v>
      </c>
      <c r="H2576" s="4" t="s">
        <v>36</v>
      </c>
      <c r="I2576" s="4" t="s">
        <v>19</v>
      </c>
      <c r="J2576" s="4" t="s">
        <v>16</v>
      </c>
      <c r="K2576" s="4" t="s">
        <v>9</v>
      </c>
      <c r="L2576" s="4" t="s">
        <v>46</v>
      </c>
      <c r="M2576" s="8">
        <v>1</v>
      </c>
      <c r="N2576" s="5">
        <v>70.52</v>
      </c>
      <c r="O2576" s="6">
        <v>0.1</v>
      </c>
      <c r="P2576" s="5">
        <v>33.28</v>
      </c>
      <c r="Q2576" s="5">
        <f t="shared" si="160"/>
        <v>63.467999999999996</v>
      </c>
      <c r="R2576" s="5">
        <f t="shared" si="161"/>
        <v>33.28</v>
      </c>
      <c r="S2576" s="5">
        <f t="shared" si="162"/>
        <v>30.187999999999995</v>
      </c>
      <c r="T2576" s="7">
        <f t="shared" si="163"/>
        <v>0.47564126804058732</v>
      </c>
    </row>
    <row r="2577" spans="1:20" ht="15.6">
      <c r="A2577" s="2">
        <v>4975</v>
      </c>
      <c r="B2577" s="3">
        <v>46256</v>
      </c>
      <c r="C2577" s="4">
        <f>YEAR(SalesDataTable[[#This Row],[Order Date]])</f>
        <v>2026</v>
      </c>
      <c r="D2577" s="4" t="str">
        <f>"Q"&amp;ROUNDUP(MONTH(SalesDataTable[[#This Row],[Order Date]])/3,0)</f>
        <v>Q3</v>
      </c>
      <c r="E2577" s="4">
        <f>MONTH(SalesDataTable[[#This Row],[Order Date]])</f>
        <v>8</v>
      </c>
      <c r="F2577" s="4" t="str">
        <f>TEXT(SalesDataTable[[#This Row],[Order Date]],"MMM")</f>
        <v>Aug</v>
      </c>
      <c r="G2577" s="4" t="s">
        <v>11</v>
      </c>
      <c r="H2577" s="4" t="s">
        <v>39</v>
      </c>
      <c r="I2577" s="4" t="s">
        <v>19</v>
      </c>
      <c r="J2577" s="4" t="s">
        <v>13</v>
      </c>
      <c r="K2577" s="4" t="s">
        <v>14</v>
      </c>
      <c r="L2577" s="4" t="s">
        <v>44</v>
      </c>
      <c r="M2577" s="8">
        <v>4</v>
      </c>
      <c r="N2577" s="5">
        <v>134.49</v>
      </c>
      <c r="O2577" s="6">
        <v>0</v>
      </c>
      <c r="P2577" s="5">
        <v>68.17</v>
      </c>
      <c r="Q2577" s="5">
        <f t="shared" si="160"/>
        <v>537.96</v>
      </c>
      <c r="R2577" s="5">
        <f t="shared" si="161"/>
        <v>272.68</v>
      </c>
      <c r="S2577" s="5">
        <f t="shared" si="162"/>
        <v>265.28000000000003</v>
      </c>
      <c r="T2577" s="7">
        <f t="shared" si="163"/>
        <v>0.49312216521674473</v>
      </c>
    </row>
    <row r="2578" spans="1:20" ht="15.6">
      <c r="A2578" s="2">
        <v>4978</v>
      </c>
      <c r="B2578" s="3">
        <v>46107</v>
      </c>
      <c r="C2578" s="4">
        <f>YEAR(SalesDataTable[[#This Row],[Order Date]])</f>
        <v>2026</v>
      </c>
      <c r="D2578" s="4" t="str">
        <f>"Q"&amp;ROUNDUP(MONTH(SalesDataTable[[#This Row],[Order Date]])/3,0)</f>
        <v>Q1</v>
      </c>
      <c r="E2578" s="4">
        <f>MONTH(SalesDataTable[[#This Row],[Order Date]])</f>
        <v>3</v>
      </c>
      <c r="F2578" s="4" t="str">
        <f>TEXT(SalesDataTable[[#This Row],[Order Date]],"MMM")</f>
        <v>Mar</v>
      </c>
      <c r="G2578" s="4" t="s">
        <v>0</v>
      </c>
      <c r="H2578" s="4" t="s">
        <v>36</v>
      </c>
      <c r="I2578" s="4" t="s">
        <v>2</v>
      </c>
      <c r="J2578" s="4" t="s">
        <v>13</v>
      </c>
      <c r="K2578" s="4" t="s">
        <v>34</v>
      </c>
      <c r="L2578" s="4" t="s">
        <v>35</v>
      </c>
      <c r="M2578" s="8">
        <v>5</v>
      </c>
      <c r="N2578" s="5">
        <v>41.32</v>
      </c>
      <c r="O2578" s="6">
        <v>0</v>
      </c>
      <c r="P2578" s="5">
        <v>15.09</v>
      </c>
      <c r="Q2578" s="5">
        <f t="shared" si="160"/>
        <v>206.6</v>
      </c>
      <c r="R2578" s="5">
        <f t="shared" si="161"/>
        <v>75.45</v>
      </c>
      <c r="S2578" s="5">
        <f t="shared" si="162"/>
        <v>131.14999999999998</v>
      </c>
      <c r="T2578" s="7">
        <f t="shared" si="163"/>
        <v>0.63480154888673757</v>
      </c>
    </row>
    <row r="2579" spans="1:20" ht="15.6">
      <c r="A2579" s="2">
        <v>4980</v>
      </c>
      <c r="B2579" s="3">
        <v>46135</v>
      </c>
      <c r="C2579" s="4">
        <f>YEAR(SalesDataTable[[#This Row],[Order Date]])</f>
        <v>2026</v>
      </c>
      <c r="D2579" s="4" t="str">
        <f>"Q"&amp;ROUNDUP(MONTH(SalesDataTable[[#This Row],[Order Date]])/3,0)</f>
        <v>Q2</v>
      </c>
      <c r="E2579" s="4">
        <f>MONTH(SalesDataTable[[#This Row],[Order Date]])</f>
        <v>4</v>
      </c>
      <c r="F2579" s="4" t="str">
        <f>TEXT(SalesDataTable[[#This Row],[Order Date]],"MMM")</f>
        <v>Apr</v>
      </c>
      <c r="G2579" s="4" t="s">
        <v>6</v>
      </c>
      <c r="H2579" s="4" t="s">
        <v>27</v>
      </c>
      <c r="I2579" s="4" t="s">
        <v>19</v>
      </c>
      <c r="J2579" s="4" t="s">
        <v>3</v>
      </c>
      <c r="K2579" s="4" t="s">
        <v>23</v>
      </c>
      <c r="L2579" s="4" t="s">
        <v>51</v>
      </c>
      <c r="M2579" s="8">
        <v>2</v>
      </c>
      <c r="N2579" s="5">
        <v>120.49</v>
      </c>
      <c r="O2579" s="6">
        <v>0.1</v>
      </c>
      <c r="P2579" s="5">
        <v>62.23</v>
      </c>
      <c r="Q2579" s="5">
        <f t="shared" si="160"/>
        <v>216.88200000000001</v>
      </c>
      <c r="R2579" s="5">
        <f t="shared" si="161"/>
        <v>124.46</v>
      </c>
      <c r="S2579" s="5">
        <f t="shared" si="162"/>
        <v>92.422000000000011</v>
      </c>
      <c r="T2579" s="7">
        <f t="shared" si="163"/>
        <v>0.42613955976060719</v>
      </c>
    </row>
    <row r="2580" spans="1:20" ht="15.6">
      <c r="A2580" s="2">
        <v>4982</v>
      </c>
      <c r="B2580" s="3">
        <v>46196</v>
      </c>
      <c r="C2580" s="4">
        <f>YEAR(SalesDataTable[[#This Row],[Order Date]])</f>
        <v>2026</v>
      </c>
      <c r="D2580" s="4" t="str">
        <f>"Q"&amp;ROUNDUP(MONTH(SalesDataTable[[#This Row],[Order Date]])/3,0)</f>
        <v>Q2</v>
      </c>
      <c r="E2580" s="4">
        <f>MONTH(SalesDataTable[[#This Row],[Order Date]])</f>
        <v>6</v>
      </c>
      <c r="F2580" s="4" t="str">
        <f>TEXT(SalesDataTable[[#This Row],[Order Date]],"MMM")</f>
        <v>Jun</v>
      </c>
      <c r="G2580" s="4" t="s">
        <v>11</v>
      </c>
      <c r="H2580" s="4" t="s">
        <v>39</v>
      </c>
      <c r="I2580" s="4" t="s">
        <v>2</v>
      </c>
      <c r="J2580" s="4" t="s">
        <v>3</v>
      </c>
      <c r="K2580" s="4" t="s">
        <v>14</v>
      </c>
      <c r="L2580" s="4" t="s">
        <v>15</v>
      </c>
      <c r="M2580" s="8">
        <v>1</v>
      </c>
      <c r="N2580" s="5">
        <v>36.700000000000003</v>
      </c>
      <c r="O2580" s="6">
        <v>0.15</v>
      </c>
      <c r="P2580" s="5">
        <v>13.59</v>
      </c>
      <c r="Q2580" s="5">
        <f t="shared" si="160"/>
        <v>31.195</v>
      </c>
      <c r="R2580" s="5">
        <f t="shared" si="161"/>
        <v>13.59</v>
      </c>
      <c r="S2580" s="5">
        <f t="shared" si="162"/>
        <v>17.605</v>
      </c>
      <c r="T2580" s="7">
        <f t="shared" si="163"/>
        <v>0.56435326174066358</v>
      </c>
    </row>
    <row r="2581" spans="1:20" ht="15.6">
      <c r="A2581" s="2">
        <v>4984</v>
      </c>
      <c r="B2581" s="3">
        <v>46299</v>
      </c>
      <c r="C2581" s="4">
        <f>YEAR(SalesDataTable[[#This Row],[Order Date]])</f>
        <v>2026</v>
      </c>
      <c r="D2581" s="4" t="str">
        <f>"Q"&amp;ROUNDUP(MONTH(SalesDataTable[[#This Row],[Order Date]])/3,0)</f>
        <v>Q4</v>
      </c>
      <c r="E2581" s="4">
        <f>MONTH(SalesDataTable[[#This Row],[Order Date]])</f>
        <v>10</v>
      </c>
      <c r="F2581" s="4" t="str">
        <f>TEXT(SalesDataTable[[#This Row],[Order Date]],"MMM")</f>
        <v>Oct</v>
      </c>
      <c r="G2581" s="4" t="s">
        <v>11</v>
      </c>
      <c r="H2581" s="4" t="s">
        <v>52</v>
      </c>
      <c r="I2581" s="4" t="s">
        <v>2</v>
      </c>
      <c r="J2581" s="4" t="s">
        <v>3</v>
      </c>
      <c r="K2581" s="4" t="s">
        <v>34</v>
      </c>
      <c r="L2581" s="4" t="s">
        <v>42</v>
      </c>
      <c r="M2581" s="8">
        <v>1</v>
      </c>
      <c r="N2581" s="5">
        <v>36.590000000000003</v>
      </c>
      <c r="O2581" s="6">
        <v>0</v>
      </c>
      <c r="P2581" s="5">
        <v>13.62</v>
      </c>
      <c r="Q2581" s="5">
        <f t="shared" si="160"/>
        <v>36.590000000000003</v>
      </c>
      <c r="R2581" s="5">
        <f t="shared" si="161"/>
        <v>13.62</v>
      </c>
      <c r="S2581" s="5">
        <f t="shared" si="162"/>
        <v>22.970000000000006</v>
      </c>
      <c r="T2581" s="7">
        <f t="shared" si="163"/>
        <v>0.62776714949439749</v>
      </c>
    </row>
    <row r="2582" spans="1:20" ht="15.6">
      <c r="A2582" s="2">
        <v>4988</v>
      </c>
      <c r="B2582" s="3">
        <v>46145</v>
      </c>
      <c r="C2582" s="4">
        <f>YEAR(SalesDataTable[[#This Row],[Order Date]])</f>
        <v>2026</v>
      </c>
      <c r="D2582" s="4" t="str">
        <f>"Q"&amp;ROUNDUP(MONTH(SalesDataTable[[#This Row],[Order Date]])/3,0)</f>
        <v>Q2</v>
      </c>
      <c r="E2582" s="4">
        <f>MONTH(SalesDataTable[[#This Row],[Order Date]])</f>
        <v>5</v>
      </c>
      <c r="F2582" s="4" t="str">
        <f>TEXT(SalesDataTable[[#This Row],[Order Date]],"MMM")</f>
        <v>May</v>
      </c>
      <c r="G2582" s="4" t="s">
        <v>11</v>
      </c>
      <c r="H2582" s="4" t="s">
        <v>39</v>
      </c>
      <c r="I2582" s="4" t="s">
        <v>19</v>
      </c>
      <c r="J2582" s="4" t="s">
        <v>13</v>
      </c>
      <c r="K2582" s="4" t="s">
        <v>34</v>
      </c>
      <c r="L2582" s="4" t="s">
        <v>38</v>
      </c>
      <c r="M2582" s="8">
        <v>1</v>
      </c>
      <c r="N2582" s="5">
        <v>122.28</v>
      </c>
      <c r="O2582" s="6">
        <v>0</v>
      </c>
      <c r="P2582" s="5">
        <v>67.28</v>
      </c>
      <c r="Q2582" s="5">
        <f t="shared" si="160"/>
        <v>122.28</v>
      </c>
      <c r="R2582" s="5">
        <f t="shared" si="161"/>
        <v>67.28</v>
      </c>
      <c r="S2582" s="5">
        <f t="shared" si="162"/>
        <v>55</v>
      </c>
      <c r="T2582" s="7">
        <f t="shared" si="163"/>
        <v>0.44978737324174028</v>
      </c>
    </row>
    <row r="2583" spans="1:20" ht="15.6">
      <c r="A2583" s="2">
        <v>4989</v>
      </c>
      <c r="B2583" s="3">
        <v>46179</v>
      </c>
      <c r="C2583" s="4">
        <f>YEAR(SalesDataTable[[#This Row],[Order Date]])</f>
        <v>2026</v>
      </c>
      <c r="D2583" s="4" t="str">
        <f>"Q"&amp;ROUNDUP(MONTH(SalesDataTable[[#This Row],[Order Date]])/3,0)</f>
        <v>Q2</v>
      </c>
      <c r="E2583" s="4">
        <f>MONTH(SalesDataTable[[#This Row],[Order Date]])</f>
        <v>6</v>
      </c>
      <c r="F2583" s="4" t="str">
        <f>TEXT(SalesDataTable[[#This Row],[Order Date]],"MMM")</f>
        <v>Jun</v>
      </c>
      <c r="G2583" s="4" t="s">
        <v>6</v>
      </c>
      <c r="H2583" s="4" t="s">
        <v>7</v>
      </c>
      <c r="I2583" s="4" t="s">
        <v>2</v>
      </c>
      <c r="J2583" s="4" t="s">
        <v>3</v>
      </c>
      <c r="K2583" s="4" t="s">
        <v>4</v>
      </c>
      <c r="L2583" s="4" t="s">
        <v>26</v>
      </c>
      <c r="M2583" s="8">
        <v>1</v>
      </c>
      <c r="N2583" s="5">
        <v>40.86</v>
      </c>
      <c r="O2583" s="6">
        <v>0.05</v>
      </c>
      <c r="P2583" s="5">
        <v>16.899999999999999</v>
      </c>
      <c r="Q2583" s="5">
        <f t="shared" si="160"/>
        <v>38.817</v>
      </c>
      <c r="R2583" s="5">
        <f t="shared" si="161"/>
        <v>16.899999999999999</v>
      </c>
      <c r="S2583" s="5">
        <f t="shared" si="162"/>
        <v>21.917000000000002</v>
      </c>
      <c r="T2583" s="7">
        <f t="shared" si="163"/>
        <v>0.564623747327202</v>
      </c>
    </row>
    <row r="2584" spans="1:20" ht="15.6">
      <c r="A2584" s="2">
        <v>4990</v>
      </c>
      <c r="B2584" s="3">
        <v>46264</v>
      </c>
      <c r="C2584" s="4">
        <f>YEAR(SalesDataTable[[#This Row],[Order Date]])</f>
        <v>2026</v>
      </c>
      <c r="D2584" s="4" t="str">
        <f>"Q"&amp;ROUNDUP(MONTH(SalesDataTable[[#This Row],[Order Date]])/3,0)</f>
        <v>Q3</v>
      </c>
      <c r="E2584" s="4">
        <f>MONTH(SalesDataTable[[#This Row],[Order Date]])</f>
        <v>8</v>
      </c>
      <c r="F2584" s="4" t="str">
        <f>TEXT(SalesDataTable[[#This Row],[Order Date]],"MMM")</f>
        <v>Aug</v>
      </c>
      <c r="G2584" s="4" t="s">
        <v>20</v>
      </c>
      <c r="H2584" s="4" t="s">
        <v>33</v>
      </c>
      <c r="I2584" s="4" t="s">
        <v>28</v>
      </c>
      <c r="J2584" s="4" t="s">
        <v>3</v>
      </c>
      <c r="K2584" s="4" t="s">
        <v>34</v>
      </c>
      <c r="L2584" s="4" t="s">
        <v>35</v>
      </c>
      <c r="M2584" s="8">
        <v>1</v>
      </c>
      <c r="N2584" s="5">
        <v>40.92</v>
      </c>
      <c r="O2584" s="6">
        <v>0.1</v>
      </c>
      <c r="P2584" s="5">
        <v>14.94</v>
      </c>
      <c r="Q2584" s="5">
        <f t="shared" si="160"/>
        <v>36.828000000000003</v>
      </c>
      <c r="R2584" s="5">
        <f t="shared" si="161"/>
        <v>14.94</v>
      </c>
      <c r="S2584" s="5">
        <f t="shared" si="162"/>
        <v>21.888000000000005</v>
      </c>
      <c r="T2584" s="7">
        <f t="shared" si="163"/>
        <v>0.59433040078201382</v>
      </c>
    </row>
    <row r="2585" spans="1:20" ht="15.6">
      <c r="A2585" s="2">
        <v>4991</v>
      </c>
      <c r="B2585" s="3">
        <v>46183</v>
      </c>
      <c r="C2585" s="4">
        <f>YEAR(SalesDataTable[[#This Row],[Order Date]])</f>
        <v>2026</v>
      </c>
      <c r="D2585" s="4" t="str">
        <f>"Q"&amp;ROUNDUP(MONTH(SalesDataTable[[#This Row],[Order Date]])/3,0)</f>
        <v>Q2</v>
      </c>
      <c r="E2585" s="4">
        <f>MONTH(SalesDataTable[[#This Row],[Order Date]])</f>
        <v>6</v>
      </c>
      <c r="F2585" s="4" t="str">
        <f>TEXT(SalesDataTable[[#This Row],[Order Date]],"MMM")</f>
        <v>Jun</v>
      </c>
      <c r="G2585" s="4" t="s">
        <v>20</v>
      </c>
      <c r="H2585" s="4" t="s">
        <v>21</v>
      </c>
      <c r="I2585" s="4" t="s">
        <v>2</v>
      </c>
      <c r="J2585" s="4" t="s">
        <v>13</v>
      </c>
      <c r="K2585" s="4" t="s">
        <v>9</v>
      </c>
      <c r="L2585" s="4" t="s">
        <v>17</v>
      </c>
      <c r="M2585" s="8">
        <v>3</v>
      </c>
      <c r="N2585" s="5">
        <v>146.55000000000001</v>
      </c>
      <c r="O2585" s="6">
        <v>0.1</v>
      </c>
      <c r="P2585" s="5">
        <v>79.59</v>
      </c>
      <c r="Q2585" s="5">
        <f t="shared" si="160"/>
        <v>395.68500000000006</v>
      </c>
      <c r="R2585" s="5">
        <f t="shared" si="161"/>
        <v>238.77</v>
      </c>
      <c r="S2585" s="5">
        <f t="shared" si="162"/>
        <v>156.91500000000005</v>
      </c>
      <c r="T2585" s="7">
        <f t="shared" si="163"/>
        <v>0.39656544978960545</v>
      </c>
    </row>
    <row r="2586" spans="1:20" ht="15.6">
      <c r="A2586" s="2">
        <v>4992</v>
      </c>
      <c r="B2586" s="3">
        <v>46085</v>
      </c>
      <c r="C2586" s="4">
        <f>YEAR(SalesDataTable[[#This Row],[Order Date]])</f>
        <v>2026</v>
      </c>
      <c r="D2586" s="4" t="str">
        <f>"Q"&amp;ROUNDUP(MONTH(SalesDataTable[[#This Row],[Order Date]])/3,0)</f>
        <v>Q1</v>
      </c>
      <c r="E2586" s="4">
        <f>MONTH(SalesDataTable[[#This Row],[Order Date]])</f>
        <v>3</v>
      </c>
      <c r="F2586" s="4" t="str">
        <f>TEXT(SalesDataTable[[#This Row],[Order Date]],"MMM")</f>
        <v>Mar</v>
      </c>
      <c r="G2586" s="4" t="s">
        <v>11</v>
      </c>
      <c r="H2586" s="4" t="s">
        <v>12</v>
      </c>
      <c r="I2586" s="4" t="s">
        <v>8</v>
      </c>
      <c r="J2586" s="4" t="s">
        <v>16</v>
      </c>
      <c r="K2586" s="4" t="s">
        <v>4</v>
      </c>
      <c r="L2586" s="4" t="s">
        <v>5</v>
      </c>
      <c r="M2586" s="8">
        <v>5</v>
      </c>
      <c r="N2586" s="5">
        <v>82.44</v>
      </c>
      <c r="O2586" s="6">
        <v>0.1</v>
      </c>
      <c r="P2586" s="5">
        <v>41.57</v>
      </c>
      <c r="Q2586" s="5">
        <f t="shared" si="160"/>
        <v>370.98</v>
      </c>
      <c r="R2586" s="5">
        <f t="shared" si="161"/>
        <v>207.85</v>
      </c>
      <c r="S2586" s="5">
        <f t="shared" si="162"/>
        <v>163.13000000000002</v>
      </c>
      <c r="T2586" s="7">
        <f t="shared" si="163"/>
        <v>0.43972720901396306</v>
      </c>
    </row>
    <row r="2587" spans="1:20" ht="15.6">
      <c r="A2587" s="2">
        <v>4994</v>
      </c>
      <c r="B2587" s="3">
        <v>46189</v>
      </c>
      <c r="C2587" s="4">
        <f>YEAR(SalesDataTable[[#This Row],[Order Date]])</f>
        <v>2026</v>
      </c>
      <c r="D2587" s="4" t="str">
        <f>"Q"&amp;ROUNDUP(MONTH(SalesDataTable[[#This Row],[Order Date]])/3,0)</f>
        <v>Q2</v>
      </c>
      <c r="E2587" s="4">
        <f>MONTH(SalesDataTable[[#This Row],[Order Date]])</f>
        <v>6</v>
      </c>
      <c r="F2587" s="4" t="str">
        <f>TEXT(SalesDataTable[[#This Row],[Order Date]],"MMM")</f>
        <v>Jun</v>
      </c>
      <c r="G2587" s="4" t="s">
        <v>11</v>
      </c>
      <c r="H2587" s="4" t="s">
        <v>39</v>
      </c>
      <c r="I2587" s="4" t="s">
        <v>8</v>
      </c>
      <c r="J2587" s="4" t="s">
        <v>16</v>
      </c>
      <c r="K2587" s="4" t="s">
        <v>9</v>
      </c>
      <c r="L2587" s="4" t="s">
        <v>37</v>
      </c>
      <c r="M2587" s="8">
        <v>4</v>
      </c>
      <c r="N2587" s="5">
        <v>150.43</v>
      </c>
      <c r="O2587" s="6">
        <v>0.1</v>
      </c>
      <c r="P2587" s="5">
        <v>77.650000000000006</v>
      </c>
      <c r="Q2587" s="5">
        <f t="shared" si="160"/>
        <v>541.548</v>
      </c>
      <c r="R2587" s="5">
        <f t="shared" si="161"/>
        <v>310.60000000000002</v>
      </c>
      <c r="S2587" s="5">
        <f t="shared" si="162"/>
        <v>230.94799999999998</v>
      </c>
      <c r="T2587" s="7">
        <f t="shared" si="163"/>
        <v>0.42645896577957998</v>
      </c>
    </row>
    <row r="2588" spans="1:20" ht="15.6">
      <c r="A2588" s="2">
        <v>4995</v>
      </c>
      <c r="B2588" s="3">
        <v>46092</v>
      </c>
      <c r="C2588" s="4">
        <f>YEAR(SalesDataTable[[#This Row],[Order Date]])</f>
        <v>2026</v>
      </c>
      <c r="D2588" s="4" t="str">
        <f>"Q"&amp;ROUNDUP(MONTH(SalesDataTable[[#This Row],[Order Date]])/3,0)</f>
        <v>Q1</v>
      </c>
      <c r="E2588" s="4">
        <f>MONTH(SalesDataTable[[#This Row],[Order Date]])</f>
        <v>3</v>
      </c>
      <c r="F2588" s="4" t="str">
        <f>TEXT(SalesDataTable[[#This Row],[Order Date]],"MMM")</f>
        <v>Mar</v>
      </c>
      <c r="G2588" s="4" t="s">
        <v>6</v>
      </c>
      <c r="H2588" s="4" t="s">
        <v>43</v>
      </c>
      <c r="I2588" s="4" t="s">
        <v>28</v>
      </c>
      <c r="J2588" s="4" t="s">
        <v>13</v>
      </c>
      <c r="K2588" s="4" t="s">
        <v>9</v>
      </c>
      <c r="L2588" s="4" t="s">
        <v>10</v>
      </c>
      <c r="M2588" s="8">
        <v>3</v>
      </c>
      <c r="N2588" s="5">
        <v>90.31</v>
      </c>
      <c r="O2588" s="6">
        <v>0</v>
      </c>
      <c r="P2588" s="5">
        <v>44.58</v>
      </c>
      <c r="Q2588" s="5">
        <f t="shared" si="160"/>
        <v>270.93</v>
      </c>
      <c r="R2588" s="5">
        <f t="shared" si="161"/>
        <v>133.74</v>
      </c>
      <c r="S2588" s="5">
        <f t="shared" si="162"/>
        <v>137.19</v>
      </c>
      <c r="T2588" s="7">
        <f t="shared" si="163"/>
        <v>0.50636695825489975</v>
      </c>
    </row>
    <row r="2589" spans="1:20" ht="15.6">
      <c r="A2589" s="2">
        <v>4997</v>
      </c>
      <c r="B2589" s="3">
        <v>46322</v>
      </c>
      <c r="C2589" s="4">
        <f>YEAR(SalesDataTable[[#This Row],[Order Date]])</f>
        <v>2026</v>
      </c>
      <c r="D2589" s="4" t="str">
        <f>"Q"&amp;ROUNDUP(MONTH(SalesDataTable[[#This Row],[Order Date]])/3,0)</f>
        <v>Q4</v>
      </c>
      <c r="E2589" s="4">
        <f>MONTH(SalesDataTable[[#This Row],[Order Date]])</f>
        <v>10</v>
      </c>
      <c r="F2589" s="4" t="str">
        <f>TEXT(SalesDataTable[[#This Row],[Order Date]],"MMM")</f>
        <v>Oct</v>
      </c>
      <c r="G2589" s="4" t="s">
        <v>20</v>
      </c>
      <c r="H2589" s="4" t="s">
        <v>31</v>
      </c>
      <c r="I2589" s="4" t="s">
        <v>2</v>
      </c>
      <c r="J2589" s="4" t="s">
        <v>3</v>
      </c>
      <c r="K2589" s="4" t="s">
        <v>23</v>
      </c>
      <c r="L2589" s="4" t="s">
        <v>29</v>
      </c>
      <c r="M2589" s="8">
        <v>3</v>
      </c>
      <c r="N2589" s="5">
        <v>194.09</v>
      </c>
      <c r="O2589" s="6">
        <v>0.1</v>
      </c>
      <c r="P2589" s="5">
        <v>105.84</v>
      </c>
      <c r="Q2589" s="5">
        <f t="shared" si="160"/>
        <v>524.04300000000001</v>
      </c>
      <c r="R2589" s="5">
        <f t="shared" si="161"/>
        <v>317.52</v>
      </c>
      <c r="S2589" s="5">
        <f t="shared" si="162"/>
        <v>206.52300000000002</v>
      </c>
      <c r="T2589" s="7">
        <f t="shared" si="163"/>
        <v>0.39409552269565667</v>
      </c>
    </row>
    <row r="2590" spans="1:20" ht="15.6">
      <c r="A2590" s="2">
        <v>4999</v>
      </c>
      <c r="B2590" s="3">
        <v>46236</v>
      </c>
      <c r="C2590" s="4">
        <f>YEAR(SalesDataTable[[#This Row],[Order Date]])</f>
        <v>2026</v>
      </c>
      <c r="D2590" s="4" t="str">
        <f>"Q"&amp;ROUNDUP(MONTH(SalesDataTable[[#This Row],[Order Date]])/3,0)</f>
        <v>Q3</v>
      </c>
      <c r="E2590" s="4">
        <f>MONTH(SalesDataTable[[#This Row],[Order Date]])</f>
        <v>8</v>
      </c>
      <c r="F2590" s="4" t="str">
        <f>TEXT(SalesDataTable[[#This Row],[Order Date]],"MMM")</f>
        <v>Aug</v>
      </c>
      <c r="G2590" s="4" t="s">
        <v>20</v>
      </c>
      <c r="H2590" s="4" t="s">
        <v>33</v>
      </c>
      <c r="I2590" s="4" t="s">
        <v>2</v>
      </c>
      <c r="J2590" s="4" t="s">
        <v>3</v>
      </c>
      <c r="K2590" s="4" t="s">
        <v>4</v>
      </c>
      <c r="L2590" s="4" t="s">
        <v>5</v>
      </c>
      <c r="M2590" s="8">
        <v>2</v>
      </c>
      <c r="N2590" s="5">
        <v>81.38</v>
      </c>
      <c r="O2590" s="6">
        <v>0</v>
      </c>
      <c r="P2590" s="5">
        <v>42.19</v>
      </c>
      <c r="Q2590" s="5">
        <f t="shared" si="160"/>
        <v>162.76</v>
      </c>
      <c r="R2590" s="5">
        <f t="shared" si="161"/>
        <v>84.38</v>
      </c>
      <c r="S2590" s="5">
        <f t="shared" si="162"/>
        <v>78.38</v>
      </c>
      <c r="T2590" s="7">
        <f t="shared" si="163"/>
        <v>0.4815679528139592</v>
      </c>
    </row>
    <row r="2591" spans="1:20" ht="15.6">
      <c r="A2591" s="2">
        <v>5000</v>
      </c>
      <c r="B2591" s="3">
        <v>46261</v>
      </c>
      <c r="C2591" s="4">
        <f>YEAR(SalesDataTable[[#This Row],[Order Date]])</f>
        <v>2026</v>
      </c>
      <c r="D2591" s="4" t="str">
        <f>"Q"&amp;ROUNDUP(MONTH(SalesDataTable[[#This Row],[Order Date]])/3,0)</f>
        <v>Q3</v>
      </c>
      <c r="E2591" s="4">
        <f>MONTH(SalesDataTable[[#This Row],[Order Date]])</f>
        <v>8</v>
      </c>
      <c r="F2591" s="4" t="str">
        <f>TEXT(SalesDataTable[[#This Row],[Order Date]],"MMM")</f>
        <v>Aug</v>
      </c>
      <c r="G2591" s="4" t="s">
        <v>6</v>
      </c>
      <c r="H2591" s="4" t="s">
        <v>43</v>
      </c>
      <c r="I2591" s="4" t="s">
        <v>28</v>
      </c>
      <c r="J2591" s="4" t="s">
        <v>13</v>
      </c>
      <c r="K2591" s="4" t="s">
        <v>14</v>
      </c>
      <c r="L2591" s="4" t="s">
        <v>15</v>
      </c>
      <c r="M2591" s="8">
        <v>2</v>
      </c>
      <c r="N2591" s="5">
        <v>37</v>
      </c>
      <c r="O2591" s="6">
        <v>0</v>
      </c>
      <c r="P2591" s="5">
        <v>13.83</v>
      </c>
      <c r="Q2591" s="5">
        <f t="shared" si="160"/>
        <v>74</v>
      </c>
      <c r="R2591" s="5">
        <f t="shared" si="161"/>
        <v>27.66</v>
      </c>
      <c r="S2591" s="5">
        <f t="shared" si="162"/>
        <v>46.34</v>
      </c>
      <c r="T2591" s="7">
        <f t="shared" si="163"/>
        <v>0.62621621621621626</v>
      </c>
    </row>
    <row r="2592" spans="1:20" ht="15.6">
      <c r="A2592" s="2">
        <v>5002</v>
      </c>
      <c r="B2592" s="3">
        <v>46371</v>
      </c>
      <c r="C2592" s="4">
        <f>YEAR(SalesDataTable[[#This Row],[Order Date]])</f>
        <v>2026</v>
      </c>
      <c r="D2592" s="4" t="str">
        <f>"Q"&amp;ROUNDUP(MONTH(SalesDataTable[[#This Row],[Order Date]])/3,0)</f>
        <v>Q4</v>
      </c>
      <c r="E2592" s="4">
        <f>MONTH(SalesDataTable[[#This Row],[Order Date]])</f>
        <v>12</v>
      </c>
      <c r="F2592" s="4" t="str">
        <f>TEXT(SalesDataTable[[#This Row],[Order Date]],"MMM")</f>
        <v>Dec</v>
      </c>
      <c r="G2592" s="4" t="s">
        <v>6</v>
      </c>
      <c r="H2592" s="4" t="s">
        <v>49</v>
      </c>
      <c r="I2592" s="4" t="s">
        <v>8</v>
      </c>
      <c r="J2592" s="4" t="s">
        <v>16</v>
      </c>
      <c r="K2592" s="4" t="s">
        <v>9</v>
      </c>
      <c r="L2592" s="4" t="s">
        <v>10</v>
      </c>
      <c r="M2592" s="8">
        <v>4</v>
      </c>
      <c r="N2592" s="5">
        <v>94.3</v>
      </c>
      <c r="O2592" s="6">
        <v>0.1</v>
      </c>
      <c r="P2592" s="5">
        <v>44.36</v>
      </c>
      <c r="Q2592" s="5">
        <f t="shared" si="160"/>
        <v>339.48</v>
      </c>
      <c r="R2592" s="5">
        <f t="shared" si="161"/>
        <v>177.44</v>
      </c>
      <c r="S2592" s="5">
        <f t="shared" si="162"/>
        <v>162.04000000000002</v>
      </c>
      <c r="T2592" s="7">
        <f t="shared" si="163"/>
        <v>0.47731825144338402</v>
      </c>
    </row>
    <row r="2593" spans="1:20" ht="15.6">
      <c r="A2593" s="2">
        <v>5006</v>
      </c>
      <c r="B2593" s="3">
        <v>46232</v>
      </c>
      <c r="C2593" s="4">
        <f>YEAR(SalesDataTable[[#This Row],[Order Date]])</f>
        <v>2026</v>
      </c>
      <c r="D2593" s="4" t="str">
        <f>"Q"&amp;ROUNDUP(MONTH(SalesDataTable[[#This Row],[Order Date]])/3,0)</f>
        <v>Q3</v>
      </c>
      <c r="E2593" s="4">
        <f>MONTH(SalesDataTable[[#This Row],[Order Date]])</f>
        <v>7</v>
      </c>
      <c r="F2593" s="4" t="str">
        <f>TEXT(SalesDataTable[[#This Row],[Order Date]],"MMM")</f>
        <v>Jul</v>
      </c>
      <c r="G2593" s="4" t="s">
        <v>11</v>
      </c>
      <c r="H2593" s="4" t="s">
        <v>18</v>
      </c>
      <c r="I2593" s="4" t="s">
        <v>2</v>
      </c>
      <c r="J2593" s="4" t="s">
        <v>3</v>
      </c>
      <c r="K2593" s="4" t="s">
        <v>9</v>
      </c>
      <c r="L2593" s="4" t="s">
        <v>37</v>
      </c>
      <c r="M2593" s="8">
        <v>2</v>
      </c>
      <c r="N2593" s="5">
        <v>151.72999999999999</v>
      </c>
      <c r="O2593" s="6">
        <v>0</v>
      </c>
      <c r="P2593" s="5">
        <v>81.209999999999994</v>
      </c>
      <c r="Q2593" s="5">
        <f t="shared" si="160"/>
        <v>303.45999999999998</v>
      </c>
      <c r="R2593" s="5">
        <f t="shared" si="161"/>
        <v>162.41999999999999</v>
      </c>
      <c r="S2593" s="5">
        <f t="shared" si="162"/>
        <v>141.04</v>
      </c>
      <c r="T2593" s="7">
        <f t="shared" si="163"/>
        <v>0.46477295195412904</v>
      </c>
    </row>
    <row r="2594" spans="1:20" ht="15.6">
      <c r="A2594" s="2">
        <v>5007</v>
      </c>
      <c r="B2594" s="3">
        <v>46339</v>
      </c>
      <c r="C2594" s="4">
        <f>YEAR(SalesDataTable[[#This Row],[Order Date]])</f>
        <v>2026</v>
      </c>
      <c r="D2594" s="4" t="str">
        <f>"Q"&amp;ROUNDUP(MONTH(SalesDataTable[[#This Row],[Order Date]])/3,0)</f>
        <v>Q4</v>
      </c>
      <c r="E2594" s="4">
        <f>MONTH(SalesDataTable[[#This Row],[Order Date]])</f>
        <v>11</v>
      </c>
      <c r="F2594" s="4" t="str">
        <f>TEXT(SalesDataTable[[#This Row],[Order Date]],"MMM")</f>
        <v>Nov</v>
      </c>
      <c r="G2594" s="4" t="s">
        <v>6</v>
      </c>
      <c r="H2594" s="4" t="s">
        <v>49</v>
      </c>
      <c r="I2594" s="4" t="s">
        <v>2</v>
      </c>
      <c r="J2594" s="4" t="s">
        <v>16</v>
      </c>
      <c r="K2594" s="4" t="s">
        <v>14</v>
      </c>
      <c r="L2594" s="4" t="s">
        <v>48</v>
      </c>
      <c r="M2594" s="8">
        <v>4</v>
      </c>
      <c r="N2594" s="5">
        <v>161.97</v>
      </c>
      <c r="O2594" s="6">
        <v>0.05</v>
      </c>
      <c r="P2594" s="5">
        <v>87.2</v>
      </c>
      <c r="Q2594" s="5">
        <f t="shared" si="160"/>
        <v>615.48599999999999</v>
      </c>
      <c r="R2594" s="5">
        <f t="shared" si="161"/>
        <v>348.8</v>
      </c>
      <c r="S2594" s="5">
        <f t="shared" si="162"/>
        <v>266.68599999999998</v>
      </c>
      <c r="T2594" s="7">
        <f t="shared" si="163"/>
        <v>0.4332933649181297</v>
      </c>
    </row>
    <row r="2595" spans="1:20" ht="15.6">
      <c r="A2595" s="2">
        <v>5010</v>
      </c>
      <c r="B2595" s="3">
        <v>46138</v>
      </c>
      <c r="C2595" s="4">
        <f>YEAR(SalesDataTable[[#This Row],[Order Date]])</f>
        <v>2026</v>
      </c>
      <c r="D2595" s="4" t="str">
        <f>"Q"&amp;ROUNDUP(MONTH(SalesDataTable[[#This Row],[Order Date]])/3,0)</f>
        <v>Q2</v>
      </c>
      <c r="E2595" s="4">
        <f>MONTH(SalesDataTable[[#This Row],[Order Date]])</f>
        <v>4</v>
      </c>
      <c r="F2595" s="4" t="str">
        <f>TEXT(SalesDataTable[[#This Row],[Order Date]],"MMM")</f>
        <v>Apr</v>
      </c>
      <c r="G2595" s="4" t="s">
        <v>20</v>
      </c>
      <c r="H2595" s="4" t="s">
        <v>31</v>
      </c>
      <c r="I2595" s="4" t="s">
        <v>8</v>
      </c>
      <c r="J2595" s="4" t="s">
        <v>16</v>
      </c>
      <c r="K2595" s="4" t="s">
        <v>14</v>
      </c>
      <c r="L2595" s="4" t="s">
        <v>32</v>
      </c>
      <c r="M2595" s="8">
        <v>3</v>
      </c>
      <c r="N2595" s="5">
        <v>46.2</v>
      </c>
      <c r="O2595" s="6">
        <v>0.1</v>
      </c>
      <c r="P2595" s="5">
        <v>18.149999999999999</v>
      </c>
      <c r="Q2595" s="5">
        <f t="shared" si="160"/>
        <v>124.74000000000002</v>
      </c>
      <c r="R2595" s="5">
        <f t="shared" si="161"/>
        <v>54.449999999999996</v>
      </c>
      <c r="S2595" s="5">
        <f t="shared" si="162"/>
        <v>70.29000000000002</v>
      </c>
      <c r="T2595" s="7">
        <f t="shared" si="163"/>
        <v>0.5634920634920636</v>
      </c>
    </row>
    <row r="2596" spans="1:20" ht="15.6">
      <c r="A2596" s="2">
        <v>5012</v>
      </c>
      <c r="B2596" s="3">
        <v>46215</v>
      </c>
      <c r="C2596" s="4">
        <f>YEAR(SalesDataTable[[#This Row],[Order Date]])</f>
        <v>2026</v>
      </c>
      <c r="D2596" s="4" t="str">
        <f>"Q"&amp;ROUNDUP(MONTH(SalesDataTable[[#This Row],[Order Date]])/3,0)</f>
        <v>Q3</v>
      </c>
      <c r="E2596" s="4">
        <f>MONTH(SalesDataTable[[#This Row],[Order Date]])</f>
        <v>7</v>
      </c>
      <c r="F2596" s="4" t="str">
        <f>TEXT(SalesDataTable[[#This Row],[Order Date]],"MMM")</f>
        <v>Jul</v>
      </c>
      <c r="G2596" s="4" t="s">
        <v>11</v>
      </c>
      <c r="H2596" s="4" t="s">
        <v>52</v>
      </c>
      <c r="I2596" s="4" t="s">
        <v>19</v>
      </c>
      <c r="J2596" s="4" t="s">
        <v>3</v>
      </c>
      <c r="K2596" s="4" t="s">
        <v>34</v>
      </c>
      <c r="L2596" s="4" t="s">
        <v>38</v>
      </c>
      <c r="M2596" s="8">
        <v>2</v>
      </c>
      <c r="N2596" s="5">
        <v>123.58</v>
      </c>
      <c r="O2596" s="6">
        <v>0.1</v>
      </c>
      <c r="P2596" s="5">
        <v>68.739999999999995</v>
      </c>
      <c r="Q2596" s="5">
        <f t="shared" si="160"/>
        <v>222.44399999999999</v>
      </c>
      <c r="R2596" s="5">
        <f t="shared" si="161"/>
        <v>137.47999999999999</v>
      </c>
      <c r="S2596" s="5">
        <f t="shared" si="162"/>
        <v>84.963999999999999</v>
      </c>
      <c r="T2596" s="7">
        <f t="shared" si="163"/>
        <v>0.3819568071065077</v>
      </c>
    </row>
    <row r="2597" spans="1:20" ht="15.6">
      <c r="A2597" s="2">
        <v>5016</v>
      </c>
      <c r="B2597" s="3">
        <v>46101</v>
      </c>
      <c r="C2597" s="4">
        <f>YEAR(SalesDataTable[[#This Row],[Order Date]])</f>
        <v>2026</v>
      </c>
      <c r="D2597" s="4" t="str">
        <f>"Q"&amp;ROUNDUP(MONTH(SalesDataTable[[#This Row],[Order Date]])/3,0)</f>
        <v>Q1</v>
      </c>
      <c r="E2597" s="4">
        <f>MONTH(SalesDataTable[[#This Row],[Order Date]])</f>
        <v>3</v>
      </c>
      <c r="F2597" s="4" t="str">
        <f>TEXT(SalesDataTable[[#This Row],[Order Date]],"MMM")</f>
        <v>Mar</v>
      </c>
      <c r="G2597" s="4" t="s">
        <v>6</v>
      </c>
      <c r="H2597" s="4" t="s">
        <v>43</v>
      </c>
      <c r="I2597" s="4" t="s">
        <v>28</v>
      </c>
      <c r="J2597" s="4" t="s">
        <v>13</v>
      </c>
      <c r="K2597" s="4" t="s">
        <v>34</v>
      </c>
      <c r="L2597" s="4" t="s">
        <v>35</v>
      </c>
      <c r="M2597" s="8">
        <v>2</v>
      </c>
      <c r="N2597" s="5">
        <v>40.659999999999997</v>
      </c>
      <c r="O2597" s="6">
        <v>0.1</v>
      </c>
      <c r="P2597" s="5">
        <v>14.63</v>
      </c>
      <c r="Q2597" s="5">
        <f t="shared" si="160"/>
        <v>73.188000000000002</v>
      </c>
      <c r="R2597" s="5">
        <f t="shared" si="161"/>
        <v>29.26</v>
      </c>
      <c r="S2597" s="5">
        <f t="shared" si="162"/>
        <v>43.927999999999997</v>
      </c>
      <c r="T2597" s="7">
        <f t="shared" si="163"/>
        <v>0.60020768431983385</v>
      </c>
    </row>
    <row r="2598" spans="1:20" ht="15.6">
      <c r="A2598" s="2">
        <v>5018</v>
      </c>
      <c r="B2598" s="3">
        <v>46152</v>
      </c>
      <c r="C2598" s="4">
        <f>YEAR(SalesDataTable[[#This Row],[Order Date]])</f>
        <v>2026</v>
      </c>
      <c r="D2598" s="4" t="str">
        <f>"Q"&amp;ROUNDUP(MONTH(SalesDataTable[[#This Row],[Order Date]])/3,0)</f>
        <v>Q2</v>
      </c>
      <c r="E2598" s="4">
        <f>MONTH(SalesDataTable[[#This Row],[Order Date]])</f>
        <v>5</v>
      </c>
      <c r="F2598" s="4" t="str">
        <f>TEXT(SalesDataTable[[#This Row],[Order Date]],"MMM")</f>
        <v>May</v>
      </c>
      <c r="G2598" s="4" t="s">
        <v>11</v>
      </c>
      <c r="H2598" s="4" t="s">
        <v>12</v>
      </c>
      <c r="I2598" s="4" t="s">
        <v>8</v>
      </c>
      <c r="J2598" s="4" t="s">
        <v>16</v>
      </c>
      <c r="K2598" s="4" t="s">
        <v>9</v>
      </c>
      <c r="L2598" s="4" t="s">
        <v>17</v>
      </c>
      <c r="M2598" s="8">
        <v>4</v>
      </c>
      <c r="N2598" s="5">
        <v>145.85</v>
      </c>
      <c r="O2598" s="6">
        <v>0.15</v>
      </c>
      <c r="P2598" s="5">
        <v>79.69</v>
      </c>
      <c r="Q2598" s="5">
        <f t="shared" si="160"/>
        <v>495.89</v>
      </c>
      <c r="R2598" s="5">
        <f t="shared" si="161"/>
        <v>318.76</v>
      </c>
      <c r="S2598" s="5">
        <f t="shared" si="162"/>
        <v>177.13</v>
      </c>
      <c r="T2598" s="7">
        <f t="shared" si="163"/>
        <v>0.35719615237250196</v>
      </c>
    </row>
    <row r="2599" spans="1:20" ht="15.6">
      <c r="A2599" s="2">
        <v>5020</v>
      </c>
      <c r="B2599" s="3">
        <v>46185</v>
      </c>
      <c r="C2599" s="4">
        <f>YEAR(SalesDataTable[[#This Row],[Order Date]])</f>
        <v>2026</v>
      </c>
      <c r="D2599" s="4" t="str">
        <f>"Q"&amp;ROUNDUP(MONTH(SalesDataTable[[#This Row],[Order Date]])/3,0)</f>
        <v>Q2</v>
      </c>
      <c r="E2599" s="4">
        <f>MONTH(SalesDataTable[[#This Row],[Order Date]])</f>
        <v>6</v>
      </c>
      <c r="F2599" s="4" t="str">
        <f>TEXT(SalesDataTable[[#This Row],[Order Date]],"MMM")</f>
        <v>Jun</v>
      </c>
      <c r="G2599" s="4" t="s">
        <v>11</v>
      </c>
      <c r="H2599" s="4" t="s">
        <v>25</v>
      </c>
      <c r="I2599" s="4" t="s">
        <v>19</v>
      </c>
      <c r="J2599" s="4" t="s">
        <v>3</v>
      </c>
      <c r="K2599" s="4" t="s">
        <v>14</v>
      </c>
      <c r="L2599" s="4" t="s">
        <v>15</v>
      </c>
      <c r="M2599" s="8">
        <v>2</v>
      </c>
      <c r="N2599" s="5">
        <v>35.450000000000003</v>
      </c>
      <c r="O2599" s="6">
        <v>0.05</v>
      </c>
      <c r="P2599" s="5">
        <v>13.39</v>
      </c>
      <c r="Q2599" s="5">
        <f t="shared" si="160"/>
        <v>67.355000000000004</v>
      </c>
      <c r="R2599" s="5">
        <f t="shared" si="161"/>
        <v>26.78</v>
      </c>
      <c r="S2599" s="5">
        <f t="shared" si="162"/>
        <v>40.575000000000003</v>
      </c>
      <c r="T2599" s="7">
        <f t="shared" si="163"/>
        <v>0.60240516665429444</v>
      </c>
    </row>
    <row r="2600" spans="1:20" ht="15.6">
      <c r="A2600" s="2">
        <v>5021</v>
      </c>
      <c r="B2600" s="3">
        <v>46171</v>
      </c>
      <c r="C2600" s="4">
        <f>YEAR(SalesDataTable[[#This Row],[Order Date]])</f>
        <v>2026</v>
      </c>
      <c r="D2600" s="4" t="str">
        <f>"Q"&amp;ROUNDUP(MONTH(SalesDataTable[[#This Row],[Order Date]])/3,0)</f>
        <v>Q2</v>
      </c>
      <c r="E2600" s="4">
        <f>MONTH(SalesDataTable[[#This Row],[Order Date]])</f>
        <v>5</v>
      </c>
      <c r="F2600" s="4" t="str">
        <f>TEXT(SalesDataTable[[#This Row],[Order Date]],"MMM")</f>
        <v>May</v>
      </c>
      <c r="G2600" s="4" t="s">
        <v>11</v>
      </c>
      <c r="H2600" s="4" t="s">
        <v>39</v>
      </c>
      <c r="I2600" s="4" t="s">
        <v>19</v>
      </c>
      <c r="J2600" s="4" t="s">
        <v>3</v>
      </c>
      <c r="K2600" s="4" t="s">
        <v>23</v>
      </c>
      <c r="L2600" s="4" t="s">
        <v>29</v>
      </c>
      <c r="M2600" s="8">
        <v>1</v>
      </c>
      <c r="N2600" s="5">
        <v>191.62</v>
      </c>
      <c r="O2600" s="6">
        <v>0.05</v>
      </c>
      <c r="P2600" s="5">
        <v>106.15</v>
      </c>
      <c r="Q2600" s="5">
        <f t="shared" si="160"/>
        <v>182.03899999999999</v>
      </c>
      <c r="R2600" s="5">
        <f t="shared" si="161"/>
        <v>106.15</v>
      </c>
      <c r="S2600" s="5">
        <f t="shared" si="162"/>
        <v>75.888999999999982</v>
      </c>
      <c r="T2600" s="7">
        <f t="shared" si="163"/>
        <v>0.41688319535923613</v>
      </c>
    </row>
    <row r="2601" spans="1:20" ht="15.6">
      <c r="A2601" s="2">
        <v>5022</v>
      </c>
      <c r="B2601" s="3">
        <v>46140</v>
      </c>
      <c r="C2601" s="4">
        <f>YEAR(SalesDataTable[[#This Row],[Order Date]])</f>
        <v>2026</v>
      </c>
      <c r="D2601" s="4" t="str">
        <f>"Q"&amp;ROUNDUP(MONTH(SalesDataTable[[#This Row],[Order Date]])/3,0)</f>
        <v>Q2</v>
      </c>
      <c r="E2601" s="4">
        <f>MONTH(SalesDataTable[[#This Row],[Order Date]])</f>
        <v>4</v>
      </c>
      <c r="F2601" s="4" t="str">
        <f>TEXT(SalesDataTable[[#This Row],[Order Date]],"MMM")</f>
        <v>Apr</v>
      </c>
      <c r="G2601" s="4" t="s">
        <v>20</v>
      </c>
      <c r="H2601" s="4" t="s">
        <v>31</v>
      </c>
      <c r="I2601" s="4" t="s">
        <v>2</v>
      </c>
      <c r="J2601" s="4" t="s">
        <v>16</v>
      </c>
      <c r="K2601" s="4" t="s">
        <v>23</v>
      </c>
      <c r="L2601" s="4" t="s">
        <v>29</v>
      </c>
      <c r="M2601" s="8">
        <v>2</v>
      </c>
      <c r="N2601" s="5">
        <v>196.37</v>
      </c>
      <c r="O2601" s="6">
        <v>0</v>
      </c>
      <c r="P2601" s="5">
        <v>101.73</v>
      </c>
      <c r="Q2601" s="5">
        <f t="shared" si="160"/>
        <v>392.74</v>
      </c>
      <c r="R2601" s="5">
        <f t="shared" si="161"/>
        <v>203.46</v>
      </c>
      <c r="S2601" s="5">
        <f t="shared" si="162"/>
        <v>189.28</v>
      </c>
      <c r="T2601" s="7">
        <f t="shared" si="163"/>
        <v>0.48194734429902736</v>
      </c>
    </row>
    <row r="2602" spans="1:20" ht="15.6">
      <c r="A2602" s="2">
        <v>5024</v>
      </c>
      <c r="B2602" s="3">
        <v>46316</v>
      </c>
      <c r="C2602" s="4">
        <f>YEAR(SalesDataTable[[#This Row],[Order Date]])</f>
        <v>2026</v>
      </c>
      <c r="D2602" s="4" t="str">
        <f>"Q"&amp;ROUNDUP(MONTH(SalesDataTable[[#This Row],[Order Date]])/3,0)</f>
        <v>Q4</v>
      </c>
      <c r="E2602" s="4">
        <f>MONTH(SalesDataTable[[#This Row],[Order Date]])</f>
        <v>10</v>
      </c>
      <c r="F2602" s="4" t="str">
        <f>TEXT(SalesDataTable[[#This Row],[Order Date]],"MMM")</f>
        <v>Oct</v>
      </c>
      <c r="G2602" s="4" t="s">
        <v>20</v>
      </c>
      <c r="H2602" s="4" t="s">
        <v>31</v>
      </c>
      <c r="I2602" s="4" t="s">
        <v>28</v>
      </c>
      <c r="J2602" s="4" t="s">
        <v>3</v>
      </c>
      <c r="K2602" s="4" t="s">
        <v>23</v>
      </c>
      <c r="L2602" s="4" t="s">
        <v>29</v>
      </c>
      <c r="M2602" s="8">
        <v>1</v>
      </c>
      <c r="N2602" s="5">
        <v>192.62</v>
      </c>
      <c r="O2602" s="6">
        <v>0</v>
      </c>
      <c r="P2602" s="5">
        <v>102.51</v>
      </c>
      <c r="Q2602" s="5">
        <f t="shared" si="160"/>
        <v>192.62</v>
      </c>
      <c r="R2602" s="5">
        <f t="shared" si="161"/>
        <v>102.51</v>
      </c>
      <c r="S2602" s="5">
        <f t="shared" si="162"/>
        <v>90.11</v>
      </c>
      <c r="T2602" s="7">
        <f t="shared" si="163"/>
        <v>0.46781227286886096</v>
      </c>
    </row>
    <row r="2603" spans="1:20" ht="15.6">
      <c r="A2603" s="2">
        <v>5025</v>
      </c>
      <c r="B2603" s="3">
        <v>46213</v>
      </c>
      <c r="C2603" s="4">
        <f>YEAR(SalesDataTable[[#This Row],[Order Date]])</f>
        <v>2026</v>
      </c>
      <c r="D2603" s="4" t="str">
        <f>"Q"&amp;ROUNDUP(MONTH(SalesDataTable[[#This Row],[Order Date]])/3,0)</f>
        <v>Q3</v>
      </c>
      <c r="E2603" s="4">
        <f>MONTH(SalesDataTable[[#This Row],[Order Date]])</f>
        <v>7</v>
      </c>
      <c r="F2603" s="4" t="str">
        <f>TEXT(SalesDataTable[[#This Row],[Order Date]],"MMM")</f>
        <v>Jul</v>
      </c>
      <c r="G2603" s="4" t="s">
        <v>11</v>
      </c>
      <c r="H2603" s="4" t="s">
        <v>18</v>
      </c>
      <c r="I2603" s="4" t="s">
        <v>2</v>
      </c>
      <c r="J2603" s="4" t="s">
        <v>3</v>
      </c>
      <c r="K2603" s="4" t="s">
        <v>14</v>
      </c>
      <c r="L2603" s="4" t="s">
        <v>48</v>
      </c>
      <c r="M2603" s="8">
        <v>4</v>
      </c>
      <c r="N2603" s="5">
        <v>166.71</v>
      </c>
      <c r="O2603" s="6">
        <v>0</v>
      </c>
      <c r="P2603" s="5">
        <v>86.55</v>
      </c>
      <c r="Q2603" s="5">
        <f t="shared" si="160"/>
        <v>666.84</v>
      </c>
      <c r="R2603" s="5">
        <f t="shared" si="161"/>
        <v>346.2</v>
      </c>
      <c r="S2603" s="5">
        <f t="shared" si="162"/>
        <v>320.64000000000004</v>
      </c>
      <c r="T2603" s="7">
        <f t="shared" si="163"/>
        <v>0.48083498290444487</v>
      </c>
    </row>
    <row r="2604" spans="1:20" ht="15.6">
      <c r="A2604" s="2">
        <v>5027</v>
      </c>
      <c r="B2604" s="3">
        <v>46308</v>
      </c>
      <c r="C2604" s="4">
        <f>YEAR(SalesDataTable[[#This Row],[Order Date]])</f>
        <v>2026</v>
      </c>
      <c r="D2604" s="4" t="str">
        <f>"Q"&amp;ROUNDUP(MONTH(SalesDataTable[[#This Row],[Order Date]])/3,0)</f>
        <v>Q4</v>
      </c>
      <c r="E2604" s="4">
        <f>MONTH(SalesDataTable[[#This Row],[Order Date]])</f>
        <v>10</v>
      </c>
      <c r="F2604" s="4" t="str">
        <f>TEXT(SalesDataTable[[#This Row],[Order Date]],"MMM")</f>
        <v>Oct</v>
      </c>
      <c r="G2604" s="4" t="s">
        <v>11</v>
      </c>
      <c r="H2604" s="4" t="s">
        <v>39</v>
      </c>
      <c r="I2604" s="4" t="s">
        <v>2</v>
      </c>
      <c r="J2604" s="4" t="s">
        <v>13</v>
      </c>
      <c r="K2604" s="4" t="s">
        <v>9</v>
      </c>
      <c r="L2604" s="4" t="s">
        <v>37</v>
      </c>
      <c r="M2604" s="8">
        <v>1</v>
      </c>
      <c r="N2604" s="5">
        <v>154.53</v>
      </c>
      <c r="O2604" s="6">
        <v>0</v>
      </c>
      <c r="P2604" s="5">
        <v>77.930000000000007</v>
      </c>
      <c r="Q2604" s="5">
        <f t="shared" si="160"/>
        <v>154.53</v>
      </c>
      <c r="R2604" s="5">
        <f t="shared" si="161"/>
        <v>77.930000000000007</v>
      </c>
      <c r="S2604" s="5">
        <f t="shared" si="162"/>
        <v>76.599999999999994</v>
      </c>
      <c r="T2604" s="7">
        <f t="shared" si="163"/>
        <v>0.49569662848637802</v>
      </c>
    </row>
    <row r="2605" spans="1:20" ht="15.6">
      <c r="A2605" s="2">
        <v>5029</v>
      </c>
      <c r="B2605" s="3">
        <v>46250</v>
      </c>
      <c r="C2605" s="4">
        <f>YEAR(SalesDataTable[[#This Row],[Order Date]])</f>
        <v>2026</v>
      </c>
      <c r="D2605" s="4" t="str">
        <f>"Q"&amp;ROUNDUP(MONTH(SalesDataTable[[#This Row],[Order Date]])/3,0)</f>
        <v>Q3</v>
      </c>
      <c r="E2605" s="4">
        <f>MONTH(SalesDataTable[[#This Row],[Order Date]])</f>
        <v>8</v>
      </c>
      <c r="F2605" s="4" t="str">
        <f>TEXT(SalesDataTable[[#This Row],[Order Date]],"MMM")</f>
        <v>Aug</v>
      </c>
      <c r="G2605" s="4" t="s">
        <v>0</v>
      </c>
      <c r="H2605" s="4" t="s">
        <v>50</v>
      </c>
      <c r="I2605" s="4" t="s">
        <v>2</v>
      </c>
      <c r="J2605" s="4" t="s">
        <v>13</v>
      </c>
      <c r="K2605" s="4" t="s">
        <v>9</v>
      </c>
      <c r="L2605" s="4" t="s">
        <v>37</v>
      </c>
      <c r="M2605" s="8">
        <v>1</v>
      </c>
      <c r="N2605" s="5">
        <v>156.19</v>
      </c>
      <c r="O2605" s="6">
        <v>0</v>
      </c>
      <c r="P2605" s="5">
        <v>79.239999999999995</v>
      </c>
      <c r="Q2605" s="5">
        <f t="shared" si="160"/>
        <v>156.19</v>
      </c>
      <c r="R2605" s="5">
        <f t="shared" si="161"/>
        <v>79.239999999999995</v>
      </c>
      <c r="S2605" s="5">
        <f t="shared" si="162"/>
        <v>76.95</v>
      </c>
      <c r="T2605" s="7">
        <f t="shared" si="163"/>
        <v>0.49266918496702738</v>
      </c>
    </row>
    <row r="2606" spans="1:20" ht="15.6">
      <c r="A2606" s="2">
        <v>5030</v>
      </c>
      <c r="B2606" s="3">
        <v>46270</v>
      </c>
      <c r="C2606" s="4">
        <f>YEAR(SalesDataTable[[#This Row],[Order Date]])</f>
        <v>2026</v>
      </c>
      <c r="D2606" s="4" t="str">
        <f>"Q"&amp;ROUNDUP(MONTH(SalesDataTable[[#This Row],[Order Date]])/3,0)</f>
        <v>Q3</v>
      </c>
      <c r="E2606" s="4">
        <f>MONTH(SalesDataTable[[#This Row],[Order Date]])</f>
        <v>9</v>
      </c>
      <c r="F2606" s="4" t="str">
        <f>TEXT(SalesDataTable[[#This Row],[Order Date]],"MMM")</f>
        <v>Sep</v>
      </c>
      <c r="G2606" s="4" t="s">
        <v>6</v>
      </c>
      <c r="H2606" s="4" t="s">
        <v>43</v>
      </c>
      <c r="I2606" s="4" t="s">
        <v>19</v>
      </c>
      <c r="J2606" s="4" t="s">
        <v>13</v>
      </c>
      <c r="K2606" s="4" t="s">
        <v>4</v>
      </c>
      <c r="L2606" s="4" t="s">
        <v>5</v>
      </c>
      <c r="M2606" s="8">
        <v>1</v>
      </c>
      <c r="N2606" s="5">
        <v>83.73</v>
      </c>
      <c r="O2606" s="6">
        <v>0.15</v>
      </c>
      <c r="P2606" s="5">
        <v>43.34</v>
      </c>
      <c r="Q2606" s="5">
        <f t="shared" si="160"/>
        <v>71.170500000000004</v>
      </c>
      <c r="R2606" s="5">
        <f t="shared" si="161"/>
        <v>43.34</v>
      </c>
      <c r="S2606" s="5">
        <f t="shared" si="162"/>
        <v>27.830500000000001</v>
      </c>
      <c r="T2606" s="7">
        <f t="shared" si="163"/>
        <v>0.39103982689457006</v>
      </c>
    </row>
    <row r="2607" spans="1:20" ht="15.6">
      <c r="A2607" s="2">
        <v>5033</v>
      </c>
      <c r="B2607" s="3">
        <v>46232</v>
      </c>
      <c r="C2607" s="4">
        <f>YEAR(SalesDataTable[[#This Row],[Order Date]])</f>
        <v>2026</v>
      </c>
      <c r="D2607" s="4" t="str">
        <f>"Q"&amp;ROUNDUP(MONTH(SalesDataTable[[#This Row],[Order Date]])/3,0)</f>
        <v>Q3</v>
      </c>
      <c r="E2607" s="4">
        <f>MONTH(SalesDataTable[[#This Row],[Order Date]])</f>
        <v>7</v>
      </c>
      <c r="F2607" s="4" t="str">
        <f>TEXT(SalesDataTable[[#This Row],[Order Date]],"MMM")</f>
        <v>Jul</v>
      </c>
      <c r="G2607" s="4" t="s">
        <v>20</v>
      </c>
      <c r="H2607" s="4" t="s">
        <v>33</v>
      </c>
      <c r="I2607" s="4" t="s">
        <v>2</v>
      </c>
      <c r="J2607" s="4" t="s">
        <v>13</v>
      </c>
      <c r="K2607" s="4" t="s">
        <v>9</v>
      </c>
      <c r="L2607" s="4" t="s">
        <v>46</v>
      </c>
      <c r="M2607" s="8">
        <v>4</v>
      </c>
      <c r="N2607" s="5">
        <v>72.010000000000005</v>
      </c>
      <c r="O2607" s="6">
        <v>0.05</v>
      </c>
      <c r="P2607" s="5">
        <v>32.36</v>
      </c>
      <c r="Q2607" s="5">
        <f t="shared" si="160"/>
        <v>273.63800000000003</v>
      </c>
      <c r="R2607" s="5">
        <f t="shared" si="161"/>
        <v>129.44</v>
      </c>
      <c r="S2607" s="5">
        <f t="shared" si="162"/>
        <v>144.19800000000004</v>
      </c>
      <c r="T2607" s="7">
        <f t="shared" si="163"/>
        <v>0.52696628392255473</v>
      </c>
    </row>
    <row r="2608" spans="1:20" ht="15.6">
      <c r="A2608" s="2">
        <v>5034</v>
      </c>
      <c r="B2608" s="3">
        <v>46351</v>
      </c>
      <c r="C2608" s="4">
        <f>YEAR(SalesDataTable[[#This Row],[Order Date]])</f>
        <v>2026</v>
      </c>
      <c r="D2608" s="4" t="str">
        <f>"Q"&amp;ROUNDUP(MONTH(SalesDataTable[[#This Row],[Order Date]])/3,0)</f>
        <v>Q4</v>
      </c>
      <c r="E2608" s="4">
        <f>MONTH(SalesDataTable[[#This Row],[Order Date]])</f>
        <v>11</v>
      </c>
      <c r="F2608" s="4" t="str">
        <f>TEXT(SalesDataTable[[#This Row],[Order Date]],"MMM")</f>
        <v>Nov</v>
      </c>
      <c r="G2608" s="4" t="s">
        <v>6</v>
      </c>
      <c r="H2608" s="4" t="s">
        <v>49</v>
      </c>
      <c r="I2608" s="4" t="s">
        <v>2</v>
      </c>
      <c r="J2608" s="4" t="s">
        <v>3</v>
      </c>
      <c r="K2608" s="4" t="s">
        <v>9</v>
      </c>
      <c r="L2608" s="4" t="s">
        <v>17</v>
      </c>
      <c r="M2608" s="8">
        <v>1</v>
      </c>
      <c r="N2608" s="5">
        <v>141.63</v>
      </c>
      <c r="O2608" s="6">
        <v>0.05</v>
      </c>
      <c r="P2608" s="5">
        <v>77.17</v>
      </c>
      <c r="Q2608" s="5">
        <f t="shared" si="160"/>
        <v>134.54849999999999</v>
      </c>
      <c r="R2608" s="5">
        <f t="shared" si="161"/>
        <v>77.17</v>
      </c>
      <c r="S2608" s="5">
        <f t="shared" si="162"/>
        <v>57.378499999999988</v>
      </c>
      <c r="T2608" s="7">
        <f t="shared" si="163"/>
        <v>0.42645217152179321</v>
      </c>
    </row>
    <row r="2609" spans="1:20" ht="15.6">
      <c r="A2609" s="2">
        <v>5035</v>
      </c>
      <c r="B2609" s="3">
        <v>46386</v>
      </c>
      <c r="C2609" s="4">
        <f>YEAR(SalesDataTable[[#This Row],[Order Date]])</f>
        <v>2026</v>
      </c>
      <c r="D2609" s="4" t="str">
        <f>"Q"&amp;ROUNDUP(MONTH(SalesDataTable[[#This Row],[Order Date]])/3,0)</f>
        <v>Q4</v>
      </c>
      <c r="E2609" s="4">
        <f>MONTH(SalesDataTable[[#This Row],[Order Date]])</f>
        <v>12</v>
      </c>
      <c r="F2609" s="4" t="str">
        <f>TEXT(SalesDataTable[[#This Row],[Order Date]],"MMM")</f>
        <v>Dec</v>
      </c>
      <c r="G2609" s="4" t="s">
        <v>6</v>
      </c>
      <c r="H2609" s="4" t="s">
        <v>43</v>
      </c>
      <c r="I2609" s="4" t="s">
        <v>2</v>
      </c>
      <c r="J2609" s="4" t="s">
        <v>13</v>
      </c>
      <c r="K2609" s="4" t="s">
        <v>4</v>
      </c>
      <c r="L2609" s="4" t="s">
        <v>30</v>
      </c>
      <c r="M2609" s="8">
        <v>2</v>
      </c>
      <c r="N2609" s="5">
        <v>101.73</v>
      </c>
      <c r="O2609" s="6">
        <v>0.1</v>
      </c>
      <c r="P2609" s="5">
        <v>49.3</v>
      </c>
      <c r="Q2609" s="5">
        <f t="shared" si="160"/>
        <v>183.114</v>
      </c>
      <c r="R2609" s="5">
        <f t="shared" si="161"/>
        <v>98.6</v>
      </c>
      <c r="S2609" s="5">
        <f t="shared" si="162"/>
        <v>84.51400000000001</v>
      </c>
      <c r="T2609" s="7">
        <f t="shared" si="163"/>
        <v>0.46153762137247839</v>
      </c>
    </row>
    <row r="2610" spans="1:20" ht="15.6">
      <c r="A2610" s="2">
        <v>5036</v>
      </c>
      <c r="B2610" s="3">
        <v>46034</v>
      </c>
      <c r="C2610" s="4">
        <f>YEAR(SalesDataTable[[#This Row],[Order Date]])</f>
        <v>2026</v>
      </c>
      <c r="D2610" s="4" t="str">
        <f>"Q"&amp;ROUNDUP(MONTH(SalesDataTable[[#This Row],[Order Date]])/3,0)</f>
        <v>Q1</v>
      </c>
      <c r="E2610" s="4">
        <f>MONTH(SalesDataTable[[#This Row],[Order Date]])</f>
        <v>1</v>
      </c>
      <c r="F2610" s="4" t="str">
        <f>TEXT(SalesDataTable[[#This Row],[Order Date]],"MMM")</f>
        <v>Jan</v>
      </c>
      <c r="G2610" s="4" t="s">
        <v>11</v>
      </c>
      <c r="H2610" s="4" t="s">
        <v>18</v>
      </c>
      <c r="I2610" s="4" t="s">
        <v>19</v>
      </c>
      <c r="J2610" s="4" t="s">
        <v>3</v>
      </c>
      <c r="K2610" s="4" t="s">
        <v>9</v>
      </c>
      <c r="L2610" s="4" t="s">
        <v>37</v>
      </c>
      <c r="M2610" s="8">
        <v>1</v>
      </c>
      <c r="N2610" s="5">
        <v>151.11000000000001</v>
      </c>
      <c r="O2610" s="6">
        <v>0.15</v>
      </c>
      <c r="P2610" s="5">
        <v>79.650000000000006</v>
      </c>
      <c r="Q2610" s="5">
        <f t="shared" si="160"/>
        <v>128.4435</v>
      </c>
      <c r="R2610" s="5">
        <f t="shared" si="161"/>
        <v>79.650000000000006</v>
      </c>
      <c r="S2610" s="5">
        <f t="shared" si="162"/>
        <v>48.793499999999995</v>
      </c>
      <c r="T2610" s="7">
        <f t="shared" si="163"/>
        <v>0.37988298356865075</v>
      </c>
    </row>
    <row r="2611" spans="1:20" ht="15.6">
      <c r="A2611" s="2">
        <v>5037</v>
      </c>
      <c r="B2611" s="3">
        <v>46157</v>
      </c>
      <c r="C2611" s="4">
        <f>YEAR(SalesDataTable[[#This Row],[Order Date]])</f>
        <v>2026</v>
      </c>
      <c r="D2611" s="4" t="str">
        <f>"Q"&amp;ROUNDUP(MONTH(SalesDataTable[[#This Row],[Order Date]])/3,0)</f>
        <v>Q2</v>
      </c>
      <c r="E2611" s="4">
        <f>MONTH(SalesDataTable[[#This Row],[Order Date]])</f>
        <v>5</v>
      </c>
      <c r="F2611" s="4" t="str">
        <f>TEXT(SalesDataTable[[#This Row],[Order Date]],"MMM")</f>
        <v>May</v>
      </c>
      <c r="G2611" s="4" t="s">
        <v>6</v>
      </c>
      <c r="H2611" s="4" t="s">
        <v>41</v>
      </c>
      <c r="I2611" s="4" t="s">
        <v>2</v>
      </c>
      <c r="J2611" s="4" t="s">
        <v>13</v>
      </c>
      <c r="K2611" s="4" t="s">
        <v>4</v>
      </c>
      <c r="L2611" s="4" t="s">
        <v>22</v>
      </c>
      <c r="M2611" s="8">
        <v>1</v>
      </c>
      <c r="N2611" s="5">
        <v>51.53</v>
      </c>
      <c r="O2611" s="6">
        <v>0.1</v>
      </c>
      <c r="P2611" s="5">
        <v>23.06</v>
      </c>
      <c r="Q2611" s="5">
        <f t="shared" si="160"/>
        <v>46.377000000000002</v>
      </c>
      <c r="R2611" s="5">
        <f t="shared" si="161"/>
        <v>23.06</v>
      </c>
      <c r="S2611" s="5">
        <f t="shared" si="162"/>
        <v>23.317000000000004</v>
      </c>
      <c r="T2611" s="7">
        <f t="shared" si="163"/>
        <v>0.50277076999374692</v>
      </c>
    </row>
    <row r="2612" spans="1:20" ht="15.6">
      <c r="A2612" s="2">
        <v>5040</v>
      </c>
      <c r="B2612" s="3">
        <v>46244</v>
      </c>
      <c r="C2612" s="4">
        <f>YEAR(SalesDataTable[[#This Row],[Order Date]])</f>
        <v>2026</v>
      </c>
      <c r="D2612" s="4" t="str">
        <f>"Q"&amp;ROUNDUP(MONTH(SalesDataTable[[#This Row],[Order Date]])/3,0)</f>
        <v>Q3</v>
      </c>
      <c r="E2612" s="4">
        <f>MONTH(SalesDataTable[[#This Row],[Order Date]])</f>
        <v>8</v>
      </c>
      <c r="F2612" s="4" t="str">
        <f>TEXT(SalesDataTable[[#This Row],[Order Date]],"MMM")</f>
        <v>Aug</v>
      </c>
      <c r="G2612" s="4" t="s">
        <v>20</v>
      </c>
      <c r="H2612" s="4" t="s">
        <v>31</v>
      </c>
      <c r="I2612" s="4" t="s">
        <v>2</v>
      </c>
      <c r="J2612" s="4" t="s">
        <v>3</v>
      </c>
      <c r="K2612" s="4" t="s">
        <v>9</v>
      </c>
      <c r="L2612" s="4" t="s">
        <v>46</v>
      </c>
      <c r="M2612" s="8">
        <v>1</v>
      </c>
      <c r="N2612" s="5">
        <v>72.39</v>
      </c>
      <c r="O2612" s="6">
        <v>0.1</v>
      </c>
      <c r="P2612" s="5">
        <v>31.64</v>
      </c>
      <c r="Q2612" s="5">
        <f t="shared" si="160"/>
        <v>65.150999999999996</v>
      </c>
      <c r="R2612" s="5">
        <f t="shared" si="161"/>
        <v>31.64</v>
      </c>
      <c r="S2612" s="5">
        <f t="shared" si="162"/>
        <v>33.510999999999996</v>
      </c>
      <c r="T2612" s="7">
        <f t="shared" si="163"/>
        <v>0.51435895074519189</v>
      </c>
    </row>
    <row r="2613" spans="1:20" ht="15.6">
      <c r="A2613" s="2">
        <v>5041</v>
      </c>
      <c r="B2613" s="3">
        <v>46200</v>
      </c>
      <c r="C2613" s="4">
        <f>YEAR(SalesDataTable[[#This Row],[Order Date]])</f>
        <v>2026</v>
      </c>
      <c r="D2613" s="4" t="str">
        <f>"Q"&amp;ROUNDUP(MONTH(SalesDataTable[[#This Row],[Order Date]])/3,0)</f>
        <v>Q2</v>
      </c>
      <c r="E2613" s="4">
        <f>MONTH(SalesDataTable[[#This Row],[Order Date]])</f>
        <v>6</v>
      </c>
      <c r="F2613" s="4" t="str">
        <f>TEXT(SalesDataTable[[#This Row],[Order Date]],"MMM")</f>
        <v>Jun</v>
      </c>
      <c r="G2613" s="4" t="s">
        <v>0</v>
      </c>
      <c r="H2613" s="4" t="s">
        <v>50</v>
      </c>
      <c r="I2613" s="4" t="s">
        <v>19</v>
      </c>
      <c r="J2613" s="4" t="s">
        <v>13</v>
      </c>
      <c r="K2613" s="4" t="s">
        <v>23</v>
      </c>
      <c r="L2613" s="4" t="s">
        <v>51</v>
      </c>
      <c r="M2613" s="8">
        <v>1</v>
      </c>
      <c r="N2613" s="5">
        <v>126.12</v>
      </c>
      <c r="O2613" s="6">
        <v>0</v>
      </c>
      <c r="P2613" s="5">
        <v>62.18</v>
      </c>
      <c r="Q2613" s="5">
        <f t="shared" si="160"/>
        <v>126.12</v>
      </c>
      <c r="R2613" s="5">
        <f t="shared" si="161"/>
        <v>62.18</v>
      </c>
      <c r="S2613" s="5">
        <f t="shared" si="162"/>
        <v>63.940000000000005</v>
      </c>
      <c r="T2613" s="7">
        <f t="shared" si="163"/>
        <v>0.50697748176339996</v>
      </c>
    </row>
    <row r="2614" spans="1:20" ht="15.6">
      <c r="A2614" s="2">
        <v>5042</v>
      </c>
      <c r="B2614" s="3">
        <v>46127</v>
      </c>
      <c r="C2614" s="4">
        <f>YEAR(SalesDataTable[[#This Row],[Order Date]])</f>
        <v>2026</v>
      </c>
      <c r="D2614" s="4" t="str">
        <f>"Q"&amp;ROUNDUP(MONTH(SalesDataTable[[#This Row],[Order Date]])/3,0)</f>
        <v>Q2</v>
      </c>
      <c r="E2614" s="4">
        <f>MONTH(SalesDataTable[[#This Row],[Order Date]])</f>
        <v>4</v>
      </c>
      <c r="F2614" s="4" t="str">
        <f>TEXT(SalesDataTable[[#This Row],[Order Date]],"MMM")</f>
        <v>Apr</v>
      </c>
      <c r="G2614" s="4" t="s">
        <v>6</v>
      </c>
      <c r="H2614" s="4" t="s">
        <v>27</v>
      </c>
      <c r="I2614" s="4" t="s">
        <v>19</v>
      </c>
      <c r="J2614" s="4" t="s">
        <v>16</v>
      </c>
      <c r="K2614" s="4" t="s">
        <v>14</v>
      </c>
      <c r="L2614" s="4" t="s">
        <v>48</v>
      </c>
      <c r="M2614" s="8">
        <v>1</v>
      </c>
      <c r="N2614" s="5">
        <v>163.16</v>
      </c>
      <c r="O2614" s="6">
        <v>0</v>
      </c>
      <c r="P2614" s="5">
        <v>88.78</v>
      </c>
      <c r="Q2614" s="5">
        <f t="shared" si="160"/>
        <v>163.16</v>
      </c>
      <c r="R2614" s="5">
        <f t="shared" si="161"/>
        <v>88.78</v>
      </c>
      <c r="S2614" s="5">
        <f t="shared" si="162"/>
        <v>74.38</v>
      </c>
      <c r="T2614" s="7">
        <f t="shared" si="163"/>
        <v>0.45587153714145623</v>
      </c>
    </row>
    <row r="2615" spans="1:20" ht="15.6">
      <c r="A2615" s="2">
        <v>5048</v>
      </c>
      <c r="B2615" s="3">
        <v>46222</v>
      </c>
      <c r="C2615" s="4">
        <f>YEAR(SalesDataTable[[#This Row],[Order Date]])</f>
        <v>2026</v>
      </c>
      <c r="D2615" s="4" t="str">
        <f>"Q"&amp;ROUNDUP(MONTH(SalesDataTable[[#This Row],[Order Date]])/3,0)</f>
        <v>Q3</v>
      </c>
      <c r="E2615" s="4">
        <f>MONTH(SalesDataTable[[#This Row],[Order Date]])</f>
        <v>7</v>
      </c>
      <c r="F2615" s="4" t="str">
        <f>TEXT(SalesDataTable[[#This Row],[Order Date]],"MMM")</f>
        <v>Jul</v>
      </c>
      <c r="G2615" s="4" t="s">
        <v>6</v>
      </c>
      <c r="H2615" s="4" t="s">
        <v>43</v>
      </c>
      <c r="I2615" s="4" t="s">
        <v>28</v>
      </c>
      <c r="J2615" s="4" t="s">
        <v>13</v>
      </c>
      <c r="K2615" s="4" t="s">
        <v>34</v>
      </c>
      <c r="L2615" s="4" t="s">
        <v>45</v>
      </c>
      <c r="M2615" s="8">
        <v>3</v>
      </c>
      <c r="N2615" s="5">
        <v>49.9</v>
      </c>
      <c r="O2615" s="6">
        <v>0.05</v>
      </c>
      <c r="P2615" s="5">
        <v>22.27</v>
      </c>
      <c r="Q2615" s="5">
        <f t="shared" si="160"/>
        <v>142.21499999999997</v>
      </c>
      <c r="R2615" s="5">
        <f t="shared" si="161"/>
        <v>66.81</v>
      </c>
      <c r="S2615" s="5">
        <f t="shared" si="162"/>
        <v>75.404999999999973</v>
      </c>
      <c r="T2615" s="7">
        <f t="shared" si="163"/>
        <v>0.53021833139964125</v>
      </c>
    </row>
    <row r="2616" spans="1:20" ht="15.6">
      <c r="A2616" s="2">
        <v>5050</v>
      </c>
      <c r="B2616" s="3">
        <v>46090</v>
      </c>
      <c r="C2616" s="4">
        <f>YEAR(SalesDataTable[[#This Row],[Order Date]])</f>
        <v>2026</v>
      </c>
      <c r="D2616" s="4" t="str">
        <f>"Q"&amp;ROUNDUP(MONTH(SalesDataTable[[#This Row],[Order Date]])/3,0)</f>
        <v>Q1</v>
      </c>
      <c r="E2616" s="4">
        <f>MONTH(SalesDataTable[[#This Row],[Order Date]])</f>
        <v>3</v>
      </c>
      <c r="F2616" s="4" t="str">
        <f>TEXT(SalesDataTable[[#This Row],[Order Date]],"MMM")</f>
        <v>Mar</v>
      </c>
      <c r="G2616" s="4" t="s">
        <v>20</v>
      </c>
      <c r="H2616" s="4" t="s">
        <v>47</v>
      </c>
      <c r="I2616" s="4" t="s">
        <v>19</v>
      </c>
      <c r="J2616" s="4" t="s">
        <v>3</v>
      </c>
      <c r="K2616" s="4" t="s">
        <v>14</v>
      </c>
      <c r="L2616" s="4" t="s">
        <v>48</v>
      </c>
      <c r="M2616" s="8">
        <v>1</v>
      </c>
      <c r="N2616" s="5">
        <v>161.04</v>
      </c>
      <c r="O2616" s="6">
        <v>0</v>
      </c>
      <c r="P2616" s="5">
        <v>85.83</v>
      </c>
      <c r="Q2616" s="5">
        <f t="shared" si="160"/>
        <v>161.04</v>
      </c>
      <c r="R2616" s="5">
        <f t="shared" si="161"/>
        <v>85.83</v>
      </c>
      <c r="S2616" s="5">
        <f t="shared" si="162"/>
        <v>75.209999999999994</v>
      </c>
      <c r="T2616" s="7">
        <f t="shared" si="163"/>
        <v>0.46702682563338299</v>
      </c>
    </row>
    <row r="2617" spans="1:20" ht="15.6">
      <c r="A2617" s="2">
        <v>5051</v>
      </c>
      <c r="B2617" s="3">
        <v>46154</v>
      </c>
      <c r="C2617" s="4">
        <f>YEAR(SalesDataTable[[#This Row],[Order Date]])</f>
        <v>2026</v>
      </c>
      <c r="D2617" s="4" t="str">
        <f>"Q"&amp;ROUNDUP(MONTH(SalesDataTable[[#This Row],[Order Date]])/3,0)</f>
        <v>Q2</v>
      </c>
      <c r="E2617" s="4">
        <f>MONTH(SalesDataTable[[#This Row],[Order Date]])</f>
        <v>5</v>
      </c>
      <c r="F2617" s="4" t="str">
        <f>TEXT(SalesDataTable[[#This Row],[Order Date]],"MMM")</f>
        <v>May</v>
      </c>
      <c r="G2617" s="4" t="s">
        <v>0</v>
      </c>
      <c r="H2617" s="4" t="s">
        <v>50</v>
      </c>
      <c r="I2617" s="4" t="s">
        <v>19</v>
      </c>
      <c r="J2617" s="4" t="s">
        <v>3</v>
      </c>
      <c r="K2617" s="4" t="s">
        <v>4</v>
      </c>
      <c r="L2617" s="4" t="s">
        <v>22</v>
      </c>
      <c r="M2617" s="8">
        <v>4</v>
      </c>
      <c r="N2617" s="5">
        <v>51.31</v>
      </c>
      <c r="O2617" s="6">
        <v>0</v>
      </c>
      <c r="P2617" s="5">
        <v>22.19</v>
      </c>
      <c r="Q2617" s="5">
        <f t="shared" si="160"/>
        <v>205.24</v>
      </c>
      <c r="R2617" s="5">
        <f t="shared" si="161"/>
        <v>88.76</v>
      </c>
      <c r="S2617" s="5">
        <f t="shared" si="162"/>
        <v>116.48</v>
      </c>
      <c r="T2617" s="7">
        <f t="shared" si="163"/>
        <v>0.56753069577080495</v>
      </c>
    </row>
    <row r="2618" spans="1:20" ht="15.6">
      <c r="A2618" s="2">
        <v>5052</v>
      </c>
      <c r="B2618" s="3">
        <v>46330</v>
      </c>
      <c r="C2618" s="4">
        <f>YEAR(SalesDataTable[[#This Row],[Order Date]])</f>
        <v>2026</v>
      </c>
      <c r="D2618" s="4" t="str">
        <f>"Q"&amp;ROUNDUP(MONTH(SalesDataTable[[#This Row],[Order Date]])/3,0)</f>
        <v>Q4</v>
      </c>
      <c r="E2618" s="4">
        <f>MONTH(SalesDataTable[[#This Row],[Order Date]])</f>
        <v>11</v>
      </c>
      <c r="F2618" s="4" t="str">
        <f>TEXT(SalesDataTable[[#This Row],[Order Date]],"MMM")</f>
        <v>Nov</v>
      </c>
      <c r="G2618" s="4" t="s">
        <v>0</v>
      </c>
      <c r="H2618" s="4" t="s">
        <v>50</v>
      </c>
      <c r="I2618" s="4" t="s">
        <v>28</v>
      </c>
      <c r="J2618" s="4" t="s">
        <v>3</v>
      </c>
      <c r="K2618" s="4" t="s">
        <v>4</v>
      </c>
      <c r="L2618" s="4" t="s">
        <v>26</v>
      </c>
      <c r="M2618" s="8">
        <v>3</v>
      </c>
      <c r="N2618" s="5">
        <v>41.12</v>
      </c>
      <c r="O2618" s="6">
        <v>0.1</v>
      </c>
      <c r="P2618" s="5">
        <v>16.670000000000002</v>
      </c>
      <c r="Q2618" s="5">
        <f t="shared" si="160"/>
        <v>111.02399999999999</v>
      </c>
      <c r="R2618" s="5">
        <f t="shared" si="161"/>
        <v>50.010000000000005</v>
      </c>
      <c r="S2618" s="5">
        <f t="shared" si="162"/>
        <v>61.013999999999982</v>
      </c>
      <c r="T2618" s="7">
        <f t="shared" si="163"/>
        <v>0.54955685257241671</v>
      </c>
    </row>
    <row r="2619" spans="1:20" ht="15.6">
      <c r="A2619" s="2">
        <v>5054</v>
      </c>
      <c r="B2619" s="3">
        <v>46221</v>
      </c>
      <c r="C2619" s="4">
        <f>YEAR(SalesDataTable[[#This Row],[Order Date]])</f>
        <v>2026</v>
      </c>
      <c r="D2619" s="4" t="str">
        <f>"Q"&amp;ROUNDUP(MONTH(SalesDataTable[[#This Row],[Order Date]])/3,0)</f>
        <v>Q3</v>
      </c>
      <c r="E2619" s="4">
        <f>MONTH(SalesDataTable[[#This Row],[Order Date]])</f>
        <v>7</v>
      </c>
      <c r="F2619" s="4" t="str">
        <f>TEXT(SalesDataTable[[#This Row],[Order Date]],"MMM")</f>
        <v>Jul</v>
      </c>
      <c r="G2619" s="4" t="s">
        <v>20</v>
      </c>
      <c r="H2619" s="4" t="s">
        <v>33</v>
      </c>
      <c r="I2619" s="4" t="s">
        <v>2</v>
      </c>
      <c r="J2619" s="4" t="s">
        <v>13</v>
      </c>
      <c r="K2619" s="4" t="s">
        <v>23</v>
      </c>
      <c r="L2619" s="4" t="s">
        <v>51</v>
      </c>
      <c r="M2619" s="8">
        <v>2</v>
      </c>
      <c r="N2619" s="5">
        <v>121.06</v>
      </c>
      <c r="O2619" s="6">
        <v>0</v>
      </c>
      <c r="P2619" s="5">
        <v>59.62</v>
      </c>
      <c r="Q2619" s="5">
        <f t="shared" si="160"/>
        <v>242.12</v>
      </c>
      <c r="R2619" s="5">
        <f t="shared" si="161"/>
        <v>119.24</v>
      </c>
      <c r="S2619" s="5">
        <f t="shared" si="162"/>
        <v>122.88000000000001</v>
      </c>
      <c r="T2619" s="7">
        <f t="shared" si="163"/>
        <v>0.50751693375185858</v>
      </c>
    </row>
    <row r="2620" spans="1:20" ht="15.6">
      <c r="A2620" s="2">
        <v>5055</v>
      </c>
      <c r="B2620" s="3">
        <v>46375</v>
      </c>
      <c r="C2620" s="4">
        <f>YEAR(SalesDataTable[[#This Row],[Order Date]])</f>
        <v>2026</v>
      </c>
      <c r="D2620" s="4" t="str">
        <f>"Q"&amp;ROUNDUP(MONTH(SalesDataTable[[#This Row],[Order Date]])/3,0)</f>
        <v>Q4</v>
      </c>
      <c r="E2620" s="4">
        <f>MONTH(SalesDataTable[[#This Row],[Order Date]])</f>
        <v>12</v>
      </c>
      <c r="F2620" s="4" t="str">
        <f>TEXT(SalesDataTable[[#This Row],[Order Date]],"MMM")</f>
        <v>Dec</v>
      </c>
      <c r="G2620" s="4" t="s">
        <v>11</v>
      </c>
      <c r="H2620" s="4" t="s">
        <v>18</v>
      </c>
      <c r="I2620" s="4" t="s">
        <v>28</v>
      </c>
      <c r="J2620" s="4" t="s">
        <v>13</v>
      </c>
      <c r="K2620" s="4" t="s">
        <v>9</v>
      </c>
      <c r="L2620" s="4" t="s">
        <v>46</v>
      </c>
      <c r="M2620" s="8">
        <v>1</v>
      </c>
      <c r="N2620" s="5">
        <v>71.89</v>
      </c>
      <c r="O2620" s="6">
        <v>0.15</v>
      </c>
      <c r="P2620" s="5">
        <v>32.409999999999997</v>
      </c>
      <c r="Q2620" s="5">
        <f t="shared" si="160"/>
        <v>61.106499999999997</v>
      </c>
      <c r="R2620" s="5">
        <f t="shared" si="161"/>
        <v>32.409999999999997</v>
      </c>
      <c r="S2620" s="5">
        <f t="shared" si="162"/>
        <v>28.6965</v>
      </c>
      <c r="T2620" s="7">
        <f t="shared" si="163"/>
        <v>0.46961452545964832</v>
      </c>
    </row>
    <row r="2621" spans="1:20" ht="15.6">
      <c r="A2621" s="2">
        <v>5056</v>
      </c>
      <c r="B2621" s="3">
        <v>46166</v>
      </c>
      <c r="C2621" s="4">
        <f>YEAR(SalesDataTable[[#This Row],[Order Date]])</f>
        <v>2026</v>
      </c>
      <c r="D2621" s="4" t="str">
        <f>"Q"&amp;ROUNDUP(MONTH(SalesDataTable[[#This Row],[Order Date]])/3,0)</f>
        <v>Q2</v>
      </c>
      <c r="E2621" s="4">
        <f>MONTH(SalesDataTable[[#This Row],[Order Date]])</f>
        <v>5</v>
      </c>
      <c r="F2621" s="4" t="str">
        <f>TEXT(SalesDataTable[[#This Row],[Order Date]],"MMM")</f>
        <v>May</v>
      </c>
      <c r="G2621" s="4" t="s">
        <v>11</v>
      </c>
      <c r="H2621" s="4" t="s">
        <v>52</v>
      </c>
      <c r="I2621" s="4" t="s">
        <v>28</v>
      </c>
      <c r="J2621" s="4" t="s">
        <v>3</v>
      </c>
      <c r="K2621" s="4" t="s">
        <v>23</v>
      </c>
      <c r="L2621" s="4" t="s">
        <v>40</v>
      </c>
      <c r="M2621" s="8">
        <v>2</v>
      </c>
      <c r="N2621" s="5">
        <v>80.010000000000005</v>
      </c>
      <c r="O2621" s="6">
        <v>0</v>
      </c>
      <c r="P2621" s="5">
        <v>38.54</v>
      </c>
      <c r="Q2621" s="5">
        <f t="shared" si="160"/>
        <v>160.02000000000001</v>
      </c>
      <c r="R2621" s="5">
        <f t="shared" si="161"/>
        <v>77.08</v>
      </c>
      <c r="S2621" s="5">
        <f t="shared" si="162"/>
        <v>82.940000000000012</v>
      </c>
      <c r="T2621" s="7">
        <f t="shared" si="163"/>
        <v>0.51831021122359711</v>
      </c>
    </row>
    <row r="2622" spans="1:20" ht="15.6">
      <c r="A2622" s="2">
        <v>5058</v>
      </c>
      <c r="B2622" s="3">
        <v>46261</v>
      </c>
      <c r="C2622" s="4">
        <f>YEAR(SalesDataTable[[#This Row],[Order Date]])</f>
        <v>2026</v>
      </c>
      <c r="D2622" s="4" t="str">
        <f>"Q"&amp;ROUNDUP(MONTH(SalesDataTable[[#This Row],[Order Date]])/3,0)</f>
        <v>Q3</v>
      </c>
      <c r="E2622" s="4">
        <f>MONTH(SalesDataTable[[#This Row],[Order Date]])</f>
        <v>8</v>
      </c>
      <c r="F2622" s="4" t="str">
        <f>TEXT(SalesDataTable[[#This Row],[Order Date]],"MMM")</f>
        <v>Aug</v>
      </c>
      <c r="G2622" s="4" t="s">
        <v>6</v>
      </c>
      <c r="H2622" s="4" t="s">
        <v>41</v>
      </c>
      <c r="I2622" s="4" t="s">
        <v>8</v>
      </c>
      <c r="J2622" s="4" t="s">
        <v>16</v>
      </c>
      <c r="K2622" s="4" t="s">
        <v>4</v>
      </c>
      <c r="L2622" s="4" t="s">
        <v>26</v>
      </c>
      <c r="M2622" s="8">
        <v>6</v>
      </c>
      <c r="N2622" s="5">
        <v>41.33</v>
      </c>
      <c r="O2622" s="6">
        <v>0.2</v>
      </c>
      <c r="P2622" s="5">
        <v>17.02</v>
      </c>
      <c r="Q2622" s="5">
        <f t="shared" si="160"/>
        <v>198.38400000000001</v>
      </c>
      <c r="R2622" s="5">
        <f t="shared" si="161"/>
        <v>102.12</v>
      </c>
      <c r="S2622" s="5">
        <f t="shared" si="162"/>
        <v>96.26400000000001</v>
      </c>
      <c r="T2622" s="7">
        <f t="shared" si="163"/>
        <v>0.48524074522138883</v>
      </c>
    </row>
    <row r="2623" spans="1:20" ht="15.6">
      <c r="A2623" s="2">
        <v>5059</v>
      </c>
      <c r="B2623" s="3">
        <v>46239</v>
      </c>
      <c r="C2623" s="4">
        <f>YEAR(SalesDataTable[[#This Row],[Order Date]])</f>
        <v>2026</v>
      </c>
      <c r="D2623" s="4" t="str">
        <f>"Q"&amp;ROUNDUP(MONTH(SalesDataTable[[#This Row],[Order Date]])/3,0)</f>
        <v>Q3</v>
      </c>
      <c r="E2623" s="4">
        <f>MONTH(SalesDataTable[[#This Row],[Order Date]])</f>
        <v>8</v>
      </c>
      <c r="F2623" s="4" t="str">
        <f>TEXT(SalesDataTable[[#This Row],[Order Date]],"MMM")</f>
        <v>Aug</v>
      </c>
      <c r="G2623" s="4" t="s">
        <v>6</v>
      </c>
      <c r="H2623" s="4" t="s">
        <v>7</v>
      </c>
      <c r="I2623" s="4" t="s">
        <v>28</v>
      </c>
      <c r="J2623" s="4" t="s">
        <v>3</v>
      </c>
      <c r="K2623" s="4" t="s">
        <v>23</v>
      </c>
      <c r="L2623" s="4" t="s">
        <v>51</v>
      </c>
      <c r="M2623" s="8">
        <v>2</v>
      </c>
      <c r="N2623" s="5">
        <v>122.47</v>
      </c>
      <c r="O2623" s="6">
        <v>0</v>
      </c>
      <c r="P2623" s="5">
        <v>59.73</v>
      </c>
      <c r="Q2623" s="5">
        <f t="shared" si="160"/>
        <v>244.94</v>
      </c>
      <c r="R2623" s="5">
        <f t="shared" si="161"/>
        <v>119.46</v>
      </c>
      <c r="S2623" s="5">
        <f t="shared" si="162"/>
        <v>125.48</v>
      </c>
      <c r="T2623" s="7">
        <f t="shared" si="163"/>
        <v>0.5122887237690863</v>
      </c>
    </row>
    <row r="2624" spans="1:20" ht="15.6">
      <c r="A2624" s="2">
        <v>5062</v>
      </c>
      <c r="B2624" s="3">
        <v>46302</v>
      </c>
      <c r="C2624" s="4">
        <f>YEAR(SalesDataTable[[#This Row],[Order Date]])</f>
        <v>2026</v>
      </c>
      <c r="D2624" s="4" t="str">
        <f>"Q"&amp;ROUNDUP(MONTH(SalesDataTable[[#This Row],[Order Date]])/3,0)</f>
        <v>Q4</v>
      </c>
      <c r="E2624" s="4">
        <f>MONTH(SalesDataTable[[#This Row],[Order Date]])</f>
        <v>10</v>
      </c>
      <c r="F2624" s="4" t="str">
        <f>TEXT(SalesDataTable[[#This Row],[Order Date]],"MMM")</f>
        <v>Oct</v>
      </c>
      <c r="G2624" s="4" t="s">
        <v>6</v>
      </c>
      <c r="H2624" s="4" t="s">
        <v>43</v>
      </c>
      <c r="I2624" s="4" t="s">
        <v>2</v>
      </c>
      <c r="J2624" s="4" t="s">
        <v>3</v>
      </c>
      <c r="K2624" s="4" t="s">
        <v>14</v>
      </c>
      <c r="L2624" s="4" t="s">
        <v>44</v>
      </c>
      <c r="M2624" s="8">
        <v>4</v>
      </c>
      <c r="N2624" s="5">
        <v>131.05000000000001</v>
      </c>
      <c r="O2624" s="6">
        <v>0</v>
      </c>
      <c r="P2624" s="5">
        <v>67.37</v>
      </c>
      <c r="Q2624" s="5">
        <f t="shared" si="160"/>
        <v>524.20000000000005</v>
      </c>
      <c r="R2624" s="5">
        <f t="shared" si="161"/>
        <v>269.48</v>
      </c>
      <c r="S2624" s="5">
        <f t="shared" si="162"/>
        <v>254.72000000000003</v>
      </c>
      <c r="T2624" s="7">
        <f t="shared" si="163"/>
        <v>0.48592140404425793</v>
      </c>
    </row>
    <row r="2625" spans="1:20" ht="15.6">
      <c r="A2625" s="2">
        <v>5065</v>
      </c>
      <c r="B2625" s="3">
        <v>46348</v>
      </c>
      <c r="C2625" s="4">
        <f>YEAR(SalesDataTable[[#This Row],[Order Date]])</f>
        <v>2026</v>
      </c>
      <c r="D2625" s="4" t="str">
        <f>"Q"&amp;ROUNDUP(MONTH(SalesDataTable[[#This Row],[Order Date]])/3,0)</f>
        <v>Q4</v>
      </c>
      <c r="E2625" s="4">
        <f>MONTH(SalesDataTable[[#This Row],[Order Date]])</f>
        <v>11</v>
      </c>
      <c r="F2625" s="4" t="str">
        <f>TEXT(SalesDataTable[[#This Row],[Order Date]],"MMM")</f>
        <v>Nov</v>
      </c>
      <c r="G2625" s="4" t="s">
        <v>20</v>
      </c>
      <c r="H2625" s="4" t="s">
        <v>33</v>
      </c>
      <c r="I2625" s="4" t="s">
        <v>2</v>
      </c>
      <c r="J2625" s="4" t="s">
        <v>13</v>
      </c>
      <c r="K2625" s="4" t="s">
        <v>14</v>
      </c>
      <c r="L2625" s="4" t="s">
        <v>48</v>
      </c>
      <c r="M2625" s="8">
        <v>2</v>
      </c>
      <c r="N2625" s="5">
        <v>166.15</v>
      </c>
      <c r="O2625" s="6">
        <v>0</v>
      </c>
      <c r="P2625" s="5">
        <v>86.42</v>
      </c>
      <c r="Q2625" s="5">
        <f t="shared" si="160"/>
        <v>332.3</v>
      </c>
      <c r="R2625" s="5">
        <f t="shared" si="161"/>
        <v>172.84</v>
      </c>
      <c r="S2625" s="5">
        <f t="shared" si="162"/>
        <v>159.46</v>
      </c>
      <c r="T2625" s="7">
        <f t="shared" si="163"/>
        <v>0.47986758952753539</v>
      </c>
    </row>
    <row r="2626" spans="1:20" ht="15.6">
      <c r="A2626" s="2">
        <v>5066</v>
      </c>
      <c r="B2626" s="3">
        <v>46276</v>
      </c>
      <c r="C2626" s="4">
        <f>YEAR(SalesDataTable[[#This Row],[Order Date]])</f>
        <v>2026</v>
      </c>
      <c r="D2626" s="4" t="str">
        <f>"Q"&amp;ROUNDUP(MONTH(SalesDataTable[[#This Row],[Order Date]])/3,0)</f>
        <v>Q3</v>
      </c>
      <c r="E2626" s="4">
        <f>MONTH(SalesDataTable[[#This Row],[Order Date]])</f>
        <v>9</v>
      </c>
      <c r="F2626" s="4" t="str">
        <f>TEXT(SalesDataTable[[#This Row],[Order Date]],"MMM")</f>
        <v>Sep</v>
      </c>
      <c r="G2626" s="4" t="s">
        <v>6</v>
      </c>
      <c r="H2626" s="4" t="s">
        <v>41</v>
      </c>
      <c r="I2626" s="4" t="s">
        <v>2</v>
      </c>
      <c r="J2626" s="4" t="s">
        <v>13</v>
      </c>
      <c r="K2626" s="4" t="s">
        <v>23</v>
      </c>
      <c r="L2626" s="4" t="s">
        <v>24</v>
      </c>
      <c r="M2626" s="8">
        <v>1</v>
      </c>
      <c r="N2626" s="5">
        <v>338.01</v>
      </c>
      <c r="O2626" s="6">
        <v>0</v>
      </c>
      <c r="P2626" s="5">
        <v>190.89</v>
      </c>
      <c r="Q2626" s="5">
        <f t="shared" ref="Q2626:Q2689" si="164">M2626*N2626*(1-O2626)</f>
        <v>338.01</v>
      </c>
      <c r="R2626" s="5">
        <f t="shared" ref="R2626:R2689" si="165">M2626*P2626</f>
        <v>190.89</v>
      </c>
      <c r="S2626" s="5">
        <f t="shared" ref="S2626:S2689" si="166">Q2626-R2626</f>
        <v>147.12</v>
      </c>
      <c r="T2626" s="7">
        <f t="shared" ref="T2626:T2689" si="167">IFERROR(S2626/Q2626,0)</f>
        <v>0.43525339486997427</v>
      </c>
    </row>
    <row r="2627" spans="1:20" ht="15.6">
      <c r="A2627" s="2">
        <v>5068</v>
      </c>
      <c r="B2627" s="3">
        <v>46036</v>
      </c>
      <c r="C2627" s="4">
        <f>YEAR(SalesDataTable[[#This Row],[Order Date]])</f>
        <v>2026</v>
      </c>
      <c r="D2627" s="4" t="str">
        <f>"Q"&amp;ROUNDUP(MONTH(SalesDataTable[[#This Row],[Order Date]])/3,0)</f>
        <v>Q1</v>
      </c>
      <c r="E2627" s="4">
        <f>MONTH(SalesDataTable[[#This Row],[Order Date]])</f>
        <v>1</v>
      </c>
      <c r="F2627" s="4" t="str">
        <f>TEXT(SalesDataTable[[#This Row],[Order Date]],"MMM")</f>
        <v>Jan</v>
      </c>
      <c r="G2627" s="4" t="s">
        <v>0</v>
      </c>
      <c r="H2627" s="4" t="s">
        <v>1</v>
      </c>
      <c r="I2627" s="4" t="s">
        <v>2</v>
      </c>
      <c r="J2627" s="4" t="s">
        <v>3</v>
      </c>
      <c r="K2627" s="4" t="s">
        <v>14</v>
      </c>
      <c r="L2627" s="4" t="s">
        <v>32</v>
      </c>
      <c r="M2627" s="8">
        <v>2</v>
      </c>
      <c r="N2627" s="5">
        <v>47.05</v>
      </c>
      <c r="O2627" s="6">
        <v>0.1</v>
      </c>
      <c r="P2627" s="5">
        <v>18.8</v>
      </c>
      <c r="Q2627" s="5">
        <f t="shared" si="164"/>
        <v>84.69</v>
      </c>
      <c r="R2627" s="5">
        <f t="shared" si="165"/>
        <v>37.6</v>
      </c>
      <c r="S2627" s="5">
        <f t="shared" si="166"/>
        <v>47.089999999999996</v>
      </c>
      <c r="T2627" s="7">
        <f t="shared" si="167"/>
        <v>0.55602786633604906</v>
      </c>
    </row>
    <row r="2628" spans="1:20" ht="15.6">
      <c r="A2628" s="2">
        <v>5070</v>
      </c>
      <c r="B2628" s="3">
        <v>46144</v>
      </c>
      <c r="C2628" s="4">
        <f>YEAR(SalesDataTable[[#This Row],[Order Date]])</f>
        <v>2026</v>
      </c>
      <c r="D2628" s="4" t="str">
        <f>"Q"&amp;ROUNDUP(MONTH(SalesDataTable[[#This Row],[Order Date]])/3,0)</f>
        <v>Q2</v>
      </c>
      <c r="E2628" s="4">
        <f>MONTH(SalesDataTable[[#This Row],[Order Date]])</f>
        <v>5</v>
      </c>
      <c r="F2628" s="4" t="str">
        <f>TEXT(SalesDataTable[[#This Row],[Order Date]],"MMM")</f>
        <v>May</v>
      </c>
      <c r="G2628" s="4" t="s">
        <v>11</v>
      </c>
      <c r="H2628" s="4" t="s">
        <v>52</v>
      </c>
      <c r="I2628" s="4" t="s">
        <v>19</v>
      </c>
      <c r="J2628" s="4" t="s">
        <v>13</v>
      </c>
      <c r="K2628" s="4" t="s">
        <v>23</v>
      </c>
      <c r="L2628" s="4" t="s">
        <v>40</v>
      </c>
      <c r="M2628" s="8">
        <v>1</v>
      </c>
      <c r="N2628" s="5">
        <v>80.819999999999993</v>
      </c>
      <c r="O2628" s="6">
        <v>0</v>
      </c>
      <c r="P2628" s="5">
        <v>39.950000000000003</v>
      </c>
      <c r="Q2628" s="5">
        <f t="shared" si="164"/>
        <v>80.819999999999993</v>
      </c>
      <c r="R2628" s="5">
        <f t="shared" si="165"/>
        <v>39.950000000000003</v>
      </c>
      <c r="S2628" s="5">
        <f t="shared" si="166"/>
        <v>40.86999999999999</v>
      </c>
      <c r="T2628" s="7">
        <f t="shared" si="167"/>
        <v>0.50569166048007907</v>
      </c>
    </row>
    <row r="2629" spans="1:20" ht="15.6">
      <c r="A2629" s="2">
        <v>5071</v>
      </c>
      <c r="B2629" s="3">
        <v>46205</v>
      </c>
      <c r="C2629" s="4">
        <f>YEAR(SalesDataTable[[#This Row],[Order Date]])</f>
        <v>2026</v>
      </c>
      <c r="D2629" s="4" t="str">
        <f>"Q"&amp;ROUNDUP(MONTH(SalesDataTable[[#This Row],[Order Date]])/3,0)</f>
        <v>Q3</v>
      </c>
      <c r="E2629" s="4">
        <f>MONTH(SalesDataTable[[#This Row],[Order Date]])</f>
        <v>7</v>
      </c>
      <c r="F2629" s="4" t="str">
        <f>TEXT(SalesDataTable[[#This Row],[Order Date]],"MMM")</f>
        <v>Jul</v>
      </c>
      <c r="G2629" s="4" t="s">
        <v>20</v>
      </c>
      <c r="H2629" s="4" t="s">
        <v>31</v>
      </c>
      <c r="I2629" s="4" t="s">
        <v>2</v>
      </c>
      <c r="J2629" s="4" t="s">
        <v>13</v>
      </c>
      <c r="K2629" s="4" t="s">
        <v>9</v>
      </c>
      <c r="L2629" s="4" t="s">
        <v>10</v>
      </c>
      <c r="M2629" s="8">
        <v>3</v>
      </c>
      <c r="N2629" s="5">
        <v>91.47</v>
      </c>
      <c r="O2629" s="6">
        <v>0.05</v>
      </c>
      <c r="P2629" s="5">
        <v>45.6</v>
      </c>
      <c r="Q2629" s="5">
        <f t="shared" si="164"/>
        <v>260.68949999999995</v>
      </c>
      <c r="R2629" s="5">
        <f t="shared" si="165"/>
        <v>136.80000000000001</v>
      </c>
      <c r="S2629" s="5">
        <f t="shared" si="166"/>
        <v>123.88949999999994</v>
      </c>
      <c r="T2629" s="7">
        <f t="shared" si="167"/>
        <v>0.47523778287963253</v>
      </c>
    </row>
    <row r="2630" spans="1:20" ht="15.6">
      <c r="A2630" s="2">
        <v>5072</v>
      </c>
      <c r="B2630" s="3">
        <v>46319</v>
      </c>
      <c r="C2630" s="4">
        <f>YEAR(SalesDataTable[[#This Row],[Order Date]])</f>
        <v>2026</v>
      </c>
      <c r="D2630" s="4" t="str">
        <f>"Q"&amp;ROUNDUP(MONTH(SalesDataTable[[#This Row],[Order Date]])/3,0)</f>
        <v>Q4</v>
      </c>
      <c r="E2630" s="4">
        <f>MONTH(SalesDataTable[[#This Row],[Order Date]])</f>
        <v>10</v>
      </c>
      <c r="F2630" s="4" t="str">
        <f>TEXT(SalesDataTable[[#This Row],[Order Date]],"MMM")</f>
        <v>Oct</v>
      </c>
      <c r="G2630" s="4" t="s">
        <v>20</v>
      </c>
      <c r="H2630" s="4" t="s">
        <v>31</v>
      </c>
      <c r="I2630" s="4" t="s">
        <v>8</v>
      </c>
      <c r="J2630" s="4" t="s">
        <v>16</v>
      </c>
      <c r="K2630" s="4" t="s">
        <v>14</v>
      </c>
      <c r="L2630" s="4" t="s">
        <v>32</v>
      </c>
      <c r="M2630" s="8">
        <v>5</v>
      </c>
      <c r="N2630" s="5">
        <v>45.9</v>
      </c>
      <c r="O2630" s="6">
        <v>0.1</v>
      </c>
      <c r="P2630" s="5">
        <v>17.940000000000001</v>
      </c>
      <c r="Q2630" s="5">
        <f t="shared" si="164"/>
        <v>206.55</v>
      </c>
      <c r="R2630" s="5">
        <f t="shared" si="165"/>
        <v>89.7</v>
      </c>
      <c r="S2630" s="5">
        <f t="shared" si="166"/>
        <v>116.85000000000001</v>
      </c>
      <c r="T2630" s="7">
        <f t="shared" si="167"/>
        <v>0.56572258533042852</v>
      </c>
    </row>
    <row r="2631" spans="1:20" ht="15.6">
      <c r="A2631" s="2">
        <v>5074</v>
      </c>
      <c r="B2631" s="3">
        <v>46083</v>
      </c>
      <c r="C2631" s="4">
        <f>YEAR(SalesDataTable[[#This Row],[Order Date]])</f>
        <v>2026</v>
      </c>
      <c r="D2631" s="4" t="str">
        <f>"Q"&amp;ROUNDUP(MONTH(SalesDataTable[[#This Row],[Order Date]])/3,0)</f>
        <v>Q1</v>
      </c>
      <c r="E2631" s="4">
        <f>MONTH(SalesDataTable[[#This Row],[Order Date]])</f>
        <v>3</v>
      </c>
      <c r="F2631" s="4" t="str">
        <f>TEXT(SalesDataTable[[#This Row],[Order Date]],"MMM")</f>
        <v>Mar</v>
      </c>
      <c r="G2631" s="4" t="s">
        <v>20</v>
      </c>
      <c r="H2631" s="4" t="s">
        <v>31</v>
      </c>
      <c r="I2631" s="4" t="s">
        <v>2</v>
      </c>
      <c r="J2631" s="4" t="s">
        <v>3</v>
      </c>
      <c r="K2631" s="4" t="s">
        <v>9</v>
      </c>
      <c r="L2631" s="4" t="s">
        <v>10</v>
      </c>
      <c r="M2631" s="8">
        <v>2</v>
      </c>
      <c r="N2631" s="5">
        <v>89.81</v>
      </c>
      <c r="O2631" s="6">
        <v>0</v>
      </c>
      <c r="P2631" s="5">
        <v>46.44</v>
      </c>
      <c r="Q2631" s="5">
        <f t="shared" si="164"/>
        <v>179.62</v>
      </c>
      <c r="R2631" s="5">
        <f t="shared" si="165"/>
        <v>92.88</v>
      </c>
      <c r="S2631" s="5">
        <f t="shared" si="166"/>
        <v>86.740000000000009</v>
      </c>
      <c r="T2631" s="7">
        <f t="shared" si="167"/>
        <v>0.482908362097762</v>
      </c>
    </row>
    <row r="2632" spans="1:20" ht="15.6">
      <c r="A2632" s="2">
        <v>5075</v>
      </c>
      <c r="B2632" s="3">
        <v>46136</v>
      </c>
      <c r="C2632" s="4">
        <f>YEAR(SalesDataTable[[#This Row],[Order Date]])</f>
        <v>2026</v>
      </c>
      <c r="D2632" s="4" t="str">
        <f>"Q"&amp;ROUNDUP(MONTH(SalesDataTable[[#This Row],[Order Date]])/3,0)</f>
        <v>Q2</v>
      </c>
      <c r="E2632" s="4">
        <f>MONTH(SalesDataTable[[#This Row],[Order Date]])</f>
        <v>4</v>
      </c>
      <c r="F2632" s="4" t="str">
        <f>TEXT(SalesDataTable[[#This Row],[Order Date]],"MMM")</f>
        <v>Apr</v>
      </c>
      <c r="G2632" s="4" t="s">
        <v>0</v>
      </c>
      <c r="H2632" s="4" t="s">
        <v>50</v>
      </c>
      <c r="I2632" s="4" t="s">
        <v>28</v>
      </c>
      <c r="J2632" s="4" t="s">
        <v>13</v>
      </c>
      <c r="K2632" s="4" t="s">
        <v>4</v>
      </c>
      <c r="L2632" s="4" t="s">
        <v>5</v>
      </c>
      <c r="M2632" s="8">
        <v>2</v>
      </c>
      <c r="N2632" s="5">
        <v>81.75</v>
      </c>
      <c r="O2632" s="6">
        <v>0</v>
      </c>
      <c r="P2632" s="5">
        <v>41.92</v>
      </c>
      <c r="Q2632" s="5">
        <f t="shared" si="164"/>
        <v>163.5</v>
      </c>
      <c r="R2632" s="5">
        <f t="shared" si="165"/>
        <v>83.84</v>
      </c>
      <c r="S2632" s="5">
        <f t="shared" si="166"/>
        <v>79.66</v>
      </c>
      <c r="T2632" s="7">
        <f t="shared" si="167"/>
        <v>0.48721712538226297</v>
      </c>
    </row>
    <row r="2633" spans="1:20" ht="15.6">
      <c r="A2633" s="2">
        <v>5076</v>
      </c>
      <c r="B2633" s="3">
        <v>46304</v>
      </c>
      <c r="C2633" s="4">
        <f>YEAR(SalesDataTable[[#This Row],[Order Date]])</f>
        <v>2026</v>
      </c>
      <c r="D2633" s="4" t="str">
        <f>"Q"&amp;ROUNDUP(MONTH(SalesDataTable[[#This Row],[Order Date]])/3,0)</f>
        <v>Q4</v>
      </c>
      <c r="E2633" s="4">
        <f>MONTH(SalesDataTable[[#This Row],[Order Date]])</f>
        <v>10</v>
      </c>
      <c r="F2633" s="4" t="str">
        <f>TEXT(SalesDataTable[[#This Row],[Order Date]],"MMM")</f>
        <v>Oct</v>
      </c>
      <c r="G2633" s="4" t="s">
        <v>6</v>
      </c>
      <c r="H2633" s="4" t="s">
        <v>43</v>
      </c>
      <c r="I2633" s="4" t="s">
        <v>2</v>
      </c>
      <c r="J2633" s="4" t="s">
        <v>13</v>
      </c>
      <c r="K2633" s="4" t="s">
        <v>23</v>
      </c>
      <c r="L2633" s="4" t="s">
        <v>29</v>
      </c>
      <c r="M2633" s="8">
        <v>1</v>
      </c>
      <c r="N2633" s="5">
        <v>199.32</v>
      </c>
      <c r="O2633" s="6">
        <v>0</v>
      </c>
      <c r="P2633" s="5">
        <v>103.83</v>
      </c>
      <c r="Q2633" s="5">
        <f t="shared" si="164"/>
        <v>199.32</v>
      </c>
      <c r="R2633" s="5">
        <f t="shared" si="165"/>
        <v>103.83</v>
      </c>
      <c r="S2633" s="5">
        <f t="shared" si="166"/>
        <v>95.49</v>
      </c>
      <c r="T2633" s="7">
        <f t="shared" si="167"/>
        <v>0.4790788681517158</v>
      </c>
    </row>
    <row r="2634" spans="1:20" ht="15.6">
      <c r="A2634" s="2">
        <v>5077</v>
      </c>
      <c r="B2634" s="3">
        <v>46123</v>
      </c>
      <c r="C2634" s="4">
        <f>YEAR(SalesDataTable[[#This Row],[Order Date]])</f>
        <v>2026</v>
      </c>
      <c r="D2634" s="4" t="str">
        <f>"Q"&amp;ROUNDUP(MONTH(SalesDataTable[[#This Row],[Order Date]])/3,0)</f>
        <v>Q2</v>
      </c>
      <c r="E2634" s="4">
        <f>MONTH(SalesDataTable[[#This Row],[Order Date]])</f>
        <v>4</v>
      </c>
      <c r="F2634" s="4" t="str">
        <f>TEXT(SalesDataTable[[#This Row],[Order Date]],"MMM")</f>
        <v>Apr</v>
      </c>
      <c r="G2634" s="4" t="s">
        <v>20</v>
      </c>
      <c r="H2634" s="4" t="s">
        <v>33</v>
      </c>
      <c r="I2634" s="4" t="s">
        <v>28</v>
      </c>
      <c r="J2634" s="4" t="s">
        <v>3</v>
      </c>
      <c r="K2634" s="4" t="s">
        <v>9</v>
      </c>
      <c r="L2634" s="4" t="s">
        <v>10</v>
      </c>
      <c r="M2634" s="8">
        <v>2</v>
      </c>
      <c r="N2634" s="5">
        <v>92.63</v>
      </c>
      <c r="O2634" s="6">
        <v>0.15</v>
      </c>
      <c r="P2634" s="5">
        <v>44.96</v>
      </c>
      <c r="Q2634" s="5">
        <f t="shared" si="164"/>
        <v>157.47099999999998</v>
      </c>
      <c r="R2634" s="5">
        <f t="shared" si="165"/>
        <v>89.92</v>
      </c>
      <c r="S2634" s="5">
        <f t="shared" si="166"/>
        <v>67.550999999999974</v>
      </c>
      <c r="T2634" s="7">
        <f t="shared" si="167"/>
        <v>0.42897422382533917</v>
      </c>
    </row>
    <row r="2635" spans="1:20" ht="15.6">
      <c r="A2635" s="2">
        <v>5078</v>
      </c>
      <c r="B2635" s="3">
        <v>46047</v>
      </c>
      <c r="C2635" s="4">
        <f>YEAR(SalesDataTable[[#This Row],[Order Date]])</f>
        <v>2026</v>
      </c>
      <c r="D2635" s="4" t="str">
        <f>"Q"&amp;ROUNDUP(MONTH(SalesDataTable[[#This Row],[Order Date]])/3,0)</f>
        <v>Q1</v>
      </c>
      <c r="E2635" s="4">
        <f>MONTH(SalesDataTable[[#This Row],[Order Date]])</f>
        <v>1</v>
      </c>
      <c r="F2635" s="4" t="str">
        <f>TEXT(SalesDataTable[[#This Row],[Order Date]],"MMM")</f>
        <v>Jan</v>
      </c>
      <c r="G2635" s="4" t="s">
        <v>6</v>
      </c>
      <c r="H2635" s="4" t="s">
        <v>43</v>
      </c>
      <c r="I2635" s="4" t="s">
        <v>2</v>
      </c>
      <c r="J2635" s="4" t="s">
        <v>3</v>
      </c>
      <c r="K2635" s="4" t="s">
        <v>9</v>
      </c>
      <c r="L2635" s="4" t="s">
        <v>46</v>
      </c>
      <c r="M2635" s="8">
        <v>2</v>
      </c>
      <c r="N2635" s="5">
        <v>72.739999999999995</v>
      </c>
      <c r="O2635" s="6">
        <v>0</v>
      </c>
      <c r="P2635" s="5">
        <v>31.96</v>
      </c>
      <c r="Q2635" s="5">
        <f t="shared" si="164"/>
        <v>145.47999999999999</v>
      </c>
      <c r="R2635" s="5">
        <f t="shared" si="165"/>
        <v>63.92</v>
      </c>
      <c r="S2635" s="5">
        <f t="shared" si="166"/>
        <v>81.559999999999988</v>
      </c>
      <c r="T2635" s="7">
        <f t="shared" si="167"/>
        <v>0.56062689029419843</v>
      </c>
    </row>
    <row r="2636" spans="1:20" ht="15.6">
      <c r="A2636" s="2">
        <v>5079</v>
      </c>
      <c r="B2636" s="3">
        <v>46334</v>
      </c>
      <c r="C2636" s="4">
        <f>YEAR(SalesDataTable[[#This Row],[Order Date]])</f>
        <v>2026</v>
      </c>
      <c r="D2636" s="4" t="str">
        <f>"Q"&amp;ROUNDUP(MONTH(SalesDataTable[[#This Row],[Order Date]])/3,0)</f>
        <v>Q4</v>
      </c>
      <c r="E2636" s="4">
        <f>MONTH(SalesDataTable[[#This Row],[Order Date]])</f>
        <v>11</v>
      </c>
      <c r="F2636" s="4" t="str">
        <f>TEXT(SalesDataTable[[#This Row],[Order Date]],"MMM")</f>
        <v>Nov</v>
      </c>
      <c r="G2636" s="4" t="s">
        <v>11</v>
      </c>
      <c r="H2636" s="4" t="s">
        <v>52</v>
      </c>
      <c r="I2636" s="4" t="s">
        <v>2</v>
      </c>
      <c r="J2636" s="4" t="s">
        <v>13</v>
      </c>
      <c r="K2636" s="4" t="s">
        <v>34</v>
      </c>
      <c r="L2636" s="4" t="s">
        <v>38</v>
      </c>
      <c r="M2636" s="8">
        <v>1</v>
      </c>
      <c r="N2636" s="5">
        <v>120.98</v>
      </c>
      <c r="O2636" s="6">
        <v>0.1</v>
      </c>
      <c r="P2636" s="5">
        <v>70.59</v>
      </c>
      <c r="Q2636" s="5">
        <f t="shared" si="164"/>
        <v>108.88200000000001</v>
      </c>
      <c r="R2636" s="5">
        <f t="shared" si="165"/>
        <v>70.59</v>
      </c>
      <c r="S2636" s="5">
        <f t="shared" si="166"/>
        <v>38.292000000000002</v>
      </c>
      <c r="T2636" s="7">
        <f t="shared" si="167"/>
        <v>0.35168347385242738</v>
      </c>
    </row>
    <row r="2637" spans="1:20" ht="15.6">
      <c r="A2637" s="2">
        <v>5080</v>
      </c>
      <c r="B2637" s="3">
        <v>46208</v>
      </c>
      <c r="C2637" s="4">
        <f>YEAR(SalesDataTable[[#This Row],[Order Date]])</f>
        <v>2026</v>
      </c>
      <c r="D2637" s="4" t="str">
        <f>"Q"&amp;ROUNDUP(MONTH(SalesDataTable[[#This Row],[Order Date]])/3,0)</f>
        <v>Q3</v>
      </c>
      <c r="E2637" s="4">
        <f>MONTH(SalesDataTable[[#This Row],[Order Date]])</f>
        <v>7</v>
      </c>
      <c r="F2637" s="4" t="str">
        <f>TEXT(SalesDataTable[[#This Row],[Order Date]],"MMM")</f>
        <v>Jul</v>
      </c>
      <c r="G2637" s="4" t="s">
        <v>11</v>
      </c>
      <c r="H2637" s="4" t="s">
        <v>18</v>
      </c>
      <c r="I2637" s="4" t="s">
        <v>19</v>
      </c>
      <c r="J2637" s="4" t="s">
        <v>13</v>
      </c>
      <c r="K2637" s="4" t="s">
        <v>4</v>
      </c>
      <c r="L2637" s="4" t="s">
        <v>5</v>
      </c>
      <c r="M2637" s="8">
        <v>2</v>
      </c>
      <c r="N2637" s="5">
        <v>80.8</v>
      </c>
      <c r="O2637" s="6">
        <v>0</v>
      </c>
      <c r="P2637" s="5">
        <v>42.21</v>
      </c>
      <c r="Q2637" s="5">
        <f t="shared" si="164"/>
        <v>161.6</v>
      </c>
      <c r="R2637" s="5">
        <f t="shared" si="165"/>
        <v>84.42</v>
      </c>
      <c r="S2637" s="5">
        <f t="shared" si="166"/>
        <v>77.179999999999993</v>
      </c>
      <c r="T2637" s="7">
        <f t="shared" si="167"/>
        <v>0.47759900990099008</v>
      </c>
    </row>
    <row r="2638" spans="1:20" ht="15.6">
      <c r="A2638" s="2">
        <v>5082</v>
      </c>
      <c r="B2638" s="3">
        <v>46193</v>
      </c>
      <c r="C2638" s="4">
        <f>YEAR(SalesDataTable[[#This Row],[Order Date]])</f>
        <v>2026</v>
      </c>
      <c r="D2638" s="4" t="str">
        <f>"Q"&amp;ROUNDUP(MONTH(SalesDataTable[[#This Row],[Order Date]])/3,0)</f>
        <v>Q2</v>
      </c>
      <c r="E2638" s="4">
        <f>MONTH(SalesDataTable[[#This Row],[Order Date]])</f>
        <v>6</v>
      </c>
      <c r="F2638" s="4" t="str">
        <f>TEXT(SalesDataTable[[#This Row],[Order Date]],"MMM")</f>
        <v>Jun</v>
      </c>
      <c r="G2638" s="4" t="s">
        <v>6</v>
      </c>
      <c r="H2638" s="4" t="s">
        <v>41</v>
      </c>
      <c r="I2638" s="4" t="s">
        <v>2</v>
      </c>
      <c r="J2638" s="4" t="s">
        <v>16</v>
      </c>
      <c r="K2638" s="4" t="s">
        <v>4</v>
      </c>
      <c r="L2638" s="4" t="s">
        <v>5</v>
      </c>
      <c r="M2638" s="8">
        <v>2</v>
      </c>
      <c r="N2638" s="5">
        <v>81.489999999999995</v>
      </c>
      <c r="O2638" s="6">
        <v>0</v>
      </c>
      <c r="P2638" s="5">
        <v>42.15</v>
      </c>
      <c r="Q2638" s="5">
        <f t="shared" si="164"/>
        <v>162.97999999999999</v>
      </c>
      <c r="R2638" s="5">
        <f t="shared" si="165"/>
        <v>84.3</v>
      </c>
      <c r="S2638" s="5">
        <f t="shared" si="166"/>
        <v>78.679999999999993</v>
      </c>
      <c r="T2638" s="7">
        <f t="shared" si="167"/>
        <v>0.48275862068965514</v>
      </c>
    </row>
    <row r="2639" spans="1:20" ht="15.6">
      <c r="A2639" s="2">
        <v>5083</v>
      </c>
      <c r="B2639" s="3">
        <v>46060</v>
      </c>
      <c r="C2639" s="4">
        <f>YEAR(SalesDataTable[[#This Row],[Order Date]])</f>
        <v>2026</v>
      </c>
      <c r="D2639" s="4" t="str">
        <f>"Q"&amp;ROUNDUP(MONTH(SalesDataTable[[#This Row],[Order Date]])/3,0)</f>
        <v>Q1</v>
      </c>
      <c r="E2639" s="4">
        <f>MONTH(SalesDataTable[[#This Row],[Order Date]])</f>
        <v>2</v>
      </c>
      <c r="F2639" s="4" t="str">
        <f>TEXT(SalesDataTable[[#This Row],[Order Date]],"MMM")</f>
        <v>Feb</v>
      </c>
      <c r="G2639" s="4" t="s">
        <v>11</v>
      </c>
      <c r="H2639" s="4" t="s">
        <v>52</v>
      </c>
      <c r="I2639" s="4" t="s">
        <v>19</v>
      </c>
      <c r="J2639" s="4" t="s">
        <v>3</v>
      </c>
      <c r="K2639" s="4" t="s">
        <v>23</v>
      </c>
      <c r="L2639" s="4" t="s">
        <v>40</v>
      </c>
      <c r="M2639" s="8">
        <v>1</v>
      </c>
      <c r="N2639" s="5">
        <v>81.47</v>
      </c>
      <c r="O2639" s="6">
        <v>0</v>
      </c>
      <c r="P2639" s="5">
        <v>39.18</v>
      </c>
      <c r="Q2639" s="5">
        <f t="shared" si="164"/>
        <v>81.47</v>
      </c>
      <c r="R2639" s="5">
        <f t="shared" si="165"/>
        <v>39.18</v>
      </c>
      <c r="S2639" s="5">
        <f t="shared" si="166"/>
        <v>42.29</v>
      </c>
      <c r="T2639" s="7">
        <f t="shared" si="167"/>
        <v>0.51908678040996681</v>
      </c>
    </row>
    <row r="2640" spans="1:20" ht="15.6">
      <c r="A2640" s="2">
        <v>5084</v>
      </c>
      <c r="B2640" s="3">
        <v>46383</v>
      </c>
      <c r="C2640" s="4">
        <f>YEAR(SalesDataTable[[#This Row],[Order Date]])</f>
        <v>2026</v>
      </c>
      <c r="D2640" s="4" t="str">
        <f>"Q"&amp;ROUNDUP(MONTH(SalesDataTable[[#This Row],[Order Date]])/3,0)</f>
        <v>Q4</v>
      </c>
      <c r="E2640" s="4">
        <f>MONTH(SalesDataTable[[#This Row],[Order Date]])</f>
        <v>12</v>
      </c>
      <c r="F2640" s="4" t="str">
        <f>TEXT(SalesDataTable[[#This Row],[Order Date]],"MMM")</f>
        <v>Dec</v>
      </c>
      <c r="G2640" s="4" t="s">
        <v>6</v>
      </c>
      <c r="H2640" s="4" t="s">
        <v>41</v>
      </c>
      <c r="I2640" s="4" t="s">
        <v>28</v>
      </c>
      <c r="J2640" s="4" t="s">
        <v>3</v>
      </c>
      <c r="K2640" s="4" t="s">
        <v>14</v>
      </c>
      <c r="L2640" s="4" t="s">
        <v>15</v>
      </c>
      <c r="M2640" s="8">
        <v>1</v>
      </c>
      <c r="N2640" s="5">
        <v>35.409999999999997</v>
      </c>
      <c r="O2640" s="6">
        <v>0.2</v>
      </c>
      <c r="P2640" s="5">
        <v>13.54</v>
      </c>
      <c r="Q2640" s="5">
        <f t="shared" si="164"/>
        <v>28.327999999999999</v>
      </c>
      <c r="R2640" s="5">
        <f t="shared" si="165"/>
        <v>13.54</v>
      </c>
      <c r="S2640" s="5">
        <f t="shared" si="166"/>
        <v>14.788</v>
      </c>
      <c r="T2640" s="7">
        <f t="shared" si="167"/>
        <v>0.5220276757977973</v>
      </c>
    </row>
    <row r="2641" spans="1:20" ht="15.6">
      <c r="A2641" s="2">
        <v>5087</v>
      </c>
      <c r="B2641" s="3">
        <v>46251</v>
      </c>
      <c r="C2641" s="4">
        <f>YEAR(SalesDataTable[[#This Row],[Order Date]])</f>
        <v>2026</v>
      </c>
      <c r="D2641" s="4" t="str">
        <f>"Q"&amp;ROUNDUP(MONTH(SalesDataTable[[#This Row],[Order Date]])/3,0)</f>
        <v>Q3</v>
      </c>
      <c r="E2641" s="4">
        <f>MONTH(SalesDataTable[[#This Row],[Order Date]])</f>
        <v>8</v>
      </c>
      <c r="F2641" s="4" t="str">
        <f>TEXT(SalesDataTable[[#This Row],[Order Date]],"MMM")</f>
        <v>Aug</v>
      </c>
      <c r="G2641" s="4" t="s">
        <v>0</v>
      </c>
      <c r="H2641" s="4" t="s">
        <v>1</v>
      </c>
      <c r="I2641" s="4" t="s">
        <v>2</v>
      </c>
      <c r="J2641" s="4" t="s">
        <v>13</v>
      </c>
      <c r="K2641" s="4" t="s">
        <v>9</v>
      </c>
      <c r="L2641" s="4" t="s">
        <v>46</v>
      </c>
      <c r="M2641" s="8">
        <v>1</v>
      </c>
      <c r="N2641" s="5">
        <v>69.900000000000006</v>
      </c>
      <c r="O2641" s="6">
        <v>0.1</v>
      </c>
      <c r="P2641" s="5">
        <v>31.43</v>
      </c>
      <c r="Q2641" s="5">
        <f t="shared" si="164"/>
        <v>62.910000000000004</v>
      </c>
      <c r="R2641" s="5">
        <f t="shared" si="165"/>
        <v>31.43</v>
      </c>
      <c r="S2641" s="5">
        <f t="shared" si="166"/>
        <v>31.480000000000004</v>
      </c>
      <c r="T2641" s="7">
        <f t="shared" si="167"/>
        <v>0.50039739310125575</v>
      </c>
    </row>
    <row r="2642" spans="1:20" ht="15.6">
      <c r="A2642" s="2">
        <v>5088</v>
      </c>
      <c r="B2642" s="3">
        <v>46187</v>
      </c>
      <c r="C2642" s="4">
        <f>YEAR(SalesDataTable[[#This Row],[Order Date]])</f>
        <v>2026</v>
      </c>
      <c r="D2642" s="4" t="str">
        <f>"Q"&amp;ROUNDUP(MONTH(SalesDataTable[[#This Row],[Order Date]])/3,0)</f>
        <v>Q2</v>
      </c>
      <c r="E2642" s="4">
        <f>MONTH(SalesDataTable[[#This Row],[Order Date]])</f>
        <v>6</v>
      </c>
      <c r="F2642" s="4" t="str">
        <f>TEXT(SalesDataTable[[#This Row],[Order Date]],"MMM")</f>
        <v>Jun</v>
      </c>
      <c r="G2642" s="4" t="s">
        <v>6</v>
      </c>
      <c r="H2642" s="4" t="s">
        <v>43</v>
      </c>
      <c r="I2642" s="4" t="s">
        <v>2</v>
      </c>
      <c r="J2642" s="4" t="s">
        <v>13</v>
      </c>
      <c r="K2642" s="4" t="s">
        <v>14</v>
      </c>
      <c r="L2642" s="4" t="s">
        <v>48</v>
      </c>
      <c r="M2642" s="8">
        <v>1</v>
      </c>
      <c r="N2642" s="5">
        <v>160.99</v>
      </c>
      <c r="O2642" s="6">
        <v>0.05</v>
      </c>
      <c r="P2642" s="5">
        <v>89.15</v>
      </c>
      <c r="Q2642" s="5">
        <f t="shared" si="164"/>
        <v>152.94050000000001</v>
      </c>
      <c r="R2642" s="5">
        <f t="shared" si="165"/>
        <v>89.15</v>
      </c>
      <c r="S2642" s="5">
        <f t="shared" si="166"/>
        <v>63.790500000000009</v>
      </c>
      <c r="T2642" s="7">
        <f t="shared" si="167"/>
        <v>0.41709357560619981</v>
      </c>
    </row>
    <row r="2643" spans="1:20" ht="15.6">
      <c r="A2643" s="2">
        <v>5090</v>
      </c>
      <c r="B2643" s="3">
        <v>46173</v>
      </c>
      <c r="C2643" s="4">
        <f>YEAR(SalesDataTable[[#This Row],[Order Date]])</f>
        <v>2026</v>
      </c>
      <c r="D2643" s="4" t="str">
        <f>"Q"&amp;ROUNDUP(MONTH(SalesDataTable[[#This Row],[Order Date]])/3,0)</f>
        <v>Q2</v>
      </c>
      <c r="E2643" s="4">
        <f>MONTH(SalesDataTable[[#This Row],[Order Date]])</f>
        <v>5</v>
      </c>
      <c r="F2643" s="4" t="str">
        <f>TEXT(SalesDataTable[[#This Row],[Order Date]],"MMM")</f>
        <v>May</v>
      </c>
      <c r="G2643" s="4" t="s">
        <v>6</v>
      </c>
      <c r="H2643" s="4" t="s">
        <v>7</v>
      </c>
      <c r="I2643" s="4" t="s">
        <v>28</v>
      </c>
      <c r="J2643" s="4" t="s">
        <v>13</v>
      </c>
      <c r="K2643" s="4" t="s">
        <v>14</v>
      </c>
      <c r="L2643" s="4" t="s">
        <v>32</v>
      </c>
      <c r="M2643" s="8">
        <v>2</v>
      </c>
      <c r="N2643" s="5">
        <v>46.52</v>
      </c>
      <c r="O2643" s="6">
        <v>0.05</v>
      </c>
      <c r="P2643" s="5">
        <v>18.739999999999998</v>
      </c>
      <c r="Q2643" s="5">
        <f t="shared" si="164"/>
        <v>88.388000000000005</v>
      </c>
      <c r="R2643" s="5">
        <f t="shared" si="165"/>
        <v>37.479999999999997</v>
      </c>
      <c r="S2643" s="5">
        <f t="shared" si="166"/>
        <v>50.908000000000008</v>
      </c>
      <c r="T2643" s="7">
        <f t="shared" si="167"/>
        <v>0.57596053762954258</v>
      </c>
    </row>
    <row r="2644" spans="1:20" ht="15.6">
      <c r="A2644" s="2">
        <v>5092</v>
      </c>
      <c r="B2644" s="3">
        <v>46138</v>
      </c>
      <c r="C2644" s="4">
        <f>YEAR(SalesDataTable[[#This Row],[Order Date]])</f>
        <v>2026</v>
      </c>
      <c r="D2644" s="4" t="str">
        <f>"Q"&amp;ROUNDUP(MONTH(SalesDataTable[[#This Row],[Order Date]])/3,0)</f>
        <v>Q2</v>
      </c>
      <c r="E2644" s="4">
        <f>MONTH(SalesDataTable[[#This Row],[Order Date]])</f>
        <v>4</v>
      </c>
      <c r="F2644" s="4" t="str">
        <f>TEXT(SalesDataTable[[#This Row],[Order Date]],"MMM")</f>
        <v>Apr</v>
      </c>
      <c r="G2644" s="4" t="s">
        <v>6</v>
      </c>
      <c r="H2644" s="4" t="s">
        <v>7</v>
      </c>
      <c r="I2644" s="4" t="s">
        <v>28</v>
      </c>
      <c r="J2644" s="4" t="s">
        <v>16</v>
      </c>
      <c r="K2644" s="4" t="s">
        <v>34</v>
      </c>
      <c r="L2644" s="4" t="s">
        <v>45</v>
      </c>
      <c r="M2644" s="8">
        <v>4</v>
      </c>
      <c r="N2644" s="5">
        <v>50.84</v>
      </c>
      <c r="O2644" s="6">
        <v>0.05</v>
      </c>
      <c r="P2644" s="5">
        <v>22.63</v>
      </c>
      <c r="Q2644" s="5">
        <f t="shared" si="164"/>
        <v>193.19200000000001</v>
      </c>
      <c r="R2644" s="5">
        <f t="shared" si="165"/>
        <v>90.52</v>
      </c>
      <c r="S2644" s="5">
        <f t="shared" si="166"/>
        <v>102.67200000000001</v>
      </c>
      <c r="T2644" s="7">
        <f t="shared" si="167"/>
        <v>0.53145057766367143</v>
      </c>
    </row>
    <row r="2645" spans="1:20" ht="15.6">
      <c r="A2645" s="2">
        <v>5093</v>
      </c>
      <c r="B2645" s="3">
        <v>46281</v>
      </c>
      <c r="C2645" s="4">
        <f>YEAR(SalesDataTable[[#This Row],[Order Date]])</f>
        <v>2026</v>
      </c>
      <c r="D2645" s="4" t="str">
        <f>"Q"&amp;ROUNDUP(MONTH(SalesDataTable[[#This Row],[Order Date]])/3,0)</f>
        <v>Q3</v>
      </c>
      <c r="E2645" s="4">
        <f>MONTH(SalesDataTable[[#This Row],[Order Date]])</f>
        <v>9</v>
      </c>
      <c r="F2645" s="4" t="str">
        <f>TEXT(SalesDataTable[[#This Row],[Order Date]],"MMM")</f>
        <v>Sep</v>
      </c>
      <c r="G2645" s="4" t="s">
        <v>0</v>
      </c>
      <c r="H2645" s="4" t="s">
        <v>1</v>
      </c>
      <c r="I2645" s="4" t="s">
        <v>8</v>
      </c>
      <c r="J2645" s="4" t="s">
        <v>16</v>
      </c>
      <c r="K2645" s="4" t="s">
        <v>9</v>
      </c>
      <c r="L2645" s="4" t="s">
        <v>17</v>
      </c>
      <c r="M2645" s="8">
        <v>3</v>
      </c>
      <c r="N2645" s="5">
        <v>140.47</v>
      </c>
      <c r="O2645" s="6">
        <v>0.15</v>
      </c>
      <c r="P2645" s="5">
        <v>81.739999999999995</v>
      </c>
      <c r="Q2645" s="5">
        <f t="shared" si="164"/>
        <v>358.19849999999997</v>
      </c>
      <c r="R2645" s="5">
        <f t="shared" si="165"/>
        <v>245.21999999999997</v>
      </c>
      <c r="S2645" s="5">
        <f t="shared" si="166"/>
        <v>112.9785</v>
      </c>
      <c r="T2645" s="7">
        <f t="shared" si="167"/>
        <v>0.31540751845694498</v>
      </c>
    </row>
    <row r="2646" spans="1:20" ht="15.6">
      <c r="A2646" s="2">
        <v>5096</v>
      </c>
      <c r="B2646" s="3">
        <v>46192</v>
      </c>
      <c r="C2646" s="4">
        <f>YEAR(SalesDataTable[[#This Row],[Order Date]])</f>
        <v>2026</v>
      </c>
      <c r="D2646" s="4" t="str">
        <f>"Q"&amp;ROUNDUP(MONTH(SalesDataTable[[#This Row],[Order Date]])/3,0)</f>
        <v>Q2</v>
      </c>
      <c r="E2646" s="4">
        <f>MONTH(SalesDataTable[[#This Row],[Order Date]])</f>
        <v>6</v>
      </c>
      <c r="F2646" s="4" t="str">
        <f>TEXT(SalesDataTable[[#This Row],[Order Date]],"MMM")</f>
        <v>Jun</v>
      </c>
      <c r="G2646" s="4" t="s">
        <v>0</v>
      </c>
      <c r="H2646" s="4" t="s">
        <v>50</v>
      </c>
      <c r="I2646" s="4" t="s">
        <v>2</v>
      </c>
      <c r="J2646" s="4" t="s">
        <v>3</v>
      </c>
      <c r="K2646" s="4" t="s">
        <v>23</v>
      </c>
      <c r="L2646" s="4" t="s">
        <v>29</v>
      </c>
      <c r="M2646" s="8">
        <v>2</v>
      </c>
      <c r="N2646" s="5">
        <v>199.28</v>
      </c>
      <c r="O2646" s="6">
        <v>0</v>
      </c>
      <c r="P2646" s="5">
        <v>102.85</v>
      </c>
      <c r="Q2646" s="5">
        <f t="shared" si="164"/>
        <v>398.56</v>
      </c>
      <c r="R2646" s="5">
        <f t="shared" si="165"/>
        <v>205.7</v>
      </c>
      <c r="S2646" s="5">
        <f t="shared" si="166"/>
        <v>192.86</v>
      </c>
      <c r="T2646" s="7">
        <f t="shared" si="167"/>
        <v>0.48389201124046571</v>
      </c>
    </row>
    <row r="2647" spans="1:20" ht="15.6">
      <c r="A2647" s="2">
        <v>5100</v>
      </c>
      <c r="B2647" s="3">
        <v>46375</v>
      </c>
      <c r="C2647" s="4">
        <f>YEAR(SalesDataTable[[#This Row],[Order Date]])</f>
        <v>2026</v>
      </c>
      <c r="D2647" s="4" t="str">
        <f>"Q"&amp;ROUNDUP(MONTH(SalesDataTable[[#This Row],[Order Date]])/3,0)</f>
        <v>Q4</v>
      </c>
      <c r="E2647" s="4">
        <f>MONTH(SalesDataTable[[#This Row],[Order Date]])</f>
        <v>12</v>
      </c>
      <c r="F2647" s="4" t="str">
        <f>TEXT(SalesDataTable[[#This Row],[Order Date]],"MMM")</f>
        <v>Dec</v>
      </c>
      <c r="G2647" s="4" t="s">
        <v>11</v>
      </c>
      <c r="H2647" s="4" t="s">
        <v>25</v>
      </c>
      <c r="I2647" s="4" t="s">
        <v>2</v>
      </c>
      <c r="J2647" s="4" t="s">
        <v>3</v>
      </c>
      <c r="K2647" s="4" t="s">
        <v>9</v>
      </c>
      <c r="L2647" s="4" t="s">
        <v>46</v>
      </c>
      <c r="M2647" s="8">
        <v>2</v>
      </c>
      <c r="N2647" s="5">
        <v>70.59</v>
      </c>
      <c r="O2647" s="6">
        <v>0.15</v>
      </c>
      <c r="P2647" s="5">
        <v>31.56</v>
      </c>
      <c r="Q2647" s="5">
        <f t="shared" si="164"/>
        <v>120.003</v>
      </c>
      <c r="R2647" s="5">
        <f t="shared" si="165"/>
        <v>63.12</v>
      </c>
      <c r="S2647" s="5">
        <f t="shared" si="166"/>
        <v>56.883000000000003</v>
      </c>
      <c r="T2647" s="7">
        <f t="shared" si="167"/>
        <v>0.47401314967125824</v>
      </c>
    </row>
    <row r="2648" spans="1:20" ht="15.6">
      <c r="A2648" s="2">
        <v>5101</v>
      </c>
      <c r="B2648" s="3">
        <v>46035</v>
      </c>
      <c r="C2648" s="4">
        <f>YEAR(SalesDataTable[[#This Row],[Order Date]])</f>
        <v>2026</v>
      </c>
      <c r="D2648" s="4" t="str">
        <f>"Q"&amp;ROUNDUP(MONTH(SalesDataTable[[#This Row],[Order Date]])/3,0)</f>
        <v>Q1</v>
      </c>
      <c r="E2648" s="4">
        <f>MONTH(SalesDataTable[[#This Row],[Order Date]])</f>
        <v>1</v>
      </c>
      <c r="F2648" s="4" t="str">
        <f>TEXT(SalesDataTable[[#This Row],[Order Date]],"MMM")</f>
        <v>Jan</v>
      </c>
      <c r="G2648" s="4" t="s">
        <v>6</v>
      </c>
      <c r="H2648" s="4" t="s">
        <v>43</v>
      </c>
      <c r="I2648" s="4" t="s">
        <v>2</v>
      </c>
      <c r="J2648" s="4" t="s">
        <v>3</v>
      </c>
      <c r="K2648" s="4" t="s">
        <v>4</v>
      </c>
      <c r="L2648" s="4" t="s">
        <v>22</v>
      </c>
      <c r="M2648" s="8">
        <v>3</v>
      </c>
      <c r="N2648" s="5">
        <v>51.52</v>
      </c>
      <c r="O2648" s="6">
        <v>0</v>
      </c>
      <c r="P2648" s="5">
        <v>21.92</v>
      </c>
      <c r="Q2648" s="5">
        <f t="shared" si="164"/>
        <v>154.56</v>
      </c>
      <c r="R2648" s="5">
        <f t="shared" si="165"/>
        <v>65.760000000000005</v>
      </c>
      <c r="S2648" s="5">
        <f t="shared" si="166"/>
        <v>88.8</v>
      </c>
      <c r="T2648" s="7">
        <f t="shared" si="167"/>
        <v>0.57453416149068315</v>
      </c>
    </row>
    <row r="2649" spans="1:20" ht="15.6">
      <c r="A2649" s="2">
        <v>5102</v>
      </c>
      <c r="B2649" s="3">
        <v>46295</v>
      </c>
      <c r="C2649" s="4">
        <f>YEAR(SalesDataTable[[#This Row],[Order Date]])</f>
        <v>2026</v>
      </c>
      <c r="D2649" s="4" t="str">
        <f>"Q"&amp;ROUNDUP(MONTH(SalesDataTable[[#This Row],[Order Date]])/3,0)</f>
        <v>Q3</v>
      </c>
      <c r="E2649" s="4">
        <f>MONTH(SalesDataTable[[#This Row],[Order Date]])</f>
        <v>9</v>
      </c>
      <c r="F2649" s="4" t="str">
        <f>TEXT(SalesDataTable[[#This Row],[Order Date]],"MMM")</f>
        <v>Sep</v>
      </c>
      <c r="G2649" s="4" t="s">
        <v>6</v>
      </c>
      <c r="H2649" s="4" t="s">
        <v>49</v>
      </c>
      <c r="I2649" s="4" t="s">
        <v>2</v>
      </c>
      <c r="J2649" s="4" t="s">
        <v>13</v>
      </c>
      <c r="K2649" s="4" t="s">
        <v>23</v>
      </c>
      <c r="L2649" s="4" t="s">
        <v>29</v>
      </c>
      <c r="M2649" s="8">
        <v>1</v>
      </c>
      <c r="N2649" s="5">
        <v>196.74</v>
      </c>
      <c r="O2649" s="6">
        <v>0.15</v>
      </c>
      <c r="P2649" s="5">
        <v>102.01</v>
      </c>
      <c r="Q2649" s="5">
        <f t="shared" si="164"/>
        <v>167.22900000000001</v>
      </c>
      <c r="R2649" s="5">
        <f t="shared" si="165"/>
        <v>102.01</v>
      </c>
      <c r="S2649" s="5">
        <f t="shared" si="166"/>
        <v>65.219000000000008</v>
      </c>
      <c r="T2649" s="7">
        <f t="shared" si="167"/>
        <v>0.38999814625453721</v>
      </c>
    </row>
    <row r="2650" spans="1:20" ht="15.6">
      <c r="A2650" s="2">
        <v>5104</v>
      </c>
      <c r="B2650" s="3">
        <v>46240</v>
      </c>
      <c r="C2650" s="4">
        <f>YEAR(SalesDataTable[[#This Row],[Order Date]])</f>
        <v>2026</v>
      </c>
      <c r="D2650" s="4" t="str">
        <f>"Q"&amp;ROUNDUP(MONTH(SalesDataTable[[#This Row],[Order Date]])/3,0)</f>
        <v>Q3</v>
      </c>
      <c r="E2650" s="4">
        <f>MONTH(SalesDataTable[[#This Row],[Order Date]])</f>
        <v>8</v>
      </c>
      <c r="F2650" s="4" t="str">
        <f>TEXT(SalesDataTable[[#This Row],[Order Date]],"MMM")</f>
        <v>Aug</v>
      </c>
      <c r="G2650" s="4" t="s">
        <v>6</v>
      </c>
      <c r="H2650" s="4" t="s">
        <v>43</v>
      </c>
      <c r="I2650" s="4" t="s">
        <v>2</v>
      </c>
      <c r="J2650" s="4" t="s">
        <v>3</v>
      </c>
      <c r="K2650" s="4" t="s">
        <v>14</v>
      </c>
      <c r="L2650" s="4" t="s">
        <v>15</v>
      </c>
      <c r="M2650" s="8">
        <v>4</v>
      </c>
      <c r="N2650" s="5">
        <v>35.9</v>
      </c>
      <c r="O2650" s="6">
        <v>0</v>
      </c>
      <c r="P2650" s="5">
        <v>13.49</v>
      </c>
      <c r="Q2650" s="5">
        <f t="shared" si="164"/>
        <v>143.6</v>
      </c>
      <c r="R2650" s="5">
        <f t="shared" si="165"/>
        <v>53.96</v>
      </c>
      <c r="S2650" s="5">
        <f t="shared" si="166"/>
        <v>89.639999999999986</v>
      </c>
      <c r="T2650" s="7">
        <f t="shared" si="167"/>
        <v>0.62423398328690805</v>
      </c>
    </row>
    <row r="2651" spans="1:20" ht="15.6">
      <c r="A2651" s="2">
        <v>5105</v>
      </c>
      <c r="B2651" s="3">
        <v>46262</v>
      </c>
      <c r="C2651" s="4">
        <f>YEAR(SalesDataTable[[#This Row],[Order Date]])</f>
        <v>2026</v>
      </c>
      <c r="D2651" s="4" t="str">
        <f>"Q"&amp;ROUNDUP(MONTH(SalesDataTable[[#This Row],[Order Date]])/3,0)</f>
        <v>Q3</v>
      </c>
      <c r="E2651" s="4">
        <f>MONTH(SalesDataTable[[#This Row],[Order Date]])</f>
        <v>8</v>
      </c>
      <c r="F2651" s="4" t="str">
        <f>TEXT(SalesDataTable[[#This Row],[Order Date]],"MMM")</f>
        <v>Aug</v>
      </c>
      <c r="G2651" s="4" t="s">
        <v>20</v>
      </c>
      <c r="H2651" s="4" t="s">
        <v>31</v>
      </c>
      <c r="I2651" s="4" t="s">
        <v>2</v>
      </c>
      <c r="J2651" s="4" t="s">
        <v>16</v>
      </c>
      <c r="K2651" s="4" t="s">
        <v>14</v>
      </c>
      <c r="L2651" s="4" t="s">
        <v>32</v>
      </c>
      <c r="M2651" s="8">
        <v>4</v>
      </c>
      <c r="N2651" s="5">
        <v>46.54</v>
      </c>
      <c r="O2651" s="6">
        <v>0</v>
      </c>
      <c r="P2651" s="5">
        <v>18.86</v>
      </c>
      <c r="Q2651" s="5">
        <f t="shared" si="164"/>
        <v>186.16</v>
      </c>
      <c r="R2651" s="5">
        <f t="shared" si="165"/>
        <v>75.44</v>
      </c>
      <c r="S2651" s="5">
        <f t="shared" si="166"/>
        <v>110.72</v>
      </c>
      <c r="T2651" s="7">
        <f t="shared" si="167"/>
        <v>0.5947571981091534</v>
      </c>
    </row>
    <row r="2652" spans="1:20" ht="15.6">
      <c r="A2652" s="2">
        <v>5107</v>
      </c>
      <c r="B2652" s="3">
        <v>46171</v>
      </c>
      <c r="C2652" s="4">
        <f>YEAR(SalesDataTable[[#This Row],[Order Date]])</f>
        <v>2026</v>
      </c>
      <c r="D2652" s="4" t="str">
        <f>"Q"&amp;ROUNDUP(MONTH(SalesDataTable[[#This Row],[Order Date]])/3,0)</f>
        <v>Q2</v>
      </c>
      <c r="E2652" s="4">
        <f>MONTH(SalesDataTable[[#This Row],[Order Date]])</f>
        <v>5</v>
      </c>
      <c r="F2652" s="4" t="str">
        <f>TEXT(SalesDataTable[[#This Row],[Order Date]],"MMM")</f>
        <v>May</v>
      </c>
      <c r="G2652" s="4" t="s">
        <v>6</v>
      </c>
      <c r="H2652" s="4" t="s">
        <v>27</v>
      </c>
      <c r="I2652" s="4" t="s">
        <v>28</v>
      </c>
      <c r="J2652" s="4" t="s">
        <v>3</v>
      </c>
      <c r="K2652" s="4" t="s">
        <v>9</v>
      </c>
      <c r="L2652" s="4" t="s">
        <v>37</v>
      </c>
      <c r="M2652" s="8">
        <v>1</v>
      </c>
      <c r="N2652" s="5">
        <v>154.07</v>
      </c>
      <c r="O2652" s="6">
        <v>0.05</v>
      </c>
      <c r="P2652" s="5">
        <v>78.400000000000006</v>
      </c>
      <c r="Q2652" s="5">
        <f t="shared" si="164"/>
        <v>146.36649999999997</v>
      </c>
      <c r="R2652" s="5">
        <f t="shared" si="165"/>
        <v>78.400000000000006</v>
      </c>
      <c r="S2652" s="5">
        <f t="shared" si="166"/>
        <v>67.966499999999968</v>
      </c>
      <c r="T2652" s="7">
        <f t="shared" si="167"/>
        <v>0.46435830603314271</v>
      </c>
    </row>
    <row r="2653" spans="1:20" ht="15.6">
      <c r="A2653" s="2">
        <v>5108</v>
      </c>
      <c r="B2653" s="3">
        <v>46193</v>
      </c>
      <c r="C2653" s="4">
        <f>YEAR(SalesDataTable[[#This Row],[Order Date]])</f>
        <v>2026</v>
      </c>
      <c r="D2653" s="4" t="str">
        <f>"Q"&amp;ROUNDUP(MONTH(SalesDataTable[[#This Row],[Order Date]])/3,0)</f>
        <v>Q2</v>
      </c>
      <c r="E2653" s="4">
        <f>MONTH(SalesDataTable[[#This Row],[Order Date]])</f>
        <v>6</v>
      </c>
      <c r="F2653" s="4" t="str">
        <f>TEXT(SalesDataTable[[#This Row],[Order Date]],"MMM")</f>
        <v>Jun</v>
      </c>
      <c r="G2653" s="4" t="s">
        <v>6</v>
      </c>
      <c r="H2653" s="4" t="s">
        <v>27</v>
      </c>
      <c r="I2653" s="4" t="s">
        <v>8</v>
      </c>
      <c r="J2653" s="4" t="s">
        <v>16</v>
      </c>
      <c r="K2653" s="4" t="s">
        <v>14</v>
      </c>
      <c r="L2653" s="4" t="s">
        <v>48</v>
      </c>
      <c r="M2653" s="8">
        <v>8</v>
      </c>
      <c r="N2653" s="5">
        <v>162.71</v>
      </c>
      <c r="O2653" s="6">
        <v>0.2</v>
      </c>
      <c r="P2653" s="5">
        <v>85.27</v>
      </c>
      <c r="Q2653" s="5">
        <f t="shared" si="164"/>
        <v>1041.3440000000001</v>
      </c>
      <c r="R2653" s="5">
        <f t="shared" si="165"/>
        <v>682.16</v>
      </c>
      <c r="S2653" s="5">
        <f t="shared" si="166"/>
        <v>359.18400000000008</v>
      </c>
      <c r="T2653" s="7">
        <f t="shared" si="167"/>
        <v>0.34492348349824847</v>
      </c>
    </row>
    <row r="2654" spans="1:20" ht="15.6">
      <c r="A2654" s="2">
        <v>5109</v>
      </c>
      <c r="B2654" s="3">
        <v>46167</v>
      </c>
      <c r="C2654" s="4">
        <f>YEAR(SalesDataTable[[#This Row],[Order Date]])</f>
        <v>2026</v>
      </c>
      <c r="D2654" s="4" t="str">
        <f>"Q"&amp;ROUNDUP(MONTH(SalesDataTable[[#This Row],[Order Date]])/3,0)</f>
        <v>Q2</v>
      </c>
      <c r="E2654" s="4">
        <f>MONTH(SalesDataTable[[#This Row],[Order Date]])</f>
        <v>5</v>
      </c>
      <c r="F2654" s="4" t="str">
        <f>TEXT(SalesDataTable[[#This Row],[Order Date]],"MMM")</f>
        <v>May</v>
      </c>
      <c r="G2654" s="4" t="s">
        <v>20</v>
      </c>
      <c r="H2654" s="4" t="s">
        <v>21</v>
      </c>
      <c r="I2654" s="4" t="s">
        <v>2</v>
      </c>
      <c r="J2654" s="4" t="s">
        <v>16</v>
      </c>
      <c r="K2654" s="4" t="s">
        <v>23</v>
      </c>
      <c r="L2654" s="4" t="s">
        <v>51</v>
      </c>
      <c r="M2654" s="8">
        <v>2</v>
      </c>
      <c r="N2654" s="5">
        <v>125.42</v>
      </c>
      <c r="O2654" s="6">
        <v>0</v>
      </c>
      <c r="P2654" s="5">
        <v>62.28</v>
      </c>
      <c r="Q2654" s="5">
        <f t="shared" si="164"/>
        <v>250.84</v>
      </c>
      <c r="R2654" s="5">
        <f t="shared" si="165"/>
        <v>124.56</v>
      </c>
      <c r="S2654" s="5">
        <f t="shared" si="166"/>
        <v>126.28</v>
      </c>
      <c r="T2654" s="7">
        <f t="shared" si="167"/>
        <v>0.50342848030617127</v>
      </c>
    </row>
    <row r="2655" spans="1:20" ht="15.6">
      <c r="A2655" s="2">
        <v>5110</v>
      </c>
      <c r="B2655" s="3">
        <v>46368</v>
      </c>
      <c r="C2655" s="4">
        <f>YEAR(SalesDataTable[[#This Row],[Order Date]])</f>
        <v>2026</v>
      </c>
      <c r="D2655" s="4" t="str">
        <f>"Q"&amp;ROUNDUP(MONTH(SalesDataTable[[#This Row],[Order Date]])/3,0)</f>
        <v>Q4</v>
      </c>
      <c r="E2655" s="4">
        <f>MONTH(SalesDataTable[[#This Row],[Order Date]])</f>
        <v>12</v>
      </c>
      <c r="F2655" s="4" t="str">
        <f>TEXT(SalesDataTable[[#This Row],[Order Date]],"MMM")</f>
        <v>Dec</v>
      </c>
      <c r="G2655" s="4" t="s">
        <v>20</v>
      </c>
      <c r="H2655" s="4" t="s">
        <v>21</v>
      </c>
      <c r="I2655" s="4" t="s">
        <v>2</v>
      </c>
      <c r="J2655" s="4" t="s">
        <v>13</v>
      </c>
      <c r="K2655" s="4" t="s">
        <v>4</v>
      </c>
      <c r="L2655" s="4" t="s">
        <v>22</v>
      </c>
      <c r="M2655" s="8">
        <v>1</v>
      </c>
      <c r="N2655" s="5">
        <v>51.57</v>
      </c>
      <c r="O2655" s="6">
        <v>0.1</v>
      </c>
      <c r="P2655" s="5">
        <v>23.11</v>
      </c>
      <c r="Q2655" s="5">
        <f t="shared" si="164"/>
        <v>46.413000000000004</v>
      </c>
      <c r="R2655" s="5">
        <f t="shared" si="165"/>
        <v>23.11</v>
      </c>
      <c r="S2655" s="5">
        <f t="shared" si="166"/>
        <v>23.303000000000004</v>
      </c>
      <c r="T2655" s="7">
        <f t="shared" si="167"/>
        <v>0.5020791588563549</v>
      </c>
    </row>
    <row r="2656" spans="1:20" ht="15.6">
      <c r="A2656" s="2">
        <v>5111</v>
      </c>
      <c r="B2656" s="3">
        <v>46339</v>
      </c>
      <c r="C2656" s="4">
        <f>YEAR(SalesDataTable[[#This Row],[Order Date]])</f>
        <v>2026</v>
      </c>
      <c r="D2656" s="4" t="str">
        <f>"Q"&amp;ROUNDUP(MONTH(SalesDataTable[[#This Row],[Order Date]])/3,0)</f>
        <v>Q4</v>
      </c>
      <c r="E2656" s="4">
        <f>MONTH(SalesDataTable[[#This Row],[Order Date]])</f>
        <v>11</v>
      </c>
      <c r="F2656" s="4" t="str">
        <f>TEXT(SalesDataTable[[#This Row],[Order Date]],"MMM")</f>
        <v>Nov</v>
      </c>
      <c r="G2656" s="4" t="s">
        <v>6</v>
      </c>
      <c r="H2656" s="4" t="s">
        <v>49</v>
      </c>
      <c r="I2656" s="4" t="s">
        <v>8</v>
      </c>
      <c r="J2656" s="4" t="s">
        <v>16</v>
      </c>
      <c r="K2656" s="4" t="s">
        <v>14</v>
      </c>
      <c r="L2656" s="4" t="s">
        <v>44</v>
      </c>
      <c r="M2656" s="8">
        <v>5</v>
      </c>
      <c r="N2656" s="5">
        <v>133.99</v>
      </c>
      <c r="O2656" s="6">
        <v>0.15</v>
      </c>
      <c r="P2656" s="5">
        <v>65.55</v>
      </c>
      <c r="Q2656" s="5">
        <f t="shared" si="164"/>
        <v>569.45749999999998</v>
      </c>
      <c r="R2656" s="5">
        <f t="shared" si="165"/>
        <v>327.75</v>
      </c>
      <c r="S2656" s="5">
        <f t="shared" si="166"/>
        <v>241.70749999999998</v>
      </c>
      <c r="T2656" s="7">
        <f t="shared" si="167"/>
        <v>0.42445221987593451</v>
      </c>
    </row>
    <row r="2657" spans="1:20" ht="15.6">
      <c r="A2657" s="2">
        <v>5112</v>
      </c>
      <c r="B2657" s="3">
        <v>46192</v>
      </c>
      <c r="C2657" s="4">
        <f>YEAR(SalesDataTable[[#This Row],[Order Date]])</f>
        <v>2026</v>
      </c>
      <c r="D2657" s="4" t="str">
        <f>"Q"&amp;ROUNDUP(MONTH(SalesDataTable[[#This Row],[Order Date]])/3,0)</f>
        <v>Q2</v>
      </c>
      <c r="E2657" s="4">
        <f>MONTH(SalesDataTable[[#This Row],[Order Date]])</f>
        <v>6</v>
      </c>
      <c r="F2657" s="4" t="str">
        <f>TEXT(SalesDataTable[[#This Row],[Order Date]],"MMM")</f>
        <v>Jun</v>
      </c>
      <c r="G2657" s="4" t="s">
        <v>0</v>
      </c>
      <c r="H2657" s="4" t="s">
        <v>1</v>
      </c>
      <c r="I2657" s="4" t="s">
        <v>28</v>
      </c>
      <c r="J2657" s="4" t="s">
        <v>3</v>
      </c>
      <c r="K2657" s="4" t="s">
        <v>34</v>
      </c>
      <c r="L2657" s="4" t="s">
        <v>42</v>
      </c>
      <c r="M2657" s="8">
        <v>2</v>
      </c>
      <c r="N2657" s="5">
        <v>37.04</v>
      </c>
      <c r="O2657" s="6">
        <v>0.05</v>
      </c>
      <c r="P2657" s="5">
        <v>13.76</v>
      </c>
      <c r="Q2657" s="5">
        <f t="shared" si="164"/>
        <v>70.375999999999991</v>
      </c>
      <c r="R2657" s="5">
        <f t="shared" si="165"/>
        <v>27.52</v>
      </c>
      <c r="S2657" s="5">
        <f t="shared" si="166"/>
        <v>42.855999999999995</v>
      </c>
      <c r="T2657" s="7">
        <f t="shared" si="167"/>
        <v>0.60895759918153913</v>
      </c>
    </row>
    <row r="2658" spans="1:20" ht="15.6">
      <c r="A2658" s="2">
        <v>5115</v>
      </c>
      <c r="B2658" s="3">
        <v>46354</v>
      </c>
      <c r="C2658" s="4">
        <f>YEAR(SalesDataTable[[#This Row],[Order Date]])</f>
        <v>2026</v>
      </c>
      <c r="D2658" s="4" t="str">
        <f>"Q"&amp;ROUNDUP(MONTH(SalesDataTable[[#This Row],[Order Date]])/3,0)</f>
        <v>Q4</v>
      </c>
      <c r="E2658" s="4">
        <f>MONTH(SalesDataTable[[#This Row],[Order Date]])</f>
        <v>11</v>
      </c>
      <c r="F2658" s="4" t="str">
        <f>TEXT(SalesDataTable[[#This Row],[Order Date]],"MMM")</f>
        <v>Nov</v>
      </c>
      <c r="G2658" s="4" t="s">
        <v>0</v>
      </c>
      <c r="H2658" s="4" t="s">
        <v>50</v>
      </c>
      <c r="I2658" s="4" t="s">
        <v>2</v>
      </c>
      <c r="J2658" s="4" t="s">
        <v>13</v>
      </c>
      <c r="K2658" s="4" t="s">
        <v>14</v>
      </c>
      <c r="L2658" s="4" t="s">
        <v>48</v>
      </c>
      <c r="M2658" s="8">
        <v>1</v>
      </c>
      <c r="N2658" s="5">
        <v>165.75</v>
      </c>
      <c r="O2658" s="6">
        <v>0.2</v>
      </c>
      <c r="P2658" s="5">
        <v>89.16</v>
      </c>
      <c r="Q2658" s="5">
        <f t="shared" si="164"/>
        <v>132.6</v>
      </c>
      <c r="R2658" s="5">
        <f t="shared" si="165"/>
        <v>89.16</v>
      </c>
      <c r="S2658" s="5">
        <f t="shared" si="166"/>
        <v>43.44</v>
      </c>
      <c r="T2658" s="7">
        <f t="shared" si="167"/>
        <v>0.32760180995475113</v>
      </c>
    </row>
    <row r="2659" spans="1:20" ht="15.6">
      <c r="A2659" s="2">
        <v>5117</v>
      </c>
      <c r="B2659" s="3">
        <v>46232</v>
      </c>
      <c r="C2659" s="4">
        <f>YEAR(SalesDataTable[[#This Row],[Order Date]])</f>
        <v>2026</v>
      </c>
      <c r="D2659" s="4" t="str">
        <f>"Q"&amp;ROUNDUP(MONTH(SalesDataTable[[#This Row],[Order Date]])/3,0)</f>
        <v>Q3</v>
      </c>
      <c r="E2659" s="4">
        <f>MONTH(SalesDataTable[[#This Row],[Order Date]])</f>
        <v>7</v>
      </c>
      <c r="F2659" s="4" t="str">
        <f>TEXT(SalesDataTable[[#This Row],[Order Date]],"MMM")</f>
        <v>Jul</v>
      </c>
      <c r="G2659" s="4" t="s">
        <v>6</v>
      </c>
      <c r="H2659" s="4" t="s">
        <v>41</v>
      </c>
      <c r="I2659" s="4" t="s">
        <v>2</v>
      </c>
      <c r="J2659" s="4" t="s">
        <v>16</v>
      </c>
      <c r="K2659" s="4" t="s">
        <v>9</v>
      </c>
      <c r="L2659" s="4" t="s">
        <v>37</v>
      </c>
      <c r="M2659" s="8">
        <v>1</v>
      </c>
      <c r="N2659" s="5">
        <v>154.87</v>
      </c>
      <c r="O2659" s="6">
        <v>0</v>
      </c>
      <c r="P2659" s="5">
        <v>80.459999999999994</v>
      </c>
      <c r="Q2659" s="5">
        <f t="shared" si="164"/>
        <v>154.87</v>
      </c>
      <c r="R2659" s="5">
        <f t="shared" si="165"/>
        <v>80.459999999999994</v>
      </c>
      <c r="S2659" s="5">
        <f t="shared" si="166"/>
        <v>74.410000000000011</v>
      </c>
      <c r="T2659" s="7">
        <f t="shared" si="167"/>
        <v>0.48046748886162594</v>
      </c>
    </row>
    <row r="2660" spans="1:20" ht="15.6">
      <c r="A2660" s="2">
        <v>5118</v>
      </c>
      <c r="B2660" s="3">
        <v>46226</v>
      </c>
      <c r="C2660" s="4">
        <f>YEAR(SalesDataTable[[#This Row],[Order Date]])</f>
        <v>2026</v>
      </c>
      <c r="D2660" s="4" t="str">
        <f>"Q"&amp;ROUNDUP(MONTH(SalesDataTable[[#This Row],[Order Date]])/3,0)</f>
        <v>Q3</v>
      </c>
      <c r="E2660" s="4">
        <f>MONTH(SalesDataTable[[#This Row],[Order Date]])</f>
        <v>7</v>
      </c>
      <c r="F2660" s="4" t="str">
        <f>TEXT(SalesDataTable[[#This Row],[Order Date]],"MMM")</f>
        <v>Jul</v>
      </c>
      <c r="G2660" s="4" t="s">
        <v>6</v>
      </c>
      <c r="H2660" s="4" t="s">
        <v>43</v>
      </c>
      <c r="I2660" s="4" t="s">
        <v>2</v>
      </c>
      <c r="J2660" s="4" t="s">
        <v>16</v>
      </c>
      <c r="K2660" s="4" t="s">
        <v>14</v>
      </c>
      <c r="L2660" s="4" t="s">
        <v>15</v>
      </c>
      <c r="M2660" s="8">
        <v>5</v>
      </c>
      <c r="N2660" s="5">
        <v>36.880000000000003</v>
      </c>
      <c r="O2660" s="6">
        <v>0.1</v>
      </c>
      <c r="P2660" s="5">
        <v>13.76</v>
      </c>
      <c r="Q2660" s="5">
        <f t="shared" si="164"/>
        <v>165.96</v>
      </c>
      <c r="R2660" s="5">
        <f t="shared" si="165"/>
        <v>68.8</v>
      </c>
      <c r="S2660" s="5">
        <f t="shared" si="166"/>
        <v>97.160000000000011</v>
      </c>
      <c r="T2660" s="7">
        <f t="shared" si="167"/>
        <v>0.58544227524704751</v>
      </c>
    </row>
    <row r="2661" spans="1:20" ht="15.6">
      <c r="A2661" s="2">
        <v>5119</v>
      </c>
      <c r="B2661" s="3">
        <v>46130</v>
      </c>
      <c r="C2661" s="4">
        <f>YEAR(SalesDataTable[[#This Row],[Order Date]])</f>
        <v>2026</v>
      </c>
      <c r="D2661" s="4" t="str">
        <f>"Q"&amp;ROUNDUP(MONTH(SalesDataTable[[#This Row],[Order Date]])/3,0)</f>
        <v>Q2</v>
      </c>
      <c r="E2661" s="4">
        <f>MONTH(SalesDataTable[[#This Row],[Order Date]])</f>
        <v>4</v>
      </c>
      <c r="F2661" s="4" t="str">
        <f>TEXT(SalesDataTable[[#This Row],[Order Date]],"MMM")</f>
        <v>Apr</v>
      </c>
      <c r="G2661" s="4" t="s">
        <v>0</v>
      </c>
      <c r="H2661" s="4" t="s">
        <v>50</v>
      </c>
      <c r="I2661" s="4" t="s">
        <v>2</v>
      </c>
      <c r="J2661" s="4" t="s">
        <v>16</v>
      </c>
      <c r="K2661" s="4" t="s">
        <v>9</v>
      </c>
      <c r="L2661" s="4" t="s">
        <v>10</v>
      </c>
      <c r="M2661" s="8">
        <v>1</v>
      </c>
      <c r="N2661" s="5">
        <v>93.32</v>
      </c>
      <c r="O2661" s="6">
        <v>0</v>
      </c>
      <c r="P2661" s="5">
        <v>44.82</v>
      </c>
      <c r="Q2661" s="5">
        <f t="shared" si="164"/>
        <v>93.32</v>
      </c>
      <c r="R2661" s="5">
        <f t="shared" si="165"/>
        <v>44.82</v>
      </c>
      <c r="S2661" s="5">
        <f t="shared" si="166"/>
        <v>48.499999999999993</v>
      </c>
      <c r="T2661" s="7">
        <f t="shared" si="167"/>
        <v>0.51971710244320612</v>
      </c>
    </row>
    <row r="2662" spans="1:20" ht="15.6">
      <c r="A2662" s="2">
        <v>5121</v>
      </c>
      <c r="B2662" s="3">
        <v>46162</v>
      </c>
      <c r="C2662" s="4">
        <f>YEAR(SalesDataTable[[#This Row],[Order Date]])</f>
        <v>2026</v>
      </c>
      <c r="D2662" s="4" t="str">
        <f>"Q"&amp;ROUNDUP(MONTH(SalesDataTable[[#This Row],[Order Date]])/3,0)</f>
        <v>Q2</v>
      </c>
      <c r="E2662" s="4">
        <f>MONTH(SalesDataTable[[#This Row],[Order Date]])</f>
        <v>5</v>
      </c>
      <c r="F2662" s="4" t="str">
        <f>TEXT(SalesDataTable[[#This Row],[Order Date]],"MMM")</f>
        <v>May</v>
      </c>
      <c r="G2662" s="4" t="s">
        <v>0</v>
      </c>
      <c r="H2662" s="4" t="s">
        <v>36</v>
      </c>
      <c r="I2662" s="4" t="s">
        <v>2</v>
      </c>
      <c r="J2662" s="4" t="s">
        <v>13</v>
      </c>
      <c r="K2662" s="4" t="s">
        <v>34</v>
      </c>
      <c r="L2662" s="4" t="s">
        <v>38</v>
      </c>
      <c r="M2662" s="8">
        <v>2</v>
      </c>
      <c r="N2662" s="5">
        <v>121.96</v>
      </c>
      <c r="O2662" s="6">
        <v>0.05</v>
      </c>
      <c r="P2662" s="5">
        <v>71.2</v>
      </c>
      <c r="Q2662" s="5">
        <f t="shared" si="164"/>
        <v>231.72399999999999</v>
      </c>
      <c r="R2662" s="5">
        <f t="shared" si="165"/>
        <v>142.4</v>
      </c>
      <c r="S2662" s="5">
        <f t="shared" si="166"/>
        <v>89.323999999999984</v>
      </c>
      <c r="T2662" s="7">
        <f t="shared" si="167"/>
        <v>0.38547582468799085</v>
      </c>
    </row>
    <row r="2663" spans="1:20" ht="15.6">
      <c r="A2663" s="2">
        <v>5127</v>
      </c>
      <c r="B2663" s="3">
        <v>46364</v>
      </c>
      <c r="C2663" s="4">
        <f>YEAR(SalesDataTable[[#This Row],[Order Date]])</f>
        <v>2026</v>
      </c>
      <c r="D2663" s="4" t="str">
        <f>"Q"&amp;ROUNDUP(MONTH(SalesDataTable[[#This Row],[Order Date]])/3,0)</f>
        <v>Q4</v>
      </c>
      <c r="E2663" s="4">
        <f>MONTH(SalesDataTable[[#This Row],[Order Date]])</f>
        <v>12</v>
      </c>
      <c r="F2663" s="4" t="str">
        <f>TEXT(SalesDataTable[[#This Row],[Order Date]],"MMM")</f>
        <v>Dec</v>
      </c>
      <c r="G2663" s="4" t="s">
        <v>6</v>
      </c>
      <c r="H2663" s="4" t="s">
        <v>41</v>
      </c>
      <c r="I2663" s="4" t="s">
        <v>28</v>
      </c>
      <c r="J2663" s="4" t="s">
        <v>3</v>
      </c>
      <c r="K2663" s="4" t="s">
        <v>23</v>
      </c>
      <c r="L2663" s="4" t="s">
        <v>51</v>
      </c>
      <c r="M2663" s="8">
        <v>1</v>
      </c>
      <c r="N2663" s="5">
        <v>122.65</v>
      </c>
      <c r="O2663" s="6">
        <v>0</v>
      </c>
      <c r="P2663" s="5">
        <v>58.9</v>
      </c>
      <c r="Q2663" s="5">
        <f t="shared" si="164"/>
        <v>122.65</v>
      </c>
      <c r="R2663" s="5">
        <f t="shared" si="165"/>
        <v>58.9</v>
      </c>
      <c r="S2663" s="5">
        <f t="shared" si="166"/>
        <v>63.750000000000007</v>
      </c>
      <c r="T2663" s="7">
        <f t="shared" si="167"/>
        <v>0.51977170811251527</v>
      </c>
    </row>
    <row r="2664" spans="1:20" ht="15.6">
      <c r="A2664" s="2">
        <v>5129</v>
      </c>
      <c r="B2664" s="3">
        <v>46225</v>
      </c>
      <c r="C2664" s="4">
        <f>YEAR(SalesDataTable[[#This Row],[Order Date]])</f>
        <v>2026</v>
      </c>
      <c r="D2664" s="4" t="str">
        <f>"Q"&amp;ROUNDUP(MONTH(SalesDataTable[[#This Row],[Order Date]])/3,0)</f>
        <v>Q3</v>
      </c>
      <c r="E2664" s="4">
        <f>MONTH(SalesDataTable[[#This Row],[Order Date]])</f>
        <v>7</v>
      </c>
      <c r="F2664" s="4" t="str">
        <f>TEXT(SalesDataTable[[#This Row],[Order Date]],"MMM")</f>
        <v>Jul</v>
      </c>
      <c r="G2664" s="4" t="s">
        <v>6</v>
      </c>
      <c r="H2664" s="4" t="s">
        <v>43</v>
      </c>
      <c r="I2664" s="4" t="s">
        <v>2</v>
      </c>
      <c r="J2664" s="4" t="s">
        <v>3</v>
      </c>
      <c r="K2664" s="4" t="s">
        <v>4</v>
      </c>
      <c r="L2664" s="4" t="s">
        <v>5</v>
      </c>
      <c r="M2664" s="8">
        <v>1</v>
      </c>
      <c r="N2664" s="5">
        <v>80.05</v>
      </c>
      <c r="O2664" s="6">
        <v>0.05</v>
      </c>
      <c r="P2664" s="5">
        <v>43.81</v>
      </c>
      <c r="Q2664" s="5">
        <f t="shared" si="164"/>
        <v>76.047499999999999</v>
      </c>
      <c r="R2664" s="5">
        <f t="shared" si="165"/>
        <v>43.81</v>
      </c>
      <c r="S2664" s="5">
        <f t="shared" si="166"/>
        <v>32.237499999999997</v>
      </c>
      <c r="T2664" s="7">
        <f t="shared" si="167"/>
        <v>0.42391268615010352</v>
      </c>
    </row>
    <row r="2665" spans="1:20" ht="15.6">
      <c r="A2665" s="2">
        <v>5131</v>
      </c>
      <c r="B2665" s="3">
        <v>46344</v>
      </c>
      <c r="C2665" s="4">
        <f>YEAR(SalesDataTable[[#This Row],[Order Date]])</f>
        <v>2026</v>
      </c>
      <c r="D2665" s="4" t="str">
        <f>"Q"&amp;ROUNDUP(MONTH(SalesDataTable[[#This Row],[Order Date]])/3,0)</f>
        <v>Q4</v>
      </c>
      <c r="E2665" s="4">
        <f>MONTH(SalesDataTable[[#This Row],[Order Date]])</f>
        <v>11</v>
      </c>
      <c r="F2665" s="4" t="str">
        <f>TEXT(SalesDataTable[[#This Row],[Order Date]],"MMM")</f>
        <v>Nov</v>
      </c>
      <c r="G2665" s="4" t="s">
        <v>20</v>
      </c>
      <c r="H2665" s="4" t="s">
        <v>33</v>
      </c>
      <c r="I2665" s="4" t="s">
        <v>19</v>
      </c>
      <c r="J2665" s="4" t="s">
        <v>13</v>
      </c>
      <c r="K2665" s="4" t="s">
        <v>9</v>
      </c>
      <c r="L2665" s="4" t="s">
        <v>46</v>
      </c>
      <c r="M2665" s="8">
        <v>3</v>
      </c>
      <c r="N2665" s="5">
        <v>70.599999999999994</v>
      </c>
      <c r="O2665" s="6">
        <v>0.05</v>
      </c>
      <c r="P2665" s="5">
        <v>32.68</v>
      </c>
      <c r="Q2665" s="5">
        <f t="shared" si="164"/>
        <v>201.20999999999998</v>
      </c>
      <c r="R2665" s="5">
        <f t="shared" si="165"/>
        <v>98.039999999999992</v>
      </c>
      <c r="S2665" s="5">
        <f t="shared" si="166"/>
        <v>103.16999999999999</v>
      </c>
      <c r="T2665" s="7">
        <f t="shared" si="167"/>
        <v>0.5127478753541076</v>
      </c>
    </row>
    <row r="2666" spans="1:20" ht="15.6">
      <c r="A2666" s="2">
        <v>5132</v>
      </c>
      <c r="B2666" s="3">
        <v>46242</v>
      </c>
      <c r="C2666" s="4">
        <f>YEAR(SalesDataTable[[#This Row],[Order Date]])</f>
        <v>2026</v>
      </c>
      <c r="D2666" s="4" t="str">
        <f>"Q"&amp;ROUNDUP(MONTH(SalesDataTable[[#This Row],[Order Date]])/3,0)</f>
        <v>Q3</v>
      </c>
      <c r="E2666" s="4">
        <f>MONTH(SalesDataTable[[#This Row],[Order Date]])</f>
        <v>8</v>
      </c>
      <c r="F2666" s="4" t="str">
        <f>TEXT(SalesDataTable[[#This Row],[Order Date]],"MMM")</f>
        <v>Aug</v>
      </c>
      <c r="G2666" s="4" t="s">
        <v>6</v>
      </c>
      <c r="H2666" s="4" t="s">
        <v>43</v>
      </c>
      <c r="I2666" s="4" t="s">
        <v>2</v>
      </c>
      <c r="J2666" s="4" t="s">
        <v>16</v>
      </c>
      <c r="K2666" s="4" t="s">
        <v>4</v>
      </c>
      <c r="L2666" s="4" t="s">
        <v>26</v>
      </c>
      <c r="M2666" s="8">
        <v>1</v>
      </c>
      <c r="N2666" s="5">
        <v>40.51</v>
      </c>
      <c r="O2666" s="6">
        <v>0.05</v>
      </c>
      <c r="P2666" s="5">
        <v>16.29</v>
      </c>
      <c r="Q2666" s="5">
        <f t="shared" si="164"/>
        <v>38.484499999999997</v>
      </c>
      <c r="R2666" s="5">
        <f t="shared" si="165"/>
        <v>16.29</v>
      </c>
      <c r="S2666" s="5">
        <f t="shared" si="166"/>
        <v>22.194499999999998</v>
      </c>
      <c r="T2666" s="7">
        <f t="shared" si="167"/>
        <v>0.57671270251659756</v>
      </c>
    </row>
    <row r="2667" spans="1:20" ht="15.6">
      <c r="A2667" s="2">
        <v>5133</v>
      </c>
      <c r="B2667" s="3">
        <v>46197</v>
      </c>
      <c r="C2667" s="4">
        <f>YEAR(SalesDataTable[[#This Row],[Order Date]])</f>
        <v>2026</v>
      </c>
      <c r="D2667" s="4" t="str">
        <f>"Q"&amp;ROUNDUP(MONTH(SalesDataTable[[#This Row],[Order Date]])/3,0)</f>
        <v>Q2</v>
      </c>
      <c r="E2667" s="4">
        <f>MONTH(SalesDataTable[[#This Row],[Order Date]])</f>
        <v>6</v>
      </c>
      <c r="F2667" s="4" t="str">
        <f>TEXT(SalesDataTable[[#This Row],[Order Date]],"MMM")</f>
        <v>Jun</v>
      </c>
      <c r="G2667" s="4" t="s">
        <v>0</v>
      </c>
      <c r="H2667" s="4" t="s">
        <v>1</v>
      </c>
      <c r="I2667" s="4" t="s">
        <v>2</v>
      </c>
      <c r="J2667" s="4" t="s">
        <v>16</v>
      </c>
      <c r="K2667" s="4" t="s">
        <v>23</v>
      </c>
      <c r="L2667" s="4" t="s">
        <v>40</v>
      </c>
      <c r="M2667" s="8">
        <v>1</v>
      </c>
      <c r="N2667" s="5">
        <v>81.99</v>
      </c>
      <c r="O2667" s="6">
        <v>0.15</v>
      </c>
      <c r="P2667" s="5">
        <v>40.29</v>
      </c>
      <c r="Q2667" s="5">
        <f t="shared" si="164"/>
        <v>69.691499999999991</v>
      </c>
      <c r="R2667" s="5">
        <f t="shared" si="165"/>
        <v>40.29</v>
      </c>
      <c r="S2667" s="5">
        <f t="shared" si="166"/>
        <v>29.401499999999992</v>
      </c>
      <c r="T2667" s="7">
        <f t="shared" si="167"/>
        <v>0.4218807171606293</v>
      </c>
    </row>
    <row r="2668" spans="1:20" ht="15.6">
      <c r="A2668" s="2">
        <v>5134</v>
      </c>
      <c r="B2668" s="3">
        <v>46384</v>
      </c>
      <c r="C2668" s="4">
        <f>YEAR(SalesDataTable[[#This Row],[Order Date]])</f>
        <v>2026</v>
      </c>
      <c r="D2668" s="4" t="str">
        <f>"Q"&amp;ROUNDUP(MONTH(SalesDataTable[[#This Row],[Order Date]])/3,0)</f>
        <v>Q4</v>
      </c>
      <c r="E2668" s="4">
        <f>MONTH(SalesDataTable[[#This Row],[Order Date]])</f>
        <v>12</v>
      </c>
      <c r="F2668" s="4" t="str">
        <f>TEXT(SalesDataTable[[#This Row],[Order Date]],"MMM")</f>
        <v>Dec</v>
      </c>
      <c r="G2668" s="4" t="s">
        <v>6</v>
      </c>
      <c r="H2668" s="4" t="s">
        <v>49</v>
      </c>
      <c r="I2668" s="4" t="s">
        <v>19</v>
      </c>
      <c r="J2668" s="4" t="s">
        <v>3</v>
      </c>
      <c r="K2668" s="4" t="s">
        <v>9</v>
      </c>
      <c r="L2668" s="4" t="s">
        <v>10</v>
      </c>
      <c r="M2668" s="8">
        <v>1</v>
      </c>
      <c r="N2668" s="5">
        <v>90.99</v>
      </c>
      <c r="O2668" s="6">
        <v>0.05</v>
      </c>
      <c r="P2668" s="5">
        <v>44.78</v>
      </c>
      <c r="Q2668" s="5">
        <f t="shared" si="164"/>
        <v>86.440499999999986</v>
      </c>
      <c r="R2668" s="5">
        <f t="shared" si="165"/>
        <v>44.78</v>
      </c>
      <c r="S2668" s="5">
        <f t="shared" si="166"/>
        <v>41.660499999999985</v>
      </c>
      <c r="T2668" s="7">
        <f t="shared" si="167"/>
        <v>0.48195579618350187</v>
      </c>
    </row>
    <row r="2669" spans="1:20" ht="15.6">
      <c r="A2669" s="2">
        <v>5135</v>
      </c>
      <c r="B2669" s="3">
        <v>46386</v>
      </c>
      <c r="C2669" s="4">
        <f>YEAR(SalesDataTable[[#This Row],[Order Date]])</f>
        <v>2026</v>
      </c>
      <c r="D2669" s="4" t="str">
        <f>"Q"&amp;ROUNDUP(MONTH(SalesDataTable[[#This Row],[Order Date]])/3,0)</f>
        <v>Q4</v>
      </c>
      <c r="E2669" s="4">
        <f>MONTH(SalesDataTable[[#This Row],[Order Date]])</f>
        <v>12</v>
      </c>
      <c r="F2669" s="4" t="str">
        <f>TEXT(SalesDataTable[[#This Row],[Order Date]],"MMM")</f>
        <v>Dec</v>
      </c>
      <c r="G2669" s="4" t="s">
        <v>11</v>
      </c>
      <c r="H2669" s="4" t="s">
        <v>39</v>
      </c>
      <c r="I2669" s="4" t="s">
        <v>2</v>
      </c>
      <c r="J2669" s="4" t="s">
        <v>13</v>
      </c>
      <c r="K2669" s="4" t="s">
        <v>4</v>
      </c>
      <c r="L2669" s="4" t="s">
        <v>22</v>
      </c>
      <c r="M2669" s="8">
        <v>5</v>
      </c>
      <c r="N2669" s="5">
        <v>51.78</v>
      </c>
      <c r="O2669" s="6">
        <v>0.15</v>
      </c>
      <c r="P2669" s="5">
        <v>22.37</v>
      </c>
      <c r="Q2669" s="5">
        <f t="shared" si="164"/>
        <v>220.06499999999997</v>
      </c>
      <c r="R2669" s="5">
        <f t="shared" si="165"/>
        <v>111.85000000000001</v>
      </c>
      <c r="S2669" s="5">
        <f t="shared" si="166"/>
        <v>108.21499999999996</v>
      </c>
      <c r="T2669" s="7">
        <f t="shared" si="167"/>
        <v>0.49174107650012483</v>
      </c>
    </row>
    <row r="2670" spans="1:20" ht="15.6">
      <c r="A2670" s="2">
        <v>5136</v>
      </c>
      <c r="B2670" s="3">
        <v>46354</v>
      </c>
      <c r="C2670" s="4">
        <f>YEAR(SalesDataTable[[#This Row],[Order Date]])</f>
        <v>2026</v>
      </c>
      <c r="D2670" s="4" t="str">
        <f>"Q"&amp;ROUNDUP(MONTH(SalesDataTable[[#This Row],[Order Date]])/3,0)</f>
        <v>Q4</v>
      </c>
      <c r="E2670" s="4">
        <f>MONTH(SalesDataTable[[#This Row],[Order Date]])</f>
        <v>11</v>
      </c>
      <c r="F2670" s="4" t="str">
        <f>TEXT(SalesDataTable[[#This Row],[Order Date]],"MMM")</f>
        <v>Nov</v>
      </c>
      <c r="G2670" s="4" t="s">
        <v>11</v>
      </c>
      <c r="H2670" s="4" t="s">
        <v>12</v>
      </c>
      <c r="I2670" s="4" t="s">
        <v>28</v>
      </c>
      <c r="J2670" s="4" t="s">
        <v>13</v>
      </c>
      <c r="K2670" s="4" t="s">
        <v>23</v>
      </c>
      <c r="L2670" s="4" t="s">
        <v>29</v>
      </c>
      <c r="M2670" s="8">
        <v>4</v>
      </c>
      <c r="N2670" s="5">
        <v>198.02</v>
      </c>
      <c r="O2670" s="6">
        <v>0.05</v>
      </c>
      <c r="P2670" s="5">
        <v>103.82</v>
      </c>
      <c r="Q2670" s="5">
        <f t="shared" si="164"/>
        <v>752.476</v>
      </c>
      <c r="R2670" s="5">
        <f t="shared" si="165"/>
        <v>415.28</v>
      </c>
      <c r="S2670" s="5">
        <f t="shared" si="166"/>
        <v>337.19600000000003</v>
      </c>
      <c r="T2670" s="7">
        <f t="shared" si="167"/>
        <v>0.44811528872681655</v>
      </c>
    </row>
    <row r="2671" spans="1:20" ht="15.6">
      <c r="A2671" s="2">
        <v>5137</v>
      </c>
      <c r="B2671" s="3">
        <v>46164</v>
      </c>
      <c r="C2671" s="4">
        <f>YEAR(SalesDataTable[[#This Row],[Order Date]])</f>
        <v>2026</v>
      </c>
      <c r="D2671" s="4" t="str">
        <f>"Q"&amp;ROUNDUP(MONTH(SalesDataTable[[#This Row],[Order Date]])/3,0)</f>
        <v>Q2</v>
      </c>
      <c r="E2671" s="4">
        <f>MONTH(SalesDataTable[[#This Row],[Order Date]])</f>
        <v>5</v>
      </c>
      <c r="F2671" s="4" t="str">
        <f>TEXT(SalesDataTable[[#This Row],[Order Date]],"MMM")</f>
        <v>May</v>
      </c>
      <c r="G2671" s="4" t="s">
        <v>20</v>
      </c>
      <c r="H2671" s="4" t="s">
        <v>47</v>
      </c>
      <c r="I2671" s="4" t="s">
        <v>2</v>
      </c>
      <c r="J2671" s="4" t="s">
        <v>16</v>
      </c>
      <c r="K2671" s="4" t="s">
        <v>9</v>
      </c>
      <c r="L2671" s="4" t="s">
        <v>37</v>
      </c>
      <c r="M2671" s="8">
        <v>4</v>
      </c>
      <c r="N2671" s="5">
        <v>155.4</v>
      </c>
      <c r="O2671" s="6">
        <v>0.05</v>
      </c>
      <c r="P2671" s="5">
        <v>77.31</v>
      </c>
      <c r="Q2671" s="5">
        <f t="shared" si="164"/>
        <v>590.52</v>
      </c>
      <c r="R2671" s="5">
        <f t="shared" si="165"/>
        <v>309.24</v>
      </c>
      <c r="S2671" s="5">
        <f t="shared" si="166"/>
        <v>281.27999999999997</v>
      </c>
      <c r="T2671" s="7">
        <f t="shared" si="167"/>
        <v>0.47632595001016048</v>
      </c>
    </row>
    <row r="2672" spans="1:20" ht="15.6">
      <c r="A2672" s="2">
        <v>5138</v>
      </c>
      <c r="B2672" s="3">
        <v>46283</v>
      </c>
      <c r="C2672" s="4">
        <f>YEAR(SalesDataTable[[#This Row],[Order Date]])</f>
        <v>2026</v>
      </c>
      <c r="D2672" s="4" t="str">
        <f>"Q"&amp;ROUNDUP(MONTH(SalesDataTable[[#This Row],[Order Date]])/3,0)</f>
        <v>Q3</v>
      </c>
      <c r="E2672" s="4">
        <f>MONTH(SalesDataTable[[#This Row],[Order Date]])</f>
        <v>9</v>
      </c>
      <c r="F2672" s="4" t="str">
        <f>TEXT(SalesDataTable[[#This Row],[Order Date]],"MMM")</f>
        <v>Sep</v>
      </c>
      <c r="G2672" s="4" t="s">
        <v>0</v>
      </c>
      <c r="H2672" s="4" t="s">
        <v>1</v>
      </c>
      <c r="I2672" s="4" t="s">
        <v>8</v>
      </c>
      <c r="J2672" s="4" t="s">
        <v>16</v>
      </c>
      <c r="K2672" s="4" t="s">
        <v>9</v>
      </c>
      <c r="L2672" s="4" t="s">
        <v>10</v>
      </c>
      <c r="M2672" s="8">
        <v>8</v>
      </c>
      <c r="N2672" s="5">
        <v>94.21</v>
      </c>
      <c r="O2672" s="6">
        <v>0.1</v>
      </c>
      <c r="P2672" s="5">
        <v>45.05</v>
      </c>
      <c r="Q2672" s="5">
        <f t="shared" si="164"/>
        <v>678.31200000000001</v>
      </c>
      <c r="R2672" s="5">
        <f t="shared" si="165"/>
        <v>360.4</v>
      </c>
      <c r="S2672" s="5">
        <f t="shared" si="166"/>
        <v>317.91200000000003</v>
      </c>
      <c r="T2672" s="7">
        <f t="shared" si="167"/>
        <v>0.46868107891353833</v>
      </c>
    </row>
    <row r="2673" spans="1:20" ht="15.6">
      <c r="A2673" s="2">
        <v>5139</v>
      </c>
      <c r="B2673" s="3">
        <v>46120</v>
      </c>
      <c r="C2673" s="4">
        <f>YEAR(SalesDataTable[[#This Row],[Order Date]])</f>
        <v>2026</v>
      </c>
      <c r="D2673" s="4" t="str">
        <f>"Q"&amp;ROUNDUP(MONTH(SalesDataTable[[#This Row],[Order Date]])/3,0)</f>
        <v>Q2</v>
      </c>
      <c r="E2673" s="4">
        <f>MONTH(SalesDataTable[[#This Row],[Order Date]])</f>
        <v>4</v>
      </c>
      <c r="F2673" s="4" t="str">
        <f>TEXT(SalesDataTable[[#This Row],[Order Date]],"MMM")</f>
        <v>Apr</v>
      </c>
      <c r="G2673" s="4" t="s">
        <v>0</v>
      </c>
      <c r="H2673" s="4" t="s">
        <v>50</v>
      </c>
      <c r="I2673" s="4" t="s">
        <v>2</v>
      </c>
      <c r="J2673" s="4" t="s">
        <v>3</v>
      </c>
      <c r="K2673" s="4" t="s">
        <v>34</v>
      </c>
      <c r="L2673" s="4" t="s">
        <v>45</v>
      </c>
      <c r="M2673" s="8">
        <v>2</v>
      </c>
      <c r="N2673" s="5">
        <v>51.4</v>
      </c>
      <c r="O2673" s="6">
        <v>0</v>
      </c>
      <c r="P2673" s="5">
        <v>21.99</v>
      </c>
      <c r="Q2673" s="5">
        <f t="shared" si="164"/>
        <v>102.8</v>
      </c>
      <c r="R2673" s="5">
        <f t="shared" si="165"/>
        <v>43.98</v>
      </c>
      <c r="S2673" s="5">
        <f t="shared" si="166"/>
        <v>58.82</v>
      </c>
      <c r="T2673" s="7">
        <f t="shared" si="167"/>
        <v>0.57217898832684821</v>
      </c>
    </row>
    <row r="2674" spans="1:20" ht="15.6">
      <c r="A2674" s="2">
        <v>5146</v>
      </c>
      <c r="B2674" s="3">
        <v>46348</v>
      </c>
      <c r="C2674" s="4">
        <f>YEAR(SalesDataTable[[#This Row],[Order Date]])</f>
        <v>2026</v>
      </c>
      <c r="D2674" s="4" t="str">
        <f>"Q"&amp;ROUNDUP(MONTH(SalesDataTable[[#This Row],[Order Date]])/3,0)</f>
        <v>Q4</v>
      </c>
      <c r="E2674" s="4">
        <f>MONTH(SalesDataTable[[#This Row],[Order Date]])</f>
        <v>11</v>
      </c>
      <c r="F2674" s="4" t="str">
        <f>TEXT(SalesDataTable[[#This Row],[Order Date]],"MMM")</f>
        <v>Nov</v>
      </c>
      <c r="G2674" s="4" t="s">
        <v>6</v>
      </c>
      <c r="H2674" s="4" t="s">
        <v>27</v>
      </c>
      <c r="I2674" s="4" t="s">
        <v>2</v>
      </c>
      <c r="J2674" s="4" t="s">
        <v>13</v>
      </c>
      <c r="K2674" s="4" t="s">
        <v>34</v>
      </c>
      <c r="L2674" s="4" t="s">
        <v>42</v>
      </c>
      <c r="M2674" s="8">
        <v>1</v>
      </c>
      <c r="N2674" s="5">
        <v>35.79</v>
      </c>
      <c r="O2674" s="6">
        <v>0.1</v>
      </c>
      <c r="P2674" s="5">
        <v>14.17</v>
      </c>
      <c r="Q2674" s="5">
        <f t="shared" si="164"/>
        <v>32.210999999999999</v>
      </c>
      <c r="R2674" s="5">
        <f t="shared" si="165"/>
        <v>14.17</v>
      </c>
      <c r="S2674" s="5">
        <f t="shared" si="166"/>
        <v>18.040999999999997</v>
      </c>
      <c r="T2674" s="7">
        <f t="shared" si="167"/>
        <v>0.56008816863804278</v>
      </c>
    </row>
    <row r="2675" spans="1:20" ht="15.6">
      <c r="A2675" s="2">
        <v>5147</v>
      </c>
      <c r="B2675" s="3">
        <v>46281</v>
      </c>
      <c r="C2675" s="4">
        <f>YEAR(SalesDataTable[[#This Row],[Order Date]])</f>
        <v>2026</v>
      </c>
      <c r="D2675" s="4" t="str">
        <f>"Q"&amp;ROUNDUP(MONTH(SalesDataTable[[#This Row],[Order Date]])/3,0)</f>
        <v>Q3</v>
      </c>
      <c r="E2675" s="4">
        <f>MONTH(SalesDataTable[[#This Row],[Order Date]])</f>
        <v>9</v>
      </c>
      <c r="F2675" s="4" t="str">
        <f>TEXT(SalesDataTable[[#This Row],[Order Date]],"MMM")</f>
        <v>Sep</v>
      </c>
      <c r="G2675" s="4" t="s">
        <v>20</v>
      </c>
      <c r="H2675" s="4" t="s">
        <v>47</v>
      </c>
      <c r="I2675" s="4" t="s">
        <v>2</v>
      </c>
      <c r="J2675" s="4" t="s">
        <v>13</v>
      </c>
      <c r="K2675" s="4" t="s">
        <v>9</v>
      </c>
      <c r="L2675" s="4" t="s">
        <v>17</v>
      </c>
      <c r="M2675" s="8">
        <v>2</v>
      </c>
      <c r="N2675" s="5">
        <v>145.35</v>
      </c>
      <c r="O2675" s="6">
        <v>0.05</v>
      </c>
      <c r="P2675" s="5">
        <v>78.39</v>
      </c>
      <c r="Q2675" s="5">
        <f t="shared" si="164"/>
        <v>276.16499999999996</v>
      </c>
      <c r="R2675" s="5">
        <f t="shared" si="165"/>
        <v>156.78</v>
      </c>
      <c r="S2675" s="5">
        <f t="shared" si="166"/>
        <v>119.38499999999996</v>
      </c>
      <c r="T2675" s="7">
        <f t="shared" si="167"/>
        <v>0.4322959100537721</v>
      </c>
    </row>
    <row r="2676" spans="1:20" ht="15.6">
      <c r="A2676" s="2">
        <v>5148</v>
      </c>
      <c r="B2676" s="3">
        <v>46142</v>
      </c>
      <c r="C2676" s="4">
        <f>YEAR(SalesDataTable[[#This Row],[Order Date]])</f>
        <v>2026</v>
      </c>
      <c r="D2676" s="4" t="str">
        <f>"Q"&amp;ROUNDUP(MONTH(SalesDataTable[[#This Row],[Order Date]])/3,0)</f>
        <v>Q2</v>
      </c>
      <c r="E2676" s="4">
        <f>MONTH(SalesDataTable[[#This Row],[Order Date]])</f>
        <v>4</v>
      </c>
      <c r="F2676" s="4" t="str">
        <f>TEXT(SalesDataTable[[#This Row],[Order Date]],"MMM")</f>
        <v>Apr</v>
      </c>
      <c r="G2676" s="4" t="s">
        <v>11</v>
      </c>
      <c r="H2676" s="4" t="s">
        <v>39</v>
      </c>
      <c r="I2676" s="4" t="s">
        <v>2</v>
      </c>
      <c r="J2676" s="4" t="s">
        <v>3</v>
      </c>
      <c r="K2676" s="4" t="s">
        <v>14</v>
      </c>
      <c r="L2676" s="4" t="s">
        <v>44</v>
      </c>
      <c r="M2676" s="8">
        <v>1</v>
      </c>
      <c r="N2676" s="5">
        <v>130.34</v>
      </c>
      <c r="O2676" s="6">
        <v>0.1</v>
      </c>
      <c r="P2676" s="5">
        <v>66.680000000000007</v>
      </c>
      <c r="Q2676" s="5">
        <f t="shared" si="164"/>
        <v>117.30600000000001</v>
      </c>
      <c r="R2676" s="5">
        <f t="shared" si="165"/>
        <v>66.680000000000007</v>
      </c>
      <c r="S2676" s="5">
        <f t="shared" si="166"/>
        <v>50.626000000000005</v>
      </c>
      <c r="T2676" s="7">
        <f t="shared" si="167"/>
        <v>0.43157212759790631</v>
      </c>
    </row>
    <row r="2677" spans="1:20" ht="15.6">
      <c r="A2677" s="2">
        <v>5149</v>
      </c>
      <c r="B2677" s="3">
        <v>46096</v>
      </c>
      <c r="C2677" s="4">
        <f>YEAR(SalesDataTable[[#This Row],[Order Date]])</f>
        <v>2026</v>
      </c>
      <c r="D2677" s="4" t="str">
        <f>"Q"&amp;ROUNDUP(MONTH(SalesDataTable[[#This Row],[Order Date]])/3,0)</f>
        <v>Q1</v>
      </c>
      <c r="E2677" s="4">
        <f>MONTH(SalesDataTable[[#This Row],[Order Date]])</f>
        <v>3</v>
      </c>
      <c r="F2677" s="4" t="str">
        <f>TEXT(SalesDataTable[[#This Row],[Order Date]],"MMM")</f>
        <v>Mar</v>
      </c>
      <c r="G2677" s="4" t="s">
        <v>6</v>
      </c>
      <c r="H2677" s="4" t="s">
        <v>43</v>
      </c>
      <c r="I2677" s="4" t="s">
        <v>19</v>
      </c>
      <c r="J2677" s="4" t="s">
        <v>13</v>
      </c>
      <c r="K2677" s="4" t="s">
        <v>14</v>
      </c>
      <c r="L2677" s="4" t="s">
        <v>15</v>
      </c>
      <c r="M2677" s="8">
        <v>1</v>
      </c>
      <c r="N2677" s="5">
        <v>35.340000000000003</v>
      </c>
      <c r="O2677" s="6">
        <v>0.05</v>
      </c>
      <c r="P2677" s="5">
        <v>13.37</v>
      </c>
      <c r="Q2677" s="5">
        <f t="shared" si="164"/>
        <v>33.573</v>
      </c>
      <c r="R2677" s="5">
        <f t="shared" si="165"/>
        <v>13.37</v>
      </c>
      <c r="S2677" s="5">
        <f t="shared" si="166"/>
        <v>20.203000000000003</v>
      </c>
      <c r="T2677" s="7">
        <f t="shared" si="167"/>
        <v>0.60176332171685587</v>
      </c>
    </row>
    <row r="2678" spans="1:20" ht="15.6">
      <c r="A2678" s="2">
        <v>5151</v>
      </c>
      <c r="B2678" s="3">
        <v>46335</v>
      </c>
      <c r="C2678" s="4">
        <f>YEAR(SalesDataTable[[#This Row],[Order Date]])</f>
        <v>2026</v>
      </c>
      <c r="D2678" s="4" t="str">
        <f>"Q"&amp;ROUNDUP(MONTH(SalesDataTable[[#This Row],[Order Date]])/3,0)</f>
        <v>Q4</v>
      </c>
      <c r="E2678" s="4">
        <f>MONTH(SalesDataTable[[#This Row],[Order Date]])</f>
        <v>11</v>
      </c>
      <c r="F2678" s="4" t="str">
        <f>TEXT(SalesDataTable[[#This Row],[Order Date]],"MMM")</f>
        <v>Nov</v>
      </c>
      <c r="G2678" s="4" t="s">
        <v>11</v>
      </c>
      <c r="H2678" s="4" t="s">
        <v>52</v>
      </c>
      <c r="I2678" s="4" t="s">
        <v>8</v>
      </c>
      <c r="J2678" s="4" t="s">
        <v>16</v>
      </c>
      <c r="K2678" s="4" t="s">
        <v>34</v>
      </c>
      <c r="L2678" s="4" t="s">
        <v>35</v>
      </c>
      <c r="M2678" s="8">
        <v>10</v>
      </c>
      <c r="N2678" s="5">
        <v>40.98</v>
      </c>
      <c r="O2678" s="6">
        <v>0.1</v>
      </c>
      <c r="P2678" s="5">
        <v>14.6</v>
      </c>
      <c r="Q2678" s="5">
        <f t="shared" si="164"/>
        <v>368.82</v>
      </c>
      <c r="R2678" s="5">
        <f t="shared" si="165"/>
        <v>146</v>
      </c>
      <c r="S2678" s="5">
        <f t="shared" si="166"/>
        <v>222.82</v>
      </c>
      <c r="T2678" s="7">
        <f t="shared" si="167"/>
        <v>0.60414294235670518</v>
      </c>
    </row>
    <row r="2679" spans="1:20" ht="15.6">
      <c r="A2679" s="2">
        <v>5152</v>
      </c>
      <c r="B2679" s="3">
        <v>46295</v>
      </c>
      <c r="C2679" s="4">
        <f>YEAR(SalesDataTable[[#This Row],[Order Date]])</f>
        <v>2026</v>
      </c>
      <c r="D2679" s="4" t="str">
        <f>"Q"&amp;ROUNDUP(MONTH(SalesDataTable[[#This Row],[Order Date]])/3,0)</f>
        <v>Q3</v>
      </c>
      <c r="E2679" s="4">
        <f>MONTH(SalesDataTable[[#This Row],[Order Date]])</f>
        <v>9</v>
      </c>
      <c r="F2679" s="4" t="str">
        <f>TEXT(SalesDataTable[[#This Row],[Order Date]],"MMM")</f>
        <v>Sep</v>
      </c>
      <c r="G2679" s="4" t="s">
        <v>20</v>
      </c>
      <c r="H2679" s="4" t="s">
        <v>47</v>
      </c>
      <c r="I2679" s="4" t="s">
        <v>2</v>
      </c>
      <c r="J2679" s="4" t="s">
        <v>13</v>
      </c>
      <c r="K2679" s="4" t="s">
        <v>9</v>
      </c>
      <c r="L2679" s="4" t="s">
        <v>10</v>
      </c>
      <c r="M2679" s="8">
        <v>2</v>
      </c>
      <c r="N2679" s="5">
        <v>91.78</v>
      </c>
      <c r="O2679" s="6">
        <v>0.1</v>
      </c>
      <c r="P2679" s="5">
        <v>45.51</v>
      </c>
      <c r="Q2679" s="5">
        <f t="shared" si="164"/>
        <v>165.20400000000001</v>
      </c>
      <c r="R2679" s="5">
        <f t="shared" si="165"/>
        <v>91.02</v>
      </c>
      <c r="S2679" s="5">
        <f t="shared" si="166"/>
        <v>74.184000000000012</v>
      </c>
      <c r="T2679" s="7">
        <f t="shared" si="167"/>
        <v>0.44904481731677204</v>
      </c>
    </row>
    <row r="2680" spans="1:20" ht="15.6">
      <c r="A2680" s="2">
        <v>5155</v>
      </c>
      <c r="B2680" s="3">
        <v>46078</v>
      </c>
      <c r="C2680" s="4">
        <f>YEAR(SalesDataTable[[#This Row],[Order Date]])</f>
        <v>2026</v>
      </c>
      <c r="D2680" s="4" t="str">
        <f>"Q"&amp;ROUNDUP(MONTH(SalesDataTable[[#This Row],[Order Date]])/3,0)</f>
        <v>Q1</v>
      </c>
      <c r="E2680" s="4">
        <f>MONTH(SalesDataTable[[#This Row],[Order Date]])</f>
        <v>2</v>
      </c>
      <c r="F2680" s="4" t="str">
        <f>TEXT(SalesDataTable[[#This Row],[Order Date]],"MMM")</f>
        <v>Feb</v>
      </c>
      <c r="G2680" s="4" t="s">
        <v>20</v>
      </c>
      <c r="H2680" s="4" t="s">
        <v>47</v>
      </c>
      <c r="I2680" s="4" t="s">
        <v>19</v>
      </c>
      <c r="J2680" s="4" t="s">
        <v>13</v>
      </c>
      <c r="K2680" s="4" t="s">
        <v>34</v>
      </c>
      <c r="L2680" s="4" t="s">
        <v>45</v>
      </c>
      <c r="M2680" s="8">
        <v>1</v>
      </c>
      <c r="N2680" s="5">
        <v>50.51</v>
      </c>
      <c r="O2680" s="6">
        <v>0</v>
      </c>
      <c r="P2680" s="5">
        <v>21.4</v>
      </c>
      <c r="Q2680" s="5">
        <f t="shared" si="164"/>
        <v>50.51</v>
      </c>
      <c r="R2680" s="5">
        <f t="shared" si="165"/>
        <v>21.4</v>
      </c>
      <c r="S2680" s="5">
        <f t="shared" si="166"/>
        <v>29.11</v>
      </c>
      <c r="T2680" s="7">
        <f t="shared" si="167"/>
        <v>0.57632152049099195</v>
      </c>
    </row>
    <row r="2681" spans="1:20" ht="15.6">
      <c r="A2681" s="2">
        <v>5156</v>
      </c>
      <c r="B2681" s="3">
        <v>46153</v>
      </c>
      <c r="C2681" s="4">
        <f>YEAR(SalesDataTable[[#This Row],[Order Date]])</f>
        <v>2026</v>
      </c>
      <c r="D2681" s="4" t="str">
        <f>"Q"&amp;ROUNDUP(MONTH(SalesDataTable[[#This Row],[Order Date]])/3,0)</f>
        <v>Q2</v>
      </c>
      <c r="E2681" s="4">
        <f>MONTH(SalesDataTable[[#This Row],[Order Date]])</f>
        <v>5</v>
      </c>
      <c r="F2681" s="4" t="str">
        <f>TEXT(SalesDataTable[[#This Row],[Order Date]],"MMM")</f>
        <v>May</v>
      </c>
      <c r="G2681" s="4" t="s">
        <v>0</v>
      </c>
      <c r="H2681" s="4" t="s">
        <v>1</v>
      </c>
      <c r="I2681" s="4" t="s">
        <v>19</v>
      </c>
      <c r="J2681" s="4" t="s">
        <v>13</v>
      </c>
      <c r="K2681" s="4" t="s">
        <v>14</v>
      </c>
      <c r="L2681" s="4" t="s">
        <v>44</v>
      </c>
      <c r="M2681" s="8">
        <v>3</v>
      </c>
      <c r="N2681" s="5">
        <v>132.58000000000001</v>
      </c>
      <c r="O2681" s="6">
        <v>0.1</v>
      </c>
      <c r="P2681" s="5">
        <v>67.88</v>
      </c>
      <c r="Q2681" s="5">
        <f t="shared" si="164"/>
        <v>357.96600000000001</v>
      </c>
      <c r="R2681" s="5">
        <f t="shared" si="165"/>
        <v>203.64</v>
      </c>
      <c r="S2681" s="5">
        <f t="shared" si="166"/>
        <v>154.32600000000002</v>
      </c>
      <c r="T2681" s="7">
        <f t="shared" si="167"/>
        <v>0.43111915656794225</v>
      </c>
    </row>
    <row r="2682" spans="1:20" ht="15.6">
      <c r="A2682" s="2">
        <v>5158</v>
      </c>
      <c r="B2682" s="3">
        <v>46203</v>
      </c>
      <c r="C2682" s="4">
        <f>YEAR(SalesDataTable[[#This Row],[Order Date]])</f>
        <v>2026</v>
      </c>
      <c r="D2682" s="4" t="str">
        <f>"Q"&amp;ROUNDUP(MONTH(SalesDataTable[[#This Row],[Order Date]])/3,0)</f>
        <v>Q2</v>
      </c>
      <c r="E2682" s="4">
        <f>MONTH(SalesDataTable[[#This Row],[Order Date]])</f>
        <v>6</v>
      </c>
      <c r="F2682" s="4" t="str">
        <f>TEXT(SalesDataTable[[#This Row],[Order Date]],"MMM")</f>
        <v>Jun</v>
      </c>
      <c r="G2682" s="4" t="s">
        <v>6</v>
      </c>
      <c r="H2682" s="4" t="s">
        <v>27</v>
      </c>
      <c r="I2682" s="4" t="s">
        <v>19</v>
      </c>
      <c r="J2682" s="4" t="s">
        <v>13</v>
      </c>
      <c r="K2682" s="4" t="s">
        <v>9</v>
      </c>
      <c r="L2682" s="4" t="s">
        <v>37</v>
      </c>
      <c r="M2682" s="8">
        <v>1</v>
      </c>
      <c r="N2682" s="5">
        <v>156.11000000000001</v>
      </c>
      <c r="O2682" s="6">
        <v>0</v>
      </c>
      <c r="P2682" s="5">
        <v>79.52</v>
      </c>
      <c r="Q2682" s="5">
        <f t="shared" si="164"/>
        <v>156.11000000000001</v>
      </c>
      <c r="R2682" s="5">
        <f t="shared" si="165"/>
        <v>79.52</v>
      </c>
      <c r="S2682" s="5">
        <f t="shared" si="166"/>
        <v>76.590000000000018</v>
      </c>
      <c r="T2682" s="7">
        <f t="shared" si="167"/>
        <v>0.49061559157004681</v>
      </c>
    </row>
    <row r="2683" spans="1:20" ht="15.6">
      <c r="A2683" s="2">
        <v>5159</v>
      </c>
      <c r="B2683" s="3">
        <v>46353</v>
      </c>
      <c r="C2683" s="4">
        <f>YEAR(SalesDataTable[[#This Row],[Order Date]])</f>
        <v>2026</v>
      </c>
      <c r="D2683" s="4" t="str">
        <f>"Q"&amp;ROUNDUP(MONTH(SalesDataTable[[#This Row],[Order Date]])/3,0)</f>
        <v>Q4</v>
      </c>
      <c r="E2683" s="4">
        <f>MONTH(SalesDataTable[[#This Row],[Order Date]])</f>
        <v>11</v>
      </c>
      <c r="F2683" s="4" t="str">
        <f>TEXT(SalesDataTable[[#This Row],[Order Date]],"MMM")</f>
        <v>Nov</v>
      </c>
      <c r="G2683" s="4" t="s">
        <v>20</v>
      </c>
      <c r="H2683" s="4" t="s">
        <v>47</v>
      </c>
      <c r="I2683" s="4" t="s">
        <v>2</v>
      </c>
      <c r="J2683" s="4" t="s">
        <v>16</v>
      </c>
      <c r="K2683" s="4" t="s">
        <v>23</v>
      </c>
      <c r="L2683" s="4" t="s">
        <v>40</v>
      </c>
      <c r="M2683" s="8">
        <v>2</v>
      </c>
      <c r="N2683" s="5">
        <v>80.400000000000006</v>
      </c>
      <c r="O2683" s="6">
        <v>0.15</v>
      </c>
      <c r="P2683" s="5">
        <v>38.869999999999997</v>
      </c>
      <c r="Q2683" s="5">
        <f t="shared" si="164"/>
        <v>136.68</v>
      </c>
      <c r="R2683" s="5">
        <f t="shared" si="165"/>
        <v>77.739999999999995</v>
      </c>
      <c r="S2683" s="5">
        <f t="shared" si="166"/>
        <v>58.940000000000012</v>
      </c>
      <c r="T2683" s="7">
        <f t="shared" si="167"/>
        <v>0.43122622183201648</v>
      </c>
    </row>
    <row r="2684" spans="1:20" ht="15.6">
      <c r="A2684" s="2">
        <v>5160</v>
      </c>
      <c r="B2684" s="3">
        <v>46134</v>
      </c>
      <c r="C2684" s="4">
        <f>YEAR(SalesDataTable[[#This Row],[Order Date]])</f>
        <v>2026</v>
      </c>
      <c r="D2684" s="4" t="str">
        <f>"Q"&amp;ROUNDUP(MONTH(SalesDataTable[[#This Row],[Order Date]])/3,0)</f>
        <v>Q2</v>
      </c>
      <c r="E2684" s="4">
        <f>MONTH(SalesDataTable[[#This Row],[Order Date]])</f>
        <v>4</v>
      </c>
      <c r="F2684" s="4" t="str">
        <f>TEXT(SalesDataTable[[#This Row],[Order Date]],"MMM")</f>
        <v>Apr</v>
      </c>
      <c r="G2684" s="4" t="s">
        <v>6</v>
      </c>
      <c r="H2684" s="4" t="s">
        <v>43</v>
      </c>
      <c r="I2684" s="4" t="s">
        <v>2</v>
      </c>
      <c r="J2684" s="4" t="s">
        <v>13</v>
      </c>
      <c r="K2684" s="4" t="s">
        <v>34</v>
      </c>
      <c r="L2684" s="4" t="s">
        <v>42</v>
      </c>
      <c r="M2684" s="8">
        <v>2</v>
      </c>
      <c r="N2684" s="5">
        <v>35.94</v>
      </c>
      <c r="O2684" s="6">
        <v>0.05</v>
      </c>
      <c r="P2684" s="5">
        <v>14.17</v>
      </c>
      <c r="Q2684" s="5">
        <f t="shared" si="164"/>
        <v>68.285999999999987</v>
      </c>
      <c r="R2684" s="5">
        <f t="shared" si="165"/>
        <v>28.34</v>
      </c>
      <c r="S2684" s="5">
        <f t="shared" si="166"/>
        <v>39.945999999999984</v>
      </c>
      <c r="T2684" s="7">
        <f t="shared" si="167"/>
        <v>0.5849808159798493</v>
      </c>
    </row>
    <row r="2685" spans="1:20" ht="15.6">
      <c r="A2685" s="2">
        <v>5161</v>
      </c>
      <c r="B2685" s="3">
        <v>46235</v>
      </c>
      <c r="C2685" s="4">
        <f>YEAR(SalesDataTable[[#This Row],[Order Date]])</f>
        <v>2026</v>
      </c>
      <c r="D2685" s="4" t="str">
        <f>"Q"&amp;ROUNDUP(MONTH(SalesDataTable[[#This Row],[Order Date]])/3,0)</f>
        <v>Q3</v>
      </c>
      <c r="E2685" s="4">
        <f>MONTH(SalesDataTable[[#This Row],[Order Date]])</f>
        <v>8</v>
      </c>
      <c r="F2685" s="4" t="str">
        <f>TEXT(SalesDataTable[[#This Row],[Order Date]],"MMM")</f>
        <v>Aug</v>
      </c>
      <c r="G2685" s="4" t="s">
        <v>0</v>
      </c>
      <c r="H2685" s="4" t="s">
        <v>50</v>
      </c>
      <c r="I2685" s="4" t="s">
        <v>2</v>
      </c>
      <c r="J2685" s="4" t="s">
        <v>13</v>
      </c>
      <c r="K2685" s="4" t="s">
        <v>4</v>
      </c>
      <c r="L2685" s="4" t="s">
        <v>26</v>
      </c>
      <c r="M2685" s="8">
        <v>1</v>
      </c>
      <c r="N2685" s="5">
        <v>41.25</v>
      </c>
      <c r="O2685" s="6">
        <v>0.05</v>
      </c>
      <c r="P2685" s="5">
        <v>16.98</v>
      </c>
      <c r="Q2685" s="5">
        <f t="shared" si="164"/>
        <v>39.1875</v>
      </c>
      <c r="R2685" s="5">
        <f t="shared" si="165"/>
        <v>16.98</v>
      </c>
      <c r="S2685" s="5">
        <f t="shared" si="166"/>
        <v>22.2075</v>
      </c>
      <c r="T2685" s="7">
        <f t="shared" si="167"/>
        <v>0.56669856459330148</v>
      </c>
    </row>
    <row r="2686" spans="1:20" ht="15.6">
      <c r="A2686" s="2">
        <v>5164</v>
      </c>
      <c r="B2686" s="3">
        <v>46207</v>
      </c>
      <c r="C2686" s="4">
        <f>YEAR(SalesDataTable[[#This Row],[Order Date]])</f>
        <v>2026</v>
      </c>
      <c r="D2686" s="4" t="str">
        <f>"Q"&amp;ROUNDUP(MONTH(SalesDataTable[[#This Row],[Order Date]])/3,0)</f>
        <v>Q3</v>
      </c>
      <c r="E2686" s="4">
        <f>MONTH(SalesDataTable[[#This Row],[Order Date]])</f>
        <v>7</v>
      </c>
      <c r="F2686" s="4" t="str">
        <f>TEXT(SalesDataTable[[#This Row],[Order Date]],"MMM")</f>
        <v>Jul</v>
      </c>
      <c r="G2686" s="4" t="s">
        <v>6</v>
      </c>
      <c r="H2686" s="4" t="s">
        <v>49</v>
      </c>
      <c r="I2686" s="4" t="s">
        <v>2</v>
      </c>
      <c r="J2686" s="4" t="s">
        <v>3</v>
      </c>
      <c r="K2686" s="4" t="s">
        <v>9</v>
      </c>
      <c r="L2686" s="4" t="s">
        <v>17</v>
      </c>
      <c r="M2686" s="8">
        <v>4</v>
      </c>
      <c r="N2686" s="5">
        <v>142.86000000000001</v>
      </c>
      <c r="O2686" s="6">
        <v>0</v>
      </c>
      <c r="P2686" s="5">
        <v>81.62</v>
      </c>
      <c r="Q2686" s="5">
        <f t="shared" si="164"/>
        <v>571.44000000000005</v>
      </c>
      <c r="R2686" s="5">
        <f t="shared" si="165"/>
        <v>326.48</v>
      </c>
      <c r="S2686" s="5">
        <f t="shared" si="166"/>
        <v>244.96000000000004</v>
      </c>
      <c r="T2686" s="7">
        <f t="shared" si="167"/>
        <v>0.42867142657146862</v>
      </c>
    </row>
    <row r="2687" spans="1:20" ht="15.6">
      <c r="A2687" s="2">
        <v>5166</v>
      </c>
      <c r="B2687" s="3">
        <v>46186</v>
      </c>
      <c r="C2687" s="4">
        <f>YEAR(SalesDataTable[[#This Row],[Order Date]])</f>
        <v>2026</v>
      </c>
      <c r="D2687" s="4" t="str">
        <f>"Q"&amp;ROUNDUP(MONTH(SalesDataTable[[#This Row],[Order Date]])/3,0)</f>
        <v>Q2</v>
      </c>
      <c r="E2687" s="4">
        <f>MONTH(SalesDataTable[[#This Row],[Order Date]])</f>
        <v>6</v>
      </c>
      <c r="F2687" s="4" t="str">
        <f>TEXT(SalesDataTable[[#This Row],[Order Date]],"MMM")</f>
        <v>Jun</v>
      </c>
      <c r="G2687" s="4" t="s">
        <v>20</v>
      </c>
      <c r="H2687" s="4" t="s">
        <v>31</v>
      </c>
      <c r="I2687" s="4" t="s">
        <v>28</v>
      </c>
      <c r="J2687" s="4" t="s">
        <v>13</v>
      </c>
      <c r="K2687" s="4" t="s">
        <v>23</v>
      </c>
      <c r="L2687" s="4" t="s">
        <v>51</v>
      </c>
      <c r="M2687" s="8">
        <v>3</v>
      </c>
      <c r="N2687" s="5">
        <v>125.25</v>
      </c>
      <c r="O2687" s="6">
        <v>0.05</v>
      </c>
      <c r="P2687" s="5">
        <v>58.95</v>
      </c>
      <c r="Q2687" s="5">
        <f t="shared" si="164"/>
        <v>356.96249999999998</v>
      </c>
      <c r="R2687" s="5">
        <f t="shared" si="165"/>
        <v>176.85000000000002</v>
      </c>
      <c r="S2687" s="5">
        <f t="shared" si="166"/>
        <v>180.11249999999995</v>
      </c>
      <c r="T2687" s="7">
        <f t="shared" si="167"/>
        <v>0.50456980775291516</v>
      </c>
    </row>
    <row r="2688" spans="1:20" ht="15.6">
      <c r="A2688" s="2">
        <v>5167</v>
      </c>
      <c r="B2688" s="3">
        <v>46356</v>
      </c>
      <c r="C2688" s="4">
        <f>YEAR(SalesDataTable[[#This Row],[Order Date]])</f>
        <v>2026</v>
      </c>
      <c r="D2688" s="4" t="str">
        <f>"Q"&amp;ROUNDUP(MONTH(SalesDataTable[[#This Row],[Order Date]])/3,0)</f>
        <v>Q4</v>
      </c>
      <c r="E2688" s="4">
        <f>MONTH(SalesDataTable[[#This Row],[Order Date]])</f>
        <v>11</v>
      </c>
      <c r="F2688" s="4" t="str">
        <f>TEXT(SalesDataTable[[#This Row],[Order Date]],"MMM")</f>
        <v>Nov</v>
      </c>
      <c r="G2688" s="4" t="s">
        <v>11</v>
      </c>
      <c r="H2688" s="4" t="s">
        <v>25</v>
      </c>
      <c r="I2688" s="4" t="s">
        <v>28</v>
      </c>
      <c r="J2688" s="4" t="s">
        <v>13</v>
      </c>
      <c r="K2688" s="4" t="s">
        <v>23</v>
      </c>
      <c r="L2688" s="4" t="s">
        <v>29</v>
      </c>
      <c r="M2688" s="8">
        <v>2</v>
      </c>
      <c r="N2688" s="5">
        <v>197.5</v>
      </c>
      <c r="O2688" s="6">
        <v>0</v>
      </c>
      <c r="P2688" s="5">
        <v>104.47</v>
      </c>
      <c r="Q2688" s="5">
        <f t="shared" si="164"/>
        <v>395</v>
      </c>
      <c r="R2688" s="5">
        <f t="shared" si="165"/>
        <v>208.94</v>
      </c>
      <c r="S2688" s="5">
        <f t="shared" si="166"/>
        <v>186.06</v>
      </c>
      <c r="T2688" s="7">
        <f t="shared" si="167"/>
        <v>0.4710379746835443</v>
      </c>
    </row>
    <row r="2689" spans="1:20" ht="15.6">
      <c r="A2689" s="2">
        <v>5168</v>
      </c>
      <c r="B2689" s="3">
        <v>46245</v>
      </c>
      <c r="C2689" s="4">
        <f>YEAR(SalesDataTable[[#This Row],[Order Date]])</f>
        <v>2026</v>
      </c>
      <c r="D2689" s="4" t="str">
        <f>"Q"&amp;ROUNDUP(MONTH(SalesDataTable[[#This Row],[Order Date]])/3,0)</f>
        <v>Q3</v>
      </c>
      <c r="E2689" s="4">
        <f>MONTH(SalesDataTable[[#This Row],[Order Date]])</f>
        <v>8</v>
      </c>
      <c r="F2689" s="4" t="str">
        <f>TEXT(SalesDataTable[[#This Row],[Order Date]],"MMM")</f>
        <v>Aug</v>
      </c>
      <c r="G2689" s="4" t="s">
        <v>0</v>
      </c>
      <c r="H2689" s="4" t="s">
        <v>50</v>
      </c>
      <c r="I2689" s="4" t="s">
        <v>28</v>
      </c>
      <c r="J2689" s="4" t="s">
        <v>16</v>
      </c>
      <c r="K2689" s="4" t="s">
        <v>34</v>
      </c>
      <c r="L2689" s="4" t="s">
        <v>38</v>
      </c>
      <c r="M2689" s="8">
        <v>1</v>
      </c>
      <c r="N2689" s="5">
        <v>122.52</v>
      </c>
      <c r="O2689" s="6">
        <v>0.05</v>
      </c>
      <c r="P2689" s="5">
        <v>69.66</v>
      </c>
      <c r="Q2689" s="5">
        <f t="shared" si="164"/>
        <v>116.39399999999999</v>
      </c>
      <c r="R2689" s="5">
        <f t="shared" si="165"/>
        <v>69.66</v>
      </c>
      <c r="S2689" s="5">
        <f t="shared" si="166"/>
        <v>46.733999999999995</v>
      </c>
      <c r="T2689" s="7">
        <f t="shared" si="167"/>
        <v>0.40151554203824935</v>
      </c>
    </row>
    <row r="2690" spans="1:20" ht="15.6">
      <c r="A2690" s="2">
        <v>5171</v>
      </c>
      <c r="B2690" s="3">
        <v>46144</v>
      </c>
      <c r="C2690" s="4">
        <f>YEAR(SalesDataTable[[#This Row],[Order Date]])</f>
        <v>2026</v>
      </c>
      <c r="D2690" s="4" t="str">
        <f>"Q"&amp;ROUNDUP(MONTH(SalesDataTable[[#This Row],[Order Date]])/3,0)</f>
        <v>Q2</v>
      </c>
      <c r="E2690" s="4">
        <f>MONTH(SalesDataTable[[#This Row],[Order Date]])</f>
        <v>5</v>
      </c>
      <c r="F2690" s="4" t="str">
        <f>TEXT(SalesDataTable[[#This Row],[Order Date]],"MMM")</f>
        <v>May</v>
      </c>
      <c r="G2690" s="4" t="s">
        <v>6</v>
      </c>
      <c r="H2690" s="4" t="s">
        <v>7</v>
      </c>
      <c r="I2690" s="4" t="s">
        <v>19</v>
      </c>
      <c r="J2690" s="4" t="s">
        <v>13</v>
      </c>
      <c r="K2690" s="4" t="s">
        <v>9</v>
      </c>
      <c r="L2690" s="4" t="s">
        <v>37</v>
      </c>
      <c r="M2690" s="8">
        <v>2</v>
      </c>
      <c r="N2690" s="5">
        <v>157.84</v>
      </c>
      <c r="O2690" s="6">
        <v>0.1</v>
      </c>
      <c r="P2690" s="5">
        <v>79.28</v>
      </c>
      <c r="Q2690" s="5">
        <f t="shared" ref="Q2690:Q2708" si="168">M2690*N2690*(1-O2690)</f>
        <v>284.11200000000002</v>
      </c>
      <c r="R2690" s="5">
        <f t="shared" ref="R2690:R2708" si="169">M2690*P2690</f>
        <v>158.56</v>
      </c>
      <c r="S2690" s="5">
        <f t="shared" ref="S2690:S2753" si="170">Q2690-R2690</f>
        <v>125.55200000000002</v>
      </c>
      <c r="T2690" s="7">
        <f t="shared" ref="T2690:T2753" si="171">IFERROR(S2690/Q2690,0)</f>
        <v>0.44191023258433298</v>
      </c>
    </row>
    <row r="2691" spans="1:20" ht="15.6">
      <c r="A2691" s="2">
        <v>5174</v>
      </c>
      <c r="B2691" s="3">
        <v>46205</v>
      </c>
      <c r="C2691" s="4">
        <f>YEAR(SalesDataTable[[#This Row],[Order Date]])</f>
        <v>2026</v>
      </c>
      <c r="D2691" s="4" t="str">
        <f>"Q"&amp;ROUNDUP(MONTH(SalesDataTable[[#This Row],[Order Date]])/3,0)</f>
        <v>Q3</v>
      </c>
      <c r="E2691" s="4">
        <f>MONTH(SalesDataTable[[#This Row],[Order Date]])</f>
        <v>7</v>
      </c>
      <c r="F2691" s="4" t="str">
        <f>TEXT(SalesDataTable[[#This Row],[Order Date]],"MMM")</f>
        <v>Jul</v>
      </c>
      <c r="G2691" s="4" t="s">
        <v>6</v>
      </c>
      <c r="H2691" s="4" t="s">
        <v>41</v>
      </c>
      <c r="I2691" s="4" t="s">
        <v>19</v>
      </c>
      <c r="J2691" s="4" t="s">
        <v>13</v>
      </c>
      <c r="K2691" s="4" t="s">
        <v>14</v>
      </c>
      <c r="L2691" s="4" t="s">
        <v>32</v>
      </c>
      <c r="M2691" s="8">
        <v>1</v>
      </c>
      <c r="N2691" s="5">
        <v>45.92</v>
      </c>
      <c r="O2691" s="6">
        <v>0.05</v>
      </c>
      <c r="P2691" s="5">
        <v>17.91</v>
      </c>
      <c r="Q2691" s="5">
        <f t="shared" si="168"/>
        <v>43.624000000000002</v>
      </c>
      <c r="R2691" s="5">
        <f t="shared" si="169"/>
        <v>17.91</v>
      </c>
      <c r="S2691" s="5">
        <f t="shared" si="170"/>
        <v>25.714000000000002</v>
      </c>
      <c r="T2691" s="7">
        <f t="shared" si="171"/>
        <v>0.58944617641665142</v>
      </c>
    </row>
    <row r="2692" spans="1:20" ht="15.6">
      <c r="A2692" s="2">
        <v>5175</v>
      </c>
      <c r="B2692" s="3">
        <v>46046</v>
      </c>
      <c r="C2692" s="4">
        <f>YEAR(SalesDataTable[[#This Row],[Order Date]])</f>
        <v>2026</v>
      </c>
      <c r="D2692" s="4" t="str">
        <f>"Q"&amp;ROUNDUP(MONTH(SalesDataTable[[#This Row],[Order Date]])/3,0)</f>
        <v>Q1</v>
      </c>
      <c r="E2692" s="4">
        <f>MONTH(SalesDataTable[[#This Row],[Order Date]])</f>
        <v>1</v>
      </c>
      <c r="F2692" s="4" t="str">
        <f>TEXT(SalesDataTable[[#This Row],[Order Date]],"MMM")</f>
        <v>Jan</v>
      </c>
      <c r="G2692" s="4" t="s">
        <v>20</v>
      </c>
      <c r="H2692" s="4" t="s">
        <v>31</v>
      </c>
      <c r="I2692" s="4" t="s">
        <v>2</v>
      </c>
      <c r="J2692" s="4" t="s">
        <v>3</v>
      </c>
      <c r="K2692" s="4" t="s">
        <v>9</v>
      </c>
      <c r="L2692" s="4" t="s">
        <v>17</v>
      </c>
      <c r="M2692" s="8">
        <v>1</v>
      </c>
      <c r="N2692" s="5">
        <v>147.21</v>
      </c>
      <c r="O2692" s="6">
        <v>0</v>
      </c>
      <c r="P2692" s="5">
        <v>79.510000000000005</v>
      </c>
      <c r="Q2692" s="5">
        <f t="shared" si="168"/>
        <v>147.21</v>
      </c>
      <c r="R2692" s="5">
        <f t="shared" si="169"/>
        <v>79.510000000000005</v>
      </c>
      <c r="S2692" s="5">
        <f t="shared" si="170"/>
        <v>67.7</v>
      </c>
      <c r="T2692" s="7">
        <f t="shared" si="171"/>
        <v>0.45988723592147274</v>
      </c>
    </row>
    <row r="2693" spans="1:20" ht="15.6">
      <c r="A2693" s="2">
        <v>5177</v>
      </c>
      <c r="B2693" s="3">
        <v>46339</v>
      </c>
      <c r="C2693" s="4">
        <f>YEAR(SalesDataTable[[#This Row],[Order Date]])</f>
        <v>2026</v>
      </c>
      <c r="D2693" s="4" t="str">
        <f>"Q"&amp;ROUNDUP(MONTH(SalesDataTable[[#This Row],[Order Date]])/3,0)</f>
        <v>Q4</v>
      </c>
      <c r="E2693" s="4">
        <f>MONTH(SalesDataTable[[#This Row],[Order Date]])</f>
        <v>11</v>
      </c>
      <c r="F2693" s="4" t="str">
        <f>TEXT(SalesDataTable[[#This Row],[Order Date]],"MMM")</f>
        <v>Nov</v>
      </c>
      <c r="G2693" s="4" t="s">
        <v>6</v>
      </c>
      <c r="H2693" s="4" t="s">
        <v>27</v>
      </c>
      <c r="I2693" s="4" t="s">
        <v>19</v>
      </c>
      <c r="J2693" s="4" t="s">
        <v>3</v>
      </c>
      <c r="K2693" s="4" t="s">
        <v>23</v>
      </c>
      <c r="L2693" s="4" t="s">
        <v>40</v>
      </c>
      <c r="M2693" s="8">
        <v>2</v>
      </c>
      <c r="N2693" s="5">
        <v>83.18</v>
      </c>
      <c r="O2693" s="6">
        <v>0.1</v>
      </c>
      <c r="P2693" s="5">
        <v>40.479999999999997</v>
      </c>
      <c r="Q2693" s="5">
        <f t="shared" si="168"/>
        <v>149.72400000000002</v>
      </c>
      <c r="R2693" s="5">
        <f t="shared" si="169"/>
        <v>80.959999999999994</v>
      </c>
      <c r="S2693" s="5">
        <f t="shared" si="170"/>
        <v>68.764000000000024</v>
      </c>
      <c r="T2693" s="7">
        <f t="shared" si="171"/>
        <v>0.45927172664369115</v>
      </c>
    </row>
    <row r="2694" spans="1:20" ht="15.6">
      <c r="A2694" s="2">
        <v>5180</v>
      </c>
      <c r="B2694" s="3">
        <v>46263</v>
      </c>
      <c r="C2694" s="4">
        <f>YEAR(SalesDataTable[[#This Row],[Order Date]])</f>
        <v>2026</v>
      </c>
      <c r="D2694" s="4" t="str">
        <f>"Q"&amp;ROUNDUP(MONTH(SalesDataTable[[#This Row],[Order Date]])/3,0)</f>
        <v>Q3</v>
      </c>
      <c r="E2694" s="4">
        <f>MONTH(SalesDataTable[[#This Row],[Order Date]])</f>
        <v>8</v>
      </c>
      <c r="F2694" s="4" t="str">
        <f>TEXT(SalesDataTable[[#This Row],[Order Date]],"MMM")</f>
        <v>Aug</v>
      </c>
      <c r="G2694" s="4" t="s">
        <v>0</v>
      </c>
      <c r="H2694" s="4" t="s">
        <v>50</v>
      </c>
      <c r="I2694" s="4" t="s">
        <v>8</v>
      </c>
      <c r="J2694" s="4" t="s">
        <v>16</v>
      </c>
      <c r="K2694" s="4" t="s">
        <v>23</v>
      </c>
      <c r="L2694" s="4" t="s">
        <v>51</v>
      </c>
      <c r="M2694" s="8">
        <v>8</v>
      </c>
      <c r="N2694" s="5">
        <v>124</v>
      </c>
      <c r="O2694" s="6">
        <v>0.1</v>
      </c>
      <c r="P2694" s="5">
        <v>61.85</v>
      </c>
      <c r="Q2694" s="5">
        <f t="shared" si="168"/>
        <v>892.80000000000007</v>
      </c>
      <c r="R2694" s="5">
        <f t="shared" si="169"/>
        <v>494.8</v>
      </c>
      <c r="S2694" s="5">
        <f t="shared" si="170"/>
        <v>398.00000000000006</v>
      </c>
      <c r="T2694" s="7">
        <f t="shared" si="171"/>
        <v>0.44578853046594985</v>
      </c>
    </row>
    <row r="2695" spans="1:20" ht="15.6">
      <c r="A2695" s="2">
        <v>5181</v>
      </c>
      <c r="B2695" s="3">
        <v>46128</v>
      </c>
      <c r="C2695" s="4">
        <f>YEAR(SalesDataTable[[#This Row],[Order Date]])</f>
        <v>2026</v>
      </c>
      <c r="D2695" s="4" t="str">
        <f>"Q"&amp;ROUNDUP(MONTH(SalesDataTable[[#This Row],[Order Date]])/3,0)</f>
        <v>Q2</v>
      </c>
      <c r="E2695" s="4">
        <f>MONTH(SalesDataTable[[#This Row],[Order Date]])</f>
        <v>4</v>
      </c>
      <c r="F2695" s="4" t="str">
        <f>TEXT(SalesDataTable[[#This Row],[Order Date]],"MMM")</f>
        <v>Apr</v>
      </c>
      <c r="G2695" s="4" t="s">
        <v>0</v>
      </c>
      <c r="H2695" s="4" t="s">
        <v>1</v>
      </c>
      <c r="I2695" s="4" t="s">
        <v>28</v>
      </c>
      <c r="J2695" s="4" t="s">
        <v>13</v>
      </c>
      <c r="K2695" s="4" t="s">
        <v>14</v>
      </c>
      <c r="L2695" s="4" t="s">
        <v>32</v>
      </c>
      <c r="M2695" s="8">
        <v>2</v>
      </c>
      <c r="N2695" s="5">
        <v>45.51</v>
      </c>
      <c r="O2695" s="6">
        <v>0.1</v>
      </c>
      <c r="P2695" s="5">
        <v>18.809999999999999</v>
      </c>
      <c r="Q2695" s="5">
        <f t="shared" si="168"/>
        <v>81.917999999999992</v>
      </c>
      <c r="R2695" s="5">
        <f t="shared" si="169"/>
        <v>37.619999999999997</v>
      </c>
      <c r="S2695" s="5">
        <f t="shared" si="170"/>
        <v>44.297999999999995</v>
      </c>
      <c r="T2695" s="7">
        <f t="shared" si="171"/>
        <v>0.54076027246758951</v>
      </c>
    </row>
    <row r="2696" spans="1:20" ht="15.6">
      <c r="A2696" s="2">
        <v>5182</v>
      </c>
      <c r="B2696" s="3">
        <v>46154</v>
      </c>
      <c r="C2696" s="4">
        <f>YEAR(SalesDataTable[[#This Row],[Order Date]])</f>
        <v>2026</v>
      </c>
      <c r="D2696" s="4" t="str">
        <f>"Q"&amp;ROUNDUP(MONTH(SalesDataTable[[#This Row],[Order Date]])/3,0)</f>
        <v>Q2</v>
      </c>
      <c r="E2696" s="4">
        <f>MONTH(SalesDataTable[[#This Row],[Order Date]])</f>
        <v>5</v>
      </c>
      <c r="F2696" s="4" t="str">
        <f>TEXT(SalesDataTable[[#This Row],[Order Date]],"MMM")</f>
        <v>May</v>
      </c>
      <c r="G2696" s="4" t="s">
        <v>20</v>
      </c>
      <c r="H2696" s="4" t="s">
        <v>31</v>
      </c>
      <c r="I2696" s="4" t="s">
        <v>2</v>
      </c>
      <c r="J2696" s="4" t="s">
        <v>3</v>
      </c>
      <c r="K2696" s="4" t="s">
        <v>34</v>
      </c>
      <c r="L2696" s="4" t="s">
        <v>45</v>
      </c>
      <c r="M2696" s="8">
        <v>2</v>
      </c>
      <c r="N2696" s="5">
        <v>51.15</v>
      </c>
      <c r="O2696" s="6">
        <v>0</v>
      </c>
      <c r="P2696" s="5">
        <v>22.53</v>
      </c>
      <c r="Q2696" s="5">
        <f t="shared" si="168"/>
        <v>102.3</v>
      </c>
      <c r="R2696" s="5">
        <f t="shared" si="169"/>
        <v>45.06</v>
      </c>
      <c r="S2696" s="5">
        <f t="shared" si="170"/>
        <v>57.239999999999995</v>
      </c>
      <c r="T2696" s="7">
        <f t="shared" si="171"/>
        <v>0.55953079178885623</v>
      </c>
    </row>
    <row r="2697" spans="1:20" ht="15.6">
      <c r="A2697" s="2">
        <v>5185</v>
      </c>
      <c r="B2697" s="3">
        <v>46181</v>
      </c>
      <c r="C2697" s="4">
        <f>YEAR(SalesDataTable[[#This Row],[Order Date]])</f>
        <v>2026</v>
      </c>
      <c r="D2697" s="4" t="str">
        <f>"Q"&amp;ROUNDUP(MONTH(SalesDataTable[[#This Row],[Order Date]])/3,0)</f>
        <v>Q2</v>
      </c>
      <c r="E2697" s="4">
        <f>MONTH(SalesDataTable[[#This Row],[Order Date]])</f>
        <v>6</v>
      </c>
      <c r="F2697" s="4" t="str">
        <f>TEXT(SalesDataTable[[#This Row],[Order Date]],"MMM")</f>
        <v>Jun</v>
      </c>
      <c r="G2697" s="4" t="s">
        <v>6</v>
      </c>
      <c r="H2697" s="4" t="s">
        <v>43</v>
      </c>
      <c r="I2697" s="4" t="s">
        <v>2</v>
      </c>
      <c r="J2697" s="4" t="s">
        <v>13</v>
      </c>
      <c r="K2697" s="4" t="s">
        <v>14</v>
      </c>
      <c r="L2697" s="4" t="s">
        <v>48</v>
      </c>
      <c r="M2697" s="8">
        <v>3</v>
      </c>
      <c r="N2697" s="5">
        <v>164.31</v>
      </c>
      <c r="O2697" s="6">
        <v>0.05</v>
      </c>
      <c r="P2697" s="5">
        <v>86</v>
      </c>
      <c r="Q2697" s="5">
        <f t="shared" si="168"/>
        <v>468.2835</v>
      </c>
      <c r="R2697" s="5">
        <f t="shared" si="169"/>
        <v>258</v>
      </c>
      <c r="S2697" s="5">
        <f t="shared" si="170"/>
        <v>210.2835</v>
      </c>
      <c r="T2697" s="7">
        <f t="shared" si="171"/>
        <v>0.44905169624810615</v>
      </c>
    </row>
    <row r="2698" spans="1:20" ht="15.6">
      <c r="A2698" s="2">
        <v>5187</v>
      </c>
      <c r="B2698" s="3">
        <v>46128</v>
      </c>
      <c r="C2698" s="4">
        <f>YEAR(SalesDataTable[[#This Row],[Order Date]])</f>
        <v>2026</v>
      </c>
      <c r="D2698" s="4" t="str">
        <f>"Q"&amp;ROUNDUP(MONTH(SalesDataTable[[#This Row],[Order Date]])/3,0)</f>
        <v>Q2</v>
      </c>
      <c r="E2698" s="4">
        <f>MONTH(SalesDataTable[[#This Row],[Order Date]])</f>
        <v>4</v>
      </c>
      <c r="F2698" s="4" t="str">
        <f>TEXT(SalesDataTable[[#This Row],[Order Date]],"MMM")</f>
        <v>Apr</v>
      </c>
      <c r="G2698" s="4" t="s">
        <v>20</v>
      </c>
      <c r="H2698" s="4" t="s">
        <v>33</v>
      </c>
      <c r="I2698" s="4" t="s">
        <v>2</v>
      </c>
      <c r="J2698" s="4" t="s">
        <v>3</v>
      </c>
      <c r="K2698" s="4" t="s">
        <v>23</v>
      </c>
      <c r="L2698" s="4" t="s">
        <v>29</v>
      </c>
      <c r="M2698" s="8">
        <v>2</v>
      </c>
      <c r="N2698" s="5">
        <v>198.32</v>
      </c>
      <c r="O2698" s="6">
        <v>0</v>
      </c>
      <c r="P2698" s="5">
        <v>106.8</v>
      </c>
      <c r="Q2698" s="5">
        <f t="shared" si="168"/>
        <v>396.64</v>
      </c>
      <c r="R2698" s="5">
        <f t="shared" si="169"/>
        <v>213.6</v>
      </c>
      <c r="S2698" s="5">
        <f t="shared" si="170"/>
        <v>183.04</v>
      </c>
      <c r="T2698" s="7">
        <f t="shared" si="171"/>
        <v>0.46147640177490923</v>
      </c>
    </row>
    <row r="2699" spans="1:20" ht="15.6">
      <c r="A2699" s="2">
        <v>5188</v>
      </c>
      <c r="B2699" s="3">
        <v>46025</v>
      </c>
      <c r="C2699" s="4">
        <f>YEAR(SalesDataTable[[#This Row],[Order Date]])</f>
        <v>2026</v>
      </c>
      <c r="D2699" s="4" t="str">
        <f>"Q"&amp;ROUNDUP(MONTH(SalesDataTable[[#This Row],[Order Date]])/3,0)</f>
        <v>Q1</v>
      </c>
      <c r="E2699" s="4">
        <f>MONTH(SalesDataTable[[#This Row],[Order Date]])</f>
        <v>1</v>
      </c>
      <c r="F2699" s="4" t="str">
        <f>TEXT(SalesDataTable[[#This Row],[Order Date]],"MMM")</f>
        <v>Jan</v>
      </c>
      <c r="G2699" s="4" t="s">
        <v>6</v>
      </c>
      <c r="H2699" s="4" t="s">
        <v>27</v>
      </c>
      <c r="I2699" s="4" t="s">
        <v>28</v>
      </c>
      <c r="J2699" s="4" t="s">
        <v>3</v>
      </c>
      <c r="K2699" s="4" t="s">
        <v>4</v>
      </c>
      <c r="L2699" s="4" t="s">
        <v>22</v>
      </c>
      <c r="M2699" s="8">
        <v>1</v>
      </c>
      <c r="N2699" s="5">
        <v>49.71</v>
      </c>
      <c r="O2699" s="6">
        <v>0</v>
      </c>
      <c r="P2699" s="5">
        <v>23.15</v>
      </c>
      <c r="Q2699" s="5">
        <f t="shared" si="168"/>
        <v>49.71</v>
      </c>
      <c r="R2699" s="5">
        <f t="shared" si="169"/>
        <v>23.15</v>
      </c>
      <c r="S2699" s="5">
        <f t="shared" si="170"/>
        <v>26.560000000000002</v>
      </c>
      <c r="T2699" s="7">
        <f t="shared" si="171"/>
        <v>0.53429893381613358</v>
      </c>
    </row>
    <row r="2700" spans="1:20" ht="15.6">
      <c r="A2700" s="2">
        <v>5189</v>
      </c>
      <c r="B2700" s="3">
        <v>46335</v>
      </c>
      <c r="C2700" s="4">
        <f>YEAR(SalesDataTable[[#This Row],[Order Date]])</f>
        <v>2026</v>
      </c>
      <c r="D2700" s="4" t="str">
        <f>"Q"&amp;ROUNDUP(MONTH(SalesDataTable[[#This Row],[Order Date]])/3,0)</f>
        <v>Q4</v>
      </c>
      <c r="E2700" s="4">
        <f>MONTH(SalesDataTable[[#This Row],[Order Date]])</f>
        <v>11</v>
      </c>
      <c r="F2700" s="4" t="str">
        <f>TEXT(SalesDataTable[[#This Row],[Order Date]],"MMM")</f>
        <v>Nov</v>
      </c>
      <c r="G2700" s="4" t="s">
        <v>20</v>
      </c>
      <c r="H2700" s="4" t="s">
        <v>33</v>
      </c>
      <c r="I2700" s="4" t="s">
        <v>19</v>
      </c>
      <c r="J2700" s="4" t="s">
        <v>13</v>
      </c>
      <c r="K2700" s="4" t="s">
        <v>9</v>
      </c>
      <c r="L2700" s="4" t="s">
        <v>17</v>
      </c>
      <c r="M2700" s="8">
        <v>3</v>
      </c>
      <c r="N2700" s="5">
        <v>144.22999999999999</v>
      </c>
      <c r="O2700" s="6">
        <v>0</v>
      </c>
      <c r="P2700" s="5">
        <v>80.959999999999994</v>
      </c>
      <c r="Q2700" s="5">
        <f t="shared" si="168"/>
        <v>432.68999999999994</v>
      </c>
      <c r="R2700" s="5">
        <f t="shared" si="169"/>
        <v>242.88</v>
      </c>
      <c r="S2700" s="5">
        <f t="shared" si="170"/>
        <v>189.80999999999995</v>
      </c>
      <c r="T2700" s="7">
        <f t="shared" si="171"/>
        <v>0.43867433959647778</v>
      </c>
    </row>
    <row r="2701" spans="1:20" ht="15.6">
      <c r="A2701" s="2">
        <v>5190</v>
      </c>
      <c r="B2701" s="3">
        <v>46147</v>
      </c>
      <c r="C2701" s="4">
        <f>YEAR(SalesDataTable[[#This Row],[Order Date]])</f>
        <v>2026</v>
      </c>
      <c r="D2701" s="4" t="str">
        <f>"Q"&amp;ROUNDUP(MONTH(SalesDataTable[[#This Row],[Order Date]])/3,0)</f>
        <v>Q2</v>
      </c>
      <c r="E2701" s="4">
        <f>MONTH(SalesDataTable[[#This Row],[Order Date]])</f>
        <v>5</v>
      </c>
      <c r="F2701" s="4" t="str">
        <f>TEXT(SalesDataTable[[#This Row],[Order Date]],"MMM")</f>
        <v>May</v>
      </c>
      <c r="G2701" s="4" t="s">
        <v>20</v>
      </c>
      <c r="H2701" s="4" t="s">
        <v>33</v>
      </c>
      <c r="I2701" s="4" t="s">
        <v>8</v>
      </c>
      <c r="J2701" s="4" t="s">
        <v>3</v>
      </c>
      <c r="K2701" s="4" t="s">
        <v>9</v>
      </c>
      <c r="L2701" s="4" t="s">
        <v>10</v>
      </c>
      <c r="M2701" s="8">
        <v>15</v>
      </c>
      <c r="N2701" s="5">
        <v>93.65</v>
      </c>
      <c r="O2701" s="6">
        <v>0.1</v>
      </c>
      <c r="P2701" s="5">
        <v>44.89</v>
      </c>
      <c r="Q2701" s="5">
        <f t="shared" si="168"/>
        <v>1264.2750000000001</v>
      </c>
      <c r="R2701" s="5">
        <f t="shared" si="169"/>
        <v>673.35</v>
      </c>
      <c r="S2701" s="5">
        <f t="shared" si="170"/>
        <v>590.92500000000007</v>
      </c>
      <c r="T2701" s="7">
        <f t="shared" si="171"/>
        <v>0.46740226612089936</v>
      </c>
    </row>
    <row r="2702" spans="1:20" ht="15.6">
      <c r="A2702" s="2">
        <v>5191</v>
      </c>
      <c r="B2702" s="3">
        <v>46133</v>
      </c>
      <c r="C2702" s="4">
        <f>YEAR(SalesDataTable[[#This Row],[Order Date]])</f>
        <v>2026</v>
      </c>
      <c r="D2702" s="4" t="str">
        <f>"Q"&amp;ROUNDUP(MONTH(SalesDataTable[[#This Row],[Order Date]])/3,0)</f>
        <v>Q2</v>
      </c>
      <c r="E2702" s="4">
        <f>MONTH(SalesDataTable[[#This Row],[Order Date]])</f>
        <v>4</v>
      </c>
      <c r="F2702" s="4" t="str">
        <f>TEXT(SalesDataTable[[#This Row],[Order Date]],"MMM")</f>
        <v>Apr</v>
      </c>
      <c r="G2702" s="4" t="s">
        <v>6</v>
      </c>
      <c r="H2702" s="4" t="s">
        <v>41</v>
      </c>
      <c r="I2702" s="4" t="s">
        <v>19</v>
      </c>
      <c r="J2702" s="4" t="s">
        <v>3</v>
      </c>
      <c r="K2702" s="4" t="s">
        <v>4</v>
      </c>
      <c r="L2702" s="4" t="s">
        <v>5</v>
      </c>
      <c r="M2702" s="8">
        <v>1</v>
      </c>
      <c r="N2702" s="5">
        <v>79.92</v>
      </c>
      <c r="O2702" s="6">
        <v>0.1</v>
      </c>
      <c r="P2702" s="5">
        <v>43.13</v>
      </c>
      <c r="Q2702" s="5">
        <f t="shared" si="168"/>
        <v>71.927999999999997</v>
      </c>
      <c r="R2702" s="5">
        <f t="shared" si="169"/>
        <v>43.13</v>
      </c>
      <c r="S2702" s="5">
        <f t="shared" si="170"/>
        <v>28.797999999999995</v>
      </c>
      <c r="T2702" s="7">
        <f t="shared" si="171"/>
        <v>0.40037259481703918</v>
      </c>
    </row>
    <row r="2703" spans="1:20" ht="15.6">
      <c r="A2703" s="2">
        <v>5194</v>
      </c>
      <c r="B2703" s="3">
        <v>46324</v>
      </c>
      <c r="C2703" s="4">
        <f>YEAR(SalesDataTable[[#This Row],[Order Date]])</f>
        <v>2026</v>
      </c>
      <c r="D2703" s="4" t="str">
        <f>"Q"&amp;ROUNDUP(MONTH(SalesDataTable[[#This Row],[Order Date]])/3,0)</f>
        <v>Q4</v>
      </c>
      <c r="E2703" s="4">
        <f>MONTH(SalesDataTable[[#This Row],[Order Date]])</f>
        <v>10</v>
      </c>
      <c r="F2703" s="4" t="str">
        <f>TEXT(SalesDataTable[[#This Row],[Order Date]],"MMM")</f>
        <v>Oct</v>
      </c>
      <c r="G2703" s="4" t="s">
        <v>0</v>
      </c>
      <c r="H2703" s="4" t="s">
        <v>36</v>
      </c>
      <c r="I2703" s="4" t="s">
        <v>8</v>
      </c>
      <c r="J2703" s="4" t="s">
        <v>16</v>
      </c>
      <c r="K2703" s="4" t="s">
        <v>23</v>
      </c>
      <c r="L2703" s="4" t="s">
        <v>40</v>
      </c>
      <c r="M2703" s="8">
        <v>12</v>
      </c>
      <c r="N2703" s="5">
        <v>80.84</v>
      </c>
      <c r="O2703" s="6">
        <v>0.1</v>
      </c>
      <c r="P2703" s="5">
        <v>38.39</v>
      </c>
      <c r="Q2703" s="5">
        <f t="shared" si="168"/>
        <v>873.072</v>
      </c>
      <c r="R2703" s="5">
        <f t="shared" si="169"/>
        <v>460.68</v>
      </c>
      <c r="S2703" s="5">
        <f t="shared" si="170"/>
        <v>412.392</v>
      </c>
      <c r="T2703" s="7">
        <f t="shared" si="171"/>
        <v>0.4723459233602727</v>
      </c>
    </row>
    <row r="2704" spans="1:20" ht="15.6">
      <c r="A2704" s="2">
        <v>5195</v>
      </c>
      <c r="B2704" s="3">
        <v>46341</v>
      </c>
      <c r="C2704" s="4">
        <f>YEAR(SalesDataTable[[#This Row],[Order Date]])</f>
        <v>2026</v>
      </c>
      <c r="D2704" s="4" t="str">
        <f>"Q"&amp;ROUNDUP(MONTH(SalesDataTable[[#This Row],[Order Date]])/3,0)</f>
        <v>Q4</v>
      </c>
      <c r="E2704" s="4">
        <f>MONTH(SalesDataTable[[#This Row],[Order Date]])</f>
        <v>11</v>
      </c>
      <c r="F2704" s="4" t="str">
        <f>TEXT(SalesDataTable[[#This Row],[Order Date]],"MMM")</f>
        <v>Nov</v>
      </c>
      <c r="G2704" s="4" t="s">
        <v>11</v>
      </c>
      <c r="H2704" s="4" t="s">
        <v>52</v>
      </c>
      <c r="I2704" s="4" t="s">
        <v>2</v>
      </c>
      <c r="J2704" s="4" t="s">
        <v>16</v>
      </c>
      <c r="K2704" s="4" t="s">
        <v>9</v>
      </c>
      <c r="L2704" s="4" t="s">
        <v>37</v>
      </c>
      <c r="M2704" s="8">
        <v>3</v>
      </c>
      <c r="N2704" s="5">
        <v>153.88999999999999</v>
      </c>
      <c r="O2704" s="6">
        <v>0.1</v>
      </c>
      <c r="P2704" s="5">
        <v>80.36</v>
      </c>
      <c r="Q2704" s="5">
        <f t="shared" si="168"/>
        <v>415.50299999999999</v>
      </c>
      <c r="R2704" s="5">
        <f t="shared" si="169"/>
        <v>241.07999999999998</v>
      </c>
      <c r="S2704" s="5">
        <f t="shared" si="170"/>
        <v>174.423</v>
      </c>
      <c r="T2704" s="7">
        <f t="shared" si="171"/>
        <v>0.41978758276113531</v>
      </c>
    </row>
    <row r="2705" spans="1:20" ht="15.6">
      <c r="A2705" s="2">
        <v>5196</v>
      </c>
      <c r="B2705" s="3">
        <v>46148</v>
      </c>
      <c r="C2705" s="4">
        <f>YEAR(SalesDataTable[[#This Row],[Order Date]])</f>
        <v>2026</v>
      </c>
      <c r="D2705" s="4" t="str">
        <f>"Q"&amp;ROUNDUP(MONTH(SalesDataTable[[#This Row],[Order Date]])/3,0)</f>
        <v>Q2</v>
      </c>
      <c r="E2705" s="4">
        <f>MONTH(SalesDataTable[[#This Row],[Order Date]])</f>
        <v>5</v>
      </c>
      <c r="F2705" s="4" t="str">
        <f>TEXT(SalesDataTable[[#This Row],[Order Date]],"MMM")</f>
        <v>May</v>
      </c>
      <c r="G2705" s="4" t="s">
        <v>20</v>
      </c>
      <c r="H2705" s="4" t="s">
        <v>33</v>
      </c>
      <c r="I2705" s="4" t="s">
        <v>2</v>
      </c>
      <c r="J2705" s="4" t="s">
        <v>13</v>
      </c>
      <c r="K2705" s="4" t="s">
        <v>23</v>
      </c>
      <c r="L2705" s="4" t="s">
        <v>40</v>
      </c>
      <c r="M2705" s="8">
        <v>3</v>
      </c>
      <c r="N2705" s="5">
        <v>82.56</v>
      </c>
      <c r="O2705" s="6">
        <v>0</v>
      </c>
      <c r="P2705" s="5">
        <v>39.99</v>
      </c>
      <c r="Q2705" s="5">
        <f t="shared" si="168"/>
        <v>247.68</v>
      </c>
      <c r="R2705" s="5">
        <f t="shared" si="169"/>
        <v>119.97</v>
      </c>
      <c r="S2705" s="5">
        <f t="shared" si="170"/>
        <v>127.71000000000001</v>
      </c>
      <c r="T2705" s="7">
        <f t="shared" si="171"/>
        <v>0.515625</v>
      </c>
    </row>
    <row r="2706" spans="1:20" ht="15.6">
      <c r="A2706" s="2">
        <v>5197</v>
      </c>
      <c r="B2706" s="3">
        <v>46313</v>
      </c>
      <c r="C2706" s="4">
        <f>YEAR(SalesDataTable[[#This Row],[Order Date]])</f>
        <v>2026</v>
      </c>
      <c r="D2706" s="4" t="str">
        <f>"Q"&amp;ROUNDUP(MONTH(SalesDataTable[[#This Row],[Order Date]])/3,0)</f>
        <v>Q4</v>
      </c>
      <c r="E2706" s="4">
        <f>MONTH(SalesDataTable[[#This Row],[Order Date]])</f>
        <v>10</v>
      </c>
      <c r="F2706" s="4" t="str">
        <f>TEXT(SalesDataTable[[#This Row],[Order Date]],"MMM")</f>
        <v>Oct</v>
      </c>
      <c r="G2706" s="4" t="s">
        <v>20</v>
      </c>
      <c r="H2706" s="4" t="s">
        <v>33</v>
      </c>
      <c r="I2706" s="4" t="s">
        <v>2</v>
      </c>
      <c r="J2706" s="4" t="s">
        <v>13</v>
      </c>
      <c r="K2706" s="4" t="s">
        <v>4</v>
      </c>
      <c r="L2706" s="4" t="s">
        <v>22</v>
      </c>
      <c r="M2706" s="8">
        <v>1</v>
      </c>
      <c r="N2706" s="5">
        <v>49.5</v>
      </c>
      <c r="O2706" s="6">
        <v>0</v>
      </c>
      <c r="P2706" s="5">
        <v>22.36</v>
      </c>
      <c r="Q2706" s="5">
        <f t="shared" si="168"/>
        <v>49.5</v>
      </c>
      <c r="R2706" s="5">
        <f t="shared" si="169"/>
        <v>22.36</v>
      </c>
      <c r="S2706" s="5">
        <f t="shared" si="170"/>
        <v>27.14</v>
      </c>
      <c r="T2706" s="7">
        <f t="shared" si="171"/>
        <v>0.54828282828282826</v>
      </c>
    </row>
    <row r="2707" spans="1:20" ht="15.6">
      <c r="A2707" s="2">
        <v>5199</v>
      </c>
      <c r="B2707" s="3">
        <v>46349</v>
      </c>
      <c r="C2707" s="4">
        <f>YEAR(SalesDataTable[[#This Row],[Order Date]])</f>
        <v>2026</v>
      </c>
      <c r="D2707" s="4" t="str">
        <f>"Q"&amp;ROUNDUP(MONTH(SalesDataTable[[#This Row],[Order Date]])/3,0)</f>
        <v>Q4</v>
      </c>
      <c r="E2707" s="4">
        <f>MONTH(SalesDataTable[[#This Row],[Order Date]])</f>
        <v>11</v>
      </c>
      <c r="F2707" s="4" t="str">
        <f>TEXT(SalesDataTable[[#This Row],[Order Date]],"MMM")</f>
        <v>Nov</v>
      </c>
      <c r="G2707" s="4" t="s">
        <v>11</v>
      </c>
      <c r="H2707" s="4" t="s">
        <v>18</v>
      </c>
      <c r="I2707" s="4" t="s">
        <v>2</v>
      </c>
      <c r="J2707" s="4" t="s">
        <v>3</v>
      </c>
      <c r="K2707" s="4" t="s">
        <v>23</v>
      </c>
      <c r="L2707" s="4" t="s">
        <v>51</v>
      </c>
      <c r="M2707" s="8">
        <v>5</v>
      </c>
      <c r="N2707" s="5">
        <v>125.23</v>
      </c>
      <c r="O2707" s="6">
        <v>0.05</v>
      </c>
      <c r="P2707" s="5">
        <v>59.84</v>
      </c>
      <c r="Q2707" s="5">
        <f t="shared" si="168"/>
        <v>594.84249999999997</v>
      </c>
      <c r="R2707" s="5">
        <f t="shared" si="169"/>
        <v>299.20000000000005</v>
      </c>
      <c r="S2707" s="5">
        <f t="shared" si="170"/>
        <v>295.64249999999993</v>
      </c>
      <c r="T2707" s="7">
        <f t="shared" si="171"/>
        <v>0.49700971265503041</v>
      </c>
    </row>
    <row r="2708" spans="1:20" ht="15.6">
      <c r="A2708" s="2">
        <v>5200</v>
      </c>
      <c r="B2708" s="3">
        <v>46293</v>
      </c>
      <c r="C2708" s="4">
        <f>YEAR(SalesDataTable[[#This Row],[Order Date]])</f>
        <v>2026</v>
      </c>
      <c r="D2708" s="4" t="str">
        <f>"Q"&amp;ROUNDUP(MONTH(SalesDataTable[[#This Row],[Order Date]])/3,0)</f>
        <v>Q3</v>
      </c>
      <c r="E2708" s="4">
        <f>MONTH(SalesDataTable[[#This Row],[Order Date]])</f>
        <v>9</v>
      </c>
      <c r="F2708" s="4" t="str">
        <f>TEXT(SalesDataTable[[#This Row],[Order Date]],"MMM")</f>
        <v>Sep</v>
      </c>
      <c r="G2708" s="4" t="s">
        <v>6</v>
      </c>
      <c r="H2708" s="4" t="s">
        <v>43</v>
      </c>
      <c r="I2708" s="4" t="s">
        <v>2</v>
      </c>
      <c r="J2708" s="4" t="s">
        <v>13</v>
      </c>
      <c r="K2708" s="4" t="s">
        <v>23</v>
      </c>
      <c r="L2708" s="4" t="s">
        <v>29</v>
      </c>
      <c r="M2708" s="8">
        <v>3</v>
      </c>
      <c r="N2708" s="5">
        <v>196.87</v>
      </c>
      <c r="O2708" s="6">
        <v>0.1</v>
      </c>
      <c r="P2708" s="5">
        <v>105.93</v>
      </c>
      <c r="Q2708" s="5">
        <f t="shared" si="168"/>
        <v>531.54899999999998</v>
      </c>
      <c r="R2708" s="5">
        <f t="shared" si="169"/>
        <v>317.79000000000002</v>
      </c>
      <c r="S2708" s="5">
        <f t="shared" si="170"/>
        <v>213.75899999999996</v>
      </c>
      <c r="T2708" s="7">
        <f t="shared" si="171"/>
        <v>0.40214354650276823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Sanjana Lohekar</cp:lastModifiedBy>
  <dcterms:created xsi:type="dcterms:W3CDTF">2026-09-07T01:30:55Z</dcterms:created>
  <dcterms:modified xsi:type="dcterms:W3CDTF">2026-10-27T13:19:52Z</dcterms:modified>
</cp:coreProperties>
</file>