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hinavpaul/Desktop/Goals/Exec Edu/1. ISB AMPBA/Course Material/Term 2/2. AOS/Assignment/"/>
    </mc:Choice>
  </mc:AlternateContent>
  <xr:revisionPtr revIDLastSave="0" documentId="13_ncr:1_{47540F03-94D8-7F44-826C-148632E99373}" xr6:coauthVersionLast="47" xr6:coauthVersionMax="47" xr10:uidLastSave="{00000000-0000-0000-0000-000000000000}"/>
  <bookViews>
    <workbookView xWindow="0" yWindow="0" windowWidth="28800" windowHeight="18000" activeTab="1" xr2:uid="{0A66F499-4C0F-864C-9DC0-A6C1F7530EDF}"/>
  </bookViews>
  <sheets>
    <sheet name="BA_Hidden_Sheet1" sheetId="13" state="hidden" r:id="rId1"/>
    <sheet name="Sheet1" sheetId="1" r:id="rId2"/>
    <sheet name="BA_Hist_Var1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P17" i="1"/>
  <c r="O17" i="1"/>
  <c r="N44" i="1"/>
  <c r="P44" i="1"/>
  <c r="O44" i="1"/>
  <c r="P38" i="1"/>
  <c r="Q38" i="1" s="1"/>
  <c r="O38" i="1"/>
  <c r="N38" i="1"/>
  <c r="N11" i="1"/>
  <c r="Q11" i="1"/>
  <c r="P11" i="1"/>
  <c r="O11" i="1"/>
  <c r="H26" i="1"/>
  <c r="E25" i="1"/>
  <c r="F25" i="1" s="1"/>
  <c r="H14" i="1"/>
  <c r="H11" i="1"/>
  <c r="H12" i="1"/>
  <c r="H13" i="1"/>
  <c r="H10" i="1"/>
  <c r="F27" i="1"/>
  <c r="E29" i="1"/>
  <c r="D29" i="1"/>
  <c r="F26" i="1"/>
  <c r="D25" i="1"/>
  <c r="D22" i="1"/>
  <c r="F4" i="1"/>
  <c r="H22" i="1"/>
  <c r="H17" i="1"/>
  <c r="Q17" i="1" l="1"/>
  <c r="Q44" i="1"/>
  <c r="H29" i="1"/>
  <c r="H27" i="1"/>
  <c r="H25" i="1"/>
  <c r="F29" i="1"/>
  <c r="H31" i="1" l="1"/>
  <c r="D36" i="1" s="1"/>
  <c r="D38" i="1" s="1"/>
  <c r="F31" i="1"/>
  <c r="D41" i="1" l="1"/>
  <c r="D43" i="1" s="1"/>
</calcChain>
</file>

<file path=xl/sharedStrings.xml><?xml version="1.0" encoding="utf-8"?>
<sst xmlns="http://schemas.openxmlformats.org/spreadsheetml/2006/main" count="117" uniqueCount="90">
  <si>
    <t>Scenario 1</t>
  </si>
  <si>
    <t>Consultancy firm</t>
  </si>
  <si>
    <t>Given</t>
  </si>
  <si>
    <t>Monthly Salary</t>
  </si>
  <si>
    <t>Details</t>
  </si>
  <si>
    <t xml:space="preserve">Scenario 2 </t>
  </si>
  <si>
    <t>Own Gentle Lentil Res</t>
  </si>
  <si>
    <t>Given Section</t>
  </si>
  <si>
    <t xml:space="preserve">Rev per </t>
  </si>
  <si>
    <t>Probaility</t>
  </si>
  <si>
    <t>Price</t>
  </si>
  <si>
    <t>Healthy meal</t>
  </si>
  <si>
    <t>Very Healthy meal</t>
  </si>
  <si>
    <t>Not so Healthy meal</t>
  </si>
  <si>
    <t>Unhealthy Meal</t>
  </si>
  <si>
    <t>Expected Rev per meal</t>
  </si>
  <si>
    <t>Mean/Expected Value</t>
  </si>
  <si>
    <t>Std Dev</t>
  </si>
  <si>
    <t>Dist Type</t>
  </si>
  <si>
    <t>Normal</t>
  </si>
  <si>
    <t xml:space="preserve">Variable Cost per Meal </t>
  </si>
  <si>
    <t>Fixed Cost per month</t>
  </si>
  <si>
    <t>Labor Cost per month</t>
  </si>
  <si>
    <t>LL</t>
  </si>
  <si>
    <t>UL</t>
  </si>
  <si>
    <t>Expected Value</t>
  </si>
  <si>
    <t>Fix cost per month</t>
  </si>
  <si>
    <t>Expected Meal Sold per month</t>
  </si>
  <si>
    <t>Rev per month</t>
  </si>
  <si>
    <t>Labour cost</t>
  </si>
  <si>
    <t>Variable cost per month</t>
  </si>
  <si>
    <t>Expected Mean meal sold per month</t>
  </si>
  <si>
    <t>Uniform</t>
  </si>
  <si>
    <t>Meal Sold per month</t>
  </si>
  <si>
    <t>Meal Type</t>
  </si>
  <si>
    <t>Expected (Normal)</t>
  </si>
  <si>
    <t>Expected (Uniform)</t>
  </si>
  <si>
    <t>Simulation Value</t>
  </si>
  <si>
    <t>Simulation</t>
  </si>
  <si>
    <t>Sheet1</t>
  </si>
  <si>
    <t>CPU seconds</t>
  </si>
  <si>
    <t>Var1</t>
  </si>
  <si>
    <t>Average</t>
  </si>
  <si>
    <t>Standard deviation</t>
  </si>
  <si>
    <t>Standard error</t>
  </si>
  <si>
    <t>Minimum</t>
  </si>
  <si>
    <t>Maximum</t>
  </si>
  <si>
    <t>Percentiles</t>
  </si>
  <si>
    <t>Label</t>
  </si>
  <si>
    <t>Bin</t>
  </si>
  <si>
    <t>Frequency</t>
  </si>
  <si>
    <t>Answer to Q1</t>
  </si>
  <si>
    <t>Answer to Q2</t>
  </si>
  <si>
    <t xml:space="preserve">Scenario 3 </t>
  </si>
  <si>
    <t>Paternership with Aunt</t>
  </si>
  <si>
    <t>Expected Salary from Simulation</t>
  </si>
  <si>
    <t>Min Salary (Floor covered by Aunt)</t>
  </si>
  <si>
    <t>Commision to Aunt (&gt;$9000)</t>
  </si>
  <si>
    <t>Percentage of the Excess</t>
  </si>
  <si>
    <t>Min Threshold for this to kick in</t>
  </si>
  <si>
    <t>Final Commision</t>
  </si>
  <si>
    <t>Final Sanjay's Monthlly Salary</t>
  </si>
  <si>
    <t>$L$36</t>
  </si>
  <si>
    <t>$K$38</t>
  </si>
  <si>
    <t>Answer to Q3</t>
  </si>
  <si>
    <t>Addition Pay from Aunt</t>
  </si>
  <si>
    <t>$D$43</t>
  </si>
  <si>
    <t>(-inf, 4500)</t>
  </si>
  <si>
    <t>[4500, 5000)</t>
  </si>
  <si>
    <t>[5000, 5500)</t>
  </si>
  <si>
    <t>[5500, 6000)</t>
  </si>
  <si>
    <t>[6000, 6500)</t>
  </si>
  <si>
    <t>[6500, 7000)</t>
  </si>
  <si>
    <t>[7000, 7500)</t>
  </si>
  <si>
    <t>[7500, 8000)</t>
  </si>
  <si>
    <t>[8000, 8500)</t>
  </si>
  <si>
    <t>[8500, 9000)</t>
  </si>
  <si>
    <t>[9000, 9500)</t>
  </si>
  <si>
    <t>[9500, 10000)</t>
  </si>
  <si>
    <t>[10000, 10500)</t>
  </si>
  <si>
    <t>[10500, 11000)</t>
  </si>
  <si>
    <t>[11000, inf)</t>
  </si>
  <si>
    <t>Q. What is the Probability of Sanjay's Monthly Salary being lower than Consultancy Firm?</t>
  </si>
  <si>
    <t>Point value</t>
  </si>
  <si>
    <t>Mean</t>
  </si>
  <si>
    <t>StdDev</t>
  </si>
  <si>
    <t>P(X&lt;=Firm Monthly Salary)</t>
  </si>
  <si>
    <t>Q. What is the Probability of Sanjay's Monthly Salary being lower than Running restraunt without partnership?</t>
  </si>
  <si>
    <t>Q. What is the Probability of Sanjay's Monthly Salary being lower than Running restraunt with partnership?</t>
  </si>
  <si>
    <t>P(X&lt;=Monthly Salary)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</si>
</sst>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₹&quot;* #,##0.00_);_(&quot;₹&quot;* \(#,##0.00\);_(&quot;₹&quot;* &quot;-&quot;??_);_(@_)"/>
    <numFmt numFmtId="164" formatCode="&quot;₹&quot;#,##0.00"/>
    <numFmt numFmtId="166" formatCode="0.000"/>
    <numFmt numFmtId="168" formatCode="_([$$-409]* #,##0.00_);_([$$-409]* \(#,##0.00\);_([$$-409]* &quot;-&quot;??_);_(@_)"/>
    <numFmt numFmtId="169" formatCode="_([$$-409]* #,##0.000_);_([$$-409]* \(#,##0.000\);_([$$-409]* &quot;-&quot;??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theme="1"/>
      <name val="Aptos Narrow"/>
      <scheme val="minor"/>
    </font>
    <font>
      <i/>
      <sz val="12"/>
      <color rgb="FF70AD47"/>
      <name val="Aptos Narrow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b/>
      <i/>
      <sz val="12"/>
      <color rgb="FFFF000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6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168" fontId="0" fillId="0" borderId="0" xfId="1" applyNumberFormat="1" applyFont="1" applyFill="1"/>
    <xf numFmtId="0" fontId="0" fillId="5" borderId="0" xfId="0" applyFill="1"/>
    <xf numFmtId="164" fontId="0" fillId="5" borderId="0" xfId="0" applyNumberFormat="1" applyFill="1"/>
    <xf numFmtId="168" fontId="0" fillId="5" borderId="0" xfId="1" applyNumberFormat="1" applyFont="1" applyFill="1"/>
    <xf numFmtId="0" fontId="0" fillId="0" borderId="1" xfId="0" applyBorder="1"/>
    <xf numFmtId="164" fontId="0" fillId="0" borderId="1" xfId="0" applyNumberFormat="1" applyBorder="1"/>
    <xf numFmtId="168" fontId="0" fillId="4" borderId="1" xfId="1" applyNumberFormat="1" applyFont="1" applyFill="1" applyBorder="1"/>
    <xf numFmtId="168" fontId="0" fillId="0" borderId="1" xfId="1" applyNumberFormat="1" applyFont="1" applyBorder="1"/>
    <xf numFmtId="168" fontId="2" fillId="2" borderId="1" xfId="0" applyNumberFormat="1" applyFont="1" applyFill="1" applyBorder="1"/>
    <xf numFmtId="169" fontId="0" fillId="0" borderId="1" xfId="0" applyNumberFormat="1" applyBorder="1"/>
    <xf numFmtId="1" fontId="2" fillId="2" borderId="1" xfId="0" applyNumberFormat="1" applyFont="1" applyFill="1" applyBorder="1"/>
    <xf numFmtId="168" fontId="0" fillId="0" borderId="1" xfId="0" applyNumberFormat="1" applyBorder="1"/>
    <xf numFmtId="0" fontId="0" fillId="0" borderId="2" xfId="0" applyBorder="1"/>
    <xf numFmtId="168" fontId="0" fillId="0" borderId="2" xfId="0" applyNumberFormat="1" applyBorder="1"/>
    <xf numFmtId="168" fontId="0" fillId="3" borderId="1" xfId="0" applyNumberFormat="1" applyFill="1" applyBorder="1"/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2" fontId="4" fillId="0" borderId="1" xfId="0" applyNumberFormat="1" applyFont="1" applyBorder="1"/>
    <xf numFmtId="168" fontId="0" fillId="6" borderId="1" xfId="0" applyNumberFormat="1" applyFill="1" applyBorder="1"/>
    <xf numFmtId="0" fontId="0" fillId="0" borderId="3" xfId="0" applyBorder="1"/>
    <xf numFmtId="168" fontId="0" fillId="0" borderId="3" xfId="0" applyNumberForma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horizontal="center" vertical="center"/>
    </xf>
    <xf numFmtId="168" fontId="0" fillId="4" borderId="1" xfId="0" applyNumberFormat="1" applyFill="1" applyBorder="1" applyAlignment="1">
      <alignment horizontal="right"/>
    </xf>
    <xf numFmtId="168" fontId="0" fillId="7" borderId="1" xfId="0" applyNumberFormat="1" applyFill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0" fontId="0" fillId="0" borderId="4" xfId="0" applyBorder="1"/>
    <xf numFmtId="168" fontId="0" fillId="0" borderId="1" xfId="0" applyNumberFormat="1" applyFill="1" applyBorder="1"/>
    <xf numFmtId="10" fontId="0" fillId="0" borderId="1" xfId="2" applyNumberFormat="1" applyFont="1" applyBorder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067C0"/>
            </a:solidFill>
          </c:spPr>
          <c:invertIfNegative val="0"/>
          <c:cat>
            <c:numRef>
              <c:f>BA_Hist_Var1!$M$7:$M$21</c:f>
              <c:numCache>
                <c:formatCode>General</c:formatCode>
                <c:ptCount val="15"/>
                <c:pt idx="0">
                  <c:v>4250</c:v>
                </c:pt>
                <c:pt idx="1">
                  <c:v>4750</c:v>
                </c:pt>
                <c:pt idx="2">
                  <c:v>5250</c:v>
                </c:pt>
                <c:pt idx="3">
                  <c:v>5750</c:v>
                </c:pt>
                <c:pt idx="4">
                  <c:v>6250</c:v>
                </c:pt>
                <c:pt idx="5">
                  <c:v>6750</c:v>
                </c:pt>
                <c:pt idx="6">
                  <c:v>7250</c:v>
                </c:pt>
                <c:pt idx="7">
                  <c:v>7750</c:v>
                </c:pt>
                <c:pt idx="8">
                  <c:v>8250</c:v>
                </c:pt>
                <c:pt idx="9">
                  <c:v>8750</c:v>
                </c:pt>
                <c:pt idx="10">
                  <c:v>9250</c:v>
                </c:pt>
                <c:pt idx="11">
                  <c:v>9750</c:v>
                </c:pt>
                <c:pt idx="12">
                  <c:v>10250</c:v>
                </c:pt>
                <c:pt idx="13">
                  <c:v>10750</c:v>
                </c:pt>
                <c:pt idx="14">
                  <c:v>11250</c:v>
                </c:pt>
              </c:numCache>
            </c:numRef>
          </c:cat>
          <c:val>
            <c:numRef>
              <c:f>BA_Hist_Var1!$O$7:$O$21</c:f>
              <c:numCache>
                <c:formatCode>General</c:formatCode>
                <c:ptCount val="15"/>
                <c:pt idx="0">
                  <c:v>1712</c:v>
                </c:pt>
                <c:pt idx="1">
                  <c:v>197</c:v>
                </c:pt>
                <c:pt idx="2">
                  <c:v>203</c:v>
                </c:pt>
                <c:pt idx="3">
                  <c:v>231</c:v>
                </c:pt>
                <c:pt idx="4">
                  <c:v>239</c:v>
                </c:pt>
                <c:pt idx="5">
                  <c:v>241</c:v>
                </c:pt>
                <c:pt idx="6">
                  <c:v>256</c:v>
                </c:pt>
                <c:pt idx="7">
                  <c:v>261</c:v>
                </c:pt>
                <c:pt idx="8">
                  <c:v>270</c:v>
                </c:pt>
                <c:pt idx="9">
                  <c:v>277</c:v>
                </c:pt>
                <c:pt idx="10">
                  <c:v>2765</c:v>
                </c:pt>
                <c:pt idx="11">
                  <c:v>2132</c:v>
                </c:pt>
                <c:pt idx="12">
                  <c:v>929</c:v>
                </c:pt>
                <c:pt idx="13">
                  <c:v>241</c:v>
                </c:pt>
                <c:pt idx="1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A-3C47-8B21-274A1A68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4605663"/>
        <c:axId val="152428111"/>
      </c:barChart>
      <c:catAx>
        <c:axId val="14460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GB" sz="2000" b="0"/>
                  <a:t>Var1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2428111"/>
        <c:crosses val="autoZero"/>
        <c:auto val="1"/>
        <c:lblAlgn val="ctr"/>
        <c:lblOffset val="100"/>
        <c:tickLblSkip val="2"/>
        <c:noMultiLvlLbl val="0"/>
      </c:catAx>
      <c:valAx>
        <c:axId val="152428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GB" sz="2000" b="0"/>
                  <a:t>Frequency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60566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762000</xdr:colOff>
      <xdr:row>17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040402-A079-BB17-2017-FAFBC4417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</cdr:x>
      <cdr:y>0.03981</cdr:y>
    </cdr:from>
    <cdr:to>
      <cdr:x>1</cdr:x>
      <cdr:y>0.41019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4FD2D30-B94B-9ED4-ECD9-33482A2CE9DF}"/>
            </a:ext>
          </a:extLst>
        </cdr:cNvPr>
        <cdr:cNvSpPr txBox="1"/>
      </cdr:nvSpPr>
      <cdr:spPr>
        <a:xfrm xmlns:a="http://schemas.openxmlformats.org/drawingml/2006/main">
          <a:off x="3606800" y="136525"/>
          <a:ext cx="2286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GB" sz="1600"/>
            <a:t>Average: 8004.24
Std dev: 2386.61
Std err: 23.8661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bhinavpaul/Desktop/Goals/Exec%20Edu/1.%20ISB%20AMPBA/Course%20Material/Term%202/2.%20AOS/Assignment/CBS_BA_Multiplatform_add_in.xlam" TargetMode="External"/><Relationship Id="rId1" Type="http://schemas.openxmlformats.org/officeDocument/2006/relationships/externalLinkPath" Target="CBS_BA_Multiplatform_add_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NormalSim"/>
      <definedName name="UniformSi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8257A-552B-754C-8586-FF02586CD324}">
  <dimension ref="A1:A8"/>
  <sheetViews>
    <sheetView workbookViewId="0"/>
  </sheetViews>
  <sheetFormatPr baseColWidth="10" defaultRowHeight="16" x14ac:dyDescent="0.2"/>
  <sheetData>
    <row r="1" spans="1:1" x14ac:dyDescent="0.2">
      <c r="A1" t="s">
        <v>66</v>
      </c>
    </row>
    <row r="2" spans="1:1" x14ac:dyDescent="0.2">
      <c r="A2" t="s">
        <v>62</v>
      </c>
    </row>
    <row r="3" spans="1:1" x14ac:dyDescent="0.2">
      <c r="A3" t="s">
        <v>63</v>
      </c>
    </row>
    <row r="4" spans="1:1" x14ac:dyDescent="0.2">
      <c r="A4" t="b">
        <v>1</v>
      </c>
    </row>
    <row r="6" spans="1:1" x14ac:dyDescent="0.2">
      <c r="A6" t="s">
        <v>39</v>
      </c>
    </row>
    <row r="8" spans="1:1" x14ac:dyDescent="0.2">
      <c r="A8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DFF0-56BB-3F4D-ABFE-F08925930286}">
  <dimension ref="B1:Q58"/>
  <sheetViews>
    <sheetView showGridLines="0" tabSelected="1" workbookViewId="0">
      <selection activeCell="Q17" sqref="Q17"/>
    </sheetView>
  </sheetViews>
  <sheetFormatPr baseColWidth="10" defaultRowHeight="16" x14ac:dyDescent="0.2"/>
  <cols>
    <col min="3" max="3" width="28.83203125" bestFit="1" customWidth="1"/>
    <col min="4" max="4" width="30.5" bestFit="1" customWidth="1"/>
    <col min="5" max="5" width="25.83203125" bestFit="1" customWidth="1"/>
    <col min="6" max="6" width="16.5" bestFit="1" customWidth="1"/>
    <col min="7" max="7" width="9.83203125" bestFit="1" customWidth="1"/>
    <col min="8" max="8" width="16.5" bestFit="1" customWidth="1"/>
    <col min="11" max="11" width="16.83203125" bestFit="1" customWidth="1"/>
    <col min="12" max="12" width="12.1640625" bestFit="1" customWidth="1"/>
    <col min="13" max="13" width="12.5" bestFit="1" customWidth="1"/>
    <col min="14" max="15" width="11.5" bestFit="1" customWidth="1"/>
    <col min="17" max="17" width="22.6640625" bestFit="1" customWidth="1"/>
  </cols>
  <sheetData>
    <row r="1" spans="2:17" s="11" customFormat="1" x14ac:dyDescent="0.2"/>
    <row r="3" spans="2:17" x14ac:dyDescent="0.2">
      <c r="C3" s="14" t="s">
        <v>4</v>
      </c>
      <c r="D3" s="14" t="s">
        <v>7</v>
      </c>
      <c r="E3" s="14" t="s">
        <v>2</v>
      </c>
      <c r="F3" s="14" t="s">
        <v>3</v>
      </c>
    </row>
    <row r="4" spans="2:17" x14ac:dyDescent="0.2">
      <c r="B4" t="s">
        <v>0</v>
      </c>
      <c r="C4" s="34" t="s">
        <v>1</v>
      </c>
      <c r="D4" s="14"/>
      <c r="E4" s="15">
        <v>80000</v>
      </c>
      <c r="F4" s="16">
        <f>E4/12</f>
        <v>6666.666666666667</v>
      </c>
    </row>
    <row r="5" spans="2:17" x14ac:dyDescent="0.2">
      <c r="E5" s="1"/>
      <c r="F5" s="10"/>
    </row>
    <row r="6" spans="2:17" s="11" customFormat="1" x14ac:dyDescent="0.2">
      <c r="E6" s="12"/>
      <c r="F6" s="13"/>
    </row>
    <row r="8" spans="2:17" x14ac:dyDescent="0.2">
      <c r="B8" s="2" t="s">
        <v>5</v>
      </c>
      <c r="C8" s="33" t="s">
        <v>6</v>
      </c>
      <c r="D8" s="33"/>
      <c r="E8" s="33"/>
      <c r="F8" s="33"/>
      <c r="G8" s="33"/>
      <c r="H8" s="33"/>
    </row>
    <row r="9" spans="2:17" x14ac:dyDescent="0.2">
      <c r="B9" s="2"/>
      <c r="C9" s="14" t="s">
        <v>8</v>
      </c>
      <c r="D9" s="14" t="s">
        <v>34</v>
      </c>
      <c r="E9" s="14" t="s">
        <v>9</v>
      </c>
      <c r="F9" s="14" t="s">
        <v>10</v>
      </c>
      <c r="G9" s="14"/>
      <c r="H9" s="14"/>
      <c r="K9" s="14" t="s">
        <v>38</v>
      </c>
      <c r="L9" s="14">
        <v>10000</v>
      </c>
      <c r="M9" s="5"/>
      <c r="N9" t="s">
        <v>82</v>
      </c>
    </row>
    <row r="10" spans="2:17" x14ac:dyDescent="0.2">
      <c r="B10" s="2"/>
      <c r="C10" s="14"/>
      <c r="D10" s="14" t="s">
        <v>12</v>
      </c>
      <c r="E10" s="14">
        <v>0.25</v>
      </c>
      <c r="F10" s="17">
        <v>20</v>
      </c>
      <c r="G10" s="21"/>
      <c r="H10" s="21">
        <f>E10*F10</f>
        <v>5</v>
      </c>
      <c r="M10" s="5"/>
      <c r="N10" s="14" t="s">
        <v>83</v>
      </c>
      <c r="O10" s="14" t="s">
        <v>84</v>
      </c>
      <c r="P10" s="14" t="s">
        <v>85</v>
      </c>
      <c r="Q10" s="14" t="s">
        <v>86</v>
      </c>
    </row>
    <row r="11" spans="2:17" x14ac:dyDescent="0.2">
      <c r="B11" s="2"/>
      <c r="C11" s="14"/>
      <c r="D11" s="14" t="s">
        <v>11</v>
      </c>
      <c r="E11" s="14">
        <v>0.35</v>
      </c>
      <c r="F11" s="17">
        <v>18.5</v>
      </c>
      <c r="G11" s="21"/>
      <c r="H11" s="21">
        <f t="shared" ref="H11:H13" si="0">E11*F11</f>
        <v>6.4749999999999996</v>
      </c>
      <c r="K11" s="25" t="s">
        <v>40</v>
      </c>
      <c r="L11" s="29">
        <v>49</v>
      </c>
      <c r="M11" s="7"/>
      <c r="N11" s="21">
        <f>$F$4</f>
        <v>6666.666666666667</v>
      </c>
      <c r="O11" s="21">
        <f>L13</f>
        <v>10878.12457269327</v>
      </c>
      <c r="P11" s="21">
        <f>L14</f>
        <v>6959.9305779906435</v>
      </c>
      <c r="Q11" s="41">
        <f>_xlfn.NORM.DIST(N11,O11,P11,TRUE)</f>
        <v>0.27255609034328421</v>
      </c>
    </row>
    <row r="12" spans="2:17" x14ac:dyDescent="0.2">
      <c r="B12" s="2"/>
      <c r="C12" s="14"/>
      <c r="D12" s="14" t="s">
        <v>13</v>
      </c>
      <c r="E12" s="14">
        <v>0.3</v>
      </c>
      <c r="F12" s="17">
        <v>16.5</v>
      </c>
      <c r="G12" s="21"/>
      <c r="H12" s="21">
        <f t="shared" si="0"/>
        <v>4.95</v>
      </c>
      <c r="K12" s="14"/>
      <c r="L12" s="26" t="s">
        <v>41</v>
      </c>
      <c r="M12" s="5"/>
    </row>
    <row r="13" spans="2:17" x14ac:dyDescent="0.2">
      <c r="B13" s="2"/>
      <c r="C13" s="14"/>
      <c r="D13" s="14" t="s">
        <v>14</v>
      </c>
      <c r="E13" s="14">
        <v>0.1</v>
      </c>
      <c r="F13" s="17">
        <v>15</v>
      </c>
      <c r="G13" s="21"/>
      <c r="H13" s="21">
        <f t="shared" si="0"/>
        <v>1.5</v>
      </c>
      <c r="K13" s="27" t="s">
        <v>42</v>
      </c>
      <c r="L13" s="36">
        <v>10878.12457269327</v>
      </c>
      <c r="M13" s="6" t="s">
        <v>51</v>
      </c>
    </row>
    <row r="14" spans="2:17" x14ac:dyDescent="0.2">
      <c r="B14" s="2"/>
      <c r="C14" s="14" t="s">
        <v>15</v>
      </c>
      <c r="D14" s="14"/>
      <c r="E14" s="19"/>
      <c r="F14" s="19"/>
      <c r="G14" s="14"/>
      <c r="H14" s="19">
        <f>SUM(H10:H13)</f>
        <v>17.925000000000001</v>
      </c>
      <c r="K14" s="27" t="s">
        <v>43</v>
      </c>
      <c r="L14" s="37">
        <v>6959.9305779906435</v>
      </c>
      <c r="M14" s="6" t="s">
        <v>52</v>
      </c>
    </row>
    <row r="15" spans="2:17" x14ac:dyDescent="0.2">
      <c r="B15" s="2"/>
      <c r="K15" s="27" t="s">
        <v>44</v>
      </c>
      <c r="L15" s="38">
        <v>69.59930577990643</v>
      </c>
      <c r="M15" s="5"/>
      <c r="N15" t="s">
        <v>88</v>
      </c>
    </row>
    <row r="16" spans="2:17" x14ac:dyDescent="0.2">
      <c r="B16" s="2"/>
      <c r="C16" s="14" t="s">
        <v>33</v>
      </c>
      <c r="D16" s="14" t="s">
        <v>16</v>
      </c>
      <c r="E16" s="14" t="s">
        <v>17</v>
      </c>
      <c r="F16" s="14"/>
      <c r="G16" s="14" t="s">
        <v>18</v>
      </c>
      <c r="H16" s="14" t="s">
        <v>35</v>
      </c>
      <c r="K16" s="27" t="s">
        <v>45</v>
      </c>
      <c r="L16" s="38">
        <v>-18233.899655003323</v>
      </c>
      <c r="N16" s="14" t="s">
        <v>83</v>
      </c>
      <c r="O16" s="14" t="s">
        <v>84</v>
      </c>
      <c r="P16" s="14" t="s">
        <v>85</v>
      </c>
      <c r="Q16" s="14" t="s">
        <v>89</v>
      </c>
    </row>
    <row r="17" spans="2:17" x14ac:dyDescent="0.2">
      <c r="B17" s="2"/>
      <c r="C17" s="14"/>
      <c r="D17" s="14">
        <v>3000</v>
      </c>
      <c r="E17" s="14">
        <v>1000</v>
      </c>
      <c r="F17" s="14"/>
      <c r="G17" s="14" t="s">
        <v>19</v>
      </c>
      <c r="H17" s="20">
        <f ca="1">[1]!NormalSim(D17,E17)</f>
        <v>3908.2608072495887</v>
      </c>
      <c r="K17" s="27" t="s">
        <v>46</v>
      </c>
      <c r="L17" s="38">
        <v>37684.933646822101</v>
      </c>
      <c r="N17" s="21">
        <f>L40</f>
        <v>8004.2372105248824</v>
      </c>
      <c r="O17" s="21">
        <f>L13</f>
        <v>10878.12457269327</v>
      </c>
      <c r="P17" s="21">
        <f>L14</f>
        <v>6959.9305779906435</v>
      </c>
      <c r="Q17" s="41">
        <f>_xlfn.NORM.DIST(N17,O17,P17,TRUE)</f>
        <v>0.33983299119370242</v>
      </c>
    </row>
    <row r="18" spans="2:17" x14ac:dyDescent="0.2">
      <c r="B18" s="2"/>
      <c r="K18" s="28" t="s">
        <v>47</v>
      </c>
      <c r="L18" s="38"/>
    </row>
    <row r="19" spans="2:17" x14ac:dyDescent="0.2">
      <c r="B19" s="2"/>
      <c r="C19" s="14" t="s">
        <v>20</v>
      </c>
      <c r="D19" s="17">
        <v>-11</v>
      </c>
      <c r="K19" s="27">
        <v>0.01</v>
      </c>
      <c r="L19" s="38">
        <v>-5262.1543701007504</v>
      </c>
    </row>
    <row r="20" spans="2:17" x14ac:dyDescent="0.2">
      <c r="B20" s="2"/>
      <c r="C20" s="22" t="s">
        <v>21</v>
      </c>
      <c r="D20" s="23">
        <v>-3995</v>
      </c>
      <c r="K20" s="27">
        <v>0.05</v>
      </c>
      <c r="L20" s="38">
        <v>-755.56185949130668</v>
      </c>
    </row>
    <row r="21" spans="2:17" x14ac:dyDescent="0.2">
      <c r="B21" s="2"/>
      <c r="C21" s="14" t="s">
        <v>22</v>
      </c>
      <c r="D21" s="14" t="s">
        <v>25</v>
      </c>
      <c r="E21" s="14" t="s">
        <v>23</v>
      </c>
      <c r="F21" s="14" t="s">
        <v>24</v>
      </c>
      <c r="G21" s="14" t="s">
        <v>18</v>
      </c>
      <c r="H21" s="14" t="s">
        <v>36</v>
      </c>
      <c r="K21" s="27">
        <v>0.1</v>
      </c>
      <c r="L21" s="38">
        <v>1945.3411167070444</v>
      </c>
    </row>
    <row r="22" spans="2:17" x14ac:dyDescent="0.2">
      <c r="B22" s="2"/>
      <c r="C22" s="14"/>
      <c r="D22" s="21">
        <f>SUM(E22:F22)/2</f>
        <v>-5950</v>
      </c>
      <c r="E22" s="21">
        <v>-5040</v>
      </c>
      <c r="F22" s="21">
        <v>-6860</v>
      </c>
      <c r="G22" s="14" t="s">
        <v>32</v>
      </c>
      <c r="H22" s="18">
        <f ca="1">[1]!UniformSim(F22,E22)</f>
        <v>-5870.5952370166779</v>
      </c>
      <c r="K22" s="27">
        <v>0.5</v>
      </c>
      <c r="L22" s="38">
        <v>10854.191108737949</v>
      </c>
    </row>
    <row r="23" spans="2:17" x14ac:dyDescent="0.2">
      <c r="B23" s="2"/>
      <c r="K23" s="27">
        <v>0.9</v>
      </c>
      <c r="L23" s="38">
        <v>19739.453760978482</v>
      </c>
    </row>
    <row r="24" spans="2:17" x14ac:dyDescent="0.2">
      <c r="B24" s="2"/>
      <c r="C24" s="14"/>
      <c r="D24" s="14" t="s">
        <v>27</v>
      </c>
      <c r="E24" s="14" t="s">
        <v>15</v>
      </c>
      <c r="F24" s="14"/>
      <c r="G24" s="14"/>
      <c r="H24" s="14" t="s">
        <v>37</v>
      </c>
      <c r="K24" s="27">
        <v>0.95</v>
      </c>
      <c r="L24" s="38">
        <v>22265.905345572661</v>
      </c>
    </row>
    <row r="25" spans="2:17" x14ac:dyDescent="0.2">
      <c r="B25" s="2"/>
      <c r="C25" s="14" t="s">
        <v>28</v>
      </c>
      <c r="D25" s="14">
        <f>D17</f>
        <v>3000</v>
      </c>
      <c r="E25" s="19">
        <f>H14</f>
        <v>17.925000000000001</v>
      </c>
      <c r="F25" s="21">
        <f>D25*E25</f>
        <v>53775</v>
      </c>
      <c r="G25" s="14"/>
      <c r="H25" s="21">
        <f ca="1">H17*H14</f>
        <v>70055.574969948881</v>
      </c>
      <c r="K25" s="27">
        <v>0.99</v>
      </c>
      <c r="L25" s="38">
        <v>26794.323459744497</v>
      </c>
    </row>
    <row r="26" spans="2:17" x14ac:dyDescent="0.2">
      <c r="B26" s="2"/>
      <c r="C26" s="14" t="s">
        <v>26</v>
      </c>
      <c r="D26" s="14"/>
      <c r="E26" s="14"/>
      <c r="F26" s="21">
        <f>D20</f>
        <v>-3995</v>
      </c>
      <c r="G26" s="14"/>
      <c r="H26" s="21">
        <f>F26</f>
        <v>-3995</v>
      </c>
    </row>
    <row r="27" spans="2:17" x14ac:dyDescent="0.2">
      <c r="B27" s="2"/>
      <c r="C27" s="14" t="s">
        <v>29</v>
      </c>
      <c r="D27" s="14"/>
      <c r="E27" s="14"/>
      <c r="F27" s="21">
        <f>D22</f>
        <v>-5950</v>
      </c>
      <c r="G27" s="14"/>
      <c r="H27" s="21">
        <f ca="1">H22</f>
        <v>-5870.5952370166779</v>
      </c>
    </row>
    <row r="28" spans="2:17" x14ac:dyDescent="0.2">
      <c r="B28" s="2"/>
      <c r="C28" s="14"/>
      <c r="D28" s="14" t="s">
        <v>31</v>
      </c>
      <c r="E28" s="14" t="s">
        <v>30</v>
      </c>
      <c r="F28" s="14"/>
      <c r="G28" s="14"/>
      <c r="H28" s="14"/>
    </row>
    <row r="29" spans="2:17" x14ac:dyDescent="0.2">
      <c r="B29" s="2"/>
      <c r="C29" s="14" t="s">
        <v>30</v>
      </c>
      <c r="D29" s="14">
        <f>D17</f>
        <v>3000</v>
      </c>
      <c r="E29" s="21">
        <f>D19</f>
        <v>-11</v>
      </c>
      <c r="F29" s="21">
        <f>D29*E29</f>
        <v>-33000</v>
      </c>
      <c r="G29" s="14"/>
      <c r="H29" s="21">
        <f ca="1">H17*E29</f>
        <v>-42990.868879745474</v>
      </c>
    </row>
    <row r="30" spans="2:17" x14ac:dyDescent="0.2">
      <c r="B30" s="2"/>
    </row>
    <row r="31" spans="2:17" x14ac:dyDescent="0.2">
      <c r="B31" s="2"/>
      <c r="C31" s="14" t="s">
        <v>3</v>
      </c>
      <c r="D31" s="14"/>
      <c r="E31" s="14"/>
      <c r="F31" s="40">
        <f>SUM(F25:F29)</f>
        <v>10830</v>
      </c>
      <c r="G31" s="14"/>
      <c r="H31" s="24">
        <f ca="1">SUM(H25:H29)</f>
        <v>17199.110853186728</v>
      </c>
    </row>
    <row r="33" spans="2:17" s="11" customFormat="1" x14ac:dyDescent="0.2">
      <c r="E33" s="12"/>
      <c r="F33" s="13"/>
    </row>
    <row r="35" spans="2:17" x14ac:dyDescent="0.2">
      <c r="B35" s="35" t="s">
        <v>53</v>
      </c>
      <c r="C35" s="33" t="s">
        <v>54</v>
      </c>
      <c r="D35" s="33"/>
      <c r="E35" s="33"/>
      <c r="F35" s="33"/>
      <c r="G35" s="33"/>
      <c r="H35" s="33"/>
    </row>
    <row r="36" spans="2:17" x14ac:dyDescent="0.2">
      <c r="B36" s="35"/>
      <c r="C36" s="31" t="s">
        <v>55</v>
      </c>
      <c r="D36" s="32">
        <f ca="1">H31</f>
        <v>17199.110853186728</v>
      </c>
      <c r="E36" s="3"/>
      <c r="K36" s="14" t="s">
        <v>38</v>
      </c>
      <c r="L36" s="14">
        <v>10000</v>
      </c>
      <c r="N36" t="s">
        <v>82</v>
      </c>
    </row>
    <row r="37" spans="2:17" x14ac:dyDescent="0.2">
      <c r="B37" s="35"/>
      <c r="C37" s="39" t="s">
        <v>56</v>
      </c>
      <c r="D37" s="21" t="s">
        <v>65</v>
      </c>
      <c r="E37" t="s">
        <v>59</v>
      </c>
      <c r="N37" s="14" t="s">
        <v>83</v>
      </c>
      <c r="O37" s="14" t="s">
        <v>84</v>
      </c>
      <c r="P37" s="14" t="s">
        <v>85</v>
      </c>
      <c r="Q37" s="14" t="s">
        <v>86</v>
      </c>
    </row>
    <row r="38" spans="2:17" x14ac:dyDescent="0.2">
      <c r="B38" s="35"/>
      <c r="D38" s="21">
        <f ca="1">IF(D36&lt;E38,E38-D36,0)</f>
        <v>0</v>
      </c>
      <c r="E38" s="21">
        <v>3500</v>
      </c>
      <c r="K38" s="25" t="s">
        <v>40</v>
      </c>
      <c r="L38" s="29">
        <v>24.8984375</v>
      </c>
      <c r="N38" s="21">
        <f>$F$4</f>
        <v>6666.666666666667</v>
      </c>
      <c r="O38" s="21">
        <f>L40</f>
        <v>8004.2372105248824</v>
      </c>
      <c r="P38" s="21">
        <f>L41</f>
        <v>2386.6127833455866</v>
      </c>
      <c r="Q38" s="41">
        <f>_xlfn.NORM.DIST(N38,O38,P38,TRUE)</f>
        <v>0.28758720913721431</v>
      </c>
    </row>
    <row r="39" spans="2:17" x14ac:dyDescent="0.2">
      <c r="B39" s="35"/>
      <c r="C39" s="39" t="s">
        <v>57</v>
      </c>
      <c r="D39" s="14" t="s">
        <v>58</v>
      </c>
      <c r="E39" s="14" t="s">
        <v>59</v>
      </c>
      <c r="K39" s="14"/>
      <c r="L39" s="26" t="s">
        <v>41</v>
      </c>
    </row>
    <row r="40" spans="2:17" x14ac:dyDescent="0.2">
      <c r="B40" s="35"/>
      <c r="C40" s="25"/>
      <c r="D40" s="14">
        <v>0.9</v>
      </c>
      <c r="E40" s="21">
        <v>9000</v>
      </c>
      <c r="K40" s="27" t="s">
        <v>42</v>
      </c>
      <c r="L40" s="36">
        <v>8004.2372105248824</v>
      </c>
      <c r="M40" s="6" t="s">
        <v>64</v>
      </c>
    </row>
    <row r="41" spans="2:17" x14ac:dyDescent="0.2">
      <c r="B41" s="35"/>
      <c r="C41" s="14" t="s">
        <v>60</v>
      </c>
      <c r="D41" s="21">
        <f ca="1">IF(D36&gt;E40,-1*(D36-E40)*D40,0)</f>
        <v>-7379.1997678680555</v>
      </c>
      <c r="K41" s="27" t="s">
        <v>43</v>
      </c>
      <c r="L41" s="37">
        <v>2386.6127833455866</v>
      </c>
      <c r="M41" s="6" t="s">
        <v>64</v>
      </c>
    </row>
    <row r="42" spans="2:17" x14ac:dyDescent="0.2">
      <c r="B42" s="35"/>
      <c r="C42" s="5"/>
      <c r="D42" s="8"/>
      <c r="K42" s="27" t="s">
        <v>44</v>
      </c>
      <c r="L42" s="38">
        <v>23.866127833455867</v>
      </c>
      <c r="N42" t="s">
        <v>87</v>
      </c>
    </row>
    <row r="43" spans="2:17" x14ac:dyDescent="0.2">
      <c r="B43" s="35"/>
      <c r="C43" s="14" t="s">
        <v>61</v>
      </c>
      <c r="D43" s="30">
        <f ca="1">D36+D41+D38</f>
        <v>9819.9110853186721</v>
      </c>
      <c r="K43" s="27" t="s">
        <v>45</v>
      </c>
      <c r="L43" s="38">
        <v>3499.9999999999991</v>
      </c>
      <c r="N43" s="14" t="s">
        <v>83</v>
      </c>
      <c r="O43" s="14" t="s">
        <v>84</v>
      </c>
      <c r="P43" s="14" t="s">
        <v>85</v>
      </c>
      <c r="Q43" s="14" t="s">
        <v>89</v>
      </c>
    </row>
    <row r="44" spans="2:17" x14ac:dyDescent="0.2">
      <c r="B44" s="35"/>
      <c r="C44" s="5"/>
      <c r="D44" s="8"/>
      <c r="K44" s="27" t="s">
        <v>46</v>
      </c>
      <c r="L44" s="38">
        <v>11911.018905533059</v>
      </c>
      <c r="N44" s="21">
        <f>L13</f>
        <v>10878.12457269327</v>
      </c>
      <c r="O44" s="21">
        <f>L40</f>
        <v>8004.2372105248824</v>
      </c>
      <c r="P44" s="21">
        <f>L41</f>
        <v>2386.6127833455866</v>
      </c>
      <c r="Q44" s="41">
        <f>_xlfn.NORM.DIST(N44,O44,P44,TRUE)</f>
        <v>0.88573804825666791</v>
      </c>
    </row>
    <row r="45" spans="2:17" x14ac:dyDescent="0.2">
      <c r="B45" s="35"/>
      <c r="C45" s="5"/>
      <c r="D45" s="8"/>
      <c r="K45" s="28" t="s">
        <v>47</v>
      </c>
      <c r="L45" s="38"/>
    </row>
    <row r="46" spans="2:17" x14ac:dyDescent="0.2">
      <c r="B46" s="35"/>
      <c r="C46" s="5"/>
      <c r="D46" s="8"/>
      <c r="K46" s="27">
        <v>0.01</v>
      </c>
      <c r="L46" s="38">
        <v>3500</v>
      </c>
    </row>
    <row r="47" spans="2:17" x14ac:dyDescent="0.2">
      <c r="B47" s="35"/>
      <c r="C47" s="5"/>
      <c r="D47" s="8"/>
      <c r="K47" s="27">
        <v>0.05</v>
      </c>
      <c r="L47" s="38">
        <v>3500</v>
      </c>
    </row>
    <row r="48" spans="2:17" x14ac:dyDescent="0.2">
      <c r="B48" s="35"/>
      <c r="K48" s="27">
        <v>0.1</v>
      </c>
      <c r="L48" s="38">
        <v>3500</v>
      </c>
    </row>
    <row r="49" spans="2:12" x14ac:dyDescent="0.2">
      <c r="B49" s="35"/>
      <c r="K49" s="27">
        <v>0.5</v>
      </c>
      <c r="L49" s="38">
        <v>9194.3712244485578</v>
      </c>
    </row>
    <row r="50" spans="2:12" x14ac:dyDescent="0.2">
      <c r="B50" s="35"/>
      <c r="K50" s="27">
        <v>0.9</v>
      </c>
      <c r="L50" s="38">
        <v>10076.844173812578</v>
      </c>
    </row>
    <row r="51" spans="2:12" x14ac:dyDescent="0.2">
      <c r="B51" s="35"/>
      <c r="K51" s="27">
        <v>0.95</v>
      </c>
      <c r="L51" s="38">
        <v>10339.542291983844</v>
      </c>
    </row>
    <row r="52" spans="2:12" x14ac:dyDescent="0.2">
      <c r="B52" s="35"/>
      <c r="K52" s="27">
        <v>0.99</v>
      </c>
      <c r="L52" s="38">
        <v>10788.46226166558</v>
      </c>
    </row>
    <row r="53" spans="2:12" x14ac:dyDescent="0.2">
      <c r="B53" s="9"/>
    </row>
    <row r="54" spans="2:12" s="11" customFormat="1" x14ac:dyDescent="0.2">
      <c r="E54" s="12"/>
      <c r="F54" s="13"/>
    </row>
    <row r="55" spans="2:12" x14ac:dyDescent="0.2">
      <c r="B55" s="9"/>
    </row>
    <row r="56" spans="2:12" x14ac:dyDescent="0.2">
      <c r="B56" s="9"/>
    </row>
    <row r="57" spans="2:12" x14ac:dyDescent="0.2">
      <c r="B57" s="9"/>
    </row>
    <row r="58" spans="2:12" x14ac:dyDescent="0.2">
      <c r="B58" s="9"/>
    </row>
  </sheetData>
  <mergeCells count="4">
    <mergeCell ref="B8:B31"/>
    <mergeCell ref="C35:H35"/>
    <mergeCell ref="C8:H8"/>
    <mergeCell ref="B35:B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1ED1-38CC-204C-BDD0-0C1D03D39C8E}">
  <dimension ref="M6:O21"/>
  <sheetViews>
    <sheetView workbookViewId="0"/>
  </sheetViews>
  <sheetFormatPr baseColWidth="10" defaultRowHeight="16" x14ac:dyDescent="0.2"/>
  <sheetData>
    <row r="6" spans="13:15" x14ac:dyDescent="0.2">
      <c r="M6" s="4" t="s">
        <v>48</v>
      </c>
      <c r="N6" s="4" t="s">
        <v>49</v>
      </c>
      <c r="O6" s="4" t="s">
        <v>50</v>
      </c>
    </row>
    <row r="7" spans="13:15" x14ac:dyDescent="0.2">
      <c r="M7">
        <v>4250</v>
      </c>
      <c r="N7" t="s">
        <v>67</v>
      </c>
      <c r="O7">
        <v>1712</v>
      </c>
    </row>
    <row r="8" spans="13:15" x14ac:dyDescent="0.2">
      <c r="M8">
        <v>4750</v>
      </c>
      <c r="N8" t="s">
        <v>68</v>
      </c>
      <c r="O8">
        <v>197</v>
      </c>
    </row>
    <row r="9" spans="13:15" x14ac:dyDescent="0.2">
      <c r="M9">
        <v>5250</v>
      </c>
      <c r="N9" t="s">
        <v>69</v>
      </c>
      <c r="O9">
        <v>203</v>
      </c>
    </row>
    <row r="10" spans="13:15" x14ac:dyDescent="0.2">
      <c r="M10">
        <v>5750</v>
      </c>
      <c r="N10" t="s">
        <v>70</v>
      </c>
      <c r="O10">
        <v>231</v>
      </c>
    </row>
    <row r="11" spans="13:15" x14ac:dyDescent="0.2">
      <c r="M11">
        <v>6250</v>
      </c>
      <c r="N11" t="s">
        <v>71</v>
      </c>
      <c r="O11">
        <v>239</v>
      </c>
    </row>
    <row r="12" spans="13:15" x14ac:dyDescent="0.2">
      <c r="M12">
        <v>6750</v>
      </c>
      <c r="N12" t="s">
        <v>72</v>
      </c>
      <c r="O12">
        <v>241</v>
      </c>
    </row>
    <row r="13" spans="13:15" x14ac:dyDescent="0.2">
      <c r="M13">
        <v>7250</v>
      </c>
      <c r="N13" t="s">
        <v>73</v>
      </c>
      <c r="O13">
        <v>256</v>
      </c>
    </row>
    <row r="14" spans="13:15" x14ac:dyDescent="0.2">
      <c r="M14">
        <v>7750</v>
      </c>
      <c r="N14" t="s">
        <v>74</v>
      </c>
      <c r="O14">
        <v>261</v>
      </c>
    </row>
    <row r="15" spans="13:15" x14ac:dyDescent="0.2">
      <c r="M15">
        <v>8250</v>
      </c>
      <c r="N15" t="s">
        <v>75</v>
      </c>
      <c r="O15">
        <v>270</v>
      </c>
    </row>
    <row r="16" spans="13:15" x14ac:dyDescent="0.2">
      <c r="M16">
        <v>8750</v>
      </c>
      <c r="N16" t="s">
        <v>76</v>
      </c>
      <c r="O16">
        <v>277</v>
      </c>
    </row>
    <row r="17" spans="13:15" x14ac:dyDescent="0.2">
      <c r="M17">
        <v>9250</v>
      </c>
      <c r="N17" t="s">
        <v>77</v>
      </c>
      <c r="O17">
        <v>2765</v>
      </c>
    </row>
    <row r="18" spans="13:15" x14ac:dyDescent="0.2">
      <c r="M18">
        <v>9750</v>
      </c>
      <c r="N18" t="s">
        <v>78</v>
      </c>
      <c r="O18">
        <v>2132</v>
      </c>
    </row>
    <row r="19" spans="13:15" x14ac:dyDescent="0.2">
      <c r="M19">
        <v>10250</v>
      </c>
      <c r="N19" t="s">
        <v>79</v>
      </c>
      <c r="O19">
        <v>929</v>
      </c>
    </row>
    <row r="20" spans="13:15" x14ac:dyDescent="0.2">
      <c r="M20">
        <v>10750</v>
      </c>
      <c r="N20" t="s">
        <v>80</v>
      </c>
      <c r="O20">
        <v>241</v>
      </c>
    </row>
    <row r="21" spans="13:15" x14ac:dyDescent="0.2">
      <c r="M21">
        <v>11250</v>
      </c>
      <c r="N21" t="s">
        <v>81</v>
      </c>
      <c r="O21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BA_Hidden_Sheet1</vt:lpstr>
      <vt:lpstr>Sheet1</vt:lpstr>
      <vt:lpstr>BA_Hist_Var1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Paul</dc:creator>
  <cp:lastModifiedBy>Abhinav Paul</cp:lastModifiedBy>
  <dcterms:created xsi:type="dcterms:W3CDTF">2025-07-14T16:48:48Z</dcterms:created>
  <dcterms:modified xsi:type="dcterms:W3CDTF">2025-07-15T17:45:02Z</dcterms:modified>
</cp:coreProperties>
</file>