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JE\Downloads\"/>
    </mc:Choice>
  </mc:AlternateContent>
  <xr:revisionPtr revIDLastSave="0" documentId="13_ncr:1_{42D7558F-DFFA-4ABC-A18F-07411B5D12A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81029"/>
  <pivotCaches>
    <pivotCache cacheId="4" r:id="rId5"/>
  </pivotCaches>
</workbook>
</file>

<file path=xl/calcChain.xml><?xml version="1.0" encoding="utf-8"?>
<calcChain xmlns="http://schemas.openxmlformats.org/spreadsheetml/2006/main">
  <c r="N1002" i="17" l="1"/>
  <c r="N1003" i="17"/>
  <c r="N1004" i="17"/>
  <c r="N1005" i="17"/>
  <c r="K3" i="17"/>
  <c r="L3" i="17"/>
  <c r="K4" i="17"/>
  <c r="L4" i="17"/>
  <c r="M4" i="17" s="1"/>
  <c r="K5" i="17"/>
  <c r="L5" i="17"/>
  <c r="K6" i="17"/>
  <c r="L6" i="17"/>
  <c r="K7" i="17"/>
  <c r="L7" i="17"/>
  <c r="K8" i="17"/>
  <c r="L8" i="17"/>
  <c r="M8" i="17" s="1"/>
  <c r="K9" i="17"/>
  <c r="L9" i="17"/>
  <c r="K10" i="17"/>
  <c r="L10" i="17"/>
  <c r="K11" i="17"/>
  <c r="L11" i="17"/>
  <c r="K12" i="17"/>
  <c r="L12" i="17"/>
  <c r="M12" i="17" s="1"/>
  <c r="K13" i="17"/>
  <c r="L13" i="17"/>
  <c r="K14" i="17"/>
  <c r="L14" i="17"/>
  <c r="K15" i="17"/>
  <c r="L15" i="17"/>
  <c r="K16" i="17"/>
  <c r="L16" i="17"/>
  <c r="M16" i="17" s="1"/>
  <c r="K17" i="17"/>
  <c r="L17" i="17"/>
  <c r="K18" i="17"/>
  <c r="L18" i="17"/>
  <c r="K19" i="17"/>
  <c r="L19" i="17"/>
  <c r="K20" i="17"/>
  <c r="L20" i="17"/>
  <c r="M20" i="17" s="1"/>
  <c r="K21" i="17"/>
  <c r="L21" i="17"/>
  <c r="K22" i="17"/>
  <c r="L22" i="17"/>
  <c r="K23" i="17"/>
  <c r="L23" i="17"/>
  <c r="K24" i="17"/>
  <c r="L24" i="17"/>
  <c r="M24" i="17" s="1"/>
  <c r="K25" i="17"/>
  <c r="L25" i="17"/>
  <c r="K26" i="17"/>
  <c r="L26" i="17"/>
  <c r="K27" i="17"/>
  <c r="L27" i="17"/>
  <c r="K28" i="17"/>
  <c r="L28" i="17"/>
  <c r="M28" i="17" s="1"/>
  <c r="K29" i="17"/>
  <c r="L29" i="17"/>
  <c r="K30" i="17"/>
  <c r="L30" i="17"/>
  <c r="K31" i="17"/>
  <c r="L31" i="17"/>
  <c r="K32" i="17"/>
  <c r="L32" i="17"/>
  <c r="M32" i="17" s="1"/>
  <c r="K33" i="17"/>
  <c r="L33" i="17"/>
  <c r="K34" i="17"/>
  <c r="L34" i="17"/>
  <c r="K35" i="17"/>
  <c r="L35" i="17"/>
  <c r="K36" i="17"/>
  <c r="L36" i="17"/>
  <c r="M36" i="17" s="1"/>
  <c r="K37" i="17"/>
  <c r="L37" i="17"/>
  <c r="K38" i="17"/>
  <c r="L38" i="17"/>
  <c r="K39" i="17"/>
  <c r="L39" i="17"/>
  <c r="K40" i="17"/>
  <c r="L40" i="17"/>
  <c r="M40" i="17" s="1"/>
  <c r="K41" i="17"/>
  <c r="L41" i="17"/>
  <c r="K42" i="17"/>
  <c r="L42" i="17"/>
  <c r="K43" i="17"/>
  <c r="L43" i="17"/>
  <c r="K44" i="17"/>
  <c r="L44" i="17"/>
  <c r="M44" i="17" s="1"/>
  <c r="K45" i="17"/>
  <c r="L45" i="17"/>
  <c r="K46" i="17"/>
  <c r="L46" i="17"/>
  <c r="K47" i="17"/>
  <c r="L47" i="17"/>
  <c r="K48" i="17"/>
  <c r="L48" i="17"/>
  <c r="M48" i="17" s="1"/>
  <c r="K49" i="17"/>
  <c r="L49" i="17"/>
  <c r="K50" i="17"/>
  <c r="L50" i="17"/>
  <c r="K51" i="17"/>
  <c r="L51" i="17"/>
  <c r="K52" i="17"/>
  <c r="L52" i="17"/>
  <c r="M52" i="17" s="1"/>
  <c r="K53" i="17"/>
  <c r="L53" i="17"/>
  <c r="K54" i="17"/>
  <c r="L54" i="17"/>
  <c r="K55" i="17"/>
  <c r="L55" i="17"/>
  <c r="K56" i="17"/>
  <c r="L56" i="17"/>
  <c r="M56" i="17" s="1"/>
  <c r="K57" i="17"/>
  <c r="L57" i="17"/>
  <c r="K58" i="17"/>
  <c r="L58" i="17"/>
  <c r="K59" i="17"/>
  <c r="L59" i="17"/>
  <c r="K60" i="17"/>
  <c r="L60" i="17"/>
  <c r="M60" i="17" s="1"/>
  <c r="K61" i="17"/>
  <c r="L61" i="17"/>
  <c r="K62" i="17"/>
  <c r="L62" i="17"/>
  <c r="K63" i="17"/>
  <c r="L63" i="17"/>
  <c r="K64" i="17"/>
  <c r="L64" i="17"/>
  <c r="M64" i="17" s="1"/>
  <c r="K65" i="17"/>
  <c r="L65" i="17"/>
  <c r="K66" i="17"/>
  <c r="L66" i="17"/>
  <c r="K67" i="17"/>
  <c r="L67" i="17"/>
  <c r="K68" i="17"/>
  <c r="L68" i="17"/>
  <c r="M68" i="17" s="1"/>
  <c r="K69" i="17"/>
  <c r="L69" i="17"/>
  <c r="K70" i="17"/>
  <c r="L70" i="17"/>
  <c r="K71" i="17"/>
  <c r="L71" i="17"/>
  <c r="K72" i="17"/>
  <c r="L72" i="17"/>
  <c r="M72" i="17" s="1"/>
  <c r="K73" i="17"/>
  <c r="L73" i="17"/>
  <c r="K74" i="17"/>
  <c r="L74" i="17"/>
  <c r="K75" i="17"/>
  <c r="L75" i="17"/>
  <c r="K76" i="17"/>
  <c r="L76" i="17"/>
  <c r="M76" i="17" s="1"/>
  <c r="K77" i="17"/>
  <c r="L77" i="17"/>
  <c r="K78" i="17"/>
  <c r="L78" i="17"/>
  <c r="K79" i="17"/>
  <c r="L79" i="17"/>
  <c r="K80" i="17"/>
  <c r="L80" i="17"/>
  <c r="M80" i="17" s="1"/>
  <c r="K81" i="17"/>
  <c r="L81" i="17"/>
  <c r="K82" i="17"/>
  <c r="L82" i="17"/>
  <c r="K83" i="17"/>
  <c r="L83" i="17"/>
  <c r="K84" i="17"/>
  <c r="L84" i="17"/>
  <c r="M84" i="17" s="1"/>
  <c r="K85" i="17"/>
  <c r="L85" i="17"/>
  <c r="K86" i="17"/>
  <c r="L86" i="17"/>
  <c r="K87" i="17"/>
  <c r="L87" i="17"/>
  <c r="K88" i="17"/>
  <c r="L88" i="17"/>
  <c r="M88" i="17" s="1"/>
  <c r="K89" i="17"/>
  <c r="L89" i="17"/>
  <c r="K90" i="17"/>
  <c r="L90" i="17"/>
  <c r="K91" i="17"/>
  <c r="L91" i="17"/>
  <c r="K92" i="17"/>
  <c r="L92" i="17"/>
  <c r="M92" i="17" s="1"/>
  <c r="K93" i="17"/>
  <c r="L93" i="17"/>
  <c r="K94" i="17"/>
  <c r="L94" i="17"/>
  <c r="K95" i="17"/>
  <c r="L95" i="17"/>
  <c r="K96" i="17"/>
  <c r="L96" i="17"/>
  <c r="M96" i="17" s="1"/>
  <c r="K97" i="17"/>
  <c r="L97" i="17"/>
  <c r="K98" i="17"/>
  <c r="L98" i="17"/>
  <c r="K99" i="17"/>
  <c r="L99" i="17"/>
  <c r="K100" i="17"/>
  <c r="L100" i="17"/>
  <c r="M100" i="17" s="1"/>
  <c r="K101" i="17"/>
  <c r="L101" i="17"/>
  <c r="K102" i="17"/>
  <c r="L102" i="17"/>
  <c r="K103" i="17"/>
  <c r="L103" i="17"/>
  <c r="K104" i="17"/>
  <c r="L104" i="17"/>
  <c r="M104" i="17" s="1"/>
  <c r="K105" i="17"/>
  <c r="L105" i="17"/>
  <c r="K106" i="17"/>
  <c r="L106" i="17"/>
  <c r="K107" i="17"/>
  <c r="L107" i="17"/>
  <c r="K108" i="17"/>
  <c r="L108" i="17"/>
  <c r="M108" i="17" s="1"/>
  <c r="K109" i="17"/>
  <c r="L109" i="17"/>
  <c r="K110" i="17"/>
  <c r="L110" i="17"/>
  <c r="K111" i="17"/>
  <c r="L111" i="17"/>
  <c r="K112" i="17"/>
  <c r="L112" i="17"/>
  <c r="M112" i="17" s="1"/>
  <c r="K113" i="17"/>
  <c r="L113" i="17"/>
  <c r="K114" i="17"/>
  <c r="L114" i="17"/>
  <c r="K115" i="17"/>
  <c r="L115" i="17"/>
  <c r="K116" i="17"/>
  <c r="L116" i="17"/>
  <c r="M116" i="17" s="1"/>
  <c r="K117" i="17"/>
  <c r="L117" i="17"/>
  <c r="K118" i="17"/>
  <c r="L118" i="17"/>
  <c r="K119" i="17"/>
  <c r="L119" i="17"/>
  <c r="K120" i="17"/>
  <c r="L120" i="17"/>
  <c r="M120" i="17" s="1"/>
  <c r="K121" i="17"/>
  <c r="L121" i="17"/>
  <c r="K122" i="17"/>
  <c r="L122" i="17"/>
  <c r="K123" i="17"/>
  <c r="L123" i="17"/>
  <c r="K124" i="17"/>
  <c r="L124" i="17"/>
  <c r="M124" i="17" s="1"/>
  <c r="K125" i="17"/>
  <c r="L125" i="17"/>
  <c r="K126" i="17"/>
  <c r="L126" i="17"/>
  <c r="K127" i="17"/>
  <c r="L127" i="17"/>
  <c r="K128" i="17"/>
  <c r="L128" i="17"/>
  <c r="M128" i="17" s="1"/>
  <c r="K129" i="17"/>
  <c r="L129" i="17"/>
  <c r="K130" i="17"/>
  <c r="L130" i="17"/>
  <c r="K131" i="17"/>
  <c r="L131" i="17"/>
  <c r="K132" i="17"/>
  <c r="L132" i="17"/>
  <c r="M132" i="17" s="1"/>
  <c r="K133" i="17"/>
  <c r="L133" i="17"/>
  <c r="K134" i="17"/>
  <c r="L134" i="17"/>
  <c r="K135" i="17"/>
  <c r="L135" i="17"/>
  <c r="K136" i="17"/>
  <c r="L136" i="17"/>
  <c r="M136" i="17" s="1"/>
  <c r="K137" i="17"/>
  <c r="L137" i="17"/>
  <c r="K138" i="17"/>
  <c r="L138" i="17"/>
  <c r="K139" i="17"/>
  <c r="L139" i="17"/>
  <c r="K140" i="17"/>
  <c r="L140" i="17"/>
  <c r="M140" i="17" s="1"/>
  <c r="K141" i="17"/>
  <c r="L141" i="17"/>
  <c r="K142" i="17"/>
  <c r="L142" i="17"/>
  <c r="K143" i="17"/>
  <c r="L143" i="17"/>
  <c r="K144" i="17"/>
  <c r="L144" i="17"/>
  <c r="M144" i="17" s="1"/>
  <c r="K145" i="17"/>
  <c r="L145" i="17"/>
  <c r="K146" i="17"/>
  <c r="L146" i="17"/>
  <c r="K147" i="17"/>
  <c r="L147" i="17"/>
  <c r="K148" i="17"/>
  <c r="L148" i="17"/>
  <c r="M148" i="17" s="1"/>
  <c r="K149" i="17"/>
  <c r="L149" i="17"/>
  <c r="K150" i="17"/>
  <c r="L150" i="17"/>
  <c r="K151" i="17"/>
  <c r="L151" i="17"/>
  <c r="K152" i="17"/>
  <c r="L152" i="17"/>
  <c r="M152" i="17" s="1"/>
  <c r="K153" i="17"/>
  <c r="L153" i="17"/>
  <c r="K154" i="17"/>
  <c r="L154" i="17"/>
  <c r="K155" i="17"/>
  <c r="L155" i="17"/>
  <c r="K156" i="17"/>
  <c r="L156" i="17"/>
  <c r="M156" i="17" s="1"/>
  <c r="K157" i="17"/>
  <c r="L157" i="17"/>
  <c r="K158" i="17"/>
  <c r="L158" i="17"/>
  <c r="K159" i="17"/>
  <c r="L159" i="17"/>
  <c r="K160" i="17"/>
  <c r="L160" i="17"/>
  <c r="M160" i="17" s="1"/>
  <c r="K161" i="17"/>
  <c r="L161" i="17"/>
  <c r="K162" i="17"/>
  <c r="L162" i="17"/>
  <c r="K163" i="17"/>
  <c r="L163" i="17"/>
  <c r="K164" i="17"/>
  <c r="L164" i="17"/>
  <c r="M164" i="17" s="1"/>
  <c r="K165" i="17"/>
  <c r="L165" i="17"/>
  <c r="K166" i="17"/>
  <c r="L166" i="17"/>
  <c r="K167" i="17"/>
  <c r="L167" i="17"/>
  <c r="K168" i="17"/>
  <c r="L168" i="17"/>
  <c r="M168" i="17" s="1"/>
  <c r="K169" i="17"/>
  <c r="L169" i="17"/>
  <c r="K170" i="17"/>
  <c r="L170" i="17"/>
  <c r="K171" i="17"/>
  <c r="L171" i="17"/>
  <c r="K172" i="17"/>
  <c r="L172" i="17"/>
  <c r="M172" i="17" s="1"/>
  <c r="K173" i="17"/>
  <c r="L173" i="17"/>
  <c r="K174" i="17"/>
  <c r="L174" i="17"/>
  <c r="K175" i="17"/>
  <c r="L175" i="17"/>
  <c r="K176" i="17"/>
  <c r="L176" i="17"/>
  <c r="M176" i="17" s="1"/>
  <c r="K177" i="17"/>
  <c r="L177" i="17"/>
  <c r="K178" i="17"/>
  <c r="L178" i="17"/>
  <c r="K179" i="17"/>
  <c r="L179" i="17"/>
  <c r="K180" i="17"/>
  <c r="L180" i="17"/>
  <c r="M180" i="17" s="1"/>
  <c r="K181" i="17"/>
  <c r="L181" i="17"/>
  <c r="K182" i="17"/>
  <c r="L182" i="17"/>
  <c r="K183" i="17"/>
  <c r="L183" i="17"/>
  <c r="K184" i="17"/>
  <c r="L184" i="17"/>
  <c r="M184" i="17" s="1"/>
  <c r="K185" i="17"/>
  <c r="L185" i="17"/>
  <c r="K186" i="17"/>
  <c r="L186" i="17"/>
  <c r="K187" i="17"/>
  <c r="L187" i="17"/>
  <c r="K188" i="17"/>
  <c r="L188" i="17"/>
  <c r="M188" i="17" s="1"/>
  <c r="K189" i="17"/>
  <c r="L189" i="17"/>
  <c r="K190" i="17"/>
  <c r="L190" i="17"/>
  <c r="K191" i="17"/>
  <c r="L191" i="17"/>
  <c r="K192" i="17"/>
  <c r="L192" i="17"/>
  <c r="M192" i="17" s="1"/>
  <c r="K193" i="17"/>
  <c r="L193" i="17"/>
  <c r="K194" i="17"/>
  <c r="L194" i="17"/>
  <c r="K195" i="17"/>
  <c r="L195" i="17"/>
  <c r="K196" i="17"/>
  <c r="L196" i="17"/>
  <c r="M196" i="17" s="1"/>
  <c r="K197" i="17"/>
  <c r="L197" i="17"/>
  <c r="K198" i="17"/>
  <c r="L198" i="17"/>
  <c r="K199" i="17"/>
  <c r="L199" i="17"/>
  <c r="K200" i="17"/>
  <c r="L200" i="17"/>
  <c r="M200" i="17" s="1"/>
  <c r="K201" i="17"/>
  <c r="L201" i="17"/>
  <c r="K202" i="17"/>
  <c r="L202" i="17"/>
  <c r="K203" i="17"/>
  <c r="L203" i="17"/>
  <c r="K204" i="17"/>
  <c r="L204" i="17"/>
  <c r="M204" i="17" s="1"/>
  <c r="K205" i="17"/>
  <c r="L205" i="17"/>
  <c r="K206" i="17"/>
  <c r="L206" i="17"/>
  <c r="K207" i="17"/>
  <c r="L207" i="17"/>
  <c r="K208" i="17"/>
  <c r="L208" i="17"/>
  <c r="M208" i="17" s="1"/>
  <c r="K209" i="17"/>
  <c r="L209" i="17"/>
  <c r="K210" i="17"/>
  <c r="L210" i="17"/>
  <c r="K211" i="17"/>
  <c r="L211" i="17"/>
  <c r="K212" i="17"/>
  <c r="L212" i="17"/>
  <c r="M212" i="17" s="1"/>
  <c r="K213" i="17"/>
  <c r="L213" i="17"/>
  <c r="K214" i="17"/>
  <c r="L214" i="17"/>
  <c r="K215" i="17"/>
  <c r="L215" i="17"/>
  <c r="K216" i="17"/>
  <c r="L216" i="17"/>
  <c r="M216" i="17" s="1"/>
  <c r="K217" i="17"/>
  <c r="L217" i="17"/>
  <c r="K218" i="17"/>
  <c r="L218" i="17"/>
  <c r="K219" i="17"/>
  <c r="L219" i="17"/>
  <c r="K220" i="17"/>
  <c r="L220" i="17"/>
  <c r="M220" i="17" s="1"/>
  <c r="K221" i="17"/>
  <c r="L221" i="17"/>
  <c r="K222" i="17"/>
  <c r="L222" i="17"/>
  <c r="K223" i="17"/>
  <c r="L223" i="17"/>
  <c r="K224" i="17"/>
  <c r="L224" i="17"/>
  <c r="M224" i="17" s="1"/>
  <c r="K225" i="17"/>
  <c r="L225" i="17"/>
  <c r="K226" i="17"/>
  <c r="L226" i="17"/>
  <c r="K227" i="17"/>
  <c r="L227" i="17"/>
  <c r="K228" i="17"/>
  <c r="L228" i="17"/>
  <c r="M228" i="17" s="1"/>
  <c r="K229" i="17"/>
  <c r="L229" i="17"/>
  <c r="K230" i="17"/>
  <c r="L230" i="17"/>
  <c r="K231" i="17"/>
  <c r="L231" i="17"/>
  <c r="K232" i="17"/>
  <c r="L232" i="17"/>
  <c r="M232" i="17" s="1"/>
  <c r="K233" i="17"/>
  <c r="L233" i="17"/>
  <c r="K234" i="17"/>
  <c r="L234" i="17"/>
  <c r="K235" i="17"/>
  <c r="L235" i="17"/>
  <c r="K236" i="17"/>
  <c r="L236" i="17"/>
  <c r="M236" i="17" s="1"/>
  <c r="K237" i="17"/>
  <c r="L237" i="17"/>
  <c r="K238" i="17"/>
  <c r="L238" i="17"/>
  <c r="K239" i="17"/>
  <c r="L239" i="17"/>
  <c r="K240" i="17"/>
  <c r="L240" i="17"/>
  <c r="M240" i="17" s="1"/>
  <c r="K241" i="17"/>
  <c r="L241" i="17"/>
  <c r="K242" i="17"/>
  <c r="L242" i="17"/>
  <c r="K243" i="17"/>
  <c r="L243" i="17"/>
  <c r="K244" i="17"/>
  <c r="L244" i="17"/>
  <c r="M244" i="17" s="1"/>
  <c r="K245" i="17"/>
  <c r="L245" i="17"/>
  <c r="K246" i="17"/>
  <c r="L246" i="17"/>
  <c r="K247" i="17"/>
  <c r="L247" i="17"/>
  <c r="K248" i="17"/>
  <c r="L248" i="17"/>
  <c r="M248" i="17" s="1"/>
  <c r="K249" i="17"/>
  <c r="L249" i="17"/>
  <c r="K250" i="17"/>
  <c r="L250" i="17"/>
  <c r="K251" i="17"/>
  <c r="L251" i="17"/>
  <c r="K252" i="17"/>
  <c r="L252" i="17"/>
  <c r="M252" i="17" s="1"/>
  <c r="K253" i="17"/>
  <c r="L253" i="17"/>
  <c r="K254" i="17"/>
  <c r="L254" i="17"/>
  <c r="K255" i="17"/>
  <c r="L255" i="17"/>
  <c r="K256" i="17"/>
  <c r="L256" i="17"/>
  <c r="M256" i="17" s="1"/>
  <c r="K257" i="17"/>
  <c r="L257" i="17"/>
  <c r="K258" i="17"/>
  <c r="L258" i="17"/>
  <c r="K259" i="17"/>
  <c r="L259" i="17"/>
  <c r="K260" i="17"/>
  <c r="L260" i="17"/>
  <c r="M260" i="17" s="1"/>
  <c r="K261" i="17"/>
  <c r="L261" i="17"/>
  <c r="K262" i="17"/>
  <c r="L262" i="17"/>
  <c r="K263" i="17"/>
  <c r="L263" i="17"/>
  <c r="K264" i="17"/>
  <c r="L264" i="17"/>
  <c r="M264" i="17" s="1"/>
  <c r="K265" i="17"/>
  <c r="L265" i="17"/>
  <c r="K266" i="17"/>
  <c r="L266" i="17"/>
  <c r="K267" i="17"/>
  <c r="L267" i="17"/>
  <c r="K268" i="17"/>
  <c r="L268" i="17"/>
  <c r="M268" i="17" s="1"/>
  <c r="K269" i="17"/>
  <c r="L269" i="17"/>
  <c r="K270" i="17"/>
  <c r="L270" i="17"/>
  <c r="K271" i="17"/>
  <c r="L271" i="17"/>
  <c r="K272" i="17"/>
  <c r="L272" i="17"/>
  <c r="M272" i="17" s="1"/>
  <c r="K273" i="17"/>
  <c r="L273" i="17"/>
  <c r="K274" i="17"/>
  <c r="L274" i="17"/>
  <c r="K275" i="17"/>
  <c r="L275" i="17"/>
  <c r="K276" i="17"/>
  <c r="L276" i="17"/>
  <c r="M276" i="17" s="1"/>
  <c r="K277" i="17"/>
  <c r="L277" i="17"/>
  <c r="K278" i="17"/>
  <c r="L278" i="17"/>
  <c r="K279" i="17"/>
  <c r="L279" i="17"/>
  <c r="K280" i="17"/>
  <c r="L280" i="17"/>
  <c r="M280" i="17" s="1"/>
  <c r="K281" i="17"/>
  <c r="L281" i="17"/>
  <c r="K282" i="17"/>
  <c r="L282" i="17"/>
  <c r="K283" i="17"/>
  <c r="L283" i="17"/>
  <c r="K284" i="17"/>
  <c r="L284" i="17"/>
  <c r="M284" i="17" s="1"/>
  <c r="K285" i="17"/>
  <c r="L285" i="17"/>
  <c r="K286" i="17"/>
  <c r="L286" i="17"/>
  <c r="K287" i="17"/>
  <c r="L287" i="17"/>
  <c r="K288" i="17"/>
  <c r="L288" i="17"/>
  <c r="M288" i="17" s="1"/>
  <c r="K289" i="17"/>
  <c r="L289" i="17"/>
  <c r="K290" i="17"/>
  <c r="L290" i="17"/>
  <c r="K291" i="17"/>
  <c r="L291" i="17"/>
  <c r="K292" i="17"/>
  <c r="L292" i="17"/>
  <c r="M292" i="17" s="1"/>
  <c r="K293" i="17"/>
  <c r="L293" i="17"/>
  <c r="K294" i="17"/>
  <c r="L294" i="17"/>
  <c r="K295" i="17"/>
  <c r="L295" i="17"/>
  <c r="K296" i="17"/>
  <c r="L296" i="17"/>
  <c r="M296" i="17" s="1"/>
  <c r="K297" i="17"/>
  <c r="L297" i="17"/>
  <c r="K298" i="17"/>
  <c r="L298" i="17"/>
  <c r="K299" i="17"/>
  <c r="L299" i="17"/>
  <c r="K300" i="17"/>
  <c r="L300" i="17"/>
  <c r="M300" i="17" s="1"/>
  <c r="K301" i="17"/>
  <c r="L301" i="17"/>
  <c r="K302" i="17"/>
  <c r="L302" i="17"/>
  <c r="K303" i="17"/>
  <c r="L303" i="17"/>
  <c r="K304" i="17"/>
  <c r="L304" i="17"/>
  <c r="M304" i="17" s="1"/>
  <c r="K305" i="17"/>
  <c r="L305" i="17"/>
  <c r="K306" i="17"/>
  <c r="L306" i="17"/>
  <c r="K307" i="17"/>
  <c r="L307" i="17"/>
  <c r="K308" i="17"/>
  <c r="L308" i="17"/>
  <c r="M308" i="17" s="1"/>
  <c r="K309" i="17"/>
  <c r="L309" i="17"/>
  <c r="K310" i="17"/>
  <c r="L310" i="17"/>
  <c r="K311" i="17"/>
  <c r="L311" i="17"/>
  <c r="K312" i="17"/>
  <c r="L312" i="17"/>
  <c r="M312" i="17" s="1"/>
  <c r="K313" i="17"/>
  <c r="L313" i="17"/>
  <c r="K314" i="17"/>
  <c r="L314" i="17"/>
  <c r="K315" i="17"/>
  <c r="L315" i="17"/>
  <c r="K316" i="17"/>
  <c r="L316" i="17"/>
  <c r="M316" i="17" s="1"/>
  <c r="K317" i="17"/>
  <c r="L317" i="17"/>
  <c r="K318" i="17"/>
  <c r="L318" i="17"/>
  <c r="K319" i="17"/>
  <c r="L319" i="17"/>
  <c r="K320" i="17"/>
  <c r="L320" i="17"/>
  <c r="M320" i="17" s="1"/>
  <c r="K321" i="17"/>
  <c r="L321" i="17"/>
  <c r="K322" i="17"/>
  <c r="L322" i="17"/>
  <c r="K323" i="17"/>
  <c r="L323" i="17"/>
  <c r="K324" i="17"/>
  <c r="L324" i="17"/>
  <c r="M324" i="17" s="1"/>
  <c r="K325" i="17"/>
  <c r="L325" i="17"/>
  <c r="K326" i="17"/>
  <c r="L326" i="17"/>
  <c r="K327" i="17"/>
  <c r="L327" i="17"/>
  <c r="K328" i="17"/>
  <c r="L328" i="17"/>
  <c r="M328" i="17" s="1"/>
  <c r="K329" i="17"/>
  <c r="L329" i="17"/>
  <c r="K330" i="17"/>
  <c r="L330" i="17"/>
  <c r="K331" i="17"/>
  <c r="L331" i="17"/>
  <c r="K332" i="17"/>
  <c r="L332" i="17"/>
  <c r="M332" i="17" s="1"/>
  <c r="K333" i="17"/>
  <c r="L333" i="17"/>
  <c r="K334" i="17"/>
  <c r="L334" i="17"/>
  <c r="K335" i="17"/>
  <c r="L335" i="17"/>
  <c r="K336" i="17"/>
  <c r="L336" i="17"/>
  <c r="M336" i="17" s="1"/>
  <c r="K337" i="17"/>
  <c r="L337" i="17"/>
  <c r="K338" i="17"/>
  <c r="L338" i="17"/>
  <c r="K339" i="17"/>
  <c r="L339" i="17"/>
  <c r="K340" i="17"/>
  <c r="L340" i="17"/>
  <c r="M340" i="17" s="1"/>
  <c r="K341" i="17"/>
  <c r="L341" i="17"/>
  <c r="K342" i="17"/>
  <c r="L342" i="17"/>
  <c r="K343" i="17"/>
  <c r="L343" i="17"/>
  <c r="K344" i="17"/>
  <c r="L344" i="17"/>
  <c r="M344" i="17" s="1"/>
  <c r="K345" i="17"/>
  <c r="L345" i="17"/>
  <c r="K346" i="17"/>
  <c r="L346" i="17"/>
  <c r="K347" i="17"/>
  <c r="L347" i="17"/>
  <c r="K348" i="17"/>
  <c r="L348" i="17"/>
  <c r="M348" i="17" s="1"/>
  <c r="K349" i="17"/>
  <c r="L349" i="17"/>
  <c r="K350" i="17"/>
  <c r="L350" i="17"/>
  <c r="K351" i="17"/>
  <c r="L351" i="17"/>
  <c r="K352" i="17"/>
  <c r="L352" i="17"/>
  <c r="M352" i="17" s="1"/>
  <c r="K353" i="17"/>
  <c r="L353" i="17"/>
  <c r="K354" i="17"/>
  <c r="L354" i="17"/>
  <c r="K355" i="17"/>
  <c r="L355" i="17"/>
  <c r="K356" i="17"/>
  <c r="L356" i="17"/>
  <c r="M356" i="17" s="1"/>
  <c r="K357" i="17"/>
  <c r="L357" i="17"/>
  <c r="K358" i="17"/>
  <c r="L358" i="17"/>
  <c r="K359" i="17"/>
  <c r="L359" i="17"/>
  <c r="K360" i="17"/>
  <c r="L360" i="17"/>
  <c r="M360" i="17" s="1"/>
  <c r="K361" i="17"/>
  <c r="L361" i="17"/>
  <c r="K362" i="17"/>
  <c r="L362" i="17"/>
  <c r="K363" i="17"/>
  <c r="L363" i="17"/>
  <c r="K364" i="17"/>
  <c r="L364" i="17"/>
  <c r="M364" i="17" s="1"/>
  <c r="K365" i="17"/>
  <c r="L365" i="17"/>
  <c r="K366" i="17"/>
  <c r="L366" i="17"/>
  <c r="K367" i="17"/>
  <c r="L367" i="17"/>
  <c r="K368" i="17"/>
  <c r="L368" i="17"/>
  <c r="M368" i="17" s="1"/>
  <c r="K369" i="17"/>
  <c r="L369" i="17"/>
  <c r="K370" i="17"/>
  <c r="L370" i="17"/>
  <c r="K371" i="17"/>
  <c r="L371" i="17"/>
  <c r="K372" i="17"/>
  <c r="L372" i="17"/>
  <c r="M372" i="17" s="1"/>
  <c r="K373" i="17"/>
  <c r="L373" i="17"/>
  <c r="K374" i="17"/>
  <c r="L374" i="17"/>
  <c r="K375" i="17"/>
  <c r="L375" i="17"/>
  <c r="K376" i="17"/>
  <c r="L376" i="17"/>
  <c r="M376" i="17" s="1"/>
  <c r="K377" i="17"/>
  <c r="L377" i="17"/>
  <c r="K378" i="17"/>
  <c r="L378" i="17"/>
  <c r="K379" i="17"/>
  <c r="L379" i="17"/>
  <c r="K380" i="17"/>
  <c r="L380" i="17"/>
  <c r="M380" i="17" s="1"/>
  <c r="K381" i="17"/>
  <c r="L381" i="17"/>
  <c r="K382" i="17"/>
  <c r="L382" i="17"/>
  <c r="K383" i="17"/>
  <c r="L383" i="17"/>
  <c r="K384" i="17"/>
  <c r="L384" i="17"/>
  <c r="M384" i="17" s="1"/>
  <c r="K385" i="17"/>
  <c r="L385" i="17"/>
  <c r="K386" i="17"/>
  <c r="L386" i="17"/>
  <c r="K387" i="17"/>
  <c r="L387" i="17"/>
  <c r="K388" i="17"/>
  <c r="L388" i="17"/>
  <c r="M388" i="17" s="1"/>
  <c r="K389" i="17"/>
  <c r="L389" i="17"/>
  <c r="K390" i="17"/>
  <c r="L390" i="17"/>
  <c r="K391" i="17"/>
  <c r="L391" i="17"/>
  <c r="K392" i="17"/>
  <c r="L392" i="17"/>
  <c r="M392" i="17" s="1"/>
  <c r="K393" i="17"/>
  <c r="L393" i="17"/>
  <c r="K394" i="17"/>
  <c r="L394" i="17"/>
  <c r="K395" i="17"/>
  <c r="L395" i="17"/>
  <c r="K396" i="17"/>
  <c r="L396" i="17"/>
  <c r="M396" i="17" s="1"/>
  <c r="K397" i="17"/>
  <c r="L397" i="17"/>
  <c r="K398" i="17"/>
  <c r="L398" i="17"/>
  <c r="K399" i="17"/>
  <c r="L399" i="17"/>
  <c r="K400" i="17"/>
  <c r="L400" i="17"/>
  <c r="M400" i="17" s="1"/>
  <c r="K401" i="17"/>
  <c r="L401" i="17"/>
  <c r="K402" i="17"/>
  <c r="L402" i="17"/>
  <c r="K403" i="17"/>
  <c r="L403" i="17"/>
  <c r="K404" i="17"/>
  <c r="L404" i="17"/>
  <c r="M404" i="17" s="1"/>
  <c r="K405" i="17"/>
  <c r="L405" i="17"/>
  <c r="K406" i="17"/>
  <c r="L406" i="17"/>
  <c r="K407" i="17"/>
  <c r="L407" i="17"/>
  <c r="K408" i="17"/>
  <c r="L408" i="17"/>
  <c r="M408" i="17" s="1"/>
  <c r="K409" i="17"/>
  <c r="L409" i="17"/>
  <c r="K410" i="17"/>
  <c r="L410" i="17"/>
  <c r="K411" i="17"/>
  <c r="L411" i="17"/>
  <c r="K412" i="17"/>
  <c r="L412" i="17"/>
  <c r="M412" i="17" s="1"/>
  <c r="K413" i="17"/>
  <c r="L413" i="17"/>
  <c r="K414" i="17"/>
  <c r="L414" i="17"/>
  <c r="K415" i="17"/>
  <c r="L415" i="17"/>
  <c r="K416" i="17"/>
  <c r="L416" i="17"/>
  <c r="M416" i="17" s="1"/>
  <c r="K417" i="17"/>
  <c r="L417" i="17"/>
  <c r="K418" i="17"/>
  <c r="L418" i="17"/>
  <c r="K419" i="17"/>
  <c r="L419" i="17"/>
  <c r="K420" i="17"/>
  <c r="L420" i="17"/>
  <c r="M420" i="17" s="1"/>
  <c r="K421" i="17"/>
  <c r="L421" i="17"/>
  <c r="K422" i="17"/>
  <c r="L422" i="17"/>
  <c r="K423" i="17"/>
  <c r="L423" i="17"/>
  <c r="K424" i="17"/>
  <c r="L424" i="17"/>
  <c r="M424" i="17" s="1"/>
  <c r="K425" i="17"/>
  <c r="L425" i="17"/>
  <c r="K426" i="17"/>
  <c r="L426" i="17"/>
  <c r="K427" i="17"/>
  <c r="L427" i="17"/>
  <c r="K428" i="17"/>
  <c r="L428" i="17"/>
  <c r="M428" i="17" s="1"/>
  <c r="K429" i="17"/>
  <c r="L429" i="17"/>
  <c r="K430" i="17"/>
  <c r="L430" i="17"/>
  <c r="M430" i="17" s="1"/>
  <c r="K431" i="17"/>
  <c r="L431" i="17"/>
  <c r="K432" i="17"/>
  <c r="L432" i="17"/>
  <c r="K433" i="17"/>
  <c r="L433" i="17"/>
  <c r="K434" i="17"/>
  <c r="L434" i="17"/>
  <c r="M434" i="17" s="1"/>
  <c r="K435" i="17"/>
  <c r="L435" i="17"/>
  <c r="K436" i="17"/>
  <c r="L436" i="17"/>
  <c r="K437" i="17"/>
  <c r="L437" i="17"/>
  <c r="K438" i="17"/>
  <c r="L438" i="17"/>
  <c r="M438" i="17" s="1"/>
  <c r="K439" i="17"/>
  <c r="L439" i="17"/>
  <c r="K440" i="17"/>
  <c r="L440" i="17"/>
  <c r="K441" i="17"/>
  <c r="L441" i="17"/>
  <c r="K442" i="17"/>
  <c r="L442" i="17"/>
  <c r="M442" i="17" s="1"/>
  <c r="K443" i="17"/>
  <c r="L443" i="17"/>
  <c r="K444" i="17"/>
  <c r="L444" i="17"/>
  <c r="K445" i="17"/>
  <c r="L445" i="17"/>
  <c r="K446" i="17"/>
  <c r="L446" i="17"/>
  <c r="M446" i="17" s="1"/>
  <c r="K447" i="17"/>
  <c r="L447" i="17"/>
  <c r="K448" i="17"/>
  <c r="L448" i="17"/>
  <c r="M448" i="17" s="1"/>
  <c r="K449" i="17"/>
  <c r="L449" i="17"/>
  <c r="K450" i="17"/>
  <c r="L450" i="17"/>
  <c r="M450" i="17" s="1"/>
  <c r="K451" i="17"/>
  <c r="L451" i="17"/>
  <c r="K452" i="17"/>
  <c r="L452" i="17"/>
  <c r="M452" i="17" s="1"/>
  <c r="K453" i="17"/>
  <c r="L453" i="17"/>
  <c r="K454" i="17"/>
  <c r="L454" i="17"/>
  <c r="K455" i="17"/>
  <c r="L455" i="17"/>
  <c r="K456" i="17"/>
  <c r="L456" i="17"/>
  <c r="M456" i="17" s="1"/>
  <c r="K457" i="17"/>
  <c r="L457" i="17"/>
  <c r="K458" i="17"/>
  <c r="L458" i="17"/>
  <c r="K459" i="17"/>
  <c r="L459" i="17"/>
  <c r="K460" i="17"/>
  <c r="L460" i="17"/>
  <c r="M460" i="17" s="1"/>
  <c r="K461" i="17"/>
  <c r="L461" i="17"/>
  <c r="K462" i="17"/>
  <c r="L462" i="17"/>
  <c r="M462" i="17" s="1"/>
  <c r="K463" i="17"/>
  <c r="L463" i="17"/>
  <c r="K464" i="17"/>
  <c r="L464" i="17"/>
  <c r="M464" i="17" s="1"/>
  <c r="K465" i="17"/>
  <c r="L465" i="17"/>
  <c r="K466" i="17"/>
  <c r="L466" i="17"/>
  <c r="M466" i="17" s="1"/>
  <c r="K467" i="17"/>
  <c r="L467" i="17"/>
  <c r="K468" i="17"/>
  <c r="L468" i="17"/>
  <c r="M468" i="17" s="1"/>
  <c r="K469" i="17"/>
  <c r="L469" i="17"/>
  <c r="K470" i="17"/>
  <c r="L470" i="17"/>
  <c r="K471" i="17"/>
  <c r="L471" i="17"/>
  <c r="K472" i="17"/>
  <c r="L472" i="17"/>
  <c r="M472" i="17" s="1"/>
  <c r="K473" i="17"/>
  <c r="L473" i="17"/>
  <c r="K474" i="17"/>
  <c r="L474" i="17"/>
  <c r="K475" i="17"/>
  <c r="L475" i="17"/>
  <c r="K476" i="17"/>
  <c r="L476" i="17"/>
  <c r="M476" i="17" s="1"/>
  <c r="K477" i="17"/>
  <c r="L477" i="17"/>
  <c r="K478" i="17"/>
  <c r="L478" i="17"/>
  <c r="M478" i="17" s="1"/>
  <c r="K479" i="17"/>
  <c r="L479" i="17"/>
  <c r="K480" i="17"/>
  <c r="L480" i="17"/>
  <c r="M480" i="17" s="1"/>
  <c r="K481" i="17"/>
  <c r="L481" i="17"/>
  <c r="K482" i="17"/>
  <c r="L482" i="17"/>
  <c r="M482" i="17" s="1"/>
  <c r="K483" i="17"/>
  <c r="L483" i="17"/>
  <c r="K484" i="17"/>
  <c r="L484" i="17"/>
  <c r="M484" i="17" s="1"/>
  <c r="K485" i="17"/>
  <c r="L485" i="17"/>
  <c r="K486" i="17"/>
  <c r="L486" i="17"/>
  <c r="M486" i="17" s="1"/>
  <c r="K487" i="17"/>
  <c r="L487" i="17"/>
  <c r="K488" i="17"/>
  <c r="L488" i="17"/>
  <c r="M488" i="17" s="1"/>
  <c r="K489" i="17"/>
  <c r="L489" i="17"/>
  <c r="K490" i="17"/>
  <c r="L490" i="17"/>
  <c r="M490" i="17" s="1"/>
  <c r="K491" i="17"/>
  <c r="L491" i="17"/>
  <c r="K492" i="17"/>
  <c r="L492" i="17"/>
  <c r="M492" i="17" s="1"/>
  <c r="K493" i="17"/>
  <c r="L493" i="17"/>
  <c r="K494" i="17"/>
  <c r="L494" i="17"/>
  <c r="M494" i="17" s="1"/>
  <c r="K495" i="17"/>
  <c r="L495" i="17"/>
  <c r="K496" i="17"/>
  <c r="L496" i="17"/>
  <c r="M496" i="17" s="1"/>
  <c r="K497" i="17"/>
  <c r="L497" i="17"/>
  <c r="K498" i="17"/>
  <c r="L498" i="17"/>
  <c r="M498" i="17" s="1"/>
  <c r="K499" i="17"/>
  <c r="L499" i="17"/>
  <c r="K500" i="17"/>
  <c r="L500" i="17"/>
  <c r="M500" i="17" s="1"/>
  <c r="K501" i="17"/>
  <c r="L501" i="17"/>
  <c r="K502" i="17"/>
  <c r="L502" i="17"/>
  <c r="M502" i="17" s="1"/>
  <c r="K503" i="17"/>
  <c r="L503" i="17"/>
  <c r="K504" i="17"/>
  <c r="L504" i="17"/>
  <c r="M504" i="17" s="1"/>
  <c r="K505" i="17"/>
  <c r="L505" i="17"/>
  <c r="K506" i="17"/>
  <c r="L506" i="17"/>
  <c r="K507" i="17"/>
  <c r="L507" i="17"/>
  <c r="K508" i="17"/>
  <c r="L508" i="17"/>
  <c r="M508" i="17" s="1"/>
  <c r="K509" i="17"/>
  <c r="L509" i="17"/>
  <c r="K510" i="17"/>
  <c r="L510" i="17"/>
  <c r="K511" i="17"/>
  <c r="L511" i="17"/>
  <c r="K512" i="17"/>
  <c r="L512" i="17"/>
  <c r="M512" i="17" s="1"/>
  <c r="K513" i="17"/>
  <c r="L513" i="17"/>
  <c r="K514" i="17"/>
  <c r="L514" i="17"/>
  <c r="M514" i="17" s="1"/>
  <c r="K515" i="17"/>
  <c r="L515" i="17"/>
  <c r="K516" i="17"/>
  <c r="L516" i="17"/>
  <c r="M516" i="17" s="1"/>
  <c r="K517" i="17"/>
  <c r="L517" i="17"/>
  <c r="K518" i="17"/>
  <c r="L518" i="17"/>
  <c r="M518" i="17" s="1"/>
  <c r="K519" i="17"/>
  <c r="L519" i="17"/>
  <c r="K520" i="17"/>
  <c r="L520" i="17"/>
  <c r="M520" i="17" s="1"/>
  <c r="K521" i="17"/>
  <c r="L521" i="17"/>
  <c r="K522" i="17"/>
  <c r="L522" i="17"/>
  <c r="M522" i="17" s="1"/>
  <c r="K523" i="17"/>
  <c r="L523" i="17"/>
  <c r="K524" i="17"/>
  <c r="L524" i="17"/>
  <c r="M524" i="17" s="1"/>
  <c r="K525" i="17"/>
  <c r="L525" i="17"/>
  <c r="K526" i="17"/>
  <c r="L526" i="17"/>
  <c r="M526" i="17" s="1"/>
  <c r="K527" i="17"/>
  <c r="L527" i="17"/>
  <c r="K528" i="17"/>
  <c r="L528" i="17"/>
  <c r="M528" i="17" s="1"/>
  <c r="K529" i="17"/>
  <c r="L529" i="17"/>
  <c r="K530" i="17"/>
  <c r="L530" i="17"/>
  <c r="M530" i="17" s="1"/>
  <c r="K531" i="17"/>
  <c r="L531" i="17"/>
  <c r="K532" i="17"/>
  <c r="L532" i="17"/>
  <c r="M532" i="17" s="1"/>
  <c r="K533" i="17"/>
  <c r="L533" i="17"/>
  <c r="K534" i="17"/>
  <c r="L534" i="17"/>
  <c r="M534" i="17" s="1"/>
  <c r="K535" i="17"/>
  <c r="L535" i="17"/>
  <c r="K536" i="17"/>
  <c r="L536" i="17"/>
  <c r="M536" i="17" s="1"/>
  <c r="K537" i="17"/>
  <c r="L537" i="17"/>
  <c r="K538" i="17"/>
  <c r="L538" i="17"/>
  <c r="K539" i="17"/>
  <c r="L539" i="17"/>
  <c r="K540" i="17"/>
  <c r="L540" i="17"/>
  <c r="M540" i="17" s="1"/>
  <c r="K541" i="17"/>
  <c r="L541" i="17"/>
  <c r="K542" i="17"/>
  <c r="L542" i="17"/>
  <c r="K543" i="17"/>
  <c r="L543" i="17"/>
  <c r="K544" i="17"/>
  <c r="L544" i="17"/>
  <c r="M544" i="17" s="1"/>
  <c r="K545" i="17"/>
  <c r="L545" i="17"/>
  <c r="K546" i="17"/>
  <c r="L546" i="17"/>
  <c r="M546" i="17" s="1"/>
  <c r="K547" i="17"/>
  <c r="L547" i="17"/>
  <c r="K548" i="17"/>
  <c r="L548" i="17"/>
  <c r="M548" i="17" s="1"/>
  <c r="K549" i="17"/>
  <c r="L549" i="17"/>
  <c r="K550" i="17"/>
  <c r="L550" i="17"/>
  <c r="M550" i="17" s="1"/>
  <c r="K551" i="17"/>
  <c r="L551" i="17"/>
  <c r="K552" i="17"/>
  <c r="L552" i="17"/>
  <c r="M552" i="17" s="1"/>
  <c r="K553" i="17"/>
  <c r="L553" i="17"/>
  <c r="K554" i="17"/>
  <c r="L554" i="17"/>
  <c r="M554" i="17" s="1"/>
  <c r="K555" i="17"/>
  <c r="L555" i="17"/>
  <c r="K556" i="17"/>
  <c r="L556" i="17"/>
  <c r="M556" i="17" s="1"/>
  <c r="K557" i="17"/>
  <c r="L557" i="17"/>
  <c r="K558" i="17"/>
  <c r="L558" i="17"/>
  <c r="M558" i="17" s="1"/>
  <c r="K559" i="17"/>
  <c r="L559" i="17"/>
  <c r="K560" i="17"/>
  <c r="L560" i="17"/>
  <c r="M560" i="17" s="1"/>
  <c r="K561" i="17"/>
  <c r="L561" i="17"/>
  <c r="K562" i="17"/>
  <c r="L562" i="17"/>
  <c r="M562" i="17" s="1"/>
  <c r="K563" i="17"/>
  <c r="L563" i="17"/>
  <c r="K564" i="17"/>
  <c r="L564" i="17"/>
  <c r="M564" i="17" s="1"/>
  <c r="K565" i="17"/>
  <c r="L565" i="17"/>
  <c r="K566" i="17"/>
  <c r="L566" i="17"/>
  <c r="M566" i="17" s="1"/>
  <c r="K567" i="17"/>
  <c r="L567" i="17"/>
  <c r="K568" i="17"/>
  <c r="L568" i="17"/>
  <c r="M568" i="17" s="1"/>
  <c r="K569" i="17"/>
  <c r="L569" i="17"/>
  <c r="K570" i="17"/>
  <c r="L570" i="17"/>
  <c r="K571" i="17"/>
  <c r="L571" i="17"/>
  <c r="K572" i="17"/>
  <c r="L572" i="17"/>
  <c r="M572" i="17" s="1"/>
  <c r="K573" i="17"/>
  <c r="L573" i="17"/>
  <c r="K574" i="17"/>
  <c r="L574" i="17"/>
  <c r="K575" i="17"/>
  <c r="L575" i="17"/>
  <c r="K576" i="17"/>
  <c r="L576" i="17"/>
  <c r="M576" i="17" s="1"/>
  <c r="K577" i="17"/>
  <c r="L577" i="17"/>
  <c r="K578" i="17"/>
  <c r="L578" i="17"/>
  <c r="M578" i="17" s="1"/>
  <c r="K579" i="17"/>
  <c r="L579" i="17"/>
  <c r="K580" i="17"/>
  <c r="L580" i="17"/>
  <c r="M580" i="17" s="1"/>
  <c r="K581" i="17"/>
  <c r="L581" i="17"/>
  <c r="K582" i="17"/>
  <c r="L582" i="17"/>
  <c r="M582" i="17" s="1"/>
  <c r="K583" i="17"/>
  <c r="L583" i="17"/>
  <c r="K584" i="17"/>
  <c r="L584" i="17"/>
  <c r="M584" i="17" s="1"/>
  <c r="K585" i="17"/>
  <c r="L585" i="17"/>
  <c r="K586" i="17"/>
  <c r="L586" i="17"/>
  <c r="M586" i="17" s="1"/>
  <c r="K587" i="17"/>
  <c r="L587" i="17"/>
  <c r="K588" i="17"/>
  <c r="L588" i="17"/>
  <c r="M588" i="17" s="1"/>
  <c r="K589" i="17"/>
  <c r="L589" i="17"/>
  <c r="K590" i="17"/>
  <c r="L590" i="17"/>
  <c r="M590" i="17" s="1"/>
  <c r="K591" i="17"/>
  <c r="L591" i="17"/>
  <c r="K592" i="17"/>
  <c r="L592" i="17"/>
  <c r="M592" i="17" s="1"/>
  <c r="K593" i="17"/>
  <c r="L593" i="17"/>
  <c r="K594" i="17"/>
  <c r="L594" i="17"/>
  <c r="M594" i="17" s="1"/>
  <c r="K595" i="17"/>
  <c r="L595" i="17"/>
  <c r="K596" i="17"/>
  <c r="L596" i="17"/>
  <c r="M596" i="17" s="1"/>
  <c r="K597" i="17"/>
  <c r="L597" i="17"/>
  <c r="K598" i="17"/>
  <c r="L598" i="17"/>
  <c r="M598" i="17" s="1"/>
  <c r="K599" i="17"/>
  <c r="L599" i="17"/>
  <c r="K600" i="17"/>
  <c r="L600" i="17"/>
  <c r="M600" i="17" s="1"/>
  <c r="K601" i="17"/>
  <c r="L601" i="17"/>
  <c r="K602" i="17"/>
  <c r="L602" i="17"/>
  <c r="K603" i="17"/>
  <c r="L603" i="17"/>
  <c r="K604" i="17"/>
  <c r="L604" i="17"/>
  <c r="M604" i="17" s="1"/>
  <c r="K605" i="17"/>
  <c r="L605" i="17"/>
  <c r="K606" i="17"/>
  <c r="L606" i="17"/>
  <c r="K607" i="17"/>
  <c r="L607" i="17"/>
  <c r="K608" i="17"/>
  <c r="L608" i="17"/>
  <c r="M608" i="17" s="1"/>
  <c r="K609" i="17"/>
  <c r="L609" i="17"/>
  <c r="K610" i="17"/>
  <c r="L610" i="17"/>
  <c r="M610" i="17" s="1"/>
  <c r="K611" i="17"/>
  <c r="L611" i="17"/>
  <c r="K612" i="17"/>
  <c r="L612" i="17"/>
  <c r="M612" i="17" s="1"/>
  <c r="K613" i="17"/>
  <c r="L613" i="17"/>
  <c r="K614" i="17"/>
  <c r="L614" i="17"/>
  <c r="M614" i="17" s="1"/>
  <c r="K615" i="17"/>
  <c r="L615" i="17"/>
  <c r="K616" i="17"/>
  <c r="L616" i="17"/>
  <c r="M616" i="17" s="1"/>
  <c r="K617" i="17"/>
  <c r="L617" i="17"/>
  <c r="K618" i="17"/>
  <c r="L618" i="17"/>
  <c r="M618" i="17" s="1"/>
  <c r="K619" i="17"/>
  <c r="L619" i="17"/>
  <c r="K620" i="17"/>
  <c r="L620" i="17"/>
  <c r="M620" i="17" s="1"/>
  <c r="K621" i="17"/>
  <c r="L621" i="17"/>
  <c r="K622" i="17"/>
  <c r="L622" i="17"/>
  <c r="M622" i="17" s="1"/>
  <c r="K623" i="17"/>
  <c r="L623" i="17"/>
  <c r="K624" i="17"/>
  <c r="L624" i="17"/>
  <c r="M624" i="17" s="1"/>
  <c r="K625" i="17"/>
  <c r="L625" i="17"/>
  <c r="K626" i="17"/>
  <c r="L626" i="17"/>
  <c r="M626" i="17" s="1"/>
  <c r="K627" i="17"/>
  <c r="L627" i="17"/>
  <c r="K628" i="17"/>
  <c r="L628" i="17"/>
  <c r="M628" i="17" s="1"/>
  <c r="K629" i="17"/>
  <c r="L629" i="17"/>
  <c r="K630" i="17"/>
  <c r="L630" i="17"/>
  <c r="M630" i="17" s="1"/>
  <c r="K631" i="17"/>
  <c r="L631" i="17"/>
  <c r="K632" i="17"/>
  <c r="L632" i="17"/>
  <c r="M632" i="17" s="1"/>
  <c r="K633" i="17"/>
  <c r="L633" i="17"/>
  <c r="K634" i="17"/>
  <c r="L634" i="17"/>
  <c r="K635" i="17"/>
  <c r="L635" i="17"/>
  <c r="K636" i="17"/>
  <c r="L636" i="17"/>
  <c r="M636" i="17" s="1"/>
  <c r="K637" i="17"/>
  <c r="L637" i="17"/>
  <c r="K638" i="17"/>
  <c r="L638" i="17"/>
  <c r="K639" i="17"/>
  <c r="L639" i="17"/>
  <c r="K640" i="17"/>
  <c r="L640" i="17"/>
  <c r="M640" i="17" s="1"/>
  <c r="K641" i="17"/>
  <c r="L641" i="17"/>
  <c r="K642" i="17"/>
  <c r="L642" i="17"/>
  <c r="M642" i="17" s="1"/>
  <c r="K643" i="17"/>
  <c r="L643" i="17"/>
  <c r="K644" i="17"/>
  <c r="L644" i="17"/>
  <c r="M644" i="17" s="1"/>
  <c r="K645" i="17"/>
  <c r="L645" i="17"/>
  <c r="K646" i="17"/>
  <c r="L646" i="17"/>
  <c r="M646" i="17" s="1"/>
  <c r="K647" i="17"/>
  <c r="L647" i="17"/>
  <c r="K648" i="17"/>
  <c r="L648" i="17"/>
  <c r="M648" i="17" s="1"/>
  <c r="K649" i="17"/>
  <c r="L649" i="17"/>
  <c r="K650" i="17"/>
  <c r="L650" i="17"/>
  <c r="M650" i="17" s="1"/>
  <c r="K651" i="17"/>
  <c r="L651" i="17"/>
  <c r="K652" i="17"/>
  <c r="L652" i="17"/>
  <c r="M652" i="17" s="1"/>
  <c r="K653" i="17"/>
  <c r="L653" i="17"/>
  <c r="K654" i="17"/>
  <c r="L654" i="17"/>
  <c r="M654" i="17" s="1"/>
  <c r="K655" i="17"/>
  <c r="L655" i="17"/>
  <c r="K656" i="17"/>
  <c r="L656" i="17"/>
  <c r="M656" i="17" s="1"/>
  <c r="K657" i="17"/>
  <c r="L657" i="17"/>
  <c r="K658" i="17"/>
  <c r="L658" i="17"/>
  <c r="M658" i="17" s="1"/>
  <c r="K659" i="17"/>
  <c r="L659" i="17"/>
  <c r="K660" i="17"/>
  <c r="L660" i="17"/>
  <c r="M660" i="17" s="1"/>
  <c r="K661" i="17"/>
  <c r="L661" i="17"/>
  <c r="K662" i="17"/>
  <c r="L662" i="17"/>
  <c r="M662" i="17" s="1"/>
  <c r="K663" i="17"/>
  <c r="L663" i="17"/>
  <c r="K664" i="17"/>
  <c r="L664" i="17"/>
  <c r="M664" i="17" s="1"/>
  <c r="K665" i="17"/>
  <c r="L665" i="17"/>
  <c r="K666" i="17"/>
  <c r="L666" i="17"/>
  <c r="K667" i="17"/>
  <c r="L667" i="17"/>
  <c r="K668" i="17"/>
  <c r="L668" i="17"/>
  <c r="M668" i="17" s="1"/>
  <c r="K669" i="17"/>
  <c r="L669" i="17"/>
  <c r="K670" i="17"/>
  <c r="L670" i="17"/>
  <c r="K671" i="17"/>
  <c r="L671" i="17"/>
  <c r="K672" i="17"/>
  <c r="L672" i="17"/>
  <c r="M672" i="17" s="1"/>
  <c r="K673" i="17"/>
  <c r="L673" i="17"/>
  <c r="K674" i="17"/>
  <c r="L674" i="17"/>
  <c r="M674" i="17" s="1"/>
  <c r="K675" i="17"/>
  <c r="L675" i="17"/>
  <c r="K676" i="17"/>
  <c r="L676" i="17"/>
  <c r="M676" i="17" s="1"/>
  <c r="K677" i="17"/>
  <c r="L677" i="17"/>
  <c r="K678" i="17"/>
  <c r="L678" i="17"/>
  <c r="M678" i="17" s="1"/>
  <c r="K679" i="17"/>
  <c r="L679" i="17"/>
  <c r="K680" i="17"/>
  <c r="L680" i="17"/>
  <c r="M680" i="17" s="1"/>
  <c r="K681" i="17"/>
  <c r="L681" i="17"/>
  <c r="K682" i="17"/>
  <c r="L682" i="17"/>
  <c r="M682" i="17" s="1"/>
  <c r="K683" i="17"/>
  <c r="L683" i="17"/>
  <c r="K684" i="17"/>
  <c r="L684" i="17"/>
  <c r="M684" i="17" s="1"/>
  <c r="K685" i="17"/>
  <c r="L685" i="17"/>
  <c r="K686" i="17"/>
  <c r="L686" i="17"/>
  <c r="M686" i="17" s="1"/>
  <c r="K687" i="17"/>
  <c r="L687" i="17"/>
  <c r="K688" i="17"/>
  <c r="L688" i="17"/>
  <c r="M688" i="17" s="1"/>
  <c r="K689" i="17"/>
  <c r="L689" i="17"/>
  <c r="K690" i="17"/>
  <c r="L690" i="17"/>
  <c r="M690" i="17" s="1"/>
  <c r="K691" i="17"/>
  <c r="L691" i="17"/>
  <c r="K692" i="17"/>
  <c r="L692" i="17"/>
  <c r="M692" i="17" s="1"/>
  <c r="K693" i="17"/>
  <c r="L693" i="17"/>
  <c r="K694" i="17"/>
  <c r="L694" i="17"/>
  <c r="M694" i="17" s="1"/>
  <c r="K695" i="17"/>
  <c r="L695" i="17"/>
  <c r="K696" i="17"/>
  <c r="L696" i="17"/>
  <c r="M696" i="17" s="1"/>
  <c r="K697" i="17"/>
  <c r="L697" i="17"/>
  <c r="K698" i="17"/>
  <c r="L698" i="17"/>
  <c r="K699" i="17"/>
  <c r="L699" i="17"/>
  <c r="K700" i="17"/>
  <c r="L700" i="17"/>
  <c r="M700" i="17" s="1"/>
  <c r="K701" i="17"/>
  <c r="L701" i="17"/>
  <c r="K702" i="17"/>
  <c r="L702" i="17"/>
  <c r="K703" i="17"/>
  <c r="L703" i="17"/>
  <c r="K704" i="17"/>
  <c r="L704" i="17"/>
  <c r="M704" i="17" s="1"/>
  <c r="K705" i="17"/>
  <c r="L705" i="17"/>
  <c r="K706" i="17"/>
  <c r="L706" i="17"/>
  <c r="M706" i="17" s="1"/>
  <c r="K707" i="17"/>
  <c r="L707" i="17"/>
  <c r="K708" i="17"/>
  <c r="L708" i="17"/>
  <c r="M708" i="17" s="1"/>
  <c r="K709" i="17"/>
  <c r="L709" i="17"/>
  <c r="K710" i="17"/>
  <c r="L710" i="17"/>
  <c r="M710" i="17" s="1"/>
  <c r="K711" i="17"/>
  <c r="L711" i="17"/>
  <c r="K712" i="17"/>
  <c r="L712" i="17"/>
  <c r="M712" i="17" s="1"/>
  <c r="K713" i="17"/>
  <c r="L713" i="17"/>
  <c r="K714" i="17"/>
  <c r="L714" i="17"/>
  <c r="M714" i="17" s="1"/>
  <c r="K715" i="17"/>
  <c r="L715" i="17"/>
  <c r="K716" i="17"/>
  <c r="L716" i="17"/>
  <c r="M716" i="17" s="1"/>
  <c r="K717" i="17"/>
  <c r="L717" i="17"/>
  <c r="K718" i="17"/>
  <c r="L718" i="17"/>
  <c r="M718" i="17" s="1"/>
  <c r="K719" i="17"/>
  <c r="L719" i="17"/>
  <c r="K720" i="17"/>
  <c r="L720" i="17"/>
  <c r="M720" i="17" s="1"/>
  <c r="K721" i="17"/>
  <c r="L721" i="17"/>
  <c r="K722" i="17"/>
  <c r="L722" i="17"/>
  <c r="M722" i="17" s="1"/>
  <c r="K723" i="17"/>
  <c r="L723" i="17"/>
  <c r="K724" i="17"/>
  <c r="L724" i="17"/>
  <c r="M724" i="17" s="1"/>
  <c r="K725" i="17"/>
  <c r="L725" i="17"/>
  <c r="K726" i="17"/>
  <c r="L726" i="17"/>
  <c r="M726" i="17" s="1"/>
  <c r="K727" i="17"/>
  <c r="L727" i="17"/>
  <c r="K728" i="17"/>
  <c r="L728" i="17"/>
  <c r="M728" i="17" s="1"/>
  <c r="K729" i="17"/>
  <c r="L729" i="17"/>
  <c r="K730" i="17"/>
  <c r="L730" i="17"/>
  <c r="K731" i="17"/>
  <c r="L731" i="17"/>
  <c r="K732" i="17"/>
  <c r="L732" i="17"/>
  <c r="M732" i="17" s="1"/>
  <c r="K733" i="17"/>
  <c r="L733" i="17"/>
  <c r="K734" i="17"/>
  <c r="L734" i="17"/>
  <c r="K735" i="17"/>
  <c r="L735" i="17"/>
  <c r="K736" i="17"/>
  <c r="L736" i="17"/>
  <c r="M736" i="17" s="1"/>
  <c r="K737" i="17"/>
  <c r="L737" i="17"/>
  <c r="K738" i="17"/>
  <c r="L738" i="17"/>
  <c r="M738" i="17" s="1"/>
  <c r="K739" i="17"/>
  <c r="L739" i="17"/>
  <c r="K740" i="17"/>
  <c r="L740" i="17"/>
  <c r="M740" i="17" s="1"/>
  <c r="K741" i="17"/>
  <c r="L741" i="17"/>
  <c r="K742" i="17"/>
  <c r="L742" i="17"/>
  <c r="M742" i="17" s="1"/>
  <c r="K743" i="17"/>
  <c r="L743" i="17"/>
  <c r="K744" i="17"/>
  <c r="L744" i="17"/>
  <c r="M744" i="17" s="1"/>
  <c r="K745" i="17"/>
  <c r="L745" i="17"/>
  <c r="K746" i="17"/>
  <c r="L746" i="17"/>
  <c r="M746" i="17" s="1"/>
  <c r="K747" i="17"/>
  <c r="L747" i="17"/>
  <c r="K748" i="17"/>
  <c r="L748" i="17"/>
  <c r="M748" i="17" s="1"/>
  <c r="K749" i="17"/>
  <c r="L749" i="17"/>
  <c r="K750" i="17"/>
  <c r="L750" i="17"/>
  <c r="M750" i="17" s="1"/>
  <c r="K751" i="17"/>
  <c r="L751" i="17"/>
  <c r="K752" i="17"/>
  <c r="L752" i="17"/>
  <c r="M752" i="17" s="1"/>
  <c r="K753" i="17"/>
  <c r="L753" i="17"/>
  <c r="K754" i="17"/>
  <c r="L754" i="17"/>
  <c r="M754" i="17" s="1"/>
  <c r="K755" i="17"/>
  <c r="L755" i="17"/>
  <c r="K756" i="17"/>
  <c r="L756" i="17"/>
  <c r="M756" i="17" s="1"/>
  <c r="K757" i="17"/>
  <c r="L757" i="17"/>
  <c r="K758" i="17"/>
  <c r="L758" i="17"/>
  <c r="M758" i="17" s="1"/>
  <c r="K759" i="17"/>
  <c r="L759" i="17"/>
  <c r="K760" i="17"/>
  <c r="L760" i="17"/>
  <c r="M760" i="17" s="1"/>
  <c r="K761" i="17"/>
  <c r="L761" i="17"/>
  <c r="K762" i="17"/>
  <c r="L762" i="17"/>
  <c r="K763" i="17"/>
  <c r="L763" i="17"/>
  <c r="K764" i="17"/>
  <c r="L764" i="17"/>
  <c r="M764" i="17" s="1"/>
  <c r="K765" i="17"/>
  <c r="L765" i="17"/>
  <c r="K766" i="17"/>
  <c r="L766" i="17"/>
  <c r="M766" i="17" s="1"/>
  <c r="K767" i="17"/>
  <c r="L767" i="17"/>
  <c r="K768" i="17"/>
  <c r="L768" i="17"/>
  <c r="M768" i="17" s="1"/>
  <c r="K769" i="17"/>
  <c r="L769" i="17"/>
  <c r="K770" i="17"/>
  <c r="L770" i="17"/>
  <c r="M770" i="17" s="1"/>
  <c r="K771" i="17"/>
  <c r="L771" i="17"/>
  <c r="K772" i="17"/>
  <c r="L772" i="17"/>
  <c r="M772" i="17" s="1"/>
  <c r="K773" i="17"/>
  <c r="L773" i="17"/>
  <c r="K774" i="17"/>
  <c r="L774" i="17"/>
  <c r="M774" i="17" s="1"/>
  <c r="K775" i="17"/>
  <c r="L775" i="17"/>
  <c r="K776" i="17"/>
  <c r="L776" i="17"/>
  <c r="M776" i="17" s="1"/>
  <c r="K777" i="17"/>
  <c r="L777" i="17"/>
  <c r="K778" i="17"/>
  <c r="L778" i="17"/>
  <c r="M778" i="17" s="1"/>
  <c r="K779" i="17"/>
  <c r="L779" i="17"/>
  <c r="K780" i="17"/>
  <c r="L780" i="17"/>
  <c r="M780" i="17" s="1"/>
  <c r="K781" i="17"/>
  <c r="L781" i="17"/>
  <c r="K782" i="17"/>
  <c r="L782" i="17"/>
  <c r="M782" i="17" s="1"/>
  <c r="K783" i="17"/>
  <c r="L783" i="17"/>
  <c r="K784" i="17"/>
  <c r="L784" i="17"/>
  <c r="M784" i="17" s="1"/>
  <c r="K785" i="17"/>
  <c r="L785" i="17"/>
  <c r="K786" i="17"/>
  <c r="L786" i="17"/>
  <c r="M786" i="17" s="1"/>
  <c r="K787" i="17"/>
  <c r="L787" i="17"/>
  <c r="K788" i="17"/>
  <c r="L788" i="17"/>
  <c r="M788" i="17" s="1"/>
  <c r="K789" i="17"/>
  <c r="L789" i="17"/>
  <c r="K790" i="17"/>
  <c r="L790" i="17"/>
  <c r="M790" i="17" s="1"/>
  <c r="K791" i="17"/>
  <c r="L791" i="17"/>
  <c r="K792" i="17"/>
  <c r="L792" i="17"/>
  <c r="M792" i="17" s="1"/>
  <c r="K793" i="17"/>
  <c r="L793" i="17"/>
  <c r="K794" i="17"/>
  <c r="L794" i="17"/>
  <c r="M794" i="17" s="1"/>
  <c r="K795" i="17"/>
  <c r="L795" i="17"/>
  <c r="K796" i="17"/>
  <c r="L796" i="17"/>
  <c r="M796" i="17" s="1"/>
  <c r="K797" i="17"/>
  <c r="L797" i="17"/>
  <c r="K798" i="17"/>
  <c r="L798" i="17"/>
  <c r="M798" i="17" s="1"/>
  <c r="K799" i="17"/>
  <c r="L799" i="17"/>
  <c r="K800" i="17"/>
  <c r="L800" i="17"/>
  <c r="M800" i="17" s="1"/>
  <c r="K801" i="17"/>
  <c r="L801" i="17"/>
  <c r="K802" i="17"/>
  <c r="L802" i="17"/>
  <c r="M802" i="17" s="1"/>
  <c r="K803" i="17"/>
  <c r="L803" i="17"/>
  <c r="K804" i="17"/>
  <c r="L804" i="17"/>
  <c r="M804" i="17" s="1"/>
  <c r="K805" i="17"/>
  <c r="L805" i="17"/>
  <c r="K806" i="17"/>
  <c r="L806" i="17"/>
  <c r="M806" i="17" s="1"/>
  <c r="K807" i="17"/>
  <c r="L807" i="17"/>
  <c r="K808" i="17"/>
  <c r="L808" i="17"/>
  <c r="M808" i="17" s="1"/>
  <c r="K809" i="17"/>
  <c r="L809" i="17"/>
  <c r="K810" i="17"/>
  <c r="L810" i="17"/>
  <c r="M810" i="17" s="1"/>
  <c r="K811" i="17"/>
  <c r="L811" i="17"/>
  <c r="K812" i="17"/>
  <c r="L812" i="17"/>
  <c r="M812" i="17" s="1"/>
  <c r="K813" i="17"/>
  <c r="L813" i="17"/>
  <c r="K814" i="17"/>
  <c r="L814" i="17"/>
  <c r="M814" i="17" s="1"/>
  <c r="K815" i="17"/>
  <c r="L815" i="17"/>
  <c r="K816" i="17"/>
  <c r="L816" i="17"/>
  <c r="M816" i="17" s="1"/>
  <c r="K817" i="17"/>
  <c r="L817" i="17"/>
  <c r="K818" i="17"/>
  <c r="L818" i="17"/>
  <c r="M818" i="17" s="1"/>
  <c r="K819" i="17"/>
  <c r="L819" i="17"/>
  <c r="K820" i="17"/>
  <c r="L820" i="17"/>
  <c r="M820" i="17" s="1"/>
  <c r="K821" i="17"/>
  <c r="L821" i="17"/>
  <c r="K822" i="17"/>
  <c r="L822" i="17"/>
  <c r="M822" i="17" s="1"/>
  <c r="K823" i="17"/>
  <c r="L823" i="17"/>
  <c r="K824" i="17"/>
  <c r="L824" i="17"/>
  <c r="M824" i="17" s="1"/>
  <c r="K825" i="17"/>
  <c r="L825" i="17"/>
  <c r="K826" i="17"/>
  <c r="L826" i="17"/>
  <c r="M826" i="17" s="1"/>
  <c r="K827" i="17"/>
  <c r="L827" i="17"/>
  <c r="K828" i="17"/>
  <c r="L828" i="17"/>
  <c r="M828" i="17" s="1"/>
  <c r="K829" i="17"/>
  <c r="L829" i="17"/>
  <c r="K830" i="17"/>
  <c r="L830" i="17"/>
  <c r="M830" i="17" s="1"/>
  <c r="K831" i="17"/>
  <c r="L831" i="17"/>
  <c r="K832" i="17"/>
  <c r="L832" i="17"/>
  <c r="M832" i="17" s="1"/>
  <c r="K833" i="17"/>
  <c r="L833" i="17"/>
  <c r="K834" i="17"/>
  <c r="L834" i="17"/>
  <c r="M834" i="17" s="1"/>
  <c r="K835" i="17"/>
  <c r="L835" i="17"/>
  <c r="K836" i="17"/>
  <c r="L836" i="17"/>
  <c r="M836" i="17" s="1"/>
  <c r="K837" i="17"/>
  <c r="L837" i="17"/>
  <c r="K838" i="17"/>
  <c r="L838" i="17"/>
  <c r="M838" i="17" s="1"/>
  <c r="K839" i="17"/>
  <c r="L839" i="17"/>
  <c r="K840" i="17"/>
  <c r="L840" i="17"/>
  <c r="M840" i="17" s="1"/>
  <c r="K841" i="17"/>
  <c r="L841" i="17"/>
  <c r="K842" i="17"/>
  <c r="L842" i="17"/>
  <c r="M842" i="17" s="1"/>
  <c r="K843" i="17"/>
  <c r="L843" i="17"/>
  <c r="K844" i="17"/>
  <c r="L844" i="17"/>
  <c r="M844" i="17" s="1"/>
  <c r="K845" i="17"/>
  <c r="L845" i="17"/>
  <c r="K846" i="17"/>
  <c r="L846" i="17"/>
  <c r="M846" i="17" s="1"/>
  <c r="K847" i="17"/>
  <c r="L847" i="17"/>
  <c r="K848" i="17"/>
  <c r="L848" i="17"/>
  <c r="M848" i="17" s="1"/>
  <c r="K849" i="17"/>
  <c r="L849" i="17"/>
  <c r="K850" i="17"/>
  <c r="L850" i="17"/>
  <c r="M850" i="17" s="1"/>
  <c r="K851" i="17"/>
  <c r="L851" i="17"/>
  <c r="K852" i="17"/>
  <c r="L852" i="17"/>
  <c r="M852" i="17" s="1"/>
  <c r="K853" i="17"/>
  <c r="L853" i="17"/>
  <c r="K854" i="17"/>
  <c r="L854" i="17"/>
  <c r="M854" i="17" s="1"/>
  <c r="K855" i="17"/>
  <c r="L855" i="17"/>
  <c r="K856" i="17"/>
  <c r="L856" i="17"/>
  <c r="M856" i="17" s="1"/>
  <c r="K857" i="17"/>
  <c r="L857" i="17"/>
  <c r="K858" i="17"/>
  <c r="L858" i="17"/>
  <c r="M858" i="17" s="1"/>
  <c r="K859" i="17"/>
  <c r="L859" i="17"/>
  <c r="K860" i="17"/>
  <c r="L860" i="17"/>
  <c r="M860" i="17" s="1"/>
  <c r="K861" i="17"/>
  <c r="L861" i="17"/>
  <c r="K862" i="17"/>
  <c r="L862" i="17"/>
  <c r="M862" i="17" s="1"/>
  <c r="K863" i="17"/>
  <c r="L863" i="17"/>
  <c r="K864" i="17"/>
  <c r="L864" i="17"/>
  <c r="M864" i="17" s="1"/>
  <c r="K865" i="17"/>
  <c r="L865" i="17"/>
  <c r="K866" i="17"/>
  <c r="L866" i="17"/>
  <c r="M866" i="17" s="1"/>
  <c r="K867" i="17"/>
  <c r="L867" i="17"/>
  <c r="K868" i="17"/>
  <c r="L868" i="17"/>
  <c r="M868" i="17" s="1"/>
  <c r="K869" i="17"/>
  <c r="L869" i="17"/>
  <c r="K870" i="17"/>
  <c r="L870" i="17"/>
  <c r="M870" i="17" s="1"/>
  <c r="K871" i="17"/>
  <c r="L871" i="17"/>
  <c r="K872" i="17"/>
  <c r="L872" i="17"/>
  <c r="M872" i="17" s="1"/>
  <c r="K873" i="17"/>
  <c r="L873" i="17"/>
  <c r="K874" i="17"/>
  <c r="L874" i="17"/>
  <c r="M874" i="17" s="1"/>
  <c r="K875" i="17"/>
  <c r="L875" i="17"/>
  <c r="K876" i="17"/>
  <c r="L876" i="17"/>
  <c r="M876" i="17" s="1"/>
  <c r="K877" i="17"/>
  <c r="L877" i="17"/>
  <c r="K878" i="17"/>
  <c r="L878" i="17"/>
  <c r="M878" i="17" s="1"/>
  <c r="K879" i="17"/>
  <c r="L879" i="17"/>
  <c r="K880" i="17"/>
  <c r="L880" i="17"/>
  <c r="M880" i="17" s="1"/>
  <c r="K881" i="17"/>
  <c r="L881" i="17"/>
  <c r="K882" i="17"/>
  <c r="L882" i="17"/>
  <c r="M882" i="17" s="1"/>
  <c r="K883" i="17"/>
  <c r="L883" i="17"/>
  <c r="K884" i="17"/>
  <c r="L884" i="17"/>
  <c r="M884" i="17" s="1"/>
  <c r="K885" i="17"/>
  <c r="L885" i="17"/>
  <c r="K886" i="17"/>
  <c r="L886" i="17"/>
  <c r="M886" i="17" s="1"/>
  <c r="K887" i="17"/>
  <c r="L887" i="17"/>
  <c r="K888" i="17"/>
  <c r="L888" i="17"/>
  <c r="M888" i="17" s="1"/>
  <c r="K889" i="17"/>
  <c r="L889" i="17"/>
  <c r="K890" i="17"/>
  <c r="L890" i="17"/>
  <c r="M890" i="17" s="1"/>
  <c r="K891" i="17"/>
  <c r="L891" i="17"/>
  <c r="K892" i="17"/>
  <c r="L892" i="17"/>
  <c r="M892" i="17" s="1"/>
  <c r="K893" i="17"/>
  <c r="L893" i="17"/>
  <c r="K894" i="17"/>
  <c r="L894" i="17"/>
  <c r="M894" i="17" s="1"/>
  <c r="K895" i="17"/>
  <c r="L895" i="17"/>
  <c r="M895" i="17" s="1"/>
  <c r="K896" i="17"/>
  <c r="L896" i="17"/>
  <c r="M896" i="17" s="1"/>
  <c r="K897" i="17"/>
  <c r="L897" i="17"/>
  <c r="K898" i="17"/>
  <c r="L898" i="17"/>
  <c r="M898" i="17" s="1"/>
  <c r="K899" i="17"/>
  <c r="L899" i="17"/>
  <c r="K900" i="17"/>
  <c r="L900" i="17"/>
  <c r="M900" i="17" s="1"/>
  <c r="K901" i="17"/>
  <c r="L901" i="17"/>
  <c r="K902" i="17"/>
  <c r="L902" i="17"/>
  <c r="M902" i="17" s="1"/>
  <c r="K903" i="17"/>
  <c r="L903" i="17"/>
  <c r="M903" i="17" s="1"/>
  <c r="K904" i="17"/>
  <c r="L904" i="17"/>
  <c r="M904" i="17" s="1"/>
  <c r="K905" i="17"/>
  <c r="L905" i="17"/>
  <c r="K906" i="17"/>
  <c r="L906" i="17"/>
  <c r="M906" i="17" s="1"/>
  <c r="K907" i="17"/>
  <c r="L907" i="17"/>
  <c r="K908" i="17"/>
  <c r="L908" i="17"/>
  <c r="M908" i="17" s="1"/>
  <c r="K909" i="17"/>
  <c r="L909" i="17"/>
  <c r="K910" i="17"/>
  <c r="L910" i="17"/>
  <c r="M910" i="17" s="1"/>
  <c r="K911" i="17"/>
  <c r="L911" i="17"/>
  <c r="M911" i="17" s="1"/>
  <c r="K912" i="17"/>
  <c r="L912" i="17"/>
  <c r="M912" i="17" s="1"/>
  <c r="K913" i="17"/>
  <c r="L913" i="17"/>
  <c r="K914" i="17"/>
  <c r="L914" i="17"/>
  <c r="M914" i="17" s="1"/>
  <c r="K915" i="17"/>
  <c r="L915" i="17"/>
  <c r="K916" i="17"/>
  <c r="L916" i="17"/>
  <c r="M916" i="17" s="1"/>
  <c r="K917" i="17"/>
  <c r="L917" i="17"/>
  <c r="K918" i="17"/>
  <c r="L918" i="17"/>
  <c r="M918" i="17" s="1"/>
  <c r="K919" i="17"/>
  <c r="L919" i="17"/>
  <c r="M919" i="17" s="1"/>
  <c r="K920" i="17"/>
  <c r="L920" i="17"/>
  <c r="M920" i="17" s="1"/>
  <c r="K921" i="17"/>
  <c r="L921" i="17"/>
  <c r="K922" i="17"/>
  <c r="L922" i="17"/>
  <c r="M922" i="17" s="1"/>
  <c r="K923" i="17"/>
  <c r="L923" i="17"/>
  <c r="K924" i="17"/>
  <c r="L924" i="17"/>
  <c r="M924" i="17" s="1"/>
  <c r="K925" i="17"/>
  <c r="L925" i="17"/>
  <c r="K926" i="17"/>
  <c r="L926" i="17"/>
  <c r="M926" i="17" s="1"/>
  <c r="K927" i="17"/>
  <c r="L927" i="17"/>
  <c r="M927" i="17" s="1"/>
  <c r="K928" i="17"/>
  <c r="L928" i="17"/>
  <c r="M928" i="17" s="1"/>
  <c r="K929" i="17"/>
  <c r="L929" i="17"/>
  <c r="K930" i="17"/>
  <c r="L930" i="17"/>
  <c r="M930" i="17" s="1"/>
  <c r="K931" i="17"/>
  <c r="L931" i="17"/>
  <c r="K932" i="17"/>
  <c r="L932" i="17"/>
  <c r="M932" i="17" s="1"/>
  <c r="K933" i="17"/>
  <c r="L933" i="17"/>
  <c r="K934" i="17"/>
  <c r="L934" i="17"/>
  <c r="M934" i="17" s="1"/>
  <c r="K935" i="17"/>
  <c r="L935" i="17"/>
  <c r="M935" i="17" s="1"/>
  <c r="K936" i="17"/>
  <c r="L936" i="17"/>
  <c r="M936" i="17" s="1"/>
  <c r="K937" i="17"/>
  <c r="L937" i="17"/>
  <c r="K938" i="17"/>
  <c r="L938" i="17"/>
  <c r="M938" i="17" s="1"/>
  <c r="K939" i="17"/>
  <c r="L939" i="17"/>
  <c r="K940" i="17"/>
  <c r="L940" i="17"/>
  <c r="M940" i="17" s="1"/>
  <c r="K941" i="17"/>
  <c r="L941" i="17"/>
  <c r="K942" i="17"/>
  <c r="L942" i="17"/>
  <c r="M942" i="17" s="1"/>
  <c r="K943" i="17"/>
  <c r="L943" i="17"/>
  <c r="M943" i="17" s="1"/>
  <c r="K944" i="17"/>
  <c r="L944" i="17"/>
  <c r="M944" i="17" s="1"/>
  <c r="K945" i="17"/>
  <c r="L945" i="17"/>
  <c r="K946" i="17"/>
  <c r="L946" i="17"/>
  <c r="M946" i="17" s="1"/>
  <c r="K947" i="17"/>
  <c r="L947" i="17"/>
  <c r="K948" i="17"/>
  <c r="L948" i="17"/>
  <c r="M948" i="17" s="1"/>
  <c r="K949" i="17"/>
  <c r="L949" i="17"/>
  <c r="K950" i="17"/>
  <c r="L950" i="17"/>
  <c r="M950" i="17" s="1"/>
  <c r="K951" i="17"/>
  <c r="L951" i="17"/>
  <c r="M951" i="17" s="1"/>
  <c r="K952" i="17"/>
  <c r="L952" i="17"/>
  <c r="M952" i="17" s="1"/>
  <c r="K953" i="17"/>
  <c r="L953" i="17"/>
  <c r="K954" i="17"/>
  <c r="L954" i="17"/>
  <c r="M954" i="17" s="1"/>
  <c r="K955" i="17"/>
  <c r="L955" i="17"/>
  <c r="M955" i="17" s="1"/>
  <c r="K956" i="17"/>
  <c r="L956" i="17"/>
  <c r="M956" i="17" s="1"/>
  <c r="K957" i="17"/>
  <c r="L957" i="17"/>
  <c r="K958" i="17"/>
  <c r="L958" i="17"/>
  <c r="M958" i="17" s="1"/>
  <c r="K959" i="17"/>
  <c r="L959" i="17"/>
  <c r="M959" i="17" s="1"/>
  <c r="K960" i="17"/>
  <c r="L960" i="17"/>
  <c r="M960" i="17" s="1"/>
  <c r="K961" i="17"/>
  <c r="L961" i="17"/>
  <c r="K962" i="17"/>
  <c r="L962" i="17"/>
  <c r="M962" i="17" s="1"/>
  <c r="K963" i="17"/>
  <c r="L963" i="17"/>
  <c r="M963" i="17" s="1"/>
  <c r="K964" i="17"/>
  <c r="L964" i="17"/>
  <c r="M964" i="17" s="1"/>
  <c r="K965" i="17"/>
  <c r="L965" i="17"/>
  <c r="K966" i="17"/>
  <c r="L966" i="17"/>
  <c r="M966" i="17" s="1"/>
  <c r="K967" i="17"/>
  <c r="L967" i="17"/>
  <c r="M967" i="17" s="1"/>
  <c r="K968" i="17"/>
  <c r="L968" i="17"/>
  <c r="M968" i="17" s="1"/>
  <c r="K969" i="17"/>
  <c r="L969" i="17"/>
  <c r="K970" i="17"/>
  <c r="L970" i="17"/>
  <c r="M970" i="17" s="1"/>
  <c r="K971" i="17"/>
  <c r="L971" i="17"/>
  <c r="M971" i="17" s="1"/>
  <c r="K972" i="17"/>
  <c r="L972" i="17"/>
  <c r="M972" i="17" s="1"/>
  <c r="K973" i="17"/>
  <c r="L973" i="17"/>
  <c r="K974" i="17"/>
  <c r="L974" i="17"/>
  <c r="M974" i="17" s="1"/>
  <c r="K975" i="17"/>
  <c r="L975" i="17"/>
  <c r="M975" i="17" s="1"/>
  <c r="K976" i="17"/>
  <c r="L976" i="17"/>
  <c r="M976" i="17" s="1"/>
  <c r="K977" i="17"/>
  <c r="L977" i="17"/>
  <c r="M977" i="17" s="1"/>
  <c r="K978" i="17"/>
  <c r="L978" i="17"/>
  <c r="K979" i="17"/>
  <c r="L979" i="17"/>
  <c r="M979" i="17" s="1"/>
  <c r="K980" i="17"/>
  <c r="L980" i="17"/>
  <c r="M980" i="17" s="1"/>
  <c r="K981" i="17"/>
  <c r="L981" i="17"/>
  <c r="K982" i="17"/>
  <c r="L982" i="17"/>
  <c r="M982" i="17" s="1"/>
  <c r="K983" i="17"/>
  <c r="L983" i="17"/>
  <c r="M983" i="17" s="1"/>
  <c r="K984" i="17"/>
  <c r="L984" i="17"/>
  <c r="M984" i="17" s="1"/>
  <c r="K985" i="17"/>
  <c r="L985" i="17"/>
  <c r="K986" i="17"/>
  <c r="L986" i="17"/>
  <c r="M986" i="17" s="1"/>
  <c r="K987" i="17"/>
  <c r="L987" i="17"/>
  <c r="M987" i="17" s="1"/>
  <c r="K988" i="17"/>
  <c r="L988" i="17"/>
  <c r="M988" i="17" s="1"/>
  <c r="K989" i="17"/>
  <c r="L989" i="17"/>
  <c r="M989" i="17" s="1"/>
  <c r="K990" i="17"/>
  <c r="L990" i="17"/>
  <c r="M990" i="17" s="1"/>
  <c r="K991" i="17"/>
  <c r="L991" i="17"/>
  <c r="M991" i="17" s="1"/>
  <c r="K992" i="17"/>
  <c r="L992" i="17"/>
  <c r="M992" i="17" s="1"/>
  <c r="K993" i="17"/>
  <c r="L993" i="17"/>
  <c r="K994" i="17"/>
  <c r="L994" i="17"/>
  <c r="K995" i="17"/>
  <c r="L995" i="17"/>
  <c r="M995" i="17" s="1"/>
  <c r="K996" i="17"/>
  <c r="L996" i="17"/>
  <c r="M996" i="17" s="1"/>
  <c r="K997" i="17"/>
  <c r="L997" i="17"/>
  <c r="K998" i="17"/>
  <c r="L998" i="17"/>
  <c r="M998" i="17" s="1"/>
  <c r="K999" i="17"/>
  <c r="L999" i="17"/>
  <c r="M999" i="17" s="1"/>
  <c r="K1000" i="17"/>
  <c r="L1000" i="17"/>
  <c r="M1000" i="17" s="1"/>
  <c r="K1001" i="17"/>
  <c r="L1001" i="17"/>
  <c r="M1001" i="17" s="1"/>
  <c r="L2" i="17"/>
  <c r="K2" i="17"/>
  <c r="M3" i="17"/>
  <c r="M5" i="17"/>
  <c r="M6" i="17"/>
  <c r="M7" i="17"/>
  <c r="M9" i="17"/>
  <c r="M10" i="17"/>
  <c r="M11" i="17"/>
  <c r="M13" i="17"/>
  <c r="M14" i="17"/>
  <c r="M15" i="17"/>
  <c r="M17" i="17"/>
  <c r="M18" i="17"/>
  <c r="M19" i="17"/>
  <c r="M21" i="17"/>
  <c r="M22" i="17"/>
  <c r="M23" i="17"/>
  <c r="M25" i="17"/>
  <c r="M26" i="17"/>
  <c r="M27" i="17"/>
  <c r="M29" i="17"/>
  <c r="M30" i="17"/>
  <c r="M31" i="17"/>
  <c r="M33" i="17"/>
  <c r="M34" i="17"/>
  <c r="M35" i="17"/>
  <c r="M37" i="17"/>
  <c r="M38" i="17"/>
  <c r="M39" i="17"/>
  <c r="M41" i="17"/>
  <c r="M42" i="17"/>
  <c r="M43" i="17"/>
  <c r="M45" i="17"/>
  <c r="M46" i="17"/>
  <c r="M47" i="17"/>
  <c r="M49" i="17"/>
  <c r="M50" i="17"/>
  <c r="M51" i="17"/>
  <c r="M53" i="17"/>
  <c r="M54" i="17"/>
  <c r="M55" i="17"/>
  <c r="M57" i="17"/>
  <c r="M58" i="17"/>
  <c r="M59" i="17"/>
  <c r="M61" i="17"/>
  <c r="M62" i="17"/>
  <c r="M63" i="17"/>
  <c r="M65" i="17"/>
  <c r="M66" i="17"/>
  <c r="M67" i="17"/>
  <c r="M69" i="17"/>
  <c r="M70" i="17"/>
  <c r="M71" i="17"/>
  <c r="M73" i="17"/>
  <c r="M74" i="17"/>
  <c r="M75" i="17"/>
  <c r="M77" i="17"/>
  <c r="M78" i="17"/>
  <c r="M79" i="17"/>
  <c r="M81" i="17"/>
  <c r="M82" i="17"/>
  <c r="M83" i="17"/>
  <c r="M85" i="17"/>
  <c r="M86" i="17"/>
  <c r="M87" i="17"/>
  <c r="M89" i="17"/>
  <c r="M90" i="17"/>
  <c r="M91" i="17"/>
  <c r="M93" i="17"/>
  <c r="M94" i="17"/>
  <c r="M95" i="17"/>
  <c r="M97" i="17"/>
  <c r="M98" i="17"/>
  <c r="M99" i="17"/>
  <c r="M101" i="17"/>
  <c r="M102" i="17"/>
  <c r="M103" i="17"/>
  <c r="M105" i="17"/>
  <c r="M106" i="17"/>
  <c r="M107" i="17"/>
  <c r="M109" i="17"/>
  <c r="M110" i="17"/>
  <c r="M111" i="17"/>
  <c r="M113" i="17"/>
  <c r="M114" i="17"/>
  <c r="M115" i="17"/>
  <c r="M117" i="17"/>
  <c r="M118" i="17"/>
  <c r="M119" i="17"/>
  <c r="M121" i="17"/>
  <c r="M122" i="17"/>
  <c r="M123" i="17"/>
  <c r="M125" i="17"/>
  <c r="M126" i="17"/>
  <c r="M127" i="17"/>
  <c r="M129" i="17"/>
  <c r="M130" i="17"/>
  <c r="M131" i="17"/>
  <c r="M133" i="17"/>
  <c r="M134" i="17"/>
  <c r="M135" i="17"/>
  <c r="M137" i="17"/>
  <c r="M138" i="17"/>
  <c r="M139" i="17"/>
  <c r="M141" i="17"/>
  <c r="M142" i="17"/>
  <c r="M143" i="17"/>
  <c r="M145" i="17"/>
  <c r="M146" i="17"/>
  <c r="M147" i="17"/>
  <c r="M149" i="17"/>
  <c r="M150" i="17"/>
  <c r="M151" i="17"/>
  <c r="M153" i="17"/>
  <c r="M154" i="17"/>
  <c r="M155" i="17"/>
  <c r="M157" i="17"/>
  <c r="M158" i="17"/>
  <c r="M159" i="17"/>
  <c r="M161" i="17"/>
  <c r="M162" i="17"/>
  <c r="M163" i="17"/>
  <c r="M165" i="17"/>
  <c r="M166" i="17"/>
  <c r="M167" i="17"/>
  <c r="M169" i="17"/>
  <c r="M170" i="17"/>
  <c r="M171" i="17"/>
  <c r="M173" i="17"/>
  <c r="M174" i="17"/>
  <c r="M175" i="17"/>
  <c r="M177" i="17"/>
  <c r="M178" i="17"/>
  <c r="M179" i="17"/>
  <c r="M181" i="17"/>
  <c r="M182" i="17"/>
  <c r="M183" i="17"/>
  <c r="M185" i="17"/>
  <c r="M186" i="17"/>
  <c r="M187" i="17"/>
  <c r="M189" i="17"/>
  <c r="M190" i="17"/>
  <c r="M191" i="17"/>
  <c r="M193" i="17"/>
  <c r="M194" i="17"/>
  <c r="M195" i="17"/>
  <c r="M197" i="17"/>
  <c r="M198" i="17"/>
  <c r="M199" i="17"/>
  <c r="M201" i="17"/>
  <c r="M202" i="17"/>
  <c r="M203" i="17"/>
  <c r="M205" i="17"/>
  <c r="M206" i="17"/>
  <c r="M207" i="17"/>
  <c r="M209" i="17"/>
  <c r="M210" i="17"/>
  <c r="M211" i="17"/>
  <c r="M213" i="17"/>
  <c r="M214" i="17"/>
  <c r="M215" i="17"/>
  <c r="M217" i="17"/>
  <c r="M218" i="17"/>
  <c r="M219" i="17"/>
  <c r="M221" i="17"/>
  <c r="M222" i="17"/>
  <c r="M223" i="17"/>
  <c r="M225" i="17"/>
  <c r="M226" i="17"/>
  <c r="M227" i="17"/>
  <c r="M229" i="17"/>
  <c r="M230" i="17"/>
  <c r="M231" i="17"/>
  <c r="M233" i="17"/>
  <c r="M234" i="17"/>
  <c r="M235" i="17"/>
  <c r="M237" i="17"/>
  <c r="M238" i="17"/>
  <c r="M239" i="17"/>
  <c r="M241" i="17"/>
  <c r="M242" i="17"/>
  <c r="M243" i="17"/>
  <c r="M245" i="17"/>
  <c r="M246" i="17"/>
  <c r="M247" i="17"/>
  <c r="M249" i="17"/>
  <c r="M250" i="17"/>
  <c r="M251" i="17"/>
  <c r="M253" i="17"/>
  <c r="M254" i="17"/>
  <c r="M255" i="17"/>
  <c r="M257" i="17"/>
  <c r="M258" i="17"/>
  <c r="M259" i="17"/>
  <c r="M261" i="17"/>
  <c r="M262" i="17"/>
  <c r="M263" i="17"/>
  <c r="M265" i="17"/>
  <c r="M266" i="17"/>
  <c r="M267" i="17"/>
  <c r="M269" i="17"/>
  <c r="M270" i="17"/>
  <c r="M271" i="17"/>
  <c r="M273" i="17"/>
  <c r="M274" i="17"/>
  <c r="M275" i="17"/>
  <c r="M277" i="17"/>
  <c r="M278" i="17"/>
  <c r="M279" i="17"/>
  <c r="M281" i="17"/>
  <c r="M282" i="17"/>
  <c r="M283" i="17"/>
  <c r="M285" i="17"/>
  <c r="M286" i="17"/>
  <c r="M287" i="17"/>
  <c r="M289" i="17"/>
  <c r="M290" i="17"/>
  <c r="M291" i="17"/>
  <c r="M293" i="17"/>
  <c r="M294" i="17"/>
  <c r="M295" i="17"/>
  <c r="M297" i="17"/>
  <c r="M298" i="17"/>
  <c r="M299" i="17"/>
  <c r="M301" i="17"/>
  <c r="M302" i="17"/>
  <c r="M303" i="17"/>
  <c r="M305" i="17"/>
  <c r="M306" i="17"/>
  <c r="M307" i="17"/>
  <c r="M309" i="17"/>
  <c r="M310" i="17"/>
  <c r="M311" i="17"/>
  <c r="M313" i="17"/>
  <c r="M314" i="17"/>
  <c r="M315" i="17"/>
  <c r="M317" i="17"/>
  <c r="M318" i="17"/>
  <c r="M319" i="17"/>
  <c r="M321" i="17"/>
  <c r="M322" i="17"/>
  <c r="M323" i="17"/>
  <c r="M325" i="17"/>
  <c r="M326" i="17"/>
  <c r="M327" i="17"/>
  <c r="M329" i="17"/>
  <c r="M330" i="17"/>
  <c r="M331" i="17"/>
  <c r="M333" i="17"/>
  <c r="M334" i="17"/>
  <c r="M335" i="17"/>
  <c r="M337" i="17"/>
  <c r="M338" i="17"/>
  <c r="M339" i="17"/>
  <c r="M341" i="17"/>
  <c r="M342" i="17"/>
  <c r="M343" i="17"/>
  <c r="M345" i="17"/>
  <c r="M346" i="17"/>
  <c r="M347" i="17"/>
  <c r="M349" i="17"/>
  <c r="M350" i="17"/>
  <c r="M351" i="17"/>
  <c r="M353" i="17"/>
  <c r="M354" i="17"/>
  <c r="M355" i="17"/>
  <c r="M357" i="17"/>
  <c r="M358" i="17"/>
  <c r="M359" i="17"/>
  <c r="M361" i="17"/>
  <c r="M362" i="17"/>
  <c r="M363" i="17"/>
  <c r="M365" i="17"/>
  <c r="M366" i="17"/>
  <c r="M367" i="17"/>
  <c r="M369" i="17"/>
  <c r="M370" i="17"/>
  <c r="M371" i="17"/>
  <c r="M373" i="17"/>
  <c r="M374" i="17"/>
  <c r="M375" i="17"/>
  <c r="M377" i="17"/>
  <c r="M378" i="17"/>
  <c r="M379" i="17"/>
  <c r="M381" i="17"/>
  <c r="M382" i="17"/>
  <c r="M383" i="17"/>
  <c r="M385" i="17"/>
  <c r="M386" i="17"/>
  <c r="M387" i="17"/>
  <c r="M389" i="17"/>
  <c r="M390" i="17"/>
  <c r="M391" i="17"/>
  <c r="M393" i="17"/>
  <c r="M394" i="17"/>
  <c r="M395" i="17"/>
  <c r="M397" i="17"/>
  <c r="M398" i="17"/>
  <c r="M399" i="17"/>
  <c r="M401" i="17"/>
  <c r="M402" i="17"/>
  <c r="M403" i="17"/>
  <c r="M405" i="17"/>
  <c r="M406" i="17"/>
  <c r="M407" i="17"/>
  <c r="M409" i="17"/>
  <c r="M410" i="17"/>
  <c r="M411" i="17"/>
  <c r="M413" i="17"/>
  <c r="M414" i="17"/>
  <c r="M415" i="17"/>
  <c r="M417" i="17"/>
  <c r="M418" i="17"/>
  <c r="M419" i="17"/>
  <c r="M421" i="17"/>
  <c r="M422" i="17"/>
  <c r="M423" i="17"/>
  <c r="M425" i="17"/>
  <c r="M426" i="17"/>
  <c r="M427" i="17"/>
  <c r="M429" i="17"/>
  <c r="M431" i="17"/>
  <c r="M432" i="17"/>
  <c r="M433" i="17"/>
  <c r="M435" i="17"/>
  <c r="M436" i="17"/>
  <c r="M437" i="17"/>
  <c r="M439" i="17"/>
  <c r="M440" i="17"/>
  <c r="M441" i="17"/>
  <c r="M443" i="17"/>
  <c r="M444" i="17"/>
  <c r="M445" i="17"/>
  <c r="M447" i="17"/>
  <c r="M449" i="17"/>
  <c r="M451" i="17"/>
  <c r="M453" i="17"/>
  <c r="M454" i="17"/>
  <c r="M455" i="17"/>
  <c r="M457" i="17"/>
  <c r="M458" i="17"/>
  <c r="M459" i="17"/>
  <c r="M461" i="17"/>
  <c r="M463" i="17"/>
  <c r="M465" i="17"/>
  <c r="M467" i="17"/>
  <c r="M469" i="17"/>
  <c r="M470" i="17"/>
  <c r="M471" i="17"/>
  <c r="M473" i="17"/>
  <c r="M474" i="17"/>
  <c r="M475" i="17"/>
  <c r="M477" i="17"/>
  <c r="M479" i="17"/>
  <c r="M481" i="17"/>
  <c r="M483" i="17"/>
  <c r="M485" i="17"/>
  <c r="M487" i="17"/>
  <c r="M489" i="17"/>
  <c r="M491" i="17"/>
  <c r="M493" i="17"/>
  <c r="M495" i="17"/>
  <c r="M497" i="17"/>
  <c r="M499" i="17"/>
  <c r="M501" i="17"/>
  <c r="M503" i="17"/>
  <c r="M505" i="17"/>
  <c r="M506" i="17"/>
  <c r="M507" i="17"/>
  <c r="M509" i="17"/>
  <c r="M510" i="17"/>
  <c r="M511" i="17"/>
  <c r="M513" i="17"/>
  <c r="M515" i="17"/>
  <c r="M517" i="17"/>
  <c r="M519" i="17"/>
  <c r="M521" i="17"/>
  <c r="M523" i="17"/>
  <c r="M525" i="17"/>
  <c r="M527" i="17"/>
  <c r="M529" i="17"/>
  <c r="M531" i="17"/>
  <c r="M533" i="17"/>
  <c r="M535" i="17"/>
  <c r="M537" i="17"/>
  <c r="M538" i="17"/>
  <c r="M539" i="17"/>
  <c r="M541" i="17"/>
  <c r="M542" i="17"/>
  <c r="M543" i="17"/>
  <c r="M545" i="17"/>
  <c r="M547" i="17"/>
  <c r="M549" i="17"/>
  <c r="M551" i="17"/>
  <c r="M553" i="17"/>
  <c r="M555" i="17"/>
  <c r="M557" i="17"/>
  <c r="M559" i="17"/>
  <c r="M561" i="17"/>
  <c r="M563" i="17"/>
  <c r="M565" i="17"/>
  <c r="M567" i="17"/>
  <c r="M569" i="17"/>
  <c r="M570" i="17"/>
  <c r="M571" i="17"/>
  <c r="M573" i="17"/>
  <c r="M574" i="17"/>
  <c r="M575" i="17"/>
  <c r="M577" i="17"/>
  <c r="M579" i="17"/>
  <c r="M581" i="17"/>
  <c r="M583" i="17"/>
  <c r="M585" i="17"/>
  <c r="M587" i="17"/>
  <c r="M589" i="17"/>
  <c r="M591" i="17"/>
  <c r="M593" i="17"/>
  <c r="M595" i="17"/>
  <c r="M597" i="17"/>
  <c r="M599" i="17"/>
  <c r="M601" i="17"/>
  <c r="M602" i="17"/>
  <c r="M603" i="17"/>
  <c r="M605" i="17"/>
  <c r="M606" i="17"/>
  <c r="M607" i="17"/>
  <c r="M609" i="17"/>
  <c r="M611" i="17"/>
  <c r="M613" i="17"/>
  <c r="M615" i="17"/>
  <c r="M617" i="17"/>
  <c r="M619" i="17"/>
  <c r="M621" i="17"/>
  <c r="M623" i="17"/>
  <c r="M625" i="17"/>
  <c r="M627" i="17"/>
  <c r="M629" i="17"/>
  <c r="M631" i="17"/>
  <c r="M633" i="17"/>
  <c r="M634" i="17"/>
  <c r="M635" i="17"/>
  <c r="M637" i="17"/>
  <c r="M638" i="17"/>
  <c r="M639" i="17"/>
  <c r="M641" i="17"/>
  <c r="M643" i="17"/>
  <c r="M645" i="17"/>
  <c r="M647" i="17"/>
  <c r="M649" i="17"/>
  <c r="M651" i="17"/>
  <c r="M653" i="17"/>
  <c r="M655" i="17"/>
  <c r="M657" i="17"/>
  <c r="M659" i="17"/>
  <c r="M661" i="17"/>
  <c r="M663" i="17"/>
  <c r="M665" i="17"/>
  <c r="M666" i="17"/>
  <c r="M667" i="17"/>
  <c r="M669" i="17"/>
  <c r="M670" i="17"/>
  <c r="M671" i="17"/>
  <c r="M673" i="17"/>
  <c r="M675" i="17"/>
  <c r="M677" i="17"/>
  <c r="M679" i="17"/>
  <c r="M681" i="17"/>
  <c r="M683" i="17"/>
  <c r="M685" i="17"/>
  <c r="M687" i="17"/>
  <c r="M689" i="17"/>
  <c r="M691" i="17"/>
  <c r="M693" i="17"/>
  <c r="M695" i="17"/>
  <c r="M697" i="17"/>
  <c r="M698" i="17"/>
  <c r="M699" i="17"/>
  <c r="M701" i="17"/>
  <c r="M702" i="17"/>
  <c r="M703" i="17"/>
  <c r="M705" i="17"/>
  <c r="M707" i="17"/>
  <c r="M709" i="17"/>
  <c r="M711" i="17"/>
  <c r="M713" i="17"/>
  <c r="M715" i="17"/>
  <c r="M717" i="17"/>
  <c r="M719" i="17"/>
  <c r="M721" i="17"/>
  <c r="M723" i="17"/>
  <c r="M725" i="17"/>
  <c r="M727" i="17"/>
  <c r="M729" i="17"/>
  <c r="M730" i="17"/>
  <c r="M731" i="17"/>
  <c r="M733" i="17"/>
  <c r="M734" i="17"/>
  <c r="M735" i="17"/>
  <c r="M737" i="17"/>
  <c r="M739" i="17"/>
  <c r="M741" i="17"/>
  <c r="M743" i="17"/>
  <c r="M745" i="17"/>
  <c r="M747" i="17"/>
  <c r="M749" i="17"/>
  <c r="M751" i="17"/>
  <c r="M753" i="17"/>
  <c r="M755" i="17"/>
  <c r="M757" i="17"/>
  <c r="M759" i="17"/>
  <c r="M761" i="17"/>
  <c r="M762" i="17"/>
  <c r="M763" i="17"/>
  <c r="M765" i="17"/>
  <c r="M767" i="17"/>
  <c r="M769" i="17"/>
  <c r="M771" i="17"/>
  <c r="M773" i="17"/>
  <c r="M775" i="17"/>
  <c r="M777" i="17"/>
  <c r="M779" i="17"/>
  <c r="M781" i="17"/>
  <c r="M783" i="17"/>
  <c r="M785" i="17"/>
  <c r="M787" i="17"/>
  <c r="M789" i="17"/>
  <c r="M791" i="17"/>
  <c r="M793" i="17"/>
  <c r="M795" i="17"/>
  <c r="M797" i="17"/>
  <c r="M799" i="17"/>
  <c r="M801" i="17"/>
  <c r="M803" i="17"/>
  <c r="M805" i="17"/>
  <c r="M807" i="17"/>
  <c r="M809" i="17"/>
  <c r="M811" i="17"/>
  <c r="M813" i="17"/>
  <c r="M815" i="17"/>
  <c r="M817" i="17"/>
  <c r="M819" i="17"/>
  <c r="M821" i="17"/>
  <c r="M823" i="17"/>
  <c r="M825" i="17"/>
  <c r="M827" i="17"/>
  <c r="M829" i="17"/>
  <c r="M831" i="17"/>
  <c r="M833" i="17"/>
  <c r="M835" i="17"/>
  <c r="M837" i="17"/>
  <c r="M839" i="17"/>
  <c r="M841" i="17"/>
  <c r="M843" i="17"/>
  <c r="M845" i="17"/>
  <c r="M847" i="17"/>
  <c r="M849" i="17"/>
  <c r="M851" i="17"/>
  <c r="M853" i="17"/>
  <c r="M855" i="17"/>
  <c r="M857" i="17"/>
  <c r="M859" i="17"/>
  <c r="M861" i="17"/>
  <c r="M863" i="17"/>
  <c r="M865" i="17"/>
  <c r="M867" i="17"/>
  <c r="M869" i="17"/>
  <c r="M871" i="17"/>
  <c r="M873" i="17"/>
  <c r="M875" i="17"/>
  <c r="M877" i="17"/>
  <c r="M879" i="17"/>
  <c r="M881" i="17"/>
  <c r="M883" i="17"/>
  <c r="M885" i="17"/>
  <c r="M887" i="17"/>
  <c r="M889" i="17"/>
  <c r="M891" i="17"/>
  <c r="M893" i="17"/>
  <c r="M897" i="17"/>
  <c r="M899" i="17"/>
  <c r="M901" i="17"/>
  <c r="M905" i="17"/>
  <c r="M907" i="17"/>
  <c r="M909" i="17"/>
  <c r="M913" i="17"/>
  <c r="M915" i="17"/>
  <c r="M917" i="17"/>
  <c r="M921" i="17"/>
  <c r="M923" i="17"/>
  <c r="M925" i="17"/>
  <c r="M929" i="17"/>
  <c r="M931" i="17"/>
  <c r="M933" i="17"/>
  <c r="M937" i="17"/>
  <c r="M939" i="17"/>
  <c r="M941" i="17"/>
  <c r="M945" i="17"/>
  <c r="M947" i="17"/>
  <c r="M949" i="17"/>
  <c r="M953" i="17"/>
  <c r="M957" i="17"/>
  <c r="M961" i="17"/>
  <c r="M965" i="17"/>
  <c r="M969" i="17"/>
  <c r="M973" i="17"/>
  <c r="M978" i="17"/>
  <c r="M981" i="17"/>
  <c r="M985" i="17"/>
  <c r="M993" i="17"/>
  <c r="M994" i="17"/>
  <c r="M997" i="17"/>
  <c r="M2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</calcChain>
</file>

<file path=xl/sharedStrings.xml><?xml version="1.0" encoding="utf-8"?>
<sst xmlns="http://schemas.openxmlformats.org/spreadsheetml/2006/main" count="11066" uniqueCount="6204">
  <si>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</si>
  <si>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</si>
  <si>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</si>
  <si>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</si>
  <si>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</si>
  <si>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</si>
  <si>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</si>
  <si>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</si>
  <si>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</si>
  <si>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</si>
  <si>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</si>
  <si>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</si>
  <si>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</si>
  <si>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</si>
  <si>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</si>
  <si>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</si>
  <si>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</si>
  <si>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</si>
  <si>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</si>
  <si>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</si>
  <si>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</si>
  <si>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</si>
  <si>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</si>
  <si>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</si>
  <si>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</si>
  <si>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</si>
  <si>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</si>
  <si>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</si>
  <si>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</si>
  <si>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</si>
  <si>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</si>
  <si>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</si>
  <si>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</si>
  <si>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</si>
  <si>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</si>
  <si>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</si>
  <si>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</si>
  <si>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</si>
  <si>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</si>
  <si>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</si>
  <si>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</si>
  <si>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</si>
  <si>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</si>
  <si>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</si>
  <si>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</si>
  <si>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</si>
  <si>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</si>
  <si>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</si>
  <si>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</si>
  <si>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</si>
  <si>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</si>
  <si>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</si>
  <si>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</si>
  <si>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</si>
  <si>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</si>
  <si>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</si>
  <si>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</si>
  <si>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</si>
  <si>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</si>
  <si>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</si>
  <si>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</si>
  <si>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</si>
  <si>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</si>
  <si>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</si>
  <si>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</si>
  <si>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</si>
  <si>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</si>
  <si>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</si>
  <si>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</si>
  <si>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</si>
  <si>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</si>
  <si>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</si>
  <si>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</si>
  <si>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</si>
  <si>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</si>
  <si>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</si>
  <si>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</si>
  <si>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</si>
  <si>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</si>
  <si>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</si>
  <si>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</si>
  <si>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</si>
  <si>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</si>
  <si>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</si>
  <si>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</si>
  <si>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</si>
  <si>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</si>
  <si>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</si>
  <si>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</si>
  <si>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</si>
  <si>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</si>
  <si>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</si>
  <si>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</si>
  <si>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</si>
  <si>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</si>
  <si>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</si>
  <si>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</si>
  <si>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</si>
  <si>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</si>
  <si>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</si>
  <si>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</si>
  <si>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</si>
  <si>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</si>
  <si>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</si>
  <si>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</si>
  <si>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</si>
  <si>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</si>
  <si>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</si>
  <si>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</si>
  <si>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</si>
  <si>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</si>
  <si>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</si>
  <si>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</si>
  <si>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</si>
  <si>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</si>
  <si>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</si>
  <si>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</si>
  <si>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</si>
  <si>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</si>
  <si>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</si>
  <si>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</si>
  <si>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</si>
  <si>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</si>
  <si>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</si>
  <si>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</si>
  <si>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</si>
  <si>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</si>
  <si>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</si>
  <si>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</si>
  <si>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</si>
  <si>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</si>
  <si>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</si>
  <si>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</si>
  <si>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</si>
  <si>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</si>
  <si>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</si>
  <si>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</si>
  <si>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</si>
  <si>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</si>
  <si>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</si>
  <si>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</si>
  <si>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</si>
  <si>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</si>
  <si>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</si>
  <si>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</si>
  <si>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</si>
  <si>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</si>
  <si>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</si>
  <si>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</si>
  <si>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</si>
  <si>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</si>
  <si>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</si>
  <si>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</si>
  <si>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</si>
  <si>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</si>
  <si>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</si>
  <si>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</si>
  <si>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</si>
  <si>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</si>
  <si>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</si>
  <si>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</si>
  <si>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</si>
  <si>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</si>
  <si>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</si>
  <si>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</si>
  <si>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</si>
  <si>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</si>
  <si>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</si>
  <si>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</si>
  <si>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</si>
  <si>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</si>
  <si>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</si>
  <si>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</si>
  <si>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</si>
  <si>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</si>
  <si>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</si>
  <si>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</si>
  <si>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</si>
  <si>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</si>
  <si>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</si>
  <si>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</si>
  <si>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</si>
  <si>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</si>
  <si>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</si>
  <si>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</si>
  <si>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</si>
  <si>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</si>
  <si>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</si>
  <si>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</si>
  <si>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</si>
  <si>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</si>
  <si>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</si>
  <si>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</si>
  <si>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</si>
  <si>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</si>
  <si>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</si>
  <si>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</si>
  <si>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</si>
  <si>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</si>
  <si>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</si>
  <si>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</si>
  <si>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</si>
  <si>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</si>
  <si>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</si>
  <si>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</si>
  <si>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</si>
  <si>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</si>
  <si>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</si>
  <si>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</si>
  <si>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</si>
  <si>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</si>
  <si>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</si>
  <si>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</si>
  <si>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</si>
  <si>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</si>
  <si>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</si>
  <si>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</si>
  <si>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</si>
  <si>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</si>
  <si>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</si>
  <si>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</si>
  <si>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</si>
  <si>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</si>
  <si>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</si>
  <si>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</si>
  <si>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</si>
  <si>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</si>
  <si>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</si>
  <si>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</si>
  <si>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</si>
  <si>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</si>
  <si>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</si>
  <si>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</si>
  <si>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</si>
  <si>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</si>
  <si>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</si>
  <si>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</si>
  <si>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</si>
  <si>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</si>
  <si>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</si>
  <si>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</si>
  <si>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</si>
  <si>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</si>
  <si>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</si>
  <si>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</si>
  <si>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</si>
  <si>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</si>
  <si>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</si>
  <si>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</si>
  <si>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</si>
  <si>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</si>
  <si>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</si>
  <si>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</si>
  <si>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</si>
  <si>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</si>
  <si>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</si>
  <si>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</si>
  <si>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</si>
  <si>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</si>
  <si>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</si>
  <si>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</si>
  <si>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</si>
  <si>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</si>
  <si>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</si>
  <si>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</si>
  <si>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</si>
  <si>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</si>
  <si>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</si>
  <si>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</si>
  <si>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</si>
  <si>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</si>
  <si>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</si>
  <si>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</si>
  <si>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</si>
  <si>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</si>
  <si>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</si>
  <si>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</si>
  <si>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</si>
  <si>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</si>
  <si>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</si>
  <si>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</si>
  <si>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</si>
  <si>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</si>
  <si>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</si>
  <si>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</si>
  <si>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</si>
  <si>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</si>
  <si>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</si>
  <si>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</si>
  <si>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</si>
  <si>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</si>
  <si>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</si>
  <si>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</si>
  <si>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</si>
  <si>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</si>
  <si>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</si>
  <si>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</si>
  <si>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</si>
  <si>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</si>
  <si>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</si>
  <si>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</si>
  <si>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</si>
  <si>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</si>
  <si>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</si>
  <si>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</si>
  <si>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</si>
  <si>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</si>
  <si>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</si>
  <si>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</si>
  <si>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</si>
  <si>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</si>
  <si>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</si>
  <si>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</si>
  <si>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</si>
  <si>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</si>
  <si>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</si>
  <si>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</si>
  <si>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</si>
  <si>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</si>
  <si>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</si>
  <si>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</si>
  <si>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</si>
  <si>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</si>
  <si>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</si>
  <si>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</si>
  <si>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</si>
  <si>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</si>
  <si>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</si>
  <si>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</si>
  <si>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</si>
  <si>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</si>
  <si>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</si>
  <si>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</si>
  <si>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</si>
  <si>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</si>
  <si>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</si>
  <si>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</si>
  <si>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</si>
  <si>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</si>
  <si>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</si>
  <si>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</si>
  <si>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</si>
  <si>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</si>
  <si>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</si>
  <si>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</si>
  <si>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</si>
  <si>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</si>
  <si>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</si>
  <si>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</si>
  <si>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</si>
  <si>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</si>
  <si>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</si>
  <si>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</si>
  <si>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</si>
  <si>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</si>
  <si>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</si>
  <si>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</si>
  <si>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</si>
  <si>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</si>
  <si>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</si>
  <si>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</si>
  <si>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</si>
  <si>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</si>
  <si>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</si>
  <si>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</si>
  <si>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</si>
  <si>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</si>
  <si>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</si>
  <si>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</si>
  <si>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</si>
  <si>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</si>
  <si>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</si>
  <si>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</si>
  <si>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</si>
  <si>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</si>
  <si>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</si>
  <si>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</si>
  <si>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</si>
  <si>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</si>
  <si>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</si>
  <si>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</si>
  <si>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</si>
  <si>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</si>
  <si>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</si>
  <si>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</si>
  <si>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</si>
  <si>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</si>
  <si>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</si>
  <si>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</si>
  <si>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</si>
  <si>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</si>
  <si>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</si>
  <si>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</si>
  <si>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</si>
  <si>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</si>
  <si>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</si>
  <si>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</si>
  <si>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</si>
  <si>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</si>
  <si>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</si>
  <si>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</si>
  <si>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</si>
  <si>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</si>
  <si>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</si>
  <si>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</si>
  <si>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</si>
  <si>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</si>
  <si>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</si>
  <si>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</si>
  <si>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</si>
  <si>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</si>
  <si>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</si>
  <si>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</si>
  <si>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</si>
  <si>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</si>
  <si>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</si>
  <si>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</si>
  <si>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</si>
  <si>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</si>
  <si>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</si>
  <si>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</si>
  <si>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</si>
  <si>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</si>
  <si>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</si>
  <si>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</si>
  <si>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</si>
  <si>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</si>
  <si>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</si>
  <si>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</si>
  <si>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</si>
  <si>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</si>
  <si>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</si>
  <si>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</si>
  <si>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</si>
  <si>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</si>
  <si>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</si>
  <si>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</si>
  <si>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</si>
  <si>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</si>
  <si>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</si>
  <si>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</si>
  <si>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</si>
  <si>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</si>
  <si>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</si>
  <si>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</si>
  <si>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</si>
  <si>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</si>
  <si>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</si>
  <si>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</si>
  <si>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</si>
  <si>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</si>
  <si>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</si>
  <si>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</si>
  <si>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</si>
  <si>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</si>
  <si>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</si>
  <si>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</si>
  <si>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</si>
  <si>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</si>
  <si>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</si>
  <si>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</si>
  <si>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</si>
  <si>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</si>
  <si>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</si>
  <si>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</si>
  <si>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</si>
  <si>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</si>
  <si>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</si>
  <si>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</si>
  <si>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</si>
  <si>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</si>
  <si>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</si>
  <si>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</si>
  <si>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</si>
  <si>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</si>
  <si>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</si>
  <si>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</si>
  <si>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</si>
  <si>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</si>
  <si>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</si>
  <si>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</si>
  <si>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</si>
  <si>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</si>
  <si>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</si>
  <si>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</si>
  <si>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</si>
  <si>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</si>
  <si>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</si>
  <si>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</si>
  <si>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</si>
  <si>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</si>
  <si>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</si>
  <si>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</si>
  <si>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</si>
  <si>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</si>
  <si>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</si>
  <si>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</si>
  <si>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</si>
  <si>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</si>
  <si>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</si>
  <si>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</si>
  <si>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</si>
  <si>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</si>
  <si>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</si>
  <si>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</si>
  <si>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</si>
  <si>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</si>
  <si>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</si>
  <si>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</si>
  <si>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</si>
  <si>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</si>
  <si>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</si>
  <si>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</si>
  <si>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</si>
  <si>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</si>
  <si>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</si>
  <si>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</si>
  <si>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</si>
  <si>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</si>
  <si>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</si>
  <si>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</si>
  <si>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</si>
  <si>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</si>
  <si>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</si>
  <si>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</si>
  <si>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</si>
  <si>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</si>
  <si>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</si>
  <si>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</si>
  <si>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</si>
  <si>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</si>
  <si>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</si>
  <si>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</si>
  <si>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</si>
  <si>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</si>
  <si>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</si>
  <si>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</si>
  <si>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</si>
  <si>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</si>
  <si>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</si>
  <si>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</si>
  <si>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</si>
  <si>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</si>
  <si>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</si>
  <si>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</si>
  <si>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</si>
  <si>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</si>
  <si>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</si>
  <si>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</si>
  <si>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</si>
  <si>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</si>
  <si>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</si>
  <si>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</si>
  <si>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</si>
  <si>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</si>
  <si>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</si>
  <si>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</si>
  <si>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</si>
  <si>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</si>
  <si>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</si>
  <si>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</si>
  <si>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</si>
  <si>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</si>
  <si>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</si>
  <si>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</si>
  <si>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</si>
  <si>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</si>
  <si>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</si>
  <si>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</si>
  <si>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</si>
  <si>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</si>
  <si>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</si>
  <si>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</si>
  <si>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</si>
  <si>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</si>
  <si>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</si>
  <si>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</si>
  <si>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</si>
  <si>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</si>
  <si>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</si>
  <si>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</si>
  <si>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</si>
  <si>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</si>
  <si>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</si>
  <si>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</si>
  <si>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</si>
  <si>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</si>
  <si>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</si>
  <si>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</si>
  <si>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</si>
  <si>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</si>
  <si>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</si>
  <si>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</si>
  <si>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</si>
  <si>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</si>
  <si>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</si>
  <si>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</si>
  <si>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</si>
  <si>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</si>
  <si>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</si>
  <si>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</si>
  <si>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</si>
  <si>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</si>
  <si>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</si>
  <si>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</si>
  <si>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</si>
  <si>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</si>
  <si>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</si>
  <si>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</si>
  <si>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</si>
  <si>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</si>
  <si>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</si>
  <si>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</si>
  <si>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</si>
  <si>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</si>
  <si>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</si>
  <si>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</si>
  <si>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</si>
  <si>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</si>
  <si>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</si>
  <si>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</si>
  <si>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</si>
  <si>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</si>
  <si>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</si>
  <si>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</si>
  <si>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</si>
  <si>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</si>
  <si>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</si>
  <si>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</si>
  <si>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</si>
  <si>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</si>
  <si>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</si>
  <si>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</si>
  <si>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</si>
  <si>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</si>
  <si>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</si>
  <si>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</si>
  <si>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</si>
  <si>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</si>
  <si>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</si>
  <si>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</si>
  <si>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</si>
  <si>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</si>
  <si>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</si>
  <si>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</si>
  <si>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</si>
  <si>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</si>
  <si>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</si>
  <si>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</si>
  <si>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</si>
  <si>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</si>
  <si>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</si>
  <si>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</si>
  <si>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</si>
  <si>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</si>
  <si>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</si>
  <si>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</si>
  <si>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</si>
  <si>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</si>
  <si>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</si>
  <si>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</si>
  <si>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</si>
  <si>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</si>
  <si>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</si>
  <si>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</si>
  <si>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</si>
  <si>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</si>
  <si>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</si>
  <si>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</si>
  <si>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</si>
  <si>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</si>
  <si>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</si>
  <si>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</si>
  <si>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</si>
  <si>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</si>
  <si>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</si>
  <si>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</si>
  <si>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</si>
  <si>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</si>
  <si>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</si>
  <si>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</si>
  <si>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</si>
  <si>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</si>
  <si>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</si>
  <si>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</si>
  <si>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</si>
  <si>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</si>
  <si>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</si>
  <si>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</si>
  <si>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</si>
  <si>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</si>
  <si>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</si>
  <si>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</si>
  <si>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</si>
  <si>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</si>
  <si>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</si>
  <si>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</si>
  <si>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</si>
  <si>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</si>
  <si>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</si>
  <si>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</si>
  <si>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</si>
  <si>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</si>
  <si>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</si>
  <si>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</si>
  <si>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</si>
  <si>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</si>
  <si>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</si>
  <si>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</si>
  <si>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</si>
  <si>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</si>
  <si>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</si>
  <si>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</si>
  <si>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</si>
  <si>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</si>
  <si>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</si>
  <si>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</si>
  <si>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</si>
  <si>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</si>
  <si>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</si>
  <si>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</si>
  <si>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</si>
  <si>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</si>
  <si>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</si>
  <si>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</si>
  <si>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</si>
  <si>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</si>
  <si>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</si>
  <si>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</si>
  <si>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</si>
  <si>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</si>
  <si>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</si>
  <si>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</si>
  <si>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</si>
  <si>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</si>
  <si>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</si>
  <si>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</si>
  <si>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</si>
  <si>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</si>
  <si>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</si>
  <si>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</si>
  <si>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</si>
  <si>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</si>
  <si>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</si>
  <si>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</si>
  <si>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</si>
  <si>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</si>
  <si>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</si>
  <si>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</si>
  <si>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</si>
  <si>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</si>
  <si>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</si>
  <si>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</si>
  <si>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</si>
  <si>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</si>
  <si>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</si>
  <si>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</si>
  <si>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</si>
  <si>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</si>
  <si>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</si>
  <si>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</si>
  <si>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</si>
  <si>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</si>
  <si>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</si>
  <si>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</si>
  <si>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</si>
  <si>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</si>
  <si>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</si>
  <si>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</si>
  <si>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</si>
  <si>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</si>
  <si>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</si>
  <si>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</si>
  <si>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</si>
  <si>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</si>
  <si>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</si>
  <si>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</si>
  <si>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</si>
  <si>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</si>
  <si>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</si>
  <si>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</si>
  <si>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</si>
  <si>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</si>
  <si>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</si>
  <si>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</si>
  <si>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</si>
  <si>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</si>
  <si>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</si>
  <si>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</si>
  <si>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</si>
  <si>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</si>
  <si>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</si>
  <si>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</si>
  <si>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</si>
  <si>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</si>
  <si>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</si>
  <si>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</si>
  <si>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</si>
  <si>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</si>
  <si>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</si>
  <si>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</si>
  <si>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</si>
  <si>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</si>
  <si>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</si>
  <si>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</si>
  <si>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</si>
  <si>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</si>
  <si>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</si>
  <si>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</si>
  <si>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</si>
  <si>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</si>
  <si>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</si>
  <si>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</si>
  <si>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</si>
  <si>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</si>
  <si>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</si>
  <si>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</si>
  <si>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</si>
  <si>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</si>
  <si>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</si>
  <si>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</si>
  <si>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</si>
  <si>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</si>
  <si>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</si>
  <si>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</si>
  <si>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</si>
  <si>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</si>
  <si>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</si>
  <si>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</si>
  <si>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</si>
  <si>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</si>
  <si>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</si>
  <si>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</si>
  <si>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</si>
  <si>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</si>
  <si>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</si>
  <si>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</si>
  <si>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</si>
  <si>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</si>
  <si>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</si>
  <si>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</si>
  <si>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</si>
  <si>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</si>
  <si>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</si>
  <si>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</si>
  <si>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</si>
  <si>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</si>
  <si>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</si>
  <si>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</si>
  <si>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</si>
  <si>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</si>
  <si>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</si>
  <si>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</si>
  <si>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</si>
  <si>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</si>
  <si>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</si>
  <si>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</si>
  <si>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</si>
  <si>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</si>
  <si>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</si>
  <si>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</si>
  <si>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</si>
  <si>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</si>
  <si>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</si>
  <si>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</si>
  <si>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</si>
  <si>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</si>
  <si>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</si>
  <si>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</si>
  <si>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</si>
  <si>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</si>
  <si>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</si>
  <si>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</si>
  <si>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</si>
  <si>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</si>
  <si>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</si>
  <si>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</si>
  <si>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</si>
  <si>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</si>
  <si>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</si>
  <si>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</si>
  <si>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</si>
  <si>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</si>
  <si>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</si>
  <si>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</si>
  <si>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</si>
  <si>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</si>
  <si>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</si>
  <si>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</si>
  <si>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</si>
  <si>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</si>
  <si>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</si>
  <si>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</si>
  <si>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</si>
  <si>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</si>
  <si>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</si>
  <si>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</si>
  <si>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</si>
  <si>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</si>
  <si>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</si>
  <si>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</si>
  <si>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</si>
  <si>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</si>
  <si>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</si>
  <si>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</si>
  <si>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</si>
  <si>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</si>
  <si>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</si>
  <si>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</si>
  <si>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</si>
  <si>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</si>
  <si>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</si>
  <si>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</si>
  <si>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</si>
  <si>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</si>
  <si>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</si>
  <si>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</si>
  <si>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</si>
  <si>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</si>
  <si>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</si>
  <si>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</si>
  <si>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</si>
  <si>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</si>
  <si>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</si>
  <si>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</si>
  <si>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</si>
  <si>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</si>
  <si>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</si>
  <si>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</si>
  <si>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</si>
  <si>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</si>
  <si>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</si>
  <si>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</si>
  <si>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</si>
  <si>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</si>
  <si>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</si>
  <si>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</si>
  <si>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</si>
  <si>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</si>
  <si>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</si>
  <si>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</si>
  <si>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</si>
  <si>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</si>
  <si>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</si>
  <si>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</si>
  <si>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</si>
  <si>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</si>
  <si>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</si>
  <si>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</si>
  <si>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</si>
  <si>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</si>
  <si>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</si>
  <si>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</si>
  <si>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</si>
  <si>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</si>
  <si>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</si>
  <si>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</si>
  <si>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</si>
  <si>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</si>
  <si>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</si>
  <si>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</si>
  <si>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</si>
  <si>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</si>
  <si>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</si>
  <si>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</si>
  <si>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</si>
  <si>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</si>
  <si>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</si>
  <si>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</si>
  <si>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</si>
  <si>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</si>
  <si>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</si>
  <si>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</si>
  <si>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</si>
  <si>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</si>
  <si>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</si>
  <si>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</si>
  <si>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</si>
  <si>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</si>
  <si>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</si>
  <si>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</si>
  <si>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</si>
  <si>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</si>
  <si>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</si>
  <si>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</si>
  <si>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</si>
  <si>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</si>
  <si>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</si>
  <si>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</si>
  <si>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</si>
  <si>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</si>
  <si>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</si>
  <si>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</si>
  <si>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</si>
  <si>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</si>
  <si>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</si>
  <si>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</si>
  <si>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</si>
  <si>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</si>
  <si>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</si>
  <si>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</si>
  <si>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</si>
  <si>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</si>
  <si>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</si>
  <si>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</si>
  <si>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</si>
  <si>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</si>
  <si>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</si>
  <si>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</si>
  <si>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</si>
  <si>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</si>
  <si>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</si>
  <si>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</si>
  <si>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</si>
  <si>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</si>
  <si>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</si>
  <si>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</si>
  <si>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</si>
  <si>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</si>
  <si>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</si>
  <si>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</si>
  <si>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</si>
  <si>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</si>
  <si>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</si>
  <si>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</si>
  <si>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</si>
  <si>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</si>
  <si>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</si>
  <si>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</si>
  <si>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</si>
  <si>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</si>
  <si>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</si>
  <si>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</si>
  <si>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</si>
  <si>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</si>
  <si>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</si>
  <si>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</si>
  <si>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</si>
  <si>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</si>
  <si>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</si>
  <si>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</si>
  <si>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</si>
  <si>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</si>
  <si>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</si>
  <si>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</si>
  <si>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</si>
  <si>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</si>
  <si>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</si>
  <si>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</si>
  <si>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</si>
  <si>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</si>
  <si>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</si>
  <si>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</si>
  <si>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</si>
  <si>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</si>
  <si>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</si>
  <si>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</si>
  <si>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</si>
  <si>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</si>
  <si>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</si>
  <si>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</si>
  <si>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</si>
  <si>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</si>
  <si>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</si>
  <si>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</si>
  <si>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</si>
  <si>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</si>
  <si>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</si>
  <si>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</si>
  <si>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</si>
  <si>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</si>
  <si>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</si>
  <si>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</si>
  <si>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</si>
  <si>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</si>
  <si>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</si>
  <si>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</si>
  <si>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</si>
  <si>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</si>
  <si>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</si>
  <si>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</si>
  <si>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</si>
  <si>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</si>
  <si>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</si>
  <si>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</si>
  <si>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</si>
  <si>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</si>
  <si>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</si>
  <si>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</si>
  <si>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</si>
  <si>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</si>
  <si>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</si>
  <si>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</si>
  <si>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</si>
  <si>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</si>
  <si>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</si>
  <si>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</si>
  <si>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</si>
  <si>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</si>
  <si>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</si>
  <si>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</si>
  <si>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</si>
  <si>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</si>
  <si>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</si>
  <si>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</si>
  <si>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</si>
  <si>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</si>
  <si>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</si>
  <si>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</si>
  <si>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</si>
  <si>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</si>
  <si>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</si>
  <si>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</si>
  <si>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</si>
  <si>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</si>
  <si>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</si>
  <si>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</si>
  <si>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</si>
  <si>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</si>
  <si>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</si>
  <si>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</si>
  <si>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</si>
  <si>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</si>
  <si>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</si>
  <si>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</si>
  <si>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</si>
  <si>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</si>
  <si>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</si>
  <si>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</si>
  <si>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</si>
  <si>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</si>
  <si>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</si>
  <si>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</si>
  <si>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</si>
  <si>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</si>
  <si>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</si>
  <si>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</si>
  <si>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</si>
  <si>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</si>
  <si>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</si>
  <si>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</si>
  <si>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</si>
  <si>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</si>
  <si>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</si>
  <si>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</si>
  <si>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</si>
  <si>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</si>
  <si>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</si>
  <si>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</si>
  <si>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</si>
  <si>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</si>
  <si>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</si>
  <si>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</si>
  <si>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</si>
  <si>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</si>
  <si>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</si>
  <si>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</si>
  <si>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</si>
  <si>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</si>
  <si>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</si>
  <si>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</si>
  <si>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</si>
  <si>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</si>
  <si>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</si>
  <si>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</si>
  <si>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</si>
  <si>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</si>
  <si>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</si>
  <si>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</si>
  <si>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</si>
  <si>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</si>
  <si>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</si>
  <si>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</si>
  <si>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</si>
  <si>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</si>
  <si>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</si>
  <si>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</si>
  <si>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</si>
  <si>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</si>
  <si>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</si>
  <si>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</si>
  <si>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</si>
  <si>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</si>
  <si>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</si>
  <si>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</si>
  <si>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</si>
  <si>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</si>
  <si>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</si>
  <si>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</si>
  <si>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</si>
  <si>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</si>
  <si>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</si>
  <si>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</si>
  <si>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</si>
  <si>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</si>
  <si>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</si>
  <si>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</si>
  <si>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</si>
  <si>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</si>
  <si>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</si>
  <si>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</si>
  <si>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</si>
  <si>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</si>
  <si>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</si>
  <si>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</si>
  <si>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</si>
  <si>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</si>
  <si>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</si>
  <si>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</si>
  <si>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</si>
  <si>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</si>
  <si>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</si>
  <si>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</si>
  <si>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</si>
  <si>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</si>
  <si>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</si>
  <si>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</si>
  <si>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</si>
  <si>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</si>
  <si>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</si>
  <si>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</si>
  <si>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</si>
  <si>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</si>
  <si>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</si>
  <si>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</si>
  <si>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</si>
  <si>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</si>
  <si>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</si>
  <si>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</si>
  <si>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</si>
  <si>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</si>
  <si>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</si>
  <si>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</si>
  <si>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</si>
  <si>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</si>
  <si>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</si>
  <si>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</si>
  <si>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</si>
  <si>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</si>
  <si>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</si>
  <si>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</si>
  <si>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</si>
  <si>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</si>
  <si>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</si>
  <si>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</si>
  <si>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</si>
  <si>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</si>
  <si>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</si>
  <si>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</si>
  <si>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</si>
  <si>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</si>
  <si>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</si>
  <si>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</si>
  <si>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</si>
  <si>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</si>
  <si>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</si>
  <si>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</si>
  <si>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</si>
  <si>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</si>
  <si>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</si>
  <si>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</si>
  <si>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</si>
  <si>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</si>
  <si>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</si>
  <si>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</si>
  <si>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</si>
  <si>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</si>
  <si>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</si>
  <si>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</si>
  <si>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</si>
  <si>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</si>
  <si>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</si>
  <si>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</si>
  <si>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</si>
  <si>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</si>
  <si>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</si>
  <si>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</si>
  <si>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</si>
  <si>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</si>
  <si>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</si>
  <si>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</si>
  <si>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</si>
  <si>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</si>
  <si>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</si>
  <si>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</si>
  <si>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</si>
  <si>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</si>
  <si>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</si>
  <si>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</si>
  <si>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</si>
  <si>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</si>
  <si>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</si>
  <si>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</si>
  <si>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</si>
  <si>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</si>
  <si>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</si>
  <si>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</si>
  <si>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</si>
  <si>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</si>
  <si>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</si>
  <si>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</si>
  <si>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</si>
  <si>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</si>
  <si>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</si>
  <si>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</si>
  <si>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</si>
  <si>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</si>
  <si>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</si>
  <si>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</si>
  <si>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</si>
  <si>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</si>
  <si>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</si>
  <si>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</si>
  <si>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</si>
  <si>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</si>
  <si>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</si>
  <si>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</si>
  <si>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</si>
  <si>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</si>
  <si>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</si>
  <si>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</si>
  <si>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</si>
  <si>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</si>
  <si>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</si>
  <si>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</si>
  <si>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</si>
  <si>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</si>
  <si>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</si>
  <si>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</si>
  <si>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</si>
  <si>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</si>
  <si>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</si>
  <si>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</si>
  <si>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</si>
  <si>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</si>
  <si>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</si>
  <si>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</si>
  <si>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</si>
  <si>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</si>
  <si>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</si>
  <si>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</si>
  <si>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</si>
  <si>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</si>
  <si>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</si>
  <si>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</si>
  <si>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</si>
  <si>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</si>
  <si>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</si>
  <si>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</si>
  <si>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</si>
  <si>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</si>
  <si>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</si>
  <si>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</si>
  <si>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</si>
  <si>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</si>
  <si>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</si>
  <si>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</si>
  <si>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</si>
  <si>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</si>
  <si>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</si>
  <si>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</si>
  <si>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</si>
  <si>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</si>
  <si>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</si>
  <si>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</si>
  <si>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</si>
  <si>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</si>
  <si>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</si>
  <si>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</si>
  <si>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</si>
  <si>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</si>
  <si>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</si>
  <si>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</si>
  <si>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</si>
  <si>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</si>
  <si>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</si>
  <si>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</si>
  <si>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</si>
  <si>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</si>
  <si>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</si>
  <si>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</si>
  <si>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</si>
  <si>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</si>
  <si>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</si>
  <si>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</si>
  <si>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</si>
  <si>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</si>
  <si>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</si>
  <si>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</si>
  <si>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</si>
  <si>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</si>
  <si>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</si>
  <si>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</si>
  <si>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</si>
  <si>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</si>
  <si>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</si>
  <si>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</si>
  <si>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</si>
  <si>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</si>
  <si>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</si>
  <si>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</si>
  <si>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</si>
  <si>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</si>
  <si>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</si>
  <si>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</si>
  <si>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</si>
  <si>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</si>
  <si>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</si>
  <si>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</si>
  <si>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</si>
  <si>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</si>
  <si>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</si>
  <si>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</si>
  <si>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</si>
  <si>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</si>
  <si>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</si>
  <si>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</si>
  <si>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</si>
  <si>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</si>
  <si>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</si>
  <si>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</si>
  <si>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</si>
  <si>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</si>
  <si>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</si>
  <si>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</si>
  <si>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</si>
  <si>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</si>
  <si>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</si>
  <si>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</si>
  <si>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</si>
  <si>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</si>
  <si>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</si>
  <si>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</si>
  <si>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</si>
  <si>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</si>
  <si>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</si>
  <si>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</si>
  <si>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</si>
  <si>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</si>
  <si>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</si>
  <si>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</si>
  <si>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</si>
  <si>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</si>
  <si>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</si>
  <si>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</si>
  <si>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</si>
  <si>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</si>
  <si>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</si>
  <si>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</si>
  <si>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</si>
  <si>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</si>
  <si>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</si>
  <si>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</si>
  <si>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</si>
  <si>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</si>
  <si>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</si>
  <si>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</si>
  <si>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</si>
  <si>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</si>
  <si>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</si>
  <si>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</si>
  <si>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</si>
  <si>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</si>
  <si>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</si>
  <si>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</si>
  <si>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</si>
  <si>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</si>
  <si>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</si>
  <si>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</si>
  <si>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</si>
  <si>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</si>
  <si>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</si>
  <si>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</si>
  <si>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</si>
  <si>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</si>
  <si>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</si>
  <si>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</si>
  <si>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</si>
  <si>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</si>
  <si>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</si>
  <si>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</si>
  <si>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</si>
  <si>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</si>
  <si>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</si>
  <si>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</si>
  <si>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</si>
  <si>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</si>
  <si>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</si>
  <si>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</si>
  <si>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</si>
  <si>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</si>
  <si>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</si>
  <si>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</si>
  <si>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</si>
  <si>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</si>
  <si>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</si>
  <si>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</si>
  <si>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</si>
  <si>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</si>
  <si>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</si>
  <si>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</si>
  <si>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</si>
  <si>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</si>
  <si>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</si>
  <si>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</si>
  <si>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</si>
  <si>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</si>
  <si>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</si>
  <si>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</si>
  <si>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</si>
  <si>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</si>
  <si>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</si>
  <si>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</si>
  <si>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</si>
  <si>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</si>
  <si>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</si>
  <si>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</si>
  <si>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</si>
  <si>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</si>
  <si>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</si>
  <si>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</si>
  <si>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</si>
  <si>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</si>
  <si>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</si>
  <si>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</si>
  <si>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</si>
  <si>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</si>
  <si>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</si>
  <si>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</si>
  <si>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</si>
  <si>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</si>
  <si>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</si>
  <si>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</si>
  <si>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</si>
  <si>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</si>
  <si>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</si>
  <si>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</si>
  <si>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</si>
  <si>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</si>
  <si>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</si>
  <si>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</si>
  <si>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</si>
  <si>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</si>
  <si>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</si>
  <si>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</si>
  <si>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</si>
  <si>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</si>
  <si>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</si>
  <si>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</si>
  <si>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</si>
  <si>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</si>
  <si>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</si>
  <si>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</si>
  <si>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</si>
  <si>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</si>
  <si>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</si>
  <si>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</si>
  <si>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</si>
  <si>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</si>
  <si>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</si>
  <si>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</si>
  <si>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</si>
  <si>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</si>
  <si>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</si>
  <si>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</si>
  <si>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</si>
  <si>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</si>
  <si>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</si>
  <si>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</si>
  <si>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</si>
  <si>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</si>
  <si>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</si>
  <si>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</si>
  <si>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</si>
  <si>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</si>
  <si>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</si>
  <si>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</si>
  <si>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</si>
  <si>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</si>
  <si>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</si>
  <si>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</si>
  <si>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</si>
  <si>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</si>
  <si>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</si>
  <si>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</si>
  <si>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</si>
  <si>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</si>
  <si>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</si>
  <si>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</si>
  <si>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</si>
  <si>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</si>
  <si>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</si>
  <si>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</si>
  <si>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</si>
  <si>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</si>
  <si>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</si>
  <si>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</si>
  <si>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</si>
  <si>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</si>
  <si>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</si>
  <si>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</si>
  <si>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</si>
  <si>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</si>
  <si>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</si>
  <si>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</si>
  <si>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</si>
  <si>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</si>
  <si>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</si>
  <si>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</si>
  <si>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</si>
  <si>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</si>
  <si>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</si>
  <si>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</si>
  <si>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</si>
  <si>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</si>
  <si>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</si>
  <si>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</si>
  <si>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</si>
  <si>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</si>
  <si>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</si>
  <si>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</si>
  <si>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</si>
  <si>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</si>
  <si>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</si>
  <si>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</si>
  <si>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</si>
  <si>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</si>
  <si>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</si>
  <si>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</si>
  <si>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</si>
  <si>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</si>
  <si>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</si>
  <si>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</si>
  <si>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</si>
  <si>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</si>
  <si>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</si>
  <si>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</si>
  <si>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</si>
  <si>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</si>
  <si>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</si>
  <si>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</si>
  <si>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</si>
  <si>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</si>
  <si>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</si>
  <si>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</si>
  <si>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</si>
  <si>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</si>
  <si>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</si>
  <si>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</si>
  <si>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</si>
  <si>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</si>
  <si>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</si>
  <si>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</si>
  <si>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</si>
  <si>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</si>
  <si>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</si>
  <si>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</si>
  <si>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</si>
  <si>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</si>
  <si>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</si>
  <si>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</si>
  <si>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</si>
  <si>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</si>
  <si>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</si>
  <si>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</si>
  <si>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</si>
  <si>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</si>
  <si>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</si>
  <si>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</si>
  <si>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</si>
  <si>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</si>
  <si>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</si>
  <si>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</si>
  <si>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</si>
  <si>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</si>
  <si>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</si>
  <si>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</si>
  <si>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</si>
  <si>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</si>
  <si>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</si>
  <si>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</si>
  <si>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</si>
  <si>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</si>
  <si>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</si>
  <si>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</si>
  <si>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</si>
  <si>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</si>
  <si>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</si>
  <si>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</si>
  <si>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</si>
  <si>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</si>
  <si>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</si>
  <si>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</si>
  <si>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</si>
  <si>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</si>
  <si>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</si>
  <si>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</si>
  <si>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</si>
  <si>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</si>
  <si>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</si>
  <si>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</si>
  <si>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</si>
  <si>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</si>
  <si>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</si>
  <si>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</si>
  <si>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</si>
  <si>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</si>
  <si>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</si>
  <si>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</si>
  <si>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</si>
  <si>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</si>
  <si>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</si>
  <si>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</si>
  <si>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</si>
  <si>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</si>
  <si>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</si>
  <si>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</si>
  <si>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</si>
  <si>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</si>
  <si>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</si>
  <si>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</si>
  <si>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</si>
  <si>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</si>
  <si>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</si>
  <si>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</si>
  <si>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</si>
  <si>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</si>
  <si>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</si>
  <si>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</si>
  <si>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</si>
  <si>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</si>
  <si>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</si>
  <si>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</si>
  <si>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</si>
  <si>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</si>
  <si>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</si>
  <si>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</si>
  <si>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</si>
  <si>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</si>
  <si>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</si>
  <si>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</si>
  <si>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</si>
  <si>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</si>
  <si>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</si>
  <si>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</si>
  <si>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</si>
  <si>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</si>
  <si>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</si>
  <si>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</si>
  <si>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</si>
  <si>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</si>
  <si>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</si>
  <si>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</si>
  <si>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</si>
  <si>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</si>
  <si>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</si>
  <si>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</si>
  <si>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</si>
  <si>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</si>
  <si>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</si>
  <si>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</si>
  <si>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</si>
  <si>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</si>
  <si>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</si>
  <si>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</si>
  <si>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</si>
  <si>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</si>
  <si>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</si>
  <si>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</si>
  <si>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</si>
  <si>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</si>
  <si>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</si>
  <si>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</si>
  <si>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</si>
  <si>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</si>
  <si>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</si>
  <si>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</si>
  <si>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</si>
  <si>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</si>
  <si>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</si>
  <si>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</si>
  <si>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</si>
  <si>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</si>
  <si>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</si>
  <si>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</si>
  <si>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</si>
  <si>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</si>
  <si>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</si>
  <si>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</si>
  <si>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</si>
  <si>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</si>
  <si>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</si>
  <si>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</si>
  <si>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</si>
  <si>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</si>
  <si>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</si>
  <si>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</si>
  <si>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</si>
  <si>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</si>
  <si>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</si>
  <si>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</si>
  <si>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</si>
  <si>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</si>
  <si>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</si>
  <si>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</si>
  <si>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</si>
  <si>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</si>
  <si>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</si>
  <si>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</si>
  <si>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</si>
  <si>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</si>
  <si>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</si>
  <si>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</si>
  <si>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</si>
  <si>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</si>
  <si>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</si>
  <si>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</si>
  <si>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</si>
  <si>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</si>
  <si>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</si>
  <si>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</si>
  <si>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</si>
  <si>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</si>
  <si>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</si>
  <si>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</si>
  <si>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</si>
  <si>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</si>
  <si>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</si>
  <si>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</si>
  <si>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</si>
  <si>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</si>
  <si>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</si>
  <si>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</si>
  <si>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</si>
  <si>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</si>
  <si>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</si>
  <si>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</si>
  <si>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</si>
  <si>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</si>
  <si>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</si>
  <si>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</si>
  <si>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</si>
  <si>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</si>
  <si>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</si>
  <si>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</si>
  <si>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</si>
  <si>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</si>
  <si>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</si>
  <si>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</si>
  <si>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</si>
  <si>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</si>
  <si>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</si>
  <si>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</si>
  <si>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</si>
  <si>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</si>
  <si>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</si>
  <si>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</si>
  <si>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</si>
  <si>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</si>
  <si>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</si>
  <si>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</si>
  <si>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</si>
  <si>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</si>
  <si>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</si>
  <si>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</si>
  <si>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</si>
  <si>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</si>
  <si>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</si>
  <si>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</si>
  <si>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</si>
  <si>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</si>
  <si>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</si>
  <si>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</si>
  <si>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</si>
  <si>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</si>
  <si>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</si>
  <si>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</si>
  <si>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</si>
  <si>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</si>
  <si>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</si>
  <si>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</si>
  <si>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</si>
  <si>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</si>
  <si>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</si>
  <si>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</si>
  <si>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</si>
  <si>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</si>
  <si>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</si>
  <si>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</si>
  <si>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</si>
  <si>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</si>
  <si>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</si>
  <si>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</si>
  <si>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</si>
  <si>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</si>
  <si>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</si>
  <si>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</si>
  <si>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</si>
  <si>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</si>
  <si>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</si>
  <si>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</si>
  <si>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</si>
  <si>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</si>
  <si>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</si>
  <si>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</si>
  <si>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</si>
  <si>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</si>
  <si>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</si>
  <si>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</si>
  <si>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</si>
  <si>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</si>
  <si>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</si>
  <si>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</si>
  <si>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</si>
  <si>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</si>
  <si>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</si>
  <si>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</si>
  <si>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</si>
  <si>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</si>
  <si>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</si>
  <si>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</si>
  <si>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</si>
  <si>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</si>
  <si>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</si>
  <si>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</si>
  <si>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</si>
  <si>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</si>
  <si>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</si>
  <si>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</si>
  <si>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</si>
  <si>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</si>
  <si>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</si>
  <si>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</si>
  <si>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</si>
  <si>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</si>
  <si>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</si>
  <si>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</si>
  <si>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</si>
  <si>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</si>
  <si>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</si>
  <si>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</si>
  <si>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</si>
  <si>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</si>
  <si>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</si>
  <si>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</si>
  <si>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</si>
  <si>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</si>
  <si>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</si>
  <si>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</si>
  <si>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</si>
  <si>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</si>
  <si>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</si>
  <si>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</si>
  <si>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</si>
  <si>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</si>
  <si>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</si>
  <si>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</si>
  <si>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</si>
  <si>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</si>
  <si>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</si>
  <si>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</si>
  <si>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</si>
  <si>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</si>
  <si>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</si>
  <si>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</si>
  <si>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</si>
  <si>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</si>
  <si>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</si>
  <si>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</si>
  <si>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</si>
  <si>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</si>
  <si>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</si>
  <si>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</si>
  <si>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</si>
  <si>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</si>
  <si>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</si>
  <si>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</si>
  <si>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</si>
  <si>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</si>
  <si>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</si>
  <si>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</si>
  <si>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</si>
  <si>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</si>
  <si>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</si>
  <si>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</si>
  <si>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</si>
  <si>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</si>
  <si>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</si>
  <si>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</si>
  <si>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</si>
  <si>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</si>
  <si>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</si>
  <si>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</si>
  <si>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</si>
  <si>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</si>
  <si>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</si>
  <si>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</si>
  <si>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</si>
  <si>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</si>
  <si>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</si>
  <si>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</si>
  <si>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</si>
  <si>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</si>
  <si>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</si>
  <si>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</si>
  <si>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</si>
  <si>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</si>
  <si>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</si>
  <si>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</si>
  <si>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</si>
  <si>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</si>
  <si>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</si>
  <si>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</si>
  <si>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</si>
  <si>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</si>
  <si>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</si>
  <si>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</si>
  <si>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</si>
  <si>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</si>
  <si>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</si>
  <si>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</si>
  <si>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</si>
  <si>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</si>
  <si>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</si>
  <si>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</si>
  <si>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</si>
  <si>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</si>
  <si>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</si>
  <si>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</si>
  <si>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</si>
  <si>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</si>
  <si>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</si>
  <si>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</si>
  <si>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</si>
  <si>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</si>
  <si>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</si>
  <si>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</si>
  <si>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</si>
  <si>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</si>
  <si>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</si>
  <si>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</si>
  <si>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</si>
  <si>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</si>
  <si>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</si>
  <si>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</si>
  <si>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</si>
  <si>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</si>
  <si>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</si>
  <si>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</si>
  <si>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</si>
  <si>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</si>
  <si>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</si>
  <si>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</si>
  <si>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</si>
  <si>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</si>
  <si>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</si>
  <si>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</si>
  <si>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</si>
  <si>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</si>
  <si>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</si>
  <si>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</si>
  <si>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</si>
  <si>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</si>
  <si>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</si>
  <si>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</si>
  <si>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</si>
  <si>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</si>
  <si>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</si>
  <si>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</si>
  <si>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</si>
  <si>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</si>
  <si>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</si>
  <si>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</si>
  <si>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</si>
  <si>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</si>
  <si>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</si>
  <si>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</si>
  <si>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</si>
  <si>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</si>
  <si>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</si>
  <si>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</si>
  <si>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</si>
  <si>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</si>
  <si>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</si>
  <si>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</si>
  <si>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</si>
  <si>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</si>
  <si>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</si>
  <si>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</si>
  <si>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</si>
  <si>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</si>
  <si>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</si>
  <si>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</si>
  <si>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</si>
  <si>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</si>
  <si>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</si>
  <si>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</si>
  <si>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</si>
  <si>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</si>
  <si>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</si>
  <si>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</si>
  <si>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</si>
  <si>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</si>
  <si>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</si>
  <si>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</si>
  <si>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</si>
  <si>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</si>
  <si>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</si>
  <si>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</si>
  <si>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</si>
  <si>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</si>
  <si>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</si>
  <si>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</si>
  <si>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</si>
  <si>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</si>
  <si>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</si>
  <si>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</si>
  <si>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</si>
  <si>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</si>
  <si>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</si>
  <si>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</si>
  <si>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</si>
  <si>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</si>
  <si>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</si>
  <si>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</si>
  <si>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</si>
  <si>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</si>
  <si>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</si>
  <si>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</si>
  <si>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</si>
  <si>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</si>
  <si>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</si>
  <si>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</si>
  <si>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</si>
  <si>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</si>
  <si>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</si>
  <si>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</si>
  <si>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</si>
  <si>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</si>
  <si>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</si>
  <si>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</si>
  <si>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</si>
  <si>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</si>
  <si>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</si>
  <si>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</si>
  <si>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</si>
  <si>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</si>
  <si>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</si>
  <si>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</si>
  <si>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</si>
  <si>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</si>
  <si>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</si>
  <si>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</si>
  <si>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</si>
  <si>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</si>
  <si>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</si>
  <si>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</si>
  <si>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</si>
  <si>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</si>
  <si>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</si>
  <si>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</si>
  <si>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</si>
  <si>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</si>
  <si>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</si>
  <si>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</si>
  <si>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</si>
  <si>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</si>
  <si>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</si>
  <si>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</si>
  <si>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</si>
  <si>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</si>
  <si>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</si>
  <si>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</si>
  <si>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</si>
  <si>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</si>
  <si>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</si>
  <si>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</si>
  <si>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</si>
  <si>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</si>
  <si>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</si>
  <si>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</si>
  <si>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</si>
  <si>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</si>
  <si>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</si>
  <si>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</si>
  <si>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</si>
  <si>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</si>
  <si>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</si>
  <si>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</si>
  <si>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</si>
  <si>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</si>
  <si>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</si>
  <si>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</si>
  <si>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</si>
  <si>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</si>
  <si>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</si>
  <si>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</si>
  <si>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</si>
  <si>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</si>
  <si>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</si>
  <si>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</si>
  <si>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</si>
  <si>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</si>
  <si>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</si>
  <si>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</si>
  <si>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</si>
  <si>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</si>
  <si>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</si>
  <si>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</si>
  <si>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</si>
  <si>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</si>
  <si>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</si>
  <si>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</si>
  <si>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</si>
  <si>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</si>
  <si>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</si>
  <si>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</si>
  <si>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</si>
  <si>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</si>
  <si>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</si>
  <si>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</si>
  <si>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</si>
  <si>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</si>
  <si>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</si>
  <si>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</si>
  <si>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</si>
  <si>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</si>
  <si>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</si>
  <si>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</si>
  <si>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</si>
  <si>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</si>
  <si>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</si>
  <si>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</si>
  <si>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</si>
  <si>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</si>
  <si>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</si>
  <si>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</si>
  <si>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</si>
  <si>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</si>
  <si>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</si>
  <si>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</si>
  <si>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</si>
  <si>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</si>
  <si>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</si>
  <si>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</si>
  <si>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</si>
  <si>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</si>
  <si>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</si>
  <si>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</si>
  <si>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</si>
  <si>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</si>
  <si>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</si>
  <si>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</si>
  <si>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</si>
  <si>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</si>
  <si>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</si>
  <si>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</si>
  <si>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</si>
  <si>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</si>
  <si>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</si>
  <si>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</si>
  <si>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</si>
  <si>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</si>
  <si>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</si>
  <si>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</si>
  <si>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</si>
  <si>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</si>
  <si>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</si>
  <si>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</si>
  <si>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</si>
  <si>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</si>
  <si>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</si>
  <si>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</si>
  <si>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</si>
  <si>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</si>
  <si>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</si>
  <si>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</si>
  <si>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</si>
  <si>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</si>
  <si>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</si>
  <si>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</si>
  <si>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</si>
  <si>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</si>
  <si>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</si>
  <si>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</si>
  <si>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</si>
  <si>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</si>
  <si>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</si>
  <si>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</si>
  <si>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</si>
  <si>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</si>
  <si>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</si>
  <si>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</si>
  <si>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</si>
  <si>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</si>
  <si>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</si>
  <si>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</si>
  <si>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</si>
  <si>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</si>
  <si>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</si>
  <si>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</si>
  <si>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</si>
  <si>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</si>
  <si>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</si>
  <si>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</si>
  <si>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</si>
  <si>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</si>
  <si>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</si>
  <si>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</si>
  <si>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</si>
  <si>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</si>
  <si>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</si>
  <si>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</si>
  <si>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</si>
  <si>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</si>
  <si>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</si>
  <si>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</si>
  <si>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</si>
  <si>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</si>
  <si>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</si>
  <si>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</si>
  <si>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</si>
  <si>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</si>
  <si>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</si>
  <si>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</si>
  <si>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</si>
  <si>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</si>
  <si>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</si>
  <si>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</si>
  <si>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</si>
  <si>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</si>
  <si>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</si>
  <si>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</si>
  <si>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</si>
  <si>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</si>
  <si>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</si>
  <si>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</si>
  <si>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</si>
  <si>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</si>
  <si>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</si>
  <si>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</si>
  <si>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</si>
  <si>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</si>
  <si>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</si>
  <si>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</si>
  <si>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</si>
  <si>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</si>
  <si>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</si>
  <si>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</si>
  <si>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</si>
  <si>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</si>
  <si>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</si>
  <si>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</si>
  <si>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</si>
  <si>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</si>
  <si>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</si>
  <si>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</si>
  <si>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</si>
  <si>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</si>
  <si>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</si>
  <si>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</si>
  <si>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</si>
  <si>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</si>
  <si>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</si>
  <si>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</si>
  <si>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</si>
  <si>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</si>
  <si>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</si>
  <si>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</si>
  <si>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</si>
  <si>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</si>
  <si>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</si>
  <si>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</si>
  <si>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</si>
  <si>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</si>
  <si>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</si>
  <si>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</si>
  <si>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</si>
  <si>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</si>
  <si>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</si>
  <si>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</si>
  <si>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</si>
  <si>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</si>
  <si>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</si>
  <si>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</si>
  <si>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</si>
  <si>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</si>
  <si>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</si>
  <si>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</si>
  <si>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</si>
  <si>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</si>
  <si>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</si>
  <si>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</si>
  <si>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</si>
  <si>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</si>
  <si>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</si>
  <si>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</si>
  <si>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</si>
  <si>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</si>
  <si>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</si>
  <si>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</si>
  <si>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</si>
  <si>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</si>
  <si>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</si>
  <si>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</si>
  <si>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</si>
  <si>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</si>
  <si>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</si>
  <si>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</si>
  <si>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</si>
  <si>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</si>
  <si>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</si>
  <si>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</si>
  <si>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</si>
  <si>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</si>
  <si>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</si>
  <si>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</si>
  <si>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</si>
  <si>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</si>
  <si>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</si>
  <si>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</si>
  <si>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</si>
  <si>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</si>
  <si>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</si>
  <si>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</si>
  <si>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</si>
  <si>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</si>
  <si>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</si>
  <si>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</si>
  <si>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</si>
  <si>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</si>
  <si>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</si>
  <si>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</si>
  <si>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</si>
  <si>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</si>
  <si>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</si>
  <si>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</si>
  <si>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</si>
  <si>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</si>
  <si>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</si>
  <si>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</si>
  <si>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</si>
  <si>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</si>
  <si>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</si>
  <si>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</si>
  <si>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</si>
  <si>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</si>
  <si>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</si>
  <si>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</si>
  <si>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</si>
  <si>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</si>
  <si>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</si>
  <si>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</si>
  <si>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</si>
  <si>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</si>
  <si>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</si>
  <si>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</si>
  <si>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</si>
  <si>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</si>
  <si>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</si>
  <si>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</si>
  <si>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</si>
  <si>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</si>
  <si>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</si>
  <si>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</si>
  <si>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</si>
  <si>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</si>
  <si>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</si>
  <si>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</si>
  <si>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</si>
  <si>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</si>
  <si>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</si>
  <si>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</si>
  <si>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</si>
  <si>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</si>
  <si>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</si>
  <si>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</si>
  <si>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</si>
  <si>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</si>
  <si>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</si>
  <si>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</si>
  <si>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</si>
  <si>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</si>
  <si>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</si>
  <si>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</si>
  <si>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</si>
  <si>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</si>
  <si>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</si>
  <si>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</si>
  <si>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</si>
  <si>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</si>
  <si>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</si>
  <si>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</si>
  <si>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</si>
  <si>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</si>
  <si>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</si>
  <si>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</si>
  <si>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</si>
  <si>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</si>
  <si>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</si>
  <si>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</si>
  <si>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</si>
  <si>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</si>
  <si>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</si>
  <si>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</si>
  <si>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</si>
  <si>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</si>
  <si>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</si>
  <si>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</si>
  <si>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</si>
  <si>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</si>
  <si>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</si>
  <si>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</si>
  <si>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</si>
  <si>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</si>
  <si>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</si>
  <si>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</si>
  <si>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</si>
  <si>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</si>
  <si>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</si>
  <si>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</si>
  <si>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</si>
  <si>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</si>
  <si>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</si>
  <si>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</si>
  <si>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</si>
  <si>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</si>
  <si>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</si>
  <si>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</si>
  <si>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</si>
  <si>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</si>
  <si>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</si>
  <si>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</si>
  <si>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</si>
  <si>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</si>
  <si>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</si>
  <si>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</si>
  <si>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</si>
  <si>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</si>
  <si>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</si>
  <si>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</si>
  <si>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</si>
  <si>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</si>
  <si>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</si>
  <si>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</si>
  <si>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</si>
  <si>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</si>
  <si>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</si>
  <si>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</si>
  <si>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</si>
  <si>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</si>
  <si>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</si>
  <si>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</si>
  <si>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</si>
  <si>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</si>
  <si>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</si>
  <si>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</si>
  <si>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</si>
  <si>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</si>
  <si>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</si>
  <si>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</si>
  <si>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</si>
  <si>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</si>
  <si>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</si>
  <si>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</si>
  <si>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</si>
  <si>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</si>
  <si>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</si>
  <si>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</si>
  <si>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</si>
  <si>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</si>
  <si>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</si>
  <si>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</si>
  <si>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</si>
  <si>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</si>
  <si>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</si>
  <si>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</si>
  <si>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</si>
  <si>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</si>
  <si>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</si>
  <si>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</si>
  <si>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</si>
  <si>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</si>
  <si>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</si>
  <si>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</si>
  <si>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</si>
  <si>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</si>
  <si>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</si>
  <si>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</si>
  <si>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</si>
  <si>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</si>
  <si>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</si>
  <si>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</si>
  <si>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</si>
  <si>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</si>
  <si>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</si>
  <si>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</si>
  <si>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</si>
  <si>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</si>
  <si>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</si>
  <si>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</si>
  <si>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</si>
  <si>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</si>
  <si>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</si>
  <si>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</si>
  <si>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</si>
  <si>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</si>
  <si>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</si>
  <si>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</si>
  <si>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</si>
  <si>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</si>
  <si>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</si>
  <si>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</si>
  <si>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</si>
  <si>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</si>
  <si>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</si>
  <si>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</si>
  <si>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</si>
  <si>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</si>
  <si>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</si>
  <si>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</si>
  <si>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</si>
  <si>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</si>
  <si>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</si>
  <si>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</si>
  <si>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</si>
  <si>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</si>
  <si>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</si>
  <si>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</si>
  <si>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</si>
  <si>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</si>
  <si>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</si>
  <si>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</si>
  <si>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</si>
  <si>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</si>
  <si>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</si>
  <si>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</si>
  <si>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</si>
  <si>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</si>
  <si>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</si>
  <si>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</si>
  <si>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</si>
  <si>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</si>
  <si>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</si>
  <si>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</si>
  <si>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</si>
  <si>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</si>
  <si>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</si>
  <si>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</si>
  <si>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</si>
  <si>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</si>
  <si>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</si>
  <si>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</si>
  <si>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</si>
  <si>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</si>
  <si>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</si>
  <si>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</si>
  <si>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</si>
  <si>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</si>
  <si>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</si>
  <si>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</si>
  <si>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</si>
  <si>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</si>
  <si>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</si>
  <si>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</si>
  <si>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</si>
  <si>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</si>
  <si>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</si>
  <si>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</si>
  <si>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</si>
  <si>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</si>
  <si>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</si>
  <si>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</si>
  <si>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</si>
  <si>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</si>
  <si>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</si>
  <si>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</si>
  <si>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</si>
  <si>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</si>
  <si>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</si>
  <si>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</si>
  <si>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</si>
  <si>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</si>
  <si>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</si>
  <si>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</si>
  <si>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</si>
  <si>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</si>
  <si>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</si>
  <si>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</si>
  <si>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</si>
  <si>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</si>
  <si>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</si>
  <si>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</si>
  <si>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</si>
  <si>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</si>
  <si>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</si>
  <si>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</si>
  <si>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</si>
  <si>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</si>
  <si>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</si>
  <si>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</si>
  <si>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</si>
  <si>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</si>
  <si>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</si>
  <si>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</si>
  <si>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</si>
  <si>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</si>
  <si>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</si>
  <si>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</si>
  <si>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</si>
  <si>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</si>
  <si>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</si>
  <si>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</si>
  <si>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</si>
  <si>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</si>
  <si>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</si>
  <si>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</si>
  <si>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</si>
  <si>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</si>
  <si>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</si>
  <si>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</si>
  <si>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</si>
  <si>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</si>
  <si>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</si>
  <si>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</si>
  <si>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</si>
  <si>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</si>
  <si>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</si>
  <si>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</si>
  <si>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</si>
  <si>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</si>
  <si>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</si>
  <si>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</si>
  <si>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</si>
  <si>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</si>
  <si>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</si>
  <si>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</si>
  <si>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</si>
  <si>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</si>
  <si>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</si>
  <si>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</si>
  <si>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</si>
  <si>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</si>
  <si>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</si>
  <si>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</si>
  <si>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</si>
  <si>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</si>
  <si>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</si>
  <si>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</si>
  <si>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</si>
  <si>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</si>
  <si>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</si>
  <si>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</si>
  <si>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</si>
  <si>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</si>
  <si>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</si>
  <si>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</si>
  <si>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</si>
  <si>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</si>
  <si>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</si>
  <si>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</si>
  <si>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</si>
  <si>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</si>
  <si>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</si>
  <si>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</si>
  <si>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</si>
  <si>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</si>
  <si>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</si>
  <si>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</si>
  <si>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</si>
  <si>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</si>
  <si>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</si>
  <si>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</si>
  <si>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</si>
  <si>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</si>
  <si>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</si>
  <si>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</si>
  <si>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</si>
  <si>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</si>
  <si>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</si>
  <si>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</si>
  <si>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</si>
  <si>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</si>
  <si>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</si>
  <si>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</si>
  <si>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</si>
  <si>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</si>
  <si>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</si>
  <si>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</si>
  <si>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</si>
  <si>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</si>
  <si>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</si>
  <si>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</si>
  <si>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</si>
  <si>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</si>
  <si>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</si>
  <si>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</si>
  <si>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</si>
  <si>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</si>
  <si>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</si>
  <si>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</si>
  <si>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</si>
  <si>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</si>
  <si>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</si>
  <si>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</si>
  <si>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</si>
  <si>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</si>
  <si>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</si>
  <si>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</si>
  <si>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</si>
  <si>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</si>
  <si>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</si>
  <si>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</si>
  <si>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</si>
  <si>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</si>
  <si>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</si>
  <si>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</si>
  <si>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</si>
  <si>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</si>
  <si>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</si>
  <si>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</si>
  <si>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</si>
  <si>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</si>
  <si>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</si>
  <si>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</si>
  <si>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</si>
  <si>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</si>
  <si>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</si>
  <si>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</si>
  <si>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</si>
  <si>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</si>
  <si>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</si>
  <si>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</si>
  <si>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</si>
  <si>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</si>
  <si>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</si>
  <si>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</si>
  <si>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</si>
  <si>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</si>
  <si>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</si>
  <si>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</si>
  <si>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</si>
  <si>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</si>
  <si>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</si>
  <si>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</si>
  <si>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</si>
  <si>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</si>
  <si>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</si>
  <si>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</si>
  <si>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</si>
  <si>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</si>
  <si>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</si>
  <si>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</si>
  <si>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</si>
  <si>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</si>
  <si>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</si>
  <si>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</si>
  <si>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</si>
  <si>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</si>
  <si>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</si>
  <si>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</si>
  <si>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</si>
  <si>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</si>
  <si>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</si>
  <si>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</si>
  <si>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</si>
  <si>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</si>
  <si>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</si>
  <si>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</si>
  <si>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</si>
  <si>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</si>
  <si>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</si>
  <si>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</si>
  <si>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</si>
  <si>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</si>
  <si>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</si>
  <si>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</si>
  <si>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</si>
  <si>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</si>
  <si>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</si>
  <si>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</si>
  <si>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</si>
  <si>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</si>
  <si>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</si>
  <si>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</si>
  <si>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</si>
  <si>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</si>
  <si>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</si>
  <si>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</si>
  <si>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</si>
  <si>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</si>
  <si>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</si>
  <si>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</si>
  <si>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</si>
  <si>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</si>
  <si>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</si>
  <si>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</si>
  <si>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</si>
  <si>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</si>
  <si>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</si>
  <si>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</si>
  <si>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</si>
  <si>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</si>
  <si>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</si>
  <si>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</si>
  <si>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</si>
  <si>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</si>
  <si>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</si>
  <si>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</si>
  <si>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</si>
  <si>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</si>
  <si>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</si>
  <si>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</si>
  <si>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</si>
  <si>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</si>
  <si>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</si>
  <si>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</si>
  <si>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</si>
  <si>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</si>
  <si>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</si>
  <si>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</si>
  <si>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</si>
  <si>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</si>
  <si>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</si>
  <si>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</si>
  <si>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</si>
  <si>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</si>
  <si>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</si>
  <si>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</si>
  <si>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</si>
  <si>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</si>
  <si>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</si>
  <si>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</si>
  <si>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</si>
  <si>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</si>
  <si>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</si>
  <si>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</si>
  <si>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</si>
  <si>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</si>
  <si>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</si>
  <si>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</si>
  <si>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</si>
  <si>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</si>
  <si>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</si>
  <si>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</si>
  <si>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</si>
  <si>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</si>
  <si>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</si>
  <si>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</si>
  <si>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</si>
  <si>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</si>
  <si>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</si>
  <si>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</si>
  <si>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</si>
  <si>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</si>
  <si>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</si>
  <si>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</si>
  <si>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</si>
  <si>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</si>
  <si>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</si>
  <si>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</si>
  <si>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</si>
  <si>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</si>
  <si>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</si>
  <si>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</si>
  <si>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</si>
  <si>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</si>
  <si>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</si>
  <si>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</si>
  <si>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</si>
  <si>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</si>
  <si>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</si>
  <si>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</si>
  <si>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</si>
  <si>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</si>
  <si>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</si>
  <si>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</si>
  <si>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</si>
  <si>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</si>
  <si>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</si>
  <si>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</si>
  <si>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</si>
  <si>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</si>
  <si>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</si>
  <si>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</si>
  <si>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</si>
  <si>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</si>
  <si>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</si>
  <si>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</si>
  <si>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</si>
  <si>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</si>
  <si>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</si>
  <si>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</si>
  <si>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</si>
  <si>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</si>
  <si>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</si>
  <si>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</si>
  <si>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</si>
  <si>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</si>
  <si>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</si>
  <si>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</si>
  <si>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</si>
  <si>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</si>
  <si>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</si>
  <si>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</si>
  <si>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</si>
  <si>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</si>
  <si>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</si>
  <si>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</si>
  <si>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</si>
  <si>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</si>
  <si>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</si>
  <si>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</si>
  <si>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</si>
  <si>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</si>
  <si>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</si>
  <si>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</si>
  <si>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</si>
  <si>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</si>
  <si>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</si>
  <si>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</si>
  <si>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</si>
  <si>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</si>
  <si>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</si>
  <si>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</si>
  <si>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</si>
  <si>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</si>
  <si>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</si>
  <si>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</si>
  <si>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</si>
  <si>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</si>
  <si>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</si>
  <si>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</si>
  <si>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</si>
  <si>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</si>
  <si>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</si>
  <si>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</si>
  <si>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</si>
  <si>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</si>
  <si>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</si>
  <si>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</si>
  <si>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</si>
  <si>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</si>
  <si>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</si>
  <si>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</si>
  <si>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</si>
  <si>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</si>
  <si>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</si>
  <si>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</si>
  <si>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</si>
  <si>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</si>
  <si>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</si>
  <si>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</si>
  <si>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</si>
  <si>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</si>
  <si>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</si>
  <si>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</si>
  <si>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</si>
  <si>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</si>
  <si>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</si>
  <si>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</si>
  <si>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</si>
  <si>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</si>
  <si>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</si>
  <si>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</si>
  <si>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</si>
  <si>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</si>
  <si>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</si>
  <si>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</si>
  <si>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</si>
  <si>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</si>
  <si>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</si>
  <si>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</si>
  <si>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</si>
  <si>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</si>
  <si>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</si>
  <si>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</si>
  <si>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</si>
  <si>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</si>
  <si>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</si>
  <si>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</si>
  <si>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</si>
  <si>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</si>
  <si>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</si>
  <si>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</si>
  <si>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</si>
  <si>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</si>
  <si>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</si>
  <si>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</si>
  <si>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</si>
  <si>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</si>
  <si>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</si>
  <si>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</si>
  <si>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</si>
  <si>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</si>
  <si>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</si>
  <si>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</si>
  <si>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</si>
  <si>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</si>
  <si>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</si>
  <si>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</si>
  <si>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</si>
  <si>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</si>
  <si>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</si>
  <si>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</si>
  <si>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</si>
  <si>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</si>
  <si>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</si>
  <si>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</si>
  <si>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</si>
  <si>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</si>
  <si>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</si>
  <si>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</si>
  <si>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</si>
  <si>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</si>
  <si>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</si>
  <si>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</si>
  <si>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</si>
  <si>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</si>
  <si>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</si>
  <si>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</si>
  <si>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</si>
  <si>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</si>
  <si>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</si>
  <si>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</si>
  <si>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</si>
  <si>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</si>
  <si>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</si>
  <si>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</si>
  <si>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</si>
  <si>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</si>
  <si>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</si>
  <si>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</si>
  <si>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</si>
  <si>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</si>
  <si>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</si>
  <si>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</si>
  <si>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</si>
  <si>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</si>
  <si>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</si>
  <si>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</si>
  <si>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</si>
  <si>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</si>
  <si>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</si>
  <si>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</si>
  <si>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</si>
  <si>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</si>
  <si>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</si>
  <si>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</si>
  <si>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</si>
  <si>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</si>
  <si>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</si>
  <si>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</si>
  <si>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</si>
  <si>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</si>
  <si>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</si>
  <si>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</si>
  <si>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</si>
  <si>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</si>
  <si>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</si>
  <si>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</si>
  <si>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</si>
  <si>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</si>
  <si>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</si>
  <si>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</si>
  <si>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</si>
  <si>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</si>
  <si>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</si>
  <si>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</si>
  <si>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</si>
  <si>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</si>
  <si>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</si>
  <si>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</si>
  <si>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</si>
  <si>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</si>
  <si>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</si>
  <si>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</si>
  <si>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</si>
  <si>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</si>
  <si>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</si>
  <si>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</si>
  <si>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</si>
  <si>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</si>
  <si>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</si>
  <si>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</si>
  <si>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</si>
  <si>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</si>
  <si>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</si>
  <si>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</si>
  <si>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</si>
  <si>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</si>
  <si>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</si>
  <si>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</si>
  <si>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</si>
  <si>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</si>
  <si>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</si>
  <si>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</si>
  <si>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</si>
  <si>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</si>
  <si>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</si>
  <si>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</si>
  <si>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</si>
  <si>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</si>
  <si>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</si>
  <si>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</si>
  <si>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</si>
  <si>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</si>
  <si>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</si>
  <si>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</si>
  <si>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</si>
  <si>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</si>
  <si>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</si>
  <si>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</si>
  <si>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</si>
  <si>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</si>
  <si>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</si>
  <si>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</si>
  <si>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</si>
  <si>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</si>
  <si>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</si>
  <si>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</si>
  <si>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</si>
  <si>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</si>
  <si>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</si>
  <si>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</si>
  <si>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</si>
  <si>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</si>
  <si>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</si>
  <si>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</si>
  <si>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</si>
  <si>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</si>
  <si>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</si>
  <si>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</si>
  <si>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</si>
  <si>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</si>
  <si>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</si>
  <si>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</si>
  <si>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</si>
  <si>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</si>
  <si>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</si>
  <si>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</si>
  <si>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</si>
  <si>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</si>
  <si>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</si>
  <si>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</si>
  <si>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</si>
  <si>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</si>
  <si>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</si>
  <si>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</si>
  <si>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</si>
  <si>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</si>
  <si>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</si>
  <si>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</si>
  <si>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</si>
  <si>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</si>
  <si>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</si>
  <si>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</si>
  <si>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</si>
  <si>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</si>
  <si>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</si>
  <si>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</si>
  <si>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</si>
  <si>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</si>
  <si>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</si>
  <si>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</si>
  <si>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</si>
  <si>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</si>
  <si>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</si>
  <si>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</si>
  <si>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</si>
  <si>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</si>
  <si>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</si>
  <si>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</si>
  <si>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</si>
  <si>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</si>
  <si>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</si>
  <si>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</si>
  <si>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</si>
  <si>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</si>
  <si>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</si>
  <si>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</si>
  <si>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</si>
  <si>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</si>
  <si>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</si>
  <si>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</si>
  <si>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</si>
  <si>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</si>
  <si>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</si>
  <si>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</si>
  <si>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</si>
  <si>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</si>
  <si>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</si>
  <si>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</si>
  <si>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</si>
  <si>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</si>
  <si>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</si>
  <si>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</si>
  <si>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</si>
  <si>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</si>
  <si>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</si>
  <si>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</si>
  <si>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</si>
  <si>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</si>
  <si>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</si>
  <si>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</si>
  <si>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</si>
  <si>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</si>
  <si>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</si>
  <si>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</si>
  <si>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</si>
  <si>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</si>
  <si>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</si>
  <si>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</si>
  <si>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</si>
  <si>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</si>
  <si>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</si>
  <si>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</si>
  <si>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</si>
  <si>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</si>
  <si>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</si>
  <si>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</si>
  <si>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</si>
  <si>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</si>
  <si>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</si>
  <si>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</si>
  <si>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</si>
  <si>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</si>
  <si>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</si>
  <si>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</si>
  <si>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</si>
  <si>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</si>
  <si>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</si>
  <si>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</si>
  <si>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</si>
  <si>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</si>
  <si>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</si>
  <si>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</si>
  <si>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</si>
  <si>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</si>
  <si>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</si>
  <si>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</si>
  <si>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</si>
  <si>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</si>
  <si>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</si>
  <si>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</si>
  <si>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</si>
  <si>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</si>
  <si>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</si>
  <si>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</si>
  <si>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</si>
  <si>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</si>
  <si>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</si>
  <si>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</si>
  <si>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</si>
  <si>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</si>
  <si>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</si>
  <si>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</si>
  <si>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</si>
  <si>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</si>
  <si>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</si>
  <si>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</si>
  <si>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</si>
  <si>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</si>
  <si>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</si>
  <si>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</si>
  <si>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</si>
  <si>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</si>
  <si>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</si>
  <si>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</si>
  <si>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</si>
  <si>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</si>
  <si>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</si>
  <si>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</si>
  <si>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</si>
  <si>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</si>
  <si>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</si>
  <si>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</si>
  <si>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</si>
  <si>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</si>
  <si>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</si>
  <si>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</si>
  <si>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</si>
  <si>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</si>
  <si>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</si>
  <si>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</si>
  <si>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</si>
  <si>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</si>
  <si>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</si>
  <si>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</si>
  <si>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</si>
  <si>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</si>
  <si>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</si>
  <si>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</si>
  <si>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</si>
  <si>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</si>
  <si>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</si>
  <si>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</si>
  <si>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</si>
  <si>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</si>
  <si>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</si>
  <si>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</si>
  <si>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</si>
  <si>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</si>
  <si>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</si>
  <si>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</si>
  <si>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</si>
  <si>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</si>
  <si>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</si>
  <si>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</si>
  <si>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</si>
  <si>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</si>
  <si>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</si>
  <si>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</si>
  <si>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</si>
  <si>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</si>
  <si>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</si>
  <si>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</si>
  <si>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</si>
  <si>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</si>
  <si>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</si>
  <si>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</si>
  <si>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</si>
  <si>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</si>
  <si>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</si>
  <si>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</si>
  <si>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</si>
  <si>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</si>
  <si>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</si>
  <si>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</si>
  <si>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</si>
  <si>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</si>
  <si>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</si>
  <si>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</si>
  <si>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</si>
  <si>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</si>
  <si>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</si>
  <si>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</si>
  <si>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</si>
  <si>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</si>
  <si>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</si>
  <si>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</si>
  <si>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</si>
  <si>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</si>
  <si>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</si>
  <si>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</si>
  <si>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</si>
  <si>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</si>
  <si>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</si>
  <si>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</si>
  <si>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</si>
  <si>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</si>
  <si>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</si>
  <si>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</si>
  <si>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</si>
  <si>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</si>
  <si>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</si>
  <si>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</si>
  <si>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</si>
  <si>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</si>
  <si>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</si>
  <si>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</si>
  <si>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</si>
  <si>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</si>
  <si>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</si>
  <si>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</si>
  <si>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</si>
  <si>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</si>
  <si>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</si>
  <si>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</si>
  <si>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</si>
  <si>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</si>
  <si>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</si>
  <si>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</si>
  <si>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</si>
  <si>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</si>
  <si>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</si>
  <si>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</si>
  <si>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</si>
  <si>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</si>
  <si>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</si>
  <si>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</si>
  <si>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</si>
  <si>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</si>
  <si>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</si>
  <si>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</si>
  <si>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</si>
  <si>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</si>
  <si>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</si>
  <si>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</si>
  <si>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</si>
  <si>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</si>
  <si>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</si>
  <si>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</si>
  <si>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</si>
  <si>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</si>
  <si>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</si>
  <si>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</si>
  <si>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</si>
  <si>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</si>
  <si>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</si>
  <si>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</si>
  <si>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</si>
  <si>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</si>
  <si>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</si>
  <si>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</si>
  <si>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</si>
  <si>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</si>
  <si>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</si>
  <si>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</si>
  <si>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</si>
  <si>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</si>
  <si>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</si>
  <si>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</si>
  <si>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</si>
  <si>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</si>
  <si>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</si>
  <si>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</si>
  <si>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</si>
  <si>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</si>
  <si>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</si>
  <si>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</si>
  <si>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</si>
  <si>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</si>
  <si>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</si>
  <si>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</si>
  <si>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</si>
  <si>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</si>
  <si>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</si>
  <si>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</si>
  <si>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</si>
  <si>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</si>
  <si>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</si>
  <si>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</si>
  <si>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</si>
  <si>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</si>
  <si>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</si>
  <si>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</si>
  <si>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</si>
  <si>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</si>
  <si>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</si>
  <si>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</si>
  <si>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</si>
  <si>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</si>
  <si>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</si>
  <si>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</si>
  <si>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</si>
  <si>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</si>
  <si>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</si>
  <si>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</si>
  <si>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</si>
  <si>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</si>
  <si>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</si>
  <si>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</si>
  <si>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</si>
  <si>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</si>
  <si>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</si>
  <si>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</si>
  <si>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</si>
  <si>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</si>
  <si>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</si>
  <si>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</si>
  <si>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</si>
  <si>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</si>
  <si>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</si>
  <si>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</si>
  <si>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</si>
  <si>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</si>
  <si>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</si>
  <si>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</si>
  <si>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</si>
  <si>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</si>
  <si>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</si>
  <si>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</si>
  <si>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</si>
  <si>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</si>
  <si>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</si>
  <si>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</si>
  <si>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</si>
  <si>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</si>
  <si>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</si>
  <si>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</si>
  <si>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</si>
  <si>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</si>
  <si>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</si>
  <si>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</si>
  <si>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</si>
  <si>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</si>
  <si>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</si>
  <si>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</si>
  <si>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</si>
  <si>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</si>
  <si>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</si>
  <si>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</si>
  <si>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</si>
  <si>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</si>
  <si>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</si>
  <si>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</si>
  <si>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</si>
  <si>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</si>
  <si>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</si>
  <si>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</si>
  <si>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</si>
  <si>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</si>
  <si>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</si>
  <si>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</si>
  <si>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</si>
  <si>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</si>
  <si>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</si>
  <si>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</si>
  <si>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</si>
  <si>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</si>
  <si>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</si>
  <si>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</si>
  <si>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</si>
  <si>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</si>
  <si>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</si>
  <si>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</si>
  <si>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</si>
  <si>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</si>
  <si>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</si>
  <si>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</si>
  <si>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</si>
  <si>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</si>
  <si>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</si>
  <si>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</si>
  <si>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</si>
  <si>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</si>
  <si>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</si>
  <si>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</si>
  <si>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</si>
  <si>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</si>
  <si>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</si>
  <si>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</si>
  <si>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</si>
  <si>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</si>
  <si>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</si>
  <si>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</si>
  <si>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</si>
  <si>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</si>
  <si>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</si>
  <si>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</si>
  <si>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</si>
  <si>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</si>
  <si>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</si>
  <si>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</si>
  <si>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</si>
  <si>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</si>
  <si>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</si>
  <si>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</si>
  <si>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</si>
  <si>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</si>
  <si>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</si>
  <si>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</si>
  <si>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</si>
  <si>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</si>
  <si>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</si>
  <si>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</si>
  <si>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</si>
  <si>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</si>
  <si>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</si>
  <si>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</si>
  <si>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</si>
  <si>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</si>
  <si>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</si>
  <si>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</si>
  <si>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</si>
  <si>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</si>
  <si>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</si>
  <si>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</si>
  <si>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</si>
  <si>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</si>
  <si>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</si>
  <si>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</si>
  <si>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</si>
  <si>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</si>
  <si>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</si>
  <si>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</si>
  <si>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</si>
  <si>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</si>
  <si>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</si>
  <si>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</si>
  <si>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</si>
  <si>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</si>
  <si>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</si>
  <si>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</si>
  <si>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</si>
  <si>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</si>
  <si>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</si>
  <si>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</si>
  <si>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</si>
  <si>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</si>
  <si>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</si>
  <si>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</si>
  <si>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</si>
  <si>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</si>
  <si>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</si>
  <si>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</si>
  <si>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</si>
  <si>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</si>
  <si>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</si>
  <si>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</si>
  <si>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</si>
  <si>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</si>
  <si>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</si>
  <si>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</si>
  <si>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</si>
  <si>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</si>
  <si>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</si>
  <si>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</si>
  <si>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</si>
  <si>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</si>
  <si>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</si>
  <si>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</si>
  <si>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</si>
  <si>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</si>
  <si>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</si>
  <si>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</si>
  <si>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</si>
  <si>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</si>
  <si>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</si>
  <si>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</si>
  <si>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</si>
  <si>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</si>
  <si>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</si>
  <si>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</si>
  <si>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</si>
  <si>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</si>
  <si>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</si>
  <si>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</si>
  <si>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</si>
  <si>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</si>
  <si>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</si>
  <si>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</si>
  <si>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</si>
  <si>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</si>
  <si>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</si>
  <si>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</si>
  <si>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</si>
  <si>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</si>
  <si>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</si>
  <si>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</si>
  <si>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</si>
  <si>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</si>
  <si>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</si>
  <si>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</si>
  <si>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</si>
  <si>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</si>
  <si>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</si>
  <si>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</si>
  <si>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</si>
  <si>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</si>
  <si>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</si>
  <si>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</si>
  <si>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</si>
  <si>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</si>
  <si>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</si>
  <si>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</si>
  <si>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</si>
  <si>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</si>
  <si>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</si>
  <si>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</si>
  <si>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</si>
  <si>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</si>
  <si>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</si>
  <si>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</si>
  <si>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</si>
  <si>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</si>
  <si>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</si>
  <si>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</si>
  <si>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</si>
  <si>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</si>
  <si>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</si>
  <si>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</si>
  <si>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</si>
  <si>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</si>
  <si>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</si>
  <si>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</si>
  <si>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</si>
  <si>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</si>
  <si>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</si>
  <si>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</si>
  <si>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</si>
  <si>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</si>
  <si>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</si>
  <si>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</si>
  <si>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</si>
  <si>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</si>
  <si>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</si>
  <si>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</si>
  <si>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</si>
  <si>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</si>
  <si>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</si>
  <si>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</si>
  <si>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</si>
  <si>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</si>
  <si>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</si>
  <si>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</si>
  <si>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</si>
  <si>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</si>
  <si>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</si>
  <si>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</si>
  <si>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</si>
  <si>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</si>
  <si>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</si>
  <si>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</si>
  <si>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</si>
  <si>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</si>
  <si>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</si>
  <si>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</si>
  <si>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</si>
  <si>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</si>
  <si>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</si>
  <si>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</si>
  <si>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</si>
  <si>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</si>
  <si>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</si>
  <si>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</si>
  <si>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</si>
  <si>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</si>
  <si>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</si>
  <si>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</si>
  <si>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</si>
  <si>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</si>
  <si>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</si>
  <si>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</si>
  <si>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</si>
  <si>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</si>
  <si>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</si>
  <si>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</si>
  <si>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</si>
  <si>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</si>
  <si>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</si>
  <si>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</si>
  <si>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</si>
  <si>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</si>
  <si>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</si>
  <si>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</si>
  <si>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</si>
  <si>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</si>
  <si>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</si>
  <si>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</si>
  <si>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</si>
  <si>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</si>
  <si>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</si>
  <si>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</si>
  <si>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</si>
  <si>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</si>
  <si>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</si>
  <si>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</si>
  <si>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</si>
  <si>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</si>
  <si>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</si>
  <si>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</si>
  <si>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</si>
  <si>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</si>
  <si>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</si>
  <si>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</si>
  <si>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</si>
  <si>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</si>
  <si>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</si>
  <si>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</si>
  <si>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</si>
  <si>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</si>
  <si>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</si>
  <si>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</si>
  <si>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</si>
  <si>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</si>
  <si>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</si>
  <si>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</si>
  <si>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</si>
  <si>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</si>
  <si>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</si>
  <si>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</si>
  <si>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</si>
  <si>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</si>
  <si>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</si>
  <si>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</si>
  <si>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</si>
  <si>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</si>
  <si>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</si>
  <si>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</si>
  <si>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</si>
  <si>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</si>
  <si>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</si>
  <si>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</si>
  <si>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</si>
  <si>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</si>
  <si>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</si>
  <si>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</si>
  <si>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</si>
  <si>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</si>
  <si>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</si>
  <si>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</si>
  <si>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</si>
  <si>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</si>
  <si>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</si>
  <si>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</si>
  <si>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</si>
  <si>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</si>
  <si>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</si>
  <si>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</si>
  <si>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</si>
  <si>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</si>
  <si>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</si>
  <si>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</si>
  <si>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</si>
  <si>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</si>
  <si>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</si>
  <si>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</si>
  <si>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</si>
  <si>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</si>
  <si>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</si>
  <si>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</si>
  <si>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</si>
  <si>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</si>
  <si>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</si>
  <si>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</si>
  <si>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</si>
  <si>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</si>
  <si>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</si>
  <si>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</si>
  <si>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</si>
  <si>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</si>
  <si>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</si>
  <si>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</si>
  <si>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</si>
  <si>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</si>
  <si>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</si>
  <si>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</si>
  <si>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</si>
  <si>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</si>
  <si>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</si>
  <si>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</si>
  <si>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</si>
  <si>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</si>
  <si>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</si>
  <si>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</si>
  <si>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</si>
  <si>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</si>
  <si>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</si>
  <si>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</si>
  <si>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</si>
  <si>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</si>
  <si>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</si>
  <si>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</si>
  <si>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</si>
  <si>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</si>
  <si>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</si>
  <si>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</si>
  <si>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</si>
  <si>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</si>
  <si>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</si>
  <si>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</si>
  <si>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</si>
  <si>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</si>
  <si>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</si>
  <si>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</si>
  <si>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</si>
  <si>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</si>
  <si>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</si>
  <si>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</si>
  <si>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</si>
  <si>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</si>
  <si>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</si>
  <si>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</si>
  <si>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</si>
  <si>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</si>
  <si>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</si>
  <si>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</si>
  <si>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</si>
  <si>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</si>
  <si>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</si>
  <si>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</si>
  <si>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</si>
  <si>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</si>
  <si>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</si>
  <si>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</si>
  <si>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</si>
  <si>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</si>
  <si>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</si>
  <si>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</si>
  <si>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</si>
  <si>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</si>
  <si>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</si>
  <si>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</si>
  <si>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</si>
  <si>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</si>
  <si>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</si>
  <si>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</si>
  <si>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</si>
  <si>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</si>
  <si>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</si>
  <si>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</si>
  <si>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</si>
  <si>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</si>
  <si>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</si>
  <si>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</si>
  <si>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</si>
  <si>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</si>
  <si>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</si>
  <si>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</si>
  <si>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</si>
  <si>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</si>
  <si>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</si>
  <si>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</si>
  <si>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</si>
  <si>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</si>
  <si>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</si>
  <si>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</si>
  <si>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</si>
  <si>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</si>
  <si>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</si>
  <si>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</si>
  <si>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</si>
  <si>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</si>
  <si>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</si>
  <si>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</si>
  <si>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</si>
  <si>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</si>
  <si>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</si>
  <si>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</si>
  <si>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</si>
  <si>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</si>
  <si>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</si>
  <si>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</si>
  <si>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</si>
  <si>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</si>
  <si>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</si>
  <si>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</si>
  <si>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</si>
  <si>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</si>
  <si>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</si>
  <si>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</si>
  <si>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</si>
  <si>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</si>
  <si>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</si>
  <si>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</si>
  <si>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</si>
  <si>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</si>
  <si>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</si>
  <si>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</si>
  <si>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</si>
  <si>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</si>
  <si>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</si>
  <si>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</si>
  <si>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</si>
  <si>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</si>
  <si>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</si>
  <si>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</si>
  <si>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</si>
  <si>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</si>
  <si>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</si>
  <si>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</si>
  <si>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</si>
  <si>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</si>
  <si>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</si>
  <si>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</si>
  <si>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</si>
  <si>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</si>
  <si>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</si>
  <si>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</si>
  <si>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</si>
  <si>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</si>
  <si>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</si>
  <si>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</si>
  <si>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</si>
  <si>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</si>
  <si>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</si>
  <si>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</si>
  <si>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</si>
  <si>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</si>
  <si>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</si>
  <si>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</si>
  <si>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</si>
  <si>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</si>
  <si>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</si>
  <si>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</si>
  <si>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</si>
  <si>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</si>
  <si>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</si>
  <si>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</si>
  <si>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</si>
  <si>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</si>
  <si>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</si>
  <si>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</si>
  <si>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</si>
  <si>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</si>
  <si>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</si>
  <si>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</si>
  <si>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</si>
  <si>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</si>
  <si>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</si>
  <si>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</si>
  <si>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</si>
  <si>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</si>
  <si>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</si>
  <si>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</si>
  <si>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</si>
  <si>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</si>
  <si>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</si>
  <si>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</si>
  <si>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</si>
  <si>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</si>
  <si>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</si>
  <si>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</si>
  <si>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</si>
  <si>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</si>
  <si>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</si>
  <si>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</si>
  <si>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</si>
  <si>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</si>
  <si>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</si>
  <si>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</si>
  <si>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</si>
  <si>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</si>
  <si>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</si>
  <si>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</si>
  <si>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</si>
  <si>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</si>
  <si>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</si>
  <si>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</si>
  <si>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</si>
  <si>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</si>
  <si>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</si>
  <si>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</si>
  <si>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</si>
  <si>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</si>
  <si>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</si>
  <si>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</si>
  <si>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</si>
  <si>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</si>
  <si>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</si>
  <si>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</si>
  <si>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</si>
  <si>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</si>
  <si>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</si>
  <si>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</si>
  <si>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</si>
  <si>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</si>
  <si>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</si>
  <si>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</si>
  <si>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</si>
  <si>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</si>
  <si>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</si>
  <si>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</si>
  <si>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</si>
  <si>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</si>
  <si>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</si>
  <si>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</si>
  <si>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</si>
  <si>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</si>
  <si>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</si>
  <si>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</si>
  <si>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</si>
  <si>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</si>
  <si>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</si>
  <si>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</si>
  <si>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</si>
  <si>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</si>
  <si>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</si>
  <si>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</si>
  <si>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</si>
  <si>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</si>
  <si>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</si>
  <si>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</si>
  <si>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</si>
  <si>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</si>
  <si>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</si>
  <si>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</si>
  <si>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</si>
  <si>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</si>
  <si>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</si>
  <si>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</si>
  <si>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</si>
  <si>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</si>
  <si>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</si>
  <si>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</si>
  <si>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</si>
  <si>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</si>
  <si>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</si>
  <si>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</si>
  <si>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</si>
  <si>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</si>
  <si>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</si>
  <si>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</si>
  <si>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</si>
  <si>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</si>
  <si>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</si>
  <si>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</si>
  <si>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</si>
  <si>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</si>
  <si>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</si>
  <si>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</si>
  <si>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</si>
  <si>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</si>
  <si>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</si>
  <si>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</si>
  <si>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</si>
  <si>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</si>
  <si>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</si>
  <si>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</si>
  <si>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</si>
  <si>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</si>
  <si>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</si>
  <si>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</si>
  <si>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</si>
  <si>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</si>
  <si>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</si>
  <si>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</si>
  <si>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</si>
  <si>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</si>
  <si>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</si>
  <si>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</si>
  <si>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</si>
  <si>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</si>
  <si>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</si>
  <si>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</si>
  <si>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</si>
  <si>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</si>
  <si>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</si>
  <si>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</si>
  <si>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</si>
  <si>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</si>
  <si>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</si>
  <si>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</si>
  <si>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</si>
  <si>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</si>
  <si>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</si>
  <si>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</si>
  <si>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</si>
  <si>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</si>
  <si>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</si>
  <si>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</si>
  <si>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</si>
  <si>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</si>
  <si>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</si>
  <si>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</si>
  <si>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</si>
  <si>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</si>
  <si>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</si>
  <si>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</si>
  <si>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</si>
  <si>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</si>
  <si>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</si>
  <si>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</si>
  <si>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</si>
  <si>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</si>
  <si>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</si>
  <si>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</si>
  <si>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</si>
  <si>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</si>
  <si>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</si>
  <si>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</si>
  <si>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</si>
  <si>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</si>
  <si>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</si>
  <si>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</si>
  <si>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</si>
  <si>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</si>
  <si>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</si>
  <si>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</si>
  <si>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</si>
  <si>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</si>
  <si>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</si>
  <si>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</si>
  <si>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</si>
  <si>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</si>
  <si>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</si>
  <si>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</si>
  <si>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</si>
  <si>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</si>
  <si>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</si>
  <si>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</si>
  <si>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</si>
  <si>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</si>
  <si>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</si>
  <si>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</si>
  <si>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</si>
  <si>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</si>
  <si>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</si>
  <si>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</si>
  <si>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</si>
  <si>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</si>
  <si>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</si>
  <si>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</si>
  <si>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</si>
  <si>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</si>
  <si>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</si>
  <si>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</si>
  <si>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</si>
  <si>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</si>
  <si>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</si>
  <si>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</si>
  <si>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</si>
  <si>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</si>
  <si>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</si>
  <si>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</si>
  <si>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</si>
  <si>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</si>
  <si>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</si>
  <si>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</si>
  <si>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</si>
  <si>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</si>
  <si>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</si>
  <si>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</si>
  <si>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</si>
  <si>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</si>
  <si>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</si>
  <si>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</si>
  <si>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</si>
  <si>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</si>
  <si>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</si>
  <si>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</si>
  <si>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</si>
  <si>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</si>
  <si>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</si>
  <si>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</si>
  <si>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</si>
  <si>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</si>
  <si>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</si>
  <si>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</si>
  <si>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</si>
  <si>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</si>
  <si>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</si>
  <si>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</si>
  <si>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</si>
  <si>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</si>
  <si>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</si>
  <si>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</si>
  <si>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</si>
  <si>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</si>
  <si>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</si>
  <si>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</si>
  <si>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</si>
  <si>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</si>
  <si>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</si>
  <si>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</si>
  <si>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</si>
  <si>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</si>
  <si>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</si>
  <si>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</si>
  <si>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</si>
  <si>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</si>
  <si>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</si>
  <si>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</si>
  <si>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</si>
  <si>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</si>
  <si>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</si>
  <si>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</si>
  <si>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</si>
  <si>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</si>
  <si>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</si>
  <si>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</si>
  <si>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</si>
  <si>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</si>
  <si>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</si>
  <si>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</si>
  <si>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</si>
  <si>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</si>
  <si>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</si>
  <si>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</si>
  <si>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</si>
  <si>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</si>
  <si>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</si>
  <si>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</si>
  <si>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</si>
  <si>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</si>
  <si>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</si>
  <si>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</si>
  <si>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</si>
  <si>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</si>
  <si>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</si>
  <si>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</si>
  <si>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</si>
  <si>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</si>
  <si>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</si>
  <si>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</si>
  <si>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</si>
  <si>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</si>
  <si>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</si>
  <si>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</si>
  <si>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</si>
  <si>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</si>
  <si>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</si>
  <si>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</si>
  <si>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</si>
  <si>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</si>
  <si>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</si>
  <si>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</si>
  <si>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</si>
  <si>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</si>
  <si>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</si>
  <si>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</si>
  <si>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</si>
  <si>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</si>
  <si>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</si>
  <si>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</si>
  <si>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</si>
  <si>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</si>
  <si>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</si>
  <si>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</si>
  <si>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</si>
  <si>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</si>
  <si>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</si>
  <si>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</si>
  <si>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</si>
  <si>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</si>
  <si>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</si>
  <si>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</si>
  <si>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</si>
  <si>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</si>
  <si>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</si>
  <si>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</si>
  <si>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</si>
  <si>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</si>
  <si>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</si>
  <si>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</si>
  <si>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</si>
  <si>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</si>
  <si>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</si>
  <si>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</si>
  <si>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</si>
  <si>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</si>
  <si>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</si>
  <si>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</si>
  <si>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</si>
  <si>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</si>
  <si>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</si>
  <si>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</si>
  <si>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</si>
  <si>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</si>
  <si>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</si>
  <si>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</si>
  <si>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</si>
  <si>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</si>
  <si>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</si>
  <si>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</si>
  <si>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</si>
  <si>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</si>
  <si>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</si>
  <si>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</si>
  <si>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</si>
  <si>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</si>
  <si>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</si>
  <si>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</si>
  <si>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</si>
  <si>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</si>
  <si>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</si>
  <si>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</si>
  <si>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</si>
  <si>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</si>
  <si>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</si>
  <si>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</si>
  <si>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</si>
  <si>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</si>
  <si>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</si>
  <si>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</si>
  <si>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</si>
  <si>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</si>
  <si>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</si>
  <si>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</si>
  <si>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</si>
  <si>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</si>
  <si>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</si>
  <si>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</si>
  <si>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</si>
  <si>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</si>
  <si>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</si>
  <si>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</si>
  <si>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</si>
  <si>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</si>
  <si>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</si>
  <si>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</si>
  <si>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</si>
  <si>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</si>
  <si>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</si>
  <si>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</si>
  <si>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</si>
  <si>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</si>
  <si>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</si>
  <si>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</si>
  <si>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</si>
  <si>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</si>
  <si>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</si>
  <si>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</si>
  <si>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</si>
  <si>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</si>
  <si>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</si>
  <si>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</si>
  <si>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</si>
  <si>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</si>
  <si>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</si>
  <si>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</si>
  <si>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</si>
  <si>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</si>
  <si>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</si>
  <si>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</si>
  <si>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</si>
  <si>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</si>
  <si>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</si>
  <si>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</si>
  <si>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</si>
  <si>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</si>
  <si>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</si>
  <si>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</si>
  <si>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</si>
  <si>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</si>
  <si>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</si>
  <si>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</si>
  <si>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</si>
  <si>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</si>
  <si>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</si>
  <si>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</si>
  <si>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</si>
  <si>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</si>
  <si>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</si>
  <si>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</si>
  <si>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</si>
  <si>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</si>
  <si>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</si>
  <si>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</si>
  <si>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</si>
  <si>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</si>
  <si>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</si>
  <si>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</si>
  <si>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</si>
  <si>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</si>
  <si>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</si>
  <si>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</si>
  <si>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</si>
  <si>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</si>
  <si>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</si>
  <si>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</si>
  <si>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</si>
  <si>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</si>
  <si>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</si>
  <si>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</si>
  <si>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</si>
  <si>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</si>
  <si>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</si>
  <si>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</si>
  <si>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</si>
  <si>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</si>
  <si>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</si>
  <si>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</si>
  <si>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</si>
  <si>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</si>
  <si>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</si>
  <si>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</si>
  <si>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</si>
  <si>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</si>
  <si>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</si>
  <si>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</si>
  <si>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</si>
  <si>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</si>
  <si>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</si>
  <si>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</si>
  <si>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</si>
  <si>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</si>
  <si>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</si>
  <si>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</si>
  <si>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</si>
  <si>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</si>
  <si>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</si>
  <si>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</si>
  <si>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</si>
  <si>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</si>
  <si>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</si>
  <si>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</si>
  <si>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</si>
  <si>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</si>
  <si>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</si>
  <si>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</si>
  <si>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</si>
  <si>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</si>
  <si>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</si>
  <si>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</si>
  <si>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</si>
  <si>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</si>
  <si>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</si>
  <si>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</si>
  <si>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</si>
  <si>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</si>
  <si>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</si>
  <si>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</si>
  <si>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</si>
  <si>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</si>
  <si>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</si>
  <si>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</si>
  <si>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</si>
  <si>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</si>
  <si>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</si>
  <si>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</si>
  <si>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</si>
  <si>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</si>
  <si>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</si>
  <si>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</si>
  <si>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</si>
  <si>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</si>
  <si>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</si>
  <si>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</si>
  <si>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</si>
  <si>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</si>
  <si>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</si>
  <si>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</si>
  <si>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</si>
  <si>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</si>
  <si>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</si>
  <si>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</si>
  <si>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</si>
  <si>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</si>
  <si>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</si>
  <si>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</si>
  <si>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</si>
  <si>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</si>
  <si>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</si>
  <si>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</si>
  <si>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</si>
  <si>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</si>
  <si>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</si>
  <si>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</si>
  <si>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</si>
  <si>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</si>
  <si>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</si>
  <si>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</si>
  <si>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</si>
  <si>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</si>
  <si>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</si>
  <si>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</si>
  <si>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</si>
  <si>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</si>
  <si>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</si>
  <si>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</si>
  <si>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</si>
  <si>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</si>
  <si>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</si>
  <si>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</si>
  <si>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</si>
  <si>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</si>
  <si>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</si>
  <si>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</si>
  <si>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</si>
  <si>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</si>
  <si>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</si>
  <si>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</si>
  <si>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</si>
  <si>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</si>
  <si>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</si>
  <si>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</si>
  <si>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</si>
  <si>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</si>
  <si>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</si>
  <si>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</si>
  <si>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</si>
  <si>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</si>
  <si>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</si>
  <si>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</si>
  <si>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</si>
  <si>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</si>
  <si>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</si>
  <si>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</si>
  <si>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</si>
  <si>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</si>
  <si>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</si>
  <si>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</si>
  <si>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</si>
  <si>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</si>
  <si>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</si>
  <si>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</si>
  <si>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</si>
  <si>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</si>
  <si>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</si>
  <si>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</si>
  <si>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</si>
  <si>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</si>
  <si>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</si>
  <si>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</si>
  <si>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</si>
  <si>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</si>
  <si>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</si>
  <si>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</si>
  <si>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</si>
  <si>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</si>
  <si>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</si>
  <si>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</si>
  <si>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</si>
  <si>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</si>
  <si>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</si>
  <si>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</si>
  <si>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</si>
  <si>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</si>
  <si>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</si>
  <si>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</si>
  <si>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</si>
  <si>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</si>
  <si>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</si>
  <si>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</si>
  <si>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</si>
  <si>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</si>
  <si>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</si>
  <si>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</si>
  <si>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</si>
  <si>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</si>
  <si>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</si>
  <si>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</si>
  <si>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</si>
  <si>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</si>
  <si>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</si>
  <si>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</si>
  <si>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</si>
  <si>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</si>
  <si>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</si>
  <si>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</si>
  <si>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</si>
  <si>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</si>
  <si>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</si>
  <si>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</si>
  <si>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</si>
  <si>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</si>
  <si>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</si>
  <si>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</si>
  <si>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</si>
  <si>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</si>
  <si>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</si>
  <si>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</si>
  <si>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</si>
  <si>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</si>
  <si>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</si>
  <si>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</si>
  <si>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</si>
  <si>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</si>
  <si>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</si>
  <si>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</si>
  <si>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</si>
  <si>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</si>
  <si>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</si>
  <si>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</si>
  <si>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</si>
  <si>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</si>
  <si>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</si>
  <si>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</si>
  <si>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</si>
  <si>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</si>
  <si>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</si>
  <si>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</si>
  <si>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</si>
  <si>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</si>
  <si>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</si>
  <si>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</si>
  <si>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</si>
  <si>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</si>
  <si>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</si>
  <si>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</si>
  <si>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</si>
  <si>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</si>
  <si>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</si>
  <si>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</si>
  <si>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</si>
  <si>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</si>
  <si>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</si>
  <si>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</si>
  <si>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</si>
  <si>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</si>
  <si>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</si>
  <si>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</si>
  <si>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</si>
  <si>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</si>
  <si>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</si>
  <si>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</si>
  <si>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</si>
  <si>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</si>
  <si>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</si>
  <si>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</si>
  <si>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</si>
  <si>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</si>
  <si>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</si>
  <si>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</si>
  <si>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</si>
  <si>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</si>
  <si>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</si>
  <si>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</si>
  <si>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</si>
  <si>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</si>
  <si>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</si>
  <si>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</si>
  <si>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</si>
  <si>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</si>
  <si>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</si>
  <si>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</si>
  <si>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</si>
  <si>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</si>
  <si>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</si>
  <si>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</si>
  <si>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</si>
  <si>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</si>
  <si>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</si>
  <si>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</si>
  <si>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</si>
  <si>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</si>
  <si>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</si>
  <si>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</si>
  <si>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</si>
  <si>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</si>
  <si>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</si>
  <si>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</si>
  <si>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</si>
  <si>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</si>
  <si>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</si>
  <si>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</si>
  <si>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</si>
  <si>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</si>
  <si>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</si>
  <si>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</si>
  <si>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</si>
  <si>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</si>
  <si>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</si>
  <si>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</si>
  <si>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</si>
  <si>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</si>
  <si>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</si>
  <si>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</si>
  <si>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</si>
  <si>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</si>
  <si>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</si>
  <si>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</si>
  <si>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</si>
  <si>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</si>
  <si>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</si>
  <si>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</si>
  <si>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</si>
  <si>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</si>
  <si>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</si>
  <si>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</si>
  <si>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</si>
  <si>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</si>
  <si>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</si>
  <si>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</si>
  <si>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</si>
  <si>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</si>
  <si>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</si>
  <si>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</si>
  <si>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</si>
  <si>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</si>
  <si>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</si>
  <si>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</si>
  <si>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</si>
  <si>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</si>
  <si>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</si>
  <si>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</si>
  <si>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</si>
  <si>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</si>
  <si>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</si>
  <si>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</si>
  <si>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</si>
  <si>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</si>
  <si>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</si>
  <si>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</si>
  <si>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</si>
  <si>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</si>
  <si>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</si>
  <si>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</si>
  <si>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</si>
  <si>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</si>
  <si>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</si>
  <si>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</si>
  <si>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</si>
  <si>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</si>
  <si>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</si>
  <si>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</si>
  <si>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</si>
  <si>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</si>
  <si>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</si>
  <si>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</si>
  <si>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</si>
  <si>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</si>
  <si>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</si>
  <si>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</si>
  <si>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</si>
  <si>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</si>
  <si>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</si>
  <si>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</si>
  <si>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</si>
  <si>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</si>
  <si>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</si>
  <si>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</si>
  <si>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</si>
  <si>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</si>
  <si>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</si>
  <si>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</si>
  <si>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</si>
  <si>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</si>
  <si>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</si>
  <si>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</si>
  <si>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</si>
  <si>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</si>
  <si>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</si>
  <si>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</si>
  <si>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</si>
  <si>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</si>
  <si>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</si>
  <si>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</si>
  <si>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</si>
  <si>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</si>
  <si>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</si>
  <si>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</si>
  <si>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</si>
  <si>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</si>
  <si>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</si>
  <si>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</si>
  <si>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</si>
  <si>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</si>
  <si>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</si>
  <si>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</si>
  <si>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</si>
  <si>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</si>
  <si>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</si>
  <si>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</si>
  <si>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</si>
  <si>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</si>
  <si>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</si>
  <si>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</si>
  <si>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</si>
  <si>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</si>
  <si>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</si>
  <si>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</si>
  <si>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</si>
  <si>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</si>
  <si>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</si>
  <si>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</si>
  <si>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</si>
  <si>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</si>
  <si>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</si>
  <si>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</si>
  <si>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</si>
  <si>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</si>
  <si>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</si>
  <si>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</si>
  <si>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</si>
  <si>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</si>
  <si>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</si>
  <si>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</si>
  <si>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</si>
  <si>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</si>
  <si>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</si>
  <si>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</si>
  <si>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</si>
  <si>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</si>
  <si>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</si>
  <si>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</si>
  <si>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</si>
  <si>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</si>
  <si>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</si>
  <si>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</si>
  <si>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</si>
  <si>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</si>
  <si>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</si>
  <si>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</si>
  <si>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</si>
  <si>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</si>
  <si>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</si>
  <si>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</si>
  <si>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</si>
  <si>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</si>
  <si>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</si>
  <si>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</si>
  <si>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</si>
  <si>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</si>
  <si>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</si>
  <si>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</si>
  <si>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</si>
  <si>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</si>
  <si>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</si>
  <si>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</si>
  <si>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</si>
  <si>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</si>
  <si>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</si>
  <si>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</si>
  <si>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</si>
  <si>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</si>
  <si>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</si>
  <si>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</si>
  <si>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</si>
  <si>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</si>
  <si>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</si>
  <si>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</si>
  <si>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</si>
  <si>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</si>
  <si>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</si>
  <si>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</si>
  <si>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</si>
  <si>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</si>
  <si>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</si>
  <si>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</si>
  <si>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</si>
  <si>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</si>
  <si>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</si>
  <si>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</si>
  <si>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</si>
  <si>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</si>
  <si>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</si>
  <si>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</si>
  <si>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</si>
  <si>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</si>
  <si>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</si>
  <si>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</si>
  <si>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</si>
  <si>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</si>
  <si>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</si>
  <si>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</si>
  <si>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</si>
  <si>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</si>
  <si>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</si>
  <si>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</si>
  <si>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</si>
  <si>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</si>
  <si>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</si>
  <si>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</si>
  <si>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</si>
  <si>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</si>
  <si>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</si>
  <si>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</si>
  <si>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</si>
  <si>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</si>
  <si>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</si>
  <si>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</si>
  <si>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</si>
  <si>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</si>
  <si>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</si>
  <si>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</si>
  <si>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</si>
  <si>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</si>
  <si>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</si>
  <si>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</si>
  <si>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</si>
  <si>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</si>
  <si>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</si>
  <si>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</si>
  <si>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</si>
  <si>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</si>
  <si>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</si>
  <si>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</si>
  <si>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</si>
  <si>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</si>
  <si>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</si>
  <si>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</si>
  <si>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</si>
  <si>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</si>
  <si>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</si>
  <si>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</si>
  <si>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</si>
  <si>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</si>
  <si>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</si>
  <si>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</si>
  <si>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</si>
  <si>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</si>
  <si>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</si>
  <si>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</si>
  <si>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</si>
  <si>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</si>
  <si>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</si>
  <si>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</si>
  <si>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</si>
  <si>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</si>
  <si>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</si>
  <si>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</si>
  <si>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</si>
  <si>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</si>
  <si>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</si>
  <si>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</si>
  <si>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</si>
  <si>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</si>
  <si>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</si>
  <si>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</si>
  <si>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</si>
  <si>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</si>
  <si>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</si>
  <si>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</si>
  <si>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</si>
  <si>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</si>
  <si>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</si>
  <si>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</si>
  <si>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</si>
  <si>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</si>
  <si>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</si>
  <si>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</si>
  <si>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</si>
  <si>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</si>
  <si>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</si>
  <si>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</si>
  <si>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</si>
  <si>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</si>
  <si>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</si>
  <si>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</si>
  <si>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</si>
  <si>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</si>
  <si>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</si>
  <si>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</si>
  <si>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</si>
  <si>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</si>
  <si>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</si>
  <si>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</si>
  <si>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</si>
  <si>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</si>
  <si>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</si>
  <si>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</si>
  <si>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</si>
  <si>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</si>
  <si>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</si>
  <si>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</si>
  <si>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</si>
  <si>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</si>
  <si>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</si>
  <si>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</si>
  <si>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</si>
  <si>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</si>
  <si>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</si>
  <si>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</si>
  <si>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</si>
  <si>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</si>
  <si>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</si>
  <si>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</si>
  <si>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</si>
  <si>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</si>
  <si>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</si>
  <si>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</si>
  <si>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</si>
  <si>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</si>
  <si>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</si>
  <si>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</si>
  <si>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</si>
  <si>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</si>
  <si>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</si>
  <si>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</si>
  <si>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</si>
  <si>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</si>
  <si>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</si>
  <si>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</si>
  <si>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</si>
  <si>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</si>
  <si>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</si>
  <si>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</si>
  <si>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</si>
  <si>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</si>
  <si>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</si>
  <si>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</si>
  <si>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</si>
  <si>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</si>
  <si>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</si>
  <si>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</si>
  <si>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</si>
  <si>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</si>
  <si>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</si>
  <si>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</si>
  <si>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</si>
  <si>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</si>
  <si>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</si>
  <si>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</si>
  <si>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</si>
  <si>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</si>
  <si>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</si>
  <si>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</si>
  <si>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</si>
  <si>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</si>
  <si>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</si>
  <si>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</si>
  <si>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</si>
  <si>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</si>
  <si>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</si>
  <si>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</si>
  <si>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</si>
  <si>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</si>
  <si>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</si>
  <si>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</si>
  <si>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</si>
  <si>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</si>
  <si>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</si>
  <si>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</si>
  <si>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</si>
  <si>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</si>
  <si>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</si>
  <si>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</si>
  <si>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</si>
  <si>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</si>
  <si>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</si>
  <si>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</si>
  <si>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</si>
  <si>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</si>
  <si>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</si>
  <si>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</si>
  <si>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</si>
  <si>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</si>
  <si>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</si>
  <si>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</si>
  <si>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</si>
  <si>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</si>
  <si>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</si>
  <si>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</si>
  <si>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</si>
  <si>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</si>
  <si>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</si>
  <si>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</si>
  <si>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</si>
  <si>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</si>
  <si>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</si>
  <si>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</si>
  <si>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</si>
  <si>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</si>
  <si>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</si>
  <si>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</si>
  <si>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</si>
  <si>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</si>
  <si>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</si>
  <si>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</si>
  <si>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</si>
  <si>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</si>
  <si>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</si>
  <si>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</si>
  <si>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</si>
  <si>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</si>
  <si>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</si>
  <si>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</si>
  <si>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</si>
  <si>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</si>
  <si>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</si>
  <si>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</si>
  <si>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</si>
  <si>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</si>
  <si>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</si>
  <si>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</si>
  <si>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</si>
  <si>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</si>
  <si>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</si>
  <si>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</si>
  <si>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</si>
  <si>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</si>
  <si>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</si>
  <si>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</si>
  <si>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</si>
  <si>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</si>
  <si>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</si>
  <si>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</si>
  <si>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</si>
  <si>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</si>
  <si>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</si>
  <si>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</si>
  <si>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</si>
  <si>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</si>
  <si>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</si>
  <si>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</si>
  <si>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</si>
  <si>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</si>
  <si>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</si>
  <si>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</si>
  <si>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</si>
  <si>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</si>
  <si>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</si>
  <si>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</si>
  <si>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</si>
  <si>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</si>
  <si>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</si>
  <si>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</si>
  <si>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</si>
  <si>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</si>
  <si>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</si>
  <si>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</si>
  <si>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</si>
  <si>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</si>
  <si>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</si>
  <si>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</si>
  <si>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</si>
  <si>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</si>
  <si>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</si>
  <si>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</si>
  <si>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</si>
  <si>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</si>
  <si>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</si>
  <si>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</si>
  <si>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</si>
  <si>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</si>
  <si>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</si>
  <si>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</si>
  <si>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</si>
  <si>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</si>
  <si>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</si>
  <si>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</si>
  <si>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</si>
  <si>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</si>
  <si>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</si>
  <si>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</si>
  <si>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</si>
  <si>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</si>
  <si>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</si>
  <si>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</si>
  <si>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</si>
  <si>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</si>
  <si>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</si>
  <si>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</si>
  <si>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</si>
  <si>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</si>
  <si>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</si>
  <si>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</si>
  <si>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</si>
  <si>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</si>
  <si>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</si>
  <si>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</si>
  <si>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</si>
  <si>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</si>
  <si>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</si>
  <si>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</si>
  <si>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</si>
  <si>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</si>
  <si>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</si>
  <si>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</si>
  <si>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</si>
  <si>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</si>
  <si>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</si>
  <si>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</si>
  <si>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</si>
  <si>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</si>
  <si>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</si>
  <si>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</si>
  <si>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</si>
  <si>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</si>
  <si>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</si>
  <si>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</si>
  <si>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</si>
  <si>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</si>
  <si>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</si>
  <si>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</si>
  <si>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</si>
  <si>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</si>
  <si>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</si>
  <si>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</si>
  <si>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</si>
  <si>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</si>
  <si>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</si>
  <si>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</si>
  <si>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</si>
  <si>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</si>
  <si>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</si>
  <si>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</si>
  <si>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</si>
  <si>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</si>
  <si>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</si>
  <si>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</si>
  <si>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</si>
  <si>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</si>
  <si>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</si>
  <si>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</si>
  <si>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</si>
  <si>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</si>
  <si>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</si>
  <si>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</si>
  <si>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</si>
  <si>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</si>
  <si>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</si>
  <si>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</si>
  <si>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</si>
  <si>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</si>
  <si>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</si>
  <si>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</si>
  <si>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</si>
  <si>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</si>
  <si>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</si>
  <si>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</si>
  <si>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</si>
  <si>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</si>
  <si>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</si>
  <si>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</si>
  <si>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</si>
  <si>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</si>
  <si>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</si>
  <si>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</si>
  <si>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</si>
  <si>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</si>
  <si>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</si>
  <si>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</si>
  <si>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</si>
  <si>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</si>
  <si>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</si>
  <si>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</si>
  <si>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</si>
  <si>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</si>
  <si>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</si>
  <si>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</si>
  <si>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</si>
  <si>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</si>
  <si>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</si>
  <si>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</si>
  <si>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</si>
  <si>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</si>
  <si>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</si>
  <si>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</si>
  <si>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</si>
  <si>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</si>
  <si>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</si>
  <si>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</si>
  <si>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</si>
  <si>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</si>
  <si>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</si>
  <si>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</si>
  <si>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</si>
  <si>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</si>
  <si>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</si>
  <si>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</si>
  <si>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</si>
  <si>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</si>
  <si>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</si>
  <si>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</si>
  <si>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</si>
  <si>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</si>
  <si>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</si>
  <si>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</si>
  <si>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</si>
  <si>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</si>
  <si>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</si>
  <si>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</si>
  <si>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</si>
  <si>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</si>
  <si>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</si>
  <si>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</si>
  <si>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</si>
  <si>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</si>
  <si>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</si>
  <si>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</si>
  <si>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</si>
  <si>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</si>
  <si>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</si>
  <si>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</si>
  <si>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</si>
  <si>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</si>
  <si>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</si>
  <si>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</si>
  <si>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</si>
  <si>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</si>
  <si>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</si>
  <si>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</si>
  <si>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</si>
  <si>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</si>
  <si>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</si>
  <si>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</si>
  <si>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</si>
  <si>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</si>
  <si>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</si>
  <si>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</si>
  <si>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</si>
  <si>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</si>
  <si>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</si>
  <si>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</si>
  <si>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</si>
  <si>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</si>
  <si>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</si>
  <si>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</si>
  <si>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</si>
  <si>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</si>
  <si>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</si>
  <si>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</si>
  <si>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</si>
  <si>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</si>
  <si>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</si>
  <si>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</si>
  <si>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</si>
  <si>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</si>
  <si>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</si>
  <si>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</si>
  <si>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</si>
  <si>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</si>
  <si>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</si>
  <si>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</si>
  <si>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</si>
  <si>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</si>
  <si>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</si>
  <si>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</si>
  <si>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</si>
  <si>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</si>
  <si>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</si>
  <si>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</si>
  <si>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</si>
  <si>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</si>
  <si>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</si>
  <si>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</si>
  <si>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</si>
  <si>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</si>
  <si>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</si>
  <si>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</si>
  <si>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</si>
  <si>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</si>
  <si>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</si>
  <si>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</si>
  <si>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</si>
  <si>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</si>
  <si>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</si>
  <si>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</si>
  <si>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</si>
  <si>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</si>
  <si>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</si>
  <si>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</si>
  <si>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</si>
  <si>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</si>
  <si>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</si>
  <si>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</si>
  <si>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</si>
  <si>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</si>
  <si>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</si>
  <si>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</si>
  <si>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</si>
  <si>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</si>
  <si>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</si>
  <si>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</si>
  <si>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</si>
  <si>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</si>
  <si>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</si>
  <si>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</si>
  <si>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</si>
  <si>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</si>
  <si>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</si>
  <si>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</si>
  <si>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</si>
  <si>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</si>
  <si>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</si>
  <si>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</si>
  <si>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</si>
  <si>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</si>
  <si>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</si>
  <si>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</si>
  <si>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</si>
  <si>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</si>
  <si>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</si>
  <si>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</si>
  <si>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</si>
  <si>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</si>
  <si>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</si>
  <si>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</si>
  <si>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</si>
  <si>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</si>
  <si>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</si>
  <si>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</si>
  <si>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</si>
  <si>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</si>
  <si>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</si>
  <si>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</si>
  <si>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</si>
  <si>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</si>
  <si>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</si>
  <si>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</si>
  <si>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</si>
  <si>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</si>
  <si>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</si>
  <si>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</si>
  <si>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</si>
  <si>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</si>
  <si>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</si>
  <si>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</si>
  <si>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</si>
  <si>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</si>
  <si>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</si>
  <si>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</si>
  <si>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</si>
  <si>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</si>
  <si>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</si>
  <si>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</si>
  <si>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</si>
  <si>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</si>
  <si>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</si>
  <si>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</si>
  <si>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</si>
  <si>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</si>
  <si>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</si>
  <si>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</si>
  <si>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</si>
  <si>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</si>
  <si>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</si>
  <si>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</si>
  <si>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</si>
  <si>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</si>
  <si>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</si>
  <si>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</si>
  <si>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</si>
  <si>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</si>
  <si>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</si>
  <si>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</si>
  <si>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</si>
  <si>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</si>
  <si>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</si>
  <si>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</si>
  <si>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</si>
  <si>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</si>
  <si>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</si>
  <si>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</si>
  <si>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</si>
  <si>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</si>
  <si>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</si>
  <si>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</si>
  <si>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</si>
  <si>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</si>
  <si>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</si>
  <si>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</si>
  <si>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</si>
  <si>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</si>
  <si>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</si>
  <si>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</si>
  <si>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</si>
  <si>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</si>
  <si>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</si>
  <si>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</si>
  <si>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</si>
  <si>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</si>
  <si>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</si>
  <si>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</si>
  <si>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</si>
  <si>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</si>
  <si>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</si>
  <si>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</si>
  <si>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</si>
  <si>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</si>
  <si>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</si>
  <si>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</si>
  <si>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</si>
  <si>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</si>
  <si>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</si>
  <si>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</si>
  <si>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</si>
  <si>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</si>
  <si>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</si>
  <si>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</si>
  <si>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</si>
  <si>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</si>
  <si>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</si>
  <si>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</si>
  <si>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</si>
  <si>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</si>
  <si>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</si>
  <si>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</si>
  <si>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</si>
  <si>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</si>
  <si>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</si>
  <si>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</si>
  <si>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</si>
  <si>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</si>
  <si>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</si>
  <si>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</si>
  <si>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</si>
  <si>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</si>
  <si>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</si>
  <si>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</si>
  <si>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</si>
  <si>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</si>
  <si>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</si>
  <si>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</si>
  <si>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</si>
  <si>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</si>
  <si>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</si>
  <si>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</si>
  <si>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</si>
  <si>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</si>
  <si>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</si>
  <si>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</si>
  <si>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</si>
  <si>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</si>
  <si>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</si>
  <si>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</si>
  <si>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</si>
  <si>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</si>
  <si>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</si>
  <si>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</si>
  <si>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</si>
  <si>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</si>
  <si>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</si>
  <si>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</si>
  <si>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</si>
  <si>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</si>
  <si>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</si>
  <si>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</si>
  <si>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</si>
  <si>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</si>
  <si>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</si>
  <si>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</si>
  <si>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</si>
  <si>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</si>
  <si>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</si>
  <si>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</si>
  <si>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</si>
  <si>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</si>
  <si>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</si>
  <si>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</si>
  <si>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</si>
  <si>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</si>
  <si>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</si>
  <si>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</si>
  <si>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</si>
  <si>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</si>
  <si>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</si>
  <si>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</si>
  <si>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</si>
  <si>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</si>
  <si>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</si>
  <si>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</si>
  <si>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</si>
  <si>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</si>
  <si>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</si>
  <si>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</si>
  <si>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</si>
  <si>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</si>
  <si>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</si>
  <si>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</si>
  <si>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</si>
  <si>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</si>
  <si>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</si>
  <si>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</si>
  <si>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</si>
  <si>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</si>
  <si>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</si>
  <si>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</si>
  <si>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</si>
  <si>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</si>
  <si>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</si>
  <si>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</si>
  <si>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</si>
  <si>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</si>
  <si>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</si>
  <si>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</si>
  <si>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</si>
  <si>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</si>
  <si>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</si>
  <si>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</si>
  <si>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</si>
  <si>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</si>
  <si>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</si>
  <si>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</si>
  <si>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</si>
  <si>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</si>
  <si>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</si>
  <si>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</si>
  <si>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</si>
  <si>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</si>
  <si>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</si>
  <si>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</si>
  <si>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</si>
  <si>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</si>
  <si>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</si>
  <si>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</si>
  <si>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</si>
  <si>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</si>
  <si>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</si>
  <si>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</si>
  <si>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</si>
  <si>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</si>
  <si>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</si>
  <si>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</si>
  <si>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</si>
  <si>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</si>
  <si>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</si>
  <si>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</si>
  <si>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</si>
  <si>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</si>
  <si>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</si>
  <si>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</si>
  <si>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</si>
  <si>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</si>
  <si>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</si>
  <si>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</si>
  <si>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</si>
  <si>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</si>
  <si>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</si>
  <si>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</si>
  <si>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</si>
  <si>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</si>
  <si>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</si>
  <si>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</si>
  <si>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</si>
  <si>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</si>
  <si>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</si>
  <si>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</si>
  <si>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</si>
  <si>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</si>
  <si>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</si>
  <si>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</si>
  <si>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</si>
  <si>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</si>
  <si>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</si>
  <si>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</si>
  <si>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</si>
  <si>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</si>
  <si>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</si>
  <si>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</si>
  <si>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</si>
  <si>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</si>
  <si>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</si>
  <si>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</si>
  <si>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</si>
  <si>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</si>
  <si>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</si>
  <si>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</si>
  <si>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</si>
  <si>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</si>
  <si>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</si>
  <si>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</si>
  <si>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</si>
  <si>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</si>
  <si>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</si>
  <si>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</si>
  <si>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</si>
  <si>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</si>
  <si>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</si>
  <si>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</si>
  <si>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</si>
  <si>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</si>
  <si>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</si>
  <si>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</si>
  <si>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</si>
  <si>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</si>
  <si>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</si>
  <si>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</si>
  <si>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</si>
  <si>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</si>
  <si>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</si>
  <si>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</si>
  <si>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</si>
  <si>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</si>
  <si>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</si>
  <si>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</si>
  <si>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</si>
  <si>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</si>
  <si>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</si>
  <si>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</si>
  <si>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</si>
  <si>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</si>
  <si>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</si>
  <si>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</si>
  <si>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</si>
  <si>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</si>
  <si>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</si>
  <si>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</si>
  <si>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</si>
  <si>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</si>
  <si>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</si>
  <si>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</si>
  <si>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</si>
  <si>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</si>
  <si>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</si>
  <si>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</si>
  <si>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</si>
  <si>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</si>
  <si>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</si>
  <si>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</si>
  <si>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</si>
  <si>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</si>
  <si>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</si>
  <si>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</si>
  <si>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</si>
  <si>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</si>
  <si>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</si>
  <si>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</si>
  <si>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</si>
  <si>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</si>
  <si>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</si>
  <si>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</si>
  <si>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</si>
  <si>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</si>
  <si>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</si>
  <si>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</si>
  <si>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</si>
  <si>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</si>
  <si>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</si>
  <si>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</si>
  <si>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</si>
  <si>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</si>
  <si>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</si>
  <si>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</si>
  <si>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</si>
  <si>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</si>
  <si>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</si>
  <si>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</si>
  <si>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</si>
  <si>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</si>
  <si>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</si>
  <si>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</si>
  <si>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</si>
  <si>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</si>
  <si>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</si>
  <si>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</si>
  <si>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</si>
  <si>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</si>
  <si>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</si>
  <si>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</si>
  <si>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</si>
  <si>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</si>
  <si>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</si>
  <si>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</si>
  <si>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</si>
  <si>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</si>
  <si>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</si>
  <si>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</si>
  <si>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</si>
  <si>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</si>
  <si>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</si>
  <si>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</si>
  <si>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</si>
  <si>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</si>
  <si>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</si>
  <si>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</si>
  <si>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</si>
  <si>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</si>
  <si>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</si>
  <si>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</si>
  <si>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</si>
  <si>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</si>
  <si>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</si>
  <si>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</si>
  <si>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</si>
  <si>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</si>
  <si>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</si>
  <si>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</si>
  <si>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</si>
  <si>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</si>
  <si>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</si>
  <si>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</si>
  <si>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</si>
  <si>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</si>
  <si>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</si>
  <si>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</si>
  <si>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</si>
  <si>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</si>
  <si>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</si>
  <si>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</si>
  <si>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</si>
  <si>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</si>
  <si>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</si>
  <si>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</si>
  <si>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</si>
  <si>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</si>
  <si>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</si>
  <si>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</si>
  <si>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</si>
  <si>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</si>
  <si>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</si>
  <si>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</si>
  <si>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</si>
  <si>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</si>
  <si>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</si>
  <si>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</si>
  <si>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</si>
  <si>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</si>
  <si>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</si>
  <si>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</si>
  <si>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</si>
  <si>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</si>
  <si>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</si>
  <si>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</si>
  <si>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</si>
  <si>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</si>
  <si>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</si>
  <si>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</si>
  <si>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</si>
  <si>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</si>
  <si>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</si>
  <si>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</si>
  <si>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</si>
  <si>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</si>
  <si>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</si>
  <si>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</si>
  <si>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</si>
  <si>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</si>
  <si>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</si>
  <si>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</si>
  <si>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</si>
  <si>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</si>
  <si>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</si>
  <si>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</si>
  <si>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</si>
  <si>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</si>
  <si>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</si>
  <si>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</si>
  <si>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</si>
  <si>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</si>
  <si>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</si>
  <si>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</si>
  <si>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</si>
  <si>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</si>
  <si>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</si>
  <si>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</si>
  <si>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</si>
  <si>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</si>
  <si>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</si>
  <si>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</si>
  <si>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</si>
  <si>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</si>
  <si>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</si>
  <si>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</si>
  <si>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</si>
  <si>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</si>
  <si>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</si>
  <si>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</si>
  <si>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</si>
  <si>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</si>
  <si>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</si>
  <si>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</si>
  <si>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</si>
  <si>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</si>
  <si>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</si>
  <si>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</si>
  <si>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</si>
  <si>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</si>
  <si>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</si>
  <si>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</si>
  <si>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</si>
  <si>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</si>
  <si>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</si>
  <si>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</si>
  <si>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</si>
  <si>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</si>
  <si>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</si>
  <si>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</si>
  <si>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</si>
  <si>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</si>
  <si>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</si>
  <si>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</si>
  <si>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</si>
  <si>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</si>
  <si>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</si>
  <si>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</si>
  <si>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</si>
  <si>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</si>
  <si>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</si>
  <si>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</si>
  <si>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</si>
  <si>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</si>
  <si>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</si>
  <si>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</si>
  <si>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</si>
  <si>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</si>
  <si>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</si>
  <si>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</si>
  <si>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</si>
  <si>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</si>
  <si>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</si>
  <si>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</si>
  <si>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</si>
  <si>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</si>
  <si>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</si>
  <si>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</si>
  <si>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</si>
  <si>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</si>
  <si>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</si>
  <si>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</si>
  <si>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</si>
  <si>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</si>
  <si>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</si>
  <si>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</si>
  <si>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</si>
  <si>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</si>
  <si>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</si>
  <si>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</si>
  <si>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</si>
  <si>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</si>
  <si>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</si>
  <si>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</si>
  <si>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</si>
  <si>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</si>
  <si>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</si>
  <si>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</si>
  <si>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</si>
  <si>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</si>
  <si>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</si>
  <si>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</si>
  <si>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</si>
  <si>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</si>
  <si>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</si>
  <si>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</si>
  <si>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</si>
  <si>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</si>
  <si>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</si>
  <si>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</si>
  <si>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</si>
  <si>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</si>
  <si>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</si>
  <si>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</si>
  <si>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</si>
  <si>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</si>
  <si>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</si>
  <si>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</si>
  <si>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</si>
  <si>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</si>
  <si>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</si>
  <si>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</si>
  <si>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</si>
  <si>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</si>
  <si>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</si>
  <si>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</si>
  <si>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</si>
  <si>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</si>
  <si>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</si>
  <si>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</si>
  <si>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</si>
  <si>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</si>
  <si>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</si>
  <si>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</si>
  <si>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</si>
  <si>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</si>
  <si>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</si>
  <si>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</si>
  <si>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</si>
  <si>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</si>
  <si>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</si>
  <si>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</si>
  <si>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</si>
  <si>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</si>
  <si>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</si>
  <si>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</si>
  <si>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</si>
  <si>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</si>
  <si>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</si>
  <si>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</si>
  <si>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</si>
  <si>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</si>
  <si>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</si>
  <si>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</si>
  <si>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</si>
  <si>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</si>
  <si>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</si>
  <si>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</si>
  <si>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</si>
  <si>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</si>
  <si>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</si>
  <si>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</si>
  <si>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</si>
  <si>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</si>
  <si>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</si>
  <si>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</si>
  <si>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</si>
  <si>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</si>
  <si>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</si>
  <si>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</si>
  <si>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</si>
  <si>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</si>
  <si>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</si>
  <si>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</si>
  <si>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</si>
  <si>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</si>
  <si>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</si>
  <si>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</si>
  <si>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</si>
  <si>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</si>
  <si>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</si>
  <si>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</si>
  <si>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</si>
  <si>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</si>
  <si>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</si>
  <si>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</si>
  <si>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</si>
  <si>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</si>
  <si>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</si>
  <si>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</si>
  <si>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</si>
  <si>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</si>
  <si>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</si>
  <si>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</si>
  <si>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</si>
  <si>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</si>
  <si>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</si>
  <si>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</si>
  <si>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</si>
  <si>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</si>
  <si>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</si>
  <si>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</si>
  <si>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</si>
  <si>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</si>
  <si>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</si>
  <si>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</si>
  <si>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</si>
  <si>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</si>
  <si>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</si>
  <si>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</si>
  <si>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</si>
  <si>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</si>
  <si>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</si>
  <si>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</si>
  <si>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</si>
  <si>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</si>
  <si>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</si>
  <si>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</si>
  <si>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</si>
  <si>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</si>
  <si>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</si>
  <si>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</si>
  <si>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</si>
  <si>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</si>
  <si>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</si>
  <si>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</si>
  <si>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</si>
  <si>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</si>
  <si>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</si>
  <si>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</si>
  <si>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</si>
  <si>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</si>
  <si>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</si>
  <si>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</si>
  <si>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</si>
  <si>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&lt;02-01-2019</t>
  </si>
  <si>
    <t>2019</t>
  </si>
  <si>
    <t>2020</t>
  </si>
  <si>
    <t>2021</t>
  </si>
  <si>
    <t>2022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</si>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</sst>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">
    <dxf>
      <numFmt numFmtId="165" formatCode="dd/m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JE" refreshedDate="45243.510381828703" createdVersion="7" refreshedVersion="7" minRefreshableVersion="3" recordCount="1004" xr:uid="{6D7AEE2F-E9B6-4B20-B87D-B72661A16B6A}">
  <cacheSource type="worksheet">
    <worksheetSource name="Orders"/>
  </cacheSource>
  <cacheFields count="16">
    <cacheField name="Order ID" numFmtId="0">
      <sharedItems containsBlank="1"/>
    </cacheField>
    <cacheField name="Order Date" numFmtId="0">
      <sharedItems containsNonDate="0" containsDate="1" containsString="0" containsBlank="1" minDate="2019-01-02T00:00:00" maxDate="2022-08-20T00:00:00" count="690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  <m/>
      </sharedItems>
      <fieldGroup par="15" base="1">
        <rangePr groupBy="months" startDate="2019-01-02T00:00:00" endDate="2022-08-2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Customer ID" numFmtId="0">
      <sharedItems containsBlank="1"/>
    </cacheField>
    <cacheField name="Product ID" numFmtId="0">
      <sharedItems containsBlank="1"/>
    </cacheField>
    <cacheField name="Quantity" numFmtId="0">
      <sharedItems containsString="0" containsBlank="1" containsNumber="1" containsInteger="1" minValue="1" maxValue="6"/>
    </cacheField>
    <cacheField name="Customer Name" numFmtId="0">
      <sharedItems containsBlank="1"/>
    </cacheField>
    <cacheField name="Email" numFmtId="0">
      <sharedItems containsBlank="1"/>
    </cacheField>
    <cacheField name="Country" numFmtId="0">
      <sharedItems containsBlank="1"/>
    </cacheField>
    <cacheField name="Coffee Type" numFmtId="0">
      <sharedItems containsBlank="1"/>
    </cacheField>
    <cacheField name="Roast Type" numFmtId="0">
      <sharedItems containsBlank="1"/>
    </cacheField>
    <cacheField name="Size" numFmtId="0">
      <sharedItems containsString="0" containsBlank="1" containsNumber="1" minValue="0.2" maxValue="2.5"/>
    </cacheField>
    <cacheField name="Unit Price" numFmtId="0">
      <sharedItems containsString="0" containsBlank="1" containsNumber="1" minValue="2.6849999999999996" maxValue="36.454999999999998"/>
    </cacheField>
    <cacheField name="Sales" numFmtId="0">
      <sharedItems containsString="0" containsBlank="1" containsNumber="1" minValue="2.6849999999999996" maxValue="218.73"/>
    </cacheField>
    <cacheField name="Coffee Type Name" numFmtId="0">
      <sharedItems/>
    </cacheField>
    <cacheField name="Roast Type Name" numFmtId="0">
      <sharedItems containsBlank="1"/>
    </cacheField>
    <cacheField name="Years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s v="Robusta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s v="Excelsa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s v="Arabica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s v="Excelsa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s v="Robusta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s v="Liberica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s v="Excelsa"/>
    <s v="Dark"/>
  </r>
  <r>
    <s v="SNZ-65340-705"/>
    <x v="5"/>
    <s v="21134-81676-FR"/>
    <s v="L-L-0.2"/>
    <n v="1"/>
    <s v="Melvin Wharfe"/>
    <s v=""/>
    <s v="Ireland"/>
    <s v="Rob"/>
    <s v="D"/>
    <n v="0.2"/>
    <n v="4.7549999999999999"/>
    <n v="4.7549999999999999"/>
    <s v="Robusta"/>
    <s v="Dark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s v="Robusta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s v="Robusta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s v="Arabica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s v="Excelsa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s v="Robusta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s v="Robusta"/>
    <s v="Dark"/>
  </r>
  <r>
    <s v="GNZ-46006-527"/>
    <x v="11"/>
    <s v="95875-73336-RG"/>
    <s v="L-D-0.2"/>
    <n v="3"/>
    <s v="Patrice Trobe"/>
    <s v="ptrobee@wunderground.com"/>
    <s v="United States"/>
    <s v="Lib"/>
    <s v="M"/>
    <n v="0.2"/>
    <n v="3.8849999999999998"/>
    <n v="11.654999999999999"/>
    <s v="Liberica"/>
    <s v="Medium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s v="Robusta"/>
    <s v="Medium"/>
  </r>
  <r>
    <s v="VAU-44387-624"/>
    <x v="13"/>
    <s v="99643-51048-IQ"/>
    <s v="A-M-0.2"/>
    <n v="6"/>
    <s v="Minni Alabaster"/>
    <s v="malabasterg@hexun.com"/>
    <s v="United States"/>
    <s v="Ara"/>
    <s v="L"/>
    <n v="0.2"/>
    <n v="3.375"/>
    <n v="20.25"/>
    <s v="Arabica"/>
    <s v="Light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s v="Arabica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s v="Robusta"/>
    <s v="Dark"/>
  </r>
  <r>
    <s v="IDU-25793-399"/>
    <x v="16"/>
    <s v="76664-37050-DT"/>
    <s v="A-M-0.2"/>
    <n v="5"/>
    <s v="Aurea Corradino"/>
    <s v="acorradinoj@harvard.edu"/>
    <s v="United States"/>
    <s v="Ara"/>
    <s v="L"/>
    <n v="0.2"/>
    <n v="3.375"/>
    <n v="16.875"/>
    <s v="Arabica"/>
    <s v="Light"/>
  </r>
  <r>
    <s v="IDU-25793-399"/>
    <x v="16"/>
    <s v="76664-37050-DT"/>
    <s v="E-D-0.2"/>
    <n v="4"/>
    <s v="Aurea Corradino"/>
    <s v="acorradinoj@harvard.edu"/>
    <s v="United States"/>
    <s v="Exc"/>
    <s v="M"/>
    <n v="0.2"/>
    <n v="3.645"/>
    <n v="14.58"/>
    <s v="Excelsa"/>
    <s v="Medium"/>
  </r>
  <r>
    <s v="NUO-20013-488"/>
    <x v="16"/>
    <s v="03090-88267-BQ"/>
    <s v="A-D-0.2"/>
    <n v="6"/>
    <s v="Avrit Davidowsky"/>
    <s v="adavidowskyl@netvibes.com"/>
    <s v="United States"/>
    <s v="Ara"/>
    <s v="M"/>
    <n v="0.2"/>
    <n v="2.9849999999999999"/>
    <n v="17.91"/>
    <s v="Arabica"/>
    <s v="Medium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s v="Robusta"/>
    <s v="Medium"/>
  </r>
  <r>
    <s v="FEO-11834-332"/>
    <x v="18"/>
    <s v="95399-57205-HI"/>
    <s v="A-D-0.2"/>
    <n v="4"/>
    <s v="Iorgo Kleinert"/>
    <s v="ikleinertn@timesonline.co.uk"/>
    <s v="United States"/>
    <s v="Ara"/>
    <s v="M"/>
    <n v="0.2"/>
    <n v="2.9849999999999999"/>
    <n v="11.94"/>
    <s v="Arabica"/>
    <s v="Medium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s v="Arabica"/>
    <s v="Medium"/>
  </r>
  <r>
    <s v="OXY-65322-253"/>
    <x v="20"/>
    <s v="07591-92789-UA"/>
    <s v="E-M-0.2"/>
    <n v="3"/>
    <s v="Culley Farris"/>
    <s v=""/>
    <s v="United States"/>
    <s v="Exc"/>
    <s v="L"/>
    <n v="0.2"/>
    <n v="4.125"/>
    <n v="12.375"/>
    <s v="Excelsa"/>
    <s v="Light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s v="Arabica"/>
    <s v="Medium"/>
  </r>
  <r>
    <s v="WAG-26945-689"/>
    <x v="22"/>
    <s v="50124-88608-EO"/>
    <s v="A-M-0.2"/>
    <n v="5"/>
    <s v="Vivie Danneil"/>
    <s v="vdanneilr@mtv.com"/>
    <s v="Ireland"/>
    <s v="Ara"/>
    <s v="L"/>
    <n v="0.2"/>
    <n v="3.375"/>
    <n v="16.875"/>
    <s v="Arabica"/>
    <s v="Light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s v="Arabica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s v="Arabica"/>
    <s v="Dark"/>
  </r>
  <r>
    <s v="WOQ-36015-429"/>
    <x v="24"/>
    <s v="51427-89175-QJ"/>
    <s v="L-M-0.2"/>
    <n v="5"/>
    <s v="Adrian Swaine"/>
    <s v=""/>
    <s v="United States"/>
    <s v="Lib"/>
    <s v="L"/>
    <n v="0.2"/>
    <n v="4.3650000000000002"/>
    <n v="21.825000000000003"/>
    <s v="Liberica"/>
    <s v="Light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s v="Arabica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s v="Liberica"/>
    <s v="Medium"/>
  </r>
  <r>
    <s v="SCT-60553-454"/>
    <x v="25"/>
    <s v="39123-12846-YJ"/>
    <s v="L-L-0.2"/>
    <n v="5"/>
    <s v="Gallard Gatheral"/>
    <s v="ggatheralx@123-reg.co.uk"/>
    <s v="United States"/>
    <s v="Rob"/>
    <s v="D"/>
    <n v="0.2"/>
    <n v="4.7549999999999999"/>
    <n v="23.774999999999999"/>
    <s v="Robusta"/>
    <s v="Dark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s v="Liberica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s v="Arabica"/>
    <s v="Dark"/>
  </r>
  <r>
    <s v="QUQ-90580-772"/>
    <x v="28"/>
    <s v="77634-13918-GJ"/>
    <s v="L-M-0.2"/>
    <n v="2"/>
    <s v="Zorina Ponting"/>
    <s v="zponting10@altervista.org"/>
    <s v="United States"/>
    <s v="Lib"/>
    <s v="L"/>
    <n v="0.2"/>
    <n v="4.3650000000000002"/>
    <n v="8.73"/>
    <s v="Liberica"/>
    <s v="Light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s v="Liberica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s v="Robusta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s v="Robusta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s v="Liberica"/>
    <s v="Medium"/>
  </r>
  <r>
    <s v="XWC-20610-167"/>
    <x v="33"/>
    <s v="08350-81623-TF"/>
    <s v="E-D-0.2"/>
    <n v="2"/>
    <s v="Lorenzo Yeoland"/>
    <s v="lyeoland15@pbs.org"/>
    <s v="United States"/>
    <s v="Exc"/>
    <s v="M"/>
    <n v="0.2"/>
    <n v="3.645"/>
    <n v="7.29"/>
    <s v="Excelsa"/>
    <s v="Medium"/>
  </r>
  <r>
    <s v="GPU-79113-136"/>
    <x v="34"/>
    <s v="73284-01385-SJ"/>
    <s v="R-D-0.2"/>
    <n v="3"/>
    <s v="Abigail Tolworthy"/>
    <s v="atolworthy16@toplist.cz"/>
    <s v="United States"/>
    <s v="Rob"/>
    <s v="M"/>
    <n v="0.2"/>
    <n v="2.6849999999999996"/>
    <n v="8.0549999999999997"/>
    <s v="Robusta"/>
    <s v="Medium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s v="Liberica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s v="Excelsa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s v="Liberica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s v="Excelsa"/>
    <s v="Medium"/>
  </r>
  <r>
    <s v="VMW-26889-781"/>
    <x v="39"/>
    <s v="36078-91009-WU"/>
    <s v="A-L-0.2"/>
    <n v="2"/>
    <s v="Arda Curley"/>
    <s v="acurley1b@hao123.com"/>
    <s v="United States"/>
    <s v="Coffee Type"/>
    <s v="Roast Type"/>
    <n v="0.2"/>
    <n v="3.8849999999999998"/>
    <n v="7.77"/>
    <s v=""/>
    <b v="0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s v="Arabica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s v="Arabica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s v="Liberica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s v="Liberica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s v="Robusta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s v="Liberica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s v="Liberica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s v="Liberica"/>
    <s v="Light"/>
  </r>
  <r>
    <s v="CWK-60159-881"/>
    <x v="47"/>
    <s v="04671-85591-RT"/>
    <s v="E-D-0.2"/>
    <n v="3"/>
    <s v="Theda Grizard"/>
    <s v="tgrizard1k@odnoklassniki.ru"/>
    <s v="United States"/>
    <s v="Exc"/>
    <s v="M"/>
    <n v="0.2"/>
    <n v="3.645"/>
    <n v="10.935"/>
    <s v="Excelsa"/>
    <s v="Medium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s v="Excelsa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s v="Liberica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s v="Liberica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s v="Arabica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s v="Robusta"/>
    <s v="Dark"/>
  </r>
  <r>
    <s v="EEJ-16185-108"/>
    <x v="53"/>
    <s v="65552-60476-KY"/>
    <s v="L-L-0.2"/>
    <n v="5"/>
    <s v="Nona Linklater"/>
    <s v=""/>
    <s v="United States"/>
    <s v="Rob"/>
    <s v="D"/>
    <n v="0.2"/>
    <n v="4.7549999999999999"/>
    <n v="23.774999999999999"/>
    <s v="Robusta"/>
    <s v="Dark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s v="Arabica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s v="Robusta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s v="Robusta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s v="Robusta"/>
    <s v="Light"/>
  </r>
  <r>
    <s v="ANM-16388-634"/>
    <x v="58"/>
    <s v="77343-52608-FF"/>
    <s v="L-L-0.2"/>
    <n v="2"/>
    <s v="Nat Saleway"/>
    <s v="nsaleway1v@dedecms.com"/>
    <s v="United States"/>
    <s v="Rob"/>
    <s v="D"/>
    <n v="0.2"/>
    <n v="4.7549999999999999"/>
    <n v="9.51"/>
    <s v="Robusta"/>
    <s v="Dark"/>
  </r>
  <r>
    <s v="WYL-29300-070"/>
    <x v="59"/>
    <s v="42770-36274-QA"/>
    <s v="R-M-0.2"/>
    <n v="1"/>
    <s v="Hayward Goulter"/>
    <s v="hgoulter1w@abc.net.au"/>
    <s v="United States"/>
    <s v="Rob"/>
    <s v="L"/>
    <n v="0.2"/>
    <n v="2.9849999999999999"/>
    <n v="2.9849999999999999"/>
    <s v="Robusta"/>
    <s v="Light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s v="Robusta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s v="Excelsa"/>
    <s v="Light"/>
  </r>
  <r>
    <s v="GAZ-58626-277"/>
    <x v="62"/>
    <s v="69533-84907-FA"/>
    <s v="L-L-0.2"/>
    <n v="2"/>
    <s v="Shirlene Edmondson"/>
    <s v="sedmondson1z@theguardian.com"/>
    <s v="Ireland"/>
    <s v="Rob"/>
    <s v="D"/>
    <n v="0.2"/>
    <n v="4.7549999999999999"/>
    <n v="9.51"/>
    <s v="Robusta"/>
    <s v="Dark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s v="Arabica"/>
    <s v="Medium"/>
  </r>
  <r>
    <s v="LEF-83057-763"/>
    <x v="64"/>
    <s v="15395-90855-VB"/>
    <s v="L-M-0.2"/>
    <n v="5"/>
    <s v="Alikee Carryer"/>
    <s v=""/>
    <s v="United States"/>
    <s v="Lib"/>
    <s v="L"/>
    <n v="0.2"/>
    <n v="4.3650000000000002"/>
    <n v="21.825000000000003"/>
    <s v="Liberica"/>
    <s v="Light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s v="Excelsa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s v="Robusta"/>
    <s v="Dark"/>
  </r>
  <r>
    <s v="AWT-22827-563"/>
    <x v="67"/>
    <s v="12018-75670-EU"/>
    <s v="R-L-0.2"/>
    <n v="1"/>
    <s v="Melania Beadle"/>
    <s v=""/>
    <s v="Ireland"/>
    <s v="Ara"/>
    <s v="D"/>
    <n v="0.2"/>
    <n v="3.5849999999999995"/>
    <n v="3.5849999999999995"/>
    <s v="Arabica"/>
    <s v="Dark"/>
  </r>
  <r>
    <s v="QLM-07145-668"/>
    <x v="68"/>
    <s v="86437-17399-FK"/>
    <s v="E-D-0.2"/>
    <n v="2"/>
    <s v="Colene Elgey"/>
    <s v="celgey25@webs.com"/>
    <s v="United States"/>
    <s v="Exc"/>
    <s v="M"/>
    <n v="0.2"/>
    <n v="3.645"/>
    <n v="7.29"/>
    <s v="Excelsa"/>
    <s v="Medium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s v="Arabica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s v="Robusta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s v="Arabica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s v="Liberica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s v="Liberica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s v="Robusta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s v="Liberica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s v="Arabica"/>
    <s v="Light"/>
  </r>
  <r>
    <s v="XXJ-47000-307"/>
    <x v="76"/>
    <s v="31582-23562-FM"/>
    <s v="A-D-0.2"/>
    <n v="4"/>
    <s v="Jeffrey Dufaire"/>
    <s v="jdufaire2d@fc2.com"/>
    <s v="United States"/>
    <s v="Ara"/>
    <s v="M"/>
    <n v="0.2"/>
    <n v="2.9849999999999999"/>
    <n v="11.94"/>
    <s v="Arabica"/>
    <s v="Medium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s v="Arabica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s v="Robusta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s v="Arabica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s v="Arabica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s v="Arabica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s v="Excelsa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s v="Excelsa"/>
    <s v="Light"/>
  </r>
  <r>
    <s v="ISL-11200-600"/>
    <x v="84"/>
    <s v="13654-85265-IL"/>
    <s v="A-D-0.2"/>
    <n v="6"/>
    <s v="Rudy Farquharson"/>
    <s v=""/>
    <s v="Ireland"/>
    <s v="Ara"/>
    <s v="M"/>
    <n v="0.2"/>
    <n v="2.9849999999999999"/>
    <n v="17.91"/>
    <s v="Arabica"/>
    <s v="Medium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s v="Arabica"/>
    <s v="Medium"/>
  </r>
  <r>
    <s v="EUH-08089-954"/>
    <x v="86"/>
    <s v="29050-93691-TS"/>
    <s v="A-D-0.2"/>
    <n v="2"/>
    <s v="Vicki Kirdsch"/>
    <s v="vkirdsch2o@google.fr"/>
    <s v="United States"/>
    <s v="Ara"/>
    <s v="M"/>
    <n v="0.2"/>
    <n v="2.9849999999999999"/>
    <n v="5.97"/>
    <s v="Arabica"/>
    <s v="Medium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s v="Arabica"/>
    <s v="Medium"/>
  </r>
  <r>
    <s v="OPY-30711-853"/>
    <x v="25"/>
    <s v="81861-66046-SU"/>
    <s v="A-D-0.2"/>
    <n v="1"/>
    <s v="Ruy Cancellieri"/>
    <s v=""/>
    <s v="Ireland"/>
    <s v="Ara"/>
    <s v="M"/>
    <n v="0.2"/>
    <n v="2.9849999999999999"/>
    <n v="2.9849999999999999"/>
    <s v="Arabica"/>
    <s v="Medium"/>
  </r>
  <r>
    <s v="DBC-44122-300"/>
    <x v="88"/>
    <s v="13366-78506-KP"/>
    <s v="L-M-0.2"/>
    <n v="3"/>
    <s v="Aube Follett"/>
    <s v=""/>
    <s v="United States"/>
    <s v="Lib"/>
    <s v="L"/>
    <n v="0.2"/>
    <n v="4.3650000000000002"/>
    <n v="13.095000000000001"/>
    <s v="Liberica"/>
    <s v="Light"/>
  </r>
  <r>
    <s v="FJQ-60035-234"/>
    <x v="89"/>
    <s v="08847-29858-HN"/>
    <s v="A-L-0.2"/>
    <n v="2"/>
    <s v="Rudiger Di Bartolomeo"/>
    <s v=""/>
    <s v="United States"/>
    <s v="Coffee Type"/>
    <s v="Roast Type"/>
    <n v="0.2"/>
    <n v="3.8849999999999998"/>
    <n v="7.77"/>
    <s v=""/>
    <b v="0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s v="Liberica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s v="Liberica"/>
    <s v="Dark"/>
  </r>
  <r>
    <s v="VZO-97265-841"/>
    <x v="92"/>
    <s v="87049-37901-FU"/>
    <s v="R-M-0.2"/>
    <n v="4"/>
    <s v="Bram Revel"/>
    <s v="brevel2v@fastcompany.com"/>
    <s v="United States"/>
    <s v="Rob"/>
    <s v="L"/>
    <n v="0.2"/>
    <n v="2.9849999999999999"/>
    <n v="11.94"/>
    <s v="Robusta"/>
    <s v="Light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s v="Liberica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s v="Arabica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s v="Excelsa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s v="Robusta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s v="Arabica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s v="Liberica"/>
    <s v="Dark"/>
  </r>
  <r>
    <s v="BRB-40903-533"/>
    <x v="99"/>
    <s v="09020-56774-GU"/>
    <s v="E-L-0.2"/>
    <n v="3"/>
    <s v="Marie-jeanne Redgrave"/>
    <s v="mredgrave32@cargocollective.com"/>
    <s v="United States"/>
    <s v="Lib"/>
    <s v="D"/>
    <n v="0.2"/>
    <n v="4.4550000000000001"/>
    <n v="13.365"/>
    <s v="Liberica"/>
    <s v="Dark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s v="Robusta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s v="Arabica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s v="Liberica"/>
    <s v="Medium"/>
  </r>
  <r>
    <s v="MSB-08397-648"/>
    <x v="103"/>
    <s v="49530-25460-RW"/>
    <s v="R-L-0.2"/>
    <n v="4"/>
    <s v="Carmina Hubbuck"/>
    <s v=""/>
    <s v="United States"/>
    <s v="Ara"/>
    <s v="D"/>
    <n v="0.2"/>
    <n v="3.5849999999999995"/>
    <n v="14.339999999999998"/>
    <s v="Arabica"/>
    <s v="Dark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s v="Liberica"/>
    <s v="Light"/>
  </r>
  <r>
    <s v="MXM-42948-061"/>
    <x v="105"/>
    <s v="20203-03950-FY"/>
    <s v="L-L-0.2"/>
    <n v="4"/>
    <s v="Geneva Standley"/>
    <s v="gstandley38@dion.ne.jp"/>
    <s v="Ireland"/>
    <s v="Rob"/>
    <s v="D"/>
    <n v="0.2"/>
    <n v="4.7549999999999999"/>
    <n v="19.02"/>
    <s v="Robusta"/>
    <s v="Dark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s v="Liberica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s v="Excelsa"/>
    <s v="Dark"/>
  </r>
  <r>
    <s v="TKL-20738-660"/>
    <x v="107"/>
    <s v="47939-53158-LS"/>
    <s v="E-M-0.2"/>
    <n v="1"/>
    <s v="Cordi Switsur"/>
    <s v="cswitsur3b@chronoengine.com"/>
    <s v="United States"/>
    <s v="Exc"/>
    <s v="L"/>
    <n v="0.2"/>
    <n v="4.125"/>
    <n v="4.125"/>
    <s v="Excelsa"/>
    <s v="Light"/>
  </r>
  <r>
    <s v="TKL-20738-660"/>
    <x v="107"/>
    <s v="47939-53158-LS"/>
    <s v="A-L-0.2"/>
    <n v="1"/>
    <s v="Cordi Switsur"/>
    <s v="cswitsur3b@chronoengine.com"/>
    <s v="United States"/>
    <s v="Coffee Type"/>
    <s v="Roast Type"/>
    <n v="0.2"/>
    <n v="3.8849999999999998"/>
    <n v="3.8849999999999998"/>
    <s v=""/>
    <b v="0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s v="Excelsa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s v="Arabica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s v="Liberica"/>
    <s v="Light"/>
  </r>
  <r>
    <s v="MWP-46239-785"/>
    <x v="110"/>
    <s v="87979-56781-YV"/>
    <s v="L-M-0.2"/>
    <n v="5"/>
    <s v="Stanford Rodliff"/>
    <s v="srodliff3g@ted.com"/>
    <s v="United States"/>
    <s v="Lib"/>
    <s v="L"/>
    <n v="0.2"/>
    <n v="4.3650000000000002"/>
    <n v="21.825000000000003"/>
    <s v="Liberica"/>
    <s v="Light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s v="Liberica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s v="Arabica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s v="Liberica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s v="Arabica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s v="Excelsa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s v="Arabica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s v="Excelsa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s v="Arabica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s v="Liberica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s v="Excelsa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s v="Arabica"/>
    <s v="Light"/>
  </r>
  <r>
    <s v="QUU-91729-492"/>
    <x v="121"/>
    <s v="90312-11148-LA"/>
    <s v="A-D-0.2"/>
    <n v="4"/>
    <s v="Lowell Keenleyside"/>
    <s v="lkeenleyside3s@topsy.com"/>
    <s v="United States"/>
    <s v="Ara"/>
    <s v="M"/>
    <n v="0.2"/>
    <n v="2.9849999999999999"/>
    <n v="11.94"/>
    <s v="Arabica"/>
    <s v="Medium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s v="Excelsa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s v="Excelsa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s v="Liberica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s v="Liberica"/>
    <s v="Dark"/>
  </r>
  <r>
    <s v="LOO-35324-159"/>
    <x v="126"/>
    <s v="68412-11126-YJ"/>
    <s v="A-L-0.2"/>
    <n v="4"/>
    <s v="Boyd Bett"/>
    <s v="bbett3x@google.de"/>
    <s v="United States"/>
    <s v="Coffee Type"/>
    <s v="Roast Type"/>
    <n v="0.2"/>
    <n v="3.8849999999999998"/>
    <n v="15.54"/>
    <s v=""/>
    <b v="0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s v="Excelsa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s v="Liberica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s v="Excelsa"/>
    <s v="Light"/>
  </r>
  <r>
    <s v="QNA-31113-984"/>
    <x v="129"/>
    <s v="60512-78550-WS"/>
    <s v="L-M-0.2"/>
    <n v="4"/>
    <s v="Osmund Clausen-Thue"/>
    <s v="oclausenthue41@marriott.com"/>
    <s v="United States"/>
    <s v="Lib"/>
    <s v="L"/>
    <n v="0.2"/>
    <n v="4.3650000000000002"/>
    <n v="17.46"/>
    <s v="Liberica"/>
    <s v="Light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s v="Liberica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s v="Excelsa"/>
    <s v="Medium"/>
  </r>
  <r>
    <s v="DFS-49954-707"/>
    <x v="131"/>
    <s v="39019-13649-CL"/>
    <s v="E-D-0.2"/>
    <n v="5"/>
    <s v="Giacobo Skingle"/>
    <s v="gskingle44@clickbank.net"/>
    <s v="United States"/>
    <s v="Exc"/>
    <s v="M"/>
    <n v="0.2"/>
    <n v="3.645"/>
    <n v="18.225000000000001"/>
    <s v="Excelsa"/>
    <s v="Medium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s v="Arabica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s v="Liberica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s v="Arabica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s v="Robusta"/>
    <s v="Medium"/>
  </r>
  <r>
    <s v="YET-17732-678"/>
    <x v="135"/>
    <s v="57235-92842-DK"/>
    <s v="R-D-0.2"/>
    <n v="1"/>
    <s v="Hetti Penson"/>
    <s v=""/>
    <s v="United States"/>
    <s v="Rob"/>
    <s v="M"/>
    <n v="0.2"/>
    <n v="2.6849999999999996"/>
    <n v="2.6849999999999996"/>
    <s v="Robusta"/>
    <s v="Medium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s v="Arabica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s v="Arabica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s v="Arabica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s v="Robusta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s v="Robusta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s v="Liberica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s v="Excelsa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s v="Arabica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s v="Excelsa"/>
    <s v="Dark"/>
  </r>
  <r>
    <s v="NEU-86533-016"/>
    <x v="144"/>
    <s v="96544-91644-IT"/>
    <s v="R-D-0.2"/>
    <n v="6"/>
    <s v="Gerardo Schonfeld"/>
    <s v="gschonfeld4j@oracle.com"/>
    <s v="United States"/>
    <s v="Rob"/>
    <s v="M"/>
    <n v="0.2"/>
    <n v="2.6849999999999996"/>
    <n v="16.11"/>
    <s v="Robusta"/>
    <s v="Medium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s v="Excelsa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s v="Robusta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s v="Robusta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s v="Excelsa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s v="Arabica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s v="Robusta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s v="Excelsa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s v="Excelsa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s v="Excelsa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s v="Robusta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s v="Excelsa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s v="Excelsa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s v="Excelsa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s v="Robusta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s v="Arabica"/>
    <s v="Light"/>
  </r>
  <r>
    <s v="NWT-78222-575"/>
    <x v="157"/>
    <s v="75986-98864-EZ"/>
    <s v="A-D-0.2"/>
    <n v="1"/>
    <s v="Tiffany Scardafield"/>
    <s v=""/>
    <s v="Ireland"/>
    <s v="Ara"/>
    <s v="M"/>
    <n v="0.2"/>
    <n v="2.9849999999999999"/>
    <n v="2.9849999999999999"/>
    <s v="Arabica"/>
    <s v="Medium"/>
  </r>
  <r>
    <s v="EOI-02511-919"/>
    <x v="158"/>
    <s v="66776-88682-RG"/>
    <s v="E-L-0.2"/>
    <n v="5"/>
    <s v="Abrahan Mussen"/>
    <s v="amussen50@51.la"/>
    <s v="United States"/>
    <s v="Lib"/>
    <s v="D"/>
    <n v="0.2"/>
    <n v="4.4550000000000001"/>
    <n v="22.274999999999999"/>
    <s v="Liberica"/>
    <s v="Dark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s v="Arabica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s v="Robusta"/>
    <s v="Dark"/>
  </r>
  <r>
    <s v="SBI-60013-494"/>
    <x v="159"/>
    <s v="55232-81621-BX"/>
    <s v="E-M-0.2"/>
    <n v="2"/>
    <s v="Tory Walas"/>
    <s v="twalas53@google.ca"/>
    <s v="United States"/>
    <s v="Exc"/>
    <s v="L"/>
    <n v="0.2"/>
    <n v="4.125"/>
    <n v="8.25"/>
    <s v="Excelsa"/>
    <s v="Light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s v="Arabica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s v="Excelsa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s v="Robusta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s v="Liberica"/>
    <s v="Medium"/>
  </r>
  <r>
    <s v="PKR-88575-066"/>
    <x v="163"/>
    <s v="28728-47861-TZ"/>
    <s v="E-L-0.2"/>
    <n v="1"/>
    <s v="Astrix Kitchingham"/>
    <s v="akitchingham58@com.com"/>
    <s v="United States"/>
    <s v="Lib"/>
    <s v="D"/>
    <n v="0.2"/>
    <n v="4.4550000000000001"/>
    <n v="4.4550000000000001"/>
    <s v="Liberica"/>
    <s v="Dark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s v="Liberica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s v="Liberica"/>
    <s v="Medium"/>
  </r>
  <r>
    <s v="DDO-71442-967"/>
    <x v="165"/>
    <s v="89422-58281-FD"/>
    <s v="L-D-0.2"/>
    <n v="5"/>
    <s v="Alisun Baudino"/>
    <s v="abaudino5b@netvibes.com"/>
    <s v="United States"/>
    <s v="Lib"/>
    <s v="M"/>
    <n v="0.2"/>
    <n v="3.8849999999999998"/>
    <n v="19.424999999999997"/>
    <s v="Liberica"/>
    <s v="Medium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s v="Excelsa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s v="Excelsa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s v="Excelsa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s v="Arabica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s v="Excelsa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s v="Liberica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s v="Liberica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s v="Liberica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s v="Excelsa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s v="Liberica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s v="Liberica"/>
    <s v="Dark"/>
  </r>
  <r>
    <s v="WMP-68847-770"/>
    <x v="173"/>
    <s v="37490-01572-JW"/>
    <s v="L-L-0.2"/>
    <n v="1"/>
    <s v="Vanna Le - Count"/>
    <s v="vle5n@disqus.com"/>
    <s v="United States"/>
    <s v="Rob"/>
    <s v="D"/>
    <n v="0.2"/>
    <n v="4.7549999999999999"/>
    <n v="4.7549999999999999"/>
    <s v="Robusta"/>
    <s v="Dark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s v="Excelsa"/>
    <s v="Medium"/>
  </r>
  <r>
    <s v="TJG-73587-353"/>
    <x v="175"/>
    <s v="24766-58139-GT"/>
    <s v="R-D-0.2"/>
    <n v="3"/>
    <s v="Kendra Glison"/>
    <s v=""/>
    <s v="United States"/>
    <s v="Rob"/>
    <s v="M"/>
    <n v="0.2"/>
    <n v="2.6849999999999996"/>
    <n v="8.0549999999999997"/>
    <s v="Robusta"/>
    <s v="Medium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s v="Arabica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s v="Arabica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s v="Excelsa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s v="Arabica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s v="Liberica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s v="Excelsa"/>
    <s v="Light"/>
  </r>
  <r>
    <s v="GSJ-01065-125"/>
    <x v="181"/>
    <s v="69779-40609-RS"/>
    <s v="E-D-0.2"/>
    <n v="4"/>
    <s v="Dael Camilletti"/>
    <s v="dcamilletti5w@businesswire.com"/>
    <s v="United States"/>
    <s v="Exc"/>
    <s v="M"/>
    <n v="0.2"/>
    <n v="3.645"/>
    <n v="14.58"/>
    <s v="Excelsa"/>
    <s v="Medium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s v="Robusta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s v="Liberica"/>
    <s v="Light"/>
  </r>
  <r>
    <s v="BNQ-88920-567"/>
    <x v="184"/>
    <s v="27226-53717-SY"/>
    <s v="L-D-0.2"/>
    <n v="6"/>
    <s v="Ilka Gurnee"/>
    <s v="igurnee5z@usnews.com"/>
    <s v="United States"/>
    <s v="Lib"/>
    <s v="M"/>
    <n v="0.2"/>
    <n v="3.8849999999999998"/>
    <n v="23.31"/>
    <s v="Liberica"/>
    <s v="Medium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s v="Liberica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s v="Excelsa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s v="Arabica"/>
    <s v="Medium"/>
  </r>
  <r>
    <s v="BLQ-03709-265"/>
    <x v="148"/>
    <s v="72463-75685-MV"/>
    <s v="R-L-0.2"/>
    <n v="3"/>
    <s v="Charis Crosier"/>
    <s v="ccrosier63@xrea.com"/>
    <s v="United States"/>
    <s v="Ara"/>
    <s v="D"/>
    <n v="0.2"/>
    <n v="3.5849999999999995"/>
    <n v="10.754999999999999"/>
    <s v="Arabica"/>
    <s v="Dark"/>
  </r>
  <r>
    <s v="BLQ-03709-265"/>
    <x v="148"/>
    <s v="72463-75685-MV"/>
    <s v="R-M-0.2"/>
    <n v="5"/>
    <s v="Charis Crosier"/>
    <s v="ccrosier63@xrea.com"/>
    <s v="United States"/>
    <s v="Rob"/>
    <s v="L"/>
    <n v="0.2"/>
    <n v="2.9849999999999999"/>
    <n v="14.924999999999999"/>
    <s v="Robusta"/>
    <s v="Light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s v="Arabica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s v="Liberica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s v="Excelsa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s v="Liberica"/>
    <s v="Dark"/>
  </r>
  <r>
    <s v="PSS-22466-862"/>
    <x v="192"/>
    <s v="11550-78378-GE"/>
    <s v="R-L-0.2"/>
    <n v="4"/>
    <s v="Elsbeth Westerman"/>
    <s v="ewesterman69@si.edu"/>
    <s v="Ireland"/>
    <s v="Ara"/>
    <s v="D"/>
    <n v="0.2"/>
    <n v="3.5849999999999995"/>
    <n v="14.339999999999998"/>
    <s v="Arabica"/>
    <s v="Dark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s v="Arabica"/>
    <s v="Medium"/>
  </r>
  <r>
    <s v="ALA-62598-016"/>
    <x v="194"/>
    <s v="57145-03803-ZL"/>
    <s v="R-D-0.2"/>
    <n v="6"/>
    <s v="Noak Wyvill"/>
    <s v="nwyvill6b@naver.com"/>
    <s v="United Kingdom"/>
    <s v="Rob"/>
    <s v="M"/>
    <n v="0.2"/>
    <n v="2.6849999999999996"/>
    <n v="16.11"/>
    <s v="Robusta"/>
    <s v="Medium"/>
  </r>
  <r>
    <s v="EYE-70374-835"/>
    <x v="195"/>
    <s v="89115-11966-VF"/>
    <s v="R-L-0.2"/>
    <n v="5"/>
    <s v="Beltran Mathon"/>
    <s v="bmathon6c@barnesandnoble.com"/>
    <s v="United States"/>
    <s v="Ara"/>
    <s v="D"/>
    <n v="0.2"/>
    <n v="3.5849999999999995"/>
    <n v="17.924999999999997"/>
    <s v="Arabica"/>
    <s v="Dark"/>
  </r>
  <r>
    <s v="CCZ-19589-212"/>
    <x v="196"/>
    <s v="05754-41702-FG"/>
    <s v="L-M-0.2"/>
    <n v="2"/>
    <s v="Kristos Streight"/>
    <s v="kstreight6d@about.com"/>
    <s v="United States"/>
    <s v="Lib"/>
    <s v="L"/>
    <n v="0.2"/>
    <n v="4.3650000000000002"/>
    <n v="8.73"/>
    <s v="Liberica"/>
    <s v="Light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s v="Arabica"/>
    <s v="Medium"/>
  </r>
  <r>
    <s v="YFH-87456-208"/>
    <x v="198"/>
    <s v="23600-98432-ME"/>
    <s v="L-M-0.2"/>
    <n v="2"/>
    <s v="Sinclare Edsell"/>
    <s v=""/>
    <s v="United States"/>
    <s v="Lib"/>
    <s v="L"/>
    <n v="0.2"/>
    <n v="4.3650000000000002"/>
    <n v="8.73"/>
    <s v="Liberica"/>
    <s v="Light"/>
  </r>
  <r>
    <s v="JLN-14700-924"/>
    <x v="199"/>
    <s v="79058-02767-CP"/>
    <s v="L-L-0.2"/>
    <n v="5"/>
    <s v="Conny Gheraldi"/>
    <s v="cgheraldi6g@opera.com"/>
    <s v="United Kingdom"/>
    <s v="Rob"/>
    <s v="D"/>
    <n v="0.2"/>
    <n v="4.7549999999999999"/>
    <n v="23.774999999999999"/>
    <s v="Robusta"/>
    <s v="Dark"/>
  </r>
  <r>
    <s v="JVW-22582-137"/>
    <x v="200"/>
    <s v="89208-74646-UK"/>
    <s v="E-M-0.2"/>
    <n v="5"/>
    <s v="Beryle Kenwell"/>
    <s v="bkenwell6h@over-blog.com"/>
    <s v="United States"/>
    <s v="Exc"/>
    <s v="L"/>
    <n v="0.2"/>
    <n v="4.125"/>
    <n v="20.625"/>
    <s v="Excelsa"/>
    <s v="Light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s v="Liberica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s v="Liberica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s v="Liberica"/>
    <s v="Dark"/>
  </r>
  <r>
    <s v="JJX-83339-346"/>
    <x v="204"/>
    <s v="32928-18158-OW"/>
    <s v="R-L-0.2"/>
    <n v="1"/>
    <s v="Craggy Bril"/>
    <s v=""/>
    <s v="United States"/>
    <s v="Ara"/>
    <s v="D"/>
    <n v="0.2"/>
    <n v="3.5849999999999995"/>
    <n v="3.5849999999999995"/>
    <s v="Arabica"/>
    <s v="Dark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s v="Robusta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s v="Excelsa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s v="Arabica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s v="Robusta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s v="Excelsa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s v="Excelsa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s v="Liberica"/>
    <s v="Medium"/>
  </r>
  <r>
    <s v="HVW-25584-144"/>
    <x v="212"/>
    <s v="93405-51204-UW"/>
    <s v="L-L-0.2"/>
    <n v="5"/>
    <s v="Lexie Mallan"/>
    <s v="lmallan6t@state.gov"/>
    <s v="United States"/>
    <s v="Rob"/>
    <s v="D"/>
    <n v="0.2"/>
    <n v="4.7549999999999999"/>
    <n v="23.774999999999999"/>
    <s v="Robusta"/>
    <s v="Dark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s v="Liberica"/>
    <s v="Dark"/>
  </r>
  <r>
    <s v="VAJ-44572-469"/>
    <x v="63"/>
    <s v="79216-73157-TE"/>
    <s v="R-L-0.2"/>
    <n v="6"/>
    <s v="Delmar Beasant"/>
    <s v=""/>
    <s v="Ireland"/>
    <s v="Ara"/>
    <s v="D"/>
    <n v="0.2"/>
    <n v="3.5849999999999995"/>
    <n v="21.509999999999998"/>
    <s v="Arabica"/>
    <s v="Dark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s v="Arabica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s v="Liberica"/>
    <s v="Light"/>
  </r>
  <r>
    <s v="OGB-91614-810"/>
    <x v="216"/>
    <s v="08909-77713-CG"/>
    <s v="R-M-0.2"/>
    <n v="1"/>
    <s v="Mercedes Acott"/>
    <s v="macott6y@pagesperso-orange.fr"/>
    <s v="United States"/>
    <s v="Rob"/>
    <s v="L"/>
    <n v="0.2"/>
    <n v="2.9849999999999999"/>
    <n v="2.9849999999999999"/>
    <s v="Robusta"/>
    <s v="Light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s v="Excelsa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s v="Arabica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s v="Liberica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s v="Robusta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s v="Robusta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s v="Liberica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s v="Excelsa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s v="Excelsa"/>
    <s v="Dark"/>
  </r>
  <r>
    <s v="DKB-78053-329"/>
    <x v="223"/>
    <s v="12444-05174-OO"/>
    <s v="R-M-0.2"/>
    <n v="2"/>
    <s v="Irv Hay"/>
    <s v="ihay77@lulu.com"/>
    <s v="United Kingdom"/>
    <s v="Rob"/>
    <s v="L"/>
    <n v="0.2"/>
    <n v="2.9849999999999999"/>
    <n v="5.97"/>
    <s v="Robusta"/>
    <s v="Light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s v="Robusta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s v="Robusta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s v="Excelsa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s v="Liberica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s v="Robusta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s v="Arabica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s v="Excelsa"/>
    <s v="Dark"/>
  </r>
  <r>
    <s v="IHS-71573-008"/>
    <x v="228"/>
    <s v="07972-83134-NM"/>
    <s v="E-D-0.2"/>
    <n v="6"/>
    <s v="Silvana Northeast"/>
    <s v="snortheast7f@mashable.com"/>
    <s v="United States"/>
    <s v="Exc"/>
    <s v="M"/>
    <n v="0.2"/>
    <n v="3.645"/>
    <n v="21.87"/>
    <s v="Excelsa"/>
    <s v="Medium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s v="Arabica"/>
    <s v="Dark"/>
  </r>
  <r>
    <s v="WBK-62297-910"/>
    <x v="230"/>
    <s v="25514-23938-IQ"/>
    <s v="A-D-0.2"/>
    <n v="2"/>
    <s v="Monica Fearon"/>
    <s v="mfearon7h@reverbnation.com"/>
    <s v="United States"/>
    <s v="Ara"/>
    <s v="M"/>
    <n v="0.2"/>
    <n v="2.9849999999999999"/>
    <n v="5.97"/>
    <s v="Arabica"/>
    <s v="Medium"/>
  </r>
  <r>
    <s v="OGY-19377-175"/>
    <x v="231"/>
    <s v="49084-44492-OJ"/>
    <s v="E-D-0.5"/>
    <n v="1"/>
    <s v="Barney Chisnell"/>
    <s v=""/>
    <s v="Ireland"/>
    <s v="Exc"/>
    <s v="D"/>
    <n v="0.5"/>
    <n v="7.29"/>
    <n v="7.29"/>
    <s v="Excelsa"/>
    <s v="Dark"/>
  </r>
  <r>
    <s v="ESR-66651-814"/>
    <x v="80"/>
    <s v="76624-72205-CK"/>
    <s v="A-D-0.2"/>
    <n v="4"/>
    <s v="Jasper Sisneros"/>
    <s v="jsisneros7j@a8.net"/>
    <s v="United States"/>
    <s v="Ara"/>
    <s v="M"/>
    <n v="0.2"/>
    <n v="2.9849999999999999"/>
    <n v="11.94"/>
    <s v="Arabica"/>
    <s v="Medium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s v="Robusta"/>
    <s v="Light"/>
  </r>
  <r>
    <s v="MDC-03318-645"/>
    <x v="233"/>
    <s v="43974-44760-QI"/>
    <s v="A-L-0.2"/>
    <n v="2"/>
    <s v="Warner Maddox"/>
    <s v="wmaddox7l@timesonline.co.uk"/>
    <s v="United States"/>
    <s v="Coffee Type"/>
    <s v="Roast Type"/>
    <n v="0.2"/>
    <n v="3.8849999999999998"/>
    <n v="7.77"/>
    <s v=""/>
    <b v="0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s v="Arabica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s v="Excelsa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s v="Robusta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s v="Excelsa"/>
    <s v="Light"/>
  </r>
  <r>
    <s v="XWD-18933-006"/>
    <x v="238"/>
    <s v="79420-11075-MY"/>
    <s v="A-L-0.2"/>
    <n v="2"/>
    <s v="Emlynne Palfrey"/>
    <s v="epalfrey7q@devhub.com"/>
    <s v="United States"/>
    <s v="Coffee Type"/>
    <s v="Roast Type"/>
    <n v="0.2"/>
    <n v="3.8849999999999998"/>
    <n v="7.77"/>
    <s v=""/>
    <b v="0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s v="Liberica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s v="Excelsa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s v="Excelsa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s v="Arabica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s v="Robusta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s v="Excelsa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s v="Liberica"/>
    <s v="Light"/>
  </r>
  <r>
    <s v="EFB-72860-209"/>
    <x v="244"/>
    <s v="53035-99701-WG"/>
    <s v="A-M-0.2"/>
    <n v="4"/>
    <s v="Byram Mergue"/>
    <s v="bmergue7y@umn.edu"/>
    <s v="United States"/>
    <s v="Ara"/>
    <s v="L"/>
    <n v="0.2"/>
    <n v="3.375"/>
    <n v="13.5"/>
    <s v="Arabica"/>
    <s v="Light"/>
  </r>
  <r>
    <s v="GMM-72397-378"/>
    <x v="245"/>
    <s v="45899-92796-EI"/>
    <s v="R-L-0.2"/>
    <n v="4"/>
    <s v="Kerr Patise"/>
    <s v="kpatise7z@jigsy.com"/>
    <s v="United States"/>
    <s v="Ara"/>
    <s v="D"/>
    <n v="0.2"/>
    <n v="3.5849999999999995"/>
    <n v="14.339999999999998"/>
    <s v="Arabica"/>
    <s v="Dark"/>
  </r>
  <r>
    <s v="LYP-52345-883"/>
    <x v="246"/>
    <s v="17649-28133-PY"/>
    <s v="E-M-0.5"/>
    <n v="1"/>
    <s v="Mathew Goulter"/>
    <s v=""/>
    <s v="Ireland"/>
    <s v="Exc"/>
    <s v="M"/>
    <n v="0.5"/>
    <n v="8.25"/>
    <n v="8.25"/>
    <s v="Excelsa"/>
    <s v="Medium"/>
  </r>
  <r>
    <s v="DFK-35846-692"/>
    <x v="247"/>
    <s v="49612-33852-CN"/>
    <s v="R-D-0.2"/>
    <n v="5"/>
    <s v="Marris Grcic"/>
    <s v=""/>
    <s v="United States"/>
    <s v="Rob"/>
    <s v="M"/>
    <n v="0.2"/>
    <n v="2.6849999999999996"/>
    <n v="13.424999999999997"/>
    <s v="Robusta"/>
    <s v="Medium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s v="Arabica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s v="Excelsa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s v="Arabica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s v="Arabica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s v="Excelsa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s v="Excelsa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s v="Robusta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s v="Robusta"/>
    <s v="Dark"/>
  </r>
  <r>
    <s v="YIS-96268-844"/>
    <x v="227"/>
    <s v="60221-67036-TD"/>
    <s v="E-L-0.2"/>
    <n v="6"/>
    <s v="Ken Lestrange"/>
    <s v="klestrange8a@lulu.com"/>
    <s v="United States"/>
    <s v="Lib"/>
    <s v="D"/>
    <n v="0.2"/>
    <n v="4.4550000000000001"/>
    <n v="26.73"/>
    <s v="Liberica"/>
    <s v="Dark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s v="Excelsa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s v="Arabica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M"/>
    <n v="0.2"/>
    <n v="3.8849999999999998"/>
    <n v="15.54"/>
    <s v="Liberica"/>
    <s v="Medium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s v="Arabica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s v="Excelsa"/>
    <s v="Dark"/>
  </r>
  <r>
    <s v="KTX-17944-494"/>
    <x v="257"/>
    <s v="74330-29286-RO"/>
    <s v="A-L-0.2"/>
    <n v="1"/>
    <s v="Claudetta Rushe"/>
    <s v="crushe8n@about.me"/>
    <s v="United States"/>
    <s v="Coffee Type"/>
    <s v="Roast Type"/>
    <n v="0.2"/>
    <n v="3.8849999999999998"/>
    <n v="3.8849999999999998"/>
    <s v=""/>
    <b v="0"/>
  </r>
  <r>
    <s v="RDM-99811-230"/>
    <x v="258"/>
    <s v="22349-47389-GY"/>
    <s v="L-M-0.2"/>
    <n v="5"/>
    <s v="Benn Checci"/>
    <s v="bchecci8h@usa.gov"/>
    <s v="United Kingdom"/>
    <s v="Lib"/>
    <s v="L"/>
    <n v="0.2"/>
    <n v="4.3650000000000002"/>
    <n v="21.825000000000003"/>
    <s v="Liberica"/>
    <s v="Light"/>
  </r>
  <r>
    <s v="JTU-55897-581"/>
    <x v="259"/>
    <s v="70290-38099-GB"/>
    <s v="R-M-0.2"/>
    <n v="5"/>
    <s v="Janifer Bagot"/>
    <s v="jbagot8i@mac.com"/>
    <s v="United States"/>
    <s v="Rob"/>
    <s v="L"/>
    <n v="0.2"/>
    <n v="2.9849999999999999"/>
    <n v="14.924999999999999"/>
    <s v="Robusta"/>
    <s v="Light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s v="Arabica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s v="Arabica"/>
    <s v="Medium"/>
  </r>
  <r>
    <s v="AEL-51169-725"/>
    <x v="262"/>
    <s v="37430-29579-HD"/>
    <s v="L-M-0.2"/>
    <n v="6"/>
    <s v="Eveleen Bletsor"/>
    <s v="ebletsor8l@vinaora.com"/>
    <s v="United States"/>
    <s v="Lib"/>
    <s v="L"/>
    <n v="0.2"/>
    <n v="4.3650000000000002"/>
    <n v="26.19"/>
    <s v="Liberica"/>
    <s v="Light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s v="Excelsa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s v="Excelsa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s v="Robusta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s v="Robusta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s v="Robusta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s v="Excelsa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s v="Excelsa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s v="Excelsa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s v="Arabica"/>
    <s v="Medium"/>
  </r>
  <r>
    <s v="UJQ-54441-340"/>
    <x v="268"/>
    <s v="26822-19510-SD"/>
    <s v="E-M-0.2"/>
    <n v="2"/>
    <s v="Gabie Tweed"/>
    <s v="gtweed8v@yolasite.com"/>
    <s v="United States"/>
    <s v="Exc"/>
    <s v="L"/>
    <n v="0.2"/>
    <n v="4.125"/>
    <n v="8.25"/>
    <s v="Excelsa"/>
    <s v="Light"/>
  </r>
  <r>
    <s v="UJQ-54441-340"/>
    <x v="268"/>
    <s v="26822-19510-SD"/>
    <s v="A-L-0.2"/>
    <n v="5"/>
    <s v="Gabie Tweed"/>
    <s v="gtweed8v@yolasite.com"/>
    <s v="United States"/>
    <s v="Coffee Type"/>
    <s v="Roast Type"/>
    <n v="0.2"/>
    <n v="3.8849999999999998"/>
    <n v="19.424999999999997"/>
    <s v=""/>
    <b v="0"/>
  </r>
  <r>
    <s v="OWY-43108-475"/>
    <x v="269"/>
    <s v="06432-73165-ML"/>
    <s v="A-M-0.2"/>
    <n v="6"/>
    <s v="Gaile Goggin"/>
    <s v="ggoggin8x@wix.com"/>
    <s v="Ireland"/>
    <s v="Ara"/>
    <s v="L"/>
    <n v="0.2"/>
    <n v="3.375"/>
    <n v="20.25"/>
    <s v="Arabica"/>
    <s v="Light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s v="Liberica"/>
    <s v="Dark"/>
  </r>
  <r>
    <s v="CNY-06284-066"/>
    <x v="270"/>
    <s v="63985-64148-MG"/>
    <s v="E-D-0.2"/>
    <n v="5"/>
    <s v="Donica Bonhome"/>
    <s v="dbonhome8z@shinystat.com"/>
    <s v="United States"/>
    <s v="Exc"/>
    <s v="M"/>
    <n v="0.2"/>
    <n v="3.645"/>
    <n v="18.225000000000001"/>
    <s v="Excelsa"/>
    <s v="Medium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s v="Excelsa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s v="Arabica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s v="Robusta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s v="Robusta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s v="Liberica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s v="Robusta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s v="Robusta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s v="Robusta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s v="Arabica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s v="Robusta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s v="Robusta"/>
    <s v="Light"/>
  </r>
  <r>
    <s v="DOH-92927-530"/>
    <x v="281"/>
    <s v="12839-56537-TQ"/>
    <s v="L-L-0.2"/>
    <n v="6"/>
    <s v="Clement Vasiliev"/>
    <s v="cvasiliev9b@discuz.net"/>
    <s v="United States"/>
    <s v="Rob"/>
    <s v="D"/>
    <n v="0.2"/>
    <n v="4.7549999999999999"/>
    <n v="28.53"/>
    <s v="Robusta"/>
    <s v="Dark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s v="Arabica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s v="Excelsa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s v="Excelsa"/>
    <s v="Light"/>
  </r>
  <r>
    <s v="DWW-28642-549"/>
    <x v="285"/>
    <s v="91181-19412-RQ"/>
    <s v="E-D-0.2"/>
    <n v="2"/>
    <s v="Emmaline Rasmus"/>
    <s v="erasmus9f@techcrunch.com"/>
    <s v="United States"/>
    <s v="Exc"/>
    <s v="M"/>
    <n v="0.2"/>
    <n v="3.645"/>
    <n v="7.29"/>
    <s v="Excelsa"/>
    <s v="Medium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s v="Excelsa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s v="Excelsa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s v="Liberica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s v="Robusta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s v="Robusta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s v="Robusta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s v="Arabica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s v="Liberica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s v="Excelsa"/>
    <s v="Light"/>
  </r>
  <r>
    <s v="JPB-45297-000"/>
    <x v="293"/>
    <s v="83105-86631-IU"/>
    <s v="R-L-0.2"/>
    <n v="4"/>
    <s v="Dell Daveridge"/>
    <s v="ddaveridge9p@arstechnica.com"/>
    <s v="United States"/>
    <s v="Ara"/>
    <s v="D"/>
    <n v="0.2"/>
    <n v="3.5849999999999995"/>
    <n v="14.339999999999998"/>
    <s v="Arabica"/>
    <s v="Dark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s v="Arabica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s v="Arabica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s v="Excelsa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s v="Arabica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s v="Arabica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s v="Arabica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s v="Liberica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s v="Arabica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s v="Arabica"/>
    <s v="Light"/>
  </r>
  <r>
    <s v="FEP-36895-658"/>
    <x v="303"/>
    <s v="44699-43836-UH"/>
    <s v="R-L-0.2"/>
    <n v="6"/>
    <s v="Yuma Skipsey"/>
    <s v="yskipsey9z@spotify.com"/>
    <s v="United Kingdom"/>
    <s v="Ara"/>
    <s v="D"/>
    <n v="0.2"/>
    <n v="3.5849999999999995"/>
    <n v="21.509999999999998"/>
    <s v="Arabica"/>
    <s v="Dark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s v="Robusta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s v="Robusta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s v="Excelsa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s v="Liberica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s v="Excelsa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s v="Liberica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s v="Excelsa"/>
    <s v="Dark"/>
  </r>
  <r>
    <s v="DGL-29648-995"/>
    <x v="307"/>
    <s v="59367-30821-ZQ"/>
    <s v="L-M-0.2"/>
    <n v="2"/>
    <s v="Silvio Iorizzi"/>
    <s v=""/>
    <s v="United States"/>
    <s v="Lib"/>
    <s v="L"/>
    <n v="0.2"/>
    <n v="4.3650000000000002"/>
    <n v="8.73"/>
    <s v="Liberica"/>
    <s v="Light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s v="Excelsa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s v="Excelsa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s v="Excelsa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s v="Arabica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s v="Robusta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s v="Arabica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s v="Liberica"/>
    <s v="Light"/>
  </r>
  <r>
    <s v="FUX-85791-078"/>
    <x v="156"/>
    <s v="59122-08794-WT"/>
    <s v="A-M-0.2"/>
    <n v="2"/>
    <s v="Waylin Hollingdale"/>
    <s v="whollingdaleaf@about.me"/>
    <s v="United States"/>
    <s v="Ara"/>
    <s v="L"/>
    <n v="0.2"/>
    <n v="3.375"/>
    <n v="6.75"/>
    <s v="Arabica"/>
    <s v="Light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s v="Robusta"/>
    <s v="Medium"/>
  </r>
  <r>
    <s v="VQV-59984-866"/>
    <x v="315"/>
    <s v="48854-01899-FN"/>
    <s v="R-D-0.2"/>
    <n v="3"/>
    <s v="Vanya Skullet"/>
    <s v="vskulletah@tinyurl.com"/>
    <s v="Ireland"/>
    <s v="Rob"/>
    <s v="M"/>
    <n v="0.2"/>
    <n v="2.6849999999999996"/>
    <n v="8.0549999999999997"/>
    <s v="Robusta"/>
    <s v="Medium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s v="Arabica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s v="Robusta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s v="Liberica"/>
    <s v="Dark"/>
  </r>
  <r>
    <s v="RJV-08261-583"/>
    <x v="182"/>
    <s v="48497-29281-FE"/>
    <s v="A-D-0.2"/>
    <n v="5"/>
    <s v="Pren Bess"/>
    <s v="pbessal@qq.com"/>
    <s v="United States"/>
    <s v="Ara"/>
    <s v="M"/>
    <n v="0.2"/>
    <n v="2.9849999999999999"/>
    <n v="14.924999999999999"/>
    <s v="Arabica"/>
    <s v="Medium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s v="Excelsa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s v="Excelsa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s v="Arabica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s v="Liberica"/>
    <s v="Medium"/>
  </r>
  <r>
    <s v="EPT-12715-397"/>
    <x v="128"/>
    <s v="08478-75251-OG"/>
    <s v="A-D-0.2"/>
    <n v="6"/>
    <s v="Lenore Messenbird"/>
    <s v=""/>
    <s v="United States"/>
    <s v="Ara"/>
    <s v="M"/>
    <n v="0.2"/>
    <n v="2.9849999999999999"/>
    <n v="17.91"/>
    <s v="Arabica"/>
    <s v="Medium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s v="Excelsa"/>
    <s v="Light"/>
  </r>
  <r>
    <s v="DMY-96037-963"/>
    <x v="324"/>
    <s v="42179-95059-DO"/>
    <s v="L-D-0.2"/>
    <n v="3"/>
    <s v="Maisie Sarvar"/>
    <s v="msarvaras@artisteer.com"/>
    <s v="United States"/>
    <s v="Lib"/>
    <s v="M"/>
    <n v="0.2"/>
    <n v="3.8849999999999998"/>
    <n v="11.654999999999999"/>
    <s v="Liberica"/>
    <s v="Medium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s v="Liberica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s v="Excelsa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s v="Arabica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s v="Excelsa"/>
    <s v="Light"/>
  </r>
  <r>
    <s v="EIP-19142-462"/>
    <x v="328"/>
    <s v="60973-72562-DQ"/>
    <s v="A-L-0.2"/>
    <n v="1"/>
    <s v="Anson Iddison"/>
    <s v="aiddisonaw@usa.gov"/>
    <s v="United States"/>
    <s v="Coffee Type"/>
    <s v="Roast Type"/>
    <n v="0.2"/>
    <n v="3.8849999999999998"/>
    <n v="3.8849999999999998"/>
    <s v=""/>
    <b v="0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s v="Robusta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s v="Liberica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s v="Arabica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s v="Liberica"/>
    <s v="Dark"/>
  </r>
  <r>
    <s v="LCB-02099-995"/>
    <x v="332"/>
    <s v="06757-96251-UH"/>
    <s v="A-D-0.2"/>
    <n v="6"/>
    <s v="Gran Sibray"/>
    <s v="gsibrayb2@wsj.com"/>
    <s v="United States"/>
    <s v="Ara"/>
    <s v="M"/>
    <n v="0.2"/>
    <n v="2.9849999999999999"/>
    <n v="17.91"/>
    <s v="Arabica"/>
    <s v="Medium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s v="Excelsa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s v="Liberica"/>
    <s v="Light"/>
  </r>
  <r>
    <s v="IDQ-20193-502"/>
    <x v="335"/>
    <s v="36021-61205-DF"/>
    <s v="L-M-0.2"/>
    <n v="2"/>
    <s v="Rutger Pithcock"/>
    <s v="rpithcockb5@yellowbook.com"/>
    <s v="United States"/>
    <s v="Lib"/>
    <s v="L"/>
    <n v="0.2"/>
    <n v="4.3650000000000002"/>
    <n v="8.73"/>
    <s v="Liberica"/>
    <s v="Light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s v="Robusta"/>
    <s v="Dark"/>
  </r>
  <r>
    <s v="DWB-61381-370"/>
    <x v="337"/>
    <s v="11812-00461-KH"/>
    <s v="L-L-0.2"/>
    <n v="2"/>
    <s v="Benedetto Gozzett"/>
    <s v="bgozzettb7@github.com"/>
    <s v="United States"/>
    <s v="Rob"/>
    <s v="D"/>
    <n v="0.2"/>
    <n v="4.7549999999999999"/>
    <n v="9.51"/>
    <s v="Robusta"/>
    <s v="Dark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s v="Arabica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s v="Excelsa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s v="Excelsa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s v="Excelsa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s v="Arabica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s v="Liberica"/>
    <s v="Light"/>
  </r>
  <r>
    <s v="QTC-71005-730"/>
    <x v="342"/>
    <s v="14298-02150-KH"/>
    <s v="A-L-0.2"/>
    <n v="4"/>
    <s v="Giordano Lorenzin"/>
    <s v=""/>
    <s v="United States"/>
    <s v="Coffee Type"/>
    <s v="Roast Type"/>
    <n v="0.2"/>
    <n v="3.8849999999999998"/>
    <n v="15.54"/>
    <s v=""/>
    <b v="0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s v="Liberica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s v="Arabica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s v="Liberica"/>
    <s v="Light"/>
  </r>
  <r>
    <s v="BMK-49520-383"/>
    <x v="345"/>
    <s v="72233-08665-IP"/>
    <s v="R-L-0.2"/>
    <n v="3"/>
    <s v="Kiri Avramow"/>
    <s v=""/>
    <s v="United States"/>
    <s v="Ara"/>
    <s v="D"/>
    <n v="0.2"/>
    <n v="3.5849999999999995"/>
    <n v="10.754999999999999"/>
    <s v="Arabica"/>
    <s v="Dark"/>
  </r>
  <r>
    <s v="HTS-15020-632"/>
    <x v="169"/>
    <s v="53817-13148-RK"/>
    <s v="R-M-0.2"/>
    <n v="3"/>
    <s v="Gregg Hawkyens"/>
    <s v="ghawkyensbj@census.gov"/>
    <s v="United States"/>
    <s v="Rob"/>
    <s v="L"/>
    <n v="0.2"/>
    <n v="2.9849999999999999"/>
    <n v="8.9550000000000001"/>
    <s v="Robusta"/>
    <s v="Light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s v="Arabica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s v="Arabica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s v="Arabica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s v="Liberica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s v="Liberica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s v="Arabica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s v="Arabica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s v="Robusta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s v="Excelsa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s v="Robusta"/>
    <s v="Dark"/>
  </r>
  <r>
    <s v="JUA-13580-095"/>
    <x v="102"/>
    <s v="55265-75151-AK"/>
    <s v="R-L-0.2"/>
    <n v="4"/>
    <s v="Manuel Darrigoe"/>
    <s v="mdarrigoebu@hud.gov"/>
    <s v="Ireland"/>
    <s v="Ara"/>
    <s v="D"/>
    <n v="0.2"/>
    <n v="3.5849999999999995"/>
    <n v="14.339999999999998"/>
    <s v="Arabica"/>
    <s v="Dark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s v="Arabica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s v="Robusta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s v="Arabica"/>
    <s v="Light"/>
  </r>
  <r>
    <s v="HFT-77191-168"/>
    <x v="343"/>
    <s v="48419-02347-XP"/>
    <s v="R-D-0.2"/>
    <n v="2"/>
    <s v="Melosa Kippen"/>
    <s v="mkippenby@dion.ne.jp"/>
    <s v="United States"/>
    <s v="Rob"/>
    <s v="M"/>
    <n v="0.2"/>
    <n v="2.6849999999999996"/>
    <n v="5.3699999999999992"/>
    <s v="Robusta"/>
    <s v="Medium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s v="Excelsa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s v="Arabica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s v="Liberica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s v="Arabica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s v="Excelsa"/>
    <s v="Medium"/>
  </r>
  <r>
    <s v="RUJ-30649-712"/>
    <x v="300"/>
    <s v="93224-71517-WV"/>
    <s v="L-L-0.2"/>
    <n v="2"/>
    <s v="Orly Ryland"/>
    <s v="orylandc4@deviantart.com"/>
    <s v="United States"/>
    <s v="Rob"/>
    <s v="D"/>
    <n v="0.2"/>
    <n v="4.7549999999999999"/>
    <n v="9.51"/>
    <s v="Robusta"/>
    <s v="Dark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s v="Liberica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s v="Liberica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s v="Excelsa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s v="Arabica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s v="Excelsa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s v="Robusta"/>
    <s v="Light"/>
  </r>
  <r>
    <s v="FZQ-29439-457"/>
    <x v="362"/>
    <s v="50449-80974-BZ"/>
    <s v="E-L-0.2"/>
    <n v="5"/>
    <s v="Theo Bowne"/>
    <s v="tbownecb@unicef.org"/>
    <s v="Ireland"/>
    <s v="Lib"/>
    <s v="D"/>
    <n v="0.2"/>
    <n v="4.4550000000000001"/>
    <n v="22.274999999999999"/>
    <s v="Liberica"/>
    <s v="Dark"/>
  </r>
  <r>
    <s v="USN-68115-161"/>
    <x v="363"/>
    <s v="08120-16183-AW"/>
    <s v="E-M-0.2"/>
    <n v="6"/>
    <s v="Rasia Jacquemard"/>
    <s v="rjacquemardcc@acquirethisname.com"/>
    <s v="Ireland"/>
    <s v="Exc"/>
    <s v="L"/>
    <n v="0.2"/>
    <n v="4.125"/>
    <n v="24.75"/>
    <s v="Excelsa"/>
    <s v="Light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s v="Liberica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s v="Liberica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s v="Robusta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s v="Robusta"/>
    <s v="Light"/>
  </r>
  <r>
    <s v="NID-20149-329"/>
    <x v="367"/>
    <s v="49888-39458-PF"/>
    <s v="R-D-0.2"/>
    <n v="2"/>
    <s v="Antone Harrold"/>
    <s v="aharroldch@miibeian.gov.cn"/>
    <s v="United States"/>
    <s v="Rob"/>
    <s v="M"/>
    <n v="0.2"/>
    <n v="2.6849999999999996"/>
    <n v="5.3699999999999992"/>
    <s v="Robusta"/>
    <s v="Medium"/>
  </r>
  <r>
    <s v="SVU-27222-213"/>
    <x v="142"/>
    <s v="60748-46813-DZ"/>
    <s v="L-L-0.2"/>
    <n v="5"/>
    <s v="Sim Pamphilon"/>
    <s v="spamphilonci@mlb.com"/>
    <s v="Ireland"/>
    <s v="Rob"/>
    <s v="D"/>
    <n v="0.2"/>
    <n v="4.7549999999999999"/>
    <n v="23.774999999999999"/>
    <s v="Robusta"/>
    <s v="Dark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s v="Robusta"/>
    <s v="Dark"/>
  </r>
  <r>
    <s v="GUU-40666-525"/>
    <x v="31"/>
    <s v="68555-89840-GZ"/>
    <s v="A-L-0.2"/>
    <n v="3"/>
    <s v="Morgen Seson"/>
    <s v="msesonck@census.gov"/>
    <s v="United States"/>
    <s v="Coffee Type"/>
    <s v="Roast Type"/>
    <n v="0.2"/>
    <n v="3.8849999999999998"/>
    <n v="11.654999999999999"/>
    <s v=""/>
    <b v="0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s v="Liberica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s v="Robusta"/>
    <s v="Dark"/>
  </r>
  <r>
    <s v="EOL-92666-762"/>
    <x v="371"/>
    <s v="15776-91507-GT"/>
    <s v="L-L-0.2"/>
    <n v="2"/>
    <s v="Stan Barribal"/>
    <s v="sbarribalcn@microsoft.com"/>
    <s v="Ireland"/>
    <s v="Rob"/>
    <s v="D"/>
    <n v="0.2"/>
    <n v="4.7549999999999999"/>
    <n v="9.51"/>
    <s v="Robusta"/>
    <s v="Dark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s v="Robusta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s v="Liberica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s v="Arabica"/>
    <s v="Medium"/>
  </r>
  <r>
    <s v="QEW-47945-682"/>
    <x v="319"/>
    <s v="42466-87067-DT"/>
    <s v="L-L-0.2"/>
    <n v="5"/>
    <s v="Alvis Elwin"/>
    <s v="aelwincr@privacy.gov.au"/>
    <s v="United States"/>
    <s v="Rob"/>
    <s v="D"/>
    <n v="0.2"/>
    <n v="4.7549999999999999"/>
    <n v="23.774999999999999"/>
    <s v="Robusta"/>
    <s v="Dark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s v="Robusta"/>
    <s v="Dark"/>
  </r>
  <r>
    <s v="BAQ-74241-156"/>
    <x v="376"/>
    <s v="99869-55718-UU"/>
    <s v="R-D-0.2"/>
    <n v="4"/>
    <s v="Ransell McKall"/>
    <s v="rmckallct@sakura.ne.jp"/>
    <s v="United Kingdom"/>
    <s v="Rob"/>
    <s v="M"/>
    <n v="0.2"/>
    <n v="2.6849999999999996"/>
    <n v="10.739999999999998"/>
    <s v="Robusta"/>
    <s v="Medium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s v="Arabica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s v="Excelsa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s v="Liberica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s v="Robusta"/>
    <s v="Dark"/>
  </r>
  <r>
    <s v="ZVG-20473-043"/>
    <x v="86"/>
    <s v="71769-10219-IM"/>
    <s v="A-D-0.2"/>
    <n v="3"/>
    <s v="Dagny Kornel"/>
    <s v="dkornelcy@cyberchimps.com"/>
    <s v="United States"/>
    <s v="Ara"/>
    <s v="M"/>
    <n v="0.2"/>
    <n v="2.9849999999999999"/>
    <n v="8.9550000000000001"/>
    <s v="Arabica"/>
    <s v="Medium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s v="Arabica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s v="Excelsa"/>
    <s v="Medium"/>
  </r>
  <r>
    <s v="EHE-94714-312"/>
    <x v="382"/>
    <s v="27132-68907-RC"/>
    <s v="E-L-0.2"/>
    <n v="5"/>
    <s v="Ailey Brash"/>
    <s v="abrashda@plala.or.jp"/>
    <s v="United States"/>
    <s v="Lib"/>
    <s v="D"/>
    <n v="0.2"/>
    <n v="4.4550000000000001"/>
    <n v="22.274999999999999"/>
    <s v="Liberica"/>
    <s v="Dark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s v="Arabica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s v="Liberica"/>
    <s v="Medium"/>
  </r>
  <r>
    <s v="DYG-25473-881"/>
    <x v="383"/>
    <s v="10138-31681-SD"/>
    <s v="A-D-0.2"/>
    <n v="2"/>
    <s v="Roxine Drivers"/>
    <s v="rdriversd4@hexun.com"/>
    <s v="United States"/>
    <s v="Ara"/>
    <s v="M"/>
    <n v="0.2"/>
    <n v="2.9849999999999999"/>
    <n v="5.97"/>
    <s v="Arabica"/>
    <s v="Medium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s v="Arabica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s v="Excelsa"/>
    <s v="Medium"/>
  </r>
  <r>
    <s v="NNB-20459-430"/>
    <x v="384"/>
    <s v="79825-17822-UH"/>
    <s v="L-M-0.2"/>
    <n v="2"/>
    <s v="Daryn Dibley"/>
    <s v="ddibleyd7@feedburner.com"/>
    <s v="United States"/>
    <s v="Lib"/>
    <s v="L"/>
    <n v="0.2"/>
    <n v="4.3650000000000002"/>
    <n v="8.73"/>
    <s v="Liberica"/>
    <s v="Light"/>
  </r>
  <r>
    <s v="FEK-14025-351"/>
    <x v="385"/>
    <s v="03990-21586-MQ"/>
    <s v="E-L-0.2"/>
    <n v="6"/>
    <s v="Gardy Dimitriou"/>
    <s v="gdimitrioud8@chronoengine.com"/>
    <s v="United States"/>
    <s v="Lib"/>
    <s v="D"/>
    <n v="0.2"/>
    <n v="4.4550000000000001"/>
    <n v="26.73"/>
    <s v="Liberica"/>
    <s v="Dark"/>
  </r>
  <r>
    <s v="AWH-16980-469"/>
    <x v="386"/>
    <s v="27493-46921-TZ"/>
    <s v="L-M-0.2"/>
    <n v="6"/>
    <s v="Fanny Flanagan"/>
    <s v="fflanagand9@woothemes.com"/>
    <s v="United States"/>
    <s v="Lib"/>
    <s v="L"/>
    <n v="0.2"/>
    <n v="4.3650000000000002"/>
    <n v="26.19"/>
    <s v="Liberica"/>
    <s v="Light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s v="Robusta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s v="Excelsa"/>
    <s v="Medium"/>
  </r>
  <r>
    <s v="ZPW-31329-741"/>
    <x v="387"/>
    <s v="27132-68907-RC"/>
    <s v="E-M-0.2"/>
    <n v="1"/>
    <s v="Ailey Brash"/>
    <s v="abrashda@plala.or.jp"/>
    <s v="United States"/>
    <s v="Exc"/>
    <s v="L"/>
    <n v="0.2"/>
    <n v="4.125"/>
    <n v="4.125"/>
    <s v="Excelsa"/>
    <s v="Light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s v="Robusta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s v="Excelsa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s v="Liberica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s v="Liberica"/>
    <s v="Light"/>
  </r>
  <r>
    <s v="MIF-17920-768"/>
    <x v="391"/>
    <s v="68946-40750-LK"/>
    <s v="R-L-0.2"/>
    <n v="6"/>
    <s v="Morna Hansed"/>
    <s v="mhanseddh@instagram.com"/>
    <s v="Ireland"/>
    <s v="Ara"/>
    <s v="D"/>
    <n v="0.2"/>
    <n v="3.5849999999999995"/>
    <n v="21.509999999999998"/>
    <s v="Arabica"/>
    <s v="Dark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s v="Liberica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s v="Excelsa"/>
    <s v="Dark"/>
  </r>
  <r>
    <s v="LKE-14821-285"/>
    <x v="393"/>
    <s v="13736-92418-JS"/>
    <s v="R-M-0.2"/>
    <n v="5"/>
    <s v="Becky Semkins"/>
    <s v="bsemkinsdk@unc.edu"/>
    <s v="Ireland"/>
    <s v="Rob"/>
    <s v="L"/>
    <n v="0.2"/>
    <n v="2.9849999999999999"/>
    <n v="14.924999999999999"/>
    <s v="Robusta"/>
    <s v="Light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s v="Liberica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s v="Liberica"/>
    <s v="Dark"/>
  </r>
  <r>
    <s v="ZAY-43009-775"/>
    <x v="395"/>
    <s v="73431-39823-UP"/>
    <s v="L-D-0.2"/>
    <n v="6"/>
    <s v="Kendra Backshell"/>
    <s v=""/>
    <s v="United States"/>
    <s v="Lib"/>
    <s v="M"/>
    <n v="0.2"/>
    <n v="3.8849999999999998"/>
    <n v="23.31"/>
    <s v="Liberica"/>
    <s v="Medium"/>
  </r>
  <r>
    <s v="EMA-63190-618"/>
    <x v="396"/>
    <s v="90993-98984-JK"/>
    <s v="E-M-0.2"/>
    <n v="1"/>
    <s v="Uriah Lethbrig"/>
    <s v="ulethbrigdo@hc360.com"/>
    <s v="United States"/>
    <s v="Exc"/>
    <s v="L"/>
    <n v="0.2"/>
    <n v="4.125"/>
    <n v="4.125"/>
    <s v="Excelsa"/>
    <s v="Light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s v="Robusta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s v="Liberica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s v="Liberica"/>
    <s v="Light"/>
  </r>
  <r>
    <s v="EUO-69145-988"/>
    <x v="398"/>
    <s v="60370-41934-IF"/>
    <s v="E-D-0.2"/>
    <n v="3"/>
    <s v="Hamlen Pallister"/>
    <s v="hpallisterds@ning.com"/>
    <s v="United States"/>
    <s v="Exc"/>
    <s v="M"/>
    <n v="0.2"/>
    <n v="3.645"/>
    <n v="10.935"/>
    <s v="Excelsa"/>
    <s v="Medium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s v="Arabica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s v="Robusta"/>
    <s v="Medium"/>
  </r>
  <r>
    <s v="ALR-62963-723"/>
    <x v="401"/>
    <s v="80463-43913-WZ"/>
    <s v="R-D-0.2"/>
    <n v="3"/>
    <s v="Malynda Purbrick"/>
    <s v=""/>
    <s v="Ireland"/>
    <s v="Rob"/>
    <s v="M"/>
    <n v="0.2"/>
    <n v="2.6849999999999996"/>
    <n v="8.0549999999999997"/>
    <s v="Robusta"/>
    <s v="Medium"/>
  </r>
  <r>
    <s v="JIG-27636-870"/>
    <x v="402"/>
    <s v="67204-04870-LG"/>
    <s v="R-L-1"/>
    <n v="4"/>
    <s v="Alf Housaman"/>
    <s v=""/>
    <s v="United States"/>
    <s v="Rob"/>
    <s v="L"/>
    <n v="1"/>
    <n v="11.95"/>
    <n v="47.8"/>
    <s v="Robusta"/>
    <s v="Light"/>
  </r>
  <r>
    <s v="CTE-31437-326"/>
    <x v="6"/>
    <s v="22721-63196-UJ"/>
    <s v="R-M-0.2"/>
    <n v="4"/>
    <s v="Gladi Ducker"/>
    <s v="gduckerdx@patch.com"/>
    <s v="United Kingdom"/>
    <s v="Rob"/>
    <s v="L"/>
    <n v="0.2"/>
    <n v="2.9849999999999999"/>
    <n v="11.94"/>
    <s v="Robusta"/>
    <s v="Light"/>
  </r>
  <r>
    <s v="CTE-31437-326"/>
    <x v="6"/>
    <s v="22721-63196-UJ"/>
    <s v="E-M-0.2"/>
    <n v="4"/>
    <s v="Gladi Ducker"/>
    <s v="gduckerdx@patch.com"/>
    <s v="United Kingdom"/>
    <s v="Exc"/>
    <s v="L"/>
    <n v="0.2"/>
    <n v="4.125"/>
    <n v="16.5"/>
    <s v="Excelsa"/>
    <s v="Light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s v="Liberica"/>
    <s v="Dark"/>
  </r>
  <r>
    <s v="CTE-31437-326"/>
    <x v="6"/>
    <s v="22721-63196-UJ"/>
    <s v="L-L-0.2"/>
    <n v="3"/>
    <s v="Gladi Ducker"/>
    <s v="gduckerdx@patch.com"/>
    <s v="United Kingdom"/>
    <s v="Rob"/>
    <s v="D"/>
    <n v="0.2"/>
    <n v="4.7549999999999999"/>
    <n v="14.265000000000001"/>
    <s v="Robusta"/>
    <s v="Dark"/>
  </r>
  <r>
    <s v="SLD-63003-334"/>
    <x v="403"/>
    <s v="55515-37571-RS"/>
    <s v="L-M-0.2"/>
    <n v="6"/>
    <s v="Wain Stearley"/>
    <s v="wstearleye1@census.gov"/>
    <s v="United States"/>
    <s v="Lib"/>
    <s v="L"/>
    <n v="0.2"/>
    <n v="4.3650000000000002"/>
    <n v="26.19"/>
    <s v="Liberica"/>
    <s v="Light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s v="Arabica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s v="Arabica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s v="Liberica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s v="Arabica"/>
    <s v="Dark"/>
  </r>
  <r>
    <s v="IPA-94170-889"/>
    <x v="292"/>
    <s v="64439-27325-LG"/>
    <s v="R-L-0.2"/>
    <n v="3"/>
    <s v="Camellia Kid"/>
    <s v="ckide6@narod.ru"/>
    <s v="Ireland"/>
    <s v="Ara"/>
    <s v="D"/>
    <n v="0.2"/>
    <n v="3.5849999999999995"/>
    <n v="10.754999999999999"/>
    <s v="Arabica"/>
    <s v="Dark"/>
  </r>
  <r>
    <s v="YQL-63755-365"/>
    <x v="117"/>
    <s v="78570-76770-LB"/>
    <s v="A-M-0.2"/>
    <n v="4"/>
    <s v="Carolann Beine"/>
    <s v="cbeinee7@xinhuanet.com"/>
    <s v="United States"/>
    <s v="Ara"/>
    <s v="L"/>
    <n v="0.2"/>
    <n v="3.375"/>
    <n v="13.5"/>
    <s v="Arabica"/>
    <s v="Light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s v="Liberica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s v="Liberica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L"/>
    <n v="0.2"/>
    <n v="4.3650000000000002"/>
    <n v="26.19"/>
    <s v="Liberica"/>
    <s v="Light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s v="Robusta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s v="Robusta"/>
    <s v="Dark"/>
  </r>
  <r>
    <s v="DGC-21813-731"/>
    <x v="127"/>
    <s v="43606-83072-OA"/>
    <s v="L-D-0.2"/>
    <n v="2"/>
    <s v="Channa Belamy"/>
    <s v=""/>
    <s v="United States"/>
    <s v="Lib"/>
    <s v="M"/>
    <n v="0.2"/>
    <n v="3.8849999999999998"/>
    <n v="7.77"/>
    <s v="Liberica"/>
    <s v="Medium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s v="Excelsa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s v="Arabica"/>
    <s v="Dark"/>
  </r>
  <r>
    <s v="JSU-23781-256"/>
    <x v="412"/>
    <s v="76499-89100-JQ"/>
    <s v="L-D-0.2"/>
    <n v="1"/>
    <s v="Mag Armistead"/>
    <s v="marmisteadeg@blogtalkradio.com"/>
    <s v="United States"/>
    <s v="Lib"/>
    <s v="M"/>
    <n v="0.2"/>
    <n v="3.8849999999999998"/>
    <n v="3.8849999999999998"/>
    <s v="Liberica"/>
    <s v="Medium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s v="Robusta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s v="Robusta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s v="Liberica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s v="Liberica"/>
    <s v="Light"/>
  </r>
  <r>
    <s v="ITR-54735-364"/>
    <x v="416"/>
    <s v="92599-58687-CS"/>
    <s v="R-D-0.2"/>
    <n v="5"/>
    <s v="Edin Yantsurev"/>
    <s v=""/>
    <s v="United States"/>
    <s v="Rob"/>
    <s v="M"/>
    <n v="0.2"/>
    <n v="2.6849999999999996"/>
    <n v="13.424999999999997"/>
    <s v="Robusta"/>
    <s v="Medium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s v="Excelsa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s v="Excelsa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s v="Excelsa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s v="Robusta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s v="Robusta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s v="Robusta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s v="Excelsa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s v="Robusta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s v="Robusta"/>
    <s v="Medium"/>
  </r>
  <r>
    <s v="FLM-82229-989"/>
    <x v="424"/>
    <s v="73017-69644-MS"/>
    <s v="L-L-0.2"/>
    <n v="2"/>
    <s v="Timoteo Glisane"/>
    <s v=""/>
    <s v="Ireland"/>
    <s v="Rob"/>
    <s v="D"/>
    <n v="0.2"/>
    <n v="4.7549999999999999"/>
    <n v="9.51"/>
    <s v="Robusta"/>
    <s v="Dark"/>
  </r>
  <r>
    <s v="CPV-90280-133"/>
    <x v="13"/>
    <s v="66458-91190-YC"/>
    <s v="R-D-0.2"/>
    <n v="3"/>
    <s v="Marja Urion"/>
    <s v="murione5@alexa.com"/>
    <s v="Ireland"/>
    <s v="Rob"/>
    <s v="M"/>
    <n v="0.2"/>
    <n v="2.6849999999999996"/>
    <n v="8.0549999999999997"/>
    <s v="Robusta"/>
    <s v="Medium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s v="Excelsa"/>
    <s v="Dark"/>
  </r>
  <r>
    <s v="DEC-11160-362"/>
    <x v="220"/>
    <s v="48582-05061-RY"/>
    <s v="R-D-0.2"/>
    <n v="4"/>
    <s v="Amii Gallyon"/>
    <s v="agallyoney@engadget.com"/>
    <s v="United States"/>
    <s v="Rob"/>
    <s v="M"/>
    <n v="0.2"/>
    <n v="2.6849999999999996"/>
    <n v="10.739999999999998"/>
    <s v="Robusta"/>
    <s v="Medium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s v="Robusta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s v="Liberica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s v="Arabica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s v="Arabica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s v="Robusta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s v="Arabica"/>
    <s v="Light"/>
  </r>
  <r>
    <s v="CYM-74988-450"/>
    <x v="156"/>
    <s v="87223-37422-SK"/>
    <s v="L-D-0.2"/>
    <n v="4"/>
    <s v="Rufus Flear"/>
    <s v="rflearf5@artisteer.com"/>
    <s v="United Kingdom"/>
    <s v="Lib"/>
    <s v="M"/>
    <n v="0.2"/>
    <n v="3.8849999999999998"/>
    <n v="15.54"/>
    <s v="Liberica"/>
    <s v="Medium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s v="Excelsa"/>
    <s v="Dark"/>
  </r>
  <r>
    <s v="DSL-69915-544"/>
    <x v="103"/>
    <s v="10142-55267-YO"/>
    <s v="R-L-0.2"/>
    <n v="3"/>
    <s v="Wilek Lightollers"/>
    <s v="wlightollersf9@baidu.com"/>
    <s v="United States"/>
    <s v="Ara"/>
    <s v="D"/>
    <n v="0.2"/>
    <n v="3.5849999999999995"/>
    <n v="10.754999999999999"/>
    <s v="Arabica"/>
    <s v="Dark"/>
  </r>
  <r>
    <s v="NBT-35757-542"/>
    <x v="361"/>
    <s v="73647-66148-VM"/>
    <s v="E-L-0.2"/>
    <n v="3"/>
    <s v="Bette-ann Munden"/>
    <s v="bmundenf8@elpais.com"/>
    <s v="United States"/>
    <s v="Lib"/>
    <s v="D"/>
    <n v="0.2"/>
    <n v="4.4550000000000001"/>
    <n v="13.365"/>
    <s v="Liberica"/>
    <s v="Dark"/>
  </r>
  <r>
    <s v="OYU-25085-528"/>
    <x v="120"/>
    <s v="10142-55267-YO"/>
    <s v="E-L-0.2"/>
    <n v="4"/>
    <s v="Wilek Lightollers"/>
    <s v="wlightollersf9@baidu.com"/>
    <s v="United States"/>
    <s v="Lib"/>
    <s v="D"/>
    <n v="0.2"/>
    <n v="4.4550000000000001"/>
    <n v="17.82"/>
    <s v="Liberica"/>
    <s v="Dark"/>
  </r>
  <r>
    <s v="XCG-07109-195"/>
    <x v="430"/>
    <s v="92976-19453-DT"/>
    <s v="L-D-0.2"/>
    <n v="6"/>
    <s v="Nick Brakespear"/>
    <s v="nbrakespearfa@rediff.com"/>
    <s v="United States"/>
    <s v="Lib"/>
    <s v="M"/>
    <n v="0.2"/>
    <n v="3.8849999999999998"/>
    <n v="23.31"/>
    <s v="Liberica"/>
    <s v="Medium"/>
  </r>
  <r>
    <s v="YZA-25234-630"/>
    <x v="125"/>
    <s v="89757-51438-HX"/>
    <s v="E-D-0.2"/>
    <n v="2"/>
    <s v="Malynda Glawsop"/>
    <s v="mglawsopfb@reverbnation.com"/>
    <s v="United States"/>
    <s v="Exc"/>
    <s v="M"/>
    <n v="0.2"/>
    <n v="3.645"/>
    <n v="7.29"/>
    <s v="Excelsa"/>
    <s v="Medium"/>
  </r>
  <r>
    <s v="OKU-29966-417"/>
    <x v="431"/>
    <s v="76192-13390-HZ"/>
    <s v="E-L-0.2"/>
    <n v="4"/>
    <s v="Granville Alberts"/>
    <s v="galbertsfc@etsy.com"/>
    <s v="United Kingdom"/>
    <s v="Lib"/>
    <s v="D"/>
    <n v="0.2"/>
    <n v="4.4550000000000001"/>
    <n v="17.82"/>
    <s v="Liberica"/>
    <s v="Dark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s v="Excelsa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s v="Robusta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s v="Excelsa"/>
    <s v="Medium"/>
  </r>
  <r>
    <s v="YUL-42750-776"/>
    <x v="219"/>
    <s v="24845-36117-TI"/>
    <s v="L-M-0.2"/>
    <n v="2"/>
    <s v="Cissiee Raisbeck"/>
    <s v="craisbeckfg@webnode.com"/>
    <s v="United States"/>
    <s v="Lib"/>
    <s v="L"/>
    <n v="0.2"/>
    <n v="4.3650000000000002"/>
    <n v="8.73"/>
    <s v="Liberica"/>
    <s v="Light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s v="Excelsa"/>
    <s v="Light"/>
  </r>
  <r>
    <s v="CUN-90044-279"/>
    <x v="434"/>
    <s v="86646-65810-TD"/>
    <s v="L-D-0.2"/>
    <n v="4"/>
    <s v="Kenton Wetherick"/>
    <s v=""/>
    <s v="United States"/>
    <s v="Lib"/>
    <s v="M"/>
    <n v="0.2"/>
    <n v="3.8849999999999998"/>
    <n v="15.54"/>
    <s v="Liberica"/>
    <s v="Medium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s v="Arabica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s v="Excelsa"/>
    <s v="Medium"/>
  </r>
  <r>
    <s v="PNU-22150-408"/>
    <x v="437"/>
    <s v="77408-43873-RS"/>
    <s v="A-D-0.2"/>
    <n v="6"/>
    <s v="Nathaniel Bloxland"/>
    <s v=""/>
    <s v="Ireland"/>
    <s v="Ara"/>
    <s v="M"/>
    <n v="0.2"/>
    <n v="2.9849999999999999"/>
    <n v="17.91"/>
    <s v="Arabica"/>
    <s v="Medium"/>
  </r>
  <r>
    <s v="VSQ-07182-513"/>
    <x v="438"/>
    <s v="18366-65239-WF"/>
    <s v="L-L-0.2"/>
    <n v="6"/>
    <s v="Brendan Grece"/>
    <s v="bgrecefm@naver.com"/>
    <s v="United Kingdom"/>
    <s v="Rob"/>
    <s v="D"/>
    <n v="0.2"/>
    <n v="4.7549999999999999"/>
    <n v="28.53"/>
    <s v="Robusta"/>
    <s v="Dark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s v="Excelsa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s v="Robusta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s v="Robusta"/>
    <s v="Dark"/>
  </r>
  <r>
    <s v="NSQ-72210-345"/>
    <x v="441"/>
    <s v="90940-63327-DJ"/>
    <s v="A-M-0.2"/>
    <n v="6"/>
    <s v="Audra Kelston"/>
    <s v="akelstonfq@sakura.ne.jp"/>
    <s v="United States"/>
    <s v="Ara"/>
    <s v="L"/>
    <n v="0.2"/>
    <n v="3.375"/>
    <n v="20.25"/>
    <s v="Arabica"/>
    <s v="Light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s v="Robusta"/>
    <s v="Light"/>
  </r>
  <r>
    <s v="WHQ-25197-475"/>
    <x v="443"/>
    <s v="27536-28463-NJ"/>
    <s v="L-L-0.2"/>
    <n v="4"/>
    <s v="Claiborne Mottram"/>
    <s v="cmottramfs@harvard.edu"/>
    <s v="United States"/>
    <s v="Rob"/>
    <s v="D"/>
    <n v="0.2"/>
    <n v="4.7549999999999999"/>
    <n v="19.02"/>
    <s v="Robusta"/>
    <s v="Dark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s v="Arabica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s v="Arabica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s v="Excelsa"/>
    <s v="Light"/>
  </r>
  <r>
    <s v="EAY-89850-211"/>
    <x v="445"/>
    <s v="43155-71724-XP"/>
    <s v="A-D-0.2"/>
    <n v="2"/>
    <s v="Herbie Peppard"/>
    <s v=""/>
    <s v="United States"/>
    <s v="Ara"/>
    <s v="M"/>
    <n v="0.2"/>
    <n v="2.9849999999999999"/>
    <n v="5.97"/>
    <s v="Arabica"/>
    <s v="Medium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s v="Arabica"/>
    <s v="Medium"/>
  </r>
  <r>
    <s v="FBD-56220-430"/>
    <x v="245"/>
    <s v="59205-20324-NB"/>
    <s v="R-L-0.2"/>
    <n v="6"/>
    <s v="Maggy Harby"/>
    <s v="mharbyfy@163.com"/>
    <s v="United States"/>
    <s v="Ara"/>
    <s v="D"/>
    <n v="0.2"/>
    <n v="3.5849999999999995"/>
    <n v="21.509999999999998"/>
    <s v="Arabica"/>
    <s v="Dark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s v="Liberica"/>
    <s v="Medium"/>
  </r>
  <r>
    <s v="YUO-76652-814"/>
    <x v="448"/>
    <s v="26248-84194-FI"/>
    <s v="A-D-0.2"/>
    <n v="6"/>
    <s v="Phyllys Ormerod"/>
    <s v="pormerodg0@redcross.org"/>
    <s v="United States"/>
    <s v="Ara"/>
    <s v="M"/>
    <n v="0.2"/>
    <n v="2.9849999999999999"/>
    <n v="17.91"/>
    <s v="Arabica"/>
    <s v="Medium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s v="Liberica"/>
    <s v="Medium"/>
  </r>
  <r>
    <s v="BLV-60087-454"/>
    <x v="152"/>
    <s v="84493-71314-WX"/>
    <s v="E-L-0.2"/>
    <n v="3"/>
    <s v="Tymon Zanetti"/>
    <s v="tzanettig2@gravatar.com"/>
    <s v="Ireland"/>
    <s v="Lib"/>
    <s v="D"/>
    <n v="0.2"/>
    <n v="4.4550000000000001"/>
    <n v="13.365"/>
    <s v="Liberica"/>
    <s v="Dark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s v="Arabica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s v="Excelsa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s v="Excelsa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s v="Excelsa"/>
    <s v="Dark"/>
  </r>
  <r>
    <s v="GQR-12490-152"/>
    <x v="83"/>
    <s v="22832-98538-RB"/>
    <s v="R-L-0.2"/>
    <n v="1"/>
    <s v="Sidney Gawen"/>
    <s v="sgaweng7@creativecommons.org"/>
    <s v="United States"/>
    <s v="Ara"/>
    <s v="D"/>
    <n v="0.2"/>
    <n v="3.5849999999999995"/>
    <n v="3.5849999999999995"/>
    <s v="Arabica"/>
    <s v="Dark"/>
  </r>
  <r>
    <s v="UOJ-28238-299"/>
    <x v="452"/>
    <s v="30844-91890-ZA"/>
    <s v="R-L-0.2"/>
    <n v="6"/>
    <s v="Rickey Readie"/>
    <s v="rreadieg8@guardian.co.uk"/>
    <s v="United States"/>
    <s v="Ara"/>
    <s v="D"/>
    <n v="0.2"/>
    <n v="3.5849999999999995"/>
    <n v="21.509999999999998"/>
    <s v="Arabica"/>
    <s v="Dark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s v="Excelsa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s v="Robusta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s v="Liberica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s v="Robusta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s v="Excelsa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s v="Excelsa"/>
    <s v="Medium"/>
  </r>
  <r>
    <s v="XYL-52196-459"/>
    <x v="458"/>
    <s v="13549-65017-VE"/>
    <s v="R-D-0.2"/>
    <n v="3"/>
    <s v="Jennifer Wilkisson"/>
    <s v="jwilkissongf@nba.com"/>
    <s v="United States"/>
    <s v="Rob"/>
    <s v="M"/>
    <n v="0.2"/>
    <n v="2.6849999999999996"/>
    <n v="8.0549999999999997"/>
    <s v="Robusta"/>
    <s v="Medium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s v="Arabica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s v="Excelsa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s v="Arabica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s v="Excelsa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s v="Arabica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s v="Liberica"/>
    <s v="Light"/>
  </r>
  <r>
    <s v="OUQ-73954-002"/>
    <x v="463"/>
    <s v="66308-13503-KD"/>
    <s v="R-M-0.2"/>
    <n v="4"/>
    <s v="Krissie Hammett"/>
    <s v="khammettgm@dmoz.org"/>
    <s v="United States"/>
    <s v="Rob"/>
    <s v="L"/>
    <n v="0.2"/>
    <n v="2.9849999999999999"/>
    <n v="11.94"/>
    <s v="Robusta"/>
    <s v="Light"/>
  </r>
  <r>
    <s v="LGL-16843-667"/>
    <x v="464"/>
    <s v="82458-87830-JE"/>
    <s v="A-D-0.2"/>
    <n v="4"/>
    <s v="Alisha Hulburt"/>
    <s v="ahulburtgn@fda.gov"/>
    <s v="United States"/>
    <s v="Ara"/>
    <s v="M"/>
    <n v="0.2"/>
    <n v="2.9849999999999999"/>
    <n v="11.94"/>
    <s v="Arabica"/>
    <s v="Medium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s v="Liberica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s v="Robusta"/>
    <s v="Light"/>
  </r>
  <r>
    <s v="MZJ-77284-941"/>
    <x v="467"/>
    <s v="99978-56910-BN"/>
    <s v="E-L-0.2"/>
    <n v="5"/>
    <s v="Emalee Rolin"/>
    <s v="erolingq@google.fr"/>
    <s v="United States"/>
    <s v="Lib"/>
    <s v="D"/>
    <n v="0.2"/>
    <n v="4.4550000000000001"/>
    <n v="22.274999999999999"/>
    <s v="Liberica"/>
    <s v="Dark"/>
  </r>
  <r>
    <s v="AXN-57779-891"/>
    <x v="468"/>
    <s v="09668-23340-IC"/>
    <s v="R-M-0.2"/>
    <n v="3"/>
    <s v="Donavon Fowle"/>
    <s v="dfowlegr@epa.gov"/>
    <s v="United States"/>
    <s v="Rob"/>
    <s v="L"/>
    <n v="0.2"/>
    <n v="2.9849999999999999"/>
    <n v="8.9550000000000001"/>
    <s v="Robusta"/>
    <s v="Light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s v="Liberica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s v="Arabica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s v="Liberica"/>
    <s v="Light"/>
  </r>
  <r>
    <s v="MJZ-93232-402"/>
    <x v="472"/>
    <s v="17816-67941-ZS"/>
    <s v="E-D-0.2"/>
    <n v="1"/>
    <s v="Laurence Ellingham"/>
    <s v="lellinghamgv@sciencedaily.com"/>
    <s v="United States"/>
    <s v="Exc"/>
    <s v="M"/>
    <n v="0.2"/>
    <n v="3.645"/>
    <n v="3.645"/>
    <s v="Excelsa"/>
    <s v="Medium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s v="Excelsa"/>
    <s v="Dark"/>
  </r>
  <r>
    <s v="RIK-61730-794"/>
    <x v="473"/>
    <s v="69761-61146-KD"/>
    <s v="L-M-0.2"/>
    <n v="6"/>
    <s v="Ancell Fendt"/>
    <s v="afendtgx@forbes.com"/>
    <s v="United States"/>
    <s v="Lib"/>
    <s v="L"/>
    <n v="0.2"/>
    <n v="4.3650000000000002"/>
    <n v="26.19"/>
    <s v="Liberica"/>
    <s v="Light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s v="Robusta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s v="Excelsa"/>
    <s v="Light"/>
  </r>
  <r>
    <s v="TVV-42245-088"/>
    <x v="476"/>
    <s v="14398-43114-RV"/>
    <s v="A-M-0.2"/>
    <n v="4"/>
    <s v="Betti Lacasa"/>
    <s v=""/>
    <s v="Ireland"/>
    <s v="Ara"/>
    <s v="L"/>
    <n v="0.2"/>
    <n v="3.375"/>
    <n v="13.5"/>
    <s v="Arabica"/>
    <s v="Light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s v="Robusta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s v="Robusta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s v="Liberica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s v="Excelsa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s v="Liberica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s v="Excelsa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s v="Liberica"/>
    <s v="Dark"/>
  </r>
  <r>
    <s v="RYY-38961-093"/>
    <x v="481"/>
    <s v="14756-18321-CL"/>
    <s v="A-M-0.2"/>
    <n v="6"/>
    <s v="Linn Alaway"/>
    <s v="lalawayhh@weather.com"/>
    <s v="United States"/>
    <s v="Ara"/>
    <s v="L"/>
    <n v="0.2"/>
    <n v="3.375"/>
    <n v="20.25"/>
    <s v="Arabica"/>
    <s v="Light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s v="Arabica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s v="Liberica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s v="Excelsa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s v="Excelsa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s v="Robusta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s v="Arabica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s v="Excelsa"/>
    <s v="Medium"/>
  </r>
  <r>
    <s v="PKN-19556-918"/>
    <x v="483"/>
    <s v="00445-42781-KX"/>
    <s v="E-L-0.2"/>
    <n v="6"/>
    <s v="Faunie Brigham"/>
    <s v="fbrighamhg@blog.com"/>
    <s v="Ireland"/>
    <s v="Lib"/>
    <s v="D"/>
    <n v="0.2"/>
    <n v="4.4550000000000001"/>
    <n v="26.73"/>
    <s v="Liberica"/>
    <s v="Dark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s v="Liberica"/>
    <s v="Dark"/>
  </r>
  <r>
    <s v="PKN-19556-918"/>
    <x v="483"/>
    <s v="00445-42781-KX"/>
    <s v="A-D-0.2"/>
    <n v="1"/>
    <s v="Faunie Brigham"/>
    <s v="fbrighamhg@blog.com"/>
    <s v="Ireland"/>
    <s v="Ara"/>
    <s v="M"/>
    <n v="0.2"/>
    <n v="2.9849999999999999"/>
    <n v="2.9849999999999999"/>
    <s v="Arabica"/>
    <s v="Medium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s v="Robusta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s v="Excelsa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s v="Robusta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s v="Liberica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s v="Excelsa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s v="Liberica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s v="Excelsa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s v="Arabica"/>
    <s v="Medium"/>
  </r>
  <r>
    <s v="IGW-04801-466"/>
    <x v="490"/>
    <s v="29051-27555-GD"/>
    <s v="L-D-0.2"/>
    <n v="1"/>
    <s v="Jeno Capey"/>
    <s v="jcapeyhr@bravesites.com"/>
    <s v="United States"/>
    <s v="Lib"/>
    <s v="M"/>
    <n v="0.2"/>
    <n v="3.8849999999999998"/>
    <n v="3.8849999999999998"/>
    <s v="Liberica"/>
    <s v="Medium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s v="Robusta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s v="Robusta"/>
    <s v="Light"/>
  </r>
  <r>
    <s v="SBC-95710-706"/>
    <x v="194"/>
    <s v="85634-61759-ND"/>
    <s v="E-M-0.2"/>
    <n v="2"/>
    <s v="Maggy Baistow"/>
    <s v="mbaistowhu@i2i.jp"/>
    <s v="United Kingdom"/>
    <s v="Exc"/>
    <s v="L"/>
    <n v="0.2"/>
    <n v="4.125"/>
    <n v="8.25"/>
    <s v="Excelsa"/>
    <s v="Light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s v="Excelsa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s v="Robusta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s v="Arabica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s v="Arabica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s v="Liberica"/>
    <s v="Light"/>
  </r>
  <r>
    <s v="OAW-17338-101"/>
    <x v="494"/>
    <s v="52143-35672-JF"/>
    <s v="R-D-0.2"/>
    <n v="6"/>
    <s v="Tuckie Mathonnet"/>
    <s v="tmathonneti0@google.co.jp"/>
    <s v="United States"/>
    <s v="Rob"/>
    <s v="M"/>
    <n v="0.2"/>
    <n v="2.6849999999999996"/>
    <n v="16.11"/>
    <s v="Robusta"/>
    <s v="Medium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s v="Liberica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s v="Robusta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s v="Robusta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s v="Liberica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s v="Arabica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s v="Arabica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s v="Robusta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s v="Liberica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s v="Arabica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s v="Excelsa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s v="Arabica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s v="Excelsa"/>
    <s v="Light"/>
  </r>
  <r>
    <s v="GFI-83300-059"/>
    <x v="501"/>
    <s v="40414-26467-VE"/>
    <s v="A-M-0.2"/>
    <n v="6"/>
    <s v="Annie Campsall"/>
    <s v="acampsallid@zimbio.com"/>
    <s v="United States"/>
    <s v="Ara"/>
    <s v="L"/>
    <n v="0.2"/>
    <n v="3.375"/>
    <n v="20.25"/>
    <s v="Arabica"/>
    <s v="Light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s v="Liberica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s v="Arabica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s v="Excelsa"/>
    <s v="Dark"/>
  </r>
  <r>
    <s v="HYR-03455-684"/>
    <x v="506"/>
    <s v="29808-89098-XD"/>
    <s v="L-D-0.2"/>
    <n v="2"/>
    <s v="Ira Sjostrom"/>
    <s v="isjostromig@pbs.org"/>
    <s v="United States"/>
    <s v="Lib"/>
    <s v="M"/>
    <n v="0.2"/>
    <n v="3.8849999999999998"/>
    <n v="7.77"/>
    <s v="Liberica"/>
    <s v="Medium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s v="Arabica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s v="Arabica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s v="Robusta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s v="Liberica"/>
    <s v="Medium"/>
  </r>
  <r>
    <s v="UMT-26130-151"/>
    <x v="510"/>
    <s v="55864-37682-GQ"/>
    <s v="L-M-0.2"/>
    <n v="3"/>
    <s v="Cecil Weatherall"/>
    <s v="cweatherallim@toplist.cz"/>
    <s v="United States"/>
    <s v="Lib"/>
    <s v="L"/>
    <n v="0.2"/>
    <n v="4.3650000000000002"/>
    <n v="13.095000000000001"/>
    <s v="Liberica"/>
    <s v="Light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s v="Robusta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s v="Liberica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s v="Excelsa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s v="Arabica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s v="Liberica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s v="Liberica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s v="Liberica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s v="Arabica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s v="Robusta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s v="Arabica"/>
    <s v="Medium"/>
  </r>
  <r>
    <s v="AHY-20324-088"/>
    <x v="519"/>
    <s v="63499-24884-PP"/>
    <s v="L-L-0.2"/>
    <n v="2"/>
    <s v="Nicky Ayris"/>
    <s v="nayrisix@t-online.de"/>
    <s v="United Kingdom"/>
    <s v="Rob"/>
    <s v="D"/>
    <n v="0.2"/>
    <n v="4.7549999999999999"/>
    <n v="9.51"/>
    <s v="Robusta"/>
    <s v="Dark"/>
  </r>
  <r>
    <s v="ZSL-66684-103"/>
    <x v="520"/>
    <s v="39193-51770-FM"/>
    <s v="E-M-0.2"/>
    <n v="2"/>
    <s v="Laryssa Benediktovich"/>
    <s v="lbenediktovichiy@wunderground.com"/>
    <s v="United States"/>
    <s v="Exc"/>
    <s v="L"/>
    <n v="0.2"/>
    <n v="4.125"/>
    <n v="8.25"/>
    <s v="Excelsa"/>
    <s v="Light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s v="Liberica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s v="Robusta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s v="Liberica"/>
    <s v="Light"/>
  </r>
  <r>
    <s v="TXH-78646-919"/>
    <x v="423"/>
    <s v="98430-37820-UV"/>
    <s v="R-D-0.2"/>
    <n v="3"/>
    <s v="Deonne Shortall"/>
    <s v="dshortallj2@wikipedia.org"/>
    <s v="United States"/>
    <s v="Rob"/>
    <s v="M"/>
    <n v="0.2"/>
    <n v="2.6849999999999996"/>
    <n v="8.0549999999999997"/>
    <s v="Robusta"/>
    <s v="Medium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s v="Excelsa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s v="Arabica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s v="Arabica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s v="Liberica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s v="Arabica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s v="Liberica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s v="Arabica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s v="Excelsa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s v="Liberica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s v="Liberica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s v="Arabica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s v="Liberica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s v="Arabica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s v="Liberica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s v="Arabica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s v="Arabica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s v="Liberica"/>
    <s v="Dark"/>
  </r>
  <r>
    <s v="CWT-27056-328"/>
    <x v="531"/>
    <s v="18570-80998-ZS"/>
    <s v="E-D-0.2"/>
    <n v="6"/>
    <s v="Josefina Ferens"/>
    <s v=""/>
    <s v="United States"/>
    <s v="Exc"/>
    <s v="M"/>
    <n v="0.2"/>
    <n v="3.645"/>
    <n v="21.87"/>
    <s v="Excelsa"/>
    <s v="Medium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s v="Excelsa"/>
    <s v="Light"/>
  </r>
  <r>
    <s v="EGK-03027-418"/>
    <x v="532"/>
    <s v="19820-29285-FD"/>
    <s v="E-M-0.2"/>
    <n v="3"/>
    <s v="Barrie Fallowes"/>
    <s v="bfallowesjm@purevolume.com"/>
    <s v="United States"/>
    <s v="Exc"/>
    <s v="L"/>
    <n v="0.2"/>
    <n v="4.125"/>
    <n v="12.375"/>
    <s v="Excelsa"/>
    <s v="Light"/>
  </r>
  <r>
    <s v="KCY-61732-849"/>
    <x v="533"/>
    <s v="11349-55147-SN"/>
    <s v="L-D-1"/>
    <n v="2"/>
    <s v="Nicolas Aiton"/>
    <s v=""/>
    <s v="Ireland"/>
    <s v="Lib"/>
    <s v="D"/>
    <n v="1"/>
    <n v="12.95"/>
    <n v="25.9"/>
    <s v="Liberica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s v="Arabica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s v="Excelsa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s v="Excelsa"/>
    <s v="Medium"/>
  </r>
  <r>
    <s v="XUE-87260-201"/>
    <x v="537"/>
    <s v="89646-21249-OH"/>
    <s v="R-M-0.2"/>
    <n v="6"/>
    <s v="Selia Ragles"/>
    <s v="sraglesjr@blogtalkradio.com"/>
    <s v="United States"/>
    <s v="Rob"/>
    <s v="L"/>
    <n v="0.2"/>
    <n v="2.9849999999999999"/>
    <n v="17.91"/>
    <s v="Robusta"/>
    <s v="Light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s v="Excelsa"/>
    <s v="Medium"/>
  </r>
  <r>
    <s v="AIA-98989-755"/>
    <x v="242"/>
    <s v="34704-83143-KS"/>
    <s v="R-M-0.2"/>
    <n v="1"/>
    <s v="Sacha Bruun"/>
    <s v="sbruunjt@blogtalkradio.com"/>
    <s v="United States"/>
    <s v="Rob"/>
    <s v="L"/>
    <n v="0.2"/>
    <n v="2.9849999999999999"/>
    <n v="2.9849999999999999"/>
    <s v="Robusta"/>
    <s v="Light"/>
  </r>
  <r>
    <s v="ITZ-21793-986"/>
    <x v="299"/>
    <s v="67388-17544-XX"/>
    <s v="E-D-0.2"/>
    <n v="4"/>
    <s v="Alon Pllu"/>
    <s v="aplluju@dagondesign.com"/>
    <s v="Ireland"/>
    <s v="Exc"/>
    <s v="M"/>
    <n v="0.2"/>
    <n v="3.645"/>
    <n v="14.58"/>
    <s v="Excelsa"/>
    <s v="Medium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s v="Excelsa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s v="Robusta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s v="Arabica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s v="Liberica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s v="Liberica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s v="Excelsa"/>
    <s v="Dark"/>
  </r>
  <r>
    <s v="SFB-93752-440"/>
    <x v="390"/>
    <s v="48203-23480-UB"/>
    <s v="R-M-0.2"/>
    <n v="3"/>
    <s v="Niels Leake"/>
    <s v="nleakek1@cmu.edu"/>
    <s v="United States"/>
    <s v="Rob"/>
    <s v="L"/>
    <n v="0.2"/>
    <n v="2.9849999999999999"/>
    <n v="8.9550000000000001"/>
    <s v="Robusta"/>
    <s v="Light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s v="Excelsa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s v="Excelsa"/>
    <s v="Medium"/>
  </r>
  <r>
    <s v="MAY-77231-536"/>
    <x v="542"/>
    <s v="01304-59807-OB"/>
    <s v="A-M-0.2"/>
    <n v="2"/>
    <s v="Nico Hubert"/>
    <s v=""/>
    <s v="United States"/>
    <s v="Ara"/>
    <s v="L"/>
    <n v="0.2"/>
    <n v="3.375"/>
    <n v="6.75"/>
    <s v="Arabica"/>
    <s v="Light"/>
  </r>
  <r>
    <s v="ATY-28980-884"/>
    <x v="117"/>
    <s v="50705-17295-NK"/>
    <s v="A-L-0.2"/>
    <n v="6"/>
    <s v="Cristina Aleixo"/>
    <s v="caleixok5@globo.com"/>
    <s v="United States"/>
    <s v="Coffee Type"/>
    <s v="Roast Type"/>
    <n v="0.2"/>
    <n v="3.8849999999999998"/>
    <n v="23.31"/>
    <s v=""/>
    <b v="0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s v="Liberica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s v="Robusta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s v="Excelsa"/>
    <s v="Dark"/>
  </r>
  <r>
    <s v="CFZ-53492-600"/>
    <x v="546"/>
    <s v="64896-18468-BT"/>
    <s v="L-M-0.2"/>
    <n v="1"/>
    <s v="Selle Scurrer"/>
    <s v="sscurrerk9@flavors.me"/>
    <s v="United Kingdom"/>
    <s v="Lib"/>
    <s v="L"/>
    <n v="0.2"/>
    <n v="4.3650000000000002"/>
    <n v="4.3650000000000002"/>
    <s v="Liberica"/>
    <s v="Light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s v="Liberica"/>
    <s v="Light"/>
  </r>
  <r>
    <s v="EBA-82404-343"/>
    <x v="547"/>
    <s v="20236-42322-CM"/>
    <s v="L-D-0.2"/>
    <n v="4"/>
    <s v="Leta Clarricoates"/>
    <s v=""/>
    <s v="United States"/>
    <s v="Lib"/>
    <s v="M"/>
    <n v="0.2"/>
    <n v="3.8849999999999998"/>
    <n v="15.54"/>
    <s v="Liberica"/>
    <s v="Medium"/>
  </r>
  <r>
    <s v="USA-42811-560"/>
    <x v="548"/>
    <s v="49671-11547-WG"/>
    <s v="E-L-0.2"/>
    <n v="2"/>
    <s v="Jacquelyn Maha"/>
    <s v="jmahakc@cyberchimps.com"/>
    <s v="United States"/>
    <s v="Lib"/>
    <s v="D"/>
    <n v="0.2"/>
    <n v="4.4550000000000001"/>
    <n v="8.91"/>
    <s v="Liberica"/>
    <s v="Dark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s v="Liberica"/>
    <s v="Medium"/>
  </r>
  <r>
    <s v="SUZ-83036-175"/>
    <x v="550"/>
    <s v="55915-19477-MK"/>
    <s v="R-D-0.2"/>
    <n v="5"/>
    <s v="Alica Kift"/>
    <s v=""/>
    <s v="United States"/>
    <s v="Rob"/>
    <s v="M"/>
    <n v="0.2"/>
    <n v="2.6849999999999996"/>
    <n v="13.424999999999997"/>
    <s v="Robusta"/>
    <s v="Medium"/>
  </r>
  <r>
    <s v="RGM-01187-513"/>
    <x v="551"/>
    <s v="28121-11641-UA"/>
    <s v="E-D-0.2"/>
    <n v="6"/>
    <s v="Babb Pollins"/>
    <s v="bpollinskf@shinystat.com"/>
    <s v="United States"/>
    <s v="Exc"/>
    <s v="M"/>
    <n v="0.2"/>
    <n v="3.645"/>
    <n v="21.87"/>
    <s v="Excelsa"/>
    <s v="Medium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s v="Liberica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s v="Arabica"/>
    <s v="Medium"/>
  </r>
  <r>
    <s v="BQK-38412-229"/>
    <x v="554"/>
    <s v="90392-73338-BC"/>
    <s v="R-L-0.2"/>
    <n v="3"/>
    <s v="Natal Vigrass"/>
    <s v="nvigrasski@ezinearticles.com"/>
    <s v="United Kingdom"/>
    <s v="Ara"/>
    <s v="D"/>
    <n v="0.2"/>
    <n v="3.5849999999999995"/>
    <n v="10.754999999999999"/>
    <s v="Arabica"/>
    <s v="Dark"/>
  </r>
  <r>
    <s v="TCX-76953-071"/>
    <x v="555"/>
    <s v="94091-86957-HX"/>
    <s v="E-D-0.2"/>
    <n v="5"/>
    <s v="Jimmy Dymoke"/>
    <s v="jdymokeje@prnewswire.com"/>
    <s v="Ireland"/>
    <s v="Exc"/>
    <s v="M"/>
    <n v="0.2"/>
    <n v="3.645"/>
    <n v="18.225000000000001"/>
    <s v="Excelsa"/>
    <s v="Medium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s v="Robusta"/>
    <s v="Light"/>
  </r>
  <r>
    <s v="PMV-54491-220"/>
    <x v="556"/>
    <s v="87242-18006-IR"/>
    <s v="L-M-0.2"/>
    <n v="2"/>
    <s v="Lyon Ibert"/>
    <s v="libertkl@huffingtonpost.com"/>
    <s v="United States"/>
    <s v="Lib"/>
    <s v="L"/>
    <n v="0.2"/>
    <n v="4.3650000000000002"/>
    <n v="8.73"/>
    <s v="Liberica"/>
    <s v="Light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s v="Liberica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s v="Arabica"/>
    <s v="Dark"/>
  </r>
  <r>
    <s v="YXF-57218-272"/>
    <x v="333"/>
    <s v="55374-03175-IA"/>
    <s v="R-M-0.2"/>
    <n v="6"/>
    <s v="Samuele Klaaassen"/>
    <s v=""/>
    <s v="United States"/>
    <s v="Rob"/>
    <s v="L"/>
    <n v="0.2"/>
    <n v="2.9849999999999999"/>
    <n v="17.91"/>
    <s v="Robusta"/>
    <s v="Light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s v="Excelsa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s v="Arabica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s v="Liberica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s v="Excelsa"/>
    <s v="Dark"/>
  </r>
  <r>
    <s v="EHJ-82097-549"/>
    <x v="561"/>
    <s v="27517-43747-YD"/>
    <s v="R-D-0.2"/>
    <n v="2"/>
    <s v="Melodie OIlier"/>
    <s v="moilierkt@paginegialle.it"/>
    <s v="Ireland"/>
    <s v="Rob"/>
    <s v="M"/>
    <n v="0.2"/>
    <n v="2.6849999999999996"/>
    <n v="5.3699999999999992"/>
    <s v="Robusta"/>
    <s v="Medium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s v="Robusta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s v="Liberica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s v="Excelsa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s v="Arabica"/>
    <s v="Dark"/>
  </r>
  <r>
    <s v="DCI-96254-548"/>
    <x v="566"/>
    <s v="94091-86957-HX"/>
    <s v="A-D-0.2"/>
    <n v="6"/>
    <s v="Jimmy Dymoke"/>
    <s v="jdymokeje@prnewswire.com"/>
    <s v="Ireland"/>
    <s v="Ara"/>
    <s v="M"/>
    <n v="0.2"/>
    <n v="2.9849999999999999"/>
    <n v="17.91"/>
    <s v="Arabica"/>
    <s v="Medium"/>
  </r>
  <r>
    <s v="KHZ-26264-253"/>
    <x v="160"/>
    <s v="24972-55878-KX"/>
    <s v="L-L-0.2"/>
    <n v="6"/>
    <s v="Foster Constance"/>
    <s v="fconstancekz@ifeng.com"/>
    <s v="United States"/>
    <s v="Rob"/>
    <s v="D"/>
    <n v="0.2"/>
    <n v="4.7549999999999999"/>
    <n v="28.53"/>
    <s v="Robusta"/>
    <s v="Dark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s v="Robusta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s v="Arabica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s v="Robusta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s v="Liberica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s v="Excelsa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s v="Excelsa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s v="Liberica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s v="Arabica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s v="Arabica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s v="Robusta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s v="Arabica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s v="Arabica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s v="Robusta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s v="Robusta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s v="Arabica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s v="Robusta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s v="Excelsa"/>
    <s v="Medium"/>
  </r>
  <r>
    <s v="BZE-96093-118"/>
    <x v="91"/>
    <s v="43452-18035-DH"/>
    <s v="L-M-0.2"/>
    <n v="2"/>
    <s v="Alva Filipczak"/>
    <s v="afilipczaklh@ning.com"/>
    <s v="Ireland"/>
    <s v="Lib"/>
    <s v="L"/>
    <n v="0.2"/>
    <n v="4.3650000000000002"/>
    <n v="8.73"/>
    <s v="Liberica"/>
    <s v="Light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s v="Robusta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s v="Excelsa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s v="Arabica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s v="Arabica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s v="Liberica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s v="Liberica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s v="Excelsa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s v="Liberica"/>
    <s v="Light"/>
  </r>
  <r>
    <s v="NNF-47422-501"/>
    <x v="583"/>
    <s v="20260-32948-EB"/>
    <s v="E-L-0.2"/>
    <n v="6"/>
    <s v="Adorne Gregoratti"/>
    <s v="agregorattilq@vistaprint.com"/>
    <s v="Ireland"/>
    <s v="Lib"/>
    <s v="D"/>
    <n v="0.2"/>
    <n v="4.4550000000000001"/>
    <n v="26.73"/>
    <s v="Liberica"/>
    <s v="Dark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s v="Liberica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s v="Liberica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s v="Arabica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s v="Excelsa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s v="Excelsa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s v="Robusta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s v="Arabica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s v="Arabica"/>
    <s v="Light"/>
  </r>
  <r>
    <s v="OJL-96844-459"/>
    <x v="393"/>
    <s v="61253-98356-VD"/>
    <s v="L-L-0.2"/>
    <n v="5"/>
    <s v="Karylin Huddart"/>
    <s v="khuddartlz@about.com"/>
    <s v="United States"/>
    <s v="Rob"/>
    <s v="D"/>
    <n v="0.2"/>
    <n v="4.7549999999999999"/>
    <n v="23.774999999999999"/>
    <s v="Robusta"/>
    <s v="Dark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s v="Liberica"/>
    <s v="Medium"/>
  </r>
  <r>
    <s v="PCA-14081-576"/>
    <x v="15"/>
    <s v="63112-10870-LC"/>
    <s v="R-L-0.2"/>
    <n v="5"/>
    <s v="Lukas Whittlesee"/>
    <s v="lwhittleseem1@e-recht24.de"/>
    <s v="United States"/>
    <s v="Ara"/>
    <s v="D"/>
    <n v="0.2"/>
    <n v="3.5849999999999995"/>
    <n v="17.924999999999997"/>
    <s v="Arabica"/>
    <s v="Dark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s v="Arabica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s v="Robusta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s v="Liberica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s v="Arabica"/>
    <s v="Light"/>
  </r>
  <r>
    <s v="IWL-13117-537"/>
    <x v="457"/>
    <s v="29129-60664-KO"/>
    <s v="R-D-0.2"/>
    <n v="3"/>
    <s v="Guenevere Ruggen"/>
    <s v="gruggenm6@nymag.com"/>
    <s v="United States"/>
    <s v="Rob"/>
    <s v="M"/>
    <n v="0.2"/>
    <n v="2.6849999999999996"/>
    <n v="8.0549999999999997"/>
    <s v="Robusta"/>
    <s v="Medium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s v="Excelsa"/>
    <s v="Dark"/>
  </r>
  <r>
    <s v="UMB-11223-710"/>
    <x v="592"/>
    <s v="49012-12987-QT"/>
    <s v="R-D-0.2"/>
    <n v="6"/>
    <s v="Man Fright"/>
    <s v="mfrightm8@harvard.edu"/>
    <s v="Ireland"/>
    <s v="Rob"/>
    <s v="M"/>
    <n v="0.2"/>
    <n v="2.6849999999999996"/>
    <n v="16.11"/>
    <s v="Robusta"/>
    <s v="Medium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s v="Robusta"/>
    <s v="Dark"/>
  </r>
  <r>
    <s v="QXX-89943-393"/>
    <x v="593"/>
    <s v="15673-18812-IU"/>
    <s v="R-D-0.2"/>
    <n v="4"/>
    <s v="Caddric Krzysztofiak"/>
    <s v="ckrzysztofiakma@skyrock.com"/>
    <s v="United States"/>
    <s v="Rob"/>
    <s v="M"/>
    <n v="0.2"/>
    <n v="2.6849999999999996"/>
    <n v="10.739999999999998"/>
    <s v="Robusta"/>
    <s v="Medium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s v="Excelsa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s v="Robusta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s v="Robusta"/>
    <s v="Medium"/>
  </r>
  <r>
    <s v="YOG-94666-679"/>
    <x v="596"/>
    <s v="86991-53901-AT"/>
    <s v="L-D-0.2"/>
    <n v="2"/>
    <s v="Kathleen Diable"/>
    <s v=""/>
    <s v="United Kingdom"/>
    <s v="Lib"/>
    <s v="M"/>
    <n v="0.2"/>
    <n v="3.8849999999999998"/>
    <n v="7.77"/>
    <s v="Liberica"/>
    <s v="Medium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s v="Liberica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s v="Robusta"/>
    <s v="Light"/>
  </r>
  <r>
    <s v="HBH-64794-080"/>
    <x v="597"/>
    <s v="40560-18556-YE"/>
    <s v="R-D-0.2"/>
    <n v="3"/>
    <s v="Chaddie Bennie"/>
    <s v=""/>
    <s v="United States"/>
    <s v="Rob"/>
    <s v="M"/>
    <n v="0.2"/>
    <n v="2.6849999999999996"/>
    <n v="8.0549999999999997"/>
    <s v="Robusta"/>
    <s v="Medium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s v="Liberica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s v="Arabica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s v="Liberica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s v="Excelsa"/>
    <s v="Medium"/>
  </r>
  <r>
    <s v="VVL-95291-039"/>
    <x v="360"/>
    <s v="96516-97464-MF"/>
    <s v="E-L-0.2"/>
    <n v="2"/>
    <s v="Silvanus Enefer"/>
    <s v="senefermm@blog.com"/>
    <s v="United States"/>
    <s v="Lib"/>
    <s v="D"/>
    <n v="0.2"/>
    <n v="4.4550000000000001"/>
    <n v="8.91"/>
    <s v="Liberica"/>
    <s v="Dark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s v="Robusta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s v="Liberica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s v="Liberica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s v="Liberica"/>
    <s v="Light"/>
  </r>
  <r>
    <s v="RAU-17060-674"/>
    <x v="602"/>
    <s v="12747-63766-EU"/>
    <s v="L-L-0.2"/>
    <n v="1"/>
    <s v="Caddric Atcheson"/>
    <s v="catchesonmr@xinhuanet.com"/>
    <s v="United States"/>
    <s v="Rob"/>
    <s v="D"/>
    <n v="0.2"/>
    <n v="4.7549999999999999"/>
    <n v="4.7549999999999999"/>
    <s v="Robusta"/>
    <s v="Dark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s v="Excelsa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s v="Robusta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s v="Excelsa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s v="Liberica"/>
    <s v="Light"/>
  </r>
  <r>
    <s v="GPT-67705-953"/>
    <x v="446"/>
    <s v="70631-33225-MZ"/>
    <s v="A-M-0.2"/>
    <n v="5"/>
    <s v="Correy Bourner"/>
    <s v="cbournermw@chronoengine.com"/>
    <s v="United States"/>
    <s v="Ara"/>
    <s v="L"/>
    <n v="0.2"/>
    <n v="3.375"/>
    <n v="16.875"/>
    <s v="Arabica"/>
    <s v="Light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s v="Arabica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s v="Excelsa"/>
    <s v="Medium"/>
  </r>
  <r>
    <s v="NLI-63891-565"/>
    <x v="580"/>
    <s v="41899-00283-VK"/>
    <s v="E-M-0.2"/>
    <n v="5"/>
    <s v="Ibby Charters"/>
    <s v="ichartersmz@abc.net.au"/>
    <s v="United States"/>
    <s v="Exc"/>
    <s v="L"/>
    <n v="0.2"/>
    <n v="4.125"/>
    <n v="20.625"/>
    <s v="Excelsa"/>
    <s v="Light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s v="Arabica"/>
    <s v="Dark"/>
  </r>
  <r>
    <s v="SBN-16537-046"/>
    <x v="259"/>
    <s v="60255-12579-PZ"/>
    <s v="A-D-0.2"/>
    <n v="1"/>
    <s v="Hillel Mairs"/>
    <s v="hmairsn1@so-net.ne.jp"/>
    <s v="United States"/>
    <s v="Ara"/>
    <s v="M"/>
    <n v="0.2"/>
    <n v="2.9849999999999999"/>
    <n v="2.9849999999999999"/>
    <s v="Arabica"/>
    <s v="Medium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s v="Excelsa"/>
    <s v="Medium"/>
  </r>
  <r>
    <s v="XZD-44484-632"/>
    <x v="607"/>
    <s v="80541-38332-BP"/>
    <s v="A-D-0.2"/>
    <n v="2"/>
    <s v="Helaina Rainforth"/>
    <s v="hrainforthn2@blog.com"/>
    <s v="United States"/>
    <s v="Ara"/>
    <s v="M"/>
    <n v="0.2"/>
    <n v="2.9849999999999999"/>
    <n v="5.97"/>
    <s v="Arabica"/>
    <s v="Medium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s v="Robusta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s v="Robusta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s v="Arabica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s v="Excelsa"/>
    <s v="Light"/>
  </r>
  <r>
    <s v="VSN-94485-621"/>
    <x v="172"/>
    <s v="88116-12604-TE"/>
    <s v="A-D-0.2"/>
    <n v="4"/>
    <s v="Frans Habbergham"/>
    <s v="fhabberghamn8@discovery.com"/>
    <s v="United States"/>
    <s v="Ara"/>
    <s v="M"/>
    <n v="0.2"/>
    <n v="2.9849999999999999"/>
    <n v="11.94"/>
    <s v="Arabica"/>
    <s v="Medium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s v="Liberica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s v="Arabica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s v="Excelsa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s v="Robusta"/>
    <s v="Light"/>
  </r>
  <r>
    <s v="WBA-85905-175"/>
    <x v="611"/>
    <s v="41252-45992-VS"/>
    <s v="L-M-0.2"/>
    <n v="1"/>
    <s v="Trumaine Tewelson"/>
    <s v="ttewelsonnd@cdbaby.com"/>
    <s v="United States"/>
    <s v="Lib"/>
    <s v="L"/>
    <n v="0.2"/>
    <n v="4.3650000000000002"/>
    <n v="4.3650000000000002"/>
    <s v="Liberica"/>
    <s v="Light"/>
  </r>
  <r>
    <s v="DZI-35365-596"/>
    <x v="493"/>
    <s v="54798-14109-HC"/>
    <s v="E-M-0.2"/>
    <n v="2"/>
    <s v="Odelia Skerme"/>
    <s v="oskermen3@hatena.ne.jp"/>
    <s v="United States"/>
    <s v="Exc"/>
    <s v="L"/>
    <n v="0.2"/>
    <n v="4.125"/>
    <n v="8.25"/>
    <s v="Excelsa"/>
    <s v="Light"/>
  </r>
  <r>
    <s v="XIR-88982-743"/>
    <x v="614"/>
    <s v="00852-54571-WP"/>
    <s v="E-M-0.2"/>
    <n v="2"/>
    <s v="De Drewitt"/>
    <s v="ddrewittnf@mapquest.com"/>
    <s v="United States"/>
    <s v="Exc"/>
    <s v="L"/>
    <n v="0.2"/>
    <n v="4.125"/>
    <n v="8.25"/>
    <s v="Excelsa"/>
    <s v="Light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s v="Arabica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s v="Excelsa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s v="Arabica"/>
    <s v="Medium"/>
  </r>
  <r>
    <s v="ZKI-78561-066"/>
    <x v="616"/>
    <s v="60121-12432-VU"/>
    <s v="A-D-0.2"/>
    <n v="3"/>
    <s v="Mordy Van Der Vlies"/>
    <s v="mvannj@wikipedia.org"/>
    <s v="United States"/>
    <s v="Ara"/>
    <s v="M"/>
    <n v="0.2"/>
    <n v="2.9849999999999999"/>
    <n v="8.9550000000000001"/>
    <s v="Arabica"/>
    <s v="Medium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s v="Excelsa"/>
    <s v="Light"/>
  </r>
  <r>
    <s v="MZL-81126-390"/>
    <x v="617"/>
    <s v="48464-99723-HK"/>
    <s v="A-L-0.2"/>
    <n v="6"/>
    <s v="Jemimah Ethelston"/>
    <s v="jethelstonnl@creativecommons.org"/>
    <s v="United States"/>
    <s v="Coffee Type"/>
    <s v="Roast Type"/>
    <n v="0.2"/>
    <n v="3.8849999999999998"/>
    <n v="23.31"/>
    <s v=""/>
    <b v="0"/>
  </r>
  <r>
    <s v="MZL-81126-390"/>
    <x v="617"/>
    <s v="48464-99723-HK"/>
    <s v="A-M-0.2"/>
    <n v="2"/>
    <s v="Jemimah Ethelston"/>
    <s v="jethelstonnl@creativecommons.org"/>
    <s v="United States"/>
    <s v="Ara"/>
    <s v="L"/>
    <n v="0.2"/>
    <n v="3.375"/>
    <n v="6.75"/>
    <s v="Arabica"/>
    <s v="Light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s v="Liberica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s v="Liberica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s v="Arabica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s v="Robusta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s v="Liberica"/>
    <s v="Dark"/>
  </r>
  <r>
    <s v="SFD-00372-284"/>
    <x v="440"/>
    <s v="54798-14109-HC"/>
    <s v="L-M-0.2"/>
    <n v="2"/>
    <s v="Odelia Skerme"/>
    <s v="oskermen3@hatena.ne.jp"/>
    <s v="United States"/>
    <s v="Lib"/>
    <s v="L"/>
    <n v="0.2"/>
    <n v="4.3650000000000002"/>
    <n v="8.73"/>
    <s v="Liberica"/>
    <s v="Light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s v="Robusta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s v="Liberica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s v="Arabica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s v="Arabica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s v="Liberica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s v="Robusta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s v="Liberica"/>
    <s v="Medium"/>
  </r>
  <r>
    <s v="RXN-55491-201"/>
    <x v="354"/>
    <s v="86071-79238-CX"/>
    <s v="R-L-0.2"/>
    <n v="6"/>
    <s v="Ronda Pyson"/>
    <s v="rpysono0@constantcontact.com"/>
    <s v="Ireland"/>
    <s v="Ara"/>
    <s v="D"/>
    <n v="0.2"/>
    <n v="3.5849999999999995"/>
    <n v="21.509999999999998"/>
    <s v="Arabica"/>
    <s v="Dark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s v="Arabica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s v="Arabica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s v="Arabica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s v="Excelsa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s v="Robusta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s v="Excelsa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s v="Excelsa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s v="Arabica"/>
    <s v="Medium"/>
  </r>
  <r>
    <s v="BRJ-19414-277"/>
    <x v="622"/>
    <s v="16809-16936-WF"/>
    <s v="R-M-0.2"/>
    <n v="4"/>
    <s v="Modesty MacConnechie"/>
    <s v="mmacconnechieo9@reuters.com"/>
    <s v="United States"/>
    <s v="Rob"/>
    <s v="L"/>
    <n v="0.2"/>
    <n v="2.9849999999999999"/>
    <n v="11.94"/>
    <s v="Robusta"/>
    <s v="Light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s v="Arabica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s v="Liberica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s v="Arabica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s v="Liberica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s v="Robusta"/>
    <s v="Light"/>
  </r>
  <r>
    <s v="FWD-85967-769"/>
    <x v="631"/>
    <s v="20256-54689-LO"/>
    <s v="E-D-0.2"/>
    <n v="3"/>
    <s v="Brittani Thoresbie"/>
    <s v=""/>
    <s v="United States"/>
    <s v="Exc"/>
    <s v="M"/>
    <n v="0.2"/>
    <n v="3.645"/>
    <n v="10.935"/>
    <s v="Excelsa"/>
    <s v="Medium"/>
  </r>
  <r>
    <s v="KTO-53793-109"/>
    <x v="229"/>
    <s v="17572-27091-AA"/>
    <s v="R-L-0.2"/>
    <n v="2"/>
    <s v="Constanta Hatfull"/>
    <s v="chatfullog@ebay.com"/>
    <s v="United States"/>
    <s v="Ara"/>
    <s v="D"/>
    <n v="0.2"/>
    <n v="3.5849999999999995"/>
    <n v="7.169999999999999"/>
    <s v="Arabica"/>
    <s v="Dark"/>
  </r>
  <r>
    <s v="OCK-89033-348"/>
    <x v="632"/>
    <s v="82300-88786-UE"/>
    <s v="A-L-0.2"/>
    <n v="6"/>
    <s v="Bobbe Castagneto"/>
    <s v=""/>
    <s v="United States"/>
    <s v="Coffee Type"/>
    <s v="Roast Type"/>
    <n v="0.2"/>
    <n v="3.8849999999999998"/>
    <n v="23.31"/>
    <s v=""/>
    <b v="0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s v="Arabica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s v="Arabica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s v="Robusta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s v="Robusta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s v="Liberica"/>
    <s v="Medium"/>
  </r>
  <r>
    <s v="BHA-47429-889"/>
    <x v="635"/>
    <s v="51114-51191-EW"/>
    <s v="E-L-0.2"/>
    <n v="3"/>
    <s v="Kienan Ferson"/>
    <s v="kfersonon@g.co"/>
    <s v="United States"/>
    <s v="Lib"/>
    <s v="D"/>
    <n v="0.2"/>
    <n v="4.4550000000000001"/>
    <n v="13.365"/>
    <s v="Liberica"/>
    <s v="Dark"/>
  </r>
  <r>
    <s v="SZY-63017-318"/>
    <x v="636"/>
    <s v="91809-58808-TV"/>
    <s v="A-L-0.2"/>
    <n v="2"/>
    <s v="Blake Kelloway"/>
    <s v="bkellowayoo@omniture.com"/>
    <s v="United States"/>
    <s v="Coffee Type"/>
    <s v="Roast Type"/>
    <n v="0.2"/>
    <n v="3.8849999999999998"/>
    <n v="7.77"/>
    <s v=""/>
    <b v="0"/>
  </r>
  <r>
    <s v="LCU-93317-340"/>
    <x v="637"/>
    <s v="84996-26826-DK"/>
    <s v="R-D-0.2"/>
    <n v="1"/>
    <s v="Scarlett Oliffe"/>
    <s v="soliffeop@yellowbook.com"/>
    <s v="United States"/>
    <s v="Rob"/>
    <s v="M"/>
    <n v="0.2"/>
    <n v="2.6849999999999996"/>
    <n v="2.6849999999999996"/>
    <s v="Robusta"/>
    <s v="Medium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s v="Robusta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s v="Arabica"/>
    <s v="Dark"/>
  </r>
  <r>
    <s v="XED-90333-402"/>
    <x v="638"/>
    <s v="28300-14355-GF"/>
    <s v="E-M-0.2"/>
    <n v="5"/>
    <s v="Patsy Vasilenko"/>
    <s v="pvasilenkoos@addtoany.com"/>
    <s v="United Kingdom"/>
    <s v="Exc"/>
    <s v="L"/>
    <n v="0.2"/>
    <n v="4.125"/>
    <n v="20.625"/>
    <s v="Excelsa"/>
    <s v="Light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s v="Liberica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s v="Robusta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s v="Excelsa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s v="Robusta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s v="Excelsa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s v="Robusta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s v="Liberica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s v="Liberica"/>
    <s v="Light"/>
  </r>
  <r>
    <s v="SXW-34014-556"/>
    <x v="644"/>
    <s v="99144-98314-GN"/>
    <s v="R-L-0.2"/>
    <n v="1"/>
    <s v="Drake Jevon"/>
    <s v="djevonp1@ibm.com"/>
    <s v="United States"/>
    <s v="Ara"/>
    <s v="D"/>
    <n v="0.2"/>
    <n v="3.5849999999999995"/>
    <n v="3.5849999999999995"/>
    <s v="Arabica"/>
    <s v="Dark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s v="Excelsa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s v="Liberica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s v="Arabica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s v="Arabica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s v="Arabica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s v="Liberica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s v="Robusta"/>
    <s v="Light"/>
  </r>
  <r>
    <s v="MEK-85120-243"/>
    <x v="649"/>
    <s v="06623-54610-HC"/>
    <s v="R-L-0.2"/>
    <n v="3"/>
    <s v="Bobbe Renner"/>
    <s v=""/>
    <s v="United States"/>
    <s v="Ara"/>
    <s v="D"/>
    <n v="0.2"/>
    <n v="3.5849999999999995"/>
    <n v="10.754999999999999"/>
    <s v="Arabica"/>
    <s v="Dark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s v="Arabica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s v="Arabica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s v="Robusta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s v="Arabica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s v="Arabica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s v="Excelsa"/>
    <s v="Dark"/>
  </r>
  <r>
    <s v="DCE-22886-861"/>
    <x v="89"/>
    <s v="56060-17602-RG"/>
    <s v="E-D-0.2"/>
    <n v="1"/>
    <s v="Harland Trematick"/>
    <s v=""/>
    <s v="Ireland"/>
    <s v="Exc"/>
    <s v="M"/>
    <n v="0.2"/>
    <n v="3.645"/>
    <n v="3.645"/>
    <s v="Excelsa"/>
    <s v="Medium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s v="Arabica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s v="Excelsa"/>
    <s v="Dark"/>
  </r>
  <r>
    <s v="WFT-16178-396"/>
    <x v="249"/>
    <s v="33555-01585-RP"/>
    <s v="R-D-0.2"/>
    <n v="5"/>
    <s v="Quintina Heavyside"/>
    <s v="qheavysidepj@unc.edu"/>
    <s v="United States"/>
    <s v="Rob"/>
    <s v="M"/>
    <n v="0.2"/>
    <n v="2.6849999999999996"/>
    <n v="13.424999999999997"/>
    <s v="Robusta"/>
    <s v="Medium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s v="Robusta"/>
    <s v="Dark"/>
  </r>
  <r>
    <s v="RUK-78200-416"/>
    <x v="653"/>
    <s v="36192-07175-XC"/>
    <s v="L-D-0.2"/>
    <n v="2"/>
    <s v="Mitch Attwool"/>
    <s v="mattwoolpl@nba.com"/>
    <s v="United States"/>
    <s v="Lib"/>
    <s v="M"/>
    <n v="0.2"/>
    <n v="3.8849999999999998"/>
    <n v="7.77"/>
    <s v="Liberica"/>
    <s v="Medium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s v="Arabica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s v="Excelsa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s v="Arabica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s v="Arabica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s v="Arabica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s v="Excelsa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s v="Excelsa"/>
    <s v="Medium"/>
  </r>
  <r>
    <s v="OBN-66334-505"/>
    <x v="656"/>
    <s v="86757-52367-ON"/>
    <s v="E-L-0.2"/>
    <n v="2"/>
    <s v="Jarred Camillo"/>
    <s v="jcamillopt@shinystat.com"/>
    <s v="United States"/>
    <s v="Lib"/>
    <s v="D"/>
    <n v="0.2"/>
    <n v="4.4550000000000001"/>
    <n v="8.91"/>
    <s v="Liberica"/>
    <s v="Dark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s v="Excelsa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s v="Arabica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s v="Excelsa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s v="Robusta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s v="Robusta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s v="Arabica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s v="Liberica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s v="Robusta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s v="Excelsa"/>
    <s v="Light"/>
  </r>
  <r>
    <s v="JGZ-16947-591"/>
    <x v="663"/>
    <s v="14264-41252-SL"/>
    <s v="L-L-0.2"/>
    <n v="6"/>
    <s v="Willy Pummery"/>
    <s v="wpummeryq3@topsy.com"/>
    <s v="United States"/>
    <s v="Rob"/>
    <s v="D"/>
    <n v="0.2"/>
    <n v="4.7549999999999999"/>
    <n v="28.53"/>
    <s v="Robusta"/>
    <s v="Dark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s v="Robusta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s v="Arabica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s v="Robusta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s v="Arabica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s v="Robusta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s v="Liberica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s v="Liberica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s v="Arabica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s v="Excelsa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s v="Robusta"/>
    <s v="Light"/>
  </r>
  <r>
    <s v="SHT-04865-419"/>
    <x v="666"/>
    <s v="69215-90789-DL"/>
    <s v="R-L-0.2"/>
    <n v="4"/>
    <s v="Johnath Fairebrother"/>
    <s v=""/>
    <s v="United States"/>
    <s v="Ara"/>
    <s v="D"/>
    <n v="0.2"/>
    <n v="3.5849999999999995"/>
    <n v="14.339999999999998"/>
    <s v="Arabica"/>
    <s v="Dark"/>
  </r>
  <r>
    <s v="UQI-28177-865"/>
    <x v="577"/>
    <s v="04317-46176-TB"/>
    <s v="R-L-0.2"/>
    <n v="6"/>
    <s v="Ingamar Eberlein"/>
    <s v="ieberleinqf@hc360.com"/>
    <s v="United States"/>
    <s v="Ara"/>
    <s v="D"/>
    <n v="0.2"/>
    <n v="3.5849999999999995"/>
    <n v="21.509999999999998"/>
    <s v="Arabica"/>
    <s v="Dark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s v="Arabica"/>
    <s v="Medium"/>
  </r>
  <r>
    <s v="PJS-30996-485"/>
    <x v="4"/>
    <s v="86579-92122-OC"/>
    <s v="A-L-0.2"/>
    <n v="1"/>
    <s v="Brenn Dundredge"/>
    <s v=""/>
    <s v="United States"/>
    <s v="Coffee Type"/>
    <s v="Roast Type"/>
    <n v="0.2"/>
    <n v="3.8849999999999998"/>
    <n v="3.8849999999999998"/>
    <s v=""/>
    <b v="0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s v="Excelsa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s v="Excelsa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s v="Robusta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s v="Excelsa"/>
    <s v="Light"/>
  </r>
  <r>
    <s v="NCH-55389-562"/>
    <x v="110"/>
    <s v="86579-92122-OC"/>
    <s v="A-L-0.2"/>
    <n v="2"/>
    <s v="Brenn Dundredge"/>
    <s v=""/>
    <s v="United States"/>
    <s v="Coffee Type"/>
    <s v="Roast Type"/>
    <n v="0.2"/>
    <n v="3.8849999999999998"/>
    <n v="7.77"/>
    <s v=""/>
    <b v="0"/>
  </r>
  <r>
    <s v="GUG-45603-775"/>
    <x v="668"/>
    <s v="40959-32642-DN"/>
    <s v="L-L-0.2"/>
    <n v="5"/>
    <s v="Rhodie Strathern"/>
    <s v="rstrathernqn@devhub.com"/>
    <s v="United States"/>
    <s v="Rob"/>
    <s v="D"/>
    <n v="0.2"/>
    <n v="4.7549999999999999"/>
    <n v="23.774999999999999"/>
    <s v="Robusta"/>
    <s v="Dark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s v="Liberica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s v="Arabica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s v="Robusta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s v="Robusta"/>
    <s v="Medium"/>
  </r>
  <r>
    <s v="TYH-81940-054"/>
    <x v="671"/>
    <s v="69374-08133-RI"/>
    <s v="E-L-0.2"/>
    <n v="5"/>
    <s v="Cleopatra Goodrum"/>
    <s v="cgoodrumqs@goodreads.com"/>
    <s v="United States"/>
    <s v="Lib"/>
    <s v="D"/>
    <n v="0.2"/>
    <n v="4.4550000000000001"/>
    <n v="22.274999999999999"/>
    <s v="Liberica"/>
    <s v="Dark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s v="Robusta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s v="Excelsa"/>
    <s v="Light"/>
  </r>
  <r>
    <s v="DWY-56352-412"/>
    <x v="674"/>
    <s v="55427-08059-DF"/>
    <s v="R-D-0.2"/>
    <n v="1"/>
    <s v="Zeke Walisiak"/>
    <s v="zwalisiakqv@ucsd.edu"/>
    <s v="Ireland"/>
    <s v="Rob"/>
    <s v="M"/>
    <n v="0.2"/>
    <n v="2.6849999999999996"/>
    <n v="2.6849999999999996"/>
    <s v="Robusta"/>
    <s v="Medium"/>
  </r>
  <r>
    <s v="PUH-55647-976"/>
    <x v="675"/>
    <s v="06624-54037-BQ"/>
    <s v="R-M-0.2"/>
    <n v="2"/>
    <s v="Wiley Leopold"/>
    <s v="wleopoldqw@blogspot.com"/>
    <s v="United States"/>
    <s v="Rob"/>
    <s v="L"/>
    <n v="0.2"/>
    <n v="2.9849999999999999"/>
    <n v="5.97"/>
    <s v="Robusta"/>
    <s v="Light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s v="Liberica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s v="Excelsa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s v="Arabica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s v="Arabica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s v="Liberica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s v="Robusta"/>
    <s v="Dark"/>
  </r>
  <r>
    <s v="IRX-59256-644"/>
    <x v="678"/>
    <s v="96446-62142-EN"/>
    <s v="A-D-0.2"/>
    <n v="3"/>
    <s v="Clayton Kingwell"/>
    <s v="ckingwellr3@squarespace.com"/>
    <s v="Ireland"/>
    <s v="Ara"/>
    <s v="M"/>
    <n v="0.2"/>
    <n v="2.9849999999999999"/>
    <n v="8.9550000000000001"/>
    <s v="Arabica"/>
    <s v="Medium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s v="Robusta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s v="Robusta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s v="Arabica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s v="Robusta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s v="Excelsa"/>
    <s v="Dark"/>
  </r>
  <r>
    <s v="KUX-19632-830"/>
    <x v="160"/>
    <s v="55409-07759-YG"/>
    <s v="E-D-0.2"/>
    <n v="6"/>
    <s v="Chloette Bernardot"/>
    <s v="cbernardotr9@wix.com"/>
    <s v="United States"/>
    <s v="Exc"/>
    <s v="M"/>
    <n v="0.2"/>
    <n v="3.645"/>
    <n v="21.87"/>
    <s v="Excelsa"/>
    <s v="Medium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s v="Robusta"/>
    <s v="Light"/>
  </r>
  <r>
    <s v="GQA-37241-629"/>
    <x v="502"/>
    <s v="08405-33165-BS"/>
    <s v="A-M-0.2"/>
    <n v="2"/>
    <s v="Fanchette Parlot"/>
    <s v="fparlotrb@forbes.com"/>
    <s v="United States"/>
    <s v="Ara"/>
    <s v="L"/>
    <n v="0.2"/>
    <n v="3.375"/>
    <n v="6.75"/>
    <s v="Arabica"/>
    <s v="Light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s v="Excelsa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s v="Robusta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s v="Liberica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s v="Arabica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s v="Robusta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s v="Arabica"/>
    <s v="Medium"/>
  </r>
  <r>
    <s v="DUV-12075-132"/>
    <x v="366"/>
    <s v="62494-09113-RP"/>
    <s v="E-D-0.2"/>
    <n v="5"/>
    <s v="Marguerite Graves"/>
    <s v=""/>
    <s v="United States"/>
    <s v="Exc"/>
    <s v="M"/>
    <n v="0.2"/>
    <n v="3.645"/>
    <n v="18.225000000000001"/>
    <s v="Excelsa"/>
    <s v="Medium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s v="Liberica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s v="Liberica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s v="Arabica"/>
    <s v="Light"/>
  </r>
  <r>
    <s v="XBV-40336-071"/>
    <x v="685"/>
    <s v="38536-98293-JZ"/>
    <s v="A-D-0.2"/>
    <n v="3"/>
    <s v="Catharine Scoines"/>
    <s v=""/>
    <s v="Ireland"/>
    <s v="Ara"/>
    <s v="M"/>
    <n v="0.2"/>
    <n v="2.9849999999999999"/>
    <n v="8.9550000000000001"/>
    <s v="Arabica"/>
    <s v="Medium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s v="Robusta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s v="Robusta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s v="Arabica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s v="Arabica"/>
    <s v="Dark"/>
  </r>
  <r>
    <s v="IRV-20769-219"/>
    <x v="688"/>
    <s v="77131-58092-GE"/>
    <s v="E-M-0.2"/>
    <n v="3"/>
    <s v="Vidovic Antonelli"/>
    <s v=""/>
    <s v="United Kingdom"/>
    <s v="Exc"/>
    <s v="L"/>
    <n v="0.2"/>
    <n v="4.125"/>
    <n v="12.375"/>
    <s v="Excelsa"/>
    <s v="Light"/>
  </r>
  <r>
    <m/>
    <x v="689"/>
    <m/>
    <m/>
    <m/>
    <m/>
    <m/>
    <m/>
    <m/>
    <m/>
    <m/>
    <m/>
    <m/>
    <s v=""/>
    <m/>
  </r>
  <r>
    <m/>
    <x v="689"/>
    <m/>
    <m/>
    <m/>
    <m/>
    <m/>
    <m/>
    <m/>
    <m/>
    <m/>
    <m/>
    <m/>
    <s v=""/>
    <m/>
  </r>
  <r>
    <m/>
    <x v="689"/>
    <m/>
    <m/>
    <m/>
    <m/>
    <m/>
    <m/>
    <m/>
    <m/>
    <m/>
    <m/>
    <m/>
    <s v=""/>
    <m/>
  </r>
  <r>
    <m/>
    <x v="689"/>
    <m/>
    <m/>
    <m/>
    <m/>
    <m/>
    <m/>
    <m/>
    <m/>
    <m/>
    <m/>
    <m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3FFA4-430B-4919-9877-CE6DAE278686}" name="Toatalsales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B8" firstHeaderRow="1" firstDataRow="1" firstDataCol="2"/>
  <pivotFields count="16"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5"/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F3AA61-34A7-4472-96E1-45A134306AD0}" name="Orders" displayName="Orders" ref="A1:O1005" totalsRowShown="0" headerRowDxfId="1">
  <autoFilter ref="A1:O1005" xr:uid="{A0F3AA61-34A7-4472-96E1-45A134306AD0}"/>
  <tableColumns count="15">
    <tableColumn id="1" xr3:uid="{70E8C030-E8E0-4753-85DE-674D517385F3}" name="Order ID"/>
    <tableColumn id="2" xr3:uid="{DFFF874F-A6D1-4090-9F1E-C6FE0530ACC0}" name="Order Date" dataDxfId="0"/>
    <tableColumn id="3" xr3:uid="{C5932ABE-E671-4087-83CA-46A8CEA6BA69}" name="Customer ID"/>
    <tableColumn id="4" xr3:uid="{17703EAD-F627-40C8-8E44-2C7A290DBACD}" name="Product ID"/>
    <tableColumn id="5" xr3:uid="{A208079E-7325-4B05-BAC4-ACB9B026DBDF}" name="Quantity"/>
    <tableColumn id="6" xr3:uid="{48CBC816-BFA2-499B-ADE6-947470C6907E}" name="Customer Name"/>
    <tableColumn id="7" xr3:uid="{9DEB4FCC-FF98-40B4-B196-E09956BEF404}" name="Email"/>
    <tableColumn id="8" xr3:uid="{86F45241-D069-4A48-9407-CC425A648873}" name="Country"/>
    <tableColumn id="9" xr3:uid="{18C384C6-8418-4FA1-8689-82202FEA3487}" name="Coffee Type"/>
    <tableColumn id="10" xr3:uid="{1B6F8893-11FC-46D6-A3DE-655A718C1811}" name="Roast Type"/>
    <tableColumn id="11" xr3:uid="{CB0C4AFA-E3A0-40DA-A741-126AC328E808}" name="Size"/>
    <tableColumn id="12" xr3:uid="{902BB0BA-DF2E-4569-A237-FF761020D9D1}" name="Unit Price"/>
    <tableColumn id="13" xr3:uid="{39E29C89-06EE-4D76-B3FC-B0B6201925D9}" name="Sales"/>
    <tableColumn id="14" xr3:uid="{9FFA1D7E-12C9-4512-A50B-4850C2BEE8D8}" name="Coffee Type Name">
      <calculatedColumnFormula>IF(I2="Rob","Robusta",IF(I2 ="Exc","Excelsa",IF(I2="Ara","Arabica",IF(I2="Lib","Liberica",""))))</calculatedColumnFormula>
    </tableColumn>
    <tableColumn id="15" xr3:uid="{5B61A697-6A4A-424D-8D04-EB0C30D2FAB1}" name="Roast Type 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384C-60F5-48FF-A2D9-2228753AD6B7}">
  <dimension ref="A3:B8"/>
  <sheetViews>
    <sheetView workbookViewId="0">
      <selection activeCell="A4" sqref="A4:XFD4"/>
    </sheetView>
  </sheetViews>
  <sheetFormatPr defaultRowHeight="15" x14ac:dyDescent="0.25"/>
  <cols>
    <col min="1" max="2" width="13" bestFit="1" customWidth="1"/>
  </cols>
  <sheetData>
    <row r="3" spans="1:2" x14ac:dyDescent="0.25">
      <c r="A3" s="6" t="s">
        <v>6203</v>
      </c>
      <c r="B3" s="6" t="s">
        <v>1</v>
      </c>
    </row>
    <row r="4" spans="1:2" x14ac:dyDescent="0.25">
      <c r="A4" t="s">
        <v>6198</v>
      </c>
    </row>
    <row r="5" spans="1:2" x14ac:dyDescent="0.25">
      <c r="A5" t="s">
        <v>6199</v>
      </c>
    </row>
    <row r="6" spans="1:2" x14ac:dyDescent="0.25">
      <c r="A6" t="s">
        <v>6200</v>
      </c>
    </row>
    <row r="7" spans="1:2" x14ac:dyDescent="0.25">
      <c r="A7" t="s">
        <v>6201</v>
      </c>
    </row>
    <row r="8" spans="1:2" x14ac:dyDescent="0.25">
      <c r="A8" t="s">
        <v>6202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5"/>
  <sheetViews>
    <sheetView tabSelected="1" zoomScale="70" zoomScaleNormal="70"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17.28515625" style="7" bestFit="1" customWidth="1"/>
    <col min="3" max="3" width="19.5703125" bestFit="1" customWidth="1"/>
    <col min="4" max="4" width="16.85546875" bestFit="1" customWidth="1"/>
    <col min="5" max="5" width="10.42578125" customWidth="1"/>
    <col min="6" max="6" width="23.7109375" bestFit="1" customWidth="1"/>
    <col min="7" max="7" width="39.42578125" bestFit="1" customWidth="1"/>
    <col min="8" max="8" width="16.42578125" bestFit="1" customWidth="1"/>
    <col min="9" max="9" width="13.140625" customWidth="1"/>
    <col min="10" max="10" width="12.42578125" customWidth="1"/>
    <col min="11" max="11" width="10" bestFit="1" customWidth="1"/>
    <col min="12" max="12" width="16" bestFit="1" customWidth="1"/>
    <col min="13" max="13" width="11.42578125" bestFit="1" customWidth="1"/>
    <col min="14" max="14" width="26" bestFit="1" customWidth="1"/>
    <col min="15" max="15" width="25" bestFit="1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VLOOKUP(C2,customers!$A$1:$I$1001,2,0)</f>
        <v>Aloisia Allner</v>
      </c>
      <c r="G2" s="2" t="str">
        <f>IF(VLOOKUP(C2,customers!$A$1:$I$1001,3,0)= 0,"",VLOOKUP(C2,customers!$A$1:$I$1001,3,0))</f>
        <v>aallner0@lulu.com</v>
      </c>
      <c r="H2" s="2" t="str">
        <f>VLOOKUP(C2,customers!$A$1:$I$1001,7,0)</f>
        <v>United States</v>
      </c>
      <c r="I2" t="str">
        <f>INDEX(products!$A$1:$G$49,MATCH(orders!$D2,products!$A$2:$A$49,0),MATCH(I$1,products!$A$1:$G$1,0))</f>
        <v>Rob</v>
      </c>
      <c r="J2" t="str">
        <f>INDEX(products!$A$1:$G$49,MATCH(orders!$D2,products!$A$2:$A$49,0),MATCH(J$1,products!$A$1:$G$1,0))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IF(I2="Rob","Robusta",IF(I2 ="Exc","Excelsa",IF(I2="Ara","Arabica",IF(I2="Lib","Liberica",""))))</f>
        <v>Robusta</v>
      </c>
      <c r="O2" t="str">
        <f>IF(J2="M","Medium",IF(J2="L","Light",IF(J2="D","Dark")))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VLOOKUP(C3,customers!$A$1:$I$1001,2,0)</f>
        <v>Aloisia Allner</v>
      </c>
      <c r="G3" s="2" t="str">
        <f>IF(VLOOKUP(C3,customers!$A$1:$I$1001,3,0)= 0,"",VLOOKUP(C3,customers!$A$1:$I$1001,3,0))</f>
        <v>aallner0@lulu.com</v>
      </c>
      <c r="H3" s="2" t="str">
        <f>VLOOKUP(C3,customers!$A$1:$I$1001,7,0)</f>
        <v>United States</v>
      </c>
      <c r="I3" t="str">
        <f>INDEX(products!$A$1:$G$49,MATCH(orders!$D3,products!$A$2:$A$49,0),MATCH(I$1,products!$A$1:$G$1,0))</f>
        <v>Exc</v>
      </c>
      <c r="J3" t="str">
        <f>INDEX(products!$A$1:$G$49,MATCH(orders!$D3,products!$A$2:$A$49,0),MATCH(J$1,products!$A$1:$G$1,0))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 t="shared" ref="M3:M66" si="0">L3*E3</f>
        <v>41.25</v>
      </c>
      <c r="N3" t="str">
        <f t="shared" ref="N3:N17" si="1">IF(I3="Rob","Robusta",IF(I3 ="Exc","Excelsa",IF(I3="Ara","Arabica",IF(I3="Lib","Liberica",""))))</f>
        <v>Excelsa</v>
      </c>
      <c r="O3" t="str">
        <f t="shared" ref="O3:O17" si="2">IF(J3="M","Medium",IF(J3="L","Light",IF(J3="D","Dark")))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VLOOKUP(C4,customers!$A$1:$I$1001,2,0)</f>
        <v>Jami Redholes</v>
      </c>
      <c r="G4" s="2" t="str">
        <f>IF(VLOOKUP(C4,customers!$A$1:$I$1001,3,0)= 0,"",VLOOKUP(C4,customers!$A$1:$I$1001,3,0))</f>
        <v>jredholes2@tmall.com</v>
      </c>
      <c r="H4" s="2" t="str">
        <f>VLOOKUP(C4,customers!$A$1:$I$1001,7,0)</f>
        <v>United States</v>
      </c>
      <c r="I4" t="str">
        <f>INDEX(products!$A$1:$G$49,MATCH(orders!$D4,products!$A$2:$A$49,0),MATCH(I$1,products!$A$1:$G$1,0))</f>
        <v>Ara</v>
      </c>
      <c r="J4" t="str">
        <f>INDEX(products!$A$1:$G$49,MATCH(orders!$D4,products!$A$2:$A$49,0),MATCH(J$1,products!$A$1:$G$1,0))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VLOOKUP(C5,customers!$A$1:$I$1001,2,0)</f>
        <v>Christoffer O' Shea</v>
      </c>
      <c r="G5" s="2" t="str">
        <f>IF(VLOOKUP(C5,customers!$A$1:$I$1001,3,0)= 0,"",VLOOKUP(C5,customers!$A$1:$I$1001,3,0))</f>
        <v/>
      </c>
      <c r="H5" s="2" t="str">
        <f>VLOOKUP(C5,customers!$A$1:$I$1001,7,0)</f>
        <v>Ireland</v>
      </c>
      <c r="I5" t="str">
        <f>INDEX(products!$A$1:$G$49,MATCH(orders!$D5,products!$A$2:$A$49,0),MATCH(I$1,products!$A$1:$G$1,0))</f>
        <v>Exc</v>
      </c>
      <c r="J5" t="str">
        <f>INDEX(products!$A$1:$G$49,MATCH(orders!$D5,products!$A$2:$A$49,0),MATCH(J$1,products!$A$1:$G$1,0))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VLOOKUP(C6,customers!$A$1:$I$1001,2,0)</f>
        <v>Christoffer O' Shea</v>
      </c>
      <c r="G6" s="2" t="str">
        <f>IF(VLOOKUP(C6,customers!$A$1:$I$1001,3,0)= 0,"",VLOOKUP(C6,customers!$A$1:$I$1001,3,0))</f>
        <v/>
      </c>
      <c r="H6" s="2" t="str">
        <f>VLOOKUP(C6,customers!$A$1:$I$1001,7,0)</f>
        <v>Ireland</v>
      </c>
      <c r="I6" t="str">
        <f>INDEX(products!$A$1:$G$49,MATCH(orders!$D6,products!$A$2:$A$49,0),MATCH(I$1,products!$A$1:$G$1,0))</f>
        <v>Rob</v>
      </c>
      <c r="J6" t="str">
        <f>INDEX(products!$A$1:$G$49,MATCH(orders!$D6,products!$A$2:$A$49,0),MATCH(J$1,products!$A$1:$G$1,0))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VLOOKUP(C7,customers!$A$1:$I$1001,2,0)</f>
        <v>Beryle Cottier</v>
      </c>
      <c r="G7" s="2" t="str">
        <f>IF(VLOOKUP(C7,customers!$A$1:$I$1001,3,0)= 0,"",VLOOKUP(C7,customers!$A$1:$I$1001,3,0))</f>
        <v/>
      </c>
      <c r="H7" s="2" t="str">
        <f>VLOOKUP(C7,customers!$A$1:$I$1001,7,0)</f>
        <v>United States</v>
      </c>
      <c r="I7" t="str">
        <f>INDEX(products!$A$1:$G$49,MATCH(orders!$D7,products!$A$2:$A$49,0),MATCH(I$1,products!$A$1:$G$1,0))</f>
        <v>Lib</v>
      </c>
      <c r="J7" t="str">
        <f>INDEX(products!$A$1:$G$49,MATCH(orders!$D7,products!$A$2:$A$49,0),MATCH(J$1,products!$A$1:$G$1,0))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VLOOKUP(C8,customers!$A$1:$I$1001,2,0)</f>
        <v>Shaylynn Lobe</v>
      </c>
      <c r="G8" s="2" t="str">
        <f>IF(VLOOKUP(C8,customers!$A$1:$I$1001,3,0)= 0,"",VLOOKUP(C8,customers!$A$1:$I$1001,3,0))</f>
        <v>slobe6@nifty.com</v>
      </c>
      <c r="H8" s="2" t="str">
        <f>VLOOKUP(C8,customers!$A$1:$I$1001,7,0)</f>
        <v>United States</v>
      </c>
      <c r="I8" t="str">
        <f>INDEX(products!$A$1:$G$49,MATCH(orders!$D8,products!$A$2:$A$49,0),MATCH(I$1,products!$A$1:$G$1,0))</f>
        <v>Exc</v>
      </c>
      <c r="J8" t="str">
        <f>INDEX(products!$A$1:$G$49,MATCH(orders!$D8,products!$A$2:$A$49,0),MATCH(J$1,products!$A$1:$G$1,0))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VLOOKUP(C9,customers!$A$1:$I$1001,2,0)</f>
        <v>Melvin Wharfe</v>
      </c>
      <c r="G9" s="2" t="str">
        <f>IF(VLOOKUP(C9,customers!$A$1:$I$1001,3,0)= 0,"",VLOOKUP(C9,customers!$A$1:$I$1001,3,0))</f>
        <v/>
      </c>
      <c r="H9" s="2" t="str">
        <f>VLOOKUP(C9,customers!$A$1:$I$1001,7,0)</f>
        <v>Ireland</v>
      </c>
      <c r="I9" t="str">
        <f>INDEX(products!$A$1:$G$49,MATCH(orders!$D9,products!$A$2:$A$49,0),MATCH(I$1,products!$A$1:$G$1,0))</f>
        <v>Rob</v>
      </c>
      <c r="J9" t="str">
        <f>INDEX(products!$A$1:$G$49,MATCH(orders!$D9,products!$A$2:$A$49,0),MATCH(J$1,products!$A$1:$G$1,0))</f>
        <v>D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0"/>
        <v>4.7549999999999999</v>
      </c>
      <c r="N9" t="str">
        <f t="shared" si="1"/>
        <v>Robusta</v>
      </c>
      <c r="O9" t="str">
        <f t="shared" si="2"/>
        <v>Dark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VLOOKUP(C10,customers!$A$1:$I$1001,2,0)</f>
        <v>Guthrey Petracci</v>
      </c>
      <c r="G10" s="2" t="str">
        <f>IF(VLOOKUP(C10,customers!$A$1:$I$1001,3,0)= 0,"",VLOOKUP(C10,customers!$A$1:$I$1001,3,0))</f>
        <v>gpetracci8@livejournal.com</v>
      </c>
      <c r="H10" s="2" t="str">
        <f>VLOOKUP(C10,customers!$A$1:$I$1001,7,0)</f>
        <v>United States</v>
      </c>
      <c r="I10" t="str">
        <f>INDEX(products!$A$1:$G$49,MATCH(orders!$D10,products!$A$2:$A$49,0),MATCH(I$1,products!$A$1:$G$1,0))</f>
        <v>Rob</v>
      </c>
      <c r="J10" t="str">
        <f>INDEX(products!$A$1:$G$49,MATCH(orders!$D10,products!$A$2:$A$49,0),MATCH(J$1,products!$A$1:$G$1,0))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VLOOKUP(C11,customers!$A$1:$I$1001,2,0)</f>
        <v>Rodger Raven</v>
      </c>
      <c r="G11" s="2" t="str">
        <f>IF(VLOOKUP(C11,customers!$A$1:$I$1001,3,0)= 0,"",VLOOKUP(C11,customers!$A$1:$I$1001,3,0))</f>
        <v>rraven9@ed.gov</v>
      </c>
      <c r="H11" s="2" t="str">
        <f>VLOOKUP(C11,customers!$A$1:$I$1001,7,0)</f>
        <v>United States</v>
      </c>
      <c r="I11" t="str">
        <f>INDEX(products!$A$1:$G$49,MATCH(orders!$D11,products!$A$2:$A$49,0),MATCH(I$1,products!$A$1:$G$1,0))</f>
        <v>Rob</v>
      </c>
      <c r="J11" t="str">
        <f>INDEX(products!$A$1:$G$49,MATCH(orders!$D11,products!$A$2:$A$49,0),MATCH(J$1,products!$A$1:$G$1,0))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VLOOKUP(C12,customers!$A$1:$I$1001,2,0)</f>
        <v>Ferrell Ferber</v>
      </c>
      <c r="G12" s="2" t="str">
        <f>IF(VLOOKUP(C12,customers!$A$1:$I$1001,3,0)= 0,"",VLOOKUP(C12,customers!$A$1:$I$1001,3,0))</f>
        <v>fferbera@businesswire.com</v>
      </c>
      <c r="H12" s="2" t="str">
        <f>VLOOKUP(C12,customers!$A$1:$I$1001,7,0)</f>
        <v>United States</v>
      </c>
      <c r="I12" t="str">
        <f>INDEX(products!$A$1:$G$49,MATCH(orders!$D12,products!$A$2:$A$49,0),MATCH(I$1,products!$A$1:$G$1,0))</f>
        <v>Ara</v>
      </c>
      <c r="J12" t="str">
        <f>INDEX(products!$A$1:$G$49,MATCH(orders!$D12,products!$A$2:$A$49,0),MATCH(J$1,products!$A$1:$G$1,0))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VLOOKUP(C13,customers!$A$1:$I$1001,2,0)</f>
        <v>Duky Phizackerly</v>
      </c>
      <c r="G13" s="2" t="str">
        <f>IF(VLOOKUP(C13,customers!$A$1:$I$1001,3,0)= 0,"",VLOOKUP(C13,customers!$A$1:$I$1001,3,0))</f>
        <v>dphizackerlyb@utexas.edu</v>
      </c>
      <c r="H13" s="2" t="str">
        <f>VLOOKUP(C13,customers!$A$1:$I$1001,7,0)</f>
        <v>United States</v>
      </c>
      <c r="I13" t="str">
        <f>INDEX(products!$A$1:$G$49,MATCH(orders!$D13,products!$A$2:$A$49,0),MATCH(I$1,products!$A$1:$G$1,0))</f>
        <v>Exc</v>
      </c>
      <c r="J13" t="str">
        <f>INDEX(products!$A$1:$G$49,MATCH(orders!$D13,products!$A$2:$A$49,0),MATCH(J$1,products!$A$1:$G$1,0))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VLOOKUP(C14,customers!$A$1:$I$1001,2,0)</f>
        <v>Rosaleen Scholar</v>
      </c>
      <c r="G14" s="2" t="str">
        <f>IF(VLOOKUP(C14,customers!$A$1:$I$1001,3,0)= 0,"",VLOOKUP(C14,customers!$A$1:$I$1001,3,0))</f>
        <v>rscholarc@nyu.edu</v>
      </c>
      <c r="H14" s="2" t="str">
        <f>VLOOKUP(C14,customers!$A$1:$I$1001,7,0)</f>
        <v>United States</v>
      </c>
      <c r="I14" t="str">
        <f>INDEX(products!$A$1:$G$49,MATCH(orders!$D14,products!$A$2:$A$49,0),MATCH(I$1,products!$A$1:$G$1,0))</f>
        <v>Rob</v>
      </c>
      <c r="J14" t="str">
        <f>INDEX(products!$A$1:$G$49,MATCH(orders!$D14,products!$A$2:$A$49,0),MATCH(J$1,products!$A$1:$G$1,0))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VLOOKUP(C15,customers!$A$1:$I$1001,2,0)</f>
        <v>Terence Vanyutin</v>
      </c>
      <c r="G15" s="2" t="str">
        <f>IF(VLOOKUP(C15,customers!$A$1:$I$1001,3,0)= 0,"",VLOOKUP(C15,customers!$A$1:$I$1001,3,0))</f>
        <v>tvanyutind@wix.com</v>
      </c>
      <c r="H15" s="2" t="str">
        <f>VLOOKUP(C15,customers!$A$1:$I$1001,7,0)</f>
        <v>United States</v>
      </c>
      <c r="I15" t="str">
        <f>INDEX(products!$A$1:$G$49,MATCH(orders!$D15,products!$A$2:$A$49,0),MATCH(I$1,products!$A$1:$G$1,0))</f>
        <v>Rob</v>
      </c>
      <c r="J15" t="str">
        <f>INDEX(products!$A$1:$G$49,MATCH(orders!$D15,products!$A$2:$A$49,0),MATCH(J$1,products!$A$1:$G$1,0))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VLOOKUP(C16,customers!$A$1:$I$1001,2,0)</f>
        <v>Patrice Trobe</v>
      </c>
      <c r="G16" s="2" t="str">
        <f>IF(VLOOKUP(C16,customers!$A$1:$I$1001,3,0)= 0,"",VLOOKUP(C16,customers!$A$1:$I$1001,3,0))</f>
        <v>ptrobee@wunderground.com</v>
      </c>
      <c r="H16" s="2" t="str">
        <f>VLOOKUP(C16,customers!$A$1:$I$1001,7,0)</f>
        <v>United States</v>
      </c>
      <c r="I16" t="str">
        <f>INDEX(products!$A$1:$G$49,MATCH(orders!$D16,products!$A$2:$A$49,0),MATCH(I$1,products!$A$1:$G$1,0))</f>
        <v>Lib</v>
      </c>
      <c r="J16" t="str">
        <f>INDEX(products!$A$1:$G$49,MATCH(orders!$D16,products!$A$2:$A$49,0),MATCH(J$1,products!$A$1:$G$1,0))</f>
        <v>M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Medium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VLOOKUP(C17,customers!$A$1:$I$1001,2,0)</f>
        <v>Llywellyn Oscroft</v>
      </c>
      <c r="G17" s="2" t="str">
        <f>IF(VLOOKUP(C17,customers!$A$1:$I$1001,3,0)= 0,"",VLOOKUP(C17,customers!$A$1:$I$1001,3,0))</f>
        <v>loscroftf@ebay.co.uk</v>
      </c>
      <c r="H17" s="2" t="str">
        <f>VLOOKUP(C17,customers!$A$1:$I$1001,7,0)</f>
        <v>United States</v>
      </c>
      <c r="I17" t="str">
        <f>INDEX(products!$A$1:$G$49,MATCH(orders!$D17,products!$A$2:$A$49,0),MATCH(I$1,products!$A$1:$G$1,0))</f>
        <v>Rob</v>
      </c>
      <c r="J17" t="str">
        <f>INDEX(products!$A$1:$G$49,MATCH(orders!$D17,products!$A$2:$A$49,0),MATCH(J$1,products!$A$1:$G$1,0))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VLOOKUP(C18,customers!$A$1:$I$1001,2,0)</f>
        <v>Minni Alabaster</v>
      </c>
      <c r="G18" s="2" t="str">
        <f>IF(VLOOKUP(C18,customers!$A$1:$I$1001,3,0)= 0,"",VLOOKUP(C18,customers!$A$1:$I$1001,3,0))</f>
        <v>malabasterg@hexun.com</v>
      </c>
      <c r="H18" s="2" t="str">
        <f>VLOOKUP(C18,customers!$A$1:$I$1001,7,0)</f>
        <v>United States</v>
      </c>
      <c r="I18" t="str">
        <f>INDEX(products!$A$1:$G$49,MATCH(orders!$D18,products!$A$2:$A$49,0),MATCH(I$1,products!$A$1:$G$1,0))</f>
        <v>Ara</v>
      </c>
      <c r="J18" t="str">
        <f>INDEX(products!$A$1:$G$49,MATCH(orders!$D18,products!$A$2:$A$49,0),MATCH(J$1,products!$A$1:$G$1,0))</f>
        <v>L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0"/>
        <v>20.25</v>
      </c>
      <c r="N18" t="str">
        <f t="shared" ref="N18:N81" si="3">IF(I18="Rob","Robusta",IF(I18 ="Exc","Excelsa",IF(I18="Ara","Arabica",IF(I18="Lib","Liberica",""))))</f>
        <v>Arabica</v>
      </c>
      <c r="O18" t="str">
        <f t="shared" ref="O18:O81" si="4">IF(J18="M","Medium",IF(J18="L","Light",IF(J18="D","Dark")))</f>
        <v>Light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VLOOKUP(C19,customers!$A$1:$I$1001,2,0)</f>
        <v>Rhianon Broxup</v>
      </c>
      <c r="G19" s="2" t="str">
        <f>IF(VLOOKUP(C19,customers!$A$1:$I$1001,3,0)= 0,"",VLOOKUP(C19,customers!$A$1:$I$1001,3,0))</f>
        <v>rbroxuph@jimdo.com</v>
      </c>
      <c r="H19" s="2" t="str">
        <f>VLOOKUP(C19,customers!$A$1:$I$1001,7,0)</f>
        <v>United States</v>
      </c>
      <c r="I19" t="str">
        <f>INDEX(products!$A$1:$G$49,MATCH(orders!$D19,products!$A$2:$A$49,0),MATCH(I$1,products!$A$1:$G$1,0))</f>
        <v>Ara</v>
      </c>
      <c r="J19" t="str">
        <f>INDEX(products!$A$1:$G$49,MATCH(orders!$D19,products!$A$2:$A$49,0),MATCH(J$1,products!$A$1:$G$1,0))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0"/>
        <v>77.699999999999989</v>
      </c>
      <c r="N19" t="str">
        <f t="shared" si="3"/>
        <v>Arabica</v>
      </c>
      <c r="O19" t="str">
        <f t="shared" si="4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VLOOKUP(C20,customers!$A$1:$I$1001,2,0)</f>
        <v>Pall Redford</v>
      </c>
      <c r="G20" s="2" t="str">
        <f>IF(VLOOKUP(C20,customers!$A$1:$I$1001,3,0)= 0,"",VLOOKUP(C20,customers!$A$1:$I$1001,3,0))</f>
        <v>predfordi@ow.ly</v>
      </c>
      <c r="H20" s="2" t="str">
        <f>VLOOKUP(C20,customers!$A$1:$I$1001,7,0)</f>
        <v>Ireland</v>
      </c>
      <c r="I20" t="str">
        <f>INDEX(products!$A$1:$G$49,MATCH(orders!$D20,products!$A$2:$A$49,0),MATCH(I$1,products!$A$1:$G$1,0))</f>
        <v>Rob</v>
      </c>
      <c r="J20" t="str">
        <f>INDEX(products!$A$1:$G$49,MATCH(orders!$D20,products!$A$2:$A$49,0),MATCH(J$1,products!$A$1:$G$1,0))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0"/>
        <v>82.339999999999989</v>
      </c>
      <c r="N20" t="str">
        <f t="shared" si="3"/>
        <v>Robusta</v>
      </c>
      <c r="O20" t="str">
        <f t="shared" si="4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VLOOKUP(C21,customers!$A$1:$I$1001,2,0)</f>
        <v>Aurea Corradino</v>
      </c>
      <c r="G21" s="2" t="str">
        <f>IF(VLOOKUP(C21,customers!$A$1:$I$1001,3,0)= 0,"",VLOOKUP(C21,customers!$A$1:$I$1001,3,0))</f>
        <v>acorradinoj@harvard.edu</v>
      </c>
      <c r="H21" s="2" t="str">
        <f>VLOOKUP(C21,customers!$A$1:$I$1001,7,0)</f>
        <v>United States</v>
      </c>
      <c r="I21" t="str">
        <f>INDEX(products!$A$1:$G$49,MATCH(orders!$D21,products!$A$2:$A$49,0),MATCH(I$1,products!$A$1:$G$1,0))</f>
        <v>Ara</v>
      </c>
      <c r="J21" t="str">
        <f>INDEX(products!$A$1:$G$49,MATCH(orders!$D21,products!$A$2:$A$49,0),MATCH(J$1,products!$A$1:$G$1,0))</f>
        <v>L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0"/>
        <v>16.875</v>
      </c>
      <c r="N21" t="str">
        <f t="shared" si="3"/>
        <v>Arabica</v>
      </c>
      <c r="O21" t="str">
        <f t="shared" si="4"/>
        <v>Light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VLOOKUP(C22,customers!$A$1:$I$1001,2,0)</f>
        <v>Aurea Corradino</v>
      </c>
      <c r="G22" s="2" t="str">
        <f>IF(VLOOKUP(C22,customers!$A$1:$I$1001,3,0)= 0,"",VLOOKUP(C22,customers!$A$1:$I$1001,3,0))</f>
        <v>acorradinoj@harvard.edu</v>
      </c>
      <c r="H22" s="2" t="str">
        <f>VLOOKUP(C22,customers!$A$1:$I$1001,7,0)</f>
        <v>United States</v>
      </c>
      <c r="I22" t="str">
        <f>INDEX(products!$A$1:$G$49,MATCH(orders!$D22,products!$A$2:$A$49,0),MATCH(I$1,products!$A$1:$G$1,0))</f>
        <v>Exc</v>
      </c>
      <c r="J22" t="str">
        <f>INDEX(products!$A$1:$G$49,MATCH(orders!$D22,products!$A$2:$A$49,0),MATCH(J$1,products!$A$1:$G$1,0))</f>
        <v>M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0"/>
        <v>14.58</v>
      </c>
      <c r="N22" t="str">
        <f t="shared" si="3"/>
        <v>Excelsa</v>
      </c>
      <c r="O22" t="str">
        <f t="shared" si="4"/>
        <v>Medium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VLOOKUP(C23,customers!$A$1:$I$1001,2,0)</f>
        <v>Avrit Davidowsky</v>
      </c>
      <c r="G23" s="2" t="str">
        <f>IF(VLOOKUP(C23,customers!$A$1:$I$1001,3,0)= 0,"",VLOOKUP(C23,customers!$A$1:$I$1001,3,0))</f>
        <v>adavidowskyl@netvibes.com</v>
      </c>
      <c r="H23" s="2" t="str">
        <f>VLOOKUP(C23,customers!$A$1:$I$1001,7,0)</f>
        <v>United States</v>
      </c>
      <c r="I23" t="str">
        <f>INDEX(products!$A$1:$G$49,MATCH(orders!$D23,products!$A$2:$A$49,0),MATCH(I$1,products!$A$1:$G$1,0))</f>
        <v>Ara</v>
      </c>
      <c r="J23" t="str">
        <f>INDEX(products!$A$1:$G$49,MATCH(orders!$D23,products!$A$2:$A$49,0),MATCH(J$1,products!$A$1:$G$1,0))</f>
        <v>M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0"/>
        <v>17.91</v>
      </c>
      <c r="N23" t="str">
        <f t="shared" si="3"/>
        <v>Arabica</v>
      </c>
      <c r="O23" t="str">
        <f t="shared" si="4"/>
        <v>Medium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VLOOKUP(C24,customers!$A$1:$I$1001,2,0)</f>
        <v>Annabel Antuk</v>
      </c>
      <c r="G24" s="2" t="str">
        <f>IF(VLOOKUP(C24,customers!$A$1:$I$1001,3,0)= 0,"",VLOOKUP(C24,customers!$A$1:$I$1001,3,0))</f>
        <v>aantukm@kickstarter.com</v>
      </c>
      <c r="H24" s="2" t="str">
        <f>VLOOKUP(C24,customers!$A$1:$I$1001,7,0)</f>
        <v>United States</v>
      </c>
      <c r="I24" t="str">
        <f>INDEX(products!$A$1:$G$49,MATCH(orders!$D24,products!$A$2:$A$49,0),MATCH(I$1,products!$A$1:$G$1,0))</f>
        <v>Rob</v>
      </c>
      <c r="J24" t="str">
        <f>INDEX(products!$A$1:$G$49,MATCH(orders!$D24,products!$A$2:$A$49,0),MATCH(J$1,products!$A$1:$G$1,0))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0"/>
        <v>91.539999999999992</v>
      </c>
      <c r="N24" t="str">
        <f t="shared" si="3"/>
        <v>Robusta</v>
      </c>
      <c r="O24" t="str">
        <f t="shared" si="4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VLOOKUP(C25,customers!$A$1:$I$1001,2,0)</f>
        <v>Iorgo Kleinert</v>
      </c>
      <c r="G25" s="2" t="str">
        <f>IF(VLOOKUP(C25,customers!$A$1:$I$1001,3,0)= 0,"",VLOOKUP(C25,customers!$A$1:$I$1001,3,0))</f>
        <v>ikleinertn@timesonline.co.uk</v>
      </c>
      <c r="H25" s="2" t="str">
        <f>VLOOKUP(C25,customers!$A$1:$I$1001,7,0)</f>
        <v>United States</v>
      </c>
      <c r="I25" t="str">
        <f>INDEX(products!$A$1:$G$49,MATCH(orders!$D25,products!$A$2:$A$49,0),MATCH(I$1,products!$A$1:$G$1,0))</f>
        <v>Ara</v>
      </c>
      <c r="J25" t="str">
        <f>INDEX(products!$A$1:$G$49,MATCH(orders!$D25,products!$A$2:$A$49,0),MATCH(J$1,products!$A$1:$G$1,0))</f>
        <v>M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0"/>
        <v>11.94</v>
      </c>
      <c r="N25" t="str">
        <f t="shared" si="3"/>
        <v>Arabica</v>
      </c>
      <c r="O25" t="str">
        <f t="shared" si="4"/>
        <v>Medium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VLOOKUP(C26,customers!$A$1:$I$1001,2,0)</f>
        <v>Chrisy Blofeld</v>
      </c>
      <c r="G26" s="2" t="str">
        <f>IF(VLOOKUP(C26,customers!$A$1:$I$1001,3,0)= 0,"",VLOOKUP(C26,customers!$A$1:$I$1001,3,0))</f>
        <v>cblofeldo@amazon.co.uk</v>
      </c>
      <c r="H26" s="2" t="str">
        <f>VLOOKUP(C26,customers!$A$1:$I$1001,7,0)</f>
        <v>United States</v>
      </c>
      <c r="I26" t="str">
        <f>INDEX(products!$A$1:$G$49,MATCH(orders!$D26,products!$A$2:$A$49,0),MATCH(I$1,products!$A$1:$G$1,0))</f>
        <v>Ara</v>
      </c>
      <c r="J26" t="str">
        <f>INDEX(products!$A$1:$G$49,MATCH(orders!$D26,products!$A$2:$A$49,0),MATCH(J$1,products!$A$1:$G$1,0))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0"/>
        <v>11.25</v>
      </c>
      <c r="N26" t="str">
        <f t="shared" si="3"/>
        <v>Arabica</v>
      </c>
      <c r="O26" t="str">
        <f t="shared" si="4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VLOOKUP(C27,customers!$A$1:$I$1001,2,0)</f>
        <v>Culley Farris</v>
      </c>
      <c r="G27" s="2" t="str">
        <f>IF(VLOOKUP(C27,customers!$A$1:$I$1001,3,0)= 0,"",VLOOKUP(C27,customers!$A$1:$I$1001,3,0))</f>
        <v/>
      </c>
      <c r="H27" s="2" t="str">
        <f>VLOOKUP(C27,customers!$A$1:$I$1001,7,0)</f>
        <v>United States</v>
      </c>
      <c r="I27" t="str">
        <f>INDEX(products!$A$1:$G$49,MATCH(orders!$D27,products!$A$2:$A$49,0),MATCH(I$1,products!$A$1:$G$1,0))</f>
        <v>Exc</v>
      </c>
      <c r="J27" t="str">
        <f>INDEX(products!$A$1:$G$49,MATCH(orders!$D27,products!$A$2:$A$49,0),MATCH(J$1,products!$A$1:$G$1,0))</f>
        <v>L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0"/>
        <v>12.375</v>
      </c>
      <c r="N27" t="str">
        <f t="shared" si="3"/>
        <v>Excelsa</v>
      </c>
      <c r="O27" t="str">
        <f t="shared" si="4"/>
        <v>Light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VLOOKUP(C28,customers!$A$1:$I$1001,2,0)</f>
        <v>Selene Shales</v>
      </c>
      <c r="G28" s="2" t="str">
        <f>IF(VLOOKUP(C28,customers!$A$1:$I$1001,3,0)= 0,"",VLOOKUP(C28,customers!$A$1:$I$1001,3,0))</f>
        <v>sshalesq@umich.edu</v>
      </c>
      <c r="H28" s="2" t="str">
        <f>VLOOKUP(C28,customers!$A$1:$I$1001,7,0)</f>
        <v>United States</v>
      </c>
      <c r="I28" t="str">
        <f>INDEX(products!$A$1:$G$49,MATCH(orders!$D28,products!$A$2:$A$49,0),MATCH(I$1,products!$A$1:$G$1,0))</f>
        <v>Ara</v>
      </c>
      <c r="J28" t="str">
        <f>INDEX(products!$A$1:$G$49,MATCH(orders!$D28,products!$A$2:$A$49,0),MATCH(J$1,products!$A$1:$G$1,0))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0"/>
        <v>27</v>
      </c>
      <c r="N28" t="str">
        <f t="shared" si="3"/>
        <v>Arabica</v>
      </c>
      <c r="O28" t="str">
        <f t="shared" si="4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VLOOKUP(C29,customers!$A$1:$I$1001,2,0)</f>
        <v>Vivie Danneil</v>
      </c>
      <c r="G29" s="2" t="str">
        <f>IF(VLOOKUP(C29,customers!$A$1:$I$1001,3,0)= 0,"",VLOOKUP(C29,customers!$A$1:$I$1001,3,0))</f>
        <v>vdanneilr@mtv.com</v>
      </c>
      <c r="H29" s="2" t="str">
        <f>VLOOKUP(C29,customers!$A$1:$I$1001,7,0)</f>
        <v>Ireland</v>
      </c>
      <c r="I29" t="str">
        <f>INDEX(products!$A$1:$G$49,MATCH(orders!$D29,products!$A$2:$A$49,0),MATCH(I$1,products!$A$1:$G$1,0))</f>
        <v>Ara</v>
      </c>
      <c r="J29" t="str">
        <f>INDEX(products!$A$1:$G$49,MATCH(orders!$D29,products!$A$2:$A$49,0),MATCH(J$1,products!$A$1:$G$1,0))</f>
        <v>L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0"/>
        <v>16.875</v>
      </c>
      <c r="N29" t="str">
        <f t="shared" si="3"/>
        <v>Arabica</v>
      </c>
      <c r="O29" t="str">
        <f t="shared" si="4"/>
        <v>Light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VLOOKUP(C30,customers!$A$1:$I$1001,2,0)</f>
        <v>Theresita Newbury</v>
      </c>
      <c r="G30" s="2" t="str">
        <f>IF(VLOOKUP(C30,customers!$A$1:$I$1001,3,0)= 0,"",VLOOKUP(C30,customers!$A$1:$I$1001,3,0))</f>
        <v>tnewburys@usda.gov</v>
      </c>
      <c r="H30" s="2" t="str">
        <f>VLOOKUP(C30,customers!$A$1:$I$1001,7,0)</f>
        <v>Ireland</v>
      </c>
      <c r="I30" t="str">
        <f>INDEX(products!$A$1:$G$49,MATCH(orders!$D30,products!$A$2:$A$49,0),MATCH(I$1,products!$A$1:$G$1,0))</f>
        <v>Ara</v>
      </c>
      <c r="J30" t="str">
        <f>INDEX(products!$A$1:$G$49,MATCH(orders!$D30,products!$A$2:$A$49,0),MATCH(J$1,products!$A$1:$G$1,0))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0"/>
        <v>17.91</v>
      </c>
      <c r="N30" t="str">
        <f t="shared" si="3"/>
        <v>Arabica</v>
      </c>
      <c r="O30" t="str">
        <f t="shared" si="4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VLOOKUP(C31,customers!$A$1:$I$1001,2,0)</f>
        <v>Mozelle Calcutt</v>
      </c>
      <c r="G31" s="2" t="str">
        <f>IF(VLOOKUP(C31,customers!$A$1:$I$1001,3,0)= 0,"",VLOOKUP(C31,customers!$A$1:$I$1001,3,0))</f>
        <v>mcalcuttt@baidu.com</v>
      </c>
      <c r="H31" s="2" t="str">
        <f>VLOOKUP(C31,customers!$A$1:$I$1001,7,0)</f>
        <v>Ireland</v>
      </c>
      <c r="I31" t="str">
        <f>INDEX(products!$A$1:$G$49,MATCH(orders!$D31,products!$A$2:$A$49,0),MATCH(I$1,products!$A$1:$G$1,0))</f>
        <v>Ara</v>
      </c>
      <c r="J31" t="str">
        <f>INDEX(products!$A$1:$G$49,MATCH(orders!$D31,products!$A$2:$A$49,0),MATCH(J$1,products!$A$1:$G$1,0))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0"/>
        <v>39.799999999999997</v>
      </c>
      <c r="N31" t="str">
        <f t="shared" si="3"/>
        <v>Arabica</v>
      </c>
      <c r="O31" t="str">
        <f t="shared" si="4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VLOOKUP(C32,customers!$A$1:$I$1001,2,0)</f>
        <v>Adrian Swaine</v>
      </c>
      <c r="G32" s="2" t="str">
        <f>IF(VLOOKUP(C32,customers!$A$1:$I$1001,3,0)= 0,"",VLOOKUP(C32,customers!$A$1:$I$1001,3,0))</f>
        <v/>
      </c>
      <c r="H32" s="2" t="str">
        <f>VLOOKUP(C32,customers!$A$1:$I$1001,7,0)</f>
        <v>United States</v>
      </c>
      <c r="I32" t="str">
        <f>INDEX(products!$A$1:$G$49,MATCH(orders!$D32,products!$A$2:$A$49,0),MATCH(I$1,products!$A$1:$G$1,0))</f>
        <v>Lib</v>
      </c>
      <c r="J32" t="str">
        <f>INDEX(products!$A$1:$G$49,MATCH(orders!$D32,products!$A$2:$A$49,0),MATCH(J$1,products!$A$1:$G$1,0))</f>
        <v>L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0"/>
        <v>21.825000000000003</v>
      </c>
      <c r="N32" t="str">
        <f t="shared" si="3"/>
        <v>Liberica</v>
      </c>
      <c r="O32" t="str">
        <f t="shared" si="4"/>
        <v>Light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VLOOKUP(C33,customers!$A$1:$I$1001,2,0)</f>
        <v>Adrian Swaine</v>
      </c>
      <c r="G33" s="2" t="str">
        <f>IF(VLOOKUP(C33,customers!$A$1:$I$1001,3,0)= 0,"",VLOOKUP(C33,customers!$A$1:$I$1001,3,0))</f>
        <v/>
      </c>
      <c r="H33" s="2" t="str">
        <f>VLOOKUP(C33,customers!$A$1:$I$1001,7,0)</f>
        <v>United States</v>
      </c>
      <c r="I33" t="str">
        <f>INDEX(products!$A$1:$G$49,MATCH(orders!$D33,products!$A$2:$A$49,0),MATCH(I$1,products!$A$1:$G$1,0))</f>
        <v>Ara</v>
      </c>
      <c r="J33" t="str">
        <f>INDEX(products!$A$1:$G$49,MATCH(orders!$D33,products!$A$2:$A$49,0),MATCH(J$1,products!$A$1:$G$1,0))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0"/>
        <v>35.82</v>
      </c>
      <c r="N33" t="str">
        <f t="shared" si="3"/>
        <v>Arabica</v>
      </c>
      <c r="O33" t="str">
        <f t="shared" si="4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VLOOKUP(C34,customers!$A$1:$I$1001,2,0)</f>
        <v>Adrian Swaine</v>
      </c>
      <c r="G34" s="2" t="str">
        <f>IF(VLOOKUP(C34,customers!$A$1:$I$1001,3,0)= 0,"",VLOOKUP(C34,customers!$A$1:$I$1001,3,0))</f>
        <v/>
      </c>
      <c r="H34" s="2" t="str">
        <f>VLOOKUP(C34,customers!$A$1:$I$1001,7,0)</f>
        <v>United States</v>
      </c>
      <c r="I34" t="str">
        <f>INDEX(products!$A$1:$G$49,MATCH(orders!$D34,products!$A$2:$A$49,0),MATCH(I$1,products!$A$1:$G$1,0))</f>
        <v>Lib</v>
      </c>
      <c r="J34" t="str">
        <f>INDEX(products!$A$1:$G$49,MATCH(orders!$D34,products!$A$2:$A$49,0),MATCH(J$1,products!$A$1:$G$1,0))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0"/>
        <v>52.38</v>
      </c>
      <c r="N34" t="str">
        <f t="shared" si="3"/>
        <v>Liberica</v>
      </c>
      <c r="O34" t="str">
        <f t="shared" si="4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VLOOKUP(C35,customers!$A$1:$I$1001,2,0)</f>
        <v>Gallard Gatheral</v>
      </c>
      <c r="G35" s="2" t="str">
        <f>IF(VLOOKUP(C35,customers!$A$1:$I$1001,3,0)= 0,"",VLOOKUP(C35,customers!$A$1:$I$1001,3,0))</f>
        <v>ggatheralx@123-reg.co.uk</v>
      </c>
      <c r="H35" s="2" t="str">
        <f>VLOOKUP(C35,customers!$A$1:$I$1001,7,0)</f>
        <v>United States</v>
      </c>
      <c r="I35" t="str">
        <f>INDEX(products!$A$1:$G$49,MATCH(orders!$D35,products!$A$2:$A$49,0),MATCH(I$1,products!$A$1:$G$1,0))</f>
        <v>Rob</v>
      </c>
      <c r="J35" t="str">
        <f>INDEX(products!$A$1:$G$49,MATCH(orders!$D35,products!$A$2:$A$49,0),MATCH(J$1,products!$A$1:$G$1,0))</f>
        <v>D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0"/>
        <v>23.774999999999999</v>
      </c>
      <c r="N35" t="str">
        <f t="shared" si="3"/>
        <v>Robusta</v>
      </c>
      <c r="O35" t="str">
        <f t="shared" si="4"/>
        <v>Dark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VLOOKUP(C36,customers!$A$1:$I$1001,2,0)</f>
        <v>Una Welberry</v>
      </c>
      <c r="G36" s="2" t="str">
        <f>IF(VLOOKUP(C36,customers!$A$1:$I$1001,3,0)= 0,"",VLOOKUP(C36,customers!$A$1:$I$1001,3,0))</f>
        <v>uwelberryy@ebay.co.uk</v>
      </c>
      <c r="H36" s="2" t="str">
        <f>VLOOKUP(C36,customers!$A$1:$I$1001,7,0)</f>
        <v>United Kingdom</v>
      </c>
      <c r="I36" t="str">
        <f>INDEX(products!$A$1:$G$49,MATCH(orders!$D36,products!$A$2:$A$49,0),MATCH(I$1,products!$A$1:$G$1,0))</f>
        <v>Lib</v>
      </c>
      <c r="J36" t="str">
        <f>INDEX(products!$A$1:$G$49,MATCH(orders!$D36,products!$A$2:$A$49,0),MATCH(J$1,products!$A$1:$G$1,0))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0"/>
        <v>57.06</v>
      </c>
      <c r="N36" t="str">
        <f t="shared" si="3"/>
        <v>Liberica</v>
      </c>
      <c r="O36" t="str">
        <f t="shared" si="4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VLOOKUP(C37,customers!$A$1:$I$1001,2,0)</f>
        <v>Faber Eilhart</v>
      </c>
      <c r="G37" s="2" t="str">
        <f>IF(VLOOKUP(C37,customers!$A$1:$I$1001,3,0)= 0,"",VLOOKUP(C37,customers!$A$1:$I$1001,3,0))</f>
        <v>feilhartz@who.int</v>
      </c>
      <c r="H37" s="2" t="str">
        <f>VLOOKUP(C37,customers!$A$1:$I$1001,7,0)</f>
        <v>United States</v>
      </c>
      <c r="I37" t="str">
        <f>INDEX(products!$A$1:$G$49,MATCH(orders!$D37,products!$A$2:$A$49,0),MATCH(I$1,products!$A$1:$G$1,0))</f>
        <v>Ara</v>
      </c>
      <c r="J37" t="str">
        <f>INDEX(products!$A$1:$G$49,MATCH(orders!$D37,products!$A$2:$A$49,0),MATCH(J$1,products!$A$1:$G$1,0))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0"/>
        <v>35.82</v>
      </c>
      <c r="N37" t="str">
        <f t="shared" si="3"/>
        <v>Arabica</v>
      </c>
      <c r="O37" t="str">
        <f t="shared" si="4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VLOOKUP(C38,customers!$A$1:$I$1001,2,0)</f>
        <v>Zorina Ponting</v>
      </c>
      <c r="G38" s="2" t="str">
        <f>IF(VLOOKUP(C38,customers!$A$1:$I$1001,3,0)= 0,"",VLOOKUP(C38,customers!$A$1:$I$1001,3,0))</f>
        <v>zponting10@altervista.org</v>
      </c>
      <c r="H38" s="2" t="str">
        <f>VLOOKUP(C38,customers!$A$1:$I$1001,7,0)</f>
        <v>United States</v>
      </c>
      <c r="I38" t="str">
        <f>INDEX(products!$A$1:$G$49,MATCH(orders!$D38,products!$A$2:$A$49,0),MATCH(I$1,products!$A$1:$G$1,0))</f>
        <v>Lib</v>
      </c>
      <c r="J38" t="str">
        <f>INDEX(products!$A$1:$G$49,MATCH(orders!$D38,products!$A$2:$A$49,0),MATCH(J$1,products!$A$1:$G$1,0))</f>
        <v>L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0"/>
        <v>8.73</v>
      </c>
      <c r="N38" t="str">
        <f t="shared" si="3"/>
        <v>Liberica</v>
      </c>
      <c r="O38" t="str">
        <f t="shared" si="4"/>
        <v>Light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VLOOKUP(C39,customers!$A$1:$I$1001,2,0)</f>
        <v>Silvio Strase</v>
      </c>
      <c r="G39" s="2" t="str">
        <f>IF(VLOOKUP(C39,customers!$A$1:$I$1001,3,0)= 0,"",VLOOKUP(C39,customers!$A$1:$I$1001,3,0))</f>
        <v>sstrase11@booking.com</v>
      </c>
      <c r="H39" s="2" t="str">
        <f>VLOOKUP(C39,customers!$A$1:$I$1001,7,0)</f>
        <v>United States</v>
      </c>
      <c r="I39" t="str">
        <f>INDEX(products!$A$1:$G$49,MATCH(orders!$D39,products!$A$2:$A$49,0),MATCH(I$1,products!$A$1:$G$1,0))</f>
        <v>Lib</v>
      </c>
      <c r="J39" t="str">
        <f>INDEX(products!$A$1:$G$49,MATCH(orders!$D39,products!$A$2:$A$49,0),MATCH(J$1,products!$A$1:$G$1,0))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0"/>
        <v>28.53</v>
      </c>
      <c r="N39" t="str">
        <f t="shared" si="3"/>
        <v>Liberica</v>
      </c>
      <c r="O39" t="str">
        <f t="shared" si="4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VLOOKUP(C40,customers!$A$1:$I$1001,2,0)</f>
        <v>Dorie de la Tremoille</v>
      </c>
      <c r="G40" s="2" t="str">
        <f>IF(VLOOKUP(C40,customers!$A$1:$I$1001,3,0)= 0,"",VLOOKUP(C40,customers!$A$1:$I$1001,3,0))</f>
        <v>dde12@unesco.org</v>
      </c>
      <c r="H40" s="2" t="str">
        <f>VLOOKUP(C40,customers!$A$1:$I$1001,7,0)</f>
        <v>United States</v>
      </c>
      <c r="I40" t="str">
        <f>INDEX(products!$A$1:$G$49,MATCH(orders!$D40,products!$A$2:$A$49,0),MATCH(I$1,products!$A$1:$G$1,0))</f>
        <v>Rob</v>
      </c>
      <c r="J40" t="str">
        <f>INDEX(products!$A$1:$G$49,MATCH(orders!$D40,products!$A$2:$A$49,0),MATCH(J$1,products!$A$1:$G$1,0))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0"/>
        <v>114.42499999999998</v>
      </c>
      <c r="N40" t="str">
        <f t="shared" si="3"/>
        <v>Robusta</v>
      </c>
      <c r="O40" t="str">
        <f t="shared" si="4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VLOOKUP(C41,customers!$A$1:$I$1001,2,0)</f>
        <v>Hy Zanetto</v>
      </c>
      <c r="G41" s="2" t="str">
        <f>IF(VLOOKUP(C41,customers!$A$1:$I$1001,3,0)= 0,"",VLOOKUP(C41,customers!$A$1:$I$1001,3,0))</f>
        <v/>
      </c>
      <c r="H41" s="2" t="str">
        <f>VLOOKUP(C41,customers!$A$1:$I$1001,7,0)</f>
        <v>United States</v>
      </c>
      <c r="I41" t="str">
        <f>INDEX(products!$A$1:$G$49,MATCH(orders!$D41,products!$A$2:$A$49,0),MATCH(I$1,products!$A$1:$G$1,0))</f>
        <v>Rob</v>
      </c>
      <c r="J41" t="str">
        <f>INDEX(products!$A$1:$G$49,MATCH(orders!$D41,products!$A$2:$A$49,0),MATCH(J$1,products!$A$1:$G$1,0))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0"/>
        <v>59.699999999999996</v>
      </c>
      <c r="N41" t="str">
        <f t="shared" si="3"/>
        <v>Robusta</v>
      </c>
      <c r="O41" t="str">
        <f t="shared" si="4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VLOOKUP(C42,customers!$A$1:$I$1001,2,0)</f>
        <v>Jessica McNess</v>
      </c>
      <c r="G42" s="2" t="str">
        <f>IF(VLOOKUP(C42,customers!$A$1:$I$1001,3,0)= 0,"",VLOOKUP(C42,customers!$A$1:$I$1001,3,0))</f>
        <v/>
      </c>
      <c r="H42" s="2" t="str">
        <f>VLOOKUP(C42,customers!$A$1:$I$1001,7,0)</f>
        <v>United States</v>
      </c>
      <c r="I42" t="str">
        <f>INDEX(products!$A$1:$G$49,MATCH(orders!$D42,products!$A$2:$A$49,0),MATCH(I$1,products!$A$1:$G$1,0))</f>
        <v>Lib</v>
      </c>
      <c r="J42" t="str">
        <f>INDEX(products!$A$1:$G$49,MATCH(orders!$D42,products!$A$2:$A$49,0),MATCH(J$1,products!$A$1:$G$1,0))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0"/>
        <v>43.650000000000006</v>
      </c>
      <c r="N42" t="str">
        <f t="shared" si="3"/>
        <v>Liberica</v>
      </c>
      <c r="O42" t="str">
        <f t="shared" si="4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VLOOKUP(C43,customers!$A$1:$I$1001,2,0)</f>
        <v>Lorenzo Yeoland</v>
      </c>
      <c r="G43" s="2" t="str">
        <f>IF(VLOOKUP(C43,customers!$A$1:$I$1001,3,0)= 0,"",VLOOKUP(C43,customers!$A$1:$I$1001,3,0))</f>
        <v>lyeoland15@pbs.org</v>
      </c>
      <c r="H43" s="2" t="str">
        <f>VLOOKUP(C43,customers!$A$1:$I$1001,7,0)</f>
        <v>United States</v>
      </c>
      <c r="I43" t="str">
        <f>INDEX(products!$A$1:$G$49,MATCH(orders!$D43,products!$A$2:$A$49,0),MATCH(I$1,products!$A$1:$G$1,0))</f>
        <v>Exc</v>
      </c>
      <c r="J43" t="str">
        <f>INDEX(products!$A$1:$G$49,MATCH(orders!$D43,products!$A$2:$A$49,0),MATCH(J$1,products!$A$1:$G$1,0))</f>
        <v>M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0"/>
        <v>7.29</v>
      </c>
      <c r="N43" t="str">
        <f t="shared" si="3"/>
        <v>Excelsa</v>
      </c>
      <c r="O43" t="str">
        <f t="shared" si="4"/>
        <v>Medium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VLOOKUP(C44,customers!$A$1:$I$1001,2,0)</f>
        <v>Abigail Tolworthy</v>
      </c>
      <c r="G44" s="2" t="str">
        <f>IF(VLOOKUP(C44,customers!$A$1:$I$1001,3,0)= 0,"",VLOOKUP(C44,customers!$A$1:$I$1001,3,0))</f>
        <v>atolworthy16@toplist.cz</v>
      </c>
      <c r="H44" s="2" t="str">
        <f>VLOOKUP(C44,customers!$A$1:$I$1001,7,0)</f>
        <v>United States</v>
      </c>
      <c r="I44" t="str">
        <f>INDEX(products!$A$1:$G$49,MATCH(orders!$D44,products!$A$2:$A$49,0),MATCH(I$1,products!$A$1:$G$1,0))</f>
        <v>Rob</v>
      </c>
      <c r="J44" t="str">
        <f>INDEX(products!$A$1:$G$49,MATCH(orders!$D44,products!$A$2:$A$49,0),MATCH(J$1,products!$A$1:$G$1,0))</f>
        <v>M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0"/>
        <v>8.0549999999999997</v>
      </c>
      <c r="N44" t="str">
        <f t="shared" si="3"/>
        <v>Robusta</v>
      </c>
      <c r="O44" t="str">
        <f t="shared" si="4"/>
        <v>Medium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VLOOKUP(C45,customers!$A$1:$I$1001,2,0)</f>
        <v>Maurie Bartol</v>
      </c>
      <c r="G45" s="2" t="str">
        <f>IF(VLOOKUP(C45,customers!$A$1:$I$1001,3,0)= 0,"",VLOOKUP(C45,customers!$A$1:$I$1001,3,0))</f>
        <v/>
      </c>
      <c r="H45" s="2" t="str">
        <f>VLOOKUP(C45,customers!$A$1:$I$1001,7,0)</f>
        <v>United States</v>
      </c>
      <c r="I45" t="str">
        <f>INDEX(products!$A$1:$G$49,MATCH(orders!$D45,products!$A$2:$A$49,0),MATCH(I$1,products!$A$1:$G$1,0))</f>
        <v>Lib</v>
      </c>
      <c r="J45" t="str">
        <f>INDEX(products!$A$1:$G$49,MATCH(orders!$D45,products!$A$2:$A$49,0),MATCH(J$1,products!$A$1:$G$1,0))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0"/>
        <v>72.91</v>
      </c>
      <c r="N45" t="str">
        <f t="shared" si="3"/>
        <v>Liberica</v>
      </c>
      <c r="O45" t="str">
        <f t="shared" si="4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VLOOKUP(C46,customers!$A$1:$I$1001,2,0)</f>
        <v>Olag Baudassi</v>
      </c>
      <c r="G46" s="2" t="str">
        <f>IF(VLOOKUP(C46,customers!$A$1:$I$1001,3,0)= 0,"",VLOOKUP(C46,customers!$A$1:$I$1001,3,0))</f>
        <v>obaudassi18@seesaa.net</v>
      </c>
      <c r="H46" s="2" t="str">
        <f>VLOOKUP(C46,customers!$A$1:$I$1001,7,0)</f>
        <v>United States</v>
      </c>
      <c r="I46" t="str">
        <f>INDEX(products!$A$1:$G$49,MATCH(orders!$D46,products!$A$2:$A$49,0),MATCH(I$1,products!$A$1:$G$1,0))</f>
        <v>Exc</v>
      </c>
      <c r="J46" t="str">
        <f>INDEX(products!$A$1:$G$49,MATCH(orders!$D46,products!$A$2:$A$49,0),MATCH(J$1,products!$A$1:$G$1,0))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0"/>
        <v>16.5</v>
      </c>
      <c r="N46" t="str">
        <f t="shared" si="3"/>
        <v>Excelsa</v>
      </c>
      <c r="O46" t="str">
        <f t="shared" si="4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VLOOKUP(C47,customers!$A$1:$I$1001,2,0)</f>
        <v>Petey Kingsbury</v>
      </c>
      <c r="G47" s="2" t="str">
        <f>IF(VLOOKUP(C47,customers!$A$1:$I$1001,3,0)= 0,"",VLOOKUP(C47,customers!$A$1:$I$1001,3,0))</f>
        <v>pkingsbury19@comcast.net</v>
      </c>
      <c r="H47" s="2" t="str">
        <f>VLOOKUP(C47,customers!$A$1:$I$1001,7,0)</f>
        <v>United States</v>
      </c>
      <c r="I47" t="str">
        <f>INDEX(products!$A$1:$G$49,MATCH(orders!$D47,products!$A$2:$A$49,0),MATCH(I$1,products!$A$1:$G$1,0))</f>
        <v>Lib</v>
      </c>
      <c r="J47" t="str">
        <f>INDEX(products!$A$1:$G$49,MATCH(orders!$D47,products!$A$2:$A$49,0),MATCH(J$1,products!$A$1:$G$1,0))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0"/>
        <v>178.70999999999998</v>
      </c>
      <c r="N47" t="str">
        <f t="shared" si="3"/>
        <v>Liberica</v>
      </c>
      <c r="O47" t="str">
        <f t="shared" si="4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VLOOKUP(C48,customers!$A$1:$I$1001,2,0)</f>
        <v>Donna Baskeyfied</v>
      </c>
      <c r="G48" s="2" t="str">
        <f>IF(VLOOKUP(C48,customers!$A$1:$I$1001,3,0)= 0,"",VLOOKUP(C48,customers!$A$1:$I$1001,3,0))</f>
        <v/>
      </c>
      <c r="H48" s="2" t="str">
        <f>VLOOKUP(C48,customers!$A$1:$I$1001,7,0)</f>
        <v>United States</v>
      </c>
      <c r="I48" t="str">
        <f>INDEX(products!$A$1:$G$49,MATCH(orders!$D48,products!$A$2:$A$49,0),MATCH(I$1,products!$A$1:$G$1,0))</f>
        <v>Exc</v>
      </c>
      <c r="J48" t="str">
        <f>INDEX(products!$A$1:$G$49,MATCH(orders!$D48,products!$A$2:$A$49,0),MATCH(J$1,products!$A$1:$G$1,0))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0"/>
        <v>63.249999999999993</v>
      </c>
      <c r="N48" t="str">
        <f t="shared" si="3"/>
        <v>Excelsa</v>
      </c>
      <c r="O48" t="str">
        <f t="shared" si="4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VLOOKUP(C49,customers!$A$1:$I$1001,2,0)</f>
        <v>Arda Curley</v>
      </c>
      <c r="G49" s="2" t="str">
        <f>IF(VLOOKUP(C49,customers!$A$1:$I$1001,3,0)= 0,"",VLOOKUP(C49,customers!$A$1:$I$1001,3,0))</f>
        <v>acurley1b@hao123.com</v>
      </c>
      <c r="H49" s="2" t="str">
        <f>VLOOKUP(C49,customers!$A$1:$I$1001,7,0)</f>
        <v>United States</v>
      </c>
      <c r="I49" t="str">
        <f>INDEX(products!$A$1:$G$49,MATCH(orders!$D49,products!$A$2:$A$49,0),MATCH(I$1,products!$A$1:$G$1,0))</f>
        <v>Coffee Type</v>
      </c>
      <c r="J49" t="str">
        <f>INDEX(products!$A$1:$G$49,MATCH(orders!$D49,products!$A$2:$A$49,0),MATCH(J$1,products!$A$1:$G$1,0))</f>
        <v>Roast Type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0"/>
        <v>7.77</v>
      </c>
      <c r="N49" t="str">
        <f t="shared" si="3"/>
        <v/>
      </c>
      <c r="O49" t="b">
        <f t="shared" si="4"/>
        <v>0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VLOOKUP(C50,customers!$A$1:$I$1001,2,0)</f>
        <v>Raynor McGilvary</v>
      </c>
      <c r="G50" s="2" t="str">
        <f>IF(VLOOKUP(C50,customers!$A$1:$I$1001,3,0)= 0,"",VLOOKUP(C50,customers!$A$1:$I$1001,3,0))</f>
        <v>rmcgilvary1c@tamu.edu</v>
      </c>
      <c r="H50" s="2" t="str">
        <f>VLOOKUP(C50,customers!$A$1:$I$1001,7,0)</f>
        <v>United States</v>
      </c>
      <c r="I50" t="str">
        <f>INDEX(products!$A$1:$G$49,MATCH(orders!$D50,products!$A$2:$A$49,0),MATCH(I$1,products!$A$1:$G$1,0))</f>
        <v>Ara</v>
      </c>
      <c r="J50" t="str">
        <f>INDEX(products!$A$1:$G$49,MATCH(orders!$D50,products!$A$2:$A$49,0),MATCH(J$1,products!$A$1:$G$1,0))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0"/>
        <v>91.539999999999992</v>
      </c>
      <c r="N50" t="str">
        <f t="shared" si="3"/>
        <v>Arabica</v>
      </c>
      <c r="O50" t="str">
        <f t="shared" si="4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VLOOKUP(C51,customers!$A$1:$I$1001,2,0)</f>
        <v>Isis Pikett</v>
      </c>
      <c r="G51" s="2" t="str">
        <f>IF(VLOOKUP(C51,customers!$A$1:$I$1001,3,0)= 0,"",VLOOKUP(C51,customers!$A$1:$I$1001,3,0))</f>
        <v>ipikett1d@xinhuanet.com</v>
      </c>
      <c r="H51" s="2" t="str">
        <f>VLOOKUP(C51,customers!$A$1:$I$1001,7,0)</f>
        <v>United States</v>
      </c>
      <c r="I51" t="str">
        <f>INDEX(products!$A$1:$G$49,MATCH(orders!$D51,products!$A$2:$A$49,0),MATCH(I$1,products!$A$1:$G$1,0))</f>
        <v>Ara</v>
      </c>
      <c r="J51" t="str">
        <f>INDEX(products!$A$1:$G$49,MATCH(orders!$D51,products!$A$2:$A$49,0),MATCH(J$1,products!$A$1:$G$1,0))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0"/>
        <v>38.849999999999994</v>
      </c>
      <c r="N51" t="str">
        <f t="shared" si="3"/>
        <v>Arabica</v>
      </c>
      <c r="O51" t="str">
        <f t="shared" si="4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VLOOKUP(C52,customers!$A$1:$I$1001,2,0)</f>
        <v>Inger Bouldon</v>
      </c>
      <c r="G52" s="2" t="str">
        <f>IF(VLOOKUP(C52,customers!$A$1:$I$1001,3,0)= 0,"",VLOOKUP(C52,customers!$A$1:$I$1001,3,0))</f>
        <v>ibouldon1e@gizmodo.com</v>
      </c>
      <c r="H52" s="2" t="str">
        <f>VLOOKUP(C52,customers!$A$1:$I$1001,7,0)</f>
        <v>United States</v>
      </c>
      <c r="I52" t="str">
        <f>INDEX(products!$A$1:$G$49,MATCH(orders!$D52,products!$A$2:$A$49,0),MATCH(I$1,products!$A$1:$G$1,0))</f>
        <v>Lib</v>
      </c>
      <c r="J52" t="str">
        <f>INDEX(products!$A$1:$G$49,MATCH(orders!$D52,products!$A$2:$A$49,0),MATCH(J$1,products!$A$1:$G$1,0))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0"/>
        <v>15.54</v>
      </c>
      <c r="N52" t="str">
        <f t="shared" si="3"/>
        <v>Liberica</v>
      </c>
      <c r="O52" t="str">
        <f t="shared" si="4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VLOOKUP(C53,customers!$A$1:$I$1001,2,0)</f>
        <v>Karry Flanders</v>
      </c>
      <c r="G53" s="2" t="str">
        <f>IF(VLOOKUP(C53,customers!$A$1:$I$1001,3,0)= 0,"",VLOOKUP(C53,customers!$A$1:$I$1001,3,0))</f>
        <v>kflanders1f@over-blog.com</v>
      </c>
      <c r="H53" s="2" t="str">
        <f>VLOOKUP(C53,customers!$A$1:$I$1001,7,0)</f>
        <v>Ireland</v>
      </c>
      <c r="I53" t="str">
        <f>INDEX(products!$A$1:$G$49,MATCH(orders!$D53,products!$A$2:$A$49,0),MATCH(I$1,products!$A$1:$G$1,0))</f>
        <v>Lib</v>
      </c>
      <c r="J53" t="str">
        <f>INDEX(products!$A$1:$G$49,MATCH(orders!$D53,products!$A$2:$A$49,0),MATCH(J$1,products!$A$1:$G$1,0))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0"/>
        <v>145.82</v>
      </c>
      <c r="N53" t="str">
        <f t="shared" si="3"/>
        <v>Liberica</v>
      </c>
      <c r="O53" t="str">
        <f t="shared" si="4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VLOOKUP(C54,customers!$A$1:$I$1001,2,0)</f>
        <v>Hartley Mattioli</v>
      </c>
      <c r="G54" s="2" t="str">
        <f>IF(VLOOKUP(C54,customers!$A$1:$I$1001,3,0)= 0,"",VLOOKUP(C54,customers!$A$1:$I$1001,3,0))</f>
        <v>hmattioli1g@webmd.com</v>
      </c>
      <c r="H54" s="2" t="str">
        <f>VLOOKUP(C54,customers!$A$1:$I$1001,7,0)</f>
        <v>United Kingdom</v>
      </c>
      <c r="I54" t="str">
        <f>INDEX(products!$A$1:$G$49,MATCH(orders!$D54,products!$A$2:$A$49,0),MATCH(I$1,products!$A$1:$G$1,0))</f>
        <v>Rob</v>
      </c>
      <c r="J54" t="str">
        <f>INDEX(products!$A$1:$G$49,MATCH(orders!$D54,products!$A$2:$A$49,0),MATCH(J$1,products!$A$1:$G$1,0))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0"/>
        <v>29.849999999999998</v>
      </c>
      <c r="N54" t="str">
        <f t="shared" si="3"/>
        <v>Robusta</v>
      </c>
      <c r="O54" t="str">
        <f t="shared" si="4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VLOOKUP(C55,customers!$A$1:$I$1001,2,0)</f>
        <v>Hartley Mattioli</v>
      </c>
      <c r="G55" s="2" t="str">
        <f>IF(VLOOKUP(C55,customers!$A$1:$I$1001,3,0)= 0,"",VLOOKUP(C55,customers!$A$1:$I$1001,3,0))</f>
        <v>hmattioli1g@webmd.com</v>
      </c>
      <c r="H55" s="2" t="str">
        <f>VLOOKUP(C55,customers!$A$1:$I$1001,7,0)</f>
        <v>United Kingdom</v>
      </c>
      <c r="I55" t="str">
        <f>INDEX(products!$A$1:$G$49,MATCH(orders!$D55,products!$A$2:$A$49,0),MATCH(I$1,products!$A$1:$G$1,0))</f>
        <v>Lib</v>
      </c>
      <c r="J55" t="str">
        <f>INDEX(products!$A$1:$G$49,MATCH(orders!$D55,products!$A$2:$A$49,0),MATCH(J$1,products!$A$1:$G$1,0))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0"/>
        <v>72.91</v>
      </c>
      <c r="N55" t="str">
        <f t="shared" si="3"/>
        <v>Liberica</v>
      </c>
      <c r="O55" t="str">
        <f t="shared" si="4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VLOOKUP(C56,customers!$A$1:$I$1001,2,0)</f>
        <v>Archambault Gillard</v>
      </c>
      <c r="G56" s="2" t="str">
        <f>IF(VLOOKUP(C56,customers!$A$1:$I$1001,3,0)= 0,"",VLOOKUP(C56,customers!$A$1:$I$1001,3,0))</f>
        <v>agillard1i@issuu.com</v>
      </c>
      <c r="H56" s="2" t="str">
        <f>VLOOKUP(C56,customers!$A$1:$I$1001,7,0)</f>
        <v>United States</v>
      </c>
      <c r="I56" t="str">
        <f>INDEX(products!$A$1:$G$49,MATCH(orders!$D56,products!$A$2:$A$49,0),MATCH(I$1,products!$A$1:$G$1,0))</f>
        <v>Lib</v>
      </c>
      <c r="J56" t="str">
        <f>INDEX(products!$A$1:$G$49,MATCH(orders!$D56,products!$A$2:$A$49,0),MATCH(J$1,products!$A$1:$G$1,0))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0"/>
        <v>72.75</v>
      </c>
      <c r="N56" t="str">
        <f t="shared" si="3"/>
        <v>Liberica</v>
      </c>
      <c r="O56" t="str">
        <f t="shared" si="4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VLOOKUP(C57,customers!$A$1:$I$1001,2,0)</f>
        <v>Salomo Cushworth</v>
      </c>
      <c r="G57" s="2" t="str">
        <f>IF(VLOOKUP(C57,customers!$A$1:$I$1001,3,0)= 0,"",VLOOKUP(C57,customers!$A$1:$I$1001,3,0))</f>
        <v/>
      </c>
      <c r="H57" s="2" t="str">
        <f>VLOOKUP(C57,customers!$A$1:$I$1001,7,0)</f>
        <v>United States</v>
      </c>
      <c r="I57" t="str">
        <f>INDEX(products!$A$1:$G$49,MATCH(orders!$D57,products!$A$2:$A$49,0),MATCH(I$1,products!$A$1:$G$1,0))</f>
        <v>Lib</v>
      </c>
      <c r="J57" t="str">
        <f>INDEX(products!$A$1:$G$49,MATCH(orders!$D57,products!$A$2:$A$49,0),MATCH(J$1,products!$A$1:$G$1,0))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0"/>
        <v>47.55</v>
      </c>
      <c r="N57" t="str">
        <f t="shared" si="3"/>
        <v>Liberica</v>
      </c>
      <c r="O57" t="str">
        <f t="shared" si="4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VLOOKUP(C58,customers!$A$1:$I$1001,2,0)</f>
        <v>Theda Grizard</v>
      </c>
      <c r="G58" s="2" t="str">
        <f>IF(VLOOKUP(C58,customers!$A$1:$I$1001,3,0)= 0,"",VLOOKUP(C58,customers!$A$1:$I$1001,3,0))</f>
        <v>tgrizard1k@odnoklassniki.ru</v>
      </c>
      <c r="H58" s="2" t="str">
        <f>VLOOKUP(C58,customers!$A$1:$I$1001,7,0)</f>
        <v>United States</v>
      </c>
      <c r="I58" t="str">
        <f>INDEX(products!$A$1:$G$49,MATCH(orders!$D58,products!$A$2:$A$49,0),MATCH(I$1,products!$A$1:$G$1,0))</f>
        <v>Exc</v>
      </c>
      <c r="J58" t="str">
        <f>INDEX(products!$A$1:$G$49,MATCH(orders!$D58,products!$A$2:$A$49,0),MATCH(J$1,products!$A$1:$G$1,0))</f>
        <v>M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0"/>
        <v>10.935</v>
      </c>
      <c r="N58" t="str">
        <f t="shared" si="3"/>
        <v>Excelsa</v>
      </c>
      <c r="O58" t="str">
        <f t="shared" si="4"/>
        <v>Medium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VLOOKUP(C59,customers!$A$1:$I$1001,2,0)</f>
        <v>Rozele Relton</v>
      </c>
      <c r="G59" s="2" t="str">
        <f>IF(VLOOKUP(C59,customers!$A$1:$I$1001,3,0)= 0,"",VLOOKUP(C59,customers!$A$1:$I$1001,3,0))</f>
        <v>rrelton1l@stanford.edu</v>
      </c>
      <c r="H59" s="2" t="str">
        <f>VLOOKUP(C59,customers!$A$1:$I$1001,7,0)</f>
        <v>United States</v>
      </c>
      <c r="I59" t="str">
        <f>INDEX(products!$A$1:$G$49,MATCH(orders!$D59,products!$A$2:$A$49,0),MATCH(I$1,products!$A$1:$G$1,0))</f>
        <v>Exc</v>
      </c>
      <c r="J59" t="str">
        <f>INDEX(products!$A$1:$G$49,MATCH(orders!$D59,products!$A$2:$A$49,0),MATCH(J$1,products!$A$1:$G$1,0))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0"/>
        <v>59.4</v>
      </c>
      <c r="N59" t="str">
        <f t="shared" si="3"/>
        <v>Excelsa</v>
      </c>
      <c r="O59" t="str">
        <f t="shared" si="4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VLOOKUP(C60,customers!$A$1:$I$1001,2,0)</f>
        <v>Willa Rolling</v>
      </c>
      <c r="G60" s="2" t="str">
        <f>IF(VLOOKUP(C60,customers!$A$1:$I$1001,3,0)= 0,"",VLOOKUP(C60,customers!$A$1:$I$1001,3,0))</f>
        <v/>
      </c>
      <c r="H60" s="2" t="str">
        <f>VLOOKUP(C60,customers!$A$1:$I$1001,7,0)</f>
        <v>United States</v>
      </c>
      <c r="I60" t="str">
        <f>INDEX(products!$A$1:$G$49,MATCH(orders!$D60,products!$A$2:$A$49,0),MATCH(I$1,products!$A$1:$G$1,0))</f>
        <v>Lib</v>
      </c>
      <c r="J60" t="str">
        <f>INDEX(products!$A$1:$G$49,MATCH(orders!$D60,products!$A$2:$A$49,0),MATCH(J$1,products!$A$1:$G$1,0))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0"/>
        <v>89.35499999999999</v>
      </c>
      <c r="N60" t="str">
        <f t="shared" si="3"/>
        <v>Liberica</v>
      </c>
      <c r="O60" t="str">
        <f t="shared" si="4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VLOOKUP(C61,customers!$A$1:$I$1001,2,0)</f>
        <v>Stanislaus Gilroy</v>
      </c>
      <c r="G61" s="2" t="str">
        <f>IF(VLOOKUP(C61,customers!$A$1:$I$1001,3,0)= 0,"",VLOOKUP(C61,customers!$A$1:$I$1001,3,0))</f>
        <v>sgilroy1n@eepurl.com</v>
      </c>
      <c r="H61" s="2" t="str">
        <f>VLOOKUP(C61,customers!$A$1:$I$1001,7,0)</f>
        <v>United States</v>
      </c>
      <c r="I61" t="str">
        <f>INDEX(products!$A$1:$G$49,MATCH(orders!$D61,products!$A$2:$A$49,0),MATCH(I$1,products!$A$1:$G$1,0))</f>
        <v>Lib</v>
      </c>
      <c r="J61" t="str">
        <f>INDEX(products!$A$1:$G$49,MATCH(orders!$D61,products!$A$2:$A$49,0),MATCH(J$1,products!$A$1:$G$1,0))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0"/>
        <v>26.19</v>
      </c>
      <c r="N61" t="str">
        <f t="shared" si="3"/>
        <v>Liberica</v>
      </c>
      <c r="O61" t="str">
        <f t="shared" si="4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VLOOKUP(C62,customers!$A$1:$I$1001,2,0)</f>
        <v>Correy Cottingham</v>
      </c>
      <c r="G62" s="2" t="str">
        <f>IF(VLOOKUP(C62,customers!$A$1:$I$1001,3,0)= 0,"",VLOOKUP(C62,customers!$A$1:$I$1001,3,0))</f>
        <v>ccottingham1o@wikipedia.org</v>
      </c>
      <c r="H62" s="2" t="str">
        <f>VLOOKUP(C62,customers!$A$1:$I$1001,7,0)</f>
        <v>United States</v>
      </c>
      <c r="I62" t="str">
        <f>INDEX(products!$A$1:$G$49,MATCH(orders!$D62,products!$A$2:$A$49,0),MATCH(I$1,products!$A$1:$G$1,0))</f>
        <v>Ara</v>
      </c>
      <c r="J62" t="str">
        <f>INDEX(products!$A$1:$G$49,MATCH(orders!$D62,products!$A$2:$A$49,0),MATCH(J$1,products!$A$1:$G$1,0))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0"/>
        <v>114.42499999999998</v>
      </c>
      <c r="N62" t="str">
        <f t="shared" si="3"/>
        <v>Arabica</v>
      </c>
      <c r="O62" t="str">
        <f t="shared" si="4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VLOOKUP(C63,customers!$A$1:$I$1001,2,0)</f>
        <v>Pammi Endacott</v>
      </c>
      <c r="G63" s="2" t="str">
        <f>IF(VLOOKUP(C63,customers!$A$1:$I$1001,3,0)= 0,"",VLOOKUP(C63,customers!$A$1:$I$1001,3,0))</f>
        <v/>
      </c>
      <c r="H63" s="2" t="str">
        <f>VLOOKUP(C63,customers!$A$1:$I$1001,7,0)</f>
        <v>United Kingdom</v>
      </c>
      <c r="I63" t="str">
        <f>INDEX(products!$A$1:$G$49,MATCH(orders!$D63,products!$A$2:$A$49,0),MATCH(I$1,products!$A$1:$G$1,0))</f>
        <v>Rob</v>
      </c>
      <c r="J63" t="str">
        <f>INDEX(products!$A$1:$G$49,MATCH(orders!$D63,products!$A$2:$A$49,0),MATCH(J$1,products!$A$1:$G$1,0))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0"/>
        <v>26.849999999999994</v>
      </c>
      <c r="N63" t="str">
        <f t="shared" si="3"/>
        <v>Robusta</v>
      </c>
      <c r="O63" t="str">
        <f t="shared" si="4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VLOOKUP(C64,customers!$A$1:$I$1001,2,0)</f>
        <v>Nona Linklater</v>
      </c>
      <c r="G64" s="2" t="str">
        <f>IF(VLOOKUP(C64,customers!$A$1:$I$1001,3,0)= 0,"",VLOOKUP(C64,customers!$A$1:$I$1001,3,0))</f>
        <v/>
      </c>
      <c r="H64" s="2" t="str">
        <f>VLOOKUP(C64,customers!$A$1:$I$1001,7,0)</f>
        <v>United States</v>
      </c>
      <c r="I64" t="str">
        <f>INDEX(products!$A$1:$G$49,MATCH(orders!$D64,products!$A$2:$A$49,0),MATCH(I$1,products!$A$1:$G$1,0))</f>
        <v>Rob</v>
      </c>
      <c r="J64" t="str">
        <f>INDEX(products!$A$1:$G$49,MATCH(orders!$D64,products!$A$2:$A$49,0),MATCH(J$1,products!$A$1:$G$1,0))</f>
        <v>D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0"/>
        <v>23.774999999999999</v>
      </c>
      <c r="N64" t="str">
        <f t="shared" si="3"/>
        <v>Robusta</v>
      </c>
      <c r="O64" t="str">
        <f t="shared" si="4"/>
        <v>Dark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VLOOKUP(C65,customers!$A$1:$I$1001,2,0)</f>
        <v>Annadiane Dykes</v>
      </c>
      <c r="G65" s="2" t="str">
        <f>IF(VLOOKUP(C65,customers!$A$1:$I$1001,3,0)= 0,"",VLOOKUP(C65,customers!$A$1:$I$1001,3,0))</f>
        <v>adykes1r@eventbrite.com</v>
      </c>
      <c r="H65" s="2" t="str">
        <f>VLOOKUP(C65,customers!$A$1:$I$1001,7,0)</f>
        <v>United States</v>
      </c>
      <c r="I65" t="str">
        <f>INDEX(products!$A$1:$G$49,MATCH(orders!$D65,products!$A$2:$A$49,0),MATCH(I$1,products!$A$1:$G$1,0))</f>
        <v>Ara</v>
      </c>
      <c r="J65" t="str">
        <f>INDEX(products!$A$1:$G$49,MATCH(orders!$D65,products!$A$2:$A$49,0),MATCH(J$1,products!$A$1:$G$1,0))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0"/>
        <v>6.75</v>
      </c>
      <c r="N65" t="str">
        <f t="shared" si="3"/>
        <v>Arabica</v>
      </c>
      <c r="O65" t="str">
        <f t="shared" si="4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VLOOKUP(C66,customers!$A$1:$I$1001,2,0)</f>
        <v>Felecia Dodgson</v>
      </c>
      <c r="G66" s="2" t="str">
        <f>IF(VLOOKUP(C66,customers!$A$1:$I$1001,3,0)= 0,"",VLOOKUP(C66,customers!$A$1:$I$1001,3,0))</f>
        <v/>
      </c>
      <c r="H66" s="2" t="str">
        <f>VLOOKUP(C66,customers!$A$1:$I$1001,7,0)</f>
        <v>United States</v>
      </c>
      <c r="I66" t="str">
        <f>INDEX(products!$A$1:$G$49,MATCH(orders!$D66,products!$A$2:$A$49,0),MATCH(I$1,products!$A$1:$G$1,0))</f>
        <v>Rob</v>
      </c>
      <c r="J66" t="str">
        <f>INDEX(products!$A$1:$G$49,MATCH(orders!$D66,products!$A$2:$A$49,0),MATCH(J$1,products!$A$1:$G$1,0))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0"/>
        <v>35.82</v>
      </c>
      <c r="N66" t="str">
        <f t="shared" si="3"/>
        <v>Robusta</v>
      </c>
      <c r="O66" t="str">
        <f t="shared" si="4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VLOOKUP(C67,customers!$A$1:$I$1001,2,0)</f>
        <v>Angelia Cockrem</v>
      </c>
      <c r="G67" s="2" t="str">
        <f>IF(VLOOKUP(C67,customers!$A$1:$I$1001,3,0)= 0,"",VLOOKUP(C67,customers!$A$1:$I$1001,3,0))</f>
        <v>acockrem1t@engadget.com</v>
      </c>
      <c r="H67" s="2" t="str">
        <f>VLOOKUP(C67,customers!$A$1:$I$1001,7,0)</f>
        <v>United States</v>
      </c>
      <c r="I67" t="str">
        <f>INDEX(products!$A$1:$G$49,MATCH(orders!$D67,products!$A$2:$A$49,0),MATCH(I$1,products!$A$1:$G$1,0))</f>
        <v>Rob</v>
      </c>
      <c r="J67" t="str">
        <f>INDEX(products!$A$1:$G$49,MATCH(orders!$D67,products!$A$2:$A$49,0),MATCH(J$1,products!$A$1:$G$1,0))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5">L67*E67</f>
        <v>82.339999999999989</v>
      </c>
      <c r="N67" t="str">
        <f t="shared" si="3"/>
        <v>Robusta</v>
      </c>
      <c r="O67" t="str">
        <f t="shared" si="4"/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VLOOKUP(C68,customers!$A$1:$I$1001,2,0)</f>
        <v>Belvia Umpleby</v>
      </c>
      <c r="G68" s="2" t="str">
        <f>IF(VLOOKUP(C68,customers!$A$1:$I$1001,3,0)= 0,"",VLOOKUP(C68,customers!$A$1:$I$1001,3,0))</f>
        <v>bumpleby1u@soundcloud.com</v>
      </c>
      <c r="H68" s="2" t="str">
        <f>VLOOKUP(C68,customers!$A$1:$I$1001,7,0)</f>
        <v>United States</v>
      </c>
      <c r="I68" t="str">
        <f>INDEX(products!$A$1:$G$49,MATCH(orders!$D68,products!$A$2:$A$49,0),MATCH(I$1,products!$A$1:$G$1,0))</f>
        <v>Rob</v>
      </c>
      <c r="J68" t="str">
        <f>INDEX(products!$A$1:$G$49,MATCH(orders!$D68,products!$A$2:$A$49,0),MATCH(J$1,products!$A$1:$G$1,0))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5"/>
        <v>7.169999999999999</v>
      </c>
      <c r="N68" t="str">
        <f t="shared" si="3"/>
        <v>Robusta</v>
      </c>
      <c r="O68" t="str">
        <f t="shared" si="4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VLOOKUP(C69,customers!$A$1:$I$1001,2,0)</f>
        <v>Nat Saleway</v>
      </c>
      <c r="G69" s="2" t="str">
        <f>IF(VLOOKUP(C69,customers!$A$1:$I$1001,3,0)= 0,"",VLOOKUP(C69,customers!$A$1:$I$1001,3,0))</f>
        <v>nsaleway1v@dedecms.com</v>
      </c>
      <c r="H69" s="2" t="str">
        <f>VLOOKUP(C69,customers!$A$1:$I$1001,7,0)</f>
        <v>United States</v>
      </c>
      <c r="I69" t="str">
        <f>INDEX(products!$A$1:$G$49,MATCH(orders!$D69,products!$A$2:$A$49,0),MATCH(I$1,products!$A$1:$G$1,0))</f>
        <v>Rob</v>
      </c>
      <c r="J69" t="str">
        <f>INDEX(products!$A$1:$G$49,MATCH(orders!$D69,products!$A$2:$A$49,0),MATCH(J$1,products!$A$1:$G$1,0))</f>
        <v>D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5"/>
        <v>9.51</v>
      </c>
      <c r="N69" t="str">
        <f t="shared" si="3"/>
        <v>Robusta</v>
      </c>
      <c r="O69" t="str">
        <f t="shared" si="4"/>
        <v>Dark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VLOOKUP(C70,customers!$A$1:$I$1001,2,0)</f>
        <v>Hayward Goulter</v>
      </c>
      <c r="G70" s="2" t="str">
        <f>IF(VLOOKUP(C70,customers!$A$1:$I$1001,3,0)= 0,"",VLOOKUP(C70,customers!$A$1:$I$1001,3,0))</f>
        <v>hgoulter1w@abc.net.au</v>
      </c>
      <c r="H70" s="2" t="str">
        <f>VLOOKUP(C70,customers!$A$1:$I$1001,7,0)</f>
        <v>United States</v>
      </c>
      <c r="I70" t="str">
        <f>INDEX(products!$A$1:$G$49,MATCH(orders!$D70,products!$A$2:$A$49,0),MATCH(I$1,products!$A$1:$G$1,0))</f>
        <v>Rob</v>
      </c>
      <c r="J70" t="str">
        <f>INDEX(products!$A$1:$G$49,MATCH(orders!$D70,products!$A$2:$A$49,0),MATCH(J$1,products!$A$1:$G$1,0))</f>
        <v>L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5"/>
        <v>2.9849999999999999</v>
      </c>
      <c r="N70" t="str">
        <f t="shared" si="3"/>
        <v>Robusta</v>
      </c>
      <c r="O70" t="str">
        <f t="shared" si="4"/>
        <v>Light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VLOOKUP(C71,customers!$A$1:$I$1001,2,0)</f>
        <v>Gay Rizzello</v>
      </c>
      <c r="G71" s="2" t="str">
        <f>IF(VLOOKUP(C71,customers!$A$1:$I$1001,3,0)= 0,"",VLOOKUP(C71,customers!$A$1:$I$1001,3,0))</f>
        <v>grizzello1x@symantec.com</v>
      </c>
      <c r="H71" s="2" t="str">
        <f>VLOOKUP(C71,customers!$A$1:$I$1001,7,0)</f>
        <v>United Kingdom</v>
      </c>
      <c r="I71" t="str">
        <f>INDEX(products!$A$1:$G$49,MATCH(orders!$D71,products!$A$2:$A$49,0),MATCH(I$1,products!$A$1:$G$1,0))</f>
        <v>Rob</v>
      </c>
      <c r="J71" t="str">
        <f>INDEX(products!$A$1:$G$49,MATCH(orders!$D71,products!$A$2:$A$49,0),MATCH(J$1,products!$A$1:$G$1,0))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5"/>
        <v>59.699999999999996</v>
      </c>
      <c r="N71" t="str">
        <f t="shared" si="3"/>
        <v>Robusta</v>
      </c>
      <c r="O71" t="str">
        <f t="shared" si="4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VLOOKUP(C72,customers!$A$1:$I$1001,2,0)</f>
        <v>Shannon List</v>
      </c>
      <c r="G72" s="2" t="str">
        <f>IF(VLOOKUP(C72,customers!$A$1:$I$1001,3,0)= 0,"",VLOOKUP(C72,customers!$A$1:$I$1001,3,0))</f>
        <v>slist1y@mapquest.com</v>
      </c>
      <c r="H72" s="2" t="str">
        <f>VLOOKUP(C72,customers!$A$1:$I$1001,7,0)</f>
        <v>United States</v>
      </c>
      <c r="I72" t="str">
        <f>INDEX(products!$A$1:$G$49,MATCH(orders!$D72,products!$A$2:$A$49,0),MATCH(I$1,products!$A$1:$G$1,0))</f>
        <v>Exc</v>
      </c>
      <c r="J72" t="str">
        <f>INDEX(products!$A$1:$G$49,MATCH(orders!$D72,products!$A$2:$A$49,0),MATCH(J$1,products!$A$1:$G$1,0))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5"/>
        <v>136.61999999999998</v>
      </c>
      <c r="N72" t="str">
        <f t="shared" si="3"/>
        <v>Excelsa</v>
      </c>
      <c r="O72" t="str">
        <f t="shared" si="4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VLOOKUP(C73,customers!$A$1:$I$1001,2,0)</f>
        <v>Shirlene Edmondson</v>
      </c>
      <c r="G73" s="2" t="str">
        <f>IF(VLOOKUP(C73,customers!$A$1:$I$1001,3,0)= 0,"",VLOOKUP(C73,customers!$A$1:$I$1001,3,0))</f>
        <v>sedmondson1z@theguardian.com</v>
      </c>
      <c r="H73" s="2" t="str">
        <f>VLOOKUP(C73,customers!$A$1:$I$1001,7,0)</f>
        <v>Ireland</v>
      </c>
      <c r="I73" t="str">
        <f>INDEX(products!$A$1:$G$49,MATCH(orders!$D73,products!$A$2:$A$49,0),MATCH(I$1,products!$A$1:$G$1,0))</f>
        <v>Rob</v>
      </c>
      <c r="J73" t="str">
        <f>INDEX(products!$A$1:$G$49,MATCH(orders!$D73,products!$A$2:$A$49,0),MATCH(J$1,products!$A$1:$G$1,0))</f>
        <v>D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5"/>
        <v>9.51</v>
      </c>
      <c r="N73" t="str">
        <f t="shared" si="3"/>
        <v>Robusta</v>
      </c>
      <c r="O73" t="str">
        <f t="shared" si="4"/>
        <v>Dark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VLOOKUP(C74,customers!$A$1:$I$1001,2,0)</f>
        <v>Aurlie McCarl</v>
      </c>
      <c r="G74" s="2" t="str">
        <f>IF(VLOOKUP(C74,customers!$A$1:$I$1001,3,0)= 0,"",VLOOKUP(C74,customers!$A$1:$I$1001,3,0))</f>
        <v/>
      </c>
      <c r="H74" s="2" t="str">
        <f>VLOOKUP(C74,customers!$A$1:$I$1001,7,0)</f>
        <v>United States</v>
      </c>
      <c r="I74" t="str">
        <f>INDEX(products!$A$1:$G$49,MATCH(orders!$D74,products!$A$2:$A$49,0),MATCH(I$1,products!$A$1:$G$1,0))</f>
        <v>Ara</v>
      </c>
      <c r="J74" t="str">
        <f>INDEX(products!$A$1:$G$49,MATCH(orders!$D74,products!$A$2:$A$49,0),MATCH(J$1,products!$A$1:$G$1,0))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5"/>
        <v>77.624999999999986</v>
      </c>
      <c r="N74" t="str">
        <f t="shared" si="3"/>
        <v>Arabica</v>
      </c>
      <c r="O74" t="str">
        <f t="shared" si="4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VLOOKUP(C75,customers!$A$1:$I$1001,2,0)</f>
        <v>Alikee Carryer</v>
      </c>
      <c r="G75" s="2" t="str">
        <f>IF(VLOOKUP(C75,customers!$A$1:$I$1001,3,0)= 0,"",VLOOKUP(C75,customers!$A$1:$I$1001,3,0))</f>
        <v/>
      </c>
      <c r="H75" s="2" t="str">
        <f>VLOOKUP(C75,customers!$A$1:$I$1001,7,0)</f>
        <v>United States</v>
      </c>
      <c r="I75" t="str">
        <f>INDEX(products!$A$1:$G$49,MATCH(orders!$D75,products!$A$2:$A$49,0),MATCH(I$1,products!$A$1:$G$1,0))</f>
        <v>Lib</v>
      </c>
      <c r="J75" t="str">
        <f>INDEX(products!$A$1:$G$49,MATCH(orders!$D75,products!$A$2:$A$49,0),MATCH(J$1,products!$A$1:$G$1,0))</f>
        <v>L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5"/>
        <v>21.825000000000003</v>
      </c>
      <c r="N75" t="str">
        <f t="shared" si="3"/>
        <v>Liberica</v>
      </c>
      <c r="O75" t="str">
        <f t="shared" si="4"/>
        <v>Light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VLOOKUP(C76,customers!$A$1:$I$1001,2,0)</f>
        <v>Jennifer Rangall</v>
      </c>
      <c r="G76" s="2" t="str">
        <f>IF(VLOOKUP(C76,customers!$A$1:$I$1001,3,0)= 0,"",VLOOKUP(C76,customers!$A$1:$I$1001,3,0))</f>
        <v>jrangall22@newsvine.com</v>
      </c>
      <c r="H76" s="2" t="str">
        <f>VLOOKUP(C76,customers!$A$1:$I$1001,7,0)</f>
        <v>United States</v>
      </c>
      <c r="I76" t="str">
        <f>INDEX(products!$A$1:$G$49,MATCH(orders!$D76,products!$A$2:$A$49,0),MATCH(I$1,products!$A$1:$G$1,0))</f>
        <v>Exc</v>
      </c>
      <c r="J76" t="str">
        <f>INDEX(products!$A$1:$G$49,MATCH(orders!$D76,products!$A$2:$A$49,0),MATCH(J$1,products!$A$1:$G$1,0))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5"/>
        <v>17.82</v>
      </c>
      <c r="N76" t="str">
        <f t="shared" si="3"/>
        <v>Excelsa</v>
      </c>
      <c r="O76" t="str">
        <f t="shared" si="4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VLOOKUP(C77,customers!$A$1:$I$1001,2,0)</f>
        <v>Kipper Boorn</v>
      </c>
      <c r="G77" s="2" t="str">
        <f>IF(VLOOKUP(C77,customers!$A$1:$I$1001,3,0)= 0,"",VLOOKUP(C77,customers!$A$1:$I$1001,3,0))</f>
        <v>kboorn23@ezinearticles.com</v>
      </c>
      <c r="H77" s="2" t="str">
        <f>VLOOKUP(C77,customers!$A$1:$I$1001,7,0)</f>
        <v>Ireland</v>
      </c>
      <c r="I77" t="str">
        <f>INDEX(products!$A$1:$G$49,MATCH(orders!$D77,products!$A$2:$A$49,0),MATCH(I$1,products!$A$1:$G$1,0))</f>
        <v>Rob</v>
      </c>
      <c r="J77" t="str">
        <f>INDEX(products!$A$1:$G$49,MATCH(orders!$D77,products!$A$2:$A$49,0),MATCH(J$1,products!$A$1:$G$1,0))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5"/>
        <v>53.699999999999996</v>
      </c>
      <c r="N77" t="str">
        <f t="shared" si="3"/>
        <v>Robusta</v>
      </c>
      <c r="O77" t="str">
        <f t="shared" si="4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VLOOKUP(C78,customers!$A$1:$I$1001,2,0)</f>
        <v>Melania Beadle</v>
      </c>
      <c r="G78" s="2" t="str">
        <f>IF(VLOOKUP(C78,customers!$A$1:$I$1001,3,0)= 0,"",VLOOKUP(C78,customers!$A$1:$I$1001,3,0))</f>
        <v/>
      </c>
      <c r="H78" s="2" t="str">
        <f>VLOOKUP(C78,customers!$A$1:$I$1001,7,0)</f>
        <v>Ireland</v>
      </c>
      <c r="I78" t="str">
        <f>INDEX(products!$A$1:$G$49,MATCH(orders!$D78,products!$A$2:$A$49,0),MATCH(I$1,products!$A$1:$G$1,0))</f>
        <v>Ara</v>
      </c>
      <c r="J78" t="str">
        <f>INDEX(products!$A$1:$G$49,MATCH(orders!$D78,products!$A$2:$A$49,0),MATCH(J$1,products!$A$1:$G$1,0))</f>
        <v>D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5"/>
        <v>3.5849999999999995</v>
      </c>
      <c r="N78" t="str">
        <f t="shared" si="3"/>
        <v>Arabica</v>
      </c>
      <c r="O78" t="str">
        <f t="shared" si="4"/>
        <v>Dark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VLOOKUP(C79,customers!$A$1:$I$1001,2,0)</f>
        <v>Colene Elgey</v>
      </c>
      <c r="G79" s="2" t="str">
        <f>IF(VLOOKUP(C79,customers!$A$1:$I$1001,3,0)= 0,"",VLOOKUP(C79,customers!$A$1:$I$1001,3,0))</f>
        <v>celgey25@webs.com</v>
      </c>
      <c r="H79" s="2" t="str">
        <f>VLOOKUP(C79,customers!$A$1:$I$1001,7,0)</f>
        <v>United States</v>
      </c>
      <c r="I79" t="str">
        <f>INDEX(products!$A$1:$G$49,MATCH(orders!$D79,products!$A$2:$A$49,0),MATCH(I$1,products!$A$1:$G$1,0))</f>
        <v>Exc</v>
      </c>
      <c r="J79" t="str">
        <f>INDEX(products!$A$1:$G$49,MATCH(orders!$D79,products!$A$2:$A$49,0),MATCH(J$1,products!$A$1:$G$1,0))</f>
        <v>M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5"/>
        <v>7.29</v>
      </c>
      <c r="N79" t="str">
        <f t="shared" si="3"/>
        <v>Excelsa</v>
      </c>
      <c r="O79" t="str">
        <f t="shared" si="4"/>
        <v>Medium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VLOOKUP(C80,customers!$A$1:$I$1001,2,0)</f>
        <v>Lothaire Mizzi</v>
      </c>
      <c r="G80" s="2" t="str">
        <f>IF(VLOOKUP(C80,customers!$A$1:$I$1001,3,0)= 0,"",VLOOKUP(C80,customers!$A$1:$I$1001,3,0))</f>
        <v>lmizzi26@rakuten.co.jp</v>
      </c>
      <c r="H80" s="2" t="str">
        <f>VLOOKUP(C80,customers!$A$1:$I$1001,7,0)</f>
        <v>United States</v>
      </c>
      <c r="I80" t="str">
        <f>INDEX(products!$A$1:$G$49,MATCH(orders!$D80,products!$A$2:$A$49,0),MATCH(I$1,products!$A$1:$G$1,0))</f>
        <v>Ara</v>
      </c>
      <c r="J80" t="str">
        <f>INDEX(products!$A$1:$G$49,MATCH(orders!$D80,products!$A$2:$A$49,0),MATCH(J$1,products!$A$1:$G$1,0))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5"/>
        <v>40.5</v>
      </c>
      <c r="N80" t="str">
        <f t="shared" si="3"/>
        <v>Arabica</v>
      </c>
      <c r="O80" t="str">
        <f t="shared" si="4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VLOOKUP(C81,customers!$A$1:$I$1001,2,0)</f>
        <v>Cletis Giacomazzo</v>
      </c>
      <c r="G81" s="2" t="str">
        <f>IF(VLOOKUP(C81,customers!$A$1:$I$1001,3,0)= 0,"",VLOOKUP(C81,customers!$A$1:$I$1001,3,0))</f>
        <v>cgiacomazzo27@jigsy.com</v>
      </c>
      <c r="H81" s="2" t="str">
        <f>VLOOKUP(C81,customers!$A$1:$I$1001,7,0)</f>
        <v>United States</v>
      </c>
      <c r="I81" t="str">
        <f>INDEX(products!$A$1:$G$49,MATCH(orders!$D81,products!$A$2:$A$49,0),MATCH(I$1,products!$A$1:$G$1,0))</f>
        <v>Rob</v>
      </c>
      <c r="J81" t="str">
        <f>INDEX(products!$A$1:$G$49,MATCH(orders!$D81,products!$A$2:$A$49,0),MATCH(J$1,products!$A$1:$G$1,0))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5"/>
        <v>47.8</v>
      </c>
      <c r="N81" t="str">
        <f t="shared" si="3"/>
        <v>Robusta</v>
      </c>
      <c r="O81" t="str">
        <f t="shared" si="4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VLOOKUP(C82,customers!$A$1:$I$1001,2,0)</f>
        <v>Ami Arnow</v>
      </c>
      <c r="G82" s="2" t="str">
        <f>IF(VLOOKUP(C82,customers!$A$1:$I$1001,3,0)= 0,"",VLOOKUP(C82,customers!$A$1:$I$1001,3,0))</f>
        <v>aarnow28@arizona.edu</v>
      </c>
      <c r="H82" s="2" t="str">
        <f>VLOOKUP(C82,customers!$A$1:$I$1001,7,0)</f>
        <v>United States</v>
      </c>
      <c r="I82" t="str">
        <f>INDEX(products!$A$1:$G$49,MATCH(orders!$D82,products!$A$2:$A$49,0),MATCH(I$1,products!$A$1:$G$1,0))</f>
        <v>Ara</v>
      </c>
      <c r="J82" t="str">
        <f>INDEX(products!$A$1:$G$49,MATCH(orders!$D82,products!$A$2:$A$49,0),MATCH(J$1,products!$A$1:$G$1,0))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5"/>
        <v>38.849999999999994</v>
      </c>
      <c r="N82" t="str">
        <f t="shared" ref="N82:N145" si="6">IF(I82="Rob","Robusta",IF(I82 ="Exc","Excelsa",IF(I82="Ara","Arabica",IF(I82="Lib","Liberica",""))))</f>
        <v>Arabica</v>
      </c>
      <c r="O82" t="str">
        <f t="shared" ref="O82:O145" si="7">IF(J82="M","Medium",IF(J82="L","Light",IF(J82="D","Dark")))</f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VLOOKUP(C83,customers!$A$1:$I$1001,2,0)</f>
        <v>Sheppard Yann</v>
      </c>
      <c r="G83" s="2" t="str">
        <f>IF(VLOOKUP(C83,customers!$A$1:$I$1001,3,0)= 0,"",VLOOKUP(C83,customers!$A$1:$I$1001,3,0))</f>
        <v>syann29@senate.gov</v>
      </c>
      <c r="H83" s="2" t="str">
        <f>VLOOKUP(C83,customers!$A$1:$I$1001,7,0)</f>
        <v>United States</v>
      </c>
      <c r="I83" t="str">
        <f>INDEX(products!$A$1:$G$49,MATCH(orders!$D83,products!$A$2:$A$49,0),MATCH(I$1,products!$A$1:$G$1,0))</f>
        <v>Lib</v>
      </c>
      <c r="J83" t="str">
        <f>INDEX(products!$A$1:$G$49,MATCH(orders!$D83,products!$A$2:$A$49,0),MATCH(J$1,products!$A$1:$G$1,0))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5"/>
        <v>109.36499999999999</v>
      </c>
      <c r="N83" t="str">
        <f t="shared" si="6"/>
        <v>Liberica</v>
      </c>
      <c r="O83" t="str">
        <f t="shared" si="7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VLOOKUP(C84,customers!$A$1:$I$1001,2,0)</f>
        <v>Bunny Naulls</v>
      </c>
      <c r="G84" s="2" t="str">
        <f>IF(VLOOKUP(C84,customers!$A$1:$I$1001,3,0)= 0,"",VLOOKUP(C84,customers!$A$1:$I$1001,3,0))</f>
        <v>bnaulls2a@tiny.cc</v>
      </c>
      <c r="H84" s="2" t="str">
        <f>VLOOKUP(C84,customers!$A$1:$I$1001,7,0)</f>
        <v>Ireland</v>
      </c>
      <c r="I84" t="str">
        <f>INDEX(products!$A$1:$G$49,MATCH(orders!$D84,products!$A$2:$A$49,0),MATCH(I$1,products!$A$1:$G$1,0))</f>
        <v>Lib</v>
      </c>
      <c r="J84" t="str">
        <f>INDEX(products!$A$1:$G$49,MATCH(orders!$D84,products!$A$2:$A$49,0),MATCH(J$1,products!$A$1:$G$1,0))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5"/>
        <v>100.39499999999998</v>
      </c>
      <c r="N84" t="str">
        <f t="shared" si="6"/>
        <v>Liberica</v>
      </c>
      <c r="O84" t="str">
        <f t="shared" si="7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VLOOKUP(C85,customers!$A$1:$I$1001,2,0)</f>
        <v>Hally Lorait</v>
      </c>
      <c r="G85" s="2" t="str">
        <f>IF(VLOOKUP(C85,customers!$A$1:$I$1001,3,0)= 0,"",VLOOKUP(C85,customers!$A$1:$I$1001,3,0))</f>
        <v/>
      </c>
      <c r="H85" s="2" t="str">
        <f>VLOOKUP(C85,customers!$A$1:$I$1001,7,0)</f>
        <v>United States</v>
      </c>
      <c r="I85" t="str">
        <f>INDEX(products!$A$1:$G$49,MATCH(orders!$D85,products!$A$2:$A$49,0),MATCH(I$1,products!$A$1:$G$1,0))</f>
        <v>Rob</v>
      </c>
      <c r="J85" t="str">
        <f>INDEX(products!$A$1:$G$49,MATCH(orders!$D85,products!$A$2:$A$49,0),MATCH(J$1,products!$A$1:$G$1,0))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5"/>
        <v>82.339999999999989</v>
      </c>
      <c r="N85" t="str">
        <f t="shared" si="6"/>
        <v>Robusta</v>
      </c>
      <c r="O85" t="str">
        <f t="shared" si="7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VLOOKUP(C86,customers!$A$1:$I$1001,2,0)</f>
        <v>Zaccaria Sherewood</v>
      </c>
      <c r="G86" s="2" t="str">
        <f>IF(VLOOKUP(C86,customers!$A$1:$I$1001,3,0)= 0,"",VLOOKUP(C86,customers!$A$1:$I$1001,3,0))</f>
        <v>zsherewood2c@apache.org</v>
      </c>
      <c r="H86" s="2" t="str">
        <f>VLOOKUP(C86,customers!$A$1:$I$1001,7,0)</f>
        <v>United States</v>
      </c>
      <c r="I86" t="str">
        <f>INDEX(products!$A$1:$G$49,MATCH(orders!$D86,products!$A$2:$A$49,0),MATCH(I$1,products!$A$1:$G$1,0))</f>
        <v>Lib</v>
      </c>
      <c r="J86" t="str">
        <f>INDEX(products!$A$1:$G$49,MATCH(orders!$D86,products!$A$2:$A$49,0),MATCH(J$1,products!$A$1:$G$1,0))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5"/>
        <v>9.51</v>
      </c>
      <c r="N86" t="str">
        <f t="shared" si="6"/>
        <v>Liberica</v>
      </c>
      <c r="O86" t="str">
        <f t="shared" si="7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VLOOKUP(C87,customers!$A$1:$I$1001,2,0)</f>
        <v>Jeffrey Dufaire</v>
      </c>
      <c r="G87" s="2" t="str">
        <f>IF(VLOOKUP(C87,customers!$A$1:$I$1001,3,0)= 0,"",VLOOKUP(C87,customers!$A$1:$I$1001,3,0))</f>
        <v>jdufaire2d@fc2.com</v>
      </c>
      <c r="H87" s="2" t="str">
        <f>VLOOKUP(C87,customers!$A$1:$I$1001,7,0)</f>
        <v>United States</v>
      </c>
      <c r="I87" t="str">
        <f>INDEX(products!$A$1:$G$49,MATCH(orders!$D87,products!$A$2:$A$49,0),MATCH(I$1,products!$A$1:$G$1,0))</f>
        <v>Ara</v>
      </c>
      <c r="J87" t="str">
        <f>INDEX(products!$A$1:$G$49,MATCH(orders!$D87,products!$A$2:$A$49,0),MATCH(J$1,products!$A$1:$G$1,0))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5"/>
        <v>89.35499999999999</v>
      </c>
      <c r="N87" t="str">
        <f t="shared" si="6"/>
        <v>Arabica</v>
      </c>
      <c r="O87" t="str">
        <f t="shared" si="7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VLOOKUP(C88,customers!$A$1:$I$1001,2,0)</f>
        <v>Jeffrey Dufaire</v>
      </c>
      <c r="G88" s="2" t="str">
        <f>IF(VLOOKUP(C88,customers!$A$1:$I$1001,3,0)= 0,"",VLOOKUP(C88,customers!$A$1:$I$1001,3,0))</f>
        <v>jdufaire2d@fc2.com</v>
      </c>
      <c r="H88" s="2" t="str">
        <f>VLOOKUP(C88,customers!$A$1:$I$1001,7,0)</f>
        <v>United States</v>
      </c>
      <c r="I88" t="str">
        <f>INDEX(products!$A$1:$G$49,MATCH(orders!$D88,products!$A$2:$A$49,0),MATCH(I$1,products!$A$1:$G$1,0))</f>
        <v>Ara</v>
      </c>
      <c r="J88" t="str">
        <f>INDEX(products!$A$1:$G$49,MATCH(orders!$D88,products!$A$2:$A$49,0),MATCH(J$1,products!$A$1:$G$1,0))</f>
        <v>M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5"/>
        <v>11.94</v>
      </c>
      <c r="N88" t="str">
        <f t="shared" si="6"/>
        <v>Arabica</v>
      </c>
      <c r="O88" t="str">
        <f t="shared" si="7"/>
        <v>Medium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VLOOKUP(C89,customers!$A$1:$I$1001,2,0)</f>
        <v>Beitris Keaveney</v>
      </c>
      <c r="G89" s="2" t="str">
        <f>IF(VLOOKUP(C89,customers!$A$1:$I$1001,3,0)= 0,"",VLOOKUP(C89,customers!$A$1:$I$1001,3,0))</f>
        <v>bkeaveney2f@netlog.com</v>
      </c>
      <c r="H89" s="2" t="str">
        <f>VLOOKUP(C89,customers!$A$1:$I$1001,7,0)</f>
        <v>United States</v>
      </c>
      <c r="I89" t="str">
        <f>INDEX(products!$A$1:$G$49,MATCH(orders!$D89,products!$A$2:$A$49,0),MATCH(I$1,products!$A$1:$G$1,0))</f>
        <v>Ara</v>
      </c>
      <c r="J89" t="str">
        <f>INDEX(products!$A$1:$G$49,MATCH(orders!$D89,products!$A$2:$A$49,0),MATCH(J$1,products!$A$1:$G$1,0))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5"/>
        <v>33.75</v>
      </c>
      <c r="N89" t="str">
        <f t="shared" si="6"/>
        <v>Arabica</v>
      </c>
      <c r="O89" t="str">
        <f t="shared" si="7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VLOOKUP(C90,customers!$A$1:$I$1001,2,0)</f>
        <v>Elna Grise</v>
      </c>
      <c r="G90" s="2" t="str">
        <f>IF(VLOOKUP(C90,customers!$A$1:$I$1001,3,0)= 0,"",VLOOKUP(C90,customers!$A$1:$I$1001,3,0))</f>
        <v>egrise2g@cargocollective.com</v>
      </c>
      <c r="H90" s="2" t="str">
        <f>VLOOKUP(C90,customers!$A$1:$I$1001,7,0)</f>
        <v>United States</v>
      </c>
      <c r="I90" t="str">
        <f>INDEX(products!$A$1:$G$49,MATCH(orders!$D90,products!$A$2:$A$49,0),MATCH(I$1,products!$A$1:$G$1,0))</f>
        <v>Rob</v>
      </c>
      <c r="J90" t="str">
        <f>INDEX(products!$A$1:$G$49,MATCH(orders!$D90,products!$A$2:$A$49,0),MATCH(J$1,products!$A$1:$G$1,0))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5"/>
        <v>35.849999999999994</v>
      </c>
      <c r="N90" t="str">
        <f t="shared" si="6"/>
        <v>Robusta</v>
      </c>
      <c r="O90" t="str">
        <f t="shared" si="7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VLOOKUP(C91,customers!$A$1:$I$1001,2,0)</f>
        <v>Torie Gottelier</v>
      </c>
      <c r="G91" s="2" t="str">
        <f>IF(VLOOKUP(C91,customers!$A$1:$I$1001,3,0)= 0,"",VLOOKUP(C91,customers!$A$1:$I$1001,3,0))</f>
        <v>tgottelier2h@vistaprint.com</v>
      </c>
      <c r="H91" s="2" t="str">
        <f>VLOOKUP(C91,customers!$A$1:$I$1001,7,0)</f>
        <v>United States</v>
      </c>
      <c r="I91" t="str">
        <f>INDEX(products!$A$1:$G$49,MATCH(orders!$D91,products!$A$2:$A$49,0),MATCH(I$1,products!$A$1:$G$1,0))</f>
        <v>Ara</v>
      </c>
      <c r="J91" t="str">
        <f>INDEX(products!$A$1:$G$49,MATCH(orders!$D91,products!$A$2:$A$49,0),MATCH(J$1,products!$A$1:$G$1,0))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5"/>
        <v>77.699999999999989</v>
      </c>
      <c r="N91" t="str">
        <f t="shared" si="6"/>
        <v>Arabica</v>
      </c>
      <c r="O91" t="str">
        <f t="shared" si="7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VLOOKUP(C92,customers!$A$1:$I$1001,2,0)</f>
        <v>Loydie Langlais</v>
      </c>
      <c r="G92" s="2" t="str">
        <f>IF(VLOOKUP(C92,customers!$A$1:$I$1001,3,0)= 0,"",VLOOKUP(C92,customers!$A$1:$I$1001,3,0))</f>
        <v/>
      </c>
      <c r="H92" s="2" t="str">
        <f>VLOOKUP(C92,customers!$A$1:$I$1001,7,0)</f>
        <v>Ireland</v>
      </c>
      <c r="I92" t="str">
        <f>INDEX(products!$A$1:$G$49,MATCH(orders!$D92,products!$A$2:$A$49,0),MATCH(I$1,products!$A$1:$G$1,0))</f>
        <v>Ara</v>
      </c>
      <c r="J92" t="str">
        <f>INDEX(products!$A$1:$G$49,MATCH(orders!$D92,products!$A$2:$A$49,0),MATCH(J$1,products!$A$1:$G$1,0))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5"/>
        <v>51.8</v>
      </c>
      <c r="N92" t="str">
        <f t="shared" si="6"/>
        <v>Arabica</v>
      </c>
      <c r="O92" t="str">
        <f t="shared" si="7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VLOOKUP(C93,customers!$A$1:$I$1001,2,0)</f>
        <v>Adham Greenhead</v>
      </c>
      <c r="G93" s="2" t="str">
        <f>IF(VLOOKUP(C93,customers!$A$1:$I$1001,3,0)= 0,"",VLOOKUP(C93,customers!$A$1:$I$1001,3,0))</f>
        <v>agreenhead2j@dailymail.co.uk</v>
      </c>
      <c r="H93" s="2" t="str">
        <f>VLOOKUP(C93,customers!$A$1:$I$1001,7,0)</f>
        <v>United States</v>
      </c>
      <c r="I93" t="str">
        <f>INDEX(products!$A$1:$G$49,MATCH(orders!$D93,products!$A$2:$A$49,0),MATCH(I$1,products!$A$1:$G$1,0))</f>
        <v>Ara</v>
      </c>
      <c r="J93" t="str">
        <f>INDEX(products!$A$1:$G$49,MATCH(orders!$D93,products!$A$2:$A$49,0),MATCH(J$1,products!$A$1:$G$1,0))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5"/>
        <v>103.49999999999999</v>
      </c>
      <c r="N93" t="str">
        <f t="shared" si="6"/>
        <v>Arabica</v>
      </c>
      <c r="O93" t="str">
        <f t="shared" si="7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VLOOKUP(C94,customers!$A$1:$I$1001,2,0)</f>
        <v>Hamish MacSherry</v>
      </c>
      <c r="G94" s="2" t="str">
        <f>IF(VLOOKUP(C94,customers!$A$1:$I$1001,3,0)= 0,"",VLOOKUP(C94,customers!$A$1:$I$1001,3,0))</f>
        <v/>
      </c>
      <c r="H94" s="2" t="str">
        <f>VLOOKUP(C94,customers!$A$1:$I$1001,7,0)</f>
        <v>United States</v>
      </c>
      <c r="I94" t="str">
        <f>INDEX(products!$A$1:$G$49,MATCH(orders!$D94,products!$A$2:$A$49,0),MATCH(I$1,products!$A$1:$G$1,0))</f>
        <v>Exc</v>
      </c>
      <c r="J94" t="str">
        <f>INDEX(products!$A$1:$G$49,MATCH(orders!$D94,products!$A$2:$A$49,0),MATCH(J$1,products!$A$1:$G$1,0))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5"/>
        <v>44.55</v>
      </c>
      <c r="N94" t="str">
        <f t="shared" si="6"/>
        <v>Excelsa</v>
      </c>
      <c r="O94" t="str">
        <f t="shared" si="7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VLOOKUP(C95,customers!$A$1:$I$1001,2,0)</f>
        <v>Else Langcaster</v>
      </c>
      <c r="G95" s="2" t="str">
        <f>IF(VLOOKUP(C95,customers!$A$1:$I$1001,3,0)= 0,"",VLOOKUP(C95,customers!$A$1:$I$1001,3,0))</f>
        <v>elangcaster2l@spotify.com</v>
      </c>
      <c r="H95" s="2" t="str">
        <f>VLOOKUP(C95,customers!$A$1:$I$1001,7,0)</f>
        <v>United Kingdom</v>
      </c>
      <c r="I95" t="str">
        <f>INDEX(products!$A$1:$G$49,MATCH(orders!$D95,products!$A$2:$A$49,0),MATCH(I$1,products!$A$1:$G$1,0))</f>
        <v>Exc</v>
      </c>
      <c r="J95" t="str">
        <f>INDEX(products!$A$1:$G$49,MATCH(orders!$D95,products!$A$2:$A$49,0),MATCH(J$1,products!$A$1:$G$1,0))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5"/>
        <v>35.64</v>
      </c>
      <c r="N95" t="str">
        <f t="shared" si="6"/>
        <v>Excelsa</v>
      </c>
      <c r="O95" t="str">
        <f t="shared" si="7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VLOOKUP(C96,customers!$A$1:$I$1001,2,0)</f>
        <v>Rudy Farquharson</v>
      </c>
      <c r="G96" s="2" t="str">
        <f>IF(VLOOKUP(C96,customers!$A$1:$I$1001,3,0)= 0,"",VLOOKUP(C96,customers!$A$1:$I$1001,3,0))</f>
        <v/>
      </c>
      <c r="H96" s="2" t="str">
        <f>VLOOKUP(C96,customers!$A$1:$I$1001,7,0)</f>
        <v>Ireland</v>
      </c>
      <c r="I96" t="str">
        <f>INDEX(products!$A$1:$G$49,MATCH(orders!$D96,products!$A$2:$A$49,0),MATCH(I$1,products!$A$1:$G$1,0))</f>
        <v>Ara</v>
      </c>
      <c r="J96" t="str">
        <f>INDEX(products!$A$1:$G$49,MATCH(orders!$D96,products!$A$2:$A$49,0),MATCH(J$1,products!$A$1:$G$1,0))</f>
        <v>M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5"/>
        <v>17.91</v>
      </c>
      <c r="N96" t="str">
        <f t="shared" si="6"/>
        <v>Arabica</v>
      </c>
      <c r="O96" t="str">
        <f t="shared" si="7"/>
        <v>Medium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VLOOKUP(C97,customers!$A$1:$I$1001,2,0)</f>
        <v>Norene Magauran</v>
      </c>
      <c r="G97" s="2" t="str">
        <f>IF(VLOOKUP(C97,customers!$A$1:$I$1001,3,0)= 0,"",VLOOKUP(C97,customers!$A$1:$I$1001,3,0))</f>
        <v>nmagauran2n@51.la</v>
      </c>
      <c r="H97" s="2" t="str">
        <f>VLOOKUP(C97,customers!$A$1:$I$1001,7,0)</f>
        <v>United States</v>
      </c>
      <c r="I97" t="str">
        <f>INDEX(products!$A$1:$G$49,MATCH(orders!$D97,products!$A$2:$A$49,0),MATCH(I$1,products!$A$1:$G$1,0))</f>
        <v>Ara</v>
      </c>
      <c r="J97" t="str">
        <f>INDEX(products!$A$1:$G$49,MATCH(orders!$D97,products!$A$2:$A$49,0),MATCH(J$1,products!$A$1:$G$1,0))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5"/>
        <v>155.24999999999997</v>
      </c>
      <c r="N97" t="str">
        <f t="shared" si="6"/>
        <v>Arabica</v>
      </c>
      <c r="O97" t="str">
        <f t="shared" si="7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VLOOKUP(C98,customers!$A$1:$I$1001,2,0)</f>
        <v>Vicki Kirdsch</v>
      </c>
      <c r="G98" s="2" t="str">
        <f>IF(VLOOKUP(C98,customers!$A$1:$I$1001,3,0)= 0,"",VLOOKUP(C98,customers!$A$1:$I$1001,3,0))</f>
        <v>vkirdsch2o@google.fr</v>
      </c>
      <c r="H98" s="2" t="str">
        <f>VLOOKUP(C98,customers!$A$1:$I$1001,7,0)</f>
        <v>United States</v>
      </c>
      <c r="I98" t="str">
        <f>INDEX(products!$A$1:$G$49,MATCH(orders!$D98,products!$A$2:$A$49,0),MATCH(I$1,products!$A$1:$G$1,0))</f>
        <v>Ara</v>
      </c>
      <c r="J98" t="str">
        <f>INDEX(products!$A$1:$G$49,MATCH(orders!$D98,products!$A$2:$A$49,0),MATCH(J$1,products!$A$1:$G$1,0))</f>
        <v>M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5"/>
        <v>5.97</v>
      </c>
      <c r="N98" t="str">
        <f t="shared" si="6"/>
        <v>Arabica</v>
      </c>
      <c r="O98" t="str">
        <f t="shared" si="7"/>
        <v>Medium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VLOOKUP(C99,customers!$A$1:$I$1001,2,0)</f>
        <v>Ilysa Whapple</v>
      </c>
      <c r="G99" s="2" t="str">
        <f>IF(VLOOKUP(C99,customers!$A$1:$I$1001,3,0)= 0,"",VLOOKUP(C99,customers!$A$1:$I$1001,3,0))</f>
        <v>iwhapple2p@com.com</v>
      </c>
      <c r="H99" s="2" t="str">
        <f>VLOOKUP(C99,customers!$A$1:$I$1001,7,0)</f>
        <v>United States</v>
      </c>
      <c r="I99" t="str">
        <f>INDEX(products!$A$1:$G$49,MATCH(orders!$D99,products!$A$2:$A$49,0),MATCH(I$1,products!$A$1:$G$1,0))</f>
        <v>Ara</v>
      </c>
      <c r="J99" t="str">
        <f>INDEX(products!$A$1:$G$49,MATCH(orders!$D99,products!$A$2:$A$49,0),MATCH(J$1,products!$A$1:$G$1,0))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5"/>
        <v>13.5</v>
      </c>
      <c r="N99" t="str">
        <f t="shared" si="6"/>
        <v>Arabica</v>
      </c>
      <c r="O99" t="str">
        <f t="shared" si="7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VLOOKUP(C100,customers!$A$1:$I$1001,2,0)</f>
        <v>Ruy Cancellieri</v>
      </c>
      <c r="G100" s="2" t="str">
        <f>IF(VLOOKUP(C100,customers!$A$1:$I$1001,3,0)= 0,"",VLOOKUP(C100,customers!$A$1:$I$1001,3,0))</f>
        <v/>
      </c>
      <c r="H100" s="2" t="str">
        <f>VLOOKUP(C100,customers!$A$1:$I$1001,7,0)</f>
        <v>Ireland</v>
      </c>
      <c r="I100" t="str">
        <f>INDEX(products!$A$1:$G$49,MATCH(orders!$D100,products!$A$2:$A$49,0),MATCH(I$1,products!$A$1:$G$1,0))</f>
        <v>Ara</v>
      </c>
      <c r="J100" t="str">
        <f>INDEX(products!$A$1:$G$49,MATCH(orders!$D100,products!$A$2:$A$49,0),MATCH(J$1,products!$A$1:$G$1,0))</f>
        <v>M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5"/>
        <v>2.9849999999999999</v>
      </c>
      <c r="N100" t="str">
        <f t="shared" si="6"/>
        <v>Arabica</v>
      </c>
      <c r="O100" t="str">
        <f t="shared" si="7"/>
        <v>Medium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VLOOKUP(C101,customers!$A$1:$I$1001,2,0)</f>
        <v>Aube Follett</v>
      </c>
      <c r="G101" s="2" t="str">
        <f>IF(VLOOKUP(C101,customers!$A$1:$I$1001,3,0)= 0,"",VLOOKUP(C101,customers!$A$1:$I$1001,3,0))</f>
        <v/>
      </c>
      <c r="H101" s="2" t="str">
        <f>VLOOKUP(C101,customers!$A$1:$I$1001,7,0)</f>
        <v>United States</v>
      </c>
      <c r="I101" t="str">
        <f>INDEX(products!$A$1:$G$49,MATCH(orders!$D101,products!$A$2:$A$49,0),MATCH(I$1,products!$A$1:$G$1,0))</f>
        <v>Lib</v>
      </c>
      <c r="J101" t="str">
        <f>INDEX(products!$A$1:$G$49,MATCH(orders!$D101,products!$A$2:$A$49,0),MATCH(J$1,products!$A$1:$G$1,0))</f>
        <v>L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5"/>
        <v>13.095000000000001</v>
      </c>
      <c r="N101" t="str">
        <f t="shared" si="6"/>
        <v>Liberica</v>
      </c>
      <c r="O101" t="str">
        <f t="shared" si="7"/>
        <v>Light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VLOOKUP(C102,customers!$A$1:$I$1001,2,0)</f>
        <v>Rudiger Di Bartolomeo</v>
      </c>
      <c r="G102" s="2" t="str">
        <f>IF(VLOOKUP(C102,customers!$A$1:$I$1001,3,0)= 0,"",VLOOKUP(C102,customers!$A$1:$I$1001,3,0))</f>
        <v/>
      </c>
      <c r="H102" s="2" t="str">
        <f>VLOOKUP(C102,customers!$A$1:$I$1001,7,0)</f>
        <v>United States</v>
      </c>
      <c r="I102" t="str">
        <f>INDEX(products!$A$1:$G$49,MATCH(orders!$D102,products!$A$2:$A$49,0),MATCH(I$1,products!$A$1:$G$1,0))</f>
        <v>Coffee Type</v>
      </c>
      <c r="J102" t="str">
        <f>INDEX(products!$A$1:$G$49,MATCH(orders!$D102,products!$A$2:$A$49,0),MATCH(J$1,products!$A$1:$G$1,0))</f>
        <v>Roast Type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5"/>
        <v>7.77</v>
      </c>
      <c r="N102" t="str">
        <f t="shared" si="6"/>
        <v/>
      </c>
      <c r="O102" t="b">
        <f t="shared" si="7"/>
        <v>0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VLOOKUP(C103,customers!$A$1:$I$1001,2,0)</f>
        <v>Nickey Youles</v>
      </c>
      <c r="G103" s="2" t="str">
        <f>IF(VLOOKUP(C103,customers!$A$1:$I$1001,3,0)= 0,"",VLOOKUP(C103,customers!$A$1:$I$1001,3,0))</f>
        <v>nyoules2t@reference.com</v>
      </c>
      <c r="H103" s="2" t="str">
        <f>VLOOKUP(C103,customers!$A$1:$I$1001,7,0)</f>
        <v>Ireland</v>
      </c>
      <c r="I103" t="str">
        <f>INDEX(products!$A$1:$G$49,MATCH(orders!$D103,products!$A$2:$A$49,0),MATCH(I$1,products!$A$1:$G$1,0))</f>
        <v>Lib</v>
      </c>
      <c r="J103" t="str">
        <f>INDEX(products!$A$1:$G$49,MATCH(orders!$D103,products!$A$2:$A$49,0),MATCH(J$1,products!$A$1:$G$1,0))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5"/>
        <v>148.92499999999998</v>
      </c>
      <c r="N103" t="str">
        <f t="shared" si="6"/>
        <v>Liberica</v>
      </c>
      <c r="O103" t="str">
        <f t="shared" si="7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VLOOKUP(C104,customers!$A$1:$I$1001,2,0)</f>
        <v>Dyanna Aizikovitz</v>
      </c>
      <c r="G104" s="2" t="str">
        <f>IF(VLOOKUP(C104,customers!$A$1:$I$1001,3,0)= 0,"",VLOOKUP(C104,customers!$A$1:$I$1001,3,0))</f>
        <v>daizikovitz2u@answers.com</v>
      </c>
      <c r="H104" s="2" t="str">
        <f>VLOOKUP(C104,customers!$A$1:$I$1001,7,0)</f>
        <v>Ireland</v>
      </c>
      <c r="I104" t="str">
        <f>INDEX(products!$A$1:$G$49,MATCH(orders!$D104,products!$A$2:$A$49,0),MATCH(I$1,products!$A$1:$G$1,0))</f>
        <v>Lib</v>
      </c>
      <c r="J104" t="str">
        <f>INDEX(products!$A$1:$G$49,MATCH(orders!$D104,products!$A$2:$A$49,0),MATCH(J$1,products!$A$1:$G$1,0))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5"/>
        <v>38.849999999999994</v>
      </c>
      <c r="N104" t="str">
        <f t="shared" si="6"/>
        <v>Liberica</v>
      </c>
      <c r="O104" t="str">
        <f t="shared" si="7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VLOOKUP(C105,customers!$A$1:$I$1001,2,0)</f>
        <v>Bram Revel</v>
      </c>
      <c r="G105" s="2" t="str">
        <f>IF(VLOOKUP(C105,customers!$A$1:$I$1001,3,0)= 0,"",VLOOKUP(C105,customers!$A$1:$I$1001,3,0))</f>
        <v>brevel2v@fastcompany.com</v>
      </c>
      <c r="H105" s="2" t="str">
        <f>VLOOKUP(C105,customers!$A$1:$I$1001,7,0)</f>
        <v>United States</v>
      </c>
      <c r="I105" t="str">
        <f>INDEX(products!$A$1:$G$49,MATCH(orders!$D105,products!$A$2:$A$49,0),MATCH(I$1,products!$A$1:$G$1,0))</f>
        <v>Rob</v>
      </c>
      <c r="J105" t="str">
        <f>INDEX(products!$A$1:$G$49,MATCH(orders!$D105,products!$A$2:$A$49,0),MATCH(J$1,products!$A$1:$G$1,0))</f>
        <v>L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5"/>
        <v>11.94</v>
      </c>
      <c r="N105" t="str">
        <f t="shared" si="6"/>
        <v>Robusta</v>
      </c>
      <c r="O105" t="str">
        <f t="shared" si="7"/>
        <v>Light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VLOOKUP(C106,customers!$A$1:$I$1001,2,0)</f>
        <v>Emiline Priddis</v>
      </c>
      <c r="G106" s="2" t="str">
        <f>IF(VLOOKUP(C106,customers!$A$1:$I$1001,3,0)= 0,"",VLOOKUP(C106,customers!$A$1:$I$1001,3,0))</f>
        <v>epriddis2w@nationalgeographic.com</v>
      </c>
      <c r="H106" s="2" t="str">
        <f>VLOOKUP(C106,customers!$A$1:$I$1001,7,0)</f>
        <v>United States</v>
      </c>
      <c r="I106" t="str">
        <f>INDEX(products!$A$1:$G$49,MATCH(orders!$D106,products!$A$2:$A$49,0),MATCH(I$1,products!$A$1:$G$1,0))</f>
        <v>Lib</v>
      </c>
      <c r="J106" t="str">
        <f>INDEX(products!$A$1:$G$49,MATCH(orders!$D106,products!$A$2:$A$49,0),MATCH(J$1,products!$A$1:$G$1,0))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5"/>
        <v>87.300000000000011</v>
      </c>
      <c r="N106" t="str">
        <f t="shared" si="6"/>
        <v>Liberica</v>
      </c>
      <c r="O106" t="str">
        <f t="shared" si="7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VLOOKUP(C107,customers!$A$1:$I$1001,2,0)</f>
        <v>Queenie Veel</v>
      </c>
      <c r="G107" s="2" t="str">
        <f>IF(VLOOKUP(C107,customers!$A$1:$I$1001,3,0)= 0,"",VLOOKUP(C107,customers!$A$1:$I$1001,3,0))</f>
        <v>qveel2x@jugem.jp</v>
      </c>
      <c r="H107" s="2" t="str">
        <f>VLOOKUP(C107,customers!$A$1:$I$1001,7,0)</f>
        <v>United States</v>
      </c>
      <c r="I107" t="str">
        <f>INDEX(products!$A$1:$G$49,MATCH(orders!$D107,products!$A$2:$A$49,0),MATCH(I$1,products!$A$1:$G$1,0))</f>
        <v>Ara</v>
      </c>
      <c r="J107" t="str">
        <f>INDEX(products!$A$1:$G$49,MATCH(orders!$D107,products!$A$2:$A$49,0),MATCH(J$1,products!$A$1:$G$1,0))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5"/>
        <v>40.5</v>
      </c>
      <c r="N107" t="str">
        <f t="shared" si="6"/>
        <v>Arabica</v>
      </c>
      <c r="O107" t="str">
        <f t="shared" si="7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VLOOKUP(C108,customers!$A$1:$I$1001,2,0)</f>
        <v>Lind Conyers</v>
      </c>
      <c r="G108" s="2" t="str">
        <f>IF(VLOOKUP(C108,customers!$A$1:$I$1001,3,0)= 0,"",VLOOKUP(C108,customers!$A$1:$I$1001,3,0))</f>
        <v>lconyers2y@twitter.com</v>
      </c>
      <c r="H108" s="2" t="str">
        <f>VLOOKUP(C108,customers!$A$1:$I$1001,7,0)</f>
        <v>United States</v>
      </c>
      <c r="I108" t="str">
        <f>INDEX(products!$A$1:$G$49,MATCH(orders!$D108,products!$A$2:$A$49,0),MATCH(I$1,products!$A$1:$G$1,0))</f>
        <v>Exc</v>
      </c>
      <c r="J108" t="str">
        <f>INDEX(products!$A$1:$G$49,MATCH(orders!$D108,products!$A$2:$A$49,0),MATCH(J$1,products!$A$1:$G$1,0))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5"/>
        <v>24.3</v>
      </c>
      <c r="N108" t="str">
        <f t="shared" si="6"/>
        <v>Excelsa</v>
      </c>
      <c r="O108" t="str">
        <f t="shared" si="7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VLOOKUP(C109,customers!$A$1:$I$1001,2,0)</f>
        <v>Pen Wye</v>
      </c>
      <c r="G109" s="2" t="str">
        <f>IF(VLOOKUP(C109,customers!$A$1:$I$1001,3,0)= 0,"",VLOOKUP(C109,customers!$A$1:$I$1001,3,0))</f>
        <v>pwye2z@dagondesign.com</v>
      </c>
      <c r="H109" s="2" t="str">
        <f>VLOOKUP(C109,customers!$A$1:$I$1001,7,0)</f>
        <v>United States</v>
      </c>
      <c r="I109" t="str">
        <f>INDEX(products!$A$1:$G$49,MATCH(orders!$D109,products!$A$2:$A$49,0),MATCH(I$1,products!$A$1:$G$1,0))</f>
        <v>Rob</v>
      </c>
      <c r="J109" t="str">
        <f>INDEX(products!$A$1:$G$49,MATCH(orders!$D109,products!$A$2:$A$49,0),MATCH(J$1,products!$A$1:$G$1,0))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5"/>
        <v>17.91</v>
      </c>
      <c r="N109" t="str">
        <f t="shared" si="6"/>
        <v>Robusta</v>
      </c>
      <c r="O109" t="str">
        <f t="shared" si="7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VLOOKUP(C110,customers!$A$1:$I$1001,2,0)</f>
        <v>Isahella Hagland</v>
      </c>
      <c r="G110" s="2" t="str">
        <f>IF(VLOOKUP(C110,customers!$A$1:$I$1001,3,0)= 0,"",VLOOKUP(C110,customers!$A$1:$I$1001,3,0))</f>
        <v/>
      </c>
      <c r="H110" s="2" t="str">
        <f>VLOOKUP(C110,customers!$A$1:$I$1001,7,0)</f>
        <v>United States</v>
      </c>
      <c r="I110" t="str">
        <f>INDEX(products!$A$1:$G$49,MATCH(orders!$D110,products!$A$2:$A$49,0),MATCH(I$1,products!$A$1:$G$1,0))</f>
        <v>Ara</v>
      </c>
      <c r="J110" t="str">
        <f>INDEX(products!$A$1:$G$49,MATCH(orders!$D110,products!$A$2:$A$49,0),MATCH(J$1,products!$A$1:$G$1,0))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5"/>
        <v>27</v>
      </c>
      <c r="N110" t="str">
        <f t="shared" si="6"/>
        <v>Arabica</v>
      </c>
      <c r="O110" t="str">
        <f t="shared" si="7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VLOOKUP(C111,customers!$A$1:$I$1001,2,0)</f>
        <v>Terry Sheryn</v>
      </c>
      <c r="G111" s="2" t="str">
        <f>IF(VLOOKUP(C111,customers!$A$1:$I$1001,3,0)= 0,"",VLOOKUP(C111,customers!$A$1:$I$1001,3,0))</f>
        <v>tsheryn31@mtv.com</v>
      </c>
      <c r="H111" s="2" t="str">
        <f>VLOOKUP(C111,customers!$A$1:$I$1001,7,0)</f>
        <v>United States</v>
      </c>
      <c r="I111" t="str">
        <f>INDEX(products!$A$1:$G$49,MATCH(orders!$D111,products!$A$2:$A$49,0),MATCH(I$1,products!$A$1:$G$1,0))</f>
        <v>Lib</v>
      </c>
      <c r="J111" t="str">
        <f>INDEX(products!$A$1:$G$49,MATCH(orders!$D111,products!$A$2:$A$49,0),MATCH(J$1,products!$A$1:$G$1,0))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5"/>
        <v>7.77</v>
      </c>
      <c r="N111" t="str">
        <f t="shared" si="6"/>
        <v>Liberica</v>
      </c>
      <c r="O111" t="str">
        <f t="shared" si="7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VLOOKUP(C112,customers!$A$1:$I$1001,2,0)</f>
        <v>Marie-jeanne Redgrave</v>
      </c>
      <c r="G112" s="2" t="str">
        <f>IF(VLOOKUP(C112,customers!$A$1:$I$1001,3,0)= 0,"",VLOOKUP(C112,customers!$A$1:$I$1001,3,0))</f>
        <v>mredgrave32@cargocollective.com</v>
      </c>
      <c r="H112" s="2" t="str">
        <f>VLOOKUP(C112,customers!$A$1:$I$1001,7,0)</f>
        <v>United States</v>
      </c>
      <c r="I112" t="str">
        <f>INDEX(products!$A$1:$G$49,MATCH(orders!$D112,products!$A$2:$A$49,0),MATCH(I$1,products!$A$1:$G$1,0))</f>
        <v>Lib</v>
      </c>
      <c r="J112" t="str">
        <f>INDEX(products!$A$1:$G$49,MATCH(orders!$D112,products!$A$2:$A$49,0),MATCH(J$1,products!$A$1:$G$1,0))</f>
        <v>D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5"/>
        <v>13.365</v>
      </c>
      <c r="N112" t="str">
        <f t="shared" si="6"/>
        <v>Liberica</v>
      </c>
      <c r="O112" t="str">
        <f t="shared" si="7"/>
        <v>Dark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VLOOKUP(C113,customers!$A$1:$I$1001,2,0)</f>
        <v>Betty Fominov</v>
      </c>
      <c r="G113" s="2" t="str">
        <f>IF(VLOOKUP(C113,customers!$A$1:$I$1001,3,0)= 0,"",VLOOKUP(C113,customers!$A$1:$I$1001,3,0))</f>
        <v>bfominov33@yale.edu</v>
      </c>
      <c r="H113" s="2" t="str">
        <f>VLOOKUP(C113,customers!$A$1:$I$1001,7,0)</f>
        <v>United States</v>
      </c>
      <c r="I113" t="str">
        <f>INDEX(products!$A$1:$G$49,MATCH(orders!$D113,products!$A$2:$A$49,0),MATCH(I$1,products!$A$1:$G$1,0))</f>
        <v>Rob</v>
      </c>
      <c r="J113" t="str">
        <f>INDEX(products!$A$1:$G$49,MATCH(orders!$D113,products!$A$2:$A$49,0),MATCH(J$1,products!$A$1:$G$1,0))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5"/>
        <v>26.849999999999994</v>
      </c>
      <c r="N113" t="str">
        <f t="shared" si="6"/>
        <v>Robusta</v>
      </c>
      <c r="O113" t="str">
        <f t="shared" si="7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VLOOKUP(C114,customers!$A$1:$I$1001,2,0)</f>
        <v>Shawnee Critchlow</v>
      </c>
      <c r="G114" s="2" t="str">
        <f>IF(VLOOKUP(C114,customers!$A$1:$I$1001,3,0)= 0,"",VLOOKUP(C114,customers!$A$1:$I$1001,3,0))</f>
        <v>scritchlow34@un.org</v>
      </c>
      <c r="H114" s="2" t="str">
        <f>VLOOKUP(C114,customers!$A$1:$I$1001,7,0)</f>
        <v>United States</v>
      </c>
      <c r="I114" t="str">
        <f>INDEX(products!$A$1:$G$49,MATCH(orders!$D114,products!$A$2:$A$49,0),MATCH(I$1,products!$A$1:$G$1,0))</f>
        <v>Ara</v>
      </c>
      <c r="J114" t="str">
        <f>INDEX(products!$A$1:$G$49,MATCH(orders!$D114,products!$A$2:$A$49,0),MATCH(J$1,products!$A$1:$G$1,0))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5"/>
        <v>11.25</v>
      </c>
      <c r="N114" t="str">
        <f t="shared" si="6"/>
        <v>Arabica</v>
      </c>
      <c r="O114" t="str">
        <f t="shared" si="7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VLOOKUP(C115,customers!$A$1:$I$1001,2,0)</f>
        <v>Merrel Steptow</v>
      </c>
      <c r="G115" s="2" t="str">
        <f>IF(VLOOKUP(C115,customers!$A$1:$I$1001,3,0)= 0,"",VLOOKUP(C115,customers!$A$1:$I$1001,3,0))</f>
        <v>msteptow35@earthlink.net</v>
      </c>
      <c r="H115" s="2" t="str">
        <f>VLOOKUP(C115,customers!$A$1:$I$1001,7,0)</f>
        <v>Ireland</v>
      </c>
      <c r="I115" t="str">
        <f>INDEX(products!$A$1:$G$49,MATCH(orders!$D115,products!$A$2:$A$49,0),MATCH(I$1,products!$A$1:$G$1,0))</f>
        <v>Lib</v>
      </c>
      <c r="J115" t="str">
        <f>INDEX(products!$A$1:$G$49,MATCH(orders!$D115,products!$A$2:$A$49,0),MATCH(J$1,products!$A$1:$G$1,0))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5"/>
        <v>14.55</v>
      </c>
      <c r="N115" t="str">
        <f t="shared" si="6"/>
        <v>Liberica</v>
      </c>
      <c r="O115" t="str">
        <f t="shared" si="7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VLOOKUP(C116,customers!$A$1:$I$1001,2,0)</f>
        <v>Carmina Hubbuck</v>
      </c>
      <c r="G116" s="2" t="str">
        <f>IF(VLOOKUP(C116,customers!$A$1:$I$1001,3,0)= 0,"",VLOOKUP(C116,customers!$A$1:$I$1001,3,0))</f>
        <v/>
      </c>
      <c r="H116" s="2" t="str">
        <f>VLOOKUP(C116,customers!$A$1:$I$1001,7,0)</f>
        <v>United States</v>
      </c>
      <c r="I116" t="str">
        <f>INDEX(products!$A$1:$G$49,MATCH(orders!$D116,products!$A$2:$A$49,0),MATCH(I$1,products!$A$1:$G$1,0))</f>
        <v>Ara</v>
      </c>
      <c r="J116" t="str">
        <f>INDEX(products!$A$1:$G$49,MATCH(orders!$D116,products!$A$2:$A$49,0),MATCH(J$1,products!$A$1:$G$1,0))</f>
        <v>D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5"/>
        <v>14.339999999999998</v>
      </c>
      <c r="N116" t="str">
        <f t="shared" si="6"/>
        <v>Arabica</v>
      </c>
      <c r="O116" t="str">
        <f t="shared" si="7"/>
        <v>Dark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VLOOKUP(C117,customers!$A$1:$I$1001,2,0)</f>
        <v>Ingeberg Mulliner</v>
      </c>
      <c r="G117" s="2" t="str">
        <f>IF(VLOOKUP(C117,customers!$A$1:$I$1001,3,0)= 0,"",VLOOKUP(C117,customers!$A$1:$I$1001,3,0))</f>
        <v>imulliner37@pinterest.com</v>
      </c>
      <c r="H117" s="2" t="str">
        <f>VLOOKUP(C117,customers!$A$1:$I$1001,7,0)</f>
        <v>United Kingdom</v>
      </c>
      <c r="I117" t="str">
        <f>INDEX(products!$A$1:$G$49,MATCH(orders!$D117,products!$A$2:$A$49,0),MATCH(I$1,products!$A$1:$G$1,0))</f>
        <v>Lib</v>
      </c>
      <c r="J117" t="str">
        <f>INDEX(products!$A$1:$G$49,MATCH(orders!$D117,products!$A$2:$A$49,0),MATCH(J$1,products!$A$1:$G$1,0))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5"/>
        <v>15.85</v>
      </c>
      <c r="N117" t="str">
        <f t="shared" si="6"/>
        <v>Liberica</v>
      </c>
      <c r="O117" t="str">
        <f t="shared" si="7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VLOOKUP(C118,customers!$A$1:$I$1001,2,0)</f>
        <v>Geneva Standley</v>
      </c>
      <c r="G118" s="2" t="str">
        <f>IF(VLOOKUP(C118,customers!$A$1:$I$1001,3,0)= 0,"",VLOOKUP(C118,customers!$A$1:$I$1001,3,0))</f>
        <v>gstandley38@dion.ne.jp</v>
      </c>
      <c r="H118" s="2" t="str">
        <f>VLOOKUP(C118,customers!$A$1:$I$1001,7,0)</f>
        <v>Ireland</v>
      </c>
      <c r="I118" t="str">
        <f>INDEX(products!$A$1:$G$49,MATCH(orders!$D118,products!$A$2:$A$49,0),MATCH(I$1,products!$A$1:$G$1,0))</f>
        <v>Rob</v>
      </c>
      <c r="J118" t="str">
        <f>INDEX(products!$A$1:$G$49,MATCH(orders!$D118,products!$A$2:$A$49,0),MATCH(J$1,products!$A$1:$G$1,0))</f>
        <v>D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5"/>
        <v>19.02</v>
      </c>
      <c r="N118" t="str">
        <f t="shared" si="6"/>
        <v>Robusta</v>
      </c>
      <c r="O118" t="str">
        <f t="shared" si="7"/>
        <v>Dark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VLOOKUP(C119,customers!$A$1:$I$1001,2,0)</f>
        <v>Brook Drage</v>
      </c>
      <c r="G119" s="2" t="str">
        <f>IF(VLOOKUP(C119,customers!$A$1:$I$1001,3,0)= 0,"",VLOOKUP(C119,customers!$A$1:$I$1001,3,0))</f>
        <v>bdrage39@youku.com</v>
      </c>
      <c r="H119" s="2" t="str">
        <f>VLOOKUP(C119,customers!$A$1:$I$1001,7,0)</f>
        <v>United States</v>
      </c>
      <c r="I119" t="str">
        <f>INDEX(products!$A$1:$G$49,MATCH(orders!$D119,products!$A$2:$A$49,0),MATCH(I$1,products!$A$1:$G$1,0))</f>
        <v>Lib</v>
      </c>
      <c r="J119" t="str">
        <f>INDEX(products!$A$1:$G$49,MATCH(orders!$D119,products!$A$2:$A$49,0),MATCH(J$1,products!$A$1:$G$1,0))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5"/>
        <v>38.04</v>
      </c>
      <c r="N119" t="str">
        <f t="shared" si="6"/>
        <v>Liberica</v>
      </c>
      <c r="O119" t="str">
        <f t="shared" si="7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VLOOKUP(C120,customers!$A$1:$I$1001,2,0)</f>
        <v>Muffin Yallop</v>
      </c>
      <c r="G120" s="2" t="str">
        <f>IF(VLOOKUP(C120,customers!$A$1:$I$1001,3,0)= 0,"",VLOOKUP(C120,customers!$A$1:$I$1001,3,0))</f>
        <v>myallop3a@fema.gov</v>
      </c>
      <c r="H120" s="2" t="str">
        <f>VLOOKUP(C120,customers!$A$1:$I$1001,7,0)</f>
        <v>United States</v>
      </c>
      <c r="I120" t="str">
        <f>INDEX(products!$A$1:$G$49,MATCH(orders!$D120,products!$A$2:$A$49,0),MATCH(I$1,products!$A$1:$G$1,0))</f>
        <v>Exc</v>
      </c>
      <c r="J120" t="str">
        <f>INDEX(products!$A$1:$G$49,MATCH(orders!$D120,products!$A$2:$A$49,0),MATCH(J$1,products!$A$1:$G$1,0))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5"/>
        <v>21.87</v>
      </c>
      <c r="N120" t="str">
        <f t="shared" si="6"/>
        <v>Excelsa</v>
      </c>
      <c r="O120" t="str">
        <f t="shared" si="7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VLOOKUP(C121,customers!$A$1:$I$1001,2,0)</f>
        <v>Cordi Switsur</v>
      </c>
      <c r="G121" s="2" t="str">
        <f>IF(VLOOKUP(C121,customers!$A$1:$I$1001,3,0)= 0,"",VLOOKUP(C121,customers!$A$1:$I$1001,3,0))</f>
        <v>cswitsur3b@chronoengine.com</v>
      </c>
      <c r="H121" s="2" t="str">
        <f>VLOOKUP(C121,customers!$A$1:$I$1001,7,0)</f>
        <v>United States</v>
      </c>
      <c r="I121" t="str">
        <f>INDEX(products!$A$1:$G$49,MATCH(orders!$D121,products!$A$2:$A$49,0),MATCH(I$1,products!$A$1:$G$1,0))</f>
        <v>Exc</v>
      </c>
      <c r="J121" t="str">
        <f>INDEX(products!$A$1:$G$49,MATCH(orders!$D121,products!$A$2:$A$49,0),MATCH(J$1,products!$A$1:$G$1,0))</f>
        <v>L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5"/>
        <v>4.125</v>
      </c>
      <c r="N121" t="str">
        <f t="shared" si="6"/>
        <v>Excelsa</v>
      </c>
      <c r="O121" t="str">
        <f t="shared" si="7"/>
        <v>Light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VLOOKUP(C122,customers!$A$1:$I$1001,2,0)</f>
        <v>Cordi Switsur</v>
      </c>
      <c r="G122" s="2" t="str">
        <f>IF(VLOOKUP(C122,customers!$A$1:$I$1001,3,0)= 0,"",VLOOKUP(C122,customers!$A$1:$I$1001,3,0))</f>
        <v>cswitsur3b@chronoengine.com</v>
      </c>
      <c r="H122" s="2" t="str">
        <f>VLOOKUP(C122,customers!$A$1:$I$1001,7,0)</f>
        <v>United States</v>
      </c>
      <c r="I122" t="str">
        <f>INDEX(products!$A$1:$G$49,MATCH(orders!$D122,products!$A$2:$A$49,0),MATCH(I$1,products!$A$1:$G$1,0))</f>
        <v>Coffee Type</v>
      </c>
      <c r="J122" t="str">
        <f>INDEX(products!$A$1:$G$49,MATCH(orders!$D122,products!$A$2:$A$49,0),MATCH(J$1,products!$A$1:$G$1,0))</f>
        <v>Roast Type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5"/>
        <v>3.8849999999999998</v>
      </c>
      <c r="N122" t="str">
        <f t="shared" si="6"/>
        <v/>
      </c>
      <c r="O122" t="b">
        <f t="shared" si="7"/>
        <v>0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VLOOKUP(C123,customers!$A$1:$I$1001,2,0)</f>
        <v>Cordi Switsur</v>
      </c>
      <c r="G123" s="2" t="str">
        <f>IF(VLOOKUP(C123,customers!$A$1:$I$1001,3,0)= 0,"",VLOOKUP(C123,customers!$A$1:$I$1001,3,0))</f>
        <v>cswitsur3b@chronoengine.com</v>
      </c>
      <c r="H123" s="2" t="str">
        <f>VLOOKUP(C123,customers!$A$1:$I$1001,7,0)</f>
        <v>United States</v>
      </c>
      <c r="I123" t="str">
        <f>INDEX(products!$A$1:$G$49,MATCH(orders!$D123,products!$A$2:$A$49,0),MATCH(I$1,products!$A$1:$G$1,0))</f>
        <v>Exc</v>
      </c>
      <c r="J123" t="str">
        <f>INDEX(products!$A$1:$G$49,MATCH(orders!$D123,products!$A$2:$A$49,0),MATCH(J$1,products!$A$1:$G$1,0))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5"/>
        <v>68.75</v>
      </c>
      <c r="N123" t="str">
        <f t="shared" si="6"/>
        <v>Excelsa</v>
      </c>
      <c r="O123" t="str">
        <f t="shared" si="7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VLOOKUP(C124,customers!$A$1:$I$1001,2,0)</f>
        <v>Mahala Ludwell</v>
      </c>
      <c r="G124" s="2" t="str">
        <f>IF(VLOOKUP(C124,customers!$A$1:$I$1001,3,0)= 0,"",VLOOKUP(C124,customers!$A$1:$I$1001,3,0))</f>
        <v>mludwell3e@blogger.com</v>
      </c>
      <c r="H124" s="2" t="str">
        <f>VLOOKUP(C124,customers!$A$1:$I$1001,7,0)</f>
        <v>United States</v>
      </c>
      <c r="I124" t="str">
        <f>INDEX(products!$A$1:$G$49,MATCH(orders!$D124,products!$A$2:$A$49,0),MATCH(I$1,products!$A$1:$G$1,0))</f>
        <v>Ara</v>
      </c>
      <c r="J124" t="str">
        <f>INDEX(products!$A$1:$G$49,MATCH(orders!$D124,products!$A$2:$A$49,0),MATCH(J$1,products!$A$1:$G$1,0))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5"/>
        <v>23.88</v>
      </c>
      <c r="N124" t="str">
        <f t="shared" si="6"/>
        <v>Arabica</v>
      </c>
      <c r="O124" t="str">
        <f t="shared" si="7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VLOOKUP(C125,customers!$A$1:$I$1001,2,0)</f>
        <v>Doll Beauchamp</v>
      </c>
      <c r="G125" s="2" t="str">
        <f>IF(VLOOKUP(C125,customers!$A$1:$I$1001,3,0)= 0,"",VLOOKUP(C125,customers!$A$1:$I$1001,3,0))</f>
        <v>dbeauchamp3f@usda.gov</v>
      </c>
      <c r="H125" s="2" t="str">
        <f>VLOOKUP(C125,customers!$A$1:$I$1001,7,0)</f>
        <v>United States</v>
      </c>
      <c r="I125" t="str">
        <f>INDEX(products!$A$1:$G$49,MATCH(orders!$D125,products!$A$2:$A$49,0),MATCH(I$1,products!$A$1:$G$1,0))</f>
        <v>Lib</v>
      </c>
      <c r="J125" t="str">
        <f>INDEX(products!$A$1:$G$49,MATCH(orders!$D125,products!$A$2:$A$49,0),MATCH(J$1,products!$A$1:$G$1,0))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5"/>
        <v>145.82</v>
      </c>
      <c r="N125" t="str">
        <f t="shared" si="6"/>
        <v>Liberica</v>
      </c>
      <c r="O125" t="str">
        <f t="shared" si="7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VLOOKUP(C126,customers!$A$1:$I$1001,2,0)</f>
        <v>Stanford Rodliff</v>
      </c>
      <c r="G126" s="2" t="str">
        <f>IF(VLOOKUP(C126,customers!$A$1:$I$1001,3,0)= 0,"",VLOOKUP(C126,customers!$A$1:$I$1001,3,0))</f>
        <v>srodliff3g@ted.com</v>
      </c>
      <c r="H126" s="2" t="str">
        <f>VLOOKUP(C126,customers!$A$1:$I$1001,7,0)</f>
        <v>United States</v>
      </c>
      <c r="I126" t="str">
        <f>INDEX(products!$A$1:$G$49,MATCH(orders!$D126,products!$A$2:$A$49,0),MATCH(I$1,products!$A$1:$G$1,0))</f>
        <v>Lib</v>
      </c>
      <c r="J126" t="str">
        <f>INDEX(products!$A$1:$G$49,MATCH(orders!$D126,products!$A$2:$A$49,0),MATCH(J$1,products!$A$1:$G$1,0))</f>
        <v>L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5"/>
        <v>21.825000000000003</v>
      </c>
      <c r="N126" t="str">
        <f t="shared" si="6"/>
        <v>Liberica</v>
      </c>
      <c r="O126" t="str">
        <f t="shared" si="7"/>
        <v>Light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VLOOKUP(C127,customers!$A$1:$I$1001,2,0)</f>
        <v>Stevana Woodham</v>
      </c>
      <c r="G127" s="2" t="str">
        <f>IF(VLOOKUP(C127,customers!$A$1:$I$1001,3,0)= 0,"",VLOOKUP(C127,customers!$A$1:$I$1001,3,0))</f>
        <v>swoodham3h@businesswire.com</v>
      </c>
      <c r="H127" s="2" t="str">
        <f>VLOOKUP(C127,customers!$A$1:$I$1001,7,0)</f>
        <v>Ireland</v>
      </c>
      <c r="I127" t="str">
        <f>INDEX(products!$A$1:$G$49,MATCH(orders!$D127,products!$A$2:$A$49,0),MATCH(I$1,products!$A$1:$G$1,0))</f>
        <v>Lib</v>
      </c>
      <c r="J127" t="str">
        <f>INDEX(products!$A$1:$G$49,MATCH(orders!$D127,products!$A$2:$A$49,0),MATCH(J$1,products!$A$1:$G$1,0))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5"/>
        <v>26.19</v>
      </c>
      <c r="N127" t="str">
        <f t="shared" si="6"/>
        <v>Liberica</v>
      </c>
      <c r="O127" t="str">
        <f t="shared" si="7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VLOOKUP(C128,customers!$A$1:$I$1001,2,0)</f>
        <v>Hewet Synnot</v>
      </c>
      <c r="G128" s="2" t="str">
        <f>IF(VLOOKUP(C128,customers!$A$1:$I$1001,3,0)= 0,"",VLOOKUP(C128,customers!$A$1:$I$1001,3,0))</f>
        <v>hsynnot3i@about.com</v>
      </c>
      <c r="H128" s="2" t="str">
        <f>VLOOKUP(C128,customers!$A$1:$I$1001,7,0)</f>
        <v>United States</v>
      </c>
      <c r="I128" t="str">
        <f>INDEX(products!$A$1:$G$49,MATCH(orders!$D128,products!$A$2:$A$49,0),MATCH(I$1,products!$A$1:$G$1,0))</f>
        <v>Ara</v>
      </c>
      <c r="J128" t="str">
        <f>INDEX(products!$A$1:$G$49,MATCH(orders!$D128,products!$A$2:$A$49,0),MATCH(J$1,products!$A$1:$G$1,0))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5"/>
        <v>11.25</v>
      </c>
      <c r="N128" t="str">
        <f t="shared" si="6"/>
        <v>Arabica</v>
      </c>
      <c r="O128" t="str">
        <f t="shared" si="7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VLOOKUP(C129,customers!$A$1:$I$1001,2,0)</f>
        <v>Raleigh Lepere</v>
      </c>
      <c r="G129" s="2" t="str">
        <f>IF(VLOOKUP(C129,customers!$A$1:$I$1001,3,0)= 0,"",VLOOKUP(C129,customers!$A$1:$I$1001,3,0))</f>
        <v>rlepere3j@shop-pro.jp</v>
      </c>
      <c r="H129" s="2" t="str">
        <f>VLOOKUP(C129,customers!$A$1:$I$1001,7,0)</f>
        <v>Ireland</v>
      </c>
      <c r="I129" t="str">
        <f>INDEX(products!$A$1:$G$49,MATCH(orders!$D129,products!$A$2:$A$49,0),MATCH(I$1,products!$A$1:$G$1,0))</f>
        <v>Lib</v>
      </c>
      <c r="J129" t="str">
        <f>INDEX(products!$A$1:$G$49,MATCH(orders!$D129,products!$A$2:$A$49,0),MATCH(J$1,products!$A$1:$G$1,0))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5"/>
        <v>77.699999999999989</v>
      </c>
      <c r="N129" t="str">
        <f t="shared" si="6"/>
        <v>Liberica</v>
      </c>
      <c r="O129" t="str">
        <f t="shared" si="7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VLOOKUP(C130,customers!$A$1:$I$1001,2,0)</f>
        <v>Timofei Woofinden</v>
      </c>
      <c r="G130" s="2" t="str">
        <f>IF(VLOOKUP(C130,customers!$A$1:$I$1001,3,0)= 0,"",VLOOKUP(C130,customers!$A$1:$I$1001,3,0))</f>
        <v>twoofinden3k@businesswire.com</v>
      </c>
      <c r="H130" s="2" t="str">
        <f>VLOOKUP(C130,customers!$A$1:$I$1001,7,0)</f>
        <v>United States</v>
      </c>
      <c r="I130" t="str">
        <f>INDEX(products!$A$1:$G$49,MATCH(orders!$D130,products!$A$2:$A$49,0),MATCH(I$1,products!$A$1:$G$1,0))</f>
        <v>Ara</v>
      </c>
      <c r="J130" t="str">
        <f>INDEX(products!$A$1:$G$49,MATCH(orders!$D130,products!$A$2:$A$49,0),MATCH(J$1,products!$A$1:$G$1,0))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5"/>
        <v>6.75</v>
      </c>
      <c r="N130" t="str">
        <f t="shared" si="6"/>
        <v>Arabica</v>
      </c>
      <c r="O130" t="str">
        <f t="shared" si="7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VLOOKUP(C131,customers!$A$1:$I$1001,2,0)</f>
        <v>Evelina Dacca</v>
      </c>
      <c r="G131" s="2" t="str">
        <f>IF(VLOOKUP(C131,customers!$A$1:$I$1001,3,0)= 0,"",VLOOKUP(C131,customers!$A$1:$I$1001,3,0))</f>
        <v>edacca3l@google.pl</v>
      </c>
      <c r="H131" s="2" t="str">
        <f>VLOOKUP(C131,customers!$A$1:$I$1001,7,0)</f>
        <v>United States</v>
      </c>
      <c r="I131" t="str">
        <f>INDEX(products!$A$1:$G$49,MATCH(orders!$D131,products!$A$2:$A$49,0),MATCH(I$1,products!$A$1:$G$1,0))</f>
        <v>Exc</v>
      </c>
      <c r="J131" t="str">
        <f>INDEX(products!$A$1:$G$49,MATCH(orders!$D131,products!$A$2:$A$49,0),MATCH(J$1,products!$A$1:$G$1,0))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8">L131*E131</f>
        <v>12.15</v>
      </c>
      <c r="N131" t="str">
        <f t="shared" si="6"/>
        <v>Excelsa</v>
      </c>
      <c r="O131" t="str">
        <f t="shared" si="7"/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VLOOKUP(C132,customers!$A$1:$I$1001,2,0)</f>
        <v>Bidget Tremellier</v>
      </c>
      <c r="G132" s="2" t="str">
        <f>IF(VLOOKUP(C132,customers!$A$1:$I$1001,3,0)= 0,"",VLOOKUP(C132,customers!$A$1:$I$1001,3,0))</f>
        <v/>
      </c>
      <c r="H132" s="2" t="str">
        <f>VLOOKUP(C132,customers!$A$1:$I$1001,7,0)</f>
        <v>Ireland</v>
      </c>
      <c r="I132" t="str">
        <f>INDEX(products!$A$1:$G$49,MATCH(orders!$D132,products!$A$2:$A$49,0),MATCH(I$1,products!$A$1:$G$1,0))</f>
        <v>Ara</v>
      </c>
      <c r="J132" t="str">
        <f>INDEX(products!$A$1:$G$49,MATCH(orders!$D132,products!$A$2:$A$49,0),MATCH(J$1,products!$A$1:$G$1,0))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8"/>
        <v>148.92499999999998</v>
      </c>
      <c r="N132" t="str">
        <f t="shared" si="6"/>
        <v>Arabica</v>
      </c>
      <c r="O132" t="str">
        <f t="shared" si="7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VLOOKUP(C133,customers!$A$1:$I$1001,2,0)</f>
        <v>Bobinette Hindsberg</v>
      </c>
      <c r="G133" s="2" t="str">
        <f>IF(VLOOKUP(C133,customers!$A$1:$I$1001,3,0)= 0,"",VLOOKUP(C133,customers!$A$1:$I$1001,3,0))</f>
        <v>bhindsberg3n@blogs.com</v>
      </c>
      <c r="H133" s="2" t="str">
        <f>VLOOKUP(C133,customers!$A$1:$I$1001,7,0)</f>
        <v>United States</v>
      </c>
      <c r="I133" t="str">
        <f>INDEX(products!$A$1:$G$49,MATCH(orders!$D133,products!$A$2:$A$49,0),MATCH(I$1,products!$A$1:$G$1,0))</f>
        <v>Exc</v>
      </c>
      <c r="J133" t="str">
        <f>INDEX(products!$A$1:$G$49,MATCH(orders!$D133,products!$A$2:$A$49,0),MATCH(J$1,products!$A$1:$G$1,0))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8"/>
        <v>14.58</v>
      </c>
      <c r="N133" t="str">
        <f t="shared" si="6"/>
        <v>Excelsa</v>
      </c>
      <c r="O133" t="str">
        <f t="shared" si="7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VLOOKUP(C134,customers!$A$1:$I$1001,2,0)</f>
        <v>Osbert Robins</v>
      </c>
      <c r="G134" s="2" t="str">
        <f>IF(VLOOKUP(C134,customers!$A$1:$I$1001,3,0)= 0,"",VLOOKUP(C134,customers!$A$1:$I$1001,3,0))</f>
        <v>orobins3o@salon.com</v>
      </c>
      <c r="H134" s="2" t="str">
        <f>VLOOKUP(C134,customers!$A$1:$I$1001,7,0)</f>
        <v>United States</v>
      </c>
      <c r="I134" t="str">
        <f>INDEX(products!$A$1:$G$49,MATCH(orders!$D134,products!$A$2:$A$49,0),MATCH(I$1,products!$A$1:$G$1,0))</f>
        <v>Ara</v>
      </c>
      <c r="J134" t="str">
        <f>INDEX(products!$A$1:$G$49,MATCH(orders!$D134,products!$A$2:$A$49,0),MATCH(J$1,products!$A$1:$G$1,0))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8"/>
        <v>148.92499999999998</v>
      </c>
      <c r="N134" t="str">
        <f t="shared" si="6"/>
        <v>Arabica</v>
      </c>
      <c r="O134" t="str">
        <f t="shared" si="7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VLOOKUP(C135,customers!$A$1:$I$1001,2,0)</f>
        <v>Othello Syseland</v>
      </c>
      <c r="G135" s="2" t="str">
        <f>IF(VLOOKUP(C135,customers!$A$1:$I$1001,3,0)= 0,"",VLOOKUP(C135,customers!$A$1:$I$1001,3,0))</f>
        <v>osyseland3p@independent.co.uk</v>
      </c>
      <c r="H135" s="2" t="str">
        <f>VLOOKUP(C135,customers!$A$1:$I$1001,7,0)</f>
        <v>United States</v>
      </c>
      <c r="I135" t="str">
        <f>INDEX(products!$A$1:$G$49,MATCH(orders!$D135,products!$A$2:$A$49,0),MATCH(I$1,products!$A$1:$G$1,0))</f>
        <v>Lib</v>
      </c>
      <c r="J135" t="str">
        <f>INDEX(products!$A$1:$G$49,MATCH(orders!$D135,products!$A$2:$A$49,0),MATCH(J$1,products!$A$1:$G$1,0))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8"/>
        <v>12.95</v>
      </c>
      <c r="N135" t="str">
        <f t="shared" si="6"/>
        <v>Liberica</v>
      </c>
      <c r="O135" t="str">
        <f t="shared" si="7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VLOOKUP(C136,customers!$A$1:$I$1001,2,0)</f>
        <v>Ewell Hanby</v>
      </c>
      <c r="G136" s="2" t="str">
        <f>IF(VLOOKUP(C136,customers!$A$1:$I$1001,3,0)= 0,"",VLOOKUP(C136,customers!$A$1:$I$1001,3,0))</f>
        <v/>
      </c>
      <c r="H136" s="2" t="str">
        <f>VLOOKUP(C136,customers!$A$1:$I$1001,7,0)</f>
        <v>United States</v>
      </c>
      <c r="I136" t="str">
        <f>INDEX(products!$A$1:$G$49,MATCH(orders!$D136,products!$A$2:$A$49,0),MATCH(I$1,products!$A$1:$G$1,0))</f>
        <v>Exc</v>
      </c>
      <c r="J136" t="str">
        <f>INDEX(products!$A$1:$G$49,MATCH(orders!$D136,products!$A$2:$A$49,0),MATCH(J$1,products!$A$1:$G$1,0))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8"/>
        <v>94.874999999999986</v>
      </c>
      <c r="N136" t="str">
        <f t="shared" si="6"/>
        <v>Excelsa</v>
      </c>
      <c r="O136" t="str">
        <f t="shared" si="7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VLOOKUP(C137,customers!$A$1:$I$1001,2,0)</f>
        <v>Blancha McAmish</v>
      </c>
      <c r="G137" s="2" t="str">
        <f>IF(VLOOKUP(C137,customers!$A$1:$I$1001,3,0)= 0,"",VLOOKUP(C137,customers!$A$1:$I$1001,3,0))</f>
        <v>bmcamish2e@tripadvisor.com</v>
      </c>
      <c r="H137" s="2" t="str">
        <f>VLOOKUP(C137,customers!$A$1:$I$1001,7,0)</f>
        <v>United States</v>
      </c>
      <c r="I137" t="str">
        <f>INDEX(products!$A$1:$G$49,MATCH(orders!$D137,products!$A$2:$A$49,0),MATCH(I$1,products!$A$1:$G$1,0))</f>
        <v>Ara</v>
      </c>
      <c r="J137" t="str">
        <f>INDEX(products!$A$1:$G$49,MATCH(orders!$D137,products!$A$2:$A$49,0),MATCH(J$1,products!$A$1:$G$1,0))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8"/>
        <v>38.849999999999994</v>
      </c>
      <c r="N137" t="str">
        <f t="shared" si="6"/>
        <v>Arabica</v>
      </c>
      <c r="O137" t="str">
        <f t="shared" si="7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VLOOKUP(C138,customers!$A$1:$I$1001,2,0)</f>
        <v>Lowell Keenleyside</v>
      </c>
      <c r="G138" s="2" t="str">
        <f>IF(VLOOKUP(C138,customers!$A$1:$I$1001,3,0)= 0,"",VLOOKUP(C138,customers!$A$1:$I$1001,3,0))</f>
        <v>lkeenleyside3s@topsy.com</v>
      </c>
      <c r="H138" s="2" t="str">
        <f>VLOOKUP(C138,customers!$A$1:$I$1001,7,0)</f>
        <v>United States</v>
      </c>
      <c r="I138" t="str">
        <f>INDEX(products!$A$1:$G$49,MATCH(orders!$D138,products!$A$2:$A$49,0),MATCH(I$1,products!$A$1:$G$1,0))</f>
        <v>Ara</v>
      </c>
      <c r="J138" t="str">
        <f>INDEX(products!$A$1:$G$49,MATCH(orders!$D138,products!$A$2:$A$49,0),MATCH(J$1,products!$A$1:$G$1,0))</f>
        <v>M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8"/>
        <v>11.94</v>
      </c>
      <c r="N138" t="str">
        <f t="shared" si="6"/>
        <v>Arabica</v>
      </c>
      <c r="O138" t="str">
        <f t="shared" si="7"/>
        <v>Medium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VLOOKUP(C139,customers!$A$1:$I$1001,2,0)</f>
        <v>Elonore Joliffe</v>
      </c>
      <c r="G139" s="2" t="str">
        <f>IF(VLOOKUP(C139,customers!$A$1:$I$1001,3,0)= 0,"",VLOOKUP(C139,customers!$A$1:$I$1001,3,0))</f>
        <v/>
      </c>
      <c r="H139" s="2" t="str">
        <f>VLOOKUP(C139,customers!$A$1:$I$1001,7,0)</f>
        <v>Ireland</v>
      </c>
      <c r="I139" t="str">
        <f>INDEX(products!$A$1:$G$49,MATCH(orders!$D139,products!$A$2:$A$49,0),MATCH(I$1,products!$A$1:$G$1,0))</f>
        <v>Exc</v>
      </c>
      <c r="J139" t="str">
        <f>INDEX(products!$A$1:$G$49,MATCH(orders!$D139,products!$A$2:$A$49,0),MATCH(J$1,products!$A$1:$G$1,0))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8"/>
        <v>102.46499999999997</v>
      </c>
      <c r="N139" t="str">
        <f t="shared" si="6"/>
        <v>Excelsa</v>
      </c>
      <c r="O139" t="str">
        <f t="shared" si="7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VLOOKUP(C140,customers!$A$1:$I$1001,2,0)</f>
        <v>Abraham Coleman</v>
      </c>
      <c r="G140" s="2" t="str">
        <f>IF(VLOOKUP(C140,customers!$A$1:$I$1001,3,0)= 0,"",VLOOKUP(C140,customers!$A$1:$I$1001,3,0))</f>
        <v/>
      </c>
      <c r="H140" s="2" t="str">
        <f>VLOOKUP(C140,customers!$A$1:$I$1001,7,0)</f>
        <v>United States</v>
      </c>
      <c r="I140" t="str">
        <f>INDEX(products!$A$1:$G$49,MATCH(orders!$D140,products!$A$2:$A$49,0),MATCH(I$1,products!$A$1:$G$1,0))</f>
        <v>Exc</v>
      </c>
      <c r="J140" t="str">
        <f>INDEX(products!$A$1:$G$49,MATCH(orders!$D140,products!$A$2:$A$49,0),MATCH(J$1,products!$A$1:$G$1,0))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8"/>
        <v>48.6</v>
      </c>
      <c r="N140" t="str">
        <f t="shared" si="6"/>
        <v>Excelsa</v>
      </c>
      <c r="O140" t="str">
        <f t="shared" si="7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VLOOKUP(C141,customers!$A$1:$I$1001,2,0)</f>
        <v>Rivy Farington</v>
      </c>
      <c r="G141" s="2" t="str">
        <f>IF(VLOOKUP(C141,customers!$A$1:$I$1001,3,0)= 0,"",VLOOKUP(C141,customers!$A$1:$I$1001,3,0))</f>
        <v/>
      </c>
      <c r="H141" s="2" t="str">
        <f>VLOOKUP(C141,customers!$A$1:$I$1001,7,0)</f>
        <v>United States</v>
      </c>
      <c r="I141" t="str">
        <f>INDEX(products!$A$1:$G$49,MATCH(orders!$D141,products!$A$2:$A$49,0),MATCH(I$1,products!$A$1:$G$1,0))</f>
        <v>Lib</v>
      </c>
      <c r="J141" t="str">
        <f>INDEX(products!$A$1:$G$49,MATCH(orders!$D141,products!$A$2:$A$49,0),MATCH(J$1,products!$A$1:$G$1,0))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8"/>
        <v>77.699999999999989</v>
      </c>
      <c r="N141" t="str">
        <f t="shared" si="6"/>
        <v>Liberica</v>
      </c>
      <c r="O141" t="str">
        <f t="shared" si="7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VLOOKUP(C142,customers!$A$1:$I$1001,2,0)</f>
        <v>Vallie Kundt</v>
      </c>
      <c r="G142" s="2" t="str">
        <f>IF(VLOOKUP(C142,customers!$A$1:$I$1001,3,0)= 0,"",VLOOKUP(C142,customers!$A$1:$I$1001,3,0))</f>
        <v>vkundt3w@bigcartel.com</v>
      </c>
      <c r="H142" s="2" t="str">
        <f>VLOOKUP(C142,customers!$A$1:$I$1001,7,0)</f>
        <v>Ireland</v>
      </c>
      <c r="I142" t="str">
        <f>INDEX(products!$A$1:$G$49,MATCH(orders!$D142,products!$A$2:$A$49,0),MATCH(I$1,products!$A$1:$G$1,0))</f>
        <v>Lib</v>
      </c>
      <c r="J142" t="str">
        <f>INDEX(products!$A$1:$G$49,MATCH(orders!$D142,products!$A$2:$A$49,0),MATCH(J$1,products!$A$1:$G$1,0))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8"/>
        <v>29.784999999999997</v>
      </c>
      <c r="N142" t="str">
        <f t="shared" si="6"/>
        <v>Liberica</v>
      </c>
      <c r="O142" t="str">
        <f t="shared" si="7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VLOOKUP(C143,customers!$A$1:$I$1001,2,0)</f>
        <v>Boyd Bett</v>
      </c>
      <c r="G143" s="2" t="str">
        <f>IF(VLOOKUP(C143,customers!$A$1:$I$1001,3,0)= 0,"",VLOOKUP(C143,customers!$A$1:$I$1001,3,0))</f>
        <v>bbett3x@google.de</v>
      </c>
      <c r="H143" s="2" t="str">
        <f>VLOOKUP(C143,customers!$A$1:$I$1001,7,0)</f>
        <v>United States</v>
      </c>
      <c r="I143" t="str">
        <f>INDEX(products!$A$1:$G$49,MATCH(orders!$D143,products!$A$2:$A$49,0),MATCH(I$1,products!$A$1:$G$1,0))</f>
        <v>Coffee Type</v>
      </c>
      <c r="J143" t="str">
        <f>INDEX(products!$A$1:$G$49,MATCH(orders!$D143,products!$A$2:$A$49,0),MATCH(J$1,products!$A$1:$G$1,0))</f>
        <v>Roast Type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8"/>
        <v>15.54</v>
      </c>
      <c r="N143" t="str">
        <f t="shared" si="6"/>
        <v/>
      </c>
      <c r="O143" t="b">
        <f t="shared" si="7"/>
        <v>0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VLOOKUP(C144,customers!$A$1:$I$1001,2,0)</f>
        <v>Julio Armytage</v>
      </c>
      <c r="G144" s="2" t="str">
        <f>IF(VLOOKUP(C144,customers!$A$1:$I$1001,3,0)= 0,"",VLOOKUP(C144,customers!$A$1:$I$1001,3,0))</f>
        <v/>
      </c>
      <c r="H144" s="2" t="str">
        <f>VLOOKUP(C144,customers!$A$1:$I$1001,7,0)</f>
        <v>Ireland</v>
      </c>
      <c r="I144" t="str">
        <f>INDEX(products!$A$1:$G$49,MATCH(orders!$D144,products!$A$2:$A$49,0),MATCH(I$1,products!$A$1:$G$1,0))</f>
        <v>Exc</v>
      </c>
      <c r="J144" t="str">
        <f>INDEX(products!$A$1:$G$49,MATCH(orders!$D144,products!$A$2:$A$49,0),MATCH(J$1,products!$A$1:$G$1,0))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8"/>
        <v>136.61999999999998</v>
      </c>
      <c r="N144" t="str">
        <f t="shared" si="6"/>
        <v>Excelsa</v>
      </c>
      <c r="O144" t="str">
        <f t="shared" si="7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VLOOKUP(C145,customers!$A$1:$I$1001,2,0)</f>
        <v>Deana Staite</v>
      </c>
      <c r="G145" s="2" t="str">
        <f>IF(VLOOKUP(C145,customers!$A$1:$I$1001,3,0)= 0,"",VLOOKUP(C145,customers!$A$1:$I$1001,3,0))</f>
        <v>dstaite3z@scientificamerican.com</v>
      </c>
      <c r="H145" s="2" t="str">
        <f>VLOOKUP(C145,customers!$A$1:$I$1001,7,0)</f>
        <v>United States</v>
      </c>
      <c r="I145" t="str">
        <f>INDEX(products!$A$1:$G$49,MATCH(orders!$D145,products!$A$2:$A$49,0),MATCH(I$1,products!$A$1:$G$1,0))</f>
        <v>Lib</v>
      </c>
      <c r="J145" t="str">
        <f>INDEX(products!$A$1:$G$49,MATCH(orders!$D145,products!$A$2:$A$49,0),MATCH(J$1,products!$A$1:$G$1,0))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8"/>
        <v>17.46</v>
      </c>
      <c r="N145" t="str">
        <f t="shared" si="6"/>
        <v>Liberica</v>
      </c>
      <c r="O145" t="str">
        <f t="shared" si="7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VLOOKUP(C146,customers!$A$1:$I$1001,2,0)</f>
        <v>Winn Keyse</v>
      </c>
      <c r="G146" s="2" t="str">
        <f>IF(VLOOKUP(C146,customers!$A$1:$I$1001,3,0)= 0,"",VLOOKUP(C146,customers!$A$1:$I$1001,3,0))</f>
        <v>wkeyse40@apple.com</v>
      </c>
      <c r="H146" s="2" t="str">
        <f>VLOOKUP(C146,customers!$A$1:$I$1001,7,0)</f>
        <v>United States</v>
      </c>
      <c r="I146" t="str">
        <f>INDEX(products!$A$1:$G$49,MATCH(orders!$D146,products!$A$2:$A$49,0),MATCH(I$1,products!$A$1:$G$1,0))</f>
        <v>Exc</v>
      </c>
      <c r="J146" t="str">
        <f>INDEX(products!$A$1:$G$49,MATCH(orders!$D146,products!$A$2:$A$49,0),MATCH(J$1,products!$A$1:$G$1,0))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8"/>
        <v>68.309999999999988</v>
      </c>
      <c r="N146" t="str">
        <f t="shared" ref="N146:N209" si="9">IF(I146="Rob","Robusta",IF(I146 ="Exc","Excelsa",IF(I146="Ara","Arabica",IF(I146="Lib","Liberica",""))))</f>
        <v>Excelsa</v>
      </c>
      <c r="O146" t="str">
        <f t="shared" ref="O146:O209" si="10">IF(J146="M","Medium",IF(J146="L","Light",IF(J146="D","Dark")))</f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VLOOKUP(C147,customers!$A$1:$I$1001,2,0)</f>
        <v>Osmund Clausen-Thue</v>
      </c>
      <c r="G147" s="2" t="str">
        <f>IF(VLOOKUP(C147,customers!$A$1:$I$1001,3,0)= 0,"",VLOOKUP(C147,customers!$A$1:$I$1001,3,0))</f>
        <v>oclausenthue41@marriott.com</v>
      </c>
      <c r="H147" s="2" t="str">
        <f>VLOOKUP(C147,customers!$A$1:$I$1001,7,0)</f>
        <v>United States</v>
      </c>
      <c r="I147" t="str">
        <f>INDEX(products!$A$1:$G$49,MATCH(orders!$D147,products!$A$2:$A$49,0),MATCH(I$1,products!$A$1:$G$1,0))</f>
        <v>Lib</v>
      </c>
      <c r="J147" t="str">
        <f>INDEX(products!$A$1:$G$49,MATCH(orders!$D147,products!$A$2:$A$49,0),MATCH(J$1,products!$A$1:$G$1,0))</f>
        <v>L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8"/>
        <v>17.46</v>
      </c>
      <c r="N147" t="str">
        <f t="shared" si="9"/>
        <v>Liberica</v>
      </c>
      <c r="O147" t="str">
        <f t="shared" si="10"/>
        <v>Light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VLOOKUP(C148,customers!$A$1:$I$1001,2,0)</f>
        <v>Leonore Francisco</v>
      </c>
      <c r="G148" s="2" t="str">
        <f>IF(VLOOKUP(C148,customers!$A$1:$I$1001,3,0)= 0,"",VLOOKUP(C148,customers!$A$1:$I$1001,3,0))</f>
        <v>lfrancisco42@fema.gov</v>
      </c>
      <c r="H148" s="2" t="str">
        <f>VLOOKUP(C148,customers!$A$1:$I$1001,7,0)</f>
        <v>United States</v>
      </c>
      <c r="I148" t="str">
        <f>INDEX(products!$A$1:$G$49,MATCH(orders!$D148,products!$A$2:$A$49,0),MATCH(I$1,products!$A$1:$G$1,0))</f>
        <v>Lib</v>
      </c>
      <c r="J148" t="str">
        <f>INDEX(products!$A$1:$G$49,MATCH(orders!$D148,products!$A$2:$A$49,0),MATCH(J$1,products!$A$1:$G$1,0))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8"/>
        <v>43.650000000000006</v>
      </c>
      <c r="N148" t="str">
        <f t="shared" si="9"/>
        <v>Liberica</v>
      </c>
      <c r="O148" t="str">
        <f t="shared" si="10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VLOOKUP(C149,customers!$A$1:$I$1001,2,0)</f>
        <v>Leonore Francisco</v>
      </c>
      <c r="G149" s="2" t="str">
        <f>IF(VLOOKUP(C149,customers!$A$1:$I$1001,3,0)= 0,"",VLOOKUP(C149,customers!$A$1:$I$1001,3,0))</f>
        <v>lfrancisco42@fema.gov</v>
      </c>
      <c r="H149" s="2" t="str">
        <f>VLOOKUP(C149,customers!$A$1:$I$1001,7,0)</f>
        <v>United States</v>
      </c>
      <c r="I149" t="str">
        <f>INDEX(products!$A$1:$G$49,MATCH(orders!$D149,products!$A$2:$A$49,0),MATCH(I$1,products!$A$1:$G$1,0))</f>
        <v>Exc</v>
      </c>
      <c r="J149" t="str">
        <f>INDEX(products!$A$1:$G$49,MATCH(orders!$D149,products!$A$2:$A$49,0),MATCH(J$1,products!$A$1:$G$1,0))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8"/>
        <v>27.5</v>
      </c>
      <c r="N149" t="str">
        <f t="shared" si="9"/>
        <v>Excelsa</v>
      </c>
      <c r="O149" t="str">
        <f t="shared" si="10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VLOOKUP(C150,customers!$A$1:$I$1001,2,0)</f>
        <v>Giacobo Skingle</v>
      </c>
      <c r="G150" s="2" t="str">
        <f>IF(VLOOKUP(C150,customers!$A$1:$I$1001,3,0)= 0,"",VLOOKUP(C150,customers!$A$1:$I$1001,3,0))</f>
        <v>gskingle44@clickbank.net</v>
      </c>
      <c r="H150" s="2" t="str">
        <f>VLOOKUP(C150,customers!$A$1:$I$1001,7,0)</f>
        <v>United States</v>
      </c>
      <c r="I150" t="str">
        <f>INDEX(products!$A$1:$G$49,MATCH(orders!$D150,products!$A$2:$A$49,0),MATCH(I$1,products!$A$1:$G$1,0))</f>
        <v>Exc</v>
      </c>
      <c r="J150" t="str">
        <f>INDEX(products!$A$1:$G$49,MATCH(orders!$D150,products!$A$2:$A$49,0),MATCH(J$1,products!$A$1:$G$1,0))</f>
        <v>M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8"/>
        <v>18.225000000000001</v>
      </c>
      <c r="N150" t="str">
        <f t="shared" si="9"/>
        <v>Excelsa</v>
      </c>
      <c r="O150" t="str">
        <f t="shared" si="10"/>
        <v>Medium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VLOOKUP(C151,customers!$A$1:$I$1001,2,0)</f>
        <v>Gerard Pirdy</v>
      </c>
      <c r="G151" s="2" t="str">
        <f>IF(VLOOKUP(C151,customers!$A$1:$I$1001,3,0)= 0,"",VLOOKUP(C151,customers!$A$1:$I$1001,3,0))</f>
        <v/>
      </c>
      <c r="H151" s="2" t="str">
        <f>VLOOKUP(C151,customers!$A$1:$I$1001,7,0)</f>
        <v>United States</v>
      </c>
      <c r="I151" t="str">
        <f>INDEX(products!$A$1:$G$49,MATCH(orders!$D151,products!$A$2:$A$49,0),MATCH(I$1,products!$A$1:$G$1,0))</f>
        <v>Ara</v>
      </c>
      <c r="J151" t="str">
        <f>INDEX(products!$A$1:$G$49,MATCH(orders!$D151,products!$A$2:$A$49,0),MATCH(J$1,products!$A$1:$G$1,0))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8"/>
        <v>51.749999999999993</v>
      </c>
      <c r="N151" t="str">
        <f t="shared" si="9"/>
        <v>Arabica</v>
      </c>
      <c r="O151" t="str">
        <f t="shared" si="10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VLOOKUP(C152,customers!$A$1:$I$1001,2,0)</f>
        <v>Jacinthe Balsillie</v>
      </c>
      <c r="G152" s="2" t="str">
        <f>IF(VLOOKUP(C152,customers!$A$1:$I$1001,3,0)= 0,"",VLOOKUP(C152,customers!$A$1:$I$1001,3,0))</f>
        <v>jbalsillie46@princeton.edu</v>
      </c>
      <c r="H152" s="2" t="str">
        <f>VLOOKUP(C152,customers!$A$1:$I$1001,7,0)</f>
        <v>United States</v>
      </c>
      <c r="I152" t="str">
        <f>INDEX(products!$A$1:$G$49,MATCH(orders!$D152,products!$A$2:$A$49,0),MATCH(I$1,products!$A$1:$G$1,0))</f>
        <v>Lib</v>
      </c>
      <c r="J152" t="str">
        <f>INDEX(products!$A$1:$G$49,MATCH(orders!$D152,products!$A$2:$A$49,0),MATCH(J$1,products!$A$1:$G$1,0))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8"/>
        <v>12.95</v>
      </c>
      <c r="N152" t="str">
        <f t="shared" si="9"/>
        <v>Liberica</v>
      </c>
      <c r="O152" t="str">
        <f t="shared" si="10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VLOOKUP(C153,customers!$A$1:$I$1001,2,0)</f>
        <v>Quinton Fouracres</v>
      </c>
      <c r="G153" s="2" t="str">
        <f>IF(VLOOKUP(C153,customers!$A$1:$I$1001,3,0)= 0,"",VLOOKUP(C153,customers!$A$1:$I$1001,3,0))</f>
        <v/>
      </c>
      <c r="H153" s="2" t="str">
        <f>VLOOKUP(C153,customers!$A$1:$I$1001,7,0)</f>
        <v>United States</v>
      </c>
      <c r="I153" t="str">
        <f>INDEX(products!$A$1:$G$49,MATCH(orders!$D153,products!$A$2:$A$49,0),MATCH(I$1,products!$A$1:$G$1,0))</f>
        <v>Ara</v>
      </c>
      <c r="J153" t="str">
        <f>INDEX(products!$A$1:$G$49,MATCH(orders!$D153,products!$A$2:$A$49,0),MATCH(J$1,products!$A$1:$G$1,0))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8"/>
        <v>33.75</v>
      </c>
      <c r="N153" t="str">
        <f t="shared" si="9"/>
        <v>Arabica</v>
      </c>
      <c r="O153" t="str">
        <f t="shared" si="10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VLOOKUP(C154,customers!$A$1:$I$1001,2,0)</f>
        <v>Bettina Leffek</v>
      </c>
      <c r="G154" s="2" t="str">
        <f>IF(VLOOKUP(C154,customers!$A$1:$I$1001,3,0)= 0,"",VLOOKUP(C154,customers!$A$1:$I$1001,3,0))</f>
        <v>bleffek48@ning.com</v>
      </c>
      <c r="H154" s="2" t="str">
        <f>VLOOKUP(C154,customers!$A$1:$I$1001,7,0)</f>
        <v>United States</v>
      </c>
      <c r="I154" t="str">
        <f>INDEX(products!$A$1:$G$49,MATCH(orders!$D154,products!$A$2:$A$49,0),MATCH(I$1,products!$A$1:$G$1,0))</f>
        <v>Rob</v>
      </c>
      <c r="J154" t="str">
        <f>INDEX(products!$A$1:$G$49,MATCH(orders!$D154,products!$A$2:$A$49,0),MATCH(J$1,products!$A$1:$G$1,0))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8"/>
        <v>68.655000000000001</v>
      </c>
      <c r="N154" t="str">
        <f t="shared" si="9"/>
        <v>Robusta</v>
      </c>
      <c r="O154" t="str">
        <f t="shared" si="10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VLOOKUP(C155,customers!$A$1:$I$1001,2,0)</f>
        <v>Hetti Penson</v>
      </c>
      <c r="G155" s="2" t="str">
        <f>IF(VLOOKUP(C155,customers!$A$1:$I$1001,3,0)= 0,"",VLOOKUP(C155,customers!$A$1:$I$1001,3,0))</f>
        <v/>
      </c>
      <c r="H155" s="2" t="str">
        <f>VLOOKUP(C155,customers!$A$1:$I$1001,7,0)</f>
        <v>United States</v>
      </c>
      <c r="I155" t="str">
        <f>INDEX(products!$A$1:$G$49,MATCH(orders!$D155,products!$A$2:$A$49,0),MATCH(I$1,products!$A$1:$G$1,0))</f>
        <v>Rob</v>
      </c>
      <c r="J155" t="str">
        <f>INDEX(products!$A$1:$G$49,MATCH(orders!$D155,products!$A$2:$A$49,0),MATCH(J$1,products!$A$1:$G$1,0))</f>
        <v>M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8"/>
        <v>2.6849999999999996</v>
      </c>
      <c r="N155" t="str">
        <f t="shared" si="9"/>
        <v>Robusta</v>
      </c>
      <c r="O155" t="str">
        <f t="shared" si="10"/>
        <v>Medium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VLOOKUP(C156,customers!$A$1:$I$1001,2,0)</f>
        <v>Jocko Pray</v>
      </c>
      <c r="G156" s="2" t="str">
        <f>IF(VLOOKUP(C156,customers!$A$1:$I$1001,3,0)= 0,"",VLOOKUP(C156,customers!$A$1:$I$1001,3,0))</f>
        <v>jpray4a@youtube.com</v>
      </c>
      <c r="H156" s="2" t="str">
        <f>VLOOKUP(C156,customers!$A$1:$I$1001,7,0)</f>
        <v>United States</v>
      </c>
      <c r="I156" t="str">
        <f>INDEX(products!$A$1:$G$49,MATCH(orders!$D156,products!$A$2:$A$49,0),MATCH(I$1,products!$A$1:$G$1,0))</f>
        <v>Ara</v>
      </c>
      <c r="J156" t="str">
        <f>INDEX(products!$A$1:$G$49,MATCH(orders!$D156,products!$A$2:$A$49,0),MATCH(J$1,products!$A$1:$G$1,0))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8"/>
        <v>114.42499999999998</v>
      </c>
      <c r="N156" t="str">
        <f t="shared" si="9"/>
        <v>Arabica</v>
      </c>
      <c r="O156" t="str">
        <f t="shared" si="10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VLOOKUP(C157,customers!$A$1:$I$1001,2,0)</f>
        <v>Grete Holborn</v>
      </c>
      <c r="G157" s="2" t="str">
        <f>IF(VLOOKUP(C157,customers!$A$1:$I$1001,3,0)= 0,"",VLOOKUP(C157,customers!$A$1:$I$1001,3,0))</f>
        <v>gholborn4b@ow.ly</v>
      </c>
      <c r="H157" s="2" t="str">
        <f>VLOOKUP(C157,customers!$A$1:$I$1001,7,0)</f>
        <v>United States</v>
      </c>
      <c r="I157" t="str">
        <f>INDEX(products!$A$1:$G$49,MATCH(orders!$D157,products!$A$2:$A$49,0),MATCH(I$1,products!$A$1:$G$1,0))</f>
        <v>Ara</v>
      </c>
      <c r="J157" t="str">
        <f>INDEX(products!$A$1:$G$49,MATCH(orders!$D157,products!$A$2:$A$49,0),MATCH(J$1,products!$A$1:$G$1,0))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8"/>
        <v>155.24999999999997</v>
      </c>
      <c r="N157" t="str">
        <f t="shared" si="9"/>
        <v>Arabica</v>
      </c>
      <c r="O157" t="str">
        <f t="shared" si="10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VLOOKUP(C158,customers!$A$1:$I$1001,2,0)</f>
        <v>Fielding Keinrat</v>
      </c>
      <c r="G158" s="2" t="str">
        <f>IF(VLOOKUP(C158,customers!$A$1:$I$1001,3,0)= 0,"",VLOOKUP(C158,customers!$A$1:$I$1001,3,0))</f>
        <v>fkeinrat4c@dailymail.co.uk</v>
      </c>
      <c r="H158" s="2" t="str">
        <f>VLOOKUP(C158,customers!$A$1:$I$1001,7,0)</f>
        <v>United States</v>
      </c>
      <c r="I158" t="str">
        <f>INDEX(products!$A$1:$G$49,MATCH(orders!$D158,products!$A$2:$A$49,0),MATCH(I$1,products!$A$1:$G$1,0))</f>
        <v>Ara</v>
      </c>
      <c r="J158" t="str">
        <f>INDEX(products!$A$1:$G$49,MATCH(orders!$D158,products!$A$2:$A$49,0),MATCH(J$1,products!$A$1:$G$1,0))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8"/>
        <v>77.624999999999986</v>
      </c>
      <c r="N158" t="str">
        <f t="shared" si="9"/>
        <v>Arabica</v>
      </c>
      <c r="O158" t="str">
        <f t="shared" si="10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VLOOKUP(C159,customers!$A$1:$I$1001,2,0)</f>
        <v>Paulo Yea</v>
      </c>
      <c r="G159" s="2" t="str">
        <f>IF(VLOOKUP(C159,customers!$A$1:$I$1001,3,0)= 0,"",VLOOKUP(C159,customers!$A$1:$I$1001,3,0))</f>
        <v>pyea4d@aol.com</v>
      </c>
      <c r="H159" s="2" t="str">
        <f>VLOOKUP(C159,customers!$A$1:$I$1001,7,0)</f>
        <v>Ireland</v>
      </c>
      <c r="I159" t="str">
        <f>INDEX(products!$A$1:$G$49,MATCH(orders!$D159,products!$A$2:$A$49,0),MATCH(I$1,products!$A$1:$G$1,0))</f>
        <v>Rob</v>
      </c>
      <c r="J159" t="str">
        <f>INDEX(products!$A$1:$G$49,MATCH(orders!$D159,products!$A$2:$A$49,0),MATCH(J$1,products!$A$1:$G$1,0))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8"/>
        <v>61.754999999999995</v>
      </c>
      <c r="N159" t="str">
        <f t="shared" si="9"/>
        <v>Robusta</v>
      </c>
      <c r="O159" t="str">
        <f t="shared" si="10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VLOOKUP(C160,customers!$A$1:$I$1001,2,0)</f>
        <v>Say Risborough</v>
      </c>
      <c r="G160" s="2" t="str">
        <f>IF(VLOOKUP(C160,customers!$A$1:$I$1001,3,0)= 0,"",VLOOKUP(C160,customers!$A$1:$I$1001,3,0))</f>
        <v/>
      </c>
      <c r="H160" s="2" t="str">
        <f>VLOOKUP(C160,customers!$A$1:$I$1001,7,0)</f>
        <v>United States</v>
      </c>
      <c r="I160" t="str">
        <f>INDEX(products!$A$1:$G$49,MATCH(orders!$D160,products!$A$2:$A$49,0),MATCH(I$1,products!$A$1:$G$1,0))</f>
        <v>Rob</v>
      </c>
      <c r="J160" t="str">
        <f>INDEX(products!$A$1:$G$49,MATCH(orders!$D160,products!$A$2:$A$49,0),MATCH(J$1,products!$A$1:$G$1,0))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8"/>
        <v>123.50999999999999</v>
      </c>
      <c r="N160" t="str">
        <f t="shared" si="9"/>
        <v>Robusta</v>
      </c>
      <c r="O160" t="str">
        <f t="shared" si="10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VLOOKUP(C161,customers!$A$1:$I$1001,2,0)</f>
        <v>Alexa Sizey</v>
      </c>
      <c r="G161" s="2" t="str">
        <f>IF(VLOOKUP(C161,customers!$A$1:$I$1001,3,0)= 0,"",VLOOKUP(C161,customers!$A$1:$I$1001,3,0))</f>
        <v/>
      </c>
      <c r="H161" s="2" t="str">
        <f>VLOOKUP(C161,customers!$A$1:$I$1001,7,0)</f>
        <v>United States</v>
      </c>
      <c r="I161" t="str">
        <f>INDEX(products!$A$1:$G$49,MATCH(orders!$D161,products!$A$2:$A$49,0),MATCH(I$1,products!$A$1:$G$1,0))</f>
        <v>Lib</v>
      </c>
      <c r="J161" t="str">
        <f>INDEX(products!$A$1:$G$49,MATCH(orders!$D161,products!$A$2:$A$49,0),MATCH(J$1,products!$A$1:$G$1,0))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8"/>
        <v>218.73</v>
      </c>
      <c r="N161" t="str">
        <f t="shared" si="9"/>
        <v>Liberica</v>
      </c>
      <c r="O161" t="str">
        <f t="shared" si="10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VLOOKUP(C162,customers!$A$1:$I$1001,2,0)</f>
        <v>Kari Swede</v>
      </c>
      <c r="G162" s="2" t="str">
        <f>IF(VLOOKUP(C162,customers!$A$1:$I$1001,3,0)= 0,"",VLOOKUP(C162,customers!$A$1:$I$1001,3,0))</f>
        <v>kswede4g@addthis.com</v>
      </c>
      <c r="H162" s="2" t="str">
        <f>VLOOKUP(C162,customers!$A$1:$I$1001,7,0)</f>
        <v>United States</v>
      </c>
      <c r="I162" t="str">
        <f>INDEX(products!$A$1:$G$49,MATCH(orders!$D162,products!$A$2:$A$49,0),MATCH(I$1,products!$A$1:$G$1,0))</f>
        <v>Exc</v>
      </c>
      <c r="J162" t="str">
        <f>INDEX(products!$A$1:$G$49,MATCH(orders!$D162,products!$A$2:$A$49,0),MATCH(J$1,products!$A$1:$G$1,0))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8"/>
        <v>33</v>
      </c>
      <c r="N162" t="str">
        <f t="shared" si="9"/>
        <v>Excelsa</v>
      </c>
      <c r="O162" t="str">
        <f t="shared" si="10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VLOOKUP(C163,customers!$A$1:$I$1001,2,0)</f>
        <v>Leontine Rubrow</v>
      </c>
      <c r="G163" s="2" t="str">
        <f>IF(VLOOKUP(C163,customers!$A$1:$I$1001,3,0)= 0,"",VLOOKUP(C163,customers!$A$1:$I$1001,3,0))</f>
        <v>lrubrow4h@microsoft.com</v>
      </c>
      <c r="H163" s="2" t="str">
        <f>VLOOKUP(C163,customers!$A$1:$I$1001,7,0)</f>
        <v>United States</v>
      </c>
      <c r="I163" t="str">
        <f>INDEX(products!$A$1:$G$49,MATCH(orders!$D163,products!$A$2:$A$49,0),MATCH(I$1,products!$A$1:$G$1,0))</f>
        <v>Ara</v>
      </c>
      <c r="J163" t="str">
        <f>INDEX(products!$A$1:$G$49,MATCH(orders!$D163,products!$A$2:$A$49,0),MATCH(J$1,products!$A$1:$G$1,0))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8"/>
        <v>23.31</v>
      </c>
      <c r="N163" t="str">
        <f t="shared" si="9"/>
        <v>Arabica</v>
      </c>
      <c r="O163" t="str">
        <f t="shared" si="10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VLOOKUP(C164,customers!$A$1:$I$1001,2,0)</f>
        <v>Dottie Tift</v>
      </c>
      <c r="G164" s="2" t="str">
        <f>IF(VLOOKUP(C164,customers!$A$1:$I$1001,3,0)= 0,"",VLOOKUP(C164,customers!$A$1:$I$1001,3,0))</f>
        <v>dtift4i@netvibes.com</v>
      </c>
      <c r="H164" s="2" t="str">
        <f>VLOOKUP(C164,customers!$A$1:$I$1001,7,0)</f>
        <v>United States</v>
      </c>
      <c r="I164" t="str">
        <f>INDEX(products!$A$1:$G$49,MATCH(orders!$D164,products!$A$2:$A$49,0),MATCH(I$1,products!$A$1:$G$1,0))</f>
        <v>Exc</v>
      </c>
      <c r="J164" t="str">
        <f>INDEX(products!$A$1:$G$49,MATCH(orders!$D164,products!$A$2:$A$49,0),MATCH(J$1,products!$A$1:$G$1,0))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8"/>
        <v>21.87</v>
      </c>
      <c r="N164" t="str">
        <f t="shared" si="9"/>
        <v>Excelsa</v>
      </c>
      <c r="O164" t="str">
        <f t="shared" si="10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VLOOKUP(C165,customers!$A$1:$I$1001,2,0)</f>
        <v>Gerardo Schonfeld</v>
      </c>
      <c r="G165" s="2" t="str">
        <f>IF(VLOOKUP(C165,customers!$A$1:$I$1001,3,0)= 0,"",VLOOKUP(C165,customers!$A$1:$I$1001,3,0))</f>
        <v>gschonfeld4j@oracle.com</v>
      </c>
      <c r="H165" s="2" t="str">
        <f>VLOOKUP(C165,customers!$A$1:$I$1001,7,0)</f>
        <v>United States</v>
      </c>
      <c r="I165" t="str">
        <f>INDEX(products!$A$1:$G$49,MATCH(orders!$D165,products!$A$2:$A$49,0),MATCH(I$1,products!$A$1:$G$1,0))</f>
        <v>Rob</v>
      </c>
      <c r="J165" t="str">
        <f>INDEX(products!$A$1:$G$49,MATCH(orders!$D165,products!$A$2:$A$49,0),MATCH(J$1,products!$A$1:$G$1,0))</f>
        <v>M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8"/>
        <v>16.11</v>
      </c>
      <c r="N165" t="str">
        <f t="shared" si="9"/>
        <v>Robusta</v>
      </c>
      <c r="O165" t="str">
        <f t="shared" si="10"/>
        <v>Medium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VLOOKUP(C166,customers!$A$1:$I$1001,2,0)</f>
        <v>Claiborne Feye</v>
      </c>
      <c r="G166" s="2" t="str">
        <f>IF(VLOOKUP(C166,customers!$A$1:$I$1001,3,0)= 0,"",VLOOKUP(C166,customers!$A$1:$I$1001,3,0))</f>
        <v>cfeye4k@google.co.jp</v>
      </c>
      <c r="H166" s="2" t="str">
        <f>VLOOKUP(C166,customers!$A$1:$I$1001,7,0)</f>
        <v>Ireland</v>
      </c>
      <c r="I166" t="str">
        <f>INDEX(products!$A$1:$G$49,MATCH(orders!$D166,products!$A$2:$A$49,0),MATCH(I$1,products!$A$1:$G$1,0))</f>
        <v>Exc</v>
      </c>
      <c r="J166" t="str">
        <f>INDEX(products!$A$1:$G$49,MATCH(orders!$D166,products!$A$2:$A$49,0),MATCH(J$1,products!$A$1:$G$1,0))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8"/>
        <v>29.16</v>
      </c>
      <c r="N166" t="str">
        <f t="shared" si="9"/>
        <v>Excelsa</v>
      </c>
      <c r="O166" t="str">
        <f t="shared" si="10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VLOOKUP(C167,customers!$A$1:$I$1001,2,0)</f>
        <v>Mina Elstone</v>
      </c>
      <c r="G167" s="2" t="str">
        <f>IF(VLOOKUP(C167,customers!$A$1:$I$1001,3,0)= 0,"",VLOOKUP(C167,customers!$A$1:$I$1001,3,0))</f>
        <v/>
      </c>
      <c r="H167" s="2" t="str">
        <f>VLOOKUP(C167,customers!$A$1:$I$1001,7,0)</f>
        <v>United States</v>
      </c>
      <c r="I167" t="str">
        <f>INDEX(products!$A$1:$G$49,MATCH(orders!$D167,products!$A$2:$A$49,0),MATCH(I$1,products!$A$1:$G$1,0))</f>
        <v>Rob</v>
      </c>
      <c r="J167" t="str">
        <f>INDEX(products!$A$1:$G$49,MATCH(orders!$D167,products!$A$2:$A$49,0),MATCH(J$1,products!$A$1:$G$1,0))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8"/>
        <v>53.699999999999996</v>
      </c>
      <c r="N167" t="str">
        <f t="shared" si="9"/>
        <v>Robusta</v>
      </c>
      <c r="O167" t="str">
        <f t="shared" si="10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VLOOKUP(C168,customers!$A$1:$I$1001,2,0)</f>
        <v>Sherman Mewrcik</v>
      </c>
      <c r="G168" s="2" t="str">
        <f>IF(VLOOKUP(C168,customers!$A$1:$I$1001,3,0)= 0,"",VLOOKUP(C168,customers!$A$1:$I$1001,3,0))</f>
        <v/>
      </c>
      <c r="H168" s="2" t="str">
        <f>VLOOKUP(C168,customers!$A$1:$I$1001,7,0)</f>
        <v>United States</v>
      </c>
      <c r="I168" t="str">
        <f>INDEX(products!$A$1:$G$49,MATCH(orders!$D168,products!$A$2:$A$49,0),MATCH(I$1,products!$A$1:$G$1,0))</f>
        <v>Rob</v>
      </c>
      <c r="J168" t="str">
        <f>INDEX(products!$A$1:$G$49,MATCH(orders!$D168,products!$A$2:$A$49,0),MATCH(J$1,products!$A$1:$G$1,0))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8"/>
        <v>26.849999999999994</v>
      </c>
      <c r="N168" t="str">
        <f t="shared" si="9"/>
        <v>Robusta</v>
      </c>
      <c r="O168" t="str">
        <f t="shared" si="10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VLOOKUP(C169,customers!$A$1:$I$1001,2,0)</f>
        <v>Tamarah Fero</v>
      </c>
      <c r="G169" s="2" t="str">
        <f>IF(VLOOKUP(C169,customers!$A$1:$I$1001,3,0)= 0,"",VLOOKUP(C169,customers!$A$1:$I$1001,3,0))</f>
        <v>tfero4n@comsenz.com</v>
      </c>
      <c r="H169" s="2" t="str">
        <f>VLOOKUP(C169,customers!$A$1:$I$1001,7,0)</f>
        <v>United States</v>
      </c>
      <c r="I169" t="str">
        <f>INDEX(products!$A$1:$G$49,MATCH(orders!$D169,products!$A$2:$A$49,0),MATCH(I$1,products!$A$1:$G$1,0))</f>
        <v>Exc</v>
      </c>
      <c r="J169" t="str">
        <f>INDEX(products!$A$1:$G$49,MATCH(orders!$D169,products!$A$2:$A$49,0),MATCH(J$1,products!$A$1:$G$1,0))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8"/>
        <v>41.25</v>
      </c>
      <c r="N169" t="str">
        <f t="shared" si="9"/>
        <v>Excelsa</v>
      </c>
      <c r="O169" t="str">
        <f t="shared" si="10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VLOOKUP(C170,customers!$A$1:$I$1001,2,0)</f>
        <v>Stanislaus Valsler</v>
      </c>
      <c r="G170" s="2" t="str">
        <f>IF(VLOOKUP(C170,customers!$A$1:$I$1001,3,0)= 0,"",VLOOKUP(C170,customers!$A$1:$I$1001,3,0))</f>
        <v/>
      </c>
      <c r="H170" s="2" t="str">
        <f>VLOOKUP(C170,customers!$A$1:$I$1001,7,0)</f>
        <v>Ireland</v>
      </c>
      <c r="I170" t="str">
        <f>INDEX(products!$A$1:$G$49,MATCH(orders!$D170,products!$A$2:$A$49,0),MATCH(I$1,products!$A$1:$G$1,0))</f>
        <v>Ara</v>
      </c>
      <c r="J170" t="str">
        <f>INDEX(products!$A$1:$G$49,MATCH(orders!$D170,products!$A$2:$A$49,0),MATCH(J$1,products!$A$1:$G$1,0))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8"/>
        <v>40.5</v>
      </c>
      <c r="N170" t="str">
        <f t="shared" si="9"/>
        <v>Arabica</v>
      </c>
      <c r="O170" t="str">
        <f t="shared" si="10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VLOOKUP(C171,customers!$A$1:$I$1001,2,0)</f>
        <v>Felita Dauney</v>
      </c>
      <c r="G171" s="2" t="str">
        <f>IF(VLOOKUP(C171,customers!$A$1:$I$1001,3,0)= 0,"",VLOOKUP(C171,customers!$A$1:$I$1001,3,0))</f>
        <v>fdauney4p@sphinn.com</v>
      </c>
      <c r="H171" s="2" t="str">
        <f>VLOOKUP(C171,customers!$A$1:$I$1001,7,0)</f>
        <v>Ireland</v>
      </c>
      <c r="I171" t="str">
        <f>INDEX(products!$A$1:$G$49,MATCH(orders!$D171,products!$A$2:$A$49,0),MATCH(I$1,products!$A$1:$G$1,0))</f>
        <v>Rob</v>
      </c>
      <c r="J171" t="str">
        <f>INDEX(products!$A$1:$G$49,MATCH(orders!$D171,products!$A$2:$A$49,0),MATCH(J$1,products!$A$1:$G$1,0))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8"/>
        <v>17.899999999999999</v>
      </c>
      <c r="N171" t="str">
        <f t="shared" si="9"/>
        <v>Robusta</v>
      </c>
      <c r="O171" t="str">
        <f t="shared" si="10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VLOOKUP(C172,customers!$A$1:$I$1001,2,0)</f>
        <v>Serena Earley</v>
      </c>
      <c r="G172" s="2" t="str">
        <f>IF(VLOOKUP(C172,customers!$A$1:$I$1001,3,0)= 0,"",VLOOKUP(C172,customers!$A$1:$I$1001,3,0))</f>
        <v>searley4q@youku.com</v>
      </c>
      <c r="H172" s="2" t="str">
        <f>VLOOKUP(C172,customers!$A$1:$I$1001,7,0)</f>
        <v>United Kingdom</v>
      </c>
      <c r="I172" t="str">
        <f>INDEX(products!$A$1:$G$49,MATCH(orders!$D172,products!$A$2:$A$49,0),MATCH(I$1,products!$A$1:$G$1,0))</f>
        <v>Exc</v>
      </c>
      <c r="J172" t="str">
        <f>INDEX(products!$A$1:$G$49,MATCH(orders!$D172,products!$A$2:$A$49,0),MATCH(J$1,products!$A$1:$G$1,0))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8"/>
        <v>68.309999999999988</v>
      </c>
      <c r="N172" t="str">
        <f t="shared" si="9"/>
        <v>Excelsa</v>
      </c>
      <c r="O172" t="str">
        <f t="shared" si="10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VLOOKUP(C173,customers!$A$1:$I$1001,2,0)</f>
        <v>Minny Chamberlayne</v>
      </c>
      <c r="G173" s="2" t="str">
        <f>IF(VLOOKUP(C173,customers!$A$1:$I$1001,3,0)= 0,"",VLOOKUP(C173,customers!$A$1:$I$1001,3,0))</f>
        <v>mchamberlayne4r@bigcartel.com</v>
      </c>
      <c r="H173" s="2" t="str">
        <f>VLOOKUP(C173,customers!$A$1:$I$1001,7,0)</f>
        <v>United States</v>
      </c>
      <c r="I173" t="str">
        <f>INDEX(products!$A$1:$G$49,MATCH(orders!$D173,products!$A$2:$A$49,0),MATCH(I$1,products!$A$1:$G$1,0))</f>
        <v>Exc</v>
      </c>
      <c r="J173" t="str">
        <f>INDEX(products!$A$1:$G$49,MATCH(orders!$D173,products!$A$2:$A$49,0),MATCH(J$1,products!$A$1:$G$1,0))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8"/>
        <v>63.249999999999993</v>
      </c>
      <c r="N173" t="str">
        <f t="shared" si="9"/>
        <v>Excelsa</v>
      </c>
      <c r="O173" t="str">
        <f t="shared" si="10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VLOOKUP(C174,customers!$A$1:$I$1001,2,0)</f>
        <v>Bartholemy Flaherty</v>
      </c>
      <c r="G174" s="2" t="str">
        <f>IF(VLOOKUP(C174,customers!$A$1:$I$1001,3,0)= 0,"",VLOOKUP(C174,customers!$A$1:$I$1001,3,0))</f>
        <v>bflaherty4s@moonfruit.com</v>
      </c>
      <c r="H174" s="2" t="str">
        <f>VLOOKUP(C174,customers!$A$1:$I$1001,7,0)</f>
        <v>Ireland</v>
      </c>
      <c r="I174" t="str">
        <f>INDEX(products!$A$1:$G$49,MATCH(orders!$D174,products!$A$2:$A$49,0),MATCH(I$1,products!$A$1:$G$1,0))</f>
        <v>Exc</v>
      </c>
      <c r="J174" t="str">
        <f>INDEX(products!$A$1:$G$49,MATCH(orders!$D174,products!$A$2:$A$49,0),MATCH(J$1,products!$A$1:$G$1,0))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8"/>
        <v>21.87</v>
      </c>
      <c r="N174" t="str">
        <f t="shared" si="9"/>
        <v>Excelsa</v>
      </c>
      <c r="O174" t="str">
        <f t="shared" si="10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VLOOKUP(C175,customers!$A$1:$I$1001,2,0)</f>
        <v>Oran Colbeck</v>
      </c>
      <c r="G175" s="2" t="str">
        <f>IF(VLOOKUP(C175,customers!$A$1:$I$1001,3,0)= 0,"",VLOOKUP(C175,customers!$A$1:$I$1001,3,0))</f>
        <v>ocolbeck4t@sina.com.cn</v>
      </c>
      <c r="H175" s="2" t="str">
        <f>VLOOKUP(C175,customers!$A$1:$I$1001,7,0)</f>
        <v>United States</v>
      </c>
      <c r="I175" t="str">
        <f>INDEX(products!$A$1:$G$49,MATCH(orders!$D175,products!$A$2:$A$49,0),MATCH(I$1,products!$A$1:$G$1,0))</f>
        <v>Rob</v>
      </c>
      <c r="J175" t="str">
        <f>INDEX(products!$A$1:$G$49,MATCH(orders!$D175,products!$A$2:$A$49,0),MATCH(J$1,products!$A$1:$G$1,0))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8"/>
        <v>91.539999999999992</v>
      </c>
      <c r="N175" t="str">
        <f t="shared" si="9"/>
        <v>Robusta</v>
      </c>
      <c r="O175" t="str">
        <f t="shared" si="10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VLOOKUP(C176,customers!$A$1:$I$1001,2,0)</f>
        <v>Elysee Sketch</v>
      </c>
      <c r="G176" s="2" t="str">
        <f>IF(VLOOKUP(C176,customers!$A$1:$I$1001,3,0)= 0,"",VLOOKUP(C176,customers!$A$1:$I$1001,3,0))</f>
        <v/>
      </c>
      <c r="H176" s="2" t="str">
        <f>VLOOKUP(C176,customers!$A$1:$I$1001,7,0)</f>
        <v>United States</v>
      </c>
      <c r="I176" t="str">
        <f>INDEX(products!$A$1:$G$49,MATCH(orders!$D176,products!$A$2:$A$49,0),MATCH(I$1,products!$A$1:$G$1,0))</f>
        <v>Exc</v>
      </c>
      <c r="J176" t="str">
        <f>INDEX(products!$A$1:$G$49,MATCH(orders!$D176,products!$A$2:$A$49,0),MATCH(J$1,products!$A$1:$G$1,0))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8"/>
        <v>204.92999999999995</v>
      </c>
      <c r="N176" t="str">
        <f t="shared" si="9"/>
        <v>Excelsa</v>
      </c>
      <c r="O176" t="str">
        <f t="shared" si="10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VLOOKUP(C177,customers!$A$1:$I$1001,2,0)</f>
        <v>Ethelda Hobbing</v>
      </c>
      <c r="G177" s="2" t="str">
        <f>IF(VLOOKUP(C177,customers!$A$1:$I$1001,3,0)= 0,"",VLOOKUP(C177,customers!$A$1:$I$1001,3,0))</f>
        <v>ehobbing4v@nsw.gov.au</v>
      </c>
      <c r="H177" s="2" t="str">
        <f>VLOOKUP(C177,customers!$A$1:$I$1001,7,0)</f>
        <v>United States</v>
      </c>
      <c r="I177" t="str">
        <f>INDEX(products!$A$1:$G$49,MATCH(orders!$D177,products!$A$2:$A$49,0),MATCH(I$1,products!$A$1:$G$1,0))</f>
        <v>Exc</v>
      </c>
      <c r="J177" t="str">
        <f>INDEX(products!$A$1:$G$49,MATCH(orders!$D177,products!$A$2:$A$49,0),MATCH(J$1,products!$A$1:$G$1,0))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8"/>
        <v>63.249999999999993</v>
      </c>
      <c r="N177" t="str">
        <f t="shared" si="9"/>
        <v>Excelsa</v>
      </c>
      <c r="O177" t="str">
        <f t="shared" si="10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VLOOKUP(C178,customers!$A$1:$I$1001,2,0)</f>
        <v>Odille Thynne</v>
      </c>
      <c r="G178" s="2" t="str">
        <f>IF(VLOOKUP(C178,customers!$A$1:$I$1001,3,0)= 0,"",VLOOKUP(C178,customers!$A$1:$I$1001,3,0))</f>
        <v>othynne4w@auda.org.au</v>
      </c>
      <c r="H178" s="2" t="str">
        <f>VLOOKUP(C178,customers!$A$1:$I$1001,7,0)</f>
        <v>United States</v>
      </c>
      <c r="I178" t="str">
        <f>INDEX(products!$A$1:$G$49,MATCH(orders!$D178,products!$A$2:$A$49,0),MATCH(I$1,products!$A$1:$G$1,0))</f>
        <v>Exc</v>
      </c>
      <c r="J178" t="str">
        <f>INDEX(products!$A$1:$G$49,MATCH(orders!$D178,products!$A$2:$A$49,0),MATCH(J$1,products!$A$1:$G$1,0))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8"/>
        <v>34.154999999999994</v>
      </c>
      <c r="N178" t="str">
        <f t="shared" si="9"/>
        <v>Excelsa</v>
      </c>
      <c r="O178" t="str">
        <f t="shared" si="10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VLOOKUP(C179,customers!$A$1:$I$1001,2,0)</f>
        <v>Emlynne Heining</v>
      </c>
      <c r="G179" s="2" t="str">
        <f>IF(VLOOKUP(C179,customers!$A$1:$I$1001,3,0)= 0,"",VLOOKUP(C179,customers!$A$1:$I$1001,3,0))</f>
        <v>eheining4x@flickr.com</v>
      </c>
      <c r="H179" s="2" t="str">
        <f>VLOOKUP(C179,customers!$A$1:$I$1001,7,0)</f>
        <v>United States</v>
      </c>
      <c r="I179" t="str">
        <f>INDEX(products!$A$1:$G$49,MATCH(orders!$D179,products!$A$2:$A$49,0),MATCH(I$1,products!$A$1:$G$1,0))</f>
        <v>Rob</v>
      </c>
      <c r="J179" t="str">
        <f>INDEX(products!$A$1:$G$49,MATCH(orders!$D179,products!$A$2:$A$49,0),MATCH(J$1,products!$A$1:$G$1,0))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8"/>
        <v>109.93999999999998</v>
      </c>
      <c r="N179" t="str">
        <f t="shared" si="9"/>
        <v>Robusta</v>
      </c>
      <c r="O179" t="str">
        <f t="shared" si="10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VLOOKUP(C180,customers!$A$1:$I$1001,2,0)</f>
        <v>Katerina Melloi</v>
      </c>
      <c r="G180" s="2" t="str">
        <f>IF(VLOOKUP(C180,customers!$A$1:$I$1001,3,0)= 0,"",VLOOKUP(C180,customers!$A$1:$I$1001,3,0))</f>
        <v>kmelloi4y@imdb.com</v>
      </c>
      <c r="H180" s="2" t="str">
        <f>VLOOKUP(C180,customers!$A$1:$I$1001,7,0)</f>
        <v>United States</v>
      </c>
      <c r="I180" t="str">
        <f>INDEX(products!$A$1:$G$49,MATCH(orders!$D180,products!$A$2:$A$49,0),MATCH(I$1,products!$A$1:$G$1,0))</f>
        <v>Ara</v>
      </c>
      <c r="J180" t="str">
        <f>INDEX(products!$A$1:$G$49,MATCH(orders!$D180,products!$A$2:$A$49,0),MATCH(J$1,products!$A$1:$G$1,0))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8"/>
        <v>25.9</v>
      </c>
      <c r="N180" t="str">
        <f t="shared" si="9"/>
        <v>Arabica</v>
      </c>
      <c r="O180" t="str">
        <f t="shared" si="10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VLOOKUP(C181,customers!$A$1:$I$1001,2,0)</f>
        <v>Tiffany Scardafield</v>
      </c>
      <c r="G181" s="2" t="str">
        <f>IF(VLOOKUP(C181,customers!$A$1:$I$1001,3,0)= 0,"",VLOOKUP(C181,customers!$A$1:$I$1001,3,0))</f>
        <v/>
      </c>
      <c r="H181" s="2" t="str">
        <f>VLOOKUP(C181,customers!$A$1:$I$1001,7,0)</f>
        <v>Ireland</v>
      </c>
      <c r="I181" t="str">
        <f>INDEX(products!$A$1:$G$49,MATCH(orders!$D181,products!$A$2:$A$49,0),MATCH(I$1,products!$A$1:$G$1,0))</f>
        <v>Ara</v>
      </c>
      <c r="J181" t="str">
        <f>INDEX(products!$A$1:$G$49,MATCH(orders!$D181,products!$A$2:$A$49,0),MATCH(J$1,products!$A$1:$G$1,0))</f>
        <v>M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8"/>
        <v>2.9849999999999999</v>
      </c>
      <c r="N181" t="str">
        <f t="shared" si="9"/>
        <v>Arabica</v>
      </c>
      <c r="O181" t="str">
        <f t="shared" si="10"/>
        <v>Medium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VLOOKUP(C182,customers!$A$1:$I$1001,2,0)</f>
        <v>Abrahan Mussen</v>
      </c>
      <c r="G182" s="2" t="str">
        <f>IF(VLOOKUP(C182,customers!$A$1:$I$1001,3,0)= 0,"",VLOOKUP(C182,customers!$A$1:$I$1001,3,0))</f>
        <v>amussen50@51.la</v>
      </c>
      <c r="H182" s="2" t="str">
        <f>VLOOKUP(C182,customers!$A$1:$I$1001,7,0)</f>
        <v>United States</v>
      </c>
      <c r="I182" t="str">
        <f>INDEX(products!$A$1:$G$49,MATCH(orders!$D182,products!$A$2:$A$49,0),MATCH(I$1,products!$A$1:$G$1,0))</f>
        <v>Lib</v>
      </c>
      <c r="J182" t="str">
        <f>INDEX(products!$A$1:$G$49,MATCH(orders!$D182,products!$A$2:$A$49,0),MATCH(J$1,products!$A$1:$G$1,0))</f>
        <v>D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8"/>
        <v>22.274999999999999</v>
      </c>
      <c r="N182" t="str">
        <f t="shared" si="9"/>
        <v>Liberica</v>
      </c>
      <c r="O182" t="str">
        <f t="shared" si="10"/>
        <v>Dark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VLOOKUP(C183,customers!$A$1:$I$1001,2,0)</f>
        <v>Abrahan Mussen</v>
      </c>
      <c r="G183" s="2" t="str">
        <f>IF(VLOOKUP(C183,customers!$A$1:$I$1001,3,0)= 0,"",VLOOKUP(C183,customers!$A$1:$I$1001,3,0))</f>
        <v>amussen50@51.la</v>
      </c>
      <c r="H183" s="2" t="str">
        <f>VLOOKUP(C183,customers!$A$1:$I$1001,7,0)</f>
        <v>United States</v>
      </c>
      <c r="I183" t="str">
        <f>INDEX(products!$A$1:$G$49,MATCH(orders!$D183,products!$A$2:$A$49,0),MATCH(I$1,products!$A$1:$G$1,0))</f>
        <v>Ara</v>
      </c>
      <c r="J183" t="str">
        <f>INDEX(products!$A$1:$G$49,MATCH(orders!$D183,products!$A$2:$A$49,0),MATCH(J$1,products!$A$1:$G$1,0))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8"/>
        <v>29.849999999999998</v>
      </c>
      <c r="N183" t="str">
        <f t="shared" si="9"/>
        <v>Arabica</v>
      </c>
      <c r="O183" t="str">
        <f t="shared" si="10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VLOOKUP(C184,customers!$A$1:$I$1001,2,0)</f>
        <v>Anny Mundford</v>
      </c>
      <c r="G184" s="2" t="str">
        <f>IF(VLOOKUP(C184,customers!$A$1:$I$1001,3,0)= 0,"",VLOOKUP(C184,customers!$A$1:$I$1001,3,0))</f>
        <v>amundford52@nbcnews.com</v>
      </c>
      <c r="H184" s="2" t="str">
        <f>VLOOKUP(C184,customers!$A$1:$I$1001,7,0)</f>
        <v>United States</v>
      </c>
      <c r="I184" t="str">
        <f>INDEX(products!$A$1:$G$49,MATCH(orders!$D184,products!$A$2:$A$49,0),MATCH(I$1,products!$A$1:$G$1,0))</f>
        <v>Rob</v>
      </c>
      <c r="J184" t="str">
        <f>INDEX(products!$A$1:$G$49,MATCH(orders!$D184,products!$A$2:$A$49,0),MATCH(J$1,products!$A$1:$G$1,0))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8"/>
        <v>32.22</v>
      </c>
      <c r="N184" t="str">
        <f t="shared" si="9"/>
        <v>Robusta</v>
      </c>
      <c r="O184" t="str">
        <f t="shared" si="10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VLOOKUP(C185,customers!$A$1:$I$1001,2,0)</f>
        <v>Tory Walas</v>
      </c>
      <c r="G185" s="2" t="str">
        <f>IF(VLOOKUP(C185,customers!$A$1:$I$1001,3,0)= 0,"",VLOOKUP(C185,customers!$A$1:$I$1001,3,0))</f>
        <v>twalas53@google.ca</v>
      </c>
      <c r="H185" s="2" t="str">
        <f>VLOOKUP(C185,customers!$A$1:$I$1001,7,0)</f>
        <v>United States</v>
      </c>
      <c r="I185" t="str">
        <f>INDEX(products!$A$1:$G$49,MATCH(orders!$D185,products!$A$2:$A$49,0),MATCH(I$1,products!$A$1:$G$1,0))</f>
        <v>Exc</v>
      </c>
      <c r="J185" t="str">
        <f>INDEX(products!$A$1:$G$49,MATCH(orders!$D185,products!$A$2:$A$49,0),MATCH(J$1,products!$A$1:$G$1,0))</f>
        <v>L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8"/>
        <v>8.25</v>
      </c>
      <c r="N185" t="str">
        <f t="shared" si="9"/>
        <v>Excelsa</v>
      </c>
      <c r="O185" t="str">
        <f t="shared" si="10"/>
        <v>Light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VLOOKUP(C186,customers!$A$1:$I$1001,2,0)</f>
        <v>Isa Blazewicz</v>
      </c>
      <c r="G186" s="2" t="str">
        <f>IF(VLOOKUP(C186,customers!$A$1:$I$1001,3,0)= 0,"",VLOOKUP(C186,customers!$A$1:$I$1001,3,0))</f>
        <v>iblazewicz54@thetimes.co.uk</v>
      </c>
      <c r="H186" s="2" t="str">
        <f>VLOOKUP(C186,customers!$A$1:$I$1001,7,0)</f>
        <v>United States</v>
      </c>
      <c r="I186" t="str">
        <f>INDEX(products!$A$1:$G$49,MATCH(orders!$D186,products!$A$2:$A$49,0),MATCH(I$1,products!$A$1:$G$1,0))</f>
        <v>Ara</v>
      </c>
      <c r="J186" t="str">
        <f>INDEX(products!$A$1:$G$49,MATCH(orders!$D186,products!$A$2:$A$49,0),MATCH(J$1,products!$A$1:$G$1,0))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8"/>
        <v>31.08</v>
      </c>
      <c r="N186" t="str">
        <f t="shared" si="9"/>
        <v>Arabica</v>
      </c>
      <c r="O186" t="str">
        <f t="shared" si="10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VLOOKUP(C187,customers!$A$1:$I$1001,2,0)</f>
        <v>Angie Rizzetti</v>
      </c>
      <c r="G187" s="2" t="str">
        <f>IF(VLOOKUP(C187,customers!$A$1:$I$1001,3,0)= 0,"",VLOOKUP(C187,customers!$A$1:$I$1001,3,0))</f>
        <v>arizzetti55@naver.com</v>
      </c>
      <c r="H187" s="2" t="str">
        <f>VLOOKUP(C187,customers!$A$1:$I$1001,7,0)</f>
        <v>United States</v>
      </c>
      <c r="I187" t="str">
        <f>INDEX(products!$A$1:$G$49,MATCH(orders!$D187,products!$A$2:$A$49,0),MATCH(I$1,products!$A$1:$G$1,0))</f>
        <v>Exc</v>
      </c>
      <c r="J187" t="str">
        <f>INDEX(products!$A$1:$G$49,MATCH(orders!$D187,products!$A$2:$A$49,0),MATCH(J$1,products!$A$1:$G$1,0))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8"/>
        <v>36.450000000000003</v>
      </c>
      <c r="N187" t="str">
        <f t="shared" si="9"/>
        <v>Excelsa</v>
      </c>
      <c r="O187" t="str">
        <f t="shared" si="10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VLOOKUP(C188,customers!$A$1:$I$1001,2,0)</f>
        <v>Mord Meriet</v>
      </c>
      <c r="G188" s="2" t="str">
        <f>IF(VLOOKUP(C188,customers!$A$1:$I$1001,3,0)= 0,"",VLOOKUP(C188,customers!$A$1:$I$1001,3,0))</f>
        <v>mmeriet56@noaa.gov</v>
      </c>
      <c r="H188" s="2" t="str">
        <f>VLOOKUP(C188,customers!$A$1:$I$1001,7,0)</f>
        <v>United States</v>
      </c>
      <c r="I188" t="str">
        <f>INDEX(products!$A$1:$G$49,MATCH(orders!$D188,products!$A$2:$A$49,0),MATCH(I$1,products!$A$1:$G$1,0))</f>
        <v>Rob</v>
      </c>
      <c r="J188" t="str">
        <f>INDEX(products!$A$1:$G$49,MATCH(orders!$D188,products!$A$2:$A$49,0),MATCH(J$1,products!$A$1:$G$1,0))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8"/>
        <v>68.655000000000001</v>
      </c>
      <c r="N188" t="str">
        <f t="shared" si="9"/>
        <v>Robusta</v>
      </c>
      <c r="O188" t="str">
        <f t="shared" si="10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VLOOKUP(C189,customers!$A$1:$I$1001,2,0)</f>
        <v>Lawrence Pratt</v>
      </c>
      <c r="G189" s="2" t="str">
        <f>IF(VLOOKUP(C189,customers!$A$1:$I$1001,3,0)= 0,"",VLOOKUP(C189,customers!$A$1:$I$1001,3,0))</f>
        <v>lpratt57@netvibes.com</v>
      </c>
      <c r="H189" s="2" t="str">
        <f>VLOOKUP(C189,customers!$A$1:$I$1001,7,0)</f>
        <v>United States</v>
      </c>
      <c r="I189" t="str">
        <f>INDEX(products!$A$1:$G$49,MATCH(orders!$D189,products!$A$2:$A$49,0),MATCH(I$1,products!$A$1:$G$1,0))</f>
        <v>Lib</v>
      </c>
      <c r="J189" t="str">
        <f>INDEX(products!$A$1:$G$49,MATCH(orders!$D189,products!$A$2:$A$49,0),MATCH(J$1,products!$A$1:$G$1,0))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8"/>
        <v>43.650000000000006</v>
      </c>
      <c r="N189" t="str">
        <f t="shared" si="9"/>
        <v>Liberica</v>
      </c>
      <c r="O189" t="str">
        <f t="shared" si="10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VLOOKUP(C190,customers!$A$1:$I$1001,2,0)</f>
        <v>Astrix Kitchingham</v>
      </c>
      <c r="G190" s="2" t="str">
        <f>IF(VLOOKUP(C190,customers!$A$1:$I$1001,3,0)= 0,"",VLOOKUP(C190,customers!$A$1:$I$1001,3,0))</f>
        <v>akitchingham58@com.com</v>
      </c>
      <c r="H190" s="2" t="str">
        <f>VLOOKUP(C190,customers!$A$1:$I$1001,7,0)</f>
        <v>United States</v>
      </c>
      <c r="I190" t="str">
        <f>INDEX(products!$A$1:$G$49,MATCH(orders!$D190,products!$A$2:$A$49,0),MATCH(I$1,products!$A$1:$G$1,0))</f>
        <v>Lib</v>
      </c>
      <c r="J190" t="str">
        <f>INDEX(products!$A$1:$G$49,MATCH(orders!$D190,products!$A$2:$A$49,0),MATCH(J$1,products!$A$1:$G$1,0))</f>
        <v>D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8"/>
        <v>4.4550000000000001</v>
      </c>
      <c r="N190" t="str">
        <f t="shared" si="9"/>
        <v>Liberica</v>
      </c>
      <c r="O190" t="str">
        <f t="shared" si="10"/>
        <v>Dark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VLOOKUP(C191,customers!$A$1:$I$1001,2,0)</f>
        <v>Burnard Bartholin</v>
      </c>
      <c r="G191" s="2" t="str">
        <f>IF(VLOOKUP(C191,customers!$A$1:$I$1001,3,0)= 0,"",VLOOKUP(C191,customers!$A$1:$I$1001,3,0))</f>
        <v>bbartholin59@xinhuanet.com</v>
      </c>
      <c r="H191" s="2" t="str">
        <f>VLOOKUP(C191,customers!$A$1:$I$1001,7,0)</f>
        <v>United States</v>
      </c>
      <c r="I191" t="str">
        <f>INDEX(products!$A$1:$G$49,MATCH(orders!$D191,products!$A$2:$A$49,0),MATCH(I$1,products!$A$1:$G$1,0))</f>
        <v>Lib</v>
      </c>
      <c r="J191" t="str">
        <f>INDEX(products!$A$1:$G$49,MATCH(orders!$D191,products!$A$2:$A$49,0),MATCH(J$1,products!$A$1:$G$1,0))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8"/>
        <v>43.650000000000006</v>
      </c>
      <c r="N191" t="str">
        <f t="shared" si="9"/>
        <v>Liberica</v>
      </c>
      <c r="O191" t="str">
        <f t="shared" si="10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VLOOKUP(C192,customers!$A$1:$I$1001,2,0)</f>
        <v>Madelene Prinn</v>
      </c>
      <c r="G192" s="2" t="str">
        <f>IF(VLOOKUP(C192,customers!$A$1:$I$1001,3,0)= 0,"",VLOOKUP(C192,customers!$A$1:$I$1001,3,0))</f>
        <v>mprinn5a@usa.gov</v>
      </c>
      <c r="H192" s="2" t="str">
        <f>VLOOKUP(C192,customers!$A$1:$I$1001,7,0)</f>
        <v>United States</v>
      </c>
      <c r="I192" t="str">
        <f>INDEX(products!$A$1:$G$49,MATCH(orders!$D192,products!$A$2:$A$49,0),MATCH(I$1,products!$A$1:$G$1,0))</f>
        <v>Lib</v>
      </c>
      <c r="J192" t="str">
        <f>INDEX(products!$A$1:$G$49,MATCH(orders!$D192,products!$A$2:$A$49,0),MATCH(J$1,products!$A$1:$G$1,0))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8"/>
        <v>33.464999999999996</v>
      </c>
      <c r="N192" t="str">
        <f t="shared" si="9"/>
        <v>Liberica</v>
      </c>
      <c r="O192" t="str">
        <f t="shared" si="10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VLOOKUP(C193,customers!$A$1:$I$1001,2,0)</f>
        <v>Alisun Baudino</v>
      </c>
      <c r="G193" s="2" t="str">
        <f>IF(VLOOKUP(C193,customers!$A$1:$I$1001,3,0)= 0,"",VLOOKUP(C193,customers!$A$1:$I$1001,3,0))</f>
        <v>abaudino5b@netvibes.com</v>
      </c>
      <c r="H193" s="2" t="str">
        <f>VLOOKUP(C193,customers!$A$1:$I$1001,7,0)</f>
        <v>United States</v>
      </c>
      <c r="I193" t="str">
        <f>INDEX(products!$A$1:$G$49,MATCH(orders!$D193,products!$A$2:$A$49,0),MATCH(I$1,products!$A$1:$G$1,0))</f>
        <v>Lib</v>
      </c>
      <c r="J193" t="str">
        <f>INDEX(products!$A$1:$G$49,MATCH(orders!$D193,products!$A$2:$A$49,0),MATCH(J$1,products!$A$1:$G$1,0))</f>
        <v>M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8"/>
        <v>19.424999999999997</v>
      </c>
      <c r="N193" t="str">
        <f t="shared" si="9"/>
        <v>Liberica</v>
      </c>
      <c r="O193" t="str">
        <f t="shared" si="10"/>
        <v>Medium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VLOOKUP(C194,customers!$A$1:$I$1001,2,0)</f>
        <v>Philipa Petrushanko</v>
      </c>
      <c r="G194" s="2" t="str">
        <f>IF(VLOOKUP(C194,customers!$A$1:$I$1001,3,0)= 0,"",VLOOKUP(C194,customers!$A$1:$I$1001,3,0))</f>
        <v>ppetrushanko5c@blinklist.com</v>
      </c>
      <c r="H194" s="2" t="str">
        <f>VLOOKUP(C194,customers!$A$1:$I$1001,7,0)</f>
        <v>Ireland</v>
      </c>
      <c r="I194" t="str">
        <f>INDEX(products!$A$1:$G$49,MATCH(orders!$D194,products!$A$2:$A$49,0),MATCH(I$1,products!$A$1:$G$1,0))</f>
        <v>Exc</v>
      </c>
      <c r="J194" t="str">
        <f>INDEX(products!$A$1:$G$49,MATCH(orders!$D194,products!$A$2:$A$49,0),MATCH(J$1,products!$A$1:$G$1,0))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8"/>
        <v>72.900000000000006</v>
      </c>
      <c r="N194" t="str">
        <f t="shared" si="9"/>
        <v>Excelsa</v>
      </c>
      <c r="O194" t="str">
        <f t="shared" si="10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VLOOKUP(C195,customers!$A$1:$I$1001,2,0)</f>
        <v>Kimberli Mustchin</v>
      </c>
      <c r="G195" s="2" t="str">
        <f>IF(VLOOKUP(C195,customers!$A$1:$I$1001,3,0)= 0,"",VLOOKUP(C195,customers!$A$1:$I$1001,3,0))</f>
        <v/>
      </c>
      <c r="H195" s="2" t="str">
        <f>VLOOKUP(C195,customers!$A$1:$I$1001,7,0)</f>
        <v>United States</v>
      </c>
      <c r="I195" t="str">
        <f>INDEX(products!$A$1:$G$49,MATCH(orders!$D195,products!$A$2:$A$49,0),MATCH(I$1,products!$A$1:$G$1,0))</f>
        <v>Exc</v>
      </c>
      <c r="J195" t="str">
        <f>INDEX(products!$A$1:$G$49,MATCH(orders!$D195,products!$A$2:$A$49,0),MATCH(J$1,products!$A$1:$G$1,0))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11">L195*E195</f>
        <v>44.55</v>
      </c>
      <c r="N195" t="str">
        <f t="shared" si="9"/>
        <v>Excelsa</v>
      </c>
      <c r="O195" t="str">
        <f t="shared" si="10"/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VLOOKUP(C196,customers!$A$1:$I$1001,2,0)</f>
        <v>Emlynne Laird</v>
      </c>
      <c r="G196" s="2" t="str">
        <f>IF(VLOOKUP(C196,customers!$A$1:$I$1001,3,0)= 0,"",VLOOKUP(C196,customers!$A$1:$I$1001,3,0))</f>
        <v>elaird5e@bing.com</v>
      </c>
      <c r="H196" s="2" t="str">
        <f>VLOOKUP(C196,customers!$A$1:$I$1001,7,0)</f>
        <v>United States</v>
      </c>
      <c r="I196" t="str">
        <f>INDEX(products!$A$1:$G$49,MATCH(orders!$D196,products!$A$2:$A$49,0),MATCH(I$1,products!$A$1:$G$1,0))</f>
        <v>Exc</v>
      </c>
      <c r="J196" t="str">
        <f>INDEX(products!$A$1:$G$49,MATCH(orders!$D196,products!$A$2:$A$49,0),MATCH(J$1,products!$A$1:$G$1,0))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11"/>
        <v>36.450000000000003</v>
      </c>
      <c r="N196" t="str">
        <f t="shared" si="9"/>
        <v>Excelsa</v>
      </c>
      <c r="O196" t="str">
        <f t="shared" si="10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VLOOKUP(C197,customers!$A$1:$I$1001,2,0)</f>
        <v>Marlena Howsden</v>
      </c>
      <c r="G197" s="2" t="str">
        <f>IF(VLOOKUP(C197,customers!$A$1:$I$1001,3,0)= 0,"",VLOOKUP(C197,customers!$A$1:$I$1001,3,0))</f>
        <v>mhowsden5f@infoseek.co.jp</v>
      </c>
      <c r="H197" s="2" t="str">
        <f>VLOOKUP(C197,customers!$A$1:$I$1001,7,0)</f>
        <v>United States</v>
      </c>
      <c r="I197" t="str">
        <f>INDEX(products!$A$1:$G$49,MATCH(orders!$D197,products!$A$2:$A$49,0),MATCH(I$1,products!$A$1:$G$1,0))</f>
        <v>Ara</v>
      </c>
      <c r="J197" t="str">
        <f>INDEX(products!$A$1:$G$49,MATCH(orders!$D197,products!$A$2:$A$49,0),MATCH(J$1,products!$A$1:$G$1,0))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11"/>
        <v>38.849999999999994</v>
      </c>
      <c r="N197" t="str">
        <f t="shared" si="9"/>
        <v>Arabica</v>
      </c>
      <c r="O197" t="str">
        <f t="shared" si="10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VLOOKUP(C198,customers!$A$1:$I$1001,2,0)</f>
        <v>Nealson Cuttler</v>
      </c>
      <c r="G198" s="2" t="str">
        <f>IF(VLOOKUP(C198,customers!$A$1:$I$1001,3,0)= 0,"",VLOOKUP(C198,customers!$A$1:$I$1001,3,0))</f>
        <v>ncuttler5g@parallels.com</v>
      </c>
      <c r="H198" s="2" t="str">
        <f>VLOOKUP(C198,customers!$A$1:$I$1001,7,0)</f>
        <v>United States</v>
      </c>
      <c r="I198" t="str">
        <f>INDEX(products!$A$1:$G$49,MATCH(orders!$D198,products!$A$2:$A$49,0),MATCH(I$1,products!$A$1:$G$1,0))</f>
        <v>Exc</v>
      </c>
      <c r="J198" t="str">
        <f>INDEX(products!$A$1:$G$49,MATCH(orders!$D198,products!$A$2:$A$49,0),MATCH(J$1,products!$A$1:$G$1,0))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11"/>
        <v>53.46</v>
      </c>
      <c r="N198" t="str">
        <f t="shared" si="9"/>
        <v>Excelsa</v>
      </c>
      <c r="O198" t="str">
        <f t="shared" si="10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VLOOKUP(C199,customers!$A$1:$I$1001,2,0)</f>
        <v>Nealson Cuttler</v>
      </c>
      <c r="G199" s="2" t="str">
        <f>IF(VLOOKUP(C199,customers!$A$1:$I$1001,3,0)= 0,"",VLOOKUP(C199,customers!$A$1:$I$1001,3,0))</f>
        <v>ncuttler5g@parallels.com</v>
      </c>
      <c r="H199" s="2" t="str">
        <f>VLOOKUP(C199,customers!$A$1:$I$1001,7,0)</f>
        <v>United States</v>
      </c>
      <c r="I199" t="str">
        <f>INDEX(products!$A$1:$G$49,MATCH(orders!$D199,products!$A$2:$A$49,0),MATCH(I$1,products!$A$1:$G$1,0))</f>
        <v>Lib</v>
      </c>
      <c r="J199" t="str">
        <f>INDEX(products!$A$1:$G$49,MATCH(orders!$D199,products!$A$2:$A$49,0),MATCH(J$1,products!$A$1:$G$1,0))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11"/>
        <v>59.569999999999993</v>
      </c>
      <c r="N199" t="str">
        <f t="shared" si="9"/>
        <v>Liberica</v>
      </c>
      <c r="O199" t="str">
        <f t="shared" si="10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VLOOKUP(C200,customers!$A$1:$I$1001,2,0)</f>
        <v>Nealson Cuttler</v>
      </c>
      <c r="G200" s="2" t="str">
        <f>IF(VLOOKUP(C200,customers!$A$1:$I$1001,3,0)= 0,"",VLOOKUP(C200,customers!$A$1:$I$1001,3,0))</f>
        <v>ncuttler5g@parallels.com</v>
      </c>
      <c r="H200" s="2" t="str">
        <f>VLOOKUP(C200,customers!$A$1:$I$1001,7,0)</f>
        <v>United States</v>
      </c>
      <c r="I200" t="str">
        <f>INDEX(products!$A$1:$G$49,MATCH(orders!$D200,products!$A$2:$A$49,0),MATCH(I$1,products!$A$1:$G$1,0))</f>
        <v>Lib</v>
      </c>
      <c r="J200" t="str">
        <f>INDEX(products!$A$1:$G$49,MATCH(orders!$D200,products!$A$2:$A$49,0),MATCH(J$1,products!$A$1:$G$1,0))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11"/>
        <v>89.35499999999999</v>
      </c>
      <c r="N200" t="str">
        <f t="shared" si="9"/>
        <v>Liberica</v>
      </c>
      <c r="O200" t="str">
        <f t="shared" si="10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VLOOKUP(C201,customers!$A$1:$I$1001,2,0)</f>
        <v>Nealson Cuttler</v>
      </c>
      <c r="G201" s="2" t="str">
        <f>IF(VLOOKUP(C201,customers!$A$1:$I$1001,3,0)= 0,"",VLOOKUP(C201,customers!$A$1:$I$1001,3,0))</f>
        <v>ncuttler5g@parallels.com</v>
      </c>
      <c r="H201" s="2" t="str">
        <f>VLOOKUP(C201,customers!$A$1:$I$1001,7,0)</f>
        <v>United States</v>
      </c>
      <c r="I201" t="str">
        <f>INDEX(products!$A$1:$G$49,MATCH(orders!$D201,products!$A$2:$A$49,0),MATCH(I$1,products!$A$1:$G$1,0))</f>
        <v>Lib</v>
      </c>
      <c r="J201" t="str">
        <f>INDEX(products!$A$1:$G$49,MATCH(orders!$D201,products!$A$2:$A$49,0),MATCH(J$1,products!$A$1:$G$1,0))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11"/>
        <v>38.04</v>
      </c>
      <c r="N201" t="str">
        <f t="shared" si="9"/>
        <v>Liberica</v>
      </c>
      <c r="O201" t="str">
        <f t="shared" si="10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VLOOKUP(C202,customers!$A$1:$I$1001,2,0)</f>
        <v>Nealson Cuttler</v>
      </c>
      <c r="G202" s="2" t="str">
        <f>IF(VLOOKUP(C202,customers!$A$1:$I$1001,3,0)= 0,"",VLOOKUP(C202,customers!$A$1:$I$1001,3,0))</f>
        <v>ncuttler5g@parallels.com</v>
      </c>
      <c r="H202" s="2" t="str">
        <f>VLOOKUP(C202,customers!$A$1:$I$1001,7,0)</f>
        <v>United States</v>
      </c>
      <c r="I202" t="str">
        <f>INDEX(products!$A$1:$G$49,MATCH(orders!$D202,products!$A$2:$A$49,0),MATCH(I$1,products!$A$1:$G$1,0))</f>
        <v>Exc</v>
      </c>
      <c r="J202" t="str">
        <f>INDEX(products!$A$1:$G$49,MATCH(orders!$D202,products!$A$2:$A$49,0),MATCH(J$1,products!$A$1:$G$1,0))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11"/>
        <v>41.25</v>
      </c>
      <c r="N202" t="str">
        <f t="shared" si="9"/>
        <v>Excelsa</v>
      </c>
      <c r="O202" t="str">
        <f t="shared" si="10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VLOOKUP(C203,customers!$A$1:$I$1001,2,0)</f>
        <v>Adriana Lazarus</v>
      </c>
      <c r="G203" s="2" t="str">
        <f>IF(VLOOKUP(C203,customers!$A$1:$I$1001,3,0)= 0,"",VLOOKUP(C203,customers!$A$1:$I$1001,3,0))</f>
        <v/>
      </c>
      <c r="H203" s="2" t="str">
        <f>VLOOKUP(C203,customers!$A$1:$I$1001,7,0)</f>
        <v>United States</v>
      </c>
      <c r="I203" t="str">
        <f>INDEX(products!$A$1:$G$49,MATCH(orders!$D203,products!$A$2:$A$49,0),MATCH(I$1,products!$A$1:$G$1,0))</f>
        <v>Lib</v>
      </c>
      <c r="J203" t="str">
        <f>INDEX(products!$A$1:$G$49,MATCH(orders!$D203,products!$A$2:$A$49,0),MATCH(J$1,products!$A$1:$G$1,0))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11"/>
        <v>57.06</v>
      </c>
      <c r="N203" t="str">
        <f t="shared" si="9"/>
        <v>Liberica</v>
      </c>
      <c r="O203" t="str">
        <f t="shared" si="10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VLOOKUP(C204,customers!$A$1:$I$1001,2,0)</f>
        <v>Tallie felip</v>
      </c>
      <c r="G204" s="2" t="str">
        <f>IF(VLOOKUP(C204,customers!$A$1:$I$1001,3,0)= 0,"",VLOOKUP(C204,customers!$A$1:$I$1001,3,0))</f>
        <v>tfelip5m@typepad.com</v>
      </c>
      <c r="H204" s="2" t="str">
        <f>VLOOKUP(C204,customers!$A$1:$I$1001,7,0)</f>
        <v>United States</v>
      </c>
      <c r="I204" t="str">
        <f>INDEX(products!$A$1:$G$49,MATCH(orders!$D204,products!$A$2:$A$49,0),MATCH(I$1,products!$A$1:$G$1,0))</f>
        <v>Lib</v>
      </c>
      <c r="J204" t="str">
        <f>INDEX(products!$A$1:$G$49,MATCH(orders!$D204,products!$A$2:$A$49,0),MATCH(J$1,products!$A$1:$G$1,0))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11"/>
        <v>178.70999999999998</v>
      </c>
      <c r="N204" t="str">
        <f t="shared" si="9"/>
        <v>Liberica</v>
      </c>
      <c r="O204" t="str">
        <f t="shared" si="10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VLOOKUP(C205,customers!$A$1:$I$1001,2,0)</f>
        <v>Vanna Le - Count</v>
      </c>
      <c r="G205" s="2" t="str">
        <f>IF(VLOOKUP(C205,customers!$A$1:$I$1001,3,0)= 0,"",VLOOKUP(C205,customers!$A$1:$I$1001,3,0))</f>
        <v>vle5n@disqus.com</v>
      </c>
      <c r="H205" s="2" t="str">
        <f>VLOOKUP(C205,customers!$A$1:$I$1001,7,0)</f>
        <v>United States</v>
      </c>
      <c r="I205" t="str">
        <f>INDEX(products!$A$1:$G$49,MATCH(orders!$D205,products!$A$2:$A$49,0),MATCH(I$1,products!$A$1:$G$1,0))</f>
        <v>Rob</v>
      </c>
      <c r="J205" t="str">
        <f>INDEX(products!$A$1:$G$49,MATCH(orders!$D205,products!$A$2:$A$49,0),MATCH(J$1,products!$A$1:$G$1,0))</f>
        <v>D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11"/>
        <v>4.7549999999999999</v>
      </c>
      <c r="N205" t="str">
        <f t="shared" si="9"/>
        <v>Robusta</v>
      </c>
      <c r="O205" t="str">
        <f t="shared" si="10"/>
        <v>Dark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VLOOKUP(C206,customers!$A$1:$I$1001,2,0)</f>
        <v>Sarette Ducarel</v>
      </c>
      <c r="G206" s="2" t="str">
        <f>IF(VLOOKUP(C206,customers!$A$1:$I$1001,3,0)= 0,"",VLOOKUP(C206,customers!$A$1:$I$1001,3,0))</f>
        <v/>
      </c>
      <c r="H206" s="2" t="str">
        <f>VLOOKUP(C206,customers!$A$1:$I$1001,7,0)</f>
        <v>United States</v>
      </c>
      <c r="I206" t="str">
        <f>INDEX(products!$A$1:$G$49,MATCH(orders!$D206,products!$A$2:$A$49,0),MATCH(I$1,products!$A$1:$G$1,0))</f>
        <v>Exc</v>
      </c>
      <c r="J206" t="str">
        <f>INDEX(products!$A$1:$G$49,MATCH(orders!$D206,products!$A$2:$A$49,0),MATCH(J$1,products!$A$1:$G$1,0))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11"/>
        <v>82.5</v>
      </c>
      <c r="N206" t="str">
        <f t="shared" si="9"/>
        <v>Excelsa</v>
      </c>
      <c r="O206" t="str">
        <f t="shared" si="10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VLOOKUP(C207,customers!$A$1:$I$1001,2,0)</f>
        <v>Kendra Glison</v>
      </c>
      <c r="G207" s="2" t="str">
        <f>IF(VLOOKUP(C207,customers!$A$1:$I$1001,3,0)= 0,"",VLOOKUP(C207,customers!$A$1:$I$1001,3,0))</f>
        <v/>
      </c>
      <c r="H207" s="2" t="str">
        <f>VLOOKUP(C207,customers!$A$1:$I$1001,7,0)</f>
        <v>United States</v>
      </c>
      <c r="I207" t="str">
        <f>INDEX(products!$A$1:$G$49,MATCH(orders!$D207,products!$A$2:$A$49,0),MATCH(I$1,products!$A$1:$G$1,0))</f>
        <v>Rob</v>
      </c>
      <c r="J207" t="str">
        <f>INDEX(products!$A$1:$G$49,MATCH(orders!$D207,products!$A$2:$A$49,0),MATCH(J$1,products!$A$1:$G$1,0))</f>
        <v>M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11"/>
        <v>8.0549999999999997</v>
      </c>
      <c r="N207" t="str">
        <f t="shared" si="9"/>
        <v>Robusta</v>
      </c>
      <c r="O207" t="str">
        <f t="shared" si="10"/>
        <v>Medium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VLOOKUP(C208,customers!$A$1:$I$1001,2,0)</f>
        <v>Nertie Poolman</v>
      </c>
      <c r="G208" s="2" t="str">
        <f>IF(VLOOKUP(C208,customers!$A$1:$I$1001,3,0)= 0,"",VLOOKUP(C208,customers!$A$1:$I$1001,3,0))</f>
        <v>npoolman5q@howstuffworks.com</v>
      </c>
      <c r="H208" s="2" t="str">
        <f>VLOOKUP(C208,customers!$A$1:$I$1001,7,0)</f>
        <v>United States</v>
      </c>
      <c r="I208" t="str">
        <f>INDEX(products!$A$1:$G$49,MATCH(orders!$D208,products!$A$2:$A$49,0),MATCH(I$1,products!$A$1:$G$1,0))</f>
        <v>Ara</v>
      </c>
      <c r="J208" t="str">
        <f>INDEX(products!$A$1:$G$49,MATCH(orders!$D208,products!$A$2:$A$49,0),MATCH(J$1,products!$A$1:$G$1,0))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11"/>
        <v>22.5</v>
      </c>
      <c r="N208" t="str">
        <f t="shared" si="9"/>
        <v>Arabica</v>
      </c>
      <c r="O208" t="str">
        <f t="shared" si="10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VLOOKUP(C209,customers!$A$1:$I$1001,2,0)</f>
        <v>Orbadiah Duny</v>
      </c>
      <c r="G209" s="2" t="str">
        <f>IF(VLOOKUP(C209,customers!$A$1:$I$1001,3,0)= 0,"",VLOOKUP(C209,customers!$A$1:$I$1001,3,0))</f>
        <v>oduny5r@constantcontact.com</v>
      </c>
      <c r="H209" s="2" t="str">
        <f>VLOOKUP(C209,customers!$A$1:$I$1001,7,0)</f>
        <v>United States</v>
      </c>
      <c r="I209" t="str">
        <f>INDEX(products!$A$1:$G$49,MATCH(orders!$D209,products!$A$2:$A$49,0),MATCH(I$1,products!$A$1:$G$1,0))</f>
        <v>Ara</v>
      </c>
      <c r="J209" t="str">
        <f>INDEX(products!$A$1:$G$49,MATCH(orders!$D209,products!$A$2:$A$49,0),MATCH(J$1,products!$A$1:$G$1,0))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11"/>
        <v>40.5</v>
      </c>
      <c r="N209" t="str">
        <f t="shared" si="9"/>
        <v>Arabica</v>
      </c>
      <c r="O209" t="str">
        <f t="shared" si="10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VLOOKUP(C210,customers!$A$1:$I$1001,2,0)</f>
        <v>Constance Halfhide</v>
      </c>
      <c r="G210" s="2" t="str">
        <f>IF(VLOOKUP(C210,customers!$A$1:$I$1001,3,0)= 0,"",VLOOKUP(C210,customers!$A$1:$I$1001,3,0))</f>
        <v>chalfhide5s@google.ru</v>
      </c>
      <c r="H210" s="2" t="str">
        <f>VLOOKUP(C210,customers!$A$1:$I$1001,7,0)</f>
        <v>Ireland</v>
      </c>
      <c r="I210" t="str">
        <f>INDEX(products!$A$1:$G$49,MATCH(orders!$D210,products!$A$2:$A$49,0),MATCH(I$1,products!$A$1:$G$1,0))</f>
        <v>Exc</v>
      </c>
      <c r="J210" t="str">
        <f>INDEX(products!$A$1:$G$49,MATCH(orders!$D210,products!$A$2:$A$49,0),MATCH(J$1,products!$A$1:$G$1,0))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11"/>
        <v>29.16</v>
      </c>
      <c r="N210" t="str">
        <f t="shared" ref="N210:N273" si="12">IF(I210="Rob","Robusta",IF(I210 ="Exc","Excelsa",IF(I210="Ara","Arabica",IF(I210="Lib","Liberica",""))))</f>
        <v>Excelsa</v>
      </c>
      <c r="O210" t="str">
        <f t="shared" ref="O210:O273" si="13">IF(J210="M","Medium",IF(J210="L","Light",IF(J210="D","Dark")))</f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VLOOKUP(C211,customers!$A$1:$I$1001,2,0)</f>
        <v>Fransisco Malecky</v>
      </c>
      <c r="G211" s="2" t="str">
        <f>IF(VLOOKUP(C211,customers!$A$1:$I$1001,3,0)= 0,"",VLOOKUP(C211,customers!$A$1:$I$1001,3,0))</f>
        <v>fmalecky5t@list-manage.com</v>
      </c>
      <c r="H211" s="2" t="str">
        <f>VLOOKUP(C211,customers!$A$1:$I$1001,7,0)</f>
        <v>United Kingdom</v>
      </c>
      <c r="I211" t="str">
        <f>INDEX(products!$A$1:$G$49,MATCH(orders!$D211,products!$A$2:$A$49,0),MATCH(I$1,products!$A$1:$G$1,0))</f>
        <v>Ara</v>
      </c>
      <c r="J211" t="str">
        <f>INDEX(products!$A$1:$G$49,MATCH(orders!$D211,products!$A$2:$A$49,0),MATCH(J$1,products!$A$1:$G$1,0))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11"/>
        <v>6.75</v>
      </c>
      <c r="N211" t="str">
        <f t="shared" si="12"/>
        <v>Arabica</v>
      </c>
      <c r="O211" t="str">
        <f t="shared" si="13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VLOOKUP(C212,customers!$A$1:$I$1001,2,0)</f>
        <v>Anselma Attwater</v>
      </c>
      <c r="G212" s="2" t="str">
        <f>IF(VLOOKUP(C212,customers!$A$1:$I$1001,3,0)= 0,"",VLOOKUP(C212,customers!$A$1:$I$1001,3,0))</f>
        <v>aattwater5u@wikia.com</v>
      </c>
      <c r="H212" s="2" t="str">
        <f>VLOOKUP(C212,customers!$A$1:$I$1001,7,0)</f>
        <v>United States</v>
      </c>
      <c r="I212" t="str">
        <f>INDEX(products!$A$1:$G$49,MATCH(orders!$D212,products!$A$2:$A$49,0),MATCH(I$1,products!$A$1:$G$1,0))</f>
        <v>Lib</v>
      </c>
      <c r="J212" t="str">
        <f>INDEX(products!$A$1:$G$49,MATCH(orders!$D212,products!$A$2:$A$49,0),MATCH(J$1,products!$A$1:$G$1,0))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11"/>
        <v>51.8</v>
      </c>
      <c r="N212" t="str">
        <f t="shared" si="12"/>
        <v>Liberica</v>
      </c>
      <c r="O212" t="str">
        <f t="shared" si="13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VLOOKUP(C213,customers!$A$1:$I$1001,2,0)</f>
        <v>Minette Whellans</v>
      </c>
      <c r="G213" s="2" t="str">
        <f>IF(VLOOKUP(C213,customers!$A$1:$I$1001,3,0)= 0,"",VLOOKUP(C213,customers!$A$1:$I$1001,3,0))</f>
        <v>mwhellans5v@mapquest.com</v>
      </c>
      <c r="H213" s="2" t="str">
        <f>VLOOKUP(C213,customers!$A$1:$I$1001,7,0)</f>
        <v>United States</v>
      </c>
      <c r="I213" t="str">
        <f>INDEX(products!$A$1:$G$49,MATCH(orders!$D213,products!$A$2:$A$49,0),MATCH(I$1,products!$A$1:$G$1,0))</f>
        <v>Exc</v>
      </c>
      <c r="J213" t="str">
        <f>INDEX(products!$A$1:$G$49,MATCH(orders!$D213,products!$A$2:$A$49,0),MATCH(J$1,products!$A$1:$G$1,0))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11"/>
        <v>53.46</v>
      </c>
      <c r="N213" t="str">
        <f t="shared" si="12"/>
        <v>Excelsa</v>
      </c>
      <c r="O213" t="str">
        <f t="shared" si="13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VLOOKUP(C214,customers!$A$1:$I$1001,2,0)</f>
        <v>Dael Camilletti</v>
      </c>
      <c r="G214" s="2" t="str">
        <f>IF(VLOOKUP(C214,customers!$A$1:$I$1001,3,0)= 0,"",VLOOKUP(C214,customers!$A$1:$I$1001,3,0))</f>
        <v>dcamilletti5w@businesswire.com</v>
      </c>
      <c r="H214" s="2" t="str">
        <f>VLOOKUP(C214,customers!$A$1:$I$1001,7,0)</f>
        <v>United States</v>
      </c>
      <c r="I214" t="str">
        <f>INDEX(products!$A$1:$G$49,MATCH(orders!$D214,products!$A$2:$A$49,0),MATCH(I$1,products!$A$1:$G$1,0))</f>
        <v>Exc</v>
      </c>
      <c r="J214" t="str">
        <f>INDEX(products!$A$1:$G$49,MATCH(orders!$D214,products!$A$2:$A$49,0),MATCH(J$1,products!$A$1:$G$1,0))</f>
        <v>M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11"/>
        <v>14.58</v>
      </c>
      <c r="N214" t="str">
        <f t="shared" si="12"/>
        <v>Excelsa</v>
      </c>
      <c r="O214" t="str">
        <f t="shared" si="13"/>
        <v>Medium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VLOOKUP(C215,customers!$A$1:$I$1001,2,0)</f>
        <v>Emiline Galgey</v>
      </c>
      <c r="G215" s="2" t="str">
        <f>IF(VLOOKUP(C215,customers!$A$1:$I$1001,3,0)= 0,"",VLOOKUP(C215,customers!$A$1:$I$1001,3,0))</f>
        <v>egalgey5x@wufoo.com</v>
      </c>
      <c r="H215" s="2" t="str">
        <f>VLOOKUP(C215,customers!$A$1:$I$1001,7,0)</f>
        <v>United States</v>
      </c>
      <c r="I215" t="str">
        <f>INDEX(products!$A$1:$G$49,MATCH(orders!$D215,products!$A$2:$A$49,0),MATCH(I$1,products!$A$1:$G$1,0))</f>
        <v>Rob</v>
      </c>
      <c r="J215" t="str">
        <f>INDEX(products!$A$1:$G$49,MATCH(orders!$D215,products!$A$2:$A$49,0),MATCH(J$1,products!$A$1:$G$1,0))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11"/>
        <v>20.584999999999997</v>
      </c>
      <c r="N215" t="str">
        <f t="shared" si="12"/>
        <v>Robusta</v>
      </c>
      <c r="O215" t="str">
        <f t="shared" si="13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VLOOKUP(C216,customers!$A$1:$I$1001,2,0)</f>
        <v>Murdock Hame</v>
      </c>
      <c r="G216" s="2" t="str">
        <f>IF(VLOOKUP(C216,customers!$A$1:$I$1001,3,0)= 0,"",VLOOKUP(C216,customers!$A$1:$I$1001,3,0))</f>
        <v>mhame5y@newsvine.com</v>
      </c>
      <c r="H216" s="2" t="str">
        <f>VLOOKUP(C216,customers!$A$1:$I$1001,7,0)</f>
        <v>Ireland</v>
      </c>
      <c r="I216" t="str">
        <f>INDEX(products!$A$1:$G$49,MATCH(orders!$D216,products!$A$2:$A$49,0),MATCH(I$1,products!$A$1:$G$1,0))</f>
        <v>Lib</v>
      </c>
      <c r="J216" t="str">
        <f>INDEX(products!$A$1:$G$49,MATCH(orders!$D216,products!$A$2:$A$49,0),MATCH(J$1,products!$A$1:$G$1,0))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11"/>
        <v>31.7</v>
      </c>
      <c r="N216" t="str">
        <f t="shared" si="12"/>
        <v>Liberica</v>
      </c>
      <c r="O216" t="str">
        <f t="shared" si="13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VLOOKUP(C217,customers!$A$1:$I$1001,2,0)</f>
        <v>Ilka Gurnee</v>
      </c>
      <c r="G217" s="2" t="str">
        <f>IF(VLOOKUP(C217,customers!$A$1:$I$1001,3,0)= 0,"",VLOOKUP(C217,customers!$A$1:$I$1001,3,0))</f>
        <v>igurnee5z@usnews.com</v>
      </c>
      <c r="H217" s="2" t="str">
        <f>VLOOKUP(C217,customers!$A$1:$I$1001,7,0)</f>
        <v>United States</v>
      </c>
      <c r="I217" t="str">
        <f>INDEX(products!$A$1:$G$49,MATCH(orders!$D217,products!$A$2:$A$49,0),MATCH(I$1,products!$A$1:$G$1,0))</f>
        <v>Lib</v>
      </c>
      <c r="J217" t="str">
        <f>INDEX(products!$A$1:$G$49,MATCH(orders!$D217,products!$A$2:$A$49,0),MATCH(J$1,products!$A$1:$G$1,0))</f>
        <v>M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11"/>
        <v>23.31</v>
      </c>
      <c r="N217" t="str">
        <f t="shared" si="12"/>
        <v>Liberica</v>
      </c>
      <c r="O217" t="str">
        <f t="shared" si="13"/>
        <v>Medium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VLOOKUP(C218,customers!$A$1:$I$1001,2,0)</f>
        <v>Alfy Snowding</v>
      </c>
      <c r="G218" s="2" t="str">
        <f>IF(VLOOKUP(C218,customers!$A$1:$I$1001,3,0)= 0,"",VLOOKUP(C218,customers!$A$1:$I$1001,3,0))</f>
        <v>asnowding60@comsenz.com</v>
      </c>
      <c r="H218" s="2" t="str">
        <f>VLOOKUP(C218,customers!$A$1:$I$1001,7,0)</f>
        <v>United States</v>
      </c>
      <c r="I218" t="str">
        <f>INDEX(products!$A$1:$G$49,MATCH(orders!$D218,products!$A$2:$A$49,0),MATCH(I$1,products!$A$1:$G$1,0))</f>
        <v>Lib</v>
      </c>
      <c r="J218" t="str">
        <f>INDEX(products!$A$1:$G$49,MATCH(orders!$D218,products!$A$2:$A$49,0),MATCH(J$1,products!$A$1:$G$1,0))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11"/>
        <v>58.2</v>
      </c>
      <c r="N218" t="str">
        <f t="shared" si="12"/>
        <v>Liberica</v>
      </c>
      <c r="O218" t="str">
        <f t="shared" si="13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VLOOKUP(C219,customers!$A$1:$I$1001,2,0)</f>
        <v>Godfry Poinsett</v>
      </c>
      <c r="G219" s="2" t="str">
        <f>IF(VLOOKUP(C219,customers!$A$1:$I$1001,3,0)= 0,"",VLOOKUP(C219,customers!$A$1:$I$1001,3,0))</f>
        <v>gpoinsett61@berkeley.edu</v>
      </c>
      <c r="H219" s="2" t="str">
        <f>VLOOKUP(C219,customers!$A$1:$I$1001,7,0)</f>
        <v>United States</v>
      </c>
      <c r="I219" t="str">
        <f>INDEX(products!$A$1:$G$49,MATCH(orders!$D219,products!$A$2:$A$49,0),MATCH(I$1,products!$A$1:$G$1,0))</f>
        <v>Exc</v>
      </c>
      <c r="J219" t="str">
        <f>INDEX(products!$A$1:$G$49,MATCH(orders!$D219,products!$A$2:$A$49,0),MATCH(J$1,products!$A$1:$G$1,0))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11"/>
        <v>35.64</v>
      </c>
      <c r="N219" t="str">
        <f t="shared" si="12"/>
        <v>Excelsa</v>
      </c>
      <c r="O219" t="str">
        <f t="shared" si="13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VLOOKUP(C220,customers!$A$1:$I$1001,2,0)</f>
        <v>Rem Furman</v>
      </c>
      <c r="G220" s="2" t="str">
        <f>IF(VLOOKUP(C220,customers!$A$1:$I$1001,3,0)= 0,"",VLOOKUP(C220,customers!$A$1:$I$1001,3,0))</f>
        <v>rfurman62@t.co</v>
      </c>
      <c r="H220" s="2" t="str">
        <f>VLOOKUP(C220,customers!$A$1:$I$1001,7,0)</f>
        <v>Ireland</v>
      </c>
      <c r="I220" t="str">
        <f>INDEX(products!$A$1:$G$49,MATCH(orders!$D220,products!$A$2:$A$49,0),MATCH(I$1,products!$A$1:$G$1,0))</f>
        <v>Ara</v>
      </c>
      <c r="J220" t="str">
        <f>INDEX(products!$A$1:$G$49,MATCH(orders!$D220,products!$A$2:$A$49,0),MATCH(J$1,products!$A$1:$G$1,0))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11"/>
        <v>56.25</v>
      </c>
      <c r="N220" t="str">
        <f t="shared" si="12"/>
        <v>Arabica</v>
      </c>
      <c r="O220" t="str">
        <f t="shared" si="13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VLOOKUP(C221,customers!$A$1:$I$1001,2,0)</f>
        <v>Charis Crosier</v>
      </c>
      <c r="G221" s="2" t="str">
        <f>IF(VLOOKUP(C221,customers!$A$1:$I$1001,3,0)= 0,"",VLOOKUP(C221,customers!$A$1:$I$1001,3,0))</f>
        <v>ccrosier63@xrea.com</v>
      </c>
      <c r="H221" s="2" t="str">
        <f>VLOOKUP(C221,customers!$A$1:$I$1001,7,0)</f>
        <v>United States</v>
      </c>
      <c r="I221" t="str">
        <f>INDEX(products!$A$1:$G$49,MATCH(orders!$D221,products!$A$2:$A$49,0),MATCH(I$1,products!$A$1:$G$1,0))</f>
        <v>Ara</v>
      </c>
      <c r="J221" t="str">
        <f>INDEX(products!$A$1:$G$49,MATCH(orders!$D221,products!$A$2:$A$49,0),MATCH(J$1,products!$A$1:$G$1,0))</f>
        <v>D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11"/>
        <v>10.754999999999999</v>
      </c>
      <c r="N221" t="str">
        <f t="shared" si="12"/>
        <v>Arabica</v>
      </c>
      <c r="O221" t="str">
        <f t="shared" si="13"/>
        <v>Dark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VLOOKUP(C222,customers!$A$1:$I$1001,2,0)</f>
        <v>Charis Crosier</v>
      </c>
      <c r="G222" s="2" t="str">
        <f>IF(VLOOKUP(C222,customers!$A$1:$I$1001,3,0)= 0,"",VLOOKUP(C222,customers!$A$1:$I$1001,3,0))</f>
        <v>ccrosier63@xrea.com</v>
      </c>
      <c r="H222" s="2" t="str">
        <f>VLOOKUP(C222,customers!$A$1:$I$1001,7,0)</f>
        <v>United States</v>
      </c>
      <c r="I222" t="str">
        <f>INDEX(products!$A$1:$G$49,MATCH(orders!$D222,products!$A$2:$A$49,0),MATCH(I$1,products!$A$1:$G$1,0))</f>
        <v>Rob</v>
      </c>
      <c r="J222" t="str">
        <f>INDEX(products!$A$1:$G$49,MATCH(orders!$D222,products!$A$2:$A$49,0),MATCH(J$1,products!$A$1:$G$1,0))</f>
        <v>L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11"/>
        <v>14.924999999999999</v>
      </c>
      <c r="N222" t="str">
        <f t="shared" si="12"/>
        <v>Robusta</v>
      </c>
      <c r="O222" t="str">
        <f t="shared" si="13"/>
        <v>Light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VLOOKUP(C223,customers!$A$1:$I$1001,2,0)</f>
        <v>Lenka Rushmer</v>
      </c>
      <c r="G223" s="2" t="str">
        <f>IF(VLOOKUP(C223,customers!$A$1:$I$1001,3,0)= 0,"",VLOOKUP(C223,customers!$A$1:$I$1001,3,0))</f>
        <v>lrushmer65@europa.eu</v>
      </c>
      <c r="H223" s="2" t="str">
        <f>VLOOKUP(C223,customers!$A$1:$I$1001,7,0)</f>
        <v>United States</v>
      </c>
      <c r="I223" t="str">
        <f>INDEX(products!$A$1:$G$49,MATCH(orders!$D223,products!$A$2:$A$49,0),MATCH(I$1,products!$A$1:$G$1,0))</f>
        <v>Ara</v>
      </c>
      <c r="J223" t="str">
        <f>INDEX(products!$A$1:$G$49,MATCH(orders!$D223,products!$A$2:$A$49,0),MATCH(J$1,products!$A$1:$G$1,0))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11"/>
        <v>77.699999999999989</v>
      </c>
      <c r="N223" t="str">
        <f t="shared" si="12"/>
        <v>Arabica</v>
      </c>
      <c r="O223" t="str">
        <f t="shared" si="13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VLOOKUP(C224,customers!$A$1:$I$1001,2,0)</f>
        <v>Waneta Edinborough</v>
      </c>
      <c r="G224" s="2" t="str">
        <f>IF(VLOOKUP(C224,customers!$A$1:$I$1001,3,0)= 0,"",VLOOKUP(C224,customers!$A$1:$I$1001,3,0))</f>
        <v>wedinborough66@github.io</v>
      </c>
      <c r="H224" s="2" t="str">
        <f>VLOOKUP(C224,customers!$A$1:$I$1001,7,0)</f>
        <v>United States</v>
      </c>
      <c r="I224" t="str">
        <f>INDEX(products!$A$1:$G$49,MATCH(orders!$D224,products!$A$2:$A$49,0),MATCH(I$1,products!$A$1:$G$1,0))</f>
        <v>Lib</v>
      </c>
      <c r="J224" t="str">
        <f>INDEX(products!$A$1:$G$49,MATCH(orders!$D224,products!$A$2:$A$49,0),MATCH(J$1,products!$A$1:$G$1,0))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11"/>
        <v>23.31</v>
      </c>
      <c r="N224" t="str">
        <f t="shared" si="12"/>
        <v>Liberica</v>
      </c>
      <c r="O224" t="str">
        <f t="shared" si="13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VLOOKUP(C225,customers!$A$1:$I$1001,2,0)</f>
        <v>Bobbe Piggott</v>
      </c>
      <c r="G225" s="2" t="str">
        <f>IF(VLOOKUP(C225,customers!$A$1:$I$1001,3,0)= 0,"",VLOOKUP(C225,customers!$A$1:$I$1001,3,0))</f>
        <v/>
      </c>
      <c r="H225" s="2" t="str">
        <f>VLOOKUP(C225,customers!$A$1:$I$1001,7,0)</f>
        <v>United States</v>
      </c>
      <c r="I225" t="str">
        <f>INDEX(products!$A$1:$G$49,MATCH(orders!$D225,products!$A$2:$A$49,0),MATCH(I$1,products!$A$1:$G$1,0))</f>
        <v>Exc</v>
      </c>
      <c r="J225" t="str">
        <f>INDEX(products!$A$1:$G$49,MATCH(orders!$D225,products!$A$2:$A$49,0),MATCH(J$1,products!$A$1:$G$1,0))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11"/>
        <v>59.4</v>
      </c>
      <c r="N225" t="str">
        <f t="shared" si="12"/>
        <v>Excelsa</v>
      </c>
      <c r="O225" t="str">
        <f t="shared" si="13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VLOOKUP(C226,customers!$A$1:$I$1001,2,0)</f>
        <v>Ketty Bromehead</v>
      </c>
      <c r="G226" s="2" t="str">
        <f>IF(VLOOKUP(C226,customers!$A$1:$I$1001,3,0)= 0,"",VLOOKUP(C226,customers!$A$1:$I$1001,3,0))</f>
        <v>kbromehead68@un.org</v>
      </c>
      <c r="H226" s="2" t="str">
        <f>VLOOKUP(C226,customers!$A$1:$I$1001,7,0)</f>
        <v>United States</v>
      </c>
      <c r="I226" t="str">
        <f>INDEX(products!$A$1:$G$49,MATCH(orders!$D226,products!$A$2:$A$49,0),MATCH(I$1,products!$A$1:$G$1,0))</f>
        <v>Lib</v>
      </c>
      <c r="J226" t="str">
        <f>INDEX(products!$A$1:$G$49,MATCH(orders!$D226,products!$A$2:$A$49,0),MATCH(J$1,products!$A$1:$G$1,0))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11"/>
        <v>119.13999999999999</v>
      </c>
      <c r="N226" t="str">
        <f t="shared" si="12"/>
        <v>Liberica</v>
      </c>
      <c r="O226" t="str">
        <f t="shared" si="13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VLOOKUP(C227,customers!$A$1:$I$1001,2,0)</f>
        <v>Elsbeth Westerman</v>
      </c>
      <c r="G227" s="2" t="str">
        <f>IF(VLOOKUP(C227,customers!$A$1:$I$1001,3,0)= 0,"",VLOOKUP(C227,customers!$A$1:$I$1001,3,0))</f>
        <v>ewesterman69@si.edu</v>
      </c>
      <c r="H227" s="2" t="str">
        <f>VLOOKUP(C227,customers!$A$1:$I$1001,7,0)</f>
        <v>Ireland</v>
      </c>
      <c r="I227" t="str">
        <f>INDEX(products!$A$1:$G$49,MATCH(orders!$D227,products!$A$2:$A$49,0),MATCH(I$1,products!$A$1:$G$1,0))</f>
        <v>Ara</v>
      </c>
      <c r="J227" t="str">
        <f>INDEX(products!$A$1:$G$49,MATCH(orders!$D227,products!$A$2:$A$49,0),MATCH(J$1,products!$A$1:$G$1,0))</f>
        <v>D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11"/>
        <v>14.339999999999998</v>
      </c>
      <c r="N227" t="str">
        <f t="shared" si="12"/>
        <v>Arabica</v>
      </c>
      <c r="O227" t="str">
        <f t="shared" si="13"/>
        <v>Dark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VLOOKUP(C228,customers!$A$1:$I$1001,2,0)</f>
        <v>Anabelle Hutchens</v>
      </c>
      <c r="G228" s="2" t="str">
        <f>IF(VLOOKUP(C228,customers!$A$1:$I$1001,3,0)= 0,"",VLOOKUP(C228,customers!$A$1:$I$1001,3,0))</f>
        <v>ahutchens6a@amazonaws.com</v>
      </c>
      <c r="H228" s="2" t="str">
        <f>VLOOKUP(C228,customers!$A$1:$I$1001,7,0)</f>
        <v>United States</v>
      </c>
      <c r="I228" t="str">
        <f>INDEX(products!$A$1:$G$49,MATCH(orders!$D228,products!$A$2:$A$49,0),MATCH(I$1,products!$A$1:$G$1,0))</f>
        <v>Ara</v>
      </c>
      <c r="J228" t="str">
        <f>INDEX(products!$A$1:$G$49,MATCH(orders!$D228,products!$A$2:$A$49,0),MATCH(J$1,products!$A$1:$G$1,0))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11"/>
        <v>129.37499999999997</v>
      </c>
      <c r="N228" t="str">
        <f t="shared" si="12"/>
        <v>Arabica</v>
      </c>
      <c r="O228" t="str">
        <f t="shared" si="13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VLOOKUP(C229,customers!$A$1:$I$1001,2,0)</f>
        <v>Noak Wyvill</v>
      </c>
      <c r="G229" s="2" t="str">
        <f>IF(VLOOKUP(C229,customers!$A$1:$I$1001,3,0)= 0,"",VLOOKUP(C229,customers!$A$1:$I$1001,3,0))</f>
        <v>nwyvill6b@naver.com</v>
      </c>
      <c r="H229" s="2" t="str">
        <f>VLOOKUP(C229,customers!$A$1:$I$1001,7,0)</f>
        <v>United Kingdom</v>
      </c>
      <c r="I229" t="str">
        <f>INDEX(products!$A$1:$G$49,MATCH(orders!$D229,products!$A$2:$A$49,0),MATCH(I$1,products!$A$1:$G$1,0))</f>
        <v>Rob</v>
      </c>
      <c r="J229" t="str">
        <f>INDEX(products!$A$1:$G$49,MATCH(orders!$D229,products!$A$2:$A$49,0),MATCH(J$1,products!$A$1:$G$1,0))</f>
        <v>M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11"/>
        <v>16.11</v>
      </c>
      <c r="N229" t="str">
        <f t="shared" si="12"/>
        <v>Robusta</v>
      </c>
      <c r="O229" t="str">
        <f t="shared" si="13"/>
        <v>Medium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VLOOKUP(C230,customers!$A$1:$I$1001,2,0)</f>
        <v>Beltran Mathon</v>
      </c>
      <c r="G230" s="2" t="str">
        <f>IF(VLOOKUP(C230,customers!$A$1:$I$1001,3,0)= 0,"",VLOOKUP(C230,customers!$A$1:$I$1001,3,0))</f>
        <v>bmathon6c@barnesandnoble.com</v>
      </c>
      <c r="H230" s="2" t="str">
        <f>VLOOKUP(C230,customers!$A$1:$I$1001,7,0)</f>
        <v>United States</v>
      </c>
      <c r="I230" t="str">
        <f>INDEX(products!$A$1:$G$49,MATCH(orders!$D230,products!$A$2:$A$49,0),MATCH(I$1,products!$A$1:$G$1,0))</f>
        <v>Ara</v>
      </c>
      <c r="J230" t="str">
        <f>INDEX(products!$A$1:$G$49,MATCH(orders!$D230,products!$A$2:$A$49,0),MATCH(J$1,products!$A$1:$G$1,0))</f>
        <v>D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11"/>
        <v>17.924999999999997</v>
      </c>
      <c r="N230" t="str">
        <f t="shared" si="12"/>
        <v>Arabica</v>
      </c>
      <c r="O230" t="str">
        <f t="shared" si="13"/>
        <v>Dark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VLOOKUP(C231,customers!$A$1:$I$1001,2,0)</f>
        <v>Kristos Streight</v>
      </c>
      <c r="G231" s="2" t="str">
        <f>IF(VLOOKUP(C231,customers!$A$1:$I$1001,3,0)= 0,"",VLOOKUP(C231,customers!$A$1:$I$1001,3,0))</f>
        <v>kstreight6d@about.com</v>
      </c>
      <c r="H231" s="2" t="str">
        <f>VLOOKUP(C231,customers!$A$1:$I$1001,7,0)</f>
        <v>United States</v>
      </c>
      <c r="I231" t="str">
        <f>INDEX(products!$A$1:$G$49,MATCH(orders!$D231,products!$A$2:$A$49,0),MATCH(I$1,products!$A$1:$G$1,0))</f>
        <v>Lib</v>
      </c>
      <c r="J231" t="str">
        <f>INDEX(products!$A$1:$G$49,MATCH(orders!$D231,products!$A$2:$A$49,0),MATCH(J$1,products!$A$1:$G$1,0))</f>
        <v>L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11"/>
        <v>8.73</v>
      </c>
      <c r="N231" t="str">
        <f t="shared" si="12"/>
        <v>Liberica</v>
      </c>
      <c r="O231" t="str">
        <f t="shared" si="13"/>
        <v>Light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VLOOKUP(C232,customers!$A$1:$I$1001,2,0)</f>
        <v>Portie Cutchie</v>
      </c>
      <c r="G232" s="2" t="str">
        <f>IF(VLOOKUP(C232,customers!$A$1:$I$1001,3,0)= 0,"",VLOOKUP(C232,customers!$A$1:$I$1001,3,0))</f>
        <v>pcutchie6e@globo.com</v>
      </c>
      <c r="H232" s="2" t="str">
        <f>VLOOKUP(C232,customers!$A$1:$I$1001,7,0)</f>
        <v>United States</v>
      </c>
      <c r="I232" t="str">
        <f>INDEX(products!$A$1:$G$49,MATCH(orders!$D232,products!$A$2:$A$49,0),MATCH(I$1,products!$A$1:$G$1,0))</f>
        <v>Ara</v>
      </c>
      <c r="J232" t="str">
        <f>INDEX(products!$A$1:$G$49,MATCH(orders!$D232,products!$A$2:$A$49,0),MATCH(J$1,products!$A$1:$G$1,0))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11"/>
        <v>51.749999999999993</v>
      </c>
      <c r="N232" t="str">
        <f t="shared" si="12"/>
        <v>Arabica</v>
      </c>
      <c r="O232" t="str">
        <f t="shared" si="13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VLOOKUP(C233,customers!$A$1:$I$1001,2,0)</f>
        <v>Sinclare Edsell</v>
      </c>
      <c r="G233" s="2" t="str">
        <f>IF(VLOOKUP(C233,customers!$A$1:$I$1001,3,0)= 0,"",VLOOKUP(C233,customers!$A$1:$I$1001,3,0))</f>
        <v/>
      </c>
      <c r="H233" s="2" t="str">
        <f>VLOOKUP(C233,customers!$A$1:$I$1001,7,0)</f>
        <v>United States</v>
      </c>
      <c r="I233" t="str">
        <f>INDEX(products!$A$1:$G$49,MATCH(orders!$D233,products!$A$2:$A$49,0),MATCH(I$1,products!$A$1:$G$1,0))</f>
        <v>Lib</v>
      </c>
      <c r="J233" t="str">
        <f>INDEX(products!$A$1:$G$49,MATCH(orders!$D233,products!$A$2:$A$49,0),MATCH(J$1,products!$A$1:$G$1,0))</f>
        <v>L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11"/>
        <v>8.73</v>
      </c>
      <c r="N233" t="str">
        <f t="shared" si="12"/>
        <v>Liberica</v>
      </c>
      <c r="O233" t="str">
        <f t="shared" si="13"/>
        <v>Light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VLOOKUP(C234,customers!$A$1:$I$1001,2,0)</f>
        <v>Conny Gheraldi</v>
      </c>
      <c r="G234" s="2" t="str">
        <f>IF(VLOOKUP(C234,customers!$A$1:$I$1001,3,0)= 0,"",VLOOKUP(C234,customers!$A$1:$I$1001,3,0))</f>
        <v>cgheraldi6g@opera.com</v>
      </c>
      <c r="H234" s="2" t="str">
        <f>VLOOKUP(C234,customers!$A$1:$I$1001,7,0)</f>
        <v>United Kingdom</v>
      </c>
      <c r="I234" t="str">
        <f>INDEX(products!$A$1:$G$49,MATCH(orders!$D234,products!$A$2:$A$49,0),MATCH(I$1,products!$A$1:$G$1,0))</f>
        <v>Rob</v>
      </c>
      <c r="J234" t="str">
        <f>INDEX(products!$A$1:$G$49,MATCH(orders!$D234,products!$A$2:$A$49,0),MATCH(J$1,products!$A$1:$G$1,0))</f>
        <v>D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11"/>
        <v>23.774999999999999</v>
      </c>
      <c r="N234" t="str">
        <f t="shared" si="12"/>
        <v>Robusta</v>
      </c>
      <c r="O234" t="str">
        <f t="shared" si="13"/>
        <v>Dark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VLOOKUP(C235,customers!$A$1:$I$1001,2,0)</f>
        <v>Beryle Kenwell</v>
      </c>
      <c r="G235" s="2" t="str">
        <f>IF(VLOOKUP(C235,customers!$A$1:$I$1001,3,0)= 0,"",VLOOKUP(C235,customers!$A$1:$I$1001,3,0))</f>
        <v>bkenwell6h@over-blog.com</v>
      </c>
      <c r="H235" s="2" t="str">
        <f>VLOOKUP(C235,customers!$A$1:$I$1001,7,0)</f>
        <v>United States</v>
      </c>
      <c r="I235" t="str">
        <f>INDEX(products!$A$1:$G$49,MATCH(orders!$D235,products!$A$2:$A$49,0),MATCH(I$1,products!$A$1:$G$1,0))</f>
        <v>Exc</v>
      </c>
      <c r="J235" t="str">
        <f>INDEX(products!$A$1:$G$49,MATCH(orders!$D235,products!$A$2:$A$49,0),MATCH(J$1,products!$A$1:$G$1,0))</f>
        <v>L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11"/>
        <v>20.625</v>
      </c>
      <c r="N235" t="str">
        <f t="shared" si="12"/>
        <v>Excelsa</v>
      </c>
      <c r="O235" t="str">
        <f t="shared" si="13"/>
        <v>Light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VLOOKUP(C236,customers!$A$1:$I$1001,2,0)</f>
        <v>Tomas Sutty</v>
      </c>
      <c r="G236" s="2" t="str">
        <f>IF(VLOOKUP(C236,customers!$A$1:$I$1001,3,0)= 0,"",VLOOKUP(C236,customers!$A$1:$I$1001,3,0))</f>
        <v>tsutty6i@google.es</v>
      </c>
      <c r="H236" s="2" t="str">
        <f>VLOOKUP(C236,customers!$A$1:$I$1001,7,0)</f>
        <v>United States</v>
      </c>
      <c r="I236" t="str">
        <f>INDEX(products!$A$1:$G$49,MATCH(orders!$D236,products!$A$2:$A$49,0),MATCH(I$1,products!$A$1:$G$1,0))</f>
        <v>Lib</v>
      </c>
      <c r="J236" t="str">
        <f>INDEX(products!$A$1:$G$49,MATCH(orders!$D236,products!$A$2:$A$49,0),MATCH(J$1,products!$A$1:$G$1,0))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11"/>
        <v>36.454999999999998</v>
      </c>
      <c r="N236" t="str">
        <f t="shared" si="12"/>
        <v>Liberica</v>
      </c>
      <c r="O236" t="str">
        <f t="shared" si="13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VLOOKUP(C237,customers!$A$1:$I$1001,2,0)</f>
        <v>Samuele Ales0</v>
      </c>
      <c r="G237" s="2" t="str">
        <f>IF(VLOOKUP(C237,customers!$A$1:$I$1001,3,0)= 0,"",VLOOKUP(C237,customers!$A$1:$I$1001,3,0))</f>
        <v/>
      </c>
      <c r="H237" s="2" t="str">
        <f>VLOOKUP(C237,customers!$A$1:$I$1001,7,0)</f>
        <v>Ireland</v>
      </c>
      <c r="I237" t="str">
        <f>INDEX(products!$A$1:$G$49,MATCH(orders!$D237,products!$A$2:$A$49,0),MATCH(I$1,products!$A$1:$G$1,0))</f>
        <v>Lib</v>
      </c>
      <c r="J237" t="str">
        <f>INDEX(products!$A$1:$G$49,MATCH(orders!$D237,products!$A$2:$A$49,0),MATCH(J$1,products!$A$1:$G$1,0))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11"/>
        <v>182.27499999999998</v>
      </c>
      <c r="N237" t="str">
        <f t="shared" si="12"/>
        <v>Liberica</v>
      </c>
      <c r="O237" t="str">
        <f t="shared" si="13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VLOOKUP(C238,customers!$A$1:$I$1001,2,0)</f>
        <v>Carlie Harce</v>
      </c>
      <c r="G238" s="2" t="str">
        <f>IF(VLOOKUP(C238,customers!$A$1:$I$1001,3,0)= 0,"",VLOOKUP(C238,customers!$A$1:$I$1001,3,0))</f>
        <v>charce6k@cafepress.com</v>
      </c>
      <c r="H238" s="2" t="str">
        <f>VLOOKUP(C238,customers!$A$1:$I$1001,7,0)</f>
        <v>Ireland</v>
      </c>
      <c r="I238" t="str">
        <f>INDEX(products!$A$1:$G$49,MATCH(orders!$D238,products!$A$2:$A$49,0),MATCH(I$1,products!$A$1:$G$1,0))</f>
        <v>Lib</v>
      </c>
      <c r="J238" t="str">
        <f>INDEX(products!$A$1:$G$49,MATCH(orders!$D238,products!$A$2:$A$49,0),MATCH(J$1,products!$A$1:$G$1,0))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11"/>
        <v>89.35499999999999</v>
      </c>
      <c r="N238" t="str">
        <f t="shared" si="12"/>
        <v>Liberica</v>
      </c>
      <c r="O238" t="str">
        <f t="shared" si="13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VLOOKUP(C239,customers!$A$1:$I$1001,2,0)</f>
        <v>Craggy Bril</v>
      </c>
      <c r="G239" s="2" t="str">
        <f>IF(VLOOKUP(C239,customers!$A$1:$I$1001,3,0)= 0,"",VLOOKUP(C239,customers!$A$1:$I$1001,3,0))</f>
        <v/>
      </c>
      <c r="H239" s="2" t="str">
        <f>VLOOKUP(C239,customers!$A$1:$I$1001,7,0)</f>
        <v>United States</v>
      </c>
      <c r="I239" t="str">
        <f>INDEX(products!$A$1:$G$49,MATCH(orders!$D239,products!$A$2:$A$49,0),MATCH(I$1,products!$A$1:$G$1,0))</f>
        <v>Ara</v>
      </c>
      <c r="J239" t="str">
        <f>INDEX(products!$A$1:$G$49,MATCH(orders!$D239,products!$A$2:$A$49,0),MATCH(J$1,products!$A$1:$G$1,0))</f>
        <v>D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11"/>
        <v>3.5849999999999995</v>
      </c>
      <c r="N239" t="str">
        <f t="shared" si="12"/>
        <v>Arabica</v>
      </c>
      <c r="O239" t="str">
        <f t="shared" si="13"/>
        <v>Dark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VLOOKUP(C240,customers!$A$1:$I$1001,2,0)</f>
        <v>Friederike Drysdale</v>
      </c>
      <c r="G240" s="2" t="str">
        <f>IF(VLOOKUP(C240,customers!$A$1:$I$1001,3,0)= 0,"",VLOOKUP(C240,customers!$A$1:$I$1001,3,0))</f>
        <v>fdrysdale6m@symantec.com</v>
      </c>
      <c r="H240" s="2" t="str">
        <f>VLOOKUP(C240,customers!$A$1:$I$1001,7,0)</f>
        <v>United States</v>
      </c>
      <c r="I240" t="str">
        <f>INDEX(products!$A$1:$G$49,MATCH(orders!$D240,products!$A$2:$A$49,0),MATCH(I$1,products!$A$1:$G$1,0))</f>
        <v>Rob</v>
      </c>
      <c r="J240" t="str">
        <f>INDEX(products!$A$1:$G$49,MATCH(orders!$D240,products!$A$2:$A$49,0),MATCH(J$1,products!$A$1:$G$1,0))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11"/>
        <v>45.769999999999996</v>
      </c>
      <c r="N240" t="str">
        <f t="shared" si="12"/>
        <v>Robusta</v>
      </c>
      <c r="O240" t="str">
        <f t="shared" si="13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VLOOKUP(C241,customers!$A$1:$I$1001,2,0)</f>
        <v>Devon Magowan</v>
      </c>
      <c r="G241" s="2" t="str">
        <f>IF(VLOOKUP(C241,customers!$A$1:$I$1001,3,0)= 0,"",VLOOKUP(C241,customers!$A$1:$I$1001,3,0))</f>
        <v>dmagowan6n@fc2.com</v>
      </c>
      <c r="H241" s="2" t="str">
        <f>VLOOKUP(C241,customers!$A$1:$I$1001,7,0)</f>
        <v>United States</v>
      </c>
      <c r="I241" t="str">
        <f>INDEX(products!$A$1:$G$49,MATCH(orders!$D241,products!$A$2:$A$49,0),MATCH(I$1,products!$A$1:$G$1,0))</f>
        <v>Exc</v>
      </c>
      <c r="J241" t="str">
        <f>INDEX(products!$A$1:$G$49,MATCH(orders!$D241,products!$A$2:$A$49,0),MATCH(J$1,products!$A$1:$G$1,0))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11"/>
        <v>59.4</v>
      </c>
      <c r="N241" t="str">
        <f t="shared" si="12"/>
        <v>Excelsa</v>
      </c>
      <c r="O241" t="str">
        <f t="shared" si="13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VLOOKUP(C242,customers!$A$1:$I$1001,2,0)</f>
        <v>Codi Littrell</v>
      </c>
      <c r="G242" s="2" t="str">
        <f>IF(VLOOKUP(C242,customers!$A$1:$I$1001,3,0)= 0,"",VLOOKUP(C242,customers!$A$1:$I$1001,3,0))</f>
        <v/>
      </c>
      <c r="H242" s="2" t="str">
        <f>VLOOKUP(C242,customers!$A$1:$I$1001,7,0)</f>
        <v>United States</v>
      </c>
      <c r="I242" t="str">
        <f>INDEX(products!$A$1:$G$49,MATCH(orders!$D242,products!$A$2:$A$49,0),MATCH(I$1,products!$A$1:$G$1,0))</f>
        <v>Ara</v>
      </c>
      <c r="J242" t="str">
        <f>INDEX(products!$A$1:$G$49,MATCH(orders!$D242,products!$A$2:$A$49,0),MATCH(J$1,products!$A$1:$G$1,0))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11"/>
        <v>155.24999999999997</v>
      </c>
      <c r="N242" t="str">
        <f t="shared" si="12"/>
        <v>Arabica</v>
      </c>
      <c r="O242" t="str">
        <f t="shared" si="13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VLOOKUP(C243,customers!$A$1:$I$1001,2,0)</f>
        <v>Christel Speak</v>
      </c>
      <c r="G243" s="2" t="str">
        <f>IF(VLOOKUP(C243,customers!$A$1:$I$1001,3,0)= 0,"",VLOOKUP(C243,customers!$A$1:$I$1001,3,0))</f>
        <v/>
      </c>
      <c r="H243" s="2" t="str">
        <f>VLOOKUP(C243,customers!$A$1:$I$1001,7,0)</f>
        <v>United States</v>
      </c>
      <c r="I243" t="str">
        <f>INDEX(products!$A$1:$G$49,MATCH(orders!$D243,products!$A$2:$A$49,0),MATCH(I$1,products!$A$1:$G$1,0))</f>
        <v>Rob</v>
      </c>
      <c r="J243" t="str">
        <f>INDEX(products!$A$1:$G$49,MATCH(orders!$D243,products!$A$2:$A$49,0),MATCH(J$1,products!$A$1:$G$1,0))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11"/>
        <v>45.769999999999996</v>
      </c>
      <c r="N243" t="str">
        <f t="shared" si="12"/>
        <v>Robusta</v>
      </c>
      <c r="O243" t="str">
        <f t="shared" si="13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VLOOKUP(C244,customers!$A$1:$I$1001,2,0)</f>
        <v>Sibella Rushbrooke</v>
      </c>
      <c r="G244" s="2" t="str">
        <f>IF(VLOOKUP(C244,customers!$A$1:$I$1001,3,0)= 0,"",VLOOKUP(C244,customers!$A$1:$I$1001,3,0))</f>
        <v>srushbrooke6q@youku.com</v>
      </c>
      <c r="H244" s="2" t="str">
        <f>VLOOKUP(C244,customers!$A$1:$I$1001,7,0)</f>
        <v>United States</v>
      </c>
      <c r="I244" t="str">
        <f>INDEX(products!$A$1:$G$49,MATCH(orders!$D244,products!$A$2:$A$49,0),MATCH(I$1,products!$A$1:$G$1,0))</f>
        <v>Exc</v>
      </c>
      <c r="J244" t="str">
        <f>INDEX(products!$A$1:$G$49,MATCH(orders!$D244,products!$A$2:$A$49,0),MATCH(J$1,products!$A$1:$G$1,0))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11"/>
        <v>36.450000000000003</v>
      </c>
      <c r="N244" t="str">
        <f t="shared" si="12"/>
        <v>Excelsa</v>
      </c>
      <c r="O244" t="str">
        <f t="shared" si="13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VLOOKUP(C245,customers!$A$1:$I$1001,2,0)</f>
        <v>Tammie Drynan</v>
      </c>
      <c r="G245" s="2" t="str">
        <f>IF(VLOOKUP(C245,customers!$A$1:$I$1001,3,0)= 0,"",VLOOKUP(C245,customers!$A$1:$I$1001,3,0))</f>
        <v>tdrynan6r@deviantart.com</v>
      </c>
      <c r="H245" s="2" t="str">
        <f>VLOOKUP(C245,customers!$A$1:$I$1001,7,0)</f>
        <v>United States</v>
      </c>
      <c r="I245" t="str">
        <f>INDEX(products!$A$1:$G$49,MATCH(orders!$D245,products!$A$2:$A$49,0),MATCH(I$1,products!$A$1:$G$1,0))</f>
        <v>Exc</v>
      </c>
      <c r="J245" t="str">
        <f>INDEX(products!$A$1:$G$49,MATCH(orders!$D245,products!$A$2:$A$49,0),MATCH(J$1,products!$A$1:$G$1,0))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11"/>
        <v>29.16</v>
      </c>
      <c r="N245" t="str">
        <f t="shared" si="12"/>
        <v>Excelsa</v>
      </c>
      <c r="O245" t="str">
        <f t="shared" si="13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VLOOKUP(C246,customers!$A$1:$I$1001,2,0)</f>
        <v>Effie Yurkov</v>
      </c>
      <c r="G246" s="2" t="str">
        <f>IF(VLOOKUP(C246,customers!$A$1:$I$1001,3,0)= 0,"",VLOOKUP(C246,customers!$A$1:$I$1001,3,0))</f>
        <v>eyurkov6s@hud.gov</v>
      </c>
      <c r="H246" s="2" t="str">
        <f>VLOOKUP(C246,customers!$A$1:$I$1001,7,0)</f>
        <v>United States</v>
      </c>
      <c r="I246" t="str">
        <f>INDEX(products!$A$1:$G$49,MATCH(orders!$D246,products!$A$2:$A$49,0),MATCH(I$1,products!$A$1:$G$1,0))</f>
        <v>Lib</v>
      </c>
      <c r="J246" t="str">
        <f>INDEX(products!$A$1:$G$49,MATCH(orders!$D246,products!$A$2:$A$49,0),MATCH(J$1,products!$A$1:$G$1,0))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11"/>
        <v>133.85999999999999</v>
      </c>
      <c r="N246" t="str">
        <f t="shared" si="12"/>
        <v>Liberica</v>
      </c>
      <c r="O246" t="str">
        <f t="shared" si="13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VLOOKUP(C247,customers!$A$1:$I$1001,2,0)</f>
        <v>Lexie Mallan</v>
      </c>
      <c r="G247" s="2" t="str">
        <f>IF(VLOOKUP(C247,customers!$A$1:$I$1001,3,0)= 0,"",VLOOKUP(C247,customers!$A$1:$I$1001,3,0))</f>
        <v>lmallan6t@state.gov</v>
      </c>
      <c r="H247" s="2" t="str">
        <f>VLOOKUP(C247,customers!$A$1:$I$1001,7,0)</f>
        <v>United States</v>
      </c>
      <c r="I247" t="str">
        <f>INDEX(products!$A$1:$G$49,MATCH(orders!$D247,products!$A$2:$A$49,0),MATCH(I$1,products!$A$1:$G$1,0))</f>
        <v>Rob</v>
      </c>
      <c r="J247" t="str">
        <f>INDEX(products!$A$1:$G$49,MATCH(orders!$D247,products!$A$2:$A$49,0),MATCH(J$1,products!$A$1:$G$1,0))</f>
        <v>D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11"/>
        <v>23.774999999999999</v>
      </c>
      <c r="N247" t="str">
        <f t="shared" si="12"/>
        <v>Robusta</v>
      </c>
      <c r="O247" t="str">
        <f t="shared" si="13"/>
        <v>Dark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VLOOKUP(C248,customers!$A$1:$I$1001,2,0)</f>
        <v>Georgena Bentjens</v>
      </c>
      <c r="G248" s="2" t="str">
        <f>IF(VLOOKUP(C248,customers!$A$1:$I$1001,3,0)= 0,"",VLOOKUP(C248,customers!$A$1:$I$1001,3,0))</f>
        <v>gbentjens6u@netlog.com</v>
      </c>
      <c r="H248" s="2" t="str">
        <f>VLOOKUP(C248,customers!$A$1:$I$1001,7,0)</f>
        <v>United Kingdom</v>
      </c>
      <c r="I248" t="str">
        <f>INDEX(products!$A$1:$G$49,MATCH(orders!$D248,products!$A$2:$A$49,0),MATCH(I$1,products!$A$1:$G$1,0))</f>
        <v>Lib</v>
      </c>
      <c r="J248" t="str">
        <f>INDEX(products!$A$1:$G$49,MATCH(orders!$D248,products!$A$2:$A$49,0),MATCH(J$1,products!$A$1:$G$1,0))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11"/>
        <v>38.849999999999994</v>
      </c>
      <c r="N248" t="str">
        <f t="shared" si="12"/>
        <v>Liberica</v>
      </c>
      <c r="O248" t="str">
        <f t="shared" si="13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VLOOKUP(C249,customers!$A$1:$I$1001,2,0)</f>
        <v>Delmar Beasant</v>
      </c>
      <c r="G249" s="2" t="str">
        <f>IF(VLOOKUP(C249,customers!$A$1:$I$1001,3,0)= 0,"",VLOOKUP(C249,customers!$A$1:$I$1001,3,0))</f>
        <v/>
      </c>
      <c r="H249" s="2" t="str">
        <f>VLOOKUP(C249,customers!$A$1:$I$1001,7,0)</f>
        <v>Ireland</v>
      </c>
      <c r="I249" t="str">
        <f>INDEX(products!$A$1:$G$49,MATCH(orders!$D249,products!$A$2:$A$49,0),MATCH(I$1,products!$A$1:$G$1,0))</f>
        <v>Ara</v>
      </c>
      <c r="J249" t="str">
        <f>INDEX(products!$A$1:$G$49,MATCH(orders!$D249,products!$A$2:$A$49,0),MATCH(J$1,products!$A$1:$G$1,0))</f>
        <v>D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11"/>
        <v>21.509999999999998</v>
      </c>
      <c r="N249" t="str">
        <f t="shared" si="12"/>
        <v>Arabica</v>
      </c>
      <c r="O249" t="str">
        <f t="shared" si="13"/>
        <v>Dark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VLOOKUP(C250,customers!$A$1:$I$1001,2,0)</f>
        <v>Lyn Entwistle</v>
      </c>
      <c r="G250" s="2" t="str">
        <f>IF(VLOOKUP(C250,customers!$A$1:$I$1001,3,0)= 0,"",VLOOKUP(C250,customers!$A$1:$I$1001,3,0))</f>
        <v>lentwistle6w@omniture.com</v>
      </c>
      <c r="H250" s="2" t="str">
        <f>VLOOKUP(C250,customers!$A$1:$I$1001,7,0)</f>
        <v>United States</v>
      </c>
      <c r="I250" t="str">
        <f>INDEX(products!$A$1:$G$49,MATCH(orders!$D250,products!$A$2:$A$49,0),MATCH(I$1,products!$A$1:$G$1,0))</f>
        <v>Ara</v>
      </c>
      <c r="J250" t="str">
        <f>INDEX(products!$A$1:$G$49,MATCH(orders!$D250,products!$A$2:$A$49,0),MATCH(J$1,products!$A$1:$G$1,0))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11"/>
        <v>9.9499999999999993</v>
      </c>
      <c r="N250" t="str">
        <f t="shared" si="12"/>
        <v>Arabica</v>
      </c>
      <c r="O250" t="str">
        <f t="shared" si="13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VLOOKUP(C251,customers!$A$1:$I$1001,2,0)</f>
        <v>Zacharias Kiffe</v>
      </c>
      <c r="G251" s="2" t="str">
        <f>IF(VLOOKUP(C251,customers!$A$1:$I$1001,3,0)= 0,"",VLOOKUP(C251,customers!$A$1:$I$1001,3,0))</f>
        <v>zkiffe74@cyberchimps.com</v>
      </c>
      <c r="H251" s="2" t="str">
        <f>VLOOKUP(C251,customers!$A$1:$I$1001,7,0)</f>
        <v>United States</v>
      </c>
      <c r="I251" t="str">
        <f>INDEX(products!$A$1:$G$49,MATCH(orders!$D251,products!$A$2:$A$49,0),MATCH(I$1,products!$A$1:$G$1,0))</f>
        <v>Lib</v>
      </c>
      <c r="J251" t="str">
        <f>INDEX(products!$A$1:$G$49,MATCH(orders!$D251,products!$A$2:$A$49,0),MATCH(J$1,products!$A$1:$G$1,0))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11"/>
        <v>15.85</v>
      </c>
      <c r="N251" t="str">
        <f t="shared" si="12"/>
        <v>Liberica</v>
      </c>
      <c r="O251" t="str">
        <f t="shared" si="13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VLOOKUP(C252,customers!$A$1:$I$1001,2,0)</f>
        <v>Mercedes Acott</v>
      </c>
      <c r="G252" s="2" t="str">
        <f>IF(VLOOKUP(C252,customers!$A$1:$I$1001,3,0)= 0,"",VLOOKUP(C252,customers!$A$1:$I$1001,3,0))</f>
        <v>macott6y@pagesperso-orange.fr</v>
      </c>
      <c r="H252" s="2" t="str">
        <f>VLOOKUP(C252,customers!$A$1:$I$1001,7,0)</f>
        <v>United States</v>
      </c>
      <c r="I252" t="str">
        <f>INDEX(products!$A$1:$G$49,MATCH(orders!$D252,products!$A$2:$A$49,0),MATCH(I$1,products!$A$1:$G$1,0))</f>
        <v>Rob</v>
      </c>
      <c r="J252" t="str">
        <f>INDEX(products!$A$1:$G$49,MATCH(orders!$D252,products!$A$2:$A$49,0),MATCH(J$1,products!$A$1:$G$1,0))</f>
        <v>L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11"/>
        <v>2.9849999999999999</v>
      </c>
      <c r="N252" t="str">
        <f t="shared" si="12"/>
        <v>Robusta</v>
      </c>
      <c r="O252" t="str">
        <f t="shared" si="13"/>
        <v>Light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VLOOKUP(C253,customers!$A$1:$I$1001,2,0)</f>
        <v>Connor Heaviside</v>
      </c>
      <c r="G253" s="2" t="str">
        <f>IF(VLOOKUP(C253,customers!$A$1:$I$1001,3,0)= 0,"",VLOOKUP(C253,customers!$A$1:$I$1001,3,0))</f>
        <v>cheaviside6z@rediff.com</v>
      </c>
      <c r="H253" s="2" t="str">
        <f>VLOOKUP(C253,customers!$A$1:$I$1001,7,0)</f>
        <v>United States</v>
      </c>
      <c r="I253" t="str">
        <f>INDEX(products!$A$1:$G$49,MATCH(orders!$D253,products!$A$2:$A$49,0),MATCH(I$1,products!$A$1:$G$1,0))</f>
        <v>Exc</v>
      </c>
      <c r="J253" t="str">
        <f>INDEX(products!$A$1:$G$49,MATCH(orders!$D253,products!$A$2:$A$49,0),MATCH(J$1,products!$A$1:$G$1,0))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11"/>
        <v>68.75</v>
      </c>
      <c r="N253" t="str">
        <f t="shared" si="12"/>
        <v>Excelsa</v>
      </c>
      <c r="O253" t="str">
        <f t="shared" si="13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VLOOKUP(C254,customers!$A$1:$I$1001,2,0)</f>
        <v>Devy Bulbrook</v>
      </c>
      <c r="G254" s="2" t="str">
        <f>IF(VLOOKUP(C254,customers!$A$1:$I$1001,3,0)= 0,"",VLOOKUP(C254,customers!$A$1:$I$1001,3,0))</f>
        <v/>
      </c>
      <c r="H254" s="2" t="str">
        <f>VLOOKUP(C254,customers!$A$1:$I$1001,7,0)</f>
        <v>United States</v>
      </c>
      <c r="I254" t="str">
        <f>INDEX(products!$A$1:$G$49,MATCH(orders!$D254,products!$A$2:$A$49,0),MATCH(I$1,products!$A$1:$G$1,0))</f>
        <v>Ara</v>
      </c>
      <c r="J254" t="str">
        <f>INDEX(products!$A$1:$G$49,MATCH(orders!$D254,products!$A$2:$A$49,0),MATCH(J$1,products!$A$1:$G$1,0))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11"/>
        <v>29.849999999999998</v>
      </c>
      <c r="N254" t="str">
        <f t="shared" si="12"/>
        <v>Arabica</v>
      </c>
      <c r="O254" t="str">
        <f t="shared" si="13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VLOOKUP(C255,customers!$A$1:$I$1001,2,0)</f>
        <v>Leia Kernan</v>
      </c>
      <c r="G255" s="2" t="str">
        <f>IF(VLOOKUP(C255,customers!$A$1:$I$1001,3,0)= 0,"",VLOOKUP(C255,customers!$A$1:$I$1001,3,0))</f>
        <v>lkernan71@wsj.com</v>
      </c>
      <c r="H255" s="2" t="str">
        <f>VLOOKUP(C255,customers!$A$1:$I$1001,7,0)</f>
        <v>United States</v>
      </c>
      <c r="I255" t="str">
        <f>INDEX(products!$A$1:$G$49,MATCH(orders!$D255,products!$A$2:$A$49,0),MATCH(I$1,products!$A$1:$G$1,0))</f>
        <v>Lib</v>
      </c>
      <c r="J255" t="str">
        <f>INDEX(products!$A$1:$G$49,MATCH(orders!$D255,products!$A$2:$A$49,0),MATCH(J$1,products!$A$1:$G$1,0))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11"/>
        <v>58.2</v>
      </c>
      <c r="N255" t="str">
        <f t="shared" si="12"/>
        <v>Liberica</v>
      </c>
      <c r="O255" t="str">
        <f t="shared" si="13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VLOOKUP(C256,customers!$A$1:$I$1001,2,0)</f>
        <v>Rosaline McLae</v>
      </c>
      <c r="G256" s="2" t="str">
        <f>IF(VLOOKUP(C256,customers!$A$1:$I$1001,3,0)= 0,"",VLOOKUP(C256,customers!$A$1:$I$1001,3,0))</f>
        <v>rmclae72@dailymotion.com</v>
      </c>
      <c r="H256" s="2" t="str">
        <f>VLOOKUP(C256,customers!$A$1:$I$1001,7,0)</f>
        <v>United Kingdom</v>
      </c>
      <c r="I256" t="str">
        <f>INDEX(products!$A$1:$G$49,MATCH(orders!$D256,products!$A$2:$A$49,0),MATCH(I$1,products!$A$1:$G$1,0))</f>
        <v>Rob</v>
      </c>
      <c r="J256" t="str">
        <f>INDEX(products!$A$1:$G$49,MATCH(orders!$D256,products!$A$2:$A$49,0),MATCH(J$1,products!$A$1:$G$1,0))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11"/>
        <v>28.679999999999996</v>
      </c>
      <c r="N256" t="str">
        <f t="shared" si="12"/>
        <v>Robusta</v>
      </c>
      <c r="O256" t="str">
        <f t="shared" si="13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VLOOKUP(C257,customers!$A$1:$I$1001,2,0)</f>
        <v>Cleve Blowfelde</v>
      </c>
      <c r="G257" s="2" t="str">
        <f>IF(VLOOKUP(C257,customers!$A$1:$I$1001,3,0)= 0,"",VLOOKUP(C257,customers!$A$1:$I$1001,3,0))</f>
        <v>cblowfelde73@ustream.tv</v>
      </c>
      <c r="H257" s="2" t="str">
        <f>VLOOKUP(C257,customers!$A$1:$I$1001,7,0)</f>
        <v>United States</v>
      </c>
      <c r="I257" t="str">
        <f>INDEX(products!$A$1:$G$49,MATCH(orders!$D257,products!$A$2:$A$49,0),MATCH(I$1,products!$A$1:$G$1,0))</f>
        <v>Rob</v>
      </c>
      <c r="J257" t="str">
        <f>INDEX(products!$A$1:$G$49,MATCH(orders!$D257,products!$A$2:$A$49,0),MATCH(J$1,products!$A$1:$G$1,0))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11"/>
        <v>21.509999999999998</v>
      </c>
      <c r="N257" t="str">
        <f t="shared" si="12"/>
        <v>Robusta</v>
      </c>
      <c r="O257" t="str">
        <f t="shared" si="13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VLOOKUP(C258,customers!$A$1:$I$1001,2,0)</f>
        <v>Zacharias Kiffe</v>
      </c>
      <c r="G258" s="2" t="str">
        <f>IF(VLOOKUP(C258,customers!$A$1:$I$1001,3,0)= 0,"",VLOOKUP(C258,customers!$A$1:$I$1001,3,0))</f>
        <v>zkiffe74@cyberchimps.com</v>
      </c>
      <c r="H258" s="2" t="str">
        <f>VLOOKUP(C258,customers!$A$1:$I$1001,7,0)</f>
        <v>United States</v>
      </c>
      <c r="I258" t="str">
        <f>INDEX(products!$A$1:$G$49,MATCH(orders!$D258,products!$A$2:$A$49,0),MATCH(I$1,products!$A$1:$G$1,0))</f>
        <v>Lib</v>
      </c>
      <c r="J258" t="str">
        <f>INDEX(products!$A$1:$G$49,MATCH(orders!$D258,products!$A$2:$A$49,0),MATCH(J$1,products!$A$1:$G$1,0))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11"/>
        <v>17.46</v>
      </c>
      <c r="N258" t="str">
        <f t="shared" si="12"/>
        <v>Liberica</v>
      </c>
      <c r="O258" t="str">
        <f t="shared" si="13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VLOOKUP(C259,customers!$A$1:$I$1001,2,0)</f>
        <v>Denyse O'Calleran</v>
      </c>
      <c r="G259" s="2" t="str">
        <f>IF(VLOOKUP(C259,customers!$A$1:$I$1001,3,0)= 0,"",VLOOKUP(C259,customers!$A$1:$I$1001,3,0))</f>
        <v>docalleran75@ucla.edu</v>
      </c>
      <c r="H259" s="2" t="str">
        <f>VLOOKUP(C259,customers!$A$1:$I$1001,7,0)</f>
        <v>United States</v>
      </c>
      <c r="I259" t="str">
        <f>INDEX(products!$A$1:$G$49,MATCH(orders!$D259,products!$A$2:$A$49,0),MATCH(I$1,products!$A$1:$G$1,0))</f>
        <v>Exc</v>
      </c>
      <c r="J259" t="str">
        <f>INDEX(products!$A$1:$G$49,MATCH(orders!$D259,products!$A$2:$A$49,0),MATCH(J$1,products!$A$1:$G$1,0))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4">L259*E259</f>
        <v>27.945</v>
      </c>
      <c r="N259" t="str">
        <f t="shared" si="12"/>
        <v>Excelsa</v>
      </c>
      <c r="O259" t="str">
        <f t="shared" si="13"/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VLOOKUP(C260,customers!$A$1:$I$1001,2,0)</f>
        <v>Cobby Cromwell</v>
      </c>
      <c r="G260" s="2" t="str">
        <f>IF(VLOOKUP(C260,customers!$A$1:$I$1001,3,0)= 0,"",VLOOKUP(C260,customers!$A$1:$I$1001,3,0))</f>
        <v>ccromwell76@desdev.cn</v>
      </c>
      <c r="H260" s="2" t="str">
        <f>VLOOKUP(C260,customers!$A$1:$I$1001,7,0)</f>
        <v>United States</v>
      </c>
      <c r="I260" t="str">
        <f>INDEX(products!$A$1:$G$49,MATCH(orders!$D260,products!$A$2:$A$49,0),MATCH(I$1,products!$A$1:$G$1,0))</f>
        <v>Exc</v>
      </c>
      <c r="J260" t="str">
        <f>INDEX(products!$A$1:$G$49,MATCH(orders!$D260,products!$A$2:$A$49,0),MATCH(J$1,products!$A$1:$G$1,0))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4"/>
        <v>139.72499999999999</v>
      </c>
      <c r="N260" t="str">
        <f t="shared" si="12"/>
        <v>Excelsa</v>
      </c>
      <c r="O260" t="str">
        <f t="shared" si="13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VLOOKUP(C261,customers!$A$1:$I$1001,2,0)</f>
        <v>Irv Hay</v>
      </c>
      <c r="G261" s="2" t="str">
        <f>IF(VLOOKUP(C261,customers!$A$1:$I$1001,3,0)= 0,"",VLOOKUP(C261,customers!$A$1:$I$1001,3,0))</f>
        <v>ihay77@lulu.com</v>
      </c>
      <c r="H261" s="2" t="str">
        <f>VLOOKUP(C261,customers!$A$1:$I$1001,7,0)</f>
        <v>United Kingdom</v>
      </c>
      <c r="I261" t="str">
        <f>INDEX(products!$A$1:$G$49,MATCH(orders!$D261,products!$A$2:$A$49,0),MATCH(I$1,products!$A$1:$G$1,0))</f>
        <v>Rob</v>
      </c>
      <c r="J261" t="str">
        <f>INDEX(products!$A$1:$G$49,MATCH(orders!$D261,products!$A$2:$A$49,0),MATCH(J$1,products!$A$1:$G$1,0))</f>
        <v>L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4"/>
        <v>5.97</v>
      </c>
      <c r="N261" t="str">
        <f t="shared" si="12"/>
        <v>Robusta</v>
      </c>
      <c r="O261" t="str">
        <f t="shared" si="13"/>
        <v>Light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VLOOKUP(C262,customers!$A$1:$I$1001,2,0)</f>
        <v>Tani Taffarello</v>
      </c>
      <c r="G262" s="2" t="str">
        <f>IF(VLOOKUP(C262,customers!$A$1:$I$1001,3,0)= 0,"",VLOOKUP(C262,customers!$A$1:$I$1001,3,0))</f>
        <v>ttaffarello78@sciencedaily.com</v>
      </c>
      <c r="H262" s="2" t="str">
        <f>VLOOKUP(C262,customers!$A$1:$I$1001,7,0)</f>
        <v>United States</v>
      </c>
      <c r="I262" t="str">
        <f>INDEX(products!$A$1:$G$49,MATCH(orders!$D262,products!$A$2:$A$49,0),MATCH(I$1,products!$A$1:$G$1,0))</f>
        <v>Rob</v>
      </c>
      <c r="J262" t="str">
        <f>INDEX(products!$A$1:$G$49,MATCH(orders!$D262,products!$A$2:$A$49,0),MATCH(J$1,products!$A$1:$G$1,0))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4"/>
        <v>27.484999999999996</v>
      </c>
      <c r="N262" t="str">
        <f t="shared" si="12"/>
        <v>Robusta</v>
      </c>
      <c r="O262" t="str">
        <f t="shared" si="13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VLOOKUP(C263,customers!$A$1:$I$1001,2,0)</f>
        <v>Monique Canty</v>
      </c>
      <c r="G263" s="2" t="str">
        <f>IF(VLOOKUP(C263,customers!$A$1:$I$1001,3,0)= 0,"",VLOOKUP(C263,customers!$A$1:$I$1001,3,0))</f>
        <v>mcanty79@jigsy.com</v>
      </c>
      <c r="H263" s="2" t="str">
        <f>VLOOKUP(C263,customers!$A$1:$I$1001,7,0)</f>
        <v>United States</v>
      </c>
      <c r="I263" t="str">
        <f>INDEX(products!$A$1:$G$49,MATCH(orders!$D263,products!$A$2:$A$49,0),MATCH(I$1,products!$A$1:$G$1,0))</f>
        <v>Rob</v>
      </c>
      <c r="J263" t="str">
        <f>INDEX(products!$A$1:$G$49,MATCH(orders!$D263,products!$A$2:$A$49,0),MATCH(J$1,products!$A$1:$G$1,0))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4"/>
        <v>59.75</v>
      </c>
      <c r="N263" t="str">
        <f t="shared" si="12"/>
        <v>Robusta</v>
      </c>
      <c r="O263" t="str">
        <f t="shared" si="13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VLOOKUP(C264,customers!$A$1:$I$1001,2,0)</f>
        <v>Javier Kopke</v>
      </c>
      <c r="G264" s="2" t="str">
        <f>IF(VLOOKUP(C264,customers!$A$1:$I$1001,3,0)= 0,"",VLOOKUP(C264,customers!$A$1:$I$1001,3,0))</f>
        <v>jkopke7a@auda.org.au</v>
      </c>
      <c r="H264" s="2" t="str">
        <f>VLOOKUP(C264,customers!$A$1:$I$1001,7,0)</f>
        <v>United States</v>
      </c>
      <c r="I264" t="str">
        <f>INDEX(products!$A$1:$G$49,MATCH(orders!$D264,products!$A$2:$A$49,0),MATCH(I$1,products!$A$1:$G$1,0))</f>
        <v>Exc</v>
      </c>
      <c r="J264" t="str">
        <f>INDEX(products!$A$1:$G$49,MATCH(orders!$D264,products!$A$2:$A$49,0),MATCH(J$1,products!$A$1:$G$1,0))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4"/>
        <v>41.25</v>
      </c>
      <c r="N264" t="str">
        <f t="shared" si="12"/>
        <v>Excelsa</v>
      </c>
      <c r="O264" t="str">
        <f t="shared" si="13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VLOOKUP(C265,customers!$A$1:$I$1001,2,0)</f>
        <v>Mar McIver</v>
      </c>
      <c r="G265" s="2" t="str">
        <f>IF(VLOOKUP(C265,customers!$A$1:$I$1001,3,0)= 0,"",VLOOKUP(C265,customers!$A$1:$I$1001,3,0))</f>
        <v/>
      </c>
      <c r="H265" s="2" t="str">
        <f>VLOOKUP(C265,customers!$A$1:$I$1001,7,0)</f>
        <v>United States</v>
      </c>
      <c r="I265" t="str">
        <f>INDEX(products!$A$1:$G$49,MATCH(orders!$D265,products!$A$2:$A$49,0),MATCH(I$1,products!$A$1:$G$1,0))</f>
        <v>Lib</v>
      </c>
      <c r="J265" t="str">
        <f>INDEX(products!$A$1:$G$49,MATCH(orders!$D265,products!$A$2:$A$49,0),MATCH(J$1,products!$A$1:$G$1,0))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4"/>
        <v>133.85999999999999</v>
      </c>
      <c r="N265" t="str">
        <f t="shared" si="12"/>
        <v>Liberica</v>
      </c>
      <c r="O265" t="str">
        <f t="shared" si="13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VLOOKUP(C266,customers!$A$1:$I$1001,2,0)</f>
        <v>Arabella Fransewich</v>
      </c>
      <c r="G266" s="2" t="str">
        <f>IF(VLOOKUP(C266,customers!$A$1:$I$1001,3,0)= 0,"",VLOOKUP(C266,customers!$A$1:$I$1001,3,0))</f>
        <v/>
      </c>
      <c r="H266" s="2" t="str">
        <f>VLOOKUP(C266,customers!$A$1:$I$1001,7,0)</f>
        <v>Ireland</v>
      </c>
      <c r="I266" t="str">
        <f>INDEX(products!$A$1:$G$49,MATCH(orders!$D266,products!$A$2:$A$49,0),MATCH(I$1,products!$A$1:$G$1,0))</f>
        <v>Rob</v>
      </c>
      <c r="J266" t="str">
        <f>INDEX(products!$A$1:$G$49,MATCH(orders!$D266,products!$A$2:$A$49,0),MATCH(J$1,products!$A$1:$G$1,0))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4"/>
        <v>59.75</v>
      </c>
      <c r="N266" t="str">
        <f t="shared" si="12"/>
        <v>Robusta</v>
      </c>
      <c r="O266" t="str">
        <f t="shared" si="13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VLOOKUP(C267,customers!$A$1:$I$1001,2,0)</f>
        <v>Violette Hellmore</v>
      </c>
      <c r="G267" s="2" t="str">
        <f>IF(VLOOKUP(C267,customers!$A$1:$I$1001,3,0)= 0,"",VLOOKUP(C267,customers!$A$1:$I$1001,3,0))</f>
        <v>vhellmore7d@bbc.co.uk</v>
      </c>
      <c r="H267" s="2" t="str">
        <f>VLOOKUP(C267,customers!$A$1:$I$1001,7,0)</f>
        <v>United States</v>
      </c>
      <c r="I267" t="str">
        <f>INDEX(products!$A$1:$G$49,MATCH(orders!$D267,products!$A$2:$A$49,0),MATCH(I$1,products!$A$1:$G$1,0))</f>
        <v>Ara</v>
      </c>
      <c r="J267" t="str">
        <f>INDEX(products!$A$1:$G$49,MATCH(orders!$D267,products!$A$2:$A$49,0),MATCH(J$1,products!$A$1:$G$1,0))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4"/>
        <v>5.97</v>
      </c>
      <c r="N267" t="str">
        <f t="shared" si="12"/>
        <v>Arabica</v>
      </c>
      <c r="O267" t="str">
        <f t="shared" si="13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VLOOKUP(C268,customers!$A$1:$I$1001,2,0)</f>
        <v>Myles Seawright</v>
      </c>
      <c r="G268" s="2" t="str">
        <f>IF(VLOOKUP(C268,customers!$A$1:$I$1001,3,0)= 0,"",VLOOKUP(C268,customers!$A$1:$I$1001,3,0))</f>
        <v>mseawright7e@nbcnews.com</v>
      </c>
      <c r="H268" s="2" t="str">
        <f>VLOOKUP(C268,customers!$A$1:$I$1001,7,0)</f>
        <v>United Kingdom</v>
      </c>
      <c r="I268" t="str">
        <f>INDEX(products!$A$1:$G$49,MATCH(orders!$D268,products!$A$2:$A$49,0),MATCH(I$1,products!$A$1:$G$1,0))</f>
        <v>Exc</v>
      </c>
      <c r="J268" t="str">
        <f>INDEX(products!$A$1:$G$49,MATCH(orders!$D268,products!$A$2:$A$49,0),MATCH(J$1,products!$A$1:$G$1,0))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4"/>
        <v>24.3</v>
      </c>
      <c r="N268" t="str">
        <f t="shared" si="12"/>
        <v>Excelsa</v>
      </c>
      <c r="O268" t="str">
        <f t="shared" si="13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VLOOKUP(C269,customers!$A$1:$I$1001,2,0)</f>
        <v>Silvana Northeast</v>
      </c>
      <c r="G269" s="2" t="str">
        <f>IF(VLOOKUP(C269,customers!$A$1:$I$1001,3,0)= 0,"",VLOOKUP(C269,customers!$A$1:$I$1001,3,0))</f>
        <v>snortheast7f@mashable.com</v>
      </c>
      <c r="H269" s="2" t="str">
        <f>VLOOKUP(C269,customers!$A$1:$I$1001,7,0)</f>
        <v>United States</v>
      </c>
      <c r="I269" t="str">
        <f>INDEX(products!$A$1:$G$49,MATCH(orders!$D269,products!$A$2:$A$49,0),MATCH(I$1,products!$A$1:$G$1,0))</f>
        <v>Exc</v>
      </c>
      <c r="J269" t="str">
        <f>INDEX(products!$A$1:$G$49,MATCH(orders!$D269,products!$A$2:$A$49,0),MATCH(J$1,products!$A$1:$G$1,0))</f>
        <v>M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4"/>
        <v>21.87</v>
      </c>
      <c r="N269" t="str">
        <f t="shared" si="12"/>
        <v>Excelsa</v>
      </c>
      <c r="O269" t="str">
        <f t="shared" si="13"/>
        <v>Medium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VLOOKUP(C270,customers!$A$1:$I$1001,2,0)</f>
        <v>Anselma Attwater</v>
      </c>
      <c r="G270" s="2" t="str">
        <f>IF(VLOOKUP(C270,customers!$A$1:$I$1001,3,0)= 0,"",VLOOKUP(C270,customers!$A$1:$I$1001,3,0))</f>
        <v>aattwater5u@wikia.com</v>
      </c>
      <c r="H270" s="2" t="str">
        <f>VLOOKUP(C270,customers!$A$1:$I$1001,7,0)</f>
        <v>United States</v>
      </c>
      <c r="I270" t="str">
        <f>INDEX(products!$A$1:$G$49,MATCH(orders!$D270,products!$A$2:$A$49,0),MATCH(I$1,products!$A$1:$G$1,0))</f>
        <v>Ara</v>
      </c>
      <c r="J270" t="str">
        <f>INDEX(products!$A$1:$G$49,MATCH(orders!$D270,products!$A$2:$A$49,0),MATCH(J$1,products!$A$1:$G$1,0))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4"/>
        <v>19.899999999999999</v>
      </c>
      <c r="N270" t="str">
        <f t="shared" si="12"/>
        <v>Arabica</v>
      </c>
      <c r="O270" t="str">
        <f t="shared" si="13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VLOOKUP(C271,customers!$A$1:$I$1001,2,0)</f>
        <v>Monica Fearon</v>
      </c>
      <c r="G271" s="2" t="str">
        <f>IF(VLOOKUP(C271,customers!$A$1:$I$1001,3,0)= 0,"",VLOOKUP(C271,customers!$A$1:$I$1001,3,0))</f>
        <v>mfearon7h@reverbnation.com</v>
      </c>
      <c r="H271" s="2" t="str">
        <f>VLOOKUP(C271,customers!$A$1:$I$1001,7,0)</f>
        <v>United States</v>
      </c>
      <c r="I271" t="str">
        <f>INDEX(products!$A$1:$G$49,MATCH(orders!$D271,products!$A$2:$A$49,0),MATCH(I$1,products!$A$1:$G$1,0))</f>
        <v>Ara</v>
      </c>
      <c r="J271" t="str">
        <f>INDEX(products!$A$1:$G$49,MATCH(orders!$D271,products!$A$2:$A$49,0),MATCH(J$1,products!$A$1:$G$1,0))</f>
        <v>M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4"/>
        <v>5.97</v>
      </c>
      <c r="N271" t="str">
        <f t="shared" si="12"/>
        <v>Arabica</v>
      </c>
      <c r="O271" t="str">
        <f t="shared" si="13"/>
        <v>Medium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VLOOKUP(C272,customers!$A$1:$I$1001,2,0)</f>
        <v>Barney Chisnell</v>
      </c>
      <c r="G272" s="2" t="str">
        <f>IF(VLOOKUP(C272,customers!$A$1:$I$1001,3,0)= 0,"",VLOOKUP(C272,customers!$A$1:$I$1001,3,0))</f>
        <v/>
      </c>
      <c r="H272" s="2" t="str">
        <f>VLOOKUP(C272,customers!$A$1:$I$1001,7,0)</f>
        <v>Ireland</v>
      </c>
      <c r="I272" t="str">
        <f>INDEX(products!$A$1:$G$49,MATCH(orders!$D272,products!$A$2:$A$49,0),MATCH(I$1,products!$A$1:$G$1,0))</f>
        <v>Exc</v>
      </c>
      <c r="J272" t="str">
        <f>INDEX(products!$A$1:$G$49,MATCH(orders!$D272,products!$A$2:$A$49,0),MATCH(J$1,products!$A$1:$G$1,0))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4"/>
        <v>7.29</v>
      </c>
      <c r="N272" t="str">
        <f t="shared" si="12"/>
        <v>Excelsa</v>
      </c>
      <c r="O272" t="str">
        <f t="shared" si="13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VLOOKUP(C273,customers!$A$1:$I$1001,2,0)</f>
        <v>Jasper Sisneros</v>
      </c>
      <c r="G273" s="2" t="str">
        <f>IF(VLOOKUP(C273,customers!$A$1:$I$1001,3,0)= 0,"",VLOOKUP(C273,customers!$A$1:$I$1001,3,0))</f>
        <v>jsisneros7j@a8.net</v>
      </c>
      <c r="H273" s="2" t="str">
        <f>VLOOKUP(C273,customers!$A$1:$I$1001,7,0)</f>
        <v>United States</v>
      </c>
      <c r="I273" t="str">
        <f>INDEX(products!$A$1:$G$49,MATCH(orders!$D273,products!$A$2:$A$49,0),MATCH(I$1,products!$A$1:$G$1,0))</f>
        <v>Ara</v>
      </c>
      <c r="J273" t="str">
        <f>INDEX(products!$A$1:$G$49,MATCH(orders!$D273,products!$A$2:$A$49,0),MATCH(J$1,products!$A$1:$G$1,0))</f>
        <v>M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4"/>
        <v>11.94</v>
      </c>
      <c r="N273" t="str">
        <f t="shared" si="12"/>
        <v>Arabica</v>
      </c>
      <c r="O273" t="str">
        <f t="shared" si="13"/>
        <v>Medium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VLOOKUP(C274,customers!$A$1:$I$1001,2,0)</f>
        <v>Zachariah Carlson</v>
      </c>
      <c r="G274" s="2" t="str">
        <f>IF(VLOOKUP(C274,customers!$A$1:$I$1001,3,0)= 0,"",VLOOKUP(C274,customers!$A$1:$I$1001,3,0))</f>
        <v>zcarlson7k@bigcartel.com</v>
      </c>
      <c r="H274" s="2" t="str">
        <f>VLOOKUP(C274,customers!$A$1:$I$1001,7,0)</f>
        <v>Ireland</v>
      </c>
      <c r="I274" t="str">
        <f>INDEX(products!$A$1:$G$49,MATCH(orders!$D274,products!$A$2:$A$49,0),MATCH(I$1,products!$A$1:$G$1,0))</f>
        <v>Rob</v>
      </c>
      <c r="J274" t="str">
        <f>INDEX(products!$A$1:$G$49,MATCH(orders!$D274,products!$A$2:$A$49,0),MATCH(J$1,products!$A$1:$G$1,0))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4"/>
        <v>71.699999999999989</v>
      </c>
      <c r="N274" t="str">
        <f t="shared" ref="N274:N337" si="15">IF(I274="Rob","Robusta",IF(I274 ="Exc","Excelsa",IF(I274="Ara","Arabica",IF(I274="Lib","Liberica",""))))</f>
        <v>Robusta</v>
      </c>
      <c r="O274" t="str">
        <f t="shared" ref="O274:O337" si="16">IF(J274="M","Medium",IF(J274="L","Light",IF(J274="D","Dark")))</f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VLOOKUP(C275,customers!$A$1:$I$1001,2,0)</f>
        <v>Warner Maddox</v>
      </c>
      <c r="G275" s="2" t="str">
        <f>IF(VLOOKUP(C275,customers!$A$1:$I$1001,3,0)= 0,"",VLOOKUP(C275,customers!$A$1:$I$1001,3,0))</f>
        <v>wmaddox7l@timesonline.co.uk</v>
      </c>
      <c r="H275" s="2" t="str">
        <f>VLOOKUP(C275,customers!$A$1:$I$1001,7,0)</f>
        <v>United States</v>
      </c>
      <c r="I275" t="str">
        <f>INDEX(products!$A$1:$G$49,MATCH(orders!$D275,products!$A$2:$A$49,0),MATCH(I$1,products!$A$1:$G$1,0))</f>
        <v>Coffee Type</v>
      </c>
      <c r="J275" t="str">
        <f>INDEX(products!$A$1:$G$49,MATCH(orders!$D275,products!$A$2:$A$49,0),MATCH(J$1,products!$A$1:$G$1,0))</f>
        <v>Roast Type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4"/>
        <v>7.77</v>
      </c>
      <c r="N275" t="str">
        <f t="shared" si="15"/>
        <v/>
      </c>
      <c r="O275" t="b">
        <f t="shared" si="16"/>
        <v>0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VLOOKUP(C276,customers!$A$1:$I$1001,2,0)</f>
        <v>Donnie Hedlestone</v>
      </c>
      <c r="G276" s="2" t="str">
        <f>IF(VLOOKUP(C276,customers!$A$1:$I$1001,3,0)= 0,"",VLOOKUP(C276,customers!$A$1:$I$1001,3,0))</f>
        <v>dhedlestone7m@craigslist.org</v>
      </c>
      <c r="H276" s="2" t="str">
        <f>VLOOKUP(C276,customers!$A$1:$I$1001,7,0)</f>
        <v>United States</v>
      </c>
      <c r="I276" t="str">
        <f>INDEX(products!$A$1:$G$49,MATCH(orders!$D276,products!$A$2:$A$49,0),MATCH(I$1,products!$A$1:$G$1,0))</f>
        <v>Ara</v>
      </c>
      <c r="J276" t="str">
        <f>INDEX(products!$A$1:$G$49,MATCH(orders!$D276,products!$A$2:$A$49,0),MATCH(J$1,products!$A$1:$G$1,0))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4"/>
        <v>25.874999999999996</v>
      </c>
      <c r="N276" t="str">
        <f t="shared" si="15"/>
        <v>Arabica</v>
      </c>
      <c r="O276" t="str">
        <f t="shared" si="16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VLOOKUP(C277,customers!$A$1:$I$1001,2,0)</f>
        <v>Teddi Crowthe</v>
      </c>
      <c r="G277" s="2" t="str">
        <f>IF(VLOOKUP(C277,customers!$A$1:$I$1001,3,0)= 0,"",VLOOKUP(C277,customers!$A$1:$I$1001,3,0))</f>
        <v>tcrowthe7n@europa.eu</v>
      </c>
      <c r="H277" s="2" t="str">
        <f>VLOOKUP(C277,customers!$A$1:$I$1001,7,0)</f>
        <v>United States</v>
      </c>
      <c r="I277" t="str">
        <f>INDEX(products!$A$1:$G$49,MATCH(orders!$D277,products!$A$2:$A$49,0),MATCH(I$1,products!$A$1:$G$1,0))</f>
        <v>Exc</v>
      </c>
      <c r="J277" t="str">
        <f>INDEX(products!$A$1:$G$49,MATCH(orders!$D277,products!$A$2:$A$49,0),MATCH(J$1,products!$A$1:$G$1,0))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4"/>
        <v>204.92999999999995</v>
      </c>
      <c r="N277" t="str">
        <f t="shared" si="15"/>
        <v>Excelsa</v>
      </c>
      <c r="O277" t="str">
        <f t="shared" si="16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VLOOKUP(C278,customers!$A$1:$I$1001,2,0)</f>
        <v>Dorelia Bury</v>
      </c>
      <c r="G278" s="2" t="str">
        <f>IF(VLOOKUP(C278,customers!$A$1:$I$1001,3,0)= 0,"",VLOOKUP(C278,customers!$A$1:$I$1001,3,0))</f>
        <v>dbury7o@tinyurl.com</v>
      </c>
      <c r="H278" s="2" t="str">
        <f>VLOOKUP(C278,customers!$A$1:$I$1001,7,0)</f>
        <v>Ireland</v>
      </c>
      <c r="I278" t="str">
        <f>INDEX(products!$A$1:$G$49,MATCH(orders!$D278,products!$A$2:$A$49,0),MATCH(I$1,products!$A$1:$G$1,0))</f>
        <v>Rob</v>
      </c>
      <c r="J278" t="str">
        <f>INDEX(products!$A$1:$G$49,MATCH(orders!$D278,products!$A$2:$A$49,0),MATCH(J$1,products!$A$1:$G$1,0))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4"/>
        <v>109.93999999999998</v>
      </c>
      <c r="N278" t="str">
        <f t="shared" si="15"/>
        <v>Robusta</v>
      </c>
      <c r="O278" t="str">
        <f t="shared" si="16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VLOOKUP(C279,customers!$A$1:$I$1001,2,0)</f>
        <v>Gussy Broadbear</v>
      </c>
      <c r="G279" s="2" t="str">
        <f>IF(VLOOKUP(C279,customers!$A$1:$I$1001,3,0)= 0,"",VLOOKUP(C279,customers!$A$1:$I$1001,3,0))</f>
        <v>gbroadbear7p@omniture.com</v>
      </c>
      <c r="H279" s="2" t="str">
        <f>VLOOKUP(C279,customers!$A$1:$I$1001,7,0)</f>
        <v>United States</v>
      </c>
      <c r="I279" t="str">
        <f>INDEX(products!$A$1:$G$49,MATCH(orders!$D279,products!$A$2:$A$49,0),MATCH(I$1,products!$A$1:$G$1,0))</f>
        <v>Exc</v>
      </c>
      <c r="J279" t="str">
        <f>INDEX(products!$A$1:$G$49,MATCH(orders!$D279,products!$A$2:$A$49,0),MATCH(J$1,products!$A$1:$G$1,0))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4"/>
        <v>89.1</v>
      </c>
      <c r="N279" t="str">
        <f t="shared" si="15"/>
        <v>Excelsa</v>
      </c>
      <c r="O279" t="str">
        <f t="shared" si="16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VLOOKUP(C280,customers!$A$1:$I$1001,2,0)</f>
        <v>Emlynne Palfrey</v>
      </c>
      <c r="G280" s="2" t="str">
        <f>IF(VLOOKUP(C280,customers!$A$1:$I$1001,3,0)= 0,"",VLOOKUP(C280,customers!$A$1:$I$1001,3,0))</f>
        <v>epalfrey7q@devhub.com</v>
      </c>
      <c r="H280" s="2" t="str">
        <f>VLOOKUP(C280,customers!$A$1:$I$1001,7,0)</f>
        <v>United States</v>
      </c>
      <c r="I280" t="str">
        <f>INDEX(products!$A$1:$G$49,MATCH(orders!$D280,products!$A$2:$A$49,0),MATCH(I$1,products!$A$1:$G$1,0))</f>
        <v>Coffee Type</v>
      </c>
      <c r="J280" t="str">
        <f>INDEX(products!$A$1:$G$49,MATCH(orders!$D280,products!$A$2:$A$49,0),MATCH(J$1,products!$A$1:$G$1,0))</f>
        <v>Roast Type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4"/>
        <v>7.77</v>
      </c>
      <c r="N280" t="str">
        <f t="shared" si="15"/>
        <v/>
      </c>
      <c r="O280" t="b">
        <f t="shared" si="16"/>
        <v>0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VLOOKUP(C281,customers!$A$1:$I$1001,2,0)</f>
        <v>Parsifal Metrick</v>
      </c>
      <c r="G281" s="2" t="str">
        <f>IF(VLOOKUP(C281,customers!$A$1:$I$1001,3,0)= 0,"",VLOOKUP(C281,customers!$A$1:$I$1001,3,0))</f>
        <v>pmetrick7r@rakuten.co.jp</v>
      </c>
      <c r="H281" s="2" t="str">
        <f>VLOOKUP(C281,customers!$A$1:$I$1001,7,0)</f>
        <v>United States</v>
      </c>
      <c r="I281" t="str">
        <f>INDEX(products!$A$1:$G$49,MATCH(orders!$D281,products!$A$2:$A$49,0),MATCH(I$1,products!$A$1:$G$1,0))</f>
        <v>Lib</v>
      </c>
      <c r="J281" t="str">
        <f>INDEX(products!$A$1:$G$49,MATCH(orders!$D281,products!$A$2:$A$49,0),MATCH(J$1,products!$A$1:$G$1,0))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4"/>
        <v>33.464999999999996</v>
      </c>
      <c r="N281" t="str">
        <f t="shared" si="15"/>
        <v>Liberica</v>
      </c>
      <c r="O281" t="str">
        <f t="shared" si="16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VLOOKUP(C282,customers!$A$1:$I$1001,2,0)</f>
        <v>Christopher Grieveson</v>
      </c>
      <c r="G282" s="2" t="str">
        <f>IF(VLOOKUP(C282,customers!$A$1:$I$1001,3,0)= 0,"",VLOOKUP(C282,customers!$A$1:$I$1001,3,0))</f>
        <v/>
      </c>
      <c r="H282" s="2" t="str">
        <f>VLOOKUP(C282,customers!$A$1:$I$1001,7,0)</f>
        <v>United States</v>
      </c>
      <c r="I282" t="str">
        <f>INDEX(products!$A$1:$G$49,MATCH(orders!$D282,products!$A$2:$A$49,0),MATCH(I$1,products!$A$1:$G$1,0))</f>
        <v>Exc</v>
      </c>
      <c r="J282" t="str">
        <f>INDEX(products!$A$1:$G$49,MATCH(orders!$D282,products!$A$2:$A$49,0),MATCH(J$1,products!$A$1:$G$1,0))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4"/>
        <v>41.25</v>
      </c>
      <c r="N282" t="str">
        <f t="shared" si="15"/>
        <v>Excelsa</v>
      </c>
      <c r="O282" t="str">
        <f t="shared" si="16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VLOOKUP(C283,customers!$A$1:$I$1001,2,0)</f>
        <v>Karlan Karby</v>
      </c>
      <c r="G283" s="2" t="str">
        <f>IF(VLOOKUP(C283,customers!$A$1:$I$1001,3,0)= 0,"",VLOOKUP(C283,customers!$A$1:$I$1001,3,0))</f>
        <v>kkarby7t@sbwire.com</v>
      </c>
      <c r="H283" s="2" t="str">
        <f>VLOOKUP(C283,customers!$A$1:$I$1001,7,0)</f>
        <v>United States</v>
      </c>
      <c r="I283" t="str">
        <f>INDEX(products!$A$1:$G$49,MATCH(orders!$D283,products!$A$2:$A$49,0),MATCH(I$1,products!$A$1:$G$1,0))</f>
        <v>Exc</v>
      </c>
      <c r="J283" t="str">
        <f>INDEX(products!$A$1:$G$49,MATCH(orders!$D283,products!$A$2:$A$49,0),MATCH(J$1,products!$A$1:$G$1,0))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4"/>
        <v>59.4</v>
      </c>
      <c r="N283" t="str">
        <f t="shared" si="15"/>
        <v>Excelsa</v>
      </c>
      <c r="O283" t="str">
        <f t="shared" si="16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VLOOKUP(C284,customers!$A$1:$I$1001,2,0)</f>
        <v>Flory Crumpe</v>
      </c>
      <c r="G284" s="2" t="str">
        <f>IF(VLOOKUP(C284,customers!$A$1:$I$1001,3,0)= 0,"",VLOOKUP(C284,customers!$A$1:$I$1001,3,0))</f>
        <v>fcrumpe7u@ftc.gov</v>
      </c>
      <c r="H284" s="2" t="str">
        <f>VLOOKUP(C284,customers!$A$1:$I$1001,7,0)</f>
        <v>United Kingdom</v>
      </c>
      <c r="I284" t="str">
        <f>INDEX(products!$A$1:$G$49,MATCH(orders!$D284,products!$A$2:$A$49,0),MATCH(I$1,products!$A$1:$G$1,0))</f>
        <v>Ara</v>
      </c>
      <c r="J284" t="str">
        <f>INDEX(products!$A$1:$G$49,MATCH(orders!$D284,products!$A$2:$A$49,0),MATCH(J$1,products!$A$1:$G$1,0))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4"/>
        <v>7.77</v>
      </c>
      <c r="N284" t="str">
        <f t="shared" si="15"/>
        <v>Arabica</v>
      </c>
      <c r="O284" t="str">
        <f t="shared" si="16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VLOOKUP(C285,customers!$A$1:$I$1001,2,0)</f>
        <v>Amity Chatto</v>
      </c>
      <c r="G285" s="2" t="str">
        <f>IF(VLOOKUP(C285,customers!$A$1:$I$1001,3,0)= 0,"",VLOOKUP(C285,customers!$A$1:$I$1001,3,0))</f>
        <v>achatto7v@sakura.ne.jp</v>
      </c>
      <c r="H285" s="2" t="str">
        <f>VLOOKUP(C285,customers!$A$1:$I$1001,7,0)</f>
        <v>United Kingdom</v>
      </c>
      <c r="I285" t="str">
        <f>INDEX(products!$A$1:$G$49,MATCH(orders!$D285,products!$A$2:$A$49,0),MATCH(I$1,products!$A$1:$G$1,0))</f>
        <v>Rob</v>
      </c>
      <c r="J285" t="str">
        <f>INDEX(products!$A$1:$G$49,MATCH(orders!$D285,products!$A$2:$A$49,0),MATCH(J$1,products!$A$1:$G$1,0))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4"/>
        <v>5.3699999999999992</v>
      </c>
      <c r="N285" t="str">
        <f t="shared" si="15"/>
        <v>Robusta</v>
      </c>
      <c r="O285" t="str">
        <f t="shared" si="16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VLOOKUP(C286,customers!$A$1:$I$1001,2,0)</f>
        <v>Nanine McCarthy</v>
      </c>
      <c r="G286" s="2" t="str">
        <f>IF(VLOOKUP(C286,customers!$A$1:$I$1001,3,0)= 0,"",VLOOKUP(C286,customers!$A$1:$I$1001,3,0))</f>
        <v/>
      </c>
      <c r="H286" s="2" t="str">
        <f>VLOOKUP(C286,customers!$A$1:$I$1001,7,0)</f>
        <v>United States</v>
      </c>
      <c r="I286" t="str">
        <f>INDEX(products!$A$1:$G$49,MATCH(orders!$D286,products!$A$2:$A$49,0),MATCH(I$1,products!$A$1:$G$1,0))</f>
        <v>Exc</v>
      </c>
      <c r="J286" t="str">
        <f>INDEX(products!$A$1:$G$49,MATCH(orders!$D286,products!$A$2:$A$49,0),MATCH(J$1,products!$A$1:$G$1,0))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4"/>
        <v>94.874999999999986</v>
      </c>
      <c r="N286" t="str">
        <f t="shared" si="15"/>
        <v>Excelsa</v>
      </c>
      <c r="O286" t="str">
        <f t="shared" si="16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VLOOKUP(C287,customers!$A$1:$I$1001,2,0)</f>
        <v>Lyndsey Megany</v>
      </c>
      <c r="G287" s="2" t="str">
        <f>IF(VLOOKUP(C287,customers!$A$1:$I$1001,3,0)= 0,"",VLOOKUP(C287,customers!$A$1:$I$1001,3,0))</f>
        <v/>
      </c>
      <c r="H287" s="2" t="str">
        <f>VLOOKUP(C287,customers!$A$1:$I$1001,7,0)</f>
        <v>United States</v>
      </c>
      <c r="I287" t="str">
        <f>INDEX(products!$A$1:$G$49,MATCH(orders!$D287,products!$A$2:$A$49,0),MATCH(I$1,products!$A$1:$G$1,0))</f>
        <v>Lib</v>
      </c>
      <c r="J287" t="str">
        <f>INDEX(products!$A$1:$G$49,MATCH(orders!$D287,products!$A$2:$A$49,0),MATCH(J$1,products!$A$1:$G$1,0))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4"/>
        <v>36.454999999999998</v>
      </c>
      <c r="N287" t="str">
        <f t="shared" si="15"/>
        <v>Liberica</v>
      </c>
      <c r="O287" t="str">
        <f t="shared" si="16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VLOOKUP(C288,customers!$A$1:$I$1001,2,0)</f>
        <v>Byram Mergue</v>
      </c>
      <c r="G288" s="2" t="str">
        <f>IF(VLOOKUP(C288,customers!$A$1:$I$1001,3,0)= 0,"",VLOOKUP(C288,customers!$A$1:$I$1001,3,0))</f>
        <v>bmergue7y@umn.edu</v>
      </c>
      <c r="H288" s="2" t="str">
        <f>VLOOKUP(C288,customers!$A$1:$I$1001,7,0)</f>
        <v>United States</v>
      </c>
      <c r="I288" t="str">
        <f>INDEX(products!$A$1:$G$49,MATCH(orders!$D288,products!$A$2:$A$49,0),MATCH(I$1,products!$A$1:$G$1,0))</f>
        <v>Ara</v>
      </c>
      <c r="J288" t="str">
        <f>INDEX(products!$A$1:$G$49,MATCH(orders!$D288,products!$A$2:$A$49,0),MATCH(J$1,products!$A$1:$G$1,0))</f>
        <v>L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4"/>
        <v>13.5</v>
      </c>
      <c r="N288" t="str">
        <f t="shared" si="15"/>
        <v>Arabica</v>
      </c>
      <c r="O288" t="str">
        <f t="shared" si="16"/>
        <v>Light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VLOOKUP(C289,customers!$A$1:$I$1001,2,0)</f>
        <v>Kerr Patise</v>
      </c>
      <c r="G289" s="2" t="str">
        <f>IF(VLOOKUP(C289,customers!$A$1:$I$1001,3,0)= 0,"",VLOOKUP(C289,customers!$A$1:$I$1001,3,0))</f>
        <v>kpatise7z@jigsy.com</v>
      </c>
      <c r="H289" s="2" t="str">
        <f>VLOOKUP(C289,customers!$A$1:$I$1001,7,0)</f>
        <v>United States</v>
      </c>
      <c r="I289" t="str">
        <f>INDEX(products!$A$1:$G$49,MATCH(orders!$D289,products!$A$2:$A$49,0),MATCH(I$1,products!$A$1:$G$1,0))</f>
        <v>Ara</v>
      </c>
      <c r="J289" t="str">
        <f>INDEX(products!$A$1:$G$49,MATCH(orders!$D289,products!$A$2:$A$49,0),MATCH(J$1,products!$A$1:$G$1,0))</f>
        <v>D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4"/>
        <v>14.339999999999998</v>
      </c>
      <c r="N289" t="str">
        <f t="shared" si="15"/>
        <v>Arabica</v>
      </c>
      <c r="O289" t="str">
        <f t="shared" si="16"/>
        <v>Dark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VLOOKUP(C290,customers!$A$1:$I$1001,2,0)</f>
        <v>Mathew Goulter</v>
      </c>
      <c r="G290" s="2" t="str">
        <f>IF(VLOOKUP(C290,customers!$A$1:$I$1001,3,0)= 0,"",VLOOKUP(C290,customers!$A$1:$I$1001,3,0))</f>
        <v/>
      </c>
      <c r="H290" s="2" t="str">
        <f>VLOOKUP(C290,customers!$A$1:$I$1001,7,0)</f>
        <v>Ireland</v>
      </c>
      <c r="I290" t="str">
        <f>INDEX(products!$A$1:$G$49,MATCH(orders!$D290,products!$A$2:$A$49,0),MATCH(I$1,products!$A$1:$G$1,0))</f>
        <v>Exc</v>
      </c>
      <c r="J290" t="str">
        <f>INDEX(products!$A$1:$G$49,MATCH(orders!$D290,products!$A$2:$A$49,0),MATCH(J$1,products!$A$1:$G$1,0))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4"/>
        <v>8.25</v>
      </c>
      <c r="N290" t="str">
        <f t="shared" si="15"/>
        <v>Excelsa</v>
      </c>
      <c r="O290" t="str">
        <f t="shared" si="16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VLOOKUP(C291,customers!$A$1:$I$1001,2,0)</f>
        <v>Marris Grcic</v>
      </c>
      <c r="G291" s="2" t="str">
        <f>IF(VLOOKUP(C291,customers!$A$1:$I$1001,3,0)= 0,"",VLOOKUP(C291,customers!$A$1:$I$1001,3,0))</f>
        <v/>
      </c>
      <c r="H291" s="2" t="str">
        <f>VLOOKUP(C291,customers!$A$1:$I$1001,7,0)</f>
        <v>United States</v>
      </c>
      <c r="I291" t="str">
        <f>INDEX(products!$A$1:$G$49,MATCH(orders!$D291,products!$A$2:$A$49,0),MATCH(I$1,products!$A$1:$G$1,0))</f>
        <v>Rob</v>
      </c>
      <c r="J291" t="str">
        <f>INDEX(products!$A$1:$G$49,MATCH(orders!$D291,products!$A$2:$A$49,0),MATCH(J$1,products!$A$1:$G$1,0))</f>
        <v>M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4"/>
        <v>13.424999999999997</v>
      </c>
      <c r="N291" t="str">
        <f t="shared" si="15"/>
        <v>Robusta</v>
      </c>
      <c r="O291" t="str">
        <f t="shared" si="16"/>
        <v>Medium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VLOOKUP(C292,customers!$A$1:$I$1001,2,0)</f>
        <v>Domeniga Duke</v>
      </c>
      <c r="G292" s="2" t="str">
        <f>IF(VLOOKUP(C292,customers!$A$1:$I$1001,3,0)= 0,"",VLOOKUP(C292,customers!$A$1:$I$1001,3,0))</f>
        <v>dduke82@vkontakte.ru</v>
      </c>
      <c r="H292" s="2" t="str">
        <f>VLOOKUP(C292,customers!$A$1:$I$1001,7,0)</f>
        <v>United States</v>
      </c>
      <c r="I292" t="str">
        <f>INDEX(products!$A$1:$G$49,MATCH(orders!$D292,products!$A$2:$A$49,0),MATCH(I$1,products!$A$1:$G$1,0))</f>
        <v>Ara</v>
      </c>
      <c r="J292" t="str">
        <f>INDEX(products!$A$1:$G$49,MATCH(orders!$D292,products!$A$2:$A$49,0),MATCH(J$1,products!$A$1:$G$1,0))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4"/>
        <v>49.75</v>
      </c>
      <c r="N292" t="str">
        <f t="shared" si="15"/>
        <v>Arabica</v>
      </c>
      <c r="O292" t="str">
        <f t="shared" si="16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VLOOKUP(C293,customers!$A$1:$I$1001,2,0)</f>
        <v>Violante Skouling</v>
      </c>
      <c r="G293" s="2" t="str">
        <f>IF(VLOOKUP(C293,customers!$A$1:$I$1001,3,0)= 0,"",VLOOKUP(C293,customers!$A$1:$I$1001,3,0))</f>
        <v/>
      </c>
      <c r="H293" s="2" t="str">
        <f>VLOOKUP(C293,customers!$A$1:$I$1001,7,0)</f>
        <v>Ireland</v>
      </c>
      <c r="I293" t="str">
        <f>INDEX(products!$A$1:$G$49,MATCH(orders!$D293,products!$A$2:$A$49,0),MATCH(I$1,products!$A$1:$G$1,0))</f>
        <v>Exc</v>
      </c>
      <c r="J293" t="str">
        <f>INDEX(products!$A$1:$G$49,MATCH(orders!$D293,products!$A$2:$A$49,0),MATCH(J$1,products!$A$1:$G$1,0))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4"/>
        <v>16.5</v>
      </c>
      <c r="N293" t="str">
        <f t="shared" si="15"/>
        <v>Excelsa</v>
      </c>
      <c r="O293" t="str">
        <f t="shared" si="16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VLOOKUP(C294,customers!$A$1:$I$1001,2,0)</f>
        <v>Isidore Hussey</v>
      </c>
      <c r="G294" s="2" t="str">
        <f>IF(VLOOKUP(C294,customers!$A$1:$I$1001,3,0)= 0,"",VLOOKUP(C294,customers!$A$1:$I$1001,3,0))</f>
        <v>ihussey84@mapy.cz</v>
      </c>
      <c r="H294" s="2" t="str">
        <f>VLOOKUP(C294,customers!$A$1:$I$1001,7,0)</f>
        <v>United States</v>
      </c>
      <c r="I294" t="str">
        <f>INDEX(products!$A$1:$G$49,MATCH(orders!$D294,products!$A$2:$A$49,0),MATCH(I$1,products!$A$1:$G$1,0))</f>
        <v>Ara</v>
      </c>
      <c r="J294" t="str">
        <f>INDEX(products!$A$1:$G$49,MATCH(orders!$D294,products!$A$2:$A$49,0),MATCH(J$1,products!$A$1:$G$1,0))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4"/>
        <v>17.91</v>
      </c>
      <c r="N294" t="str">
        <f t="shared" si="15"/>
        <v>Arabica</v>
      </c>
      <c r="O294" t="str">
        <f t="shared" si="16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VLOOKUP(C295,customers!$A$1:$I$1001,2,0)</f>
        <v>Cassie Pinkerton</v>
      </c>
      <c r="G295" s="2" t="str">
        <f>IF(VLOOKUP(C295,customers!$A$1:$I$1001,3,0)= 0,"",VLOOKUP(C295,customers!$A$1:$I$1001,3,0))</f>
        <v>cpinkerton85@upenn.edu</v>
      </c>
      <c r="H295" s="2" t="str">
        <f>VLOOKUP(C295,customers!$A$1:$I$1001,7,0)</f>
        <v>United States</v>
      </c>
      <c r="I295" t="str">
        <f>INDEX(products!$A$1:$G$49,MATCH(orders!$D295,products!$A$2:$A$49,0),MATCH(I$1,products!$A$1:$G$1,0))</f>
        <v>Ara</v>
      </c>
      <c r="J295" t="str">
        <f>INDEX(products!$A$1:$G$49,MATCH(orders!$D295,products!$A$2:$A$49,0),MATCH(J$1,products!$A$1:$G$1,0))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4"/>
        <v>29.849999999999998</v>
      </c>
      <c r="N295" t="str">
        <f t="shared" si="15"/>
        <v>Arabica</v>
      </c>
      <c r="O295" t="str">
        <f t="shared" si="16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VLOOKUP(C296,customers!$A$1:$I$1001,2,0)</f>
        <v>Micki Fero</v>
      </c>
      <c r="G296" s="2" t="str">
        <f>IF(VLOOKUP(C296,customers!$A$1:$I$1001,3,0)= 0,"",VLOOKUP(C296,customers!$A$1:$I$1001,3,0))</f>
        <v/>
      </c>
      <c r="H296" s="2" t="str">
        <f>VLOOKUP(C296,customers!$A$1:$I$1001,7,0)</f>
        <v>United States</v>
      </c>
      <c r="I296" t="str">
        <f>INDEX(products!$A$1:$G$49,MATCH(orders!$D296,products!$A$2:$A$49,0),MATCH(I$1,products!$A$1:$G$1,0))</f>
        <v>Exc</v>
      </c>
      <c r="J296" t="str">
        <f>INDEX(products!$A$1:$G$49,MATCH(orders!$D296,products!$A$2:$A$49,0),MATCH(J$1,products!$A$1:$G$1,0))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4"/>
        <v>44.55</v>
      </c>
      <c r="N296" t="str">
        <f t="shared" si="15"/>
        <v>Excelsa</v>
      </c>
      <c r="O296" t="str">
        <f t="shared" si="16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VLOOKUP(C297,customers!$A$1:$I$1001,2,0)</f>
        <v>Cybill Graddell</v>
      </c>
      <c r="G297" s="2" t="str">
        <f>IF(VLOOKUP(C297,customers!$A$1:$I$1001,3,0)= 0,"",VLOOKUP(C297,customers!$A$1:$I$1001,3,0))</f>
        <v/>
      </c>
      <c r="H297" s="2" t="str">
        <f>VLOOKUP(C297,customers!$A$1:$I$1001,7,0)</f>
        <v>United States</v>
      </c>
      <c r="I297" t="str">
        <f>INDEX(products!$A$1:$G$49,MATCH(orders!$D297,products!$A$2:$A$49,0),MATCH(I$1,products!$A$1:$G$1,0))</f>
        <v>Exc</v>
      </c>
      <c r="J297" t="str">
        <f>INDEX(products!$A$1:$G$49,MATCH(orders!$D297,products!$A$2:$A$49,0),MATCH(J$1,products!$A$1:$G$1,0))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4"/>
        <v>27.5</v>
      </c>
      <c r="N297" t="str">
        <f t="shared" si="15"/>
        <v>Excelsa</v>
      </c>
      <c r="O297" t="str">
        <f t="shared" si="16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VLOOKUP(C298,customers!$A$1:$I$1001,2,0)</f>
        <v>Dorian Vizor</v>
      </c>
      <c r="G298" s="2" t="str">
        <f>IF(VLOOKUP(C298,customers!$A$1:$I$1001,3,0)= 0,"",VLOOKUP(C298,customers!$A$1:$I$1001,3,0))</f>
        <v>dvizor88@furl.net</v>
      </c>
      <c r="H298" s="2" t="str">
        <f>VLOOKUP(C298,customers!$A$1:$I$1001,7,0)</f>
        <v>United States</v>
      </c>
      <c r="I298" t="str">
        <f>INDEX(products!$A$1:$G$49,MATCH(orders!$D298,products!$A$2:$A$49,0),MATCH(I$1,products!$A$1:$G$1,0))</f>
        <v>Rob</v>
      </c>
      <c r="J298" t="str">
        <f>INDEX(products!$A$1:$G$49,MATCH(orders!$D298,products!$A$2:$A$49,0),MATCH(J$1,products!$A$1:$G$1,0))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4"/>
        <v>35.82</v>
      </c>
      <c r="N298" t="str">
        <f t="shared" si="15"/>
        <v>Robusta</v>
      </c>
      <c r="O298" t="str">
        <f t="shared" si="16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VLOOKUP(C299,customers!$A$1:$I$1001,2,0)</f>
        <v>Eddi Sedgebeer</v>
      </c>
      <c r="G299" s="2" t="str">
        <f>IF(VLOOKUP(C299,customers!$A$1:$I$1001,3,0)= 0,"",VLOOKUP(C299,customers!$A$1:$I$1001,3,0))</f>
        <v>esedgebeer89@oaic.gov.au</v>
      </c>
      <c r="H299" s="2" t="str">
        <f>VLOOKUP(C299,customers!$A$1:$I$1001,7,0)</f>
        <v>United States</v>
      </c>
      <c r="I299" t="str">
        <f>INDEX(products!$A$1:$G$49,MATCH(orders!$D299,products!$A$2:$A$49,0),MATCH(I$1,products!$A$1:$G$1,0))</f>
        <v>Rob</v>
      </c>
      <c r="J299" t="str">
        <f>INDEX(products!$A$1:$G$49,MATCH(orders!$D299,products!$A$2:$A$49,0),MATCH(J$1,products!$A$1:$G$1,0))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4"/>
        <v>16.11</v>
      </c>
      <c r="N299" t="str">
        <f t="shared" si="15"/>
        <v>Robusta</v>
      </c>
      <c r="O299" t="str">
        <f t="shared" si="16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VLOOKUP(C300,customers!$A$1:$I$1001,2,0)</f>
        <v>Ken Lestrange</v>
      </c>
      <c r="G300" s="2" t="str">
        <f>IF(VLOOKUP(C300,customers!$A$1:$I$1001,3,0)= 0,"",VLOOKUP(C300,customers!$A$1:$I$1001,3,0))</f>
        <v>klestrange8a@lulu.com</v>
      </c>
      <c r="H300" s="2" t="str">
        <f>VLOOKUP(C300,customers!$A$1:$I$1001,7,0)</f>
        <v>United States</v>
      </c>
      <c r="I300" t="str">
        <f>INDEX(products!$A$1:$G$49,MATCH(orders!$D300,products!$A$2:$A$49,0),MATCH(I$1,products!$A$1:$G$1,0))</f>
        <v>Lib</v>
      </c>
      <c r="J300" t="str">
        <f>INDEX(products!$A$1:$G$49,MATCH(orders!$D300,products!$A$2:$A$49,0),MATCH(J$1,products!$A$1:$G$1,0))</f>
        <v>D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4"/>
        <v>26.73</v>
      </c>
      <c r="N300" t="str">
        <f t="shared" si="15"/>
        <v>Liberica</v>
      </c>
      <c r="O300" t="str">
        <f t="shared" si="16"/>
        <v>Dark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VLOOKUP(C301,customers!$A$1:$I$1001,2,0)</f>
        <v>Lacee Tanti</v>
      </c>
      <c r="G301" s="2" t="str">
        <f>IF(VLOOKUP(C301,customers!$A$1:$I$1001,3,0)= 0,"",VLOOKUP(C301,customers!$A$1:$I$1001,3,0))</f>
        <v>ltanti8b@techcrunch.com</v>
      </c>
      <c r="H301" s="2" t="str">
        <f>VLOOKUP(C301,customers!$A$1:$I$1001,7,0)</f>
        <v>United States</v>
      </c>
      <c r="I301" t="str">
        <f>INDEX(products!$A$1:$G$49,MATCH(orders!$D301,products!$A$2:$A$49,0),MATCH(I$1,products!$A$1:$G$1,0))</f>
        <v>Exc</v>
      </c>
      <c r="J301" t="str">
        <f>INDEX(products!$A$1:$G$49,MATCH(orders!$D301,products!$A$2:$A$49,0),MATCH(J$1,products!$A$1:$G$1,0))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4"/>
        <v>204.92999999999995</v>
      </c>
      <c r="N301" t="str">
        <f t="shared" si="15"/>
        <v>Excelsa</v>
      </c>
      <c r="O301" t="str">
        <f t="shared" si="16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VLOOKUP(C302,customers!$A$1:$I$1001,2,0)</f>
        <v>Arel De Lasci</v>
      </c>
      <c r="G302" s="2" t="str">
        <f>IF(VLOOKUP(C302,customers!$A$1:$I$1001,3,0)= 0,"",VLOOKUP(C302,customers!$A$1:$I$1001,3,0))</f>
        <v>ade8c@1und1.de</v>
      </c>
      <c r="H302" s="2" t="str">
        <f>VLOOKUP(C302,customers!$A$1:$I$1001,7,0)</f>
        <v>United States</v>
      </c>
      <c r="I302" t="str">
        <f>INDEX(products!$A$1:$G$49,MATCH(orders!$D302,products!$A$2:$A$49,0),MATCH(I$1,products!$A$1:$G$1,0))</f>
        <v>Ara</v>
      </c>
      <c r="J302" t="str">
        <f>INDEX(products!$A$1:$G$49,MATCH(orders!$D302,products!$A$2:$A$49,0),MATCH(J$1,products!$A$1:$G$1,0))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4"/>
        <v>38.849999999999994</v>
      </c>
      <c r="N302" t="str">
        <f t="shared" si="15"/>
        <v>Arabica</v>
      </c>
      <c r="O302" t="str">
        <f t="shared" si="16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VLOOKUP(C303,customers!$A$1:$I$1001,2,0)</f>
        <v>Trescha Jedrachowicz</v>
      </c>
      <c r="G303" s="2" t="str">
        <f>IF(VLOOKUP(C303,customers!$A$1:$I$1001,3,0)= 0,"",VLOOKUP(C303,customers!$A$1:$I$1001,3,0))</f>
        <v>tjedrachowicz8d@acquirethisname.com</v>
      </c>
      <c r="H303" s="2" t="str">
        <f>VLOOKUP(C303,customers!$A$1:$I$1001,7,0)</f>
        <v>United States</v>
      </c>
      <c r="I303" t="str">
        <f>INDEX(products!$A$1:$G$49,MATCH(orders!$D303,products!$A$2:$A$49,0),MATCH(I$1,products!$A$1:$G$1,0))</f>
        <v>Lib</v>
      </c>
      <c r="J303" t="str">
        <f>INDEX(products!$A$1:$G$49,MATCH(orders!$D303,products!$A$2:$A$49,0),MATCH(J$1,products!$A$1:$G$1,0))</f>
        <v>M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4"/>
        <v>15.54</v>
      </c>
      <c r="N303" t="str">
        <f t="shared" si="15"/>
        <v>Liberica</v>
      </c>
      <c r="O303" t="str">
        <f t="shared" si="16"/>
        <v>Medium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VLOOKUP(C304,customers!$A$1:$I$1001,2,0)</f>
        <v>Perkin Stonner</v>
      </c>
      <c r="G304" s="2" t="str">
        <f>IF(VLOOKUP(C304,customers!$A$1:$I$1001,3,0)= 0,"",VLOOKUP(C304,customers!$A$1:$I$1001,3,0))</f>
        <v>pstonner8e@moonfruit.com</v>
      </c>
      <c r="H304" s="2" t="str">
        <f>VLOOKUP(C304,customers!$A$1:$I$1001,7,0)</f>
        <v>United States</v>
      </c>
      <c r="I304" t="str">
        <f>INDEX(products!$A$1:$G$49,MATCH(orders!$D304,products!$A$2:$A$49,0),MATCH(I$1,products!$A$1:$G$1,0))</f>
        <v>Ara</v>
      </c>
      <c r="J304" t="str">
        <f>INDEX(products!$A$1:$G$49,MATCH(orders!$D304,products!$A$2:$A$49,0),MATCH(J$1,products!$A$1:$G$1,0))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4"/>
        <v>6.75</v>
      </c>
      <c r="N304" t="str">
        <f t="shared" si="15"/>
        <v>Arabica</v>
      </c>
      <c r="O304" t="str">
        <f t="shared" si="16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VLOOKUP(C305,customers!$A$1:$I$1001,2,0)</f>
        <v>Darrin Tingly</v>
      </c>
      <c r="G305" s="2" t="str">
        <f>IF(VLOOKUP(C305,customers!$A$1:$I$1001,3,0)= 0,"",VLOOKUP(C305,customers!$A$1:$I$1001,3,0))</f>
        <v>dtingly8f@goo.ne.jp</v>
      </c>
      <c r="H305" s="2" t="str">
        <f>VLOOKUP(C305,customers!$A$1:$I$1001,7,0)</f>
        <v>United States</v>
      </c>
      <c r="I305" t="str">
        <f>INDEX(products!$A$1:$G$49,MATCH(orders!$D305,products!$A$2:$A$49,0),MATCH(I$1,products!$A$1:$G$1,0))</f>
        <v>Exc</v>
      </c>
      <c r="J305" t="str">
        <f>INDEX(products!$A$1:$G$49,MATCH(orders!$D305,products!$A$2:$A$49,0),MATCH(J$1,products!$A$1:$G$1,0))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4"/>
        <v>111.78</v>
      </c>
      <c r="N305" t="str">
        <f t="shared" si="15"/>
        <v>Excelsa</v>
      </c>
      <c r="O305" t="str">
        <f t="shared" si="16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VLOOKUP(C306,customers!$A$1:$I$1001,2,0)</f>
        <v>Claudetta Rushe</v>
      </c>
      <c r="G306" s="2" t="str">
        <f>IF(VLOOKUP(C306,customers!$A$1:$I$1001,3,0)= 0,"",VLOOKUP(C306,customers!$A$1:$I$1001,3,0))</f>
        <v>crushe8n@about.me</v>
      </c>
      <c r="H306" s="2" t="str">
        <f>VLOOKUP(C306,customers!$A$1:$I$1001,7,0)</f>
        <v>United States</v>
      </c>
      <c r="I306" t="str">
        <f>INDEX(products!$A$1:$G$49,MATCH(orders!$D306,products!$A$2:$A$49,0),MATCH(I$1,products!$A$1:$G$1,0))</f>
        <v>Coffee Type</v>
      </c>
      <c r="J306" t="str">
        <f>INDEX(products!$A$1:$G$49,MATCH(orders!$D306,products!$A$2:$A$49,0),MATCH(J$1,products!$A$1:$G$1,0))</f>
        <v>Roast Type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4"/>
        <v>3.8849999999999998</v>
      </c>
      <c r="N306" t="str">
        <f t="shared" si="15"/>
        <v/>
      </c>
      <c r="O306" t="b">
        <f t="shared" si="16"/>
        <v>0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VLOOKUP(C307,customers!$A$1:$I$1001,2,0)</f>
        <v>Benn Checci</v>
      </c>
      <c r="G307" s="2" t="str">
        <f>IF(VLOOKUP(C307,customers!$A$1:$I$1001,3,0)= 0,"",VLOOKUP(C307,customers!$A$1:$I$1001,3,0))</f>
        <v>bchecci8h@usa.gov</v>
      </c>
      <c r="H307" s="2" t="str">
        <f>VLOOKUP(C307,customers!$A$1:$I$1001,7,0)</f>
        <v>United Kingdom</v>
      </c>
      <c r="I307" t="str">
        <f>INDEX(products!$A$1:$G$49,MATCH(orders!$D307,products!$A$2:$A$49,0),MATCH(I$1,products!$A$1:$G$1,0))</f>
        <v>Lib</v>
      </c>
      <c r="J307" t="str">
        <f>INDEX(products!$A$1:$G$49,MATCH(orders!$D307,products!$A$2:$A$49,0),MATCH(J$1,products!$A$1:$G$1,0))</f>
        <v>L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4"/>
        <v>21.825000000000003</v>
      </c>
      <c r="N307" t="str">
        <f t="shared" si="15"/>
        <v>Liberica</v>
      </c>
      <c r="O307" t="str">
        <f t="shared" si="16"/>
        <v>Light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VLOOKUP(C308,customers!$A$1:$I$1001,2,0)</f>
        <v>Janifer Bagot</v>
      </c>
      <c r="G308" s="2" t="str">
        <f>IF(VLOOKUP(C308,customers!$A$1:$I$1001,3,0)= 0,"",VLOOKUP(C308,customers!$A$1:$I$1001,3,0))</f>
        <v>jbagot8i@mac.com</v>
      </c>
      <c r="H308" s="2" t="str">
        <f>VLOOKUP(C308,customers!$A$1:$I$1001,7,0)</f>
        <v>United States</v>
      </c>
      <c r="I308" t="str">
        <f>INDEX(products!$A$1:$G$49,MATCH(orders!$D308,products!$A$2:$A$49,0),MATCH(I$1,products!$A$1:$G$1,0))</f>
        <v>Rob</v>
      </c>
      <c r="J308" t="str">
        <f>INDEX(products!$A$1:$G$49,MATCH(orders!$D308,products!$A$2:$A$49,0),MATCH(J$1,products!$A$1:$G$1,0))</f>
        <v>L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4"/>
        <v>14.924999999999999</v>
      </c>
      <c r="N308" t="str">
        <f t="shared" si="15"/>
        <v>Robusta</v>
      </c>
      <c r="O308" t="str">
        <f t="shared" si="16"/>
        <v>Light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VLOOKUP(C309,customers!$A$1:$I$1001,2,0)</f>
        <v>Ermin Beeble</v>
      </c>
      <c r="G309" s="2" t="str">
        <f>IF(VLOOKUP(C309,customers!$A$1:$I$1001,3,0)= 0,"",VLOOKUP(C309,customers!$A$1:$I$1001,3,0))</f>
        <v>ebeeble8j@soundcloud.com</v>
      </c>
      <c r="H309" s="2" t="str">
        <f>VLOOKUP(C309,customers!$A$1:$I$1001,7,0)</f>
        <v>United States</v>
      </c>
      <c r="I309" t="str">
        <f>INDEX(products!$A$1:$G$49,MATCH(orders!$D309,products!$A$2:$A$49,0),MATCH(I$1,products!$A$1:$G$1,0))</f>
        <v>Ara</v>
      </c>
      <c r="J309" t="str">
        <f>INDEX(products!$A$1:$G$49,MATCH(orders!$D309,products!$A$2:$A$49,0),MATCH(J$1,products!$A$1:$G$1,0))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4"/>
        <v>33.75</v>
      </c>
      <c r="N309" t="str">
        <f t="shared" si="15"/>
        <v>Arabica</v>
      </c>
      <c r="O309" t="str">
        <f t="shared" si="16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VLOOKUP(C310,customers!$A$1:$I$1001,2,0)</f>
        <v>Cos Fluin</v>
      </c>
      <c r="G310" s="2" t="str">
        <f>IF(VLOOKUP(C310,customers!$A$1:$I$1001,3,0)= 0,"",VLOOKUP(C310,customers!$A$1:$I$1001,3,0))</f>
        <v>cfluin8k@flickr.com</v>
      </c>
      <c r="H310" s="2" t="str">
        <f>VLOOKUP(C310,customers!$A$1:$I$1001,7,0)</f>
        <v>United Kingdom</v>
      </c>
      <c r="I310" t="str">
        <f>INDEX(products!$A$1:$G$49,MATCH(orders!$D310,products!$A$2:$A$49,0),MATCH(I$1,products!$A$1:$G$1,0))</f>
        <v>Ara</v>
      </c>
      <c r="J310" t="str">
        <f>INDEX(products!$A$1:$G$49,MATCH(orders!$D310,products!$A$2:$A$49,0),MATCH(J$1,products!$A$1:$G$1,0))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4"/>
        <v>33.75</v>
      </c>
      <c r="N310" t="str">
        <f t="shared" si="15"/>
        <v>Arabica</v>
      </c>
      <c r="O310" t="str">
        <f t="shared" si="16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VLOOKUP(C311,customers!$A$1:$I$1001,2,0)</f>
        <v>Eveleen Bletsor</v>
      </c>
      <c r="G311" s="2" t="str">
        <f>IF(VLOOKUP(C311,customers!$A$1:$I$1001,3,0)= 0,"",VLOOKUP(C311,customers!$A$1:$I$1001,3,0))</f>
        <v>ebletsor8l@vinaora.com</v>
      </c>
      <c r="H311" s="2" t="str">
        <f>VLOOKUP(C311,customers!$A$1:$I$1001,7,0)</f>
        <v>United States</v>
      </c>
      <c r="I311" t="str">
        <f>INDEX(products!$A$1:$G$49,MATCH(orders!$D311,products!$A$2:$A$49,0),MATCH(I$1,products!$A$1:$G$1,0))</f>
        <v>Lib</v>
      </c>
      <c r="J311" t="str">
        <f>INDEX(products!$A$1:$G$49,MATCH(orders!$D311,products!$A$2:$A$49,0),MATCH(J$1,products!$A$1:$G$1,0))</f>
        <v>L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4"/>
        <v>26.19</v>
      </c>
      <c r="N311" t="str">
        <f t="shared" si="15"/>
        <v>Liberica</v>
      </c>
      <c r="O311" t="str">
        <f t="shared" si="16"/>
        <v>Light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VLOOKUP(C312,customers!$A$1:$I$1001,2,0)</f>
        <v>Paola Brydell</v>
      </c>
      <c r="G312" s="2" t="str">
        <f>IF(VLOOKUP(C312,customers!$A$1:$I$1001,3,0)= 0,"",VLOOKUP(C312,customers!$A$1:$I$1001,3,0))</f>
        <v>pbrydell8m@bloglovin.com</v>
      </c>
      <c r="H312" s="2" t="str">
        <f>VLOOKUP(C312,customers!$A$1:$I$1001,7,0)</f>
        <v>Ireland</v>
      </c>
      <c r="I312" t="str">
        <f>INDEX(products!$A$1:$G$49,MATCH(orders!$D312,products!$A$2:$A$49,0),MATCH(I$1,products!$A$1:$G$1,0))</f>
        <v>Exc</v>
      </c>
      <c r="J312" t="str">
        <f>INDEX(products!$A$1:$G$49,MATCH(orders!$D312,products!$A$2:$A$49,0),MATCH(J$1,products!$A$1:$G$1,0))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4"/>
        <v>14.85</v>
      </c>
      <c r="N312" t="str">
        <f t="shared" si="15"/>
        <v>Excelsa</v>
      </c>
      <c r="O312" t="str">
        <f t="shared" si="16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VLOOKUP(C313,customers!$A$1:$I$1001,2,0)</f>
        <v>Claudetta Rushe</v>
      </c>
      <c r="G313" s="2" t="str">
        <f>IF(VLOOKUP(C313,customers!$A$1:$I$1001,3,0)= 0,"",VLOOKUP(C313,customers!$A$1:$I$1001,3,0))</f>
        <v>crushe8n@about.me</v>
      </c>
      <c r="H313" s="2" t="str">
        <f>VLOOKUP(C313,customers!$A$1:$I$1001,7,0)</f>
        <v>United States</v>
      </c>
      <c r="I313" t="str">
        <f>INDEX(products!$A$1:$G$49,MATCH(orders!$D313,products!$A$2:$A$49,0),MATCH(I$1,products!$A$1:$G$1,0))</f>
        <v>Exc</v>
      </c>
      <c r="J313" t="str">
        <f>INDEX(products!$A$1:$G$49,MATCH(orders!$D313,products!$A$2:$A$49,0),MATCH(J$1,products!$A$1:$G$1,0))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4"/>
        <v>189.74999999999997</v>
      </c>
      <c r="N313" t="str">
        <f t="shared" si="15"/>
        <v>Excelsa</v>
      </c>
      <c r="O313" t="str">
        <f t="shared" si="16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VLOOKUP(C314,customers!$A$1:$I$1001,2,0)</f>
        <v>Natka Leethem</v>
      </c>
      <c r="G314" s="2" t="str">
        <f>IF(VLOOKUP(C314,customers!$A$1:$I$1001,3,0)= 0,"",VLOOKUP(C314,customers!$A$1:$I$1001,3,0))</f>
        <v>nleethem8o@mac.com</v>
      </c>
      <c r="H314" s="2" t="str">
        <f>VLOOKUP(C314,customers!$A$1:$I$1001,7,0)</f>
        <v>United States</v>
      </c>
      <c r="I314" t="str">
        <f>INDEX(products!$A$1:$G$49,MATCH(orders!$D314,products!$A$2:$A$49,0),MATCH(I$1,products!$A$1:$G$1,0))</f>
        <v>Rob</v>
      </c>
      <c r="J314" t="str">
        <f>INDEX(products!$A$1:$G$49,MATCH(orders!$D314,products!$A$2:$A$49,0),MATCH(J$1,products!$A$1:$G$1,0))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4"/>
        <v>5.97</v>
      </c>
      <c r="N314" t="str">
        <f t="shared" si="15"/>
        <v>Robusta</v>
      </c>
      <c r="O314" t="str">
        <f t="shared" si="16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VLOOKUP(C315,customers!$A$1:$I$1001,2,0)</f>
        <v>Ailene Nesfield</v>
      </c>
      <c r="G315" s="2" t="str">
        <f>IF(VLOOKUP(C315,customers!$A$1:$I$1001,3,0)= 0,"",VLOOKUP(C315,customers!$A$1:$I$1001,3,0))</f>
        <v>anesfield8p@people.com.cn</v>
      </c>
      <c r="H315" s="2" t="str">
        <f>VLOOKUP(C315,customers!$A$1:$I$1001,7,0)</f>
        <v>United Kingdom</v>
      </c>
      <c r="I315" t="str">
        <f>INDEX(products!$A$1:$G$49,MATCH(orders!$D315,products!$A$2:$A$49,0),MATCH(I$1,products!$A$1:$G$1,0))</f>
        <v>Rob</v>
      </c>
      <c r="J315" t="str">
        <f>INDEX(products!$A$1:$G$49,MATCH(orders!$D315,products!$A$2:$A$49,0),MATCH(J$1,products!$A$1:$G$1,0))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4"/>
        <v>29.849999999999998</v>
      </c>
      <c r="N315" t="str">
        <f t="shared" si="15"/>
        <v>Robusta</v>
      </c>
      <c r="O315" t="str">
        <f t="shared" si="16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VLOOKUP(C316,customers!$A$1:$I$1001,2,0)</f>
        <v>Stacy Pickworth</v>
      </c>
      <c r="G316" s="2" t="str">
        <f>IF(VLOOKUP(C316,customers!$A$1:$I$1001,3,0)= 0,"",VLOOKUP(C316,customers!$A$1:$I$1001,3,0))</f>
        <v/>
      </c>
      <c r="H316" s="2" t="str">
        <f>VLOOKUP(C316,customers!$A$1:$I$1001,7,0)</f>
        <v>United States</v>
      </c>
      <c r="I316" t="str">
        <f>INDEX(products!$A$1:$G$49,MATCH(orders!$D316,products!$A$2:$A$49,0),MATCH(I$1,products!$A$1:$G$1,0))</f>
        <v>Rob</v>
      </c>
      <c r="J316" t="str">
        <f>INDEX(products!$A$1:$G$49,MATCH(orders!$D316,products!$A$2:$A$49,0),MATCH(J$1,products!$A$1:$G$1,0))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4"/>
        <v>44.75</v>
      </c>
      <c r="N316" t="str">
        <f t="shared" si="15"/>
        <v>Robusta</v>
      </c>
      <c r="O316" t="str">
        <f t="shared" si="16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VLOOKUP(C317,customers!$A$1:$I$1001,2,0)</f>
        <v>Melli Brockway</v>
      </c>
      <c r="G317" s="2" t="str">
        <f>IF(VLOOKUP(C317,customers!$A$1:$I$1001,3,0)= 0,"",VLOOKUP(C317,customers!$A$1:$I$1001,3,0))</f>
        <v>mbrockway8r@ibm.com</v>
      </c>
      <c r="H317" s="2" t="str">
        <f>VLOOKUP(C317,customers!$A$1:$I$1001,7,0)</f>
        <v>United States</v>
      </c>
      <c r="I317" t="str">
        <f>INDEX(products!$A$1:$G$49,MATCH(orders!$D317,products!$A$2:$A$49,0),MATCH(I$1,products!$A$1:$G$1,0))</f>
        <v>Exc</v>
      </c>
      <c r="J317" t="str">
        <f>INDEX(products!$A$1:$G$49,MATCH(orders!$D317,products!$A$2:$A$49,0),MATCH(J$1,products!$A$1:$G$1,0))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4"/>
        <v>34.154999999999994</v>
      </c>
      <c r="N317" t="str">
        <f t="shared" si="15"/>
        <v>Excelsa</v>
      </c>
      <c r="O317" t="str">
        <f t="shared" si="16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VLOOKUP(C318,customers!$A$1:$I$1001,2,0)</f>
        <v>Nanny Lush</v>
      </c>
      <c r="G318" s="2" t="str">
        <f>IF(VLOOKUP(C318,customers!$A$1:$I$1001,3,0)= 0,"",VLOOKUP(C318,customers!$A$1:$I$1001,3,0))</f>
        <v>nlush8s@dedecms.com</v>
      </c>
      <c r="H318" s="2" t="str">
        <f>VLOOKUP(C318,customers!$A$1:$I$1001,7,0)</f>
        <v>Ireland</v>
      </c>
      <c r="I318" t="str">
        <f>INDEX(products!$A$1:$G$49,MATCH(orders!$D318,products!$A$2:$A$49,0),MATCH(I$1,products!$A$1:$G$1,0))</f>
        <v>Exc</v>
      </c>
      <c r="J318" t="str">
        <f>INDEX(products!$A$1:$G$49,MATCH(orders!$D318,products!$A$2:$A$49,0),MATCH(J$1,products!$A$1:$G$1,0))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4"/>
        <v>204.92999999999995</v>
      </c>
      <c r="N318" t="str">
        <f t="shared" si="15"/>
        <v>Excelsa</v>
      </c>
      <c r="O318" t="str">
        <f t="shared" si="16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VLOOKUP(C319,customers!$A$1:$I$1001,2,0)</f>
        <v>Selma McMillian</v>
      </c>
      <c r="G319" s="2" t="str">
        <f>IF(VLOOKUP(C319,customers!$A$1:$I$1001,3,0)= 0,"",VLOOKUP(C319,customers!$A$1:$I$1001,3,0))</f>
        <v>smcmillian8t@csmonitor.com</v>
      </c>
      <c r="H319" s="2" t="str">
        <f>VLOOKUP(C319,customers!$A$1:$I$1001,7,0)</f>
        <v>United States</v>
      </c>
      <c r="I319" t="str">
        <f>INDEX(products!$A$1:$G$49,MATCH(orders!$D319,products!$A$2:$A$49,0),MATCH(I$1,products!$A$1:$G$1,0))</f>
        <v>Exc</v>
      </c>
      <c r="J319" t="str">
        <f>INDEX(products!$A$1:$G$49,MATCH(orders!$D319,products!$A$2:$A$49,0),MATCH(J$1,products!$A$1:$G$1,0))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4"/>
        <v>21.87</v>
      </c>
      <c r="N319" t="str">
        <f t="shared" si="15"/>
        <v>Excelsa</v>
      </c>
      <c r="O319" t="str">
        <f t="shared" si="16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VLOOKUP(C320,customers!$A$1:$I$1001,2,0)</f>
        <v>Tess Bennison</v>
      </c>
      <c r="G320" s="2" t="str">
        <f>IF(VLOOKUP(C320,customers!$A$1:$I$1001,3,0)= 0,"",VLOOKUP(C320,customers!$A$1:$I$1001,3,0))</f>
        <v>tbennison8u@google.cn</v>
      </c>
      <c r="H320" s="2" t="str">
        <f>VLOOKUP(C320,customers!$A$1:$I$1001,7,0)</f>
        <v>United States</v>
      </c>
      <c r="I320" t="str">
        <f>INDEX(products!$A$1:$G$49,MATCH(orders!$D320,products!$A$2:$A$49,0),MATCH(I$1,products!$A$1:$G$1,0))</f>
        <v>Ara</v>
      </c>
      <c r="J320" t="str">
        <f>INDEX(products!$A$1:$G$49,MATCH(orders!$D320,products!$A$2:$A$49,0),MATCH(J$1,products!$A$1:$G$1,0))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4"/>
        <v>51.749999999999993</v>
      </c>
      <c r="N320" t="str">
        <f t="shared" si="15"/>
        <v>Arabica</v>
      </c>
      <c r="O320" t="str">
        <f t="shared" si="16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VLOOKUP(C321,customers!$A$1:$I$1001,2,0)</f>
        <v>Gabie Tweed</v>
      </c>
      <c r="G321" s="2" t="str">
        <f>IF(VLOOKUP(C321,customers!$A$1:$I$1001,3,0)= 0,"",VLOOKUP(C321,customers!$A$1:$I$1001,3,0))</f>
        <v>gtweed8v@yolasite.com</v>
      </c>
      <c r="H321" s="2" t="str">
        <f>VLOOKUP(C321,customers!$A$1:$I$1001,7,0)</f>
        <v>United States</v>
      </c>
      <c r="I321" t="str">
        <f>INDEX(products!$A$1:$G$49,MATCH(orders!$D321,products!$A$2:$A$49,0),MATCH(I$1,products!$A$1:$G$1,0))</f>
        <v>Exc</v>
      </c>
      <c r="J321" t="str">
        <f>INDEX(products!$A$1:$G$49,MATCH(orders!$D321,products!$A$2:$A$49,0),MATCH(J$1,products!$A$1:$G$1,0))</f>
        <v>L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4"/>
        <v>8.25</v>
      </c>
      <c r="N321" t="str">
        <f t="shared" si="15"/>
        <v>Excelsa</v>
      </c>
      <c r="O321" t="str">
        <f t="shared" si="16"/>
        <v>Light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VLOOKUP(C322,customers!$A$1:$I$1001,2,0)</f>
        <v>Gabie Tweed</v>
      </c>
      <c r="G322" s="2" t="str">
        <f>IF(VLOOKUP(C322,customers!$A$1:$I$1001,3,0)= 0,"",VLOOKUP(C322,customers!$A$1:$I$1001,3,0))</f>
        <v>gtweed8v@yolasite.com</v>
      </c>
      <c r="H322" s="2" t="str">
        <f>VLOOKUP(C322,customers!$A$1:$I$1001,7,0)</f>
        <v>United States</v>
      </c>
      <c r="I322" t="str">
        <f>INDEX(products!$A$1:$G$49,MATCH(orders!$D322,products!$A$2:$A$49,0),MATCH(I$1,products!$A$1:$G$1,0))</f>
        <v>Coffee Type</v>
      </c>
      <c r="J322" t="str">
        <f>INDEX(products!$A$1:$G$49,MATCH(orders!$D322,products!$A$2:$A$49,0),MATCH(J$1,products!$A$1:$G$1,0))</f>
        <v>Roast Type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4"/>
        <v>19.424999999999997</v>
      </c>
      <c r="N322" t="str">
        <f t="shared" si="15"/>
        <v/>
      </c>
      <c r="O322" t="b">
        <f t="shared" si="16"/>
        <v>0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VLOOKUP(C323,customers!$A$1:$I$1001,2,0)</f>
        <v>Gaile Goggin</v>
      </c>
      <c r="G323" s="2" t="str">
        <f>IF(VLOOKUP(C323,customers!$A$1:$I$1001,3,0)= 0,"",VLOOKUP(C323,customers!$A$1:$I$1001,3,0))</f>
        <v>ggoggin8x@wix.com</v>
      </c>
      <c r="H323" s="2" t="str">
        <f>VLOOKUP(C323,customers!$A$1:$I$1001,7,0)</f>
        <v>Ireland</v>
      </c>
      <c r="I323" t="str">
        <f>INDEX(products!$A$1:$G$49,MATCH(orders!$D323,products!$A$2:$A$49,0),MATCH(I$1,products!$A$1:$G$1,0))</f>
        <v>Ara</v>
      </c>
      <c r="J323" t="str">
        <f>INDEX(products!$A$1:$G$49,MATCH(orders!$D323,products!$A$2:$A$49,0),MATCH(J$1,products!$A$1:$G$1,0))</f>
        <v>L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7">L323*E323</f>
        <v>20.25</v>
      </c>
      <c r="N323" t="str">
        <f t="shared" si="15"/>
        <v>Arabica</v>
      </c>
      <c r="O323" t="str">
        <f t="shared" si="16"/>
        <v>Light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VLOOKUP(C324,customers!$A$1:$I$1001,2,0)</f>
        <v>Skylar Jeyness</v>
      </c>
      <c r="G324" s="2" t="str">
        <f>IF(VLOOKUP(C324,customers!$A$1:$I$1001,3,0)= 0,"",VLOOKUP(C324,customers!$A$1:$I$1001,3,0))</f>
        <v>sjeyness8y@biglobe.ne.jp</v>
      </c>
      <c r="H324" s="2" t="str">
        <f>VLOOKUP(C324,customers!$A$1:$I$1001,7,0)</f>
        <v>Ireland</v>
      </c>
      <c r="I324" t="str">
        <f>INDEX(products!$A$1:$G$49,MATCH(orders!$D324,products!$A$2:$A$49,0),MATCH(I$1,products!$A$1:$G$1,0))</f>
        <v>Lib</v>
      </c>
      <c r="J324" t="str">
        <f>INDEX(products!$A$1:$G$49,MATCH(orders!$D324,products!$A$2:$A$49,0),MATCH(J$1,products!$A$1:$G$1,0))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7"/>
        <v>23.31</v>
      </c>
      <c r="N324" t="str">
        <f t="shared" si="15"/>
        <v>Liberica</v>
      </c>
      <c r="O324" t="str">
        <f t="shared" si="16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VLOOKUP(C325,customers!$A$1:$I$1001,2,0)</f>
        <v>Donica Bonhome</v>
      </c>
      <c r="G325" s="2" t="str">
        <f>IF(VLOOKUP(C325,customers!$A$1:$I$1001,3,0)= 0,"",VLOOKUP(C325,customers!$A$1:$I$1001,3,0))</f>
        <v>dbonhome8z@shinystat.com</v>
      </c>
      <c r="H325" s="2" t="str">
        <f>VLOOKUP(C325,customers!$A$1:$I$1001,7,0)</f>
        <v>United States</v>
      </c>
      <c r="I325" t="str">
        <f>INDEX(products!$A$1:$G$49,MATCH(orders!$D325,products!$A$2:$A$49,0),MATCH(I$1,products!$A$1:$G$1,0))</f>
        <v>Exc</v>
      </c>
      <c r="J325" t="str">
        <f>INDEX(products!$A$1:$G$49,MATCH(orders!$D325,products!$A$2:$A$49,0),MATCH(J$1,products!$A$1:$G$1,0))</f>
        <v>M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7"/>
        <v>18.225000000000001</v>
      </c>
      <c r="N325" t="str">
        <f t="shared" si="15"/>
        <v>Excelsa</v>
      </c>
      <c r="O325" t="str">
        <f t="shared" si="16"/>
        <v>Medium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VLOOKUP(C326,customers!$A$1:$I$1001,2,0)</f>
        <v>Diena Peetermann</v>
      </c>
      <c r="G326" s="2" t="str">
        <f>IF(VLOOKUP(C326,customers!$A$1:$I$1001,3,0)= 0,"",VLOOKUP(C326,customers!$A$1:$I$1001,3,0))</f>
        <v/>
      </c>
      <c r="H326" s="2" t="str">
        <f>VLOOKUP(C326,customers!$A$1:$I$1001,7,0)</f>
        <v>United States</v>
      </c>
      <c r="I326" t="str">
        <f>INDEX(products!$A$1:$G$49,MATCH(orders!$D326,products!$A$2:$A$49,0),MATCH(I$1,products!$A$1:$G$1,0))</f>
        <v>Exc</v>
      </c>
      <c r="J326" t="str">
        <f>INDEX(products!$A$1:$G$49,MATCH(orders!$D326,products!$A$2:$A$49,0),MATCH(J$1,products!$A$1:$G$1,0))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7"/>
        <v>13.75</v>
      </c>
      <c r="N326" t="str">
        <f t="shared" si="15"/>
        <v>Excelsa</v>
      </c>
      <c r="O326" t="str">
        <f t="shared" si="16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VLOOKUP(C327,customers!$A$1:$I$1001,2,0)</f>
        <v>Trina Le Sarr</v>
      </c>
      <c r="G327" s="2" t="str">
        <f>IF(VLOOKUP(C327,customers!$A$1:$I$1001,3,0)= 0,"",VLOOKUP(C327,customers!$A$1:$I$1001,3,0))</f>
        <v>tle91@epa.gov</v>
      </c>
      <c r="H327" s="2" t="str">
        <f>VLOOKUP(C327,customers!$A$1:$I$1001,7,0)</f>
        <v>United States</v>
      </c>
      <c r="I327" t="str">
        <f>INDEX(products!$A$1:$G$49,MATCH(orders!$D327,products!$A$2:$A$49,0),MATCH(I$1,products!$A$1:$G$1,0))</f>
        <v>Ara</v>
      </c>
      <c r="J327" t="str">
        <f>INDEX(products!$A$1:$G$49,MATCH(orders!$D327,products!$A$2:$A$49,0),MATCH(J$1,products!$A$1:$G$1,0))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7"/>
        <v>29.784999999999997</v>
      </c>
      <c r="N327" t="str">
        <f t="shared" si="15"/>
        <v>Arabica</v>
      </c>
      <c r="O327" t="str">
        <f t="shared" si="16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VLOOKUP(C328,customers!$A$1:$I$1001,2,0)</f>
        <v>Flynn Antony</v>
      </c>
      <c r="G328" s="2" t="str">
        <f>IF(VLOOKUP(C328,customers!$A$1:$I$1001,3,0)= 0,"",VLOOKUP(C328,customers!$A$1:$I$1001,3,0))</f>
        <v/>
      </c>
      <c r="H328" s="2" t="str">
        <f>VLOOKUP(C328,customers!$A$1:$I$1001,7,0)</f>
        <v>United States</v>
      </c>
      <c r="I328" t="str">
        <f>INDEX(products!$A$1:$G$49,MATCH(orders!$D328,products!$A$2:$A$49,0),MATCH(I$1,products!$A$1:$G$1,0))</f>
        <v>Rob</v>
      </c>
      <c r="J328" t="str">
        <f>INDEX(products!$A$1:$G$49,MATCH(orders!$D328,products!$A$2:$A$49,0),MATCH(J$1,products!$A$1:$G$1,0))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7"/>
        <v>44.75</v>
      </c>
      <c r="N328" t="str">
        <f t="shared" si="15"/>
        <v>Robusta</v>
      </c>
      <c r="O328" t="str">
        <f t="shared" si="16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VLOOKUP(C329,customers!$A$1:$I$1001,2,0)</f>
        <v>Baudoin Alldridge</v>
      </c>
      <c r="G329" s="2" t="str">
        <f>IF(VLOOKUP(C329,customers!$A$1:$I$1001,3,0)= 0,"",VLOOKUP(C329,customers!$A$1:$I$1001,3,0))</f>
        <v>balldridge93@yandex.ru</v>
      </c>
      <c r="H329" s="2" t="str">
        <f>VLOOKUP(C329,customers!$A$1:$I$1001,7,0)</f>
        <v>United States</v>
      </c>
      <c r="I329" t="str">
        <f>INDEX(products!$A$1:$G$49,MATCH(orders!$D329,products!$A$2:$A$49,0),MATCH(I$1,products!$A$1:$G$1,0))</f>
        <v>Rob</v>
      </c>
      <c r="J329" t="str">
        <f>INDEX(products!$A$1:$G$49,MATCH(orders!$D329,products!$A$2:$A$49,0),MATCH(J$1,products!$A$1:$G$1,0))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7"/>
        <v>44.75</v>
      </c>
      <c r="N329" t="str">
        <f t="shared" si="15"/>
        <v>Robusta</v>
      </c>
      <c r="O329" t="str">
        <f t="shared" si="16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VLOOKUP(C330,customers!$A$1:$I$1001,2,0)</f>
        <v>Homer Dulany</v>
      </c>
      <c r="G330" s="2" t="str">
        <f>IF(VLOOKUP(C330,customers!$A$1:$I$1001,3,0)= 0,"",VLOOKUP(C330,customers!$A$1:$I$1001,3,0))</f>
        <v/>
      </c>
      <c r="H330" s="2" t="str">
        <f>VLOOKUP(C330,customers!$A$1:$I$1001,7,0)</f>
        <v>United States</v>
      </c>
      <c r="I330" t="str">
        <f>INDEX(products!$A$1:$G$49,MATCH(orders!$D330,products!$A$2:$A$49,0),MATCH(I$1,products!$A$1:$G$1,0))</f>
        <v>Lib</v>
      </c>
      <c r="J330" t="str">
        <f>INDEX(products!$A$1:$G$49,MATCH(orders!$D330,products!$A$2:$A$49,0),MATCH(J$1,products!$A$1:$G$1,0))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7"/>
        <v>38.04</v>
      </c>
      <c r="N330" t="str">
        <f t="shared" si="15"/>
        <v>Liberica</v>
      </c>
      <c r="O330" t="str">
        <f t="shared" si="16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VLOOKUP(C331,customers!$A$1:$I$1001,2,0)</f>
        <v>Lisa Goodger</v>
      </c>
      <c r="G331" s="2" t="str">
        <f>IF(VLOOKUP(C331,customers!$A$1:$I$1001,3,0)= 0,"",VLOOKUP(C331,customers!$A$1:$I$1001,3,0))</f>
        <v>lgoodger95@guardian.co.uk</v>
      </c>
      <c r="H331" s="2" t="str">
        <f>VLOOKUP(C331,customers!$A$1:$I$1001,7,0)</f>
        <v>United States</v>
      </c>
      <c r="I331" t="str">
        <f>INDEX(products!$A$1:$G$49,MATCH(orders!$D331,products!$A$2:$A$49,0),MATCH(I$1,products!$A$1:$G$1,0))</f>
        <v>Rob</v>
      </c>
      <c r="J331" t="str">
        <f>INDEX(products!$A$1:$G$49,MATCH(orders!$D331,products!$A$2:$A$49,0),MATCH(J$1,products!$A$1:$G$1,0))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7"/>
        <v>21.479999999999997</v>
      </c>
      <c r="N331" t="str">
        <f t="shared" si="15"/>
        <v>Robusta</v>
      </c>
      <c r="O331" t="str">
        <f t="shared" si="16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VLOOKUP(C332,customers!$A$1:$I$1001,2,0)</f>
        <v>Selma McMillian</v>
      </c>
      <c r="G332" s="2" t="str">
        <f>IF(VLOOKUP(C332,customers!$A$1:$I$1001,3,0)= 0,"",VLOOKUP(C332,customers!$A$1:$I$1001,3,0))</f>
        <v>smcmillian8t@csmonitor.com</v>
      </c>
      <c r="H332" s="2" t="str">
        <f>VLOOKUP(C332,customers!$A$1:$I$1001,7,0)</f>
        <v>United States</v>
      </c>
      <c r="I332" t="str">
        <f>INDEX(products!$A$1:$G$49,MATCH(orders!$D332,products!$A$2:$A$49,0),MATCH(I$1,products!$A$1:$G$1,0))</f>
        <v>Rob</v>
      </c>
      <c r="J332" t="str">
        <f>INDEX(products!$A$1:$G$49,MATCH(orders!$D332,products!$A$2:$A$49,0),MATCH(J$1,products!$A$1:$G$1,0))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7"/>
        <v>16.11</v>
      </c>
      <c r="N332" t="str">
        <f t="shared" si="15"/>
        <v>Robusta</v>
      </c>
      <c r="O332" t="str">
        <f t="shared" si="16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VLOOKUP(C333,customers!$A$1:$I$1001,2,0)</f>
        <v>Corine Drewett</v>
      </c>
      <c r="G333" s="2" t="str">
        <f>IF(VLOOKUP(C333,customers!$A$1:$I$1001,3,0)= 0,"",VLOOKUP(C333,customers!$A$1:$I$1001,3,0))</f>
        <v>cdrewett97@wikipedia.org</v>
      </c>
      <c r="H333" s="2" t="str">
        <f>VLOOKUP(C333,customers!$A$1:$I$1001,7,0)</f>
        <v>United States</v>
      </c>
      <c r="I333" t="str">
        <f>INDEX(products!$A$1:$G$49,MATCH(orders!$D333,products!$A$2:$A$49,0),MATCH(I$1,products!$A$1:$G$1,0))</f>
        <v>Rob</v>
      </c>
      <c r="J333" t="str">
        <f>INDEX(products!$A$1:$G$49,MATCH(orders!$D333,products!$A$2:$A$49,0),MATCH(J$1,products!$A$1:$G$1,0))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7"/>
        <v>22.884999999999998</v>
      </c>
      <c r="N333" t="str">
        <f t="shared" si="15"/>
        <v>Robusta</v>
      </c>
      <c r="O333" t="str">
        <f t="shared" si="16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VLOOKUP(C334,customers!$A$1:$I$1001,2,0)</f>
        <v>Quinn Parsons</v>
      </c>
      <c r="G334" s="2" t="str">
        <f>IF(VLOOKUP(C334,customers!$A$1:$I$1001,3,0)= 0,"",VLOOKUP(C334,customers!$A$1:$I$1001,3,0))</f>
        <v>qparsons98@blogtalkradio.com</v>
      </c>
      <c r="H334" s="2" t="str">
        <f>VLOOKUP(C334,customers!$A$1:$I$1001,7,0)</f>
        <v>United States</v>
      </c>
      <c r="I334" t="str">
        <f>INDEX(products!$A$1:$G$49,MATCH(orders!$D334,products!$A$2:$A$49,0),MATCH(I$1,products!$A$1:$G$1,0))</f>
        <v>Ara</v>
      </c>
      <c r="J334" t="str">
        <f>INDEX(products!$A$1:$G$49,MATCH(orders!$D334,products!$A$2:$A$49,0),MATCH(J$1,products!$A$1:$G$1,0))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7"/>
        <v>17.91</v>
      </c>
      <c r="N334" t="str">
        <f t="shared" si="15"/>
        <v>Arabica</v>
      </c>
      <c r="O334" t="str">
        <f t="shared" si="16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VLOOKUP(C335,customers!$A$1:$I$1001,2,0)</f>
        <v>Vivyan Ceely</v>
      </c>
      <c r="G335" s="2" t="str">
        <f>IF(VLOOKUP(C335,customers!$A$1:$I$1001,3,0)= 0,"",VLOOKUP(C335,customers!$A$1:$I$1001,3,0))</f>
        <v>vceely99@auda.org.au</v>
      </c>
      <c r="H335" s="2" t="str">
        <f>VLOOKUP(C335,customers!$A$1:$I$1001,7,0)</f>
        <v>United States</v>
      </c>
      <c r="I335" t="str">
        <f>INDEX(products!$A$1:$G$49,MATCH(orders!$D335,products!$A$2:$A$49,0),MATCH(I$1,products!$A$1:$G$1,0))</f>
        <v>Rob</v>
      </c>
      <c r="J335" t="str">
        <f>INDEX(products!$A$1:$G$49,MATCH(orders!$D335,products!$A$2:$A$49,0),MATCH(J$1,products!$A$1:$G$1,0))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7"/>
        <v>23.88</v>
      </c>
      <c r="N335" t="str">
        <f t="shared" si="15"/>
        <v>Robusta</v>
      </c>
      <c r="O335" t="str">
        <f t="shared" si="16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VLOOKUP(C336,customers!$A$1:$I$1001,2,0)</f>
        <v>Elonore Goodings</v>
      </c>
      <c r="G336" s="2" t="str">
        <f>IF(VLOOKUP(C336,customers!$A$1:$I$1001,3,0)= 0,"",VLOOKUP(C336,customers!$A$1:$I$1001,3,0))</f>
        <v/>
      </c>
      <c r="H336" s="2" t="str">
        <f>VLOOKUP(C336,customers!$A$1:$I$1001,7,0)</f>
        <v>United States</v>
      </c>
      <c r="I336" t="str">
        <f>INDEX(products!$A$1:$G$49,MATCH(orders!$D336,products!$A$2:$A$49,0),MATCH(I$1,products!$A$1:$G$1,0))</f>
        <v>Rob</v>
      </c>
      <c r="J336" t="str">
        <f>INDEX(products!$A$1:$G$49,MATCH(orders!$D336,products!$A$2:$A$49,0),MATCH(J$1,products!$A$1:$G$1,0))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7"/>
        <v>59.75</v>
      </c>
      <c r="N336" t="str">
        <f t="shared" si="15"/>
        <v>Robusta</v>
      </c>
      <c r="O336" t="str">
        <f t="shared" si="16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VLOOKUP(C337,customers!$A$1:$I$1001,2,0)</f>
        <v>Clement Vasiliev</v>
      </c>
      <c r="G337" s="2" t="str">
        <f>IF(VLOOKUP(C337,customers!$A$1:$I$1001,3,0)= 0,"",VLOOKUP(C337,customers!$A$1:$I$1001,3,0))</f>
        <v>cvasiliev9b@discuz.net</v>
      </c>
      <c r="H337" s="2" t="str">
        <f>VLOOKUP(C337,customers!$A$1:$I$1001,7,0)</f>
        <v>United States</v>
      </c>
      <c r="I337" t="str">
        <f>INDEX(products!$A$1:$G$49,MATCH(orders!$D337,products!$A$2:$A$49,0),MATCH(I$1,products!$A$1:$G$1,0))</f>
        <v>Rob</v>
      </c>
      <c r="J337" t="str">
        <f>INDEX(products!$A$1:$G$49,MATCH(orders!$D337,products!$A$2:$A$49,0),MATCH(J$1,products!$A$1:$G$1,0))</f>
        <v>D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7"/>
        <v>28.53</v>
      </c>
      <c r="N337" t="str">
        <f t="shared" si="15"/>
        <v>Robusta</v>
      </c>
      <c r="O337" t="str">
        <f t="shared" si="16"/>
        <v>Dark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VLOOKUP(C338,customers!$A$1:$I$1001,2,0)</f>
        <v>Terencio O'Moylan</v>
      </c>
      <c r="G338" s="2" t="str">
        <f>IF(VLOOKUP(C338,customers!$A$1:$I$1001,3,0)= 0,"",VLOOKUP(C338,customers!$A$1:$I$1001,3,0))</f>
        <v>tomoylan9c@liveinternet.ru</v>
      </c>
      <c r="H338" s="2" t="str">
        <f>VLOOKUP(C338,customers!$A$1:$I$1001,7,0)</f>
        <v>United Kingdom</v>
      </c>
      <c r="I338" t="str">
        <f>INDEX(products!$A$1:$G$49,MATCH(orders!$D338,products!$A$2:$A$49,0),MATCH(I$1,products!$A$1:$G$1,0))</f>
        <v>Ara</v>
      </c>
      <c r="J338" t="str">
        <f>INDEX(products!$A$1:$G$49,MATCH(orders!$D338,products!$A$2:$A$49,0),MATCH(J$1,products!$A$1:$G$1,0))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7"/>
        <v>45</v>
      </c>
      <c r="N338" t="str">
        <f t="shared" ref="N338:N401" si="18">IF(I338="Rob","Robusta",IF(I338 ="Exc","Excelsa",IF(I338="Ara","Arabica",IF(I338="Lib","Liberica",""))))</f>
        <v>Arabica</v>
      </c>
      <c r="O338" t="str">
        <f t="shared" ref="O338:O401" si="19">IF(J338="M","Medium",IF(J338="L","Light",IF(J338="D","Dark")))</f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VLOOKUP(C339,customers!$A$1:$I$1001,2,0)</f>
        <v>Flynn Antony</v>
      </c>
      <c r="G339" s="2" t="str">
        <f>IF(VLOOKUP(C339,customers!$A$1:$I$1001,3,0)= 0,"",VLOOKUP(C339,customers!$A$1:$I$1001,3,0))</f>
        <v/>
      </c>
      <c r="H339" s="2" t="str">
        <f>VLOOKUP(C339,customers!$A$1:$I$1001,7,0)</f>
        <v>United States</v>
      </c>
      <c r="I339" t="str">
        <f>INDEX(products!$A$1:$G$49,MATCH(orders!$D339,products!$A$2:$A$49,0),MATCH(I$1,products!$A$1:$G$1,0))</f>
        <v>Exc</v>
      </c>
      <c r="J339" t="str">
        <f>INDEX(products!$A$1:$G$49,MATCH(orders!$D339,products!$A$2:$A$49,0),MATCH(J$1,products!$A$1:$G$1,0))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7"/>
        <v>55.89</v>
      </c>
      <c r="N339" t="str">
        <f t="shared" si="18"/>
        <v>Excelsa</v>
      </c>
      <c r="O339" t="str">
        <f t="shared" si="19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VLOOKUP(C340,customers!$A$1:$I$1001,2,0)</f>
        <v>Wyatan Fetherston</v>
      </c>
      <c r="G340" s="2" t="str">
        <f>IF(VLOOKUP(C340,customers!$A$1:$I$1001,3,0)= 0,"",VLOOKUP(C340,customers!$A$1:$I$1001,3,0))</f>
        <v>wfetherston9e@constantcontact.com</v>
      </c>
      <c r="H340" s="2" t="str">
        <f>VLOOKUP(C340,customers!$A$1:$I$1001,7,0)</f>
        <v>United States</v>
      </c>
      <c r="I340" t="str">
        <f>INDEX(products!$A$1:$G$49,MATCH(orders!$D340,products!$A$2:$A$49,0),MATCH(I$1,products!$A$1:$G$1,0))</f>
        <v>Exc</v>
      </c>
      <c r="J340" t="str">
        <f>INDEX(products!$A$1:$G$49,MATCH(orders!$D340,products!$A$2:$A$49,0),MATCH(J$1,products!$A$1:$G$1,0))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7"/>
        <v>59.4</v>
      </c>
      <c r="N340" t="str">
        <f t="shared" si="18"/>
        <v>Excelsa</v>
      </c>
      <c r="O340" t="str">
        <f t="shared" si="19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VLOOKUP(C341,customers!$A$1:$I$1001,2,0)</f>
        <v>Emmaline Rasmus</v>
      </c>
      <c r="G341" s="2" t="str">
        <f>IF(VLOOKUP(C341,customers!$A$1:$I$1001,3,0)= 0,"",VLOOKUP(C341,customers!$A$1:$I$1001,3,0))</f>
        <v>erasmus9f@techcrunch.com</v>
      </c>
      <c r="H341" s="2" t="str">
        <f>VLOOKUP(C341,customers!$A$1:$I$1001,7,0)</f>
        <v>United States</v>
      </c>
      <c r="I341" t="str">
        <f>INDEX(products!$A$1:$G$49,MATCH(orders!$D341,products!$A$2:$A$49,0),MATCH(I$1,products!$A$1:$G$1,0))</f>
        <v>Exc</v>
      </c>
      <c r="J341" t="str">
        <f>INDEX(products!$A$1:$G$49,MATCH(orders!$D341,products!$A$2:$A$49,0),MATCH(J$1,products!$A$1:$G$1,0))</f>
        <v>M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7"/>
        <v>7.29</v>
      </c>
      <c r="N341" t="str">
        <f t="shared" si="18"/>
        <v>Excelsa</v>
      </c>
      <c r="O341" t="str">
        <f t="shared" si="19"/>
        <v>Medium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VLOOKUP(C342,customers!$A$1:$I$1001,2,0)</f>
        <v>Wesley Giorgioni</v>
      </c>
      <c r="G342" s="2" t="str">
        <f>IF(VLOOKUP(C342,customers!$A$1:$I$1001,3,0)= 0,"",VLOOKUP(C342,customers!$A$1:$I$1001,3,0))</f>
        <v>wgiorgioni9g@wikipedia.org</v>
      </c>
      <c r="H342" s="2" t="str">
        <f>VLOOKUP(C342,customers!$A$1:$I$1001,7,0)</f>
        <v>United States</v>
      </c>
      <c r="I342" t="str">
        <f>INDEX(products!$A$1:$G$49,MATCH(orders!$D342,products!$A$2:$A$49,0),MATCH(I$1,products!$A$1:$G$1,0))</f>
        <v>Exc</v>
      </c>
      <c r="J342" t="str">
        <f>INDEX(products!$A$1:$G$49,MATCH(orders!$D342,products!$A$2:$A$49,0),MATCH(J$1,products!$A$1:$G$1,0))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7"/>
        <v>7.29</v>
      </c>
      <c r="N342" t="str">
        <f t="shared" si="18"/>
        <v>Excelsa</v>
      </c>
      <c r="O342" t="str">
        <f t="shared" si="19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VLOOKUP(C343,customers!$A$1:$I$1001,2,0)</f>
        <v>Lucienne Scargle</v>
      </c>
      <c r="G343" s="2" t="str">
        <f>IF(VLOOKUP(C343,customers!$A$1:$I$1001,3,0)= 0,"",VLOOKUP(C343,customers!$A$1:$I$1001,3,0))</f>
        <v>lscargle9h@myspace.com</v>
      </c>
      <c r="H343" s="2" t="str">
        <f>VLOOKUP(C343,customers!$A$1:$I$1001,7,0)</f>
        <v>United States</v>
      </c>
      <c r="I343" t="str">
        <f>INDEX(products!$A$1:$G$49,MATCH(orders!$D343,products!$A$2:$A$49,0),MATCH(I$1,products!$A$1:$G$1,0))</f>
        <v>Exc</v>
      </c>
      <c r="J343" t="str">
        <f>INDEX(products!$A$1:$G$49,MATCH(orders!$D343,products!$A$2:$A$49,0),MATCH(J$1,products!$A$1:$G$1,0))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7"/>
        <v>17.82</v>
      </c>
      <c r="N343" t="str">
        <f t="shared" si="18"/>
        <v>Excelsa</v>
      </c>
      <c r="O343" t="str">
        <f t="shared" si="19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VLOOKUP(C344,customers!$A$1:$I$1001,2,0)</f>
        <v>Lucienne Scargle</v>
      </c>
      <c r="G344" s="2" t="str">
        <f>IF(VLOOKUP(C344,customers!$A$1:$I$1001,3,0)= 0,"",VLOOKUP(C344,customers!$A$1:$I$1001,3,0))</f>
        <v>lscargle9h@myspace.com</v>
      </c>
      <c r="H344" s="2" t="str">
        <f>VLOOKUP(C344,customers!$A$1:$I$1001,7,0)</f>
        <v>United States</v>
      </c>
      <c r="I344" t="str">
        <f>INDEX(products!$A$1:$G$49,MATCH(orders!$D344,products!$A$2:$A$49,0),MATCH(I$1,products!$A$1:$G$1,0))</f>
        <v>Lib</v>
      </c>
      <c r="J344" t="str">
        <f>INDEX(products!$A$1:$G$49,MATCH(orders!$D344,products!$A$2:$A$49,0),MATCH(J$1,products!$A$1:$G$1,0))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7"/>
        <v>38.849999999999994</v>
      </c>
      <c r="N344" t="str">
        <f t="shared" si="18"/>
        <v>Liberica</v>
      </c>
      <c r="O344" t="str">
        <f t="shared" si="19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VLOOKUP(C345,customers!$A$1:$I$1001,2,0)</f>
        <v>Noam Climance</v>
      </c>
      <c r="G345" s="2" t="str">
        <f>IF(VLOOKUP(C345,customers!$A$1:$I$1001,3,0)= 0,"",VLOOKUP(C345,customers!$A$1:$I$1001,3,0))</f>
        <v>nclimance9j@europa.eu</v>
      </c>
      <c r="H345" s="2" t="str">
        <f>VLOOKUP(C345,customers!$A$1:$I$1001,7,0)</f>
        <v>United States</v>
      </c>
      <c r="I345" t="str">
        <f>INDEX(products!$A$1:$G$49,MATCH(orders!$D345,products!$A$2:$A$49,0),MATCH(I$1,products!$A$1:$G$1,0))</f>
        <v>Rob</v>
      </c>
      <c r="J345" t="str">
        <f>INDEX(products!$A$1:$G$49,MATCH(orders!$D345,products!$A$2:$A$49,0),MATCH(J$1,products!$A$1:$G$1,0))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7"/>
        <v>32.22</v>
      </c>
      <c r="N345" t="str">
        <f t="shared" si="18"/>
        <v>Robusta</v>
      </c>
      <c r="O345" t="str">
        <f t="shared" si="19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VLOOKUP(C346,customers!$A$1:$I$1001,2,0)</f>
        <v>Catarina Donn</v>
      </c>
      <c r="G346" s="2" t="str">
        <f>IF(VLOOKUP(C346,customers!$A$1:$I$1001,3,0)= 0,"",VLOOKUP(C346,customers!$A$1:$I$1001,3,0))</f>
        <v/>
      </c>
      <c r="H346" s="2" t="str">
        <f>VLOOKUP(C346,customers!$A$1:$I$1001,7,0)</f>
        <v>Ireland</v>
      </c>
      <c r="I346" t="str">
        <f>INDEX(products!$A$1:$G$49,MATCH(orders!$D346,products!$A$2:$A$49,0),MATCH(I$1,products!$A$1:$G$1,0))</f>
        <v>Rob</v>
      </c>
      <c r="J346" t="str">
        <f>INDEX(products!$A$1:$G$49,MATCH(orders!$D346,products!$A$2:$A$49,0),MATCH(J$1,products!$A$1:$G$1,0))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7"/>
        <v>19.899999999999999</v>
      </c>
      <c r="N346" t="str">
        <f t="shared" si="18"/>
        <v>Robusta</v>
      </c>
      <c r="O346" t="str">
        <f t="shared" si="19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VLOOKUP(C347,customers!$A$1:$I$1001,2,0)</f>
        <v>Ameline Snazle</v>
      </c>
      <c r="G347" s="2" t="str">
        <f>IF(VLOOKUP(C347,customers!$A$1:$I$1001,3,0)= 0,"",VLOOKUP(C347,customers!$A$1:$I$1001,3,0))</f>
        <v>asnazle9l@oracle.com</v>
      </c>
      <c r="H347" s="2" t="str">
        <f>VLOOKUP(C347,customers!$A$1:$I$1001,7,0)</f>
        <v>United States</v>
      </c>
      <c r="I347" t="str">
        <f>INDEX(products!$A$1:$G$49,MATCH(orders!$D347,products!$A$2:$A$49,0),MATCH(I$1,products!$A$1:$G$1,0))</f>
        <v>Rob</v>
      </c>
      <c r="J347" t="str">
        <f>INDEX(products!$A$1:$G$49,MATCH(orders!$D347,products!$A$2:$A$49,0),MATCH(J$1,products!$A$1:$G$1,0))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7"/>
        <v>59.75</v>
      </c>
      <c r="N347" t="str">
        <f t="shared" si="18"/>
        <v>Robusta</v>
      </c>
      <c r="O347" t="str">
        <f t="shared" si="19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VLOOKUP(C348,customers!$A$1:$I$1001,2,0)</f>
        <v>Rebeka Worg</v>
      </c>
      <c r="G348" s="2" t="str">
        <f>IF(VLOOKUP(C348,customers!$A$1:$I$1001,3,0)= 0,"",VLOOKUP(C348,customers!$A$1:$I$1001,3,0))</f>
        <v>rworg9m@arstechnica.com</v>
      </c>
      <c r="H348" s="2" t="str">
        <f>VLOOKUP(C348,customers!$A$1:$I$1001,7,0)</f>
        <v>United States</v>
      </c>
      <c r="I348" t="str">
        <f>INDEX(products!$A$1:$G$49,MATCH(orders!$D348,products!$A$2:$A$49,0),MATCH(I$1,products!$A$1:$G$1,0))</f>
        <v>Ara</v>
      </c>
      <c r="J348" t="str">
        <f>INDEX(products!$A$1:$G$49,MATCH(orders!$D348,products!$A$2:$A$49,0),MATCH(J$1,products!$A$1:$G$1,0))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7"/>
        <v>23.31</v>
      </c>
      <c r="N348" t="str">
        <f t="shared" si="18"/>
        <v>Arabica</v>
      </c>
      <c r="O348" t="str">
        <f t="shared" si="19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VLOOKUP(C349,customers!$A$1:$I$1001,2,0)</f>
        <v>Lewes Danes</v>
      </c>
      <c r="G349" s="2" t="str">
        <f>IF(VLOOKUP(C349,customers!$A$1:$I$1001,3,0)= 0,"",VLOOKUP(C349,customers!$A$1:$I$1001,3,0))</f>
        <v>ldanes9n@umn.edu</v>
      </c>
      <c r="H349" s="2" t="str">
        <f>VLOOKUP(C349,customers!$A$1:$I$1001,7,0)</f>
        <v>United States</v>
      </c>
      <c r="I349" t="str">
        <f>INDEX(products!$A$1:$G$49,MATCH(orders!$D349,products!$A$2:$A$49,0),MATCH(I$1,products!$A$1:$G$1,0))</f>
        <v>Lib</v>
      </c>
      <c r="J349" t="str">
        <f>INDEX(products!$A$1:$G$49,MATCH(orders!$D349,products!$A$2:$A$49,0),MATCH(J$1,products!$A$1:$G$1,0))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7"/>
        <v>43.650000000000006</v>
      </c>
      <c r="N349" t="str">
        <f t="shared" si="18"/>
        <v>Liberica</v>
      </c>
      <c r="O349" t="str">
        <f t="shared" si="19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VLOOKUP(C350,customers!$A$1:$I$1001,2,0)</f>
        <v>Shelli Keynd</v>
      </c>
      <c r="G350" s="2" t="str">
        <f>IF(VLOOKUP(C350,customers!$A$1:$I$1001,3,0)= 0,"",VLOOKUP(C350,customers!$A$1:$I$1001,3,0))</f>
        <v>skeynd9o@narod.ru</v>
      </c>
      <c r="H350" s="2" t="str">
        <f>VLOOKUP(C350,customers!$A$1:$I$1001,7,0)</f>
        <v>United States</v>
      </c>
      <c r="I350" t="str">
        <f>INDEX(products!$A$1:$G$49,MATCH(orders!$D350,products!$A$2:$A$49,0),MATCH(I$1,products!$A$1:$G$1,0))</f>
        <v>Exc</v>
      </c>
      <c r="J350" t="str">
        <f>INDEX(products!$A$1:$G$49,MATCH(orders!$D350,products!$A$2:$A$49,0),MATCH(J$1,products!$A$1:$G$1,0))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7"/>
        <v>204.92999999999995</v>
      </c>
      <c r="N350" t="str">
        <f t="shared" si="18"/>
        <v>Excelsa</v>
      </c>
      <c r="O350" t="str">
        <f t="shared" si="19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VLOOKUP(C351,customers!$A$1:$I$1001,2,0)</f>
        <v>Dell Daveridge</v>
      </c>
      <c r="G351" s="2" t="str">
        <f>IF(VLOOKUP(C351,customers!$A$1:$I$1001,3,0)= 0,"",VLOOKUP(C351,customers!$A$1:$I$1001,3,0))</f>
        <v>ddaveridge9p@arstechnica.com</v>
      </c>
      <c r="H351" s="2" t="str">
        <f>VLOOKUP(C351,customers!$A$1:$I$1001,7,0)</f>
        <v>United States</v>
      </c>
      <c r="I351" t="str">
        <f>INDEX(products!$A$1:$G$49,MATCH(orders!$D351,products!$A$2:$A$49,0),MATCH(I$1,products!$A$1:$G$1,0))</f>
        <v>Ara</v>
      </c>
      <c r="J351" t="str">
        <f>INDEX(products!$A$1:$G$49,MATCH(orders!$D351,products!$A$2:$A$49,0),MATCH(J$1,products!$A$1:$G$1,0))</f>
        <v>D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7"/>
        <v>14.339999999999998</v>
      </c>
      <c r="N351" t="str">
        <f t="shared" si="18"/>
        <v>Arabica</v>
      </c>
      <c r="O351" t="str">
        <f t="shared" si="19"/>
        <v>Dark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VLOOKUP(C352,customers!$A$1:$I$1001,2,0)</f>
        <v>Joshuah Awdry</v>
      </c>
      <c r="G352" s="2" t="str">
        <f>IF(VLOOKUP(C352,customers!$A$1:$I$1001,3,0)= 0,"",VLOOKUP(C352,customers!$A$1:$I$1001,3,0))</f>
        <v>jawdry9q@utexas.edu</v>
      </c>
      <c r="H352" s="2" t="str">
        <f>VLOOKUP(C352,customers!$A$1:$I$1001,7,0)</f>
        <v>United States</v>
      </c>
      <c r="I352" t="str">
        <f>INDEX(products!$A$1:$G$49,MATCH(orders!$D352,products!$A$2:$A$49,0),MATCH(I$1,products!$A$1:$G$1,0))</f>
        <v>Ara</v>
      </c>
      <c r="J352" t="str">
        <f>INDEX(products!$A$1:$G$49,MATCH(orders!$D352,products!$A$2:$A$49,0),MATCH(J$1,products!$A$1:$G$1,0))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7"/>
        <v>23.88</v>
      </c>
      <c r="N352" t="str">
        <f t="shared" si="18"/>
        <v>Arabica</v>
      </c>
      <c r="O352" t="str">
        <f t="shared" si="19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VLOOKUP(C353,customers!$A$1:$I$1001,2,0)</f>
        <v>Ethel Ryles</v>
      </c>
      <c r="G353" s="2" t="str">
        <f>IF(VLOOKUP(C353,customers!$A$1:$I$1001,3,0)= 0,"",VLOOKUP(C353,customers!$A$1:$I$1001,3,0))</f>
        <v>eryles9r@fastcompany.com</v>
      </c>
      <c r="H353" s="2" t="str">
        <f>VLOOKUP(C353,customers!$A$1:$I$1001,7,0)</f>
        <v>United States</v>
      </c>
      <c r="I353" t="str">
        <f>INDEX(products!$A$1:$G$49,MATCH(orders!$D353,products!$A$2:$A$49,0),MATCH(I$1,products!$A$1:$G$1,0))</f>
        <v>Ara</v>
      </c>
      <c r="J353" t="str">
        <f>INDEX(products!$A$1:$G$49,MATCH(orders!$D353,products!$A$2:$A$49,0),MATCH(J$1,products!$A$1:$G$1,0))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7"/>
        <v>22.5</v>
      </c>
      <c r="N353" t="str">
        <f t="shared" si="18"/>
        <v>Arabica</v>
      </c>
      <c r="O353" t="str">
        <f t="shared" si="19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VLOOKUP(C354,customers!$A$1:$I$1001,2,0)</f>
        <v>Flynn Antony</v>
      </c>
      <c r="G354" s="2" t="str">
        <f>IF(VLOOKUP(C354,customers!$A$1:$I$1001,3,0)= 0,"",VLOOKUP(C354,customers!$A$1:$I$1001,3,0))</f>
        <v/>
      </c>
      <c r="H354" s="2" t="str">
        <f>VLOOKUP(C354,customers!$A$1:$I$1001,7,0)</f>
        <v>United States</v>
      </c>
      <c r="I354" t="str">
        <f>INDEX(products!$A$1:$G$49,MATCH(orders!$D354,products!$A$2:$A$49,0),MATCH(I$1,products!$A$1:$G$1,0))</f>
        <v>Exc</v>
      </c>
      <c r="J354" t="str">
        <f>INDEX(products!$A$1:$G$49,MATCH(orders!$D354,products!$A$2:$A$49,0),MATCH(J$1,products!$A$1:$G$1,0))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7"/>
        <v>36.450000000000003</v>
      </c>
      <c r="N354" t="str">
        <f t="shared" si="18"/>
        <v>Excelsa</v>
      </c>
      <c r="O354" t="str">
        <f t="shared" si="19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VLOOKUP(C355,customers!$A$1:$I$1001,2,0)</f>
        <v>Maitilde Boxill</v>
      </c>
      <c r="G355" s="2" t="str">
        <f>IF(VLOOKUP(C355,customers!$A$1:$I$1001,3,0)= 0,"",VLOOKUP(C355,customers!$A$1:$I$1001,3,0))</f>
        <v/>
      </c>
      <c r="H355" s="2" t="str">
        <f>VLOOKUP(C355,customers!$A$1:$I$1001,7,0)</f>
        <v>United States</v>
      </c>
      <c r="I355" t="str">
        <f>INDEX(products!$A$1:$G$49,MATCH(orders!$D355,products!$A$2:$A$49,0),MATCH(I$1,products!$A$1:$G$1,0))</f>
        <v>Ara</v>
      </c>
      <c r="J355" t="str">
        <f>INDEX(products!$A$1:$G$49,MATCH(orders!$D355,products!$A$2:$A$49,0),MATCH(J$1,products!$A$1:$G$1,0))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7"/>
        <v>27</v>
      </c>
      <c r="N355" t="str">
        <f t="shared" si="18"/>
        <v>Arabica</v>
      </c>
      <c r="O355" t="str">
        <f t="shared" si="19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VLOOKUP(C356,customers!$A$1:$I$1001,2,0)</f>
        <v>Jodee Caldicott</v>
      </c>
      <c r="G356" s="2" t="str">
        <f>IF(VLOOKUP(C356,customers!$A$1:$I$1001,3,0)= 0,"",VLOOKUP(C356,customers!$A$1:$I$1001,3,0))</f>
        <v>jcaldicott9u@usda.gov</v>
      </c>
      <c r="H356" s="2" t="str">
        <f>VLOOKUP(C356,customers!$A$1:$I$1001,7,0)</f>
        <v>United States</v>
      </c>
      <c r="I356" t="str">
        <f>INDEX(products!$A$1:$G$49,MATCH(orders!$D356,products!$A$2:$A$49,0),MATCH(I$1,products!$A$1:$G$1,0))</f>
        <v>Ara</v>
      </c>
      <c r="J356" t="str">
        <f>INDEX(products!$A$1:$G$49,MATCH(orders!$D356,products!$A$2:$A$49,0),MATCH(J$1,products!$A$1:$G$1,0))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7"/>
        <v>155.24999999999997</v>
      </c>
      <c r="N356" t="str">
        <f t="shared" si="18"/>
        <v>Arabica</v>
      </c>
      <c r="O356" t="str">
        <f t="shared" si="19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VLOOKUP(C357,customers!$A$1:$I$1001,2,0)</f>
        <v>Marianna Vedmore</v>
      </c>
      <c r="G357" s="2" t="str">
        <f>IF(VLOOKUP(C357,customers!$A$1:$I$1001,3,0)= 0,"",VLOOKUP(C357,customers!$A$1:$I$1001,3,0))</f>
        <v>mvedmore9v@a8.net</v>
      </c>
      <c r="H357" s="2" t="str">
        <f>VLOOKUP(C357,customers!$A$1:$I$1001,7,0)</f>
        <v>United States</v>
      </c>
      <c r="I357" t="str">
        <f>INDEX(products!$A$1:$G$49,MATCH(orders!$D357,products!$A$2:$A$49,0),MATCH(I$1,products!$A$1:$G$1,0))</f>
        <v>Ara</v>
      </c>
      <c r="J357" t="str">
        <f>INDEX(products!$A$1:$G$49,MATCH(orders!$D357,products!$A$2:$A$49,0),MATCH(J$1,products!$A$1:$G$1,0))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7"/>
        <v>114.42499999999998</v>
      </c>
      <c r="N357" t="str">
        <f t="shared" si="18"/>
        <v>Arabica</v>
      </c>
      <c r="O357" t="str">
        <f t="shared" si="19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VLOOKUP(C358,customers!$A$1:$I$1001,2,0)</f>
        <v>Willey Romao</v>
      </c>
      <c r="G358" s="2" t="str">
        <f>IF(VLOOKUP(C358,customers!$A$1:$I$1001,3,0)= 0,"",VLOOKUP(C358,customers!$A$1:$I$1001,3,0))</f>
        <v>wromao9w@chronoengine.com</v>
      </c>
      <c r="H358" s="2" t="str">
        <f>VLOOKUP(C358,customers!$A$1:$I$1001,7,0)</f>
        <v>United States</v>
      </c>
      <c r="I358" t="str">
        <f>INDEX(products!$A$1:$G$49,MATCH(orders!$D358,products!$A$2:$A$49,0),MATCH(I$1,products!$A$1:$G$1,0))</f>
        <v>Lib</v>
      </c>
      <c r="J358" t="str">
        <f>INDEX(products!$A$1:$G$49,MATCH(orders!$D358,products!$A$2:$A$49,0),MATCH(J$1,products!$A$1:$G$1,0))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7"/>
        <v>51.8</v>
      </c>
      <c r="N358" t="str">
        <f t="shared" si="18"/>
        <v>Liberica</v>
      </c>
      <c r="O358" t="str">
        <f t="shared" si="19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VLOOKUP(C359,customers!$A$1:$I$1001,2,0)</f>
        <v>Enriqueta Ixor</v>
      </c>
      <c r="G359" s="2" t="str">
        <f>IF(VLOOKUP(C359,customers!$A$1:$I$1001,3,0)= 0,"",VLOOKUP(C359,customers!$A$1:$I$1001,3,0))</f>
        <v/>
      </c>
      <c r="H359" s="2" t="str">
        <f>VLOOKUP(C359,customers!$A$1:$I$1001,7,0)</f>
        <v>United States</v>
      </c>
      <c r="I359" t="str">
        <f>INDEX(products!$A$1:$G$49,MATCH(orders!$D359,products!$A$2:$A$49,0),MATCH(I$1,products!$A$1:$G$1,0))</f>
        <v>Ara</v>
      </c>
      <c r="J359" t="str">
        <f>INDEX(products!$A$1:$G$49,MATCH(orders!$D359,products!$A$2:$A$49,0),MATCH(J$1,products!$A$1:$G$1,0))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7"/>
        <v>155.24999999999997</v>
      </c>
      <c r="N359" t="str">
        <f t="shared" si="18"/>
        <v>Arabica</v>
      </c>
      <c r="O359" t="str">
        <f t="shared" si="19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VLOOKUP(C360,customers!$A$1:$I$1001,2,0)</f>
        <v>Tomasina Cotmore</v>
      </c>
      <c r="G360" s="2" t="str">
        <f>IF(VLOOKUP(C360,customers!$A$1:$I$1001,3,0)= 0,"",VLOOKUP(C360,customers!$A$1:$I$1001,3,0))</f>
        <v>tcotmore9y@amazonaws.com</v>
      </c>
      <c r="H360" s="2" t="str">
        <f>VLOOKUP(C360,customers!$A$1:$I$1001,7,0)</f>
        <v>United States</v>
      </c>
      <c r="I360" t="str">
        <f>INDEX(products!$A$1:$G$49,MATCH(orders!$D360,products!$A$2:$A$49,0),MATCH(I$1,products!$A$1:$G$1,0))</f>
        <v>Ara</v>
      </c>
      <c r="J360" t="str">
        <f>INDEX(products!$A$1:$G$49,MATCH(orders!$D360,products!$A$2:$A$49,0),MATCH(J$1,products!$A$1:$G$1,0))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7"/>
        <v>29.784999999999997</v>
      </c>
      <c r="N360" t="str">
        <f t="shared" si="18"/>
        <v>Arabica</v>
      </c>
      <c r="O360" t="str">
        <f t="shared" si="19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VLOOKUP(C361,customers!$A$1:$I$1001,2,0)</f>
        <v>Yuma Skipsey</v>
      </c>
      <c r="G361" s="2" t="str">
        <f>IF(VLOOKUP(C361,customers!$A$1:$I$1001,3,0)= 0,"",VLOOKUP(C361,customers!$A$1:$I$1001,3,0))</f>
        <v>yskipsey9z@spotify.com</v>
      </c>
      <c r="H361" s="2" t="str">
        <f>VLOOKUP(C361,customers!$A$1:$I$1001,7,0)</f>
        <v>United Kingdom</v>
      </c>
      <c r="I361" t="str">
        <f>INDEX(products!$A$1:$G$49,MATCH(orders!$D361,products!$A$2:$A$49,0),MATCH(I$1,products!$A$1:$G$1,0))</f>
        <v>Ara</v>
      </c>
      <c r="J361" t="str">
        <f>INDEX(products!$A$1:$G$49,MATCH(orders!$D361,products!$A$2:$A$49,0),MATCH(J$1,products!$A$1:$G$1,0))</f>
        <v>D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7"/>
        <v>21.509999999999998</v>
      </c>
      <c r="N361" t="str">
        <f t="shared" si="18"/>
        <v>Arabica</v>
      </c>
      <c r="O361" t="str">
        <f t="shared" si="19"/>
        <v>Dark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VLOOKUP(C362,customers!$A$1:$I$1001,2,0)</f>
        <v>Nicko Corps</v>
      </c>
      <c r="G362" s="2" t="str">
        <f>IF(VLOOKUP(C362,customers!$A$1:$I$1001,3,0)= 0,"",VLOOKUP(C362,customers!$A$1:$I$1001,3,0))</f>
        <v>ncorpsa0@gmpg.org</v>
      </c>
      <c r="H362" s="2" t="str">
        <f>VLOOKUP(C362,customers!$A$1:$I$1001,7,0)</f>
        <v>United States</v>
      </c>
      <c r="I362" t="str">
        <f>INDEX(products!$A$1:$G$49,MATCH(orders!$D362,products!$A$2:$A$49,0),MATCH(I$1,products!$A$1:$G$1,0))</f>
        <v>Rob</v>
      </c>
      <c r="J362" t="str">
        <f>INDEX(products!$A$1:$G$49,MATCH(orders!$D362,products!$A$2:$A$49,0),MATCH(J$1,products!$A$1:$G$1,0))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7"/>
        <v>41.169999999999995</v>
      </c>
      <c r="N362" t="str">
        <f t="shared" si="18"/>
        <v>Robusta</v>
      </c>
      <c r="O362" t="str">
        <f t="shared" si="19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VLOOKUP(C363,customers!$A$1:$I$1001,2,0)</f>
        <v>Nicko Corps</v>
      </c>
      <c r="G363" s="2" t="str">
        <f>IF(VLOOKUP(C363,customers!$A$1:$I$1001,3,0)= 0,"",VLOOKUP(C363,customers!$A$1:$I$1001,3,0))</f>
        <v>ncorpsa0@gmpg.org</v>
      </c>
      <c r="H363" s="2" t="str">
        <f>VLOOKUP(C363,customers!$A$1:$I$1001,7,0)</f>
        <v>United States</v>
      </c>
      <c r="I363" t="str">
        <f>INDEX(products!$A$1:$G$49,MATCH(orders!$D363,products!$A$2:$A$49,0),MATCH(I$1,products!$A$1:$G$1,0))</f>
        <v>Rob</v>
      </c>
      <c r="J363" t="str">
        <f>INDEX(products!$A$1:$G$49,MATCH(orders!$D363,products!$A$2:$A$49,0),MATCH(J$1,products!$A$1:$G$1,0))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7"/>
        <v>5.97</v>
      </c>
      <c r="N363" t="str">
        <f t="shared" si="18"/>
        <v>Robusta</v>
      </c>
      <c r="O363" t="str">
        <f t="shared" si="19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VLOOKUP(C364,customers!$A$1:$I$1001,2,0)</f>
        <v>Feliks Babber</v>
      </c>
      <c r="G364" s="2" t="str">
        <f>IF(VLOOKUP(C364,customers!$A$1:$I$1001,3,0)= 0,"",VLOOKUP(C364,customers!$A$1:$I$1001,3,0))</f>
        <v>fbabbera2@stanford.edu</v>
      </c>
      <c r="H364" s="2" t="str">
        <f>VLOOKUP(C364,customers!$A$1:$I$1001,7,0)</f>
        <v>United States</v>
      </c>
      <c r="I364" t="str">
        <f>INDEX(products!$A$1:$G$49,MATCH(orders!$D364,products!$A$2:$A$49,0),MATCH(I$1,products!$A$1:$G$1,0))</f>
        <v>Exc</v>
      </c>
      <c r="J364" t="str">
        <f>INDEX(products!$A$1:$G$49,MATCH(orders!$D364,products!$A$2:$A$49,0),MATCH(J$1,products!$A$1:$G$1,0))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7"/>
        <v>74.25</v>
      </c>
      <c r="N364" t="str">
        <f t="shared" si="18"/>
        <v>Excelsa</v>
      </c>
      <c r="O364" t="str">
        <f t="shared" si="19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VLOOKUP(C365,customers!$A$1:$I$1001,2,0)</f>
        <v>Kaja Loxton</v>
      </c>
      <c r="G365" s="2" t="str">
        <f>IF(VLOOKUP(C365,customers!$A$1:$I$1001,3,0)= 0,"",VLOOKUP(C365,customers!$A$1:$I$1001,3,0))</f>
        <v>kloxtona3@opensource.org</v>
      </c>
      <c r="H365" s="2" t="str">
        <f>VLOOKUP(C365,customers!$A$1:$I$1001,7,0)</f>
        <v>United States</v>
      </c>
      <c r="I365" t="str">
        <f>INDEX(products!$A$1:$G$49,MATCH(orders!$D365,products!$A$2:$A$49,0),MATCH(I$1,products!$A$1:$G$1,0))</f>
        <v>Lib</v>
      </c>
      <c r="J365" t="str">
        <f>INDEX(products!$A$1:$G$49,MATCH(orders!$D365,products!$A$2:$A$49,0),MATCH(J$1,products!$A$1:$G$1,0))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7"/>
        <v>87.300000000000011</v>
      </c>
      <c r="N365" t="str">
        <f t="shared" si="18"/>
        <v>Liberica</v>
      </c>
      <c r="O365" t="str">
        <f t="shared" si="19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VLOOKUP(C366,customers!$A$1:$I$1001,2,0)</f>
        <v>Parker Tofful</v>
      </c>
      <c r="G366" s="2" t="str">
        <f>IF(VLOOKUP(C366,customers!$A$1:$I$1001,3,0)= 0,"",VLOOKUP(C366,customers!$A$1:$I$1001,3,0))</f>
        <v>ptoffula4@posterous.com</v>
      </c>
      <c r="H366" s="2" t="str">
        <f>VLOOKUP(C366,customers!$A$1:$I$1001,7,0)</f>
        <v>United States</v>
      </c>
      <c r="I366" t="str">
        <f>INDEX(products!$A$1:$G$49,MATCH(orders!$D366,products!$A$2:$A$49,0),MATCH(I$1,products!$A$1:$G$1,0))</f>
        <v>Exc</v>
      </c>
      <c r="J366" t="str">
        <f>INDEX(products!$A$1:$G$49,MATCH(orders!$D366,products!$A$2:$A$49,0),MATCH(J$1,products!$A$1:$G$1,0))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7"/>
        <v>72.900000000000006</v>
      </c>
      <c r="N366" t="str">
        <f t="shared" si="18"/>
        <v>Excelsa</v>
      </c>
      <c r="O366" t="str">
        <f t="shared" si="19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VLOOKUP(C367,customers!$A$1:$I$1001,2,0)</f>
        <v>Casi Gwinnett</v>
      </c>
      <c r="G367" s="2" t="str">
        <f>IF(VLOOKUP(C367,customers!$A$1:$I$1001,3,0)= 0,"",VLOOKUP(C367,customers!$A$1:$I$1001,3,0))</f>
        <v>cgwinnetta5@behance.net</v>
      </c>
      <c r="H367" s="2" t="str">
        <f>VLOOKUP(C367,customers!$A$1:$I$1001,7,0)</f>
        <v>United States</v>
      </c>
      <c r="I367" t="str">
        <f>INDEX(products!$A$1:$G$49,MATCH(orders!$D367,products!$A$2:$A$49,0),MATCH(I$1,products!$A$1:$G$1,0))</f>
        <v>Lib</v>
      </c>
      <c r="J367" t="str">
        <f>INDEX(products!$A$1:$G$49,MATCH(orders!$D367,products!$A$2:$A$49,0),MATCH(J$1,products!$A$1:$G$1,0))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7"/>
        <v>7.77</v>
      </c>
      <c r="N367" t="str">
        <f t="shared" si="18"/>
        <v>Liberica</v>
      </c>
      <c r="O367" t="str">
        <f t="shared" si="19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VLOOKUP(C368,customers!$A$1:$I$1001,2,0)</f>
        <v>Saree Ellesworth</v>
      </c>
      <c r="G368" s="2" t="str">
        <f>IF(VLOOKUP(C368,customers!$A$1:$I$1001,3,0)= 0,"",VLOOKUP(C368,customers!$A$1:$I$1001,3,0))</f>
        <v/>
      </c>
      <c r="H368" s="2" t="str">
        <f>VLOOKUP(C368,customers!$A$1:$I$1001,7,0)</f>
        <v>United States</v>
      </c>
      <c r="I368" t="str">
        <f>INDEX(products!$A$1:$G$49,MATCH(orders!$D368,products!$A$2:$A$49,0),MATCH(I$1,products!$A$1:$G$1,0))</f>
        <v>Exc</v>
      </c>
      <c r="J368" t="str">
        <f>INDEX(products!$A$1:$G$49,MATCH(orders!$D368,products!$A$2:$A$49,0),MATCH(J$1,products!$A$1:$G$1,0))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7"/>
        <v>43.74</v>
      </c>
      <c r="N368" t="str">
        <f t="shared" si="18"/>
        <v>Excelsa</v>
      </c>
      <c r="O368" t="str">
        <f t="shared" si="19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VLOOKUP(C369,customers!$A$1:$I$1001,2,0)</f>
        <v>Silvio Iorizzi</v>
      </c>
      <c r="G369" s="2" t="str">
        <f>IF(VLOOKUP(C369,customers!$A$1:$I$1001,3,0)= 0,"",VLOOKUP(C369,customers!$A$1:$I$1001,3,0))</f>
        <v/>
      </c>
      <c r="H369" s="2" t="str">
        <f>VLOOKUP(C369,customers!$A$1:$I$1001,7,0)</f>
        <v>United States</v>
      </c>
      <c r="I369" t="str">
        <f>INDEX(products!$A$1:$G$49,MATCH(orders!$D369,products!$A$2:$A$49,0),MATCH(I$1,products!$A$1:$G$1,0))</f>
        <v>Lib</v>
      </c>
      <c r="J369" t="str">
        <f>INDEX(products!$A$1:$G$49,MATCH(orders!$D369,products!$A$2:$A$49,0),MATCH(J$1,products!$A$1:$G$1,0))</f>
        <v>L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7"/>
        <v>8.73</v>
      </c>
      <c r="N369" t="str">
        <f t="shared" si="18"/>
        <v>Liberica</v>
      </c>
      <c r="O369" t="str">
        <f t="shared" si="19"/>
        <v>Light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VLOOKUP(C370,customers!$A$1:$I$1001,2,0)</f>
        <v>Leesa Flaonier</v>
      </c>
      <c r="G370" s="2" t="str">
        <f>IF(VLOOKUP(C370,customers!$A$1:$I$1001,3,0)= 0,"",VLOOKUP(C370,customers!$A$1:$I$1001,3,0))</f>
        <v>lflaoniera8@wordpress.org</v>
      </c>
      <c r="H370" s="2" t="str">
        <f>VLOOKUP(C370,customers!$A$1:$I$1001,7,0)</f>
        <v>United States</v>
      </c>
      <c r="I370" t="str">
        <f>INDEX(products!$A$1:$G$49,MATCH(orders!$D370,products!$A$2:$A$49,0),MATCH(I$1,products!$A$1:$G$1,0))</f>
        <v>Exc</v>
      </c>
      <c r="J370" t="str">
        <f>INDEX(products!$A$1:$G$49,MATCH(orders!$D370,products!$A$2:$A$49,0),MATCH(J$1,products!$A$1:$G$1,0))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7"/>
        <v>63.249999999999993</v>
      </c>
      <c r="N370" t="str">
        <f t="shared" si="18"/>
        <v>Excelsa</v>
      </c>
      <c r="O370" t="str">
        <f t="shared" si="19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VLOOKUP(C371,customers!$A$1:$I$1001,2,0)</f>
        <v>Abba Pummell</v>
      </c>
      <c r="G371" s="2" t="str">
        <f>IF(VLOOKUP(C371,customers!$A$1:$I$1001,3,0)= 0,"",VLOOKUP(C371,customers!$A$1:$I$1001,3,0))</f>
        <v/>
      </c>
      <c r="H371" s="2" t="str">
        <f>VLOOKUP(C371,customers!$A$1:$I$1001,7,0)</f>
        <v>United States</v>
      </c>
      <c r="I371" t="str">
        <f>INDEX(products!$A$1:$G$49,MATCH(orders!$D371,products!$A$2:$A$49,0),MATCH(I$1,products!$A$1:$G$1,0))</f>
        <v>Exc</v>
      </c>
      <c r="J371" t="str">
        <f>INDEX(products!$A$1:$G$49,MATCH(orders!$D371,products!$A$2:$A$49,0),MATCH(J$1,products!$A$1:$G$1,0))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7"/>
        <v>8.91</v>
      </c>
      <c r="N371" t="str">
        <f t="shared" si="18"/>
        <v>Excelsa</v>
      </c>
      <c r="O371" t="str">
        <f t="shared" si="19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VLOOKUP(C372,customers!$A$1:$I$1001,2,0)</f>
        <v>Corinna Catcheside</v>
      </c>
      <c r="G372" s="2" t="str">
        <f>IF(VLOOKUP(C372,customers!$A$1:$I$1001,3,0)= 0,"",VLOOKUP(C372,customers!$A$1:$I$1001,3,0))</f>
        <v>ccatchesideaa@macromedia.com</v>
      </c>
      <c r="H372" s="2" t="str">
        <f>VLOOKUP(C372,customers!$A$1:$I$1001,7,0)</f>
        <v>United States</v>
      </c>
      <c r="I372" t="str">
        <f>INDEX(products!$A$1:$G$49,MATCH(orders!$D372,products!$A$2:$A$49,0),MATCH(I$1,products!$A$1:$G$1,0))</f>
        <v>Exc</v>
      </c>
      <c r="J372" t="str">
        <f>INDEX(products!$A$1:$G$49,MATCH(orders!$D372,products!$A$2:$A$49,0),MATCH(J$1,products!$A$1:$G$1,0))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7"/>
        <v>24.3</v>
      </c>
      <c r="N372" t="str">
        <f t="shared" si="18"/>
        <v>Excelsa</v>
      </c>
      <c r="O372" t="str">
        <f t="shared" si="19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VLOOKUP(C373,customers!$A$1:$I$1001,2,0)</f>
        <v>Cortney Gibbonson</v>
      </c>
      <c r="G373" s="2" t="str">
        <f>IF(VLOOKUP(C373,customers!$A$1:$I$1001,3,0)= 0,"",VLOOKUP(C373,customers!$A$1:$I$1001,3,0))</f>
        <v>cgibbonsonab@accuweather.com</v>
      </c>
      <c r="H373" s="2" t="str">
        <f>VLOOKUP(C373,customers!$A$1:$I$1001,7,0)</f>
        <v>United States</v>
      </c>
      <c r="I373" t="str">
        <f>INDEX(products!$A$1:$G$49,MATCH(orders!$D373,products!$A$2:$A$49,0),MATCH(I$1,products!$A$1:$G$1,0))</f>
        <v>Ara</v>
      </c>
      <c r="J373" t="str">
        <f>INDEX(products!$A$1:$G$49,MATCH(orders!$D373,products!$A$2:$A$49,0),MATCH(J$1,products!$A$1:$G$1,0))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7"/>
        <v>46.62</v>
      </c>
      <c r="N373" t="str">
        <f t="shared" si="18"/>
        <v>Arabica</v>
      </c>
      <c r="O373" t="str">
        <f t="shared" si="19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VLOOKUP(C374,customers!$A$1:$I$1001,2,0)</f>
        <v>Terri Farra</v>
      </c>
      <c r="G374" s="2" t="str">
        <f>IF(VLOOKUP(C374,customers!$A$1:$I$1001,3,0)= 0,"",VLOOKUP(C374,customers!$A$1:$I$1001,3,0))</f>
        <v>tfarraac@behance.net</v>
      </c>
      <c r="H374" s="2" t="str">
        <f>VLOOKUP(C374,customers!$A$1:$I$1001,7,0)</f>
        <v>United States</v>
      </c>
      <c r="I374" t="str">
        <f>INDEX(products!$A$1:$G$49,MATCH(orders!$D374,products!$A$2:$A$49,0),MATCH(I$1,products!$A$1:$G$1,0))</f>
        <v>Rob</v>
      </c>
      <c r="J374" t="str">
        <f>INDEX(products!$A$1:$G$49,MATCH(orders!$D374,products!$A$2:$A$49,0),MATCH(J$1,products!$A$1:$G$1,0))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7"/>
        <v>43.019999999999996</v>
      </c>
      <c r="N374" t="str">
        <f t="shared" si="18"/>
        <v>Robusta</v>
      </c>
      <c r="O374" t="str">
        <f t="shared" si="19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VLOOKUP(C375,customers!$A$1:$I$1001,2,0)</f>
        <v>Corney Curme</v>
      </c>
      <c r="G375" s="2" t="str">
        <f>IF(VLOOKUP(C375,customers!$A$1:$I$1001,3,0)= 0,"",VLOOKUP(C375,customers!$A$1:$I$1001,3,0))</f>
        <v/>
      </c>
      <c r="H375" s="2" t="str">
        <f>VLOOKUP(C375,customers!$A$1:$I$1001,7,0)</f>
        <v>Ireland</v>
      </c>
      <c r="I375" t="str">
        <f>INDEX(products!$A$1:$G$49,MATCH(orders!$D375,products!$A$2:$A$49,0),MATCH(I$1,products!$A$1:$G$1,0))</f>
        <v>Ara</v>
      </c>
      <c r="J375" t="str">
        <f>INDEX(products!$A$1:$G$49,MATCH(orders!$D375,products!$A$2:$A$49,0),MATCH(J$1,products!$A$1:$G$1,0))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7"/>
        <v>17.91</v>
      </c>
      <c r="N375" t="str">
        <f t="shared" si="18"/>
        <v>Arabica</v>
      </c>
      <c r="O375" t="str">
        <f t="shared" si="19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VLOOKUP(C376,customers!$A$1:$I$1001,2,0)</f>
        <v>Gothart Bamfield</v>
      </c>
      <c r="G376" s="2" t="str">
        <f>IF(VLOOKUP(C376,customers!$A$1:$I$1001,3,0)= 0,"",VLOOKUP(C376,customers!$A$1:$I$1001,3,0))</f>
        <v>gbamfieldae@yellowpages.com</v>
      </c>
      <c r="H376" s="2" t="str">
        <f>VLOOKUP(C376,customers!$A$1:$I$1001,7,0)</f>
        <v>United States</v>
      </c>
      <c r="I376" t="str">
        <f>INDEX(products!$A$1:$G$49,MATCH(orders!$D376,products!$A$2:$A$49,0),MATCH(I$1,products!$A$1:$G$1,0))</f>
        <v>Lib</v>
      </c>
      <c r="J376" t="str">
        <f>INDEX(products!$A$1:$G$49,MATCH(orders!$D376,products!$A$2:$A$49,0),MATCH(J$1,products!$A$1:$G$1,0))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7"/>
        <v>38.04</v>
      </c>
      <c r="N376" t="str">
        <f t="shared" si="18"/>
        <v>Liberica</v>
      </c>
      <c r="O376" t="str">
        <f t="shared" si="19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VLOOKUP(C377,customers!$A$1:$I$1001,2,0)</f>
        <v>Waylin Hollingdale</v>
      </c>
      <c r="G377" s="2" t="str">
        <f>IF(VLOOKUP(C377,customers!$A$1:$I$1001,3,0)= 0,"",VLOOKUP(C377,customers!$A$1:$I$1001,3,0))</f>
        <v>whollingdaleaf@about.me</v>
      </c>
      <c r="H377" s="2" t="str">
        <f>VLOOKUP(C377,customers!$A$1:$I$1001,7,0)</f>
        <v>United States</v>
      </c>
      <c r="I377" t="str">
        <f>INDEX(products!$A$1:$G$49,MATCH(orders!$D377,products!$A$2:$A$49,0),MATCH(I$1,products!$A$1:$G$1,0))</f>
        <v>Ara</v>
      </c>
      <c r="J377" t="str">
        <f>INDEX(products!$A$1:$G$49,MATCH(orders!$D377,products!$A$2:$A$49,0),MATCH(J$1,products!$A$1:$G$1,0))</f>
        <v>L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7"/>
        <v>6.75</v>
      </c>
      <c r="N377" t="str">
        <f t="shared" si="18"/>
        <v>Arabica</v>
      </c>
      <c r="O377" t="str">
        <f t="shared" si="19"/>
        <v>Light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VLOOKUP(C378,customers!$A$1:$I$1001,2,0)</f>
        <v>Judd De Leek</v>
      </c>
      <c r="G378" s="2" t="str">
        <f>IF(VLOOKUP(C378,customers!$A$1:$I$1001,3,0)= 0,"",VLOOKUP(C378,customers!$A$1:$I$1001,3,0))</f>
        <v>jdeag@xrea.com</v>
      </c>
      <c r="H378" s="2" t="str">
        <f>VLOOKUP(C378,customers!$A$1:$I$1001,7,0)</f>
        <v>United States</v>
      </c>
      <c r="I378" t="str">
        <f>INDEX(products!$A$1:$G$49,MATCH(orders!$D378,products!$A$2:$A$49,0),MATCH(I$1,products!$A$1:$G$1,0))</f>
        <v>Rob</v>
      </c>
      <c r="J378" t="str">
        <f>INDEX(products!$A$1:$G$49,MATCH(orders!$D378,products!$A$2:$A$49,0),MATCH(J$1,products!$A$1:$G$1,0))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7"/>
        <v>5.97</v>
      </c>
      <c r="N378" t="str">
        <f t="shared" si="18"/>
        <v>Robusta</v>
      </c>
      <c r="O378" t="str">
        <f t="shared" si="19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VLOOKUP(C379,customers!$A$1:$I$1001,2,0)</f>
        <v>Vanya Skullet</v>
      </c>
      <c r="G379" s="2" t="str">
        <f>IF(VLOOKUP(C379,customers!$A$1:$I$1001,3,0)= 0,"",VLOOKUP(C379,customers!$A$1:$I$1001,3,0))</f>
        <v>vskulletah@tinyurl.com</v>
      </c>
      <c r="H379" s="2" t="str">
        <f>VLOOKUP(C379,customers!$A$1:$I$1001,7,0)</f>
        <v>Ireland</v>
      </c>
      <c r="I379" t="str">
        <f>INDEX(products!$A$1:$G$49,MATCH(orders!$D379,products!$A$2:$A$49,0),MATCH(I$1,products!$A$1:$G$1,0))</f>
        <v>Rob</v>
      </c>
      <c r="J379" t="str">
        <f>INDEX(products!$A$1:$G$49,MATCH(orders!$D379,products!$A$2:$A$49,0),MATCH(J$1,products!$A$1:$G$1,0))</f>
        <v>M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7"/>
        <v>8.0549999999999997</v>
      </c>
      <c r="N379" t="str">
        <f t="shared" si="18"/>
        <v>Robusta</v>
      </c>
      <c r="O379" t="str">
        <f t="shared" si="19"/>
        <v>Medium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VLOOKUP(C380,customers!$A$1:$I$1001,2,0)</f>
        <v>Jany Rudeforth</v>
      </c>
      <c r="G380" s="2" t="str">
        <f>IF(VLOOKUP(C380,customers!$A$1:$I$1001,3,0)= 0,"",VLOOKUP(C380,customers!$A$1:$I$1001,3,0))</f>
        <v>jrudeforthai@wunderground.com</v>
      </c>
      <c r="H380" s="2" t="str">
        <f>VLOOKUP(C380,customers!$A$1:$I$1001,7,0)</f>
        <v>Ireland</v>
      </c>
      <c r="I380" t="str">
        <f>INDEX(products!$A$1:$G$49,MATCH(orders!$D380,products!$A$2:$A$49,0),MATCH(I$1,products!$A$1:$G$1,0))</f>
        <v>Ara</v>
      </c>
      <c r="J380" t="str">
        <f>INDEX(products!$A$1:$G$49,MATCH(orders!$D380,products!$A$2:$A$49,0),MATCH(J$1,products!$A$1:$G$1,0))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7"/>
        <v>23.31</v>
      </c>
      <c r="N380" t="str">
        <f t="shared" si="18"/>
        <v>Arabica</v>
      </c>
      <c r="O380" t="str">
        <f t="shared" si="19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VLOOKUP(C381,customers!$A$1:$I$1001,2,0)</f>
        <v>Ashbey Tomaszewski</v>
      </c>
      <c r="G381" s="2" t="str">
        <f>IF(VLOOKUP(C381,customers!$A$1:$I$1001,3,0)= 0,"",VLOOKUP(C381,customers!$A$1:$I$1001,3,0))</f>
        <v>atomaszewskiaj@answers.com</v>
      </c>
      <c r="H381" s="2" t="str">
        <f>VLOOKUP(C381,customers!$A$1:$I$1001,7,0)</f>
        <v>United Kingdom</v>
      </c>
      <c r="I381" t="str">
        <f>INDEX(products!$A$1:$G$49,MATCH(orders!$D381,products!$A$2:$A$49,0),MATCH(I$1,products!$A$1:$G$1,0))</f>
        <v>Rob</v>
      </c>
      <c r="J381" t="str">
        <f>INDEX(products!$A$1:$G$49,MATCH(orders!$D381,products!$A$2:$A$49,0),MATCH(J$1,products!$A$1:$G$1,0))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7"/>
        <v>43.019999999999996</v>
      </c>
      <c r="N381" t="str">
        <f t="shared" si="18"/>
        <v>Robusta</v>
      </c>
      <c r="O381" t="str">
        <f t="shared" si="19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VLOOKUP(C382,customers!$A$1:$I$1001,2,0)</f>
        <v>Flynn Antony</v>
      </c>
      <c r="G382" s="2" t="str">
        <f>IF(VLOOKUP(C382,customers!$A$1:$I$1001,3,0)= 0,"",VLOOKUP(C382,customers!$A$1:$I$1001,3,0))</f>
        <v/>
      </c>
      <c r="H382" s="2" t="str">
        <f>VLOOKUP(C382,customers!$A$1:$I$1001,7,0)</f>
        <v>United States</v>
      </c>
      <c r="I382" t="str">
        <f>INDEX(products!$A$1:$G$49,MATCH(orders!$D382,products!$A$2:$A$49,0),MATCH(I$1,products!$A$1:$G$1,0))</f>
        <v>Lib</v>
      </c>
      <c r="J382" t="str">
        <f>INDEX(products!$A$1:$G$49,MATCH(orders!$D382,products!$A$2:$A$49,0),MATCH(J$1,products!$A$1:$G$1,0))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7"/>
        <v>23.31</v>
      </c>
      <c r="N382" t="str">
        <f t="shared" si="18"/>
        <v>Liberica</v>
      </c>
      <c r="O382" t="str">
        <f t="shared" si="19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VLOOKUP(C383,customers!$A$1:$I$1001,2,0)</f>
        <v>Pren Bess</v>
      </c>
      <c r="G383" s="2" t="str">
        <f>IF(VLOOKUP(C383,customers!$A$1:$I$1001,3,0)= 0,"",VLOOKUP(C383,customers!$A$1:$I$1001,3,0))</f>
        <v>pbessal@qq.com</v>
      </c>
      <c r="H383" s="2" t="str">
        <f>VLOOKUP(C383,customers!$A$1:$I$1001,7,0)</f>
        <v>United States</v>
      </c>
      <c r="I383" t="str">
        <f>INDEX(products!$A$1:$G$49,MATCH(orders!$D383,products!$A$2:$A$49,0),MATCH(I$1,products!$A$1:$G$1,0))</f>
        <v>Ara</v>
      </c>
      <c r="J383" t="str">
        <f>INDEX(products!$A$1:$G$49,MATCH(orders!$D383,products!$A$2:$A$49,0),MATCH(J$1,products!$A$1:$G$1,0))</f>
        <v>M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7"/>
        <v>14.924999999999999</v>
      </c>
      <c r="N383" t="str">
        <f t="shared" si="18"/>
        <v>Arabica</v>
      </c>
      <c r="O383" t="str">
        <f t="shared" si="19"/>
        <v>Medium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VLOOKUP(C384,customers!$A$1:$I$1001,2,0)</f>
        <v>Elka Windress</v>
      </c>
      <c r="G384" s="2" t="str">
        <f>IF(VLOOKUP(C384,customers!$A$1:$I$1001,3,0)= 0,"",VLOOKUP(C384,customers!$A$1:$I$1001,3,0))</f>
        <v>ewindressam@marketwatch.com</v>
      </c>
      <c r="H384" s="2" t="str">
        <f>VLOOKUP(C384,customers!$A$1:$I$1001,7,0)</f>
        <v>United States</v>
      </c>
      <c r="I384" t="str">
        <f>INDEX(products!$A$1:$G$49,MATCH(orders!$D384,products!$A$2:$A$49,0),MATCH(I$1,products!$A$1:$G$1,0))</f>
        <v>Exc</v>
      </c>
      <c r="J384" t="str">
        <f>INDEX(products!$A$1:$G$49,MATCH(orders!$D384,products!$A$2:$A$49,0),MATCH(J$1,products!$A$1:$G$1,0))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7"/>
        <v>21.87</v>
      </c>
      <c r="N384" t="str">
        <f t="shared" si="18"/>
        <v>Excelsa</v>
      </c>
      <c r="O384" t="str">
        <f t="shared" si="19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VLOOKUP(C385,customers!$A$1:$I$1001,2,0)</f>
        <v>Marty Kidstoun</v>
      </c>
      <c r="G385" s="2" t="str">
        <f>IF(VLOOKUP(C385,customers!$A$1:$I$1001,3,0)= 0,"",VLOOKUP(C385,customers!$A$1:$I$1001,3,0))</f>
        <v/>
      </c>
      <c r="H385" s="2" t="str">
        <f>VLOOKUP(C385,customers!$A$1:$I$1001,7,0)</f>
        <v>United States</v>
      </c>
      <c r="I385" t="str">
        <f>INDEX(products!$A$1:$G$49,MATCH(orders!$D385,products!$A$2:$A$49,0),MATCH(I$1,products!$A$1:$G$1,0))</f>
        <v>Exc</v>
      </c>
      <c r="J385" t="str">
        <f>INDEX(products!$A$1:$G$49,MATCH(orders!$D385,products!$A$2:$A$49,0),MATCH(J$1,products!$A$1:$G$1,0))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7"/>
        <v>53.46</v>
      </c>
      <c r="N385" t="str">
        <f t="shared" si="18"/>
        <v>Excelsa</v>
      </c>
      <c r="O385" t="str">
        <f t="shared" si="19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VLOOKUP(C386,customers!$A$1:$I$1001,2,0)</f>
        <v>Nickey Dimbleby</v>
      </c>
      <c r="G386" s="2" t="str">
        <f>IF(VLOOKUP(C386,customers!$A$1:$I$1001,3,0)= 0,"",VLOOKUP(C386,customers!$A$1:$I$1001,3,0))</f>
        <v/>
      </c>
      <c r="H386" s="2" t="str">
        <f>VLOOKUP(C386,customers!$A$1:$I$1001,7,0)</f>
        <v>United States</v>
      </c>
      <c r="I386" t="str">
        <f>INDEX(products!$A$1:$G$49,MATCH(orders!$D386,products!$A$2:$A$49,0),MATCH(I$1,products!$A$1:$G$1,0))</f>
        <v>Ara</v>
      </c>
      <c r="J386" t="str">
        <f>INDEX(products!$A$1:$G$49,MATCH(orders!$D386,products!$A$2:$A$49,0),MATCH(J$1,products!$A$1:$G$1,0))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7"/>
        <v>119.13999999999999</v>
      </c>
      <c r="N386" t="str">
        <f t="shared" si="18"/>
        <v>Arabica</v>
      </c>
      <c r="O386" t="str">
        <f t="shared" si="19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VLOOKUP(C387,customers!$A$1:$I$1001,2,0)</f>
        <v>Virgil Baumadier</v>
      </c>
      <c r="G387" s="2" t="str">
        <f>IF(VLOOKUP(C387,customers!$A$1:$I$1001,3,0)= 0,"",VLOOKUP(C387,customers!$A$1:$I$1001,3,0))</f>
        <v>vbaumadierap@google.cn</v>
      </c>
      <c r="H387" s="2" t="str">
        <f>VLOOKUP(C387,customers!$A$1:$I$1001,7,0)</f>
        <v>United States</v>
      </c>
      <c r="I387" t="str">
        <f>INDEX(products!$A$1:$G$49,MATCH(orders!$D387,products!$A$2:$A$49,0),MATCH(I$1,products!$A$1:$G$1,0))</f>
        <v>Lib</v>
      </c>
      <c r="J387" t="str">
        <f>INDEX(products!$A$1:$G$49,MATCH(orders!$D387,products!$A$2:$A$49,0),MATCH(J$1,products!$A$1:$G$1,0))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20">L387*E387</f>
        <v>43.650000000000006</v>
      </c>
      <c r="N387" t="str">
        <f t="shared" si="18"/>
        <v>Liberica</v>
      </c>
      <c r="O387" t="str">
        <f t="shared" si="19"/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VLOOKUP(C388,customers!$A$1:$I$1001,2,0)</f>
        <v>Lenore Messenbird</v>
      </c>
      <c r="G388" s="2" t="str">
        <f>IF(VLOOKUP(C388,customers!$A$1:$I$1001,3,0)= 0,"",VLOOKUP(C388,customers!$A$1:$I$1001,3,0))</f>
        <v/>
      </c>
      <c r="H388" s="2" t="str">
        <f>VLOOKUP(C388,customers!$A$1:$I$1001,7,0)</f>
        <v>United States</v>
      </c>
      <c r="I388" t="str">
        <f>INDEX(products!$A$1:$G$49,MATCH(orders!$D388,products!$A$2:$A$49,0),MATCH(I$1,products!$A$1:$G$1,0))</f>
        <v>Ara</v>
      </c>
      <c r="J388" t="str">
        <f>INDEX(products!$A$1:$G$49,MATCH(orders!$D388,products!$A$2:$A$49,0),MATCH(J$1,products!$A$1:$G$1,0))</f>
        <v>M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20"/>
        <v>17.91</v>
      </c>
      <c r="N388" t="str">
        <f t="shared" si="18"/>
        <v>Arabica</v>
      </c>
      <c r="O388" t="str">
        <f t="shared" si="19"/>
        <v>Medium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VLOOKUP(C389,customers!$A$1:$I$1001,2,0)</f>
        <v>Shirleen Welds</v>
      </c>
      <c r="G389" s="2" t="str">
        <f>IF(VLOOKUP(C389,customers!$A$1:$I$1001,3,0)= 0,"",VLOOKUP(C389,customers!$A$1:$I$1001,3,0))</f>
        <v>sweldsar@wired.com</v>
      </c>
      <c r="H389" s="2" t="str">
        <f>VLOOKUP(C389,customers!$A$1:$I$1001,7,0)</f>
        <v>United States</v>
      </c>
      <c r="I389" t="str">
        <f>INDEX(products!$A$1:$G$49,MATCH(orders!$D389,products!$A$2:$A$49,0),MATCH(I$1,products!$A$1:$G$1,0))</f>
        <v>Exc</v>
      </c>
      <c r="J389" t="str">
        <f>INDEX(products!$A$1:$G$49,MATCH(orders!$D389,products!$A$2:$A$49,0),MATCH(J$1,products!$A$1:$G$1,0))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20"/>
        <v>74.25</v>
      </c>
      <c r="N389" t="str">
        <f t="shared" si="18"/>
        <v>Excelsa</v>
      </c>
      <c r="O389" t="str">
        <f t="shared" si="19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VLOOKUP(C390,customers!$A$1:$I$1001,2,0)</f>
        <v>Maisie Sarvar</v>
      </c>
      <c r="G390" s="2" t="str">
        <f>IF(VLOOKUP(C390,customers!$A$1:$I$1001,3,0)= 0,"",VLOOKUP(C390,customers!$A$1:$I$1001,3,0))</f>
        <v>msarvaras@artisteer.com</v>
      </c>
      <c r="H390" s="2" t="str">
        <f>VLOOKUP(C390,customers!$A$1:$I$1001,7,0)</f>
        <v>United States</v>
      </c>
      <c r="I390" t="str">
        <f>INDEX(products!$A$1:$G$49,MATCH(orders!$D390,products!$A$2:$A$49,0),MATCH(I$1,products!$A$1:$G$1,0))</f>
        <v>Lib</v>
      </c>
      <c r="J390" t="str">
        <f>INDEX(products!$A$1:$G$49,MATCH(orders!$D390,products!$A$2:$A$49,0),MATCH(J$1,products!$A$1:$G$1,0))</f>
        <v>M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20"/>
        <v>11.654999999999999</v>
      </c>
      <c r="N390" t="str">
        <f t="shared" si="18"/>
        <v>Liberica</v>
      </c>
      <c r="O390" t="str">
        <f t="shared" si="19"/>
        <v>Medium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VLOOKUP(C391,customers!$A$1:$I$1001,2,0)</f>
        <v>Andrej Havick</v>
      </c>
      <c r="G391" s="2" t="str">
        <f>IF(VLOOKUP(C391,customers!$A$1:$I$1001,3,0)= 0,"",VLOOKUP(C391,customers!$A$1:$I$1001,3,0))</f>
        <v>ahavickat@nsw.gov.au</v>
      </c>
      <c r="H391" s="2" t="str">
        <f>VLOOKUP(C391,customers!$A$1:$I$1001,7,0)</f>
        <v>United States</v>
      </c>
      <c r="I391" t="str">
        <f>INDEX(products!$A$1:$G$49,MATCH(orders!$D391,products!$A$2:$A$49,0),MATCH(I$1,products!$A$1:$G$1,0))</f>
        <v>Lib</v>
      </c>
      <c r="J391" t="str">
        <f>INDEX(products!$A$1:$G$49,MATCH(orders!$D391,products!$A$2:$A$49,0),MATCH(J$1,products!$A$1:$G$1,0))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20"/>
        <v>23.31</v>
      </c>
      <c r="N391" t="str">
        <f t="shared" si="18"/>
        <v>Liberica</v>
      </c>
      <c r="O391" t="str">
        <f t="shared" si="19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VLOOKUP(C392,customers!$A$1:$I$1001,2,0)</f>
        <v>Sloan Diviny</v>
      </c>
      <c r="G392" s="2" t="str">
        <f>IF(VLOOKUP(C392,customers!$A$1:$I$1001,3,0)= 0,"",VLOOKUP(C392,customers!$A$1:$I$1001,3,0))</f>
        <v>sdivinyau@ask.com</v>
      </c>
      <c r="H392" s="2" t="str">
        <f>VLOOKUP(C392,customers!$A$1:$I$1001,7,0)</f>
        <v>United States</v>
      </c>
      <c r="I392" t="str">
        <f>INDEX(products!$A$1:$G$49,MATCH(orders!$D392,products!$A$2:$A$49,0),MATCH(I$1,products!$A$1:$G$1,0))</f>
        <v>Exc</v>
      </c>
      <c r="J392" t="str">
        <f>INDEX(products!$A$1:$G$49,MATCH(orders!$D392,products!$A$2:$A$49,0),MATCH(J$1,products!$A$1:$G$1,0))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20"/>
        <v>14.58</v>
      </c>
      <c r="N392" t="str">
        <f t="shared" si="18"/>
        <v>Excelsa</v>
      </c>
      <c r="O392" t="str">
        <f t="shared" si="19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VLOOKUP(C393,customers!$A$1:$I$1001,2,0)</f>
        <v>Itch Norquoy</v>
      </c>
      <c r="G393" s="2" t="str">
        <f>IF(VLOOKUP(C393,customers!$A$1:$I$1001,3,0)= 0,"",VLOOKUP(C393,customers!$A$1:$I$1001,3,0))</f>
        <v>inorquoyav@businessweek.com</v>
      </c>
      <c r="H393" s="2" t="str">
        <f>VLOOKUP(C393,customers!$A$1:$I$1001,7,0)</f>
        <v>United States</v>
      </c>
      <c r="I393" t="str">
        <f>INDEX(products!$A$1:$G$49,MATCH(orders!$D393,products!$A$2:$A$49,0),MATCH(I$1,products!$A$1:$G$1,0))</f>
        <v>Ara</v>
      </c>
      <c r="J393" t="str">
        <f>INDEX(products!$A$1:$G$49,MATCH(orders!$D393,products!$A$2:$A$49,0),MATCH(J$1,products!$A$1:$G$1,0))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20"/>
        <v>13.5</v>
      </c>
      <c r="N393" t="str">
        <f t="shared" si="18"/>
        <v>Arabica</v>
      </c>
      <c r="O393" t="str">
        <f t="shared" si="19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VLOOKUP(C394,customers!$A$1:$I$1001,2,0)</f>
        <v>Anson Iddison</v>
      </c>
      <c r="G394" s="2" t="str">
        <f>IF(VLOOKUP(C394,customers!$A$1:$I$1001,3,0)= 0,"",VLOOKUP(C394,customers!$A$1:$I$1001,3,0))</f>
        <v>aiddisonaw@usa.gov</v>
      </c>
      <c r="H394" s="2" t="str">
        <f>VLOOKUP(C394,customers!$A$1:$I$1001,7,0)</f>
        <v>United States</v>
      </c>
      <c r="I394" t="str">
        <f>INDEX(products!$A$1:$G$49,MATCH(orders!$D394,products!$A$2:$A$49,0),MATCH(I$1,products!$A$1:$G$1,0))</f>
        <v>Exc</v>
      </c>
      <c r="J394" t="str">
        <f>INDEX(products!$A$1:$G$49,MATCH(orders!$D394,products!$A$2:$A$49,0),MATCH(J$1,products!$A$1:$G$1,0))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20"/>
        <v>89.1</v>
      </c>
      <c r="N394" t="str">
        <f t="shared" si="18"/>
        <v>Excelsa</v>
      </c>
      <c r="O394" t="str">
        <f t="shared" si="19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VLOOKUP(C395,customers!$A$1:$I$1001,2,0)</f>
        <v>Anson Iddison</v>
      </c>
      <c r="G395" s="2" t="str">
        <f>IF(VLOOKUP(C395,customers!$A$1:$I$1001,3,0)= 0,"",VLOOKUP(C395,customers!$A$1:$I$1001,3,0))</f>
        <v>aiddisonaw@usa.gov</v>
      </c>
      <c r="H395" s="2" t="str">
        <f>VLOOKUP(C395,customers!$A$1:$I$1001,7,0)</f>
        <v>United States</v>
      </c>
      <c r="I395" t="str">
        <f>INDEX(products!$A$1:$G$49,MATCH(orders!$D395,products!$A$2:$A$49,0),MATCH(I$1,products!$A$1:$G$1,0))</f>
        <v>Coffee Type</v>
      </c>
      <c r="J395" t="str">
        <f>INDEX(products!$A$1:$G$49,MATCH(orders!$D395,products!$A$2:$A$49,0),MATCH(J$1,products!$A$1:$G$1,0))</f>
        <v>Roast Type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20"/>
        <v>3.8849999999999998</v>
      </c>
      <c r="N395" t="str">
        <f t="shared" si="18"/>
        <v/>
      </c>
      <c r="O395" t="b">
        <f t="shared" si="19"/>
        <v>0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VLOOKUP(C396,customers!$A$1:$I$1001,2,0)</f>
        <v>Randal Longfield</v>
      </c>
      <c r="G396" s="2" t="str">
        <f>IF(VLOOKUP(C396,customers!$A$1:$I$1001,3,0)= 0,"",VLOOKUP(C396,customers!$A$1:$I$1001,3,0))</f>
        <v>rlongfielday@bluehost.com</v>
      </c>
      <c r="H396" s="2" t="str">
        <f>VLOOKUP(C396,customers!$A$1:$I$1001,7,0)</f>
        <v>United States</v>
      </c>
      <c r="I396" t="str">
        <f>INDEX(products!$A$1:$G$49,MATCH(orders!$D396,products!$A$2:$A$49,0),MATCH(I$1,products!$A$1:$G$1,0))</f>
        <v>Rob</v>
      </c>
      <c r="J396" t="str">
        <f>INDEX(products!$A$1:$G$49,MATCH(orders!$D396,products!$A$2:$A$49,0),MATCH(J$1,products!$A$1:$G$1,0))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20"/>
        <v>109.93999999999998</v>
      </c>
      <c r="N396" t="str">
        <f t="shared" si="18"/>
        <v>Robusta</v>
      </c>
      <c r="O396" t="str">
        <f t="shared" si="19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VLOOKUP(C397,customers!$A$1:$I$1001,2,0)</f>
        <v>Gregorius Kislingbury</v>
      </c>
      <c r="G397" s="2" t="str">
        <f>IF(VLOOKUP(C397,customers!$A$1:$I$1001,3,0)= 0,"",VLOOKUP(C397,customers!$A$1:$I$1001,3,0))</f>
        <v>gkislingburyaz@samsung.com</v>
      </c>
      <c r="H397" s="2" t="str">
        <f>VLOOKUP(C397,customers!$A$1:$I$1001,7,0)</f>
        <v>United States</v>
      </c>
      <c r="I397" t="str">
        <f>INDEX(products!$A$1:$G$49,MATCH(orders!$D397,products!$A$2:$A$49,0),MATCH(I$1,products!$A$1:$G$1,0))</f>
        <v>Lib</v>
      </c>
      <c r="J397" t="str">
        <f>INDEX(products!$A$1:$G$49,MATCH(orders!$D397,products!$A$2:$A$49,0),MATCH(J$1,products!$A$1:$G$1,0))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20"/>
        <v>46.62</v>
      </c>
      <c r="N397" t="str">
        <f t="shared" si="18"/>
        <v>Liberica</v>
      </c>
      <c r="O397" t="str">
        <f t="shared" si="19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VLOOKUP(C398,customers!$A$1:$I$1001,2,0)</f>
        <v>Xenos Gibbons</v>
      </c>
      <c r="G398" s="2" t="str">
        <f>IF(VLOOKUP(C398,customers!$A$1:$I$1001,3,0)= 0,"",VLOOKUP(C398,customers!$A$1:$I$1001,3,0))</f>
        <v>xgibbonsb0@artisteer.com</v>
      </c>
      <c r="H398" s="2" t="str">
        <f>VLOOKUP(C398,customers!$A$1:$I$1001,7,0)</f>
        <v>United States</v>
      </c>
      <c r="I398" t="str">
        <f>INDEX(products!$A$1:$G$49,MATCH(orders!$D398,products!$A$2:$A$49,0),MATCH(I$1,products!$A$1:$G$1,0))</f>
        <v>Ara</v>
      </c>
      <c r="J398" t="str">
        <f>INDEX(products!$A$1:$G$49,MATCH(orders!$D398,products!$A$2:$A$49,0),MATCH(J$1,products!$A$1:$G$1,0))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20"/>
        <v>38.849999999999994</v>
      </c>
      <c r="N398" t="str">
        <f t="shared" si="18"/>
        <v>Arabica</v>
      </c>
      <c r="O398" t="str">
        <f t="shared" si="19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VLOOKUP(C399,customers!$A$1:$I$1001,2,0)</f>
        <v>Fleur Parres</v>
      </c>
      <c r="G399" s="2" t="str">
        <f>IF(VLOOKUP(C399,customers!$A$1:$I$1001,3,0)= 0,"",VLOOKUP(C399,customers!$A$1:$I$1001,3,0))</f>
        <v>fparresb1@imageshack.us</v>
      </c>
      <c r="H399" s="2" t="str">
        <f>VLOOKUP(C399,customers!$A$1:$I$1001,7,0)</f>
        <v>United States</v>
      </c>
      <c r="I399" t="str">
        <f>INDEX(products!$A$1:$G$49,MATCH(orders!$D399,products!$A$2:$A$49,0),MATCH(I$1,products!$A$1:$G$1,0))</f>
        <v>Lib</v>
      </c>
      <c r="J399" t="str">
        <f>INDEX(products!$A$1:$G$49,MATCH(orders!$D399,products!$A$2:$A$49,0),MATCH(J$1,products!$A$1:$G$1,0))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20"/>
        <v>31.08</v>
      </c>
      <c r="N399" t="str">
        <f t="shared" si="18"/>
        <v>Liberica</v>
      </c>
      <c r="O399" t="str">
        <f t="shared" si="19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VLOOKUP(C400,customers!$A$1:$I$1001,2,0)</f>
        <v>Gran Sibray</v>
      </c>
      <c r="G400" s="2" t="str">
        <f>IF(VLOOKUP(C400,customers!$A$1:$I$1001,3,0)= 0,"",VLOOKUP(C400,customers!$A$1:$I$1001,3,0))</f>
        <v>gsibrayb2@wsj.com</v>
      </c>
      <c r="H400" s="2" t="str">
        <f>VLOOKUP(C400,customers!$A$1:$I$1001,7,0)</f>
        <v>United States</v>
      </c>
      <c r="I400" t="str">
        <f>INDEX(products!$A$1:$G$49,MATCH(orders!$D400,products!$A$2:$A$49,0),MATCH(I$1,products!$A$1:$G$1,0))</f>
        <v>Ara</v>
      </c>
      <c r="J400" t="str">
        <f>INDEX(products!$A$1:$G$49,MATCH(orders!$D400,products!$A$2:$A$49,0),MATCH(J$1,products!$A$1:$G$1,0))</f>
        <v>M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20"/>
        <v>17.91</v>
      </c>
      <c r="N400" t="str">
        <f t="shared" si="18"/>
        <v>Arabica</v>
      </c>
      <c r="O400" t="str">
        <f t="shared" si="19"/>
        <v>Medium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VLOOKUP(C401,customers!$A$1:$I$1001,2,0)</f>
        <v>Ingelbert Hotchkin</v>
      </c>
      <c r="G401" s="2" t="str">
        <f>IF(VLOOKUP(C401,customers!$A$1:$I$1001,3,0)= 0,"",VLOOKUP(C401,customers!$A$1:$I$1001,3,0))</f>
        <v>ihotchkinb3@mit.edu</v>
      </c>
      <c r="H401" s="2" t="str">
        <f>VLOOKUP(C401,customers!$A$1:$I$1001,7,0)</f>
        <v>United Kingdom</v>
      </c>
      <c r="I401" t="str">
        <f>INDEX(products!$A$1:$G$49,MATCH(orders!$D401,products!$A$2:$A$49,0),MATCH(I$1,products!$A$1:$G$1,0))</f>
        <v>Exc</v>
      </c>
      <c r="J401" t="str">
        <f>INDEX(products!$A$1:$G$49,MATCH(orders!$D401,products!$A$2:$A$49,0),MATCH(J$1,products!$A$1:$G$1,0))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20"/>
        <v>167.67000000000002</v>
      </c>
      <c r="N401" t="str">
        <f t="shared" si="18"/>
        <v>Excelsa</v>
      </c>
      <c r="O401" t="str">
        <f t="shared" si="19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VLOOKUP(C402,customers!$A$1:$I$1001,2,0)</f>
        <v>Neely Broadberrie</v>
      </c>
      <c r="G402" s="2" t="str">
        <f>IF(VLOOKUP(C402,customers!$A$1:$I$1001,3,0)= 0,"",VLOOKUP(C402,customers!$A$1:$I$1001,3,0))</f>
        <v>nbroadberrieb4@gnu.org</v>
      </c>
      <c r="H402" s="2" t="str">
        <f>VLOOKUP(C402,customers!$A$1:$I$1001,7,0)</f>
        <v>United States</v>
      </c>
      <c r="I402" t="str">
        <f>INDEX(products!$A$1:$G$49,MATCH(orders!$D402,products!$A$2:$A$49,0),MATCH(I$1,products!$A$1:$G$1,0))</f>
        <v>Lib</v>
      </c>
      <c r="J402" t="str">
        <f>INDEX(products!$A$1:$G$49,MATCH(orders!$D402,products!$A$2:$A$49,0),MATCH(J$1,products!$A$1:$G$1,0))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20"/>
        <v>63.4</v>
      </c>
      <c r="N402" t="str">
        <f t="shared" ref="N402:N465" si="21">IF(I402="Rob","Robusta",IF(I402 ="Exc","Excelsa",IF(I402="Ara","Arabica",IF(I402="Lib","Liberica",""))))</f>
        <v>Liberica</v>
      </c>
      <c r="O402" t="str">
        <f t="shared" ref="O402:O465" si="22">IF(J402="M","Medium",IF(J402="L","Light",IF(J402="D","Dark")))</f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VLOOKUP(C403,customers!$A$1:$I$1001,2,0)</f>
        <v>Rutger Pithcock</v>
      </c>
      <c r="G403" s="2" t="str">
        <f>IF(VLOOKUP(C403,customers!$A$1:$I$1001,3,0)= 0,"",VLOOKUP(C403,customers!$A$1:$I$1001,3,0))</f>
        <v>rpithcockb5@yellowbook.com</v>
      </c>
      <c r="H403" s="2" t="str">
        <f>VLOOKUP(C403,customers!$A$1:$I$1001,7,0)</f>
        <v>United States</v>
      </c>
      <c r="I403" t="str">
        <f>INDEX(products!$A$1:$G$49,MATCH(orders!$D403,products!$A$2:$A$49,0),MATCH(I$1,products!$A$1:$G$1,0))</f>
        <v>Lib</v>
      </c>
      <c r="J403" t="str">
        <f>INDEX(products!$A$1:$G$49,MATCH(orders!$D403,products!$A$2:$A$49,0),MATCH(J$1,products!$A$1:$G$1,0))</f>
        <v>L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20"/>
        <v>8.73</v>
      </c>
      <c r="N403" t="str">
        <f t="shared" si="21"/>
        <v>Liberica</v>
      </c>
      <c r="O403" t="str">
        <f t="shared" si="22"/>
        <v>Light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VLOOKUP(C404,customers!$A$1:$I$1001,2,0)</f>
        <v>Gale Croysdale</v>
      </c>
      <c r="G404" s="2" t="str">
        <f>IF(VLOOKUP(C404,customers!$A$1:$I$1001,3,0)= 0,"",VLOOKUP(C404,customers!$A$1:$I$1001,3,0))</f>
        <v>gcroysdaleb6@nih.gov</v>
      </c>
      <c r="H404" s="2" t="str">
        <f>VLOOKUP(C404,customers!$A$1:$I$1001,7,0)</f>
        <v>United States</v>
      </c>
      <c r="I404" t="str">
        <f>INDEX(products!$A$1:$G$49,MATCH(orders!$D404,products!$A$2:$A$49,0),MATCH(I$1,products!$A$1:$G$1,0))</f>
        <v>Rob</v>
      </c>
      <c r="J404" t="str">
        <f>INDEX(products!$A$1:$G$49,MATCH(orders!$D404,products!$A$2:$A$49,0),MATCH(J$1,products!$A$1:$G$1,0))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20"/>
        <v>26.849999999999998</v>
      </c>
      <c r="N404" t="str">
        <f t="shared" si="21"/>
        <v>Robusta</v>
      </c>
      <c r="O404" t="str">
        <f t="shared" si="22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VLOOKUP(C405,customers!$A$1:$I$1001,2,0)</f>
        <v>Benedetto Gozzett</v>
      </c>
      <c r="G405" s="2" t="str">
        <f>IF(VLOOKUP(C405,customers!$A$1:$I$1001,3,0)= 0,"",VLOOKUP(C405,customers!$A$1:$I$1001,3,0))</f>
        <v>bgozzettb7@github.com</v>
      </c>
      <c r="H405" s="2" t="str">
        <f>VLOOKUP(C405,customers!$A$1:$I$1001,7,0)</f>
        <v>United States</v>
      </c>
      <c r="I405" t="str">
        <f>INDEX(products!$A$1:$G$49,MATCH(orders!$D405,products!$A$2:$A$49,0),MATCH(I$1,products!$A$1:$G$1,0))</f>
        <v>Rob</v>
      </c>
      <c r="J405" t="str">
        <f>INDEX(products!$A$1:$G$49,MATCH(orders!$D405,products!$A$2:$A$49,0),MATCH(J$1,products!$A$1:$G$1,0))</f>
        <v>D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20"/>
        <v>9.51</v>
      </c>
      <c r="N405" t="str">
        <f t="shared" si="21"/>
        <v>Robusta</v>
      </c>
      <c r="O405" t="str">
        <f t="shared" si="22"/>
        <v>Dark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VLOOKUP(C406,customers!$A$1:$I$1001,2,0)</f>
        <v>Tania Craggs</v>
      </c>
      <c r="G406" s="2" t="str">
        <f>IF(VLOOKUP(C406,customers!$A$1:$I$1001,3,0)= 0,"",VLOOKUP(C406,customers!$A$1:$I$1001,3,0))</f>
        <v>tcraggsb8@house.gov</v>
      </c>
      <c r="H406" s="2" t="str">
        <f>VLOOKUP(C406,customers!$A$1:$I$1001,7,0)</f>
        <v>Ireland</v>
      </c>
      <c r="I406" t="str">
        <f>INDEX(products!$A$1:$G$49,MATCH(orders!$D406,products!$A$2:$A$49,0),MATCH(I$1,products!$A$1:$G$1,0))</f>
        <v>Ara</v>
      </c>
      <c r="J406" t="str">
        <f>INDEX(products!$A$1:$G$49,MATCH(orders!$D406,products!$A$2:$A$49,0),MATCH(J$1,products!$A$1:$G$1,0))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20"/>
        <v>39.799999999999997</v>
      </c>
      <c r="N406" t="str">
        <f t="shared" si="21"/>
        <v>Arabica</v>
      </c>
      <c r="O406" t="str">
        <f t="shared" si="22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VLOOKUP(C407,customers!$A$1:$I$1001,2,0)</f>
        <v>Leonie Cullrford</v>
      </c>
      <c r="G407" s="2" t="str">
        <f>IF(VLOOKUP(C407,customers!$A$1:$I$1001,3,0)= 0,"",VLOOKUP(C407,customers!$A$1:$I$1001,3,0))</f>
        <v>lcullrfordb9@xing.com</v>
      </c>
      <c r="H407" s="2" t="str">
        <f>VLOOKUP(C407,customers!$A$1:$I$1001,7,0)</f>
        <v>United States</v>
      </c>
      <c r="I407" t="str">
        <f>INDEX(products!$A$1:$G$49,MATCH(orders!$D407,products!$A$2:$A$49,0),MATCH(I$1,products!$A$1:$G$1,0))</f>
        <v>Exc</v>
      </c>
      <c r="J407" t="str">
        <f>INDEX(products!$A$1:$G$49,MATCH(orders!$D407,products!$A$2:$A$49,0),MATCH(J$1,products!$A$1:$G$1,0))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20"/>
        <v>24.75</v>
      </c>
      <c r="N407" t="str">
        <f t="shared" si="21"/>
        <v>Excelsa</v>
      </c>
      <c r="O407" t="str">
        <f t="shared" si="22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VLOOKUP(C408,customers!$A$1:$I$1001,2,0)</f>
        <v>Auguste Rizon</v>
      </c>
      <c r="G408" s="2" t="str">
        <f>IF(VLOOKUP(C408,customers!$A$1:$I$1001,3,0)= 0,"",VLOOKUP(C408,customers!$A$1:$I$1001,3,0))</f>
        <v>arizonba@xing.com</v>
      </c>
      <c r="H408" s="2" t="str">
        <f>VLOOKUP(C408,customers!$A$1:$I$1001,7,0)</f>
        <v>United States</v>
      </c>
      <c r="I408" t="str">
        <f>INDEX(products!$A$1:$G$49,MATCH(orders!$D408,products!$A$2:$A$49,0),MATCH(I$1,products!$A$1:$G$1,0))</f>
        <v>Exc</v>
      </c>
      <c r="J408" t="str">
        <f>INDEX(products!$A$1:$G$49,MATCH(orders!$D408,products!$A$2:$A$49,0),MATCH(J$1,products!$A$1:$G$1,0))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20"/>
        <v>68.75</v>
      </c>
      <c r="N408" t="str">
        <f t="shared" si="21"/>
        <v>Excelsa</v>
      </c>
      <c r="O408" t="str">
        <f t="shared" si="22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VLOOKUP(C409,customers!$A$1:$I$1001,2,0)</f>
        <v>Lorin Guerrazzi</v>
      </c>
      <c r="G409" s="2" t="str">
        <f>IF(VLOOKUP(C409,customers!$A$1:$I$1001,3,0)= 0,"",VLOOKUP(C409,customers!$A$1:$I$1001,3,0))</f>
        <v/>
      </c>
      <c r="H409" s="2" t="str">
        <f>VLOOKUP(C409,customers!$A$1:$I$1001,7,0)</f>
        <v>Ireland</v>
      </c>
      <c r="I409" t="str">
        <f>INDEX(products!$A$1:$G$49,MATCH(orders!$D409,products!$A$2:$A$49,0),MATCH(I$1,products!$A$1:$G$1,0))</f>
        <v>Exc</v>
      </c>
      <c r="J409" t="str">
        <f>INDEX(products!$A$1:$G$49,MATCH(orders!$D409,products!$A$2:$A$49,0),MATCH(J$1,products!$A$1:$G$1,0))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20"/>
        <v>49.5</v>
      </c>
      <c r="N409" t="str">
        <f t="shared" si="21"/>
        <v>Excelsa</v>
      </c>
      <c r="O409" t="str">
        <f t="shared" si="22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VLOOKUP(C410,customers!$A$1:$I$1001,2,0)</f>
        <v>Felice Miell</v>
      </c>
      <c r="G410" s="2" t="str">
        <f>IF(VLOOKUP(C410,customers!$A$1:$I$1001,3,0)= 0,"",VLOOKUP(C410,customers!$A$1:$I$1001,3,0))</f>
        <v>fmiellbc@spiegel.de</v>
      </c>
      <c r="H410" s="2" t="str">
        <f>VLOOKUP(C410,customers!$A$1:$I$1001,7,0)</f>
        <v>United States</v>
      </c>
      <c r="I410" t="str">
        <f>INDEX(products!$A$1:$G$49,MATCH(orders!$D410,products!$A$2:$A$49,0),MATCH(I$1,products!$A$1:$G$1,0))</f>
        <v>Ara</v>
      </c>
      <c r="J410" t="str">
        <f>INDEX(products!$A$1:$G$49,MATCH(orders!$D410,products!$A$2:$A$49,0),MATCH(J$1,products!$A$1:$G$1,0))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20"/>
        <v>51.749999999999993</v>
      </c>
      <c r="N410" t="str">
        <f t="shared" si="21"/>
        <v>Arabica</v>
      </c>
      <c r="O410" t="str">
        <f t="shared" si="22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VLOOKUP(C411,customers!$A$1:$I$1001,2,0)</f>
        <v>Hamish Skeech</v>
      </c>
      <c r="G411" s="2" t="str">
        <f>IF(VLOOKUP(C411,customers!$A$1:$I$1001,3,0)= 0,"",VLOOKUP(C411,customers!$A$1:$I$1001,3,0))</f>
        <v/>
      </c>
      <c r="H411" s="2" t="str">
        <f>VLOOKUP(C411,customers!$A$1:$I$1001,7,0)</f>
        <v>Ireland</v>
      </c>
      <c r="I411" t="str">
        <f>INDEX(products!$A$1:$G$49,MATCH(orders!$D411,products!$A$2:$A$49,0),MATCH(I$1,products!$A$1:$G$1,0))</f>
        <v>Lib</v>
      </c>
      <c r="J411" t="str">
        <f>INDEX(products!$A$1:$G$49,MATCH(orders!$D411,products!$A$2:$A$49,0),MATCH(J$1,products!$A$1:$G$1,0))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20"/>
        <v>47.55</v>
      </c>
      <c r="N411" t="str">
        <f t="shared" si="21"/>
        <v>Liberica</v>
      </c>
      <c r="O411" t="str">
        <f t="shared" si="22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VLOOKUP(C412,customers!$A$1:$I$1001,2,0)</f>
        <v>Giordano Lorenzin</v>
      </c>
      <c r="G412" s="2" t="str">
        <f>IF(VLOOKUP(C412,customers!$A$1:$I$1001,3,0)= 0,"",VLOOKUP(C412,customers!$A$1:$I$1001,3,0))</f>
        <v/>
      </c>
      <c r="H412" s="2" t="str">
        <f>VLOOKUP(C412,customers!$A$1:$I$1001,7,0)</f>
        <v>United States</v>
      </c>
      <c r="I412" t="str">
        <f>INDEX(products!$A$1:$G$49,MATCH(orders!$D412,products!$A$2:$A$49,0),MATCH(I$1,products!$A$1:$G$1,0))</f>
        <v>Coffee Type</v>
      </c>
      <c r="J412" t="str">
        <f>INDEX(products!$A$1:$G$49,MATCH(orders!$D412,products!$A$2:$A$49,0),MATCH(J$1,products!$A$1:$G$1,0))</f>
        <v>Roast Type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20"/>
        <v>15.54</v>
      </c>
      <c r="N412" t="str">
        <f t="shared" si="21"/>
        <v/>
      </c>
      <c r="O412" t="b">
        <f t="shared" si="22"/>
        <v>0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VLOOKUP(C413,customers!$A$1:$I$1001,2,0)</f>
        <v>Harwilll Bishell</v>
      </c>
      <c r="G413" s="2" t="str">
        <f>IF(VLOOKUP(C413,customers!$A$1:$I$1001,3,0)= 0,"",VLOOKUP(C413,customers!$A$1:$I$1001,3,0))</f>
        <v/>
      </c>
      <c r="H413" s="2" t="str">
        <f>VLOOKUP(C413,customers!$A$1:$I$1001,7,0)</f>
        <v>United States</v>
      </c>
      <c r="I413" t="str">
        <f>INDEX(products!$A$1:$G$49,MATCH(orders!$D413,products!$A$2:$A$49,0),MATCH(I$1,products!$A$1:$G$1,0))</f>
        <v>Lib</v>
      </c>
      <c r="J413" t="str">
        <f>INDEX(products!$A$1:$G$49,MATCH(orders!$D413,products!$A$2:$A$49,0),MATCH(J$1,products!$A$1:$G$1,0))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20"/>
        <v>87.300000000000011</v>
      </c>
      <c r="N413" t="str">
        <f t="shared" si="21"/>
        <v>Liberica</v>
      </c>
      <c r="O413" t="str">
        <f t="shared" si="22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VLOOKUP(C414,customers!$A$1:$I$1001,2,0)</f>
        <v>Freeland Missenden</v>
      </c>
      <c r="G414" s="2" t="str">
        <f>IF(VLOOKUP(C414,customers!$A$1:$I$1001,3,0)= 0,"",VLOOKUP(C414,customers!$A$1:$I$1001,3,0))</f>
        <v/>
      </c>
      <c r="H414" s="2" t="str">
        <f>VLOOKUP(C414,customers!$A$1:$I$1001,7,0)</f>
        <v>United States</v>
      </c>
      <c r="I414" t="str">
        <f>INDEX(products!$A$1:$G$49,MATCH(orders!$D414,products!$A$2:$A$49,0),MATCH(I$1,products!$A$1:$G$1,0))</f>
        <v>Ara</v>
      </c>
      <c r="J414" t="str">
        <f>INDEX(products!$A$1:$G$49,MATCH(orders!$D414,products!$A$2:$A$49,0),MATCH(J$1,products!$A$1:$G$1,0))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20"/>
        <v>56.25</v>
      </c>
      <c r="N414" t="str">
        <f t="shared" si="21"/>
        <v>Arabica</v>
      </c>
      <c r="O414" t="str">
        <f t="shared" si="22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VLOOKUP(C415,customers!$A$1:$I$1001,2,0)</f>
        <v>Waylan Springall</v>
      </c>
      <c r="G415" s="2" t="str">
        <f>IF(VLOOKUP(C415,customers!$A$1:$I$1001,3,0)= 0,"",VLOOKUP(C415,customers!$A$1:$I$1001,3,0))</f>
        <v>wspringallbh@jugem.jp</v>
      </c>
      <c r="H415" s="2" t="str">
        <f>VLOOKUP(C415,customers!$A$1:$I$1001,7,0)</f>
        <v>United States</v>
      </c>
      <c r="I415" t="str">
        <f>INDEX(products!$A$1:$G$49,MATCH(orders!$D415,products!$A$2:$A$49,0),MATCH(I$1,products!$A$1:$G$1,0))</f>
        <v>Lib</v>
      </c>
      <c r="J415" t="str">
        <f>INDEX(products!$A$1:$G$49,MATCH(orders!$D415,products!$A$2:$A$49,0),MATCH(J$1,products!$A$1:$G$1,0))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20"/>
        <v>36.454999999999998</v>
      </c>
      <c r="N415" t="str">
        <f t="shared" si="21"/>
        <v>Liberica</v>
      </c>
      <c r="O415" t="str">
        <f t="shared" si="22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VLOOKUP(C416,customers!$A$1:$I$1001,2,0)</f>
        <v>Kiri Avramow</v>
      </c>
      <c r="G416" s="2" t="str">
        <f>IF(VLOOKUP(C416,customers!$A$1:$I$1001,3,0)= 0,"",VLOOKUP(C416,customers!$A$1:$I$1001,3,0))</f>
        <v/>
      </c>
      <c r="H416" s="2" t="str">
        <f>VLOOKUP(C416,customers!$A$1:$I$1001,7,0)</f>
        <v>United States</v>
      </c>
      <c r="I416" t="str">
        <f>INDEX(products!$A$1:$G$49,MATCH(orders!$D416,products!$A$2:$A$49,0),MATCH(I$1,products!$A$1:$G$1,0))</f>
        <v>Ara</v>
      </c>
      <c r="J416" t="str">
        <f>INDEX(products!$A$1:$G$49,MATCH(orders!$D416,products!$A$2:$A$49,0),MATCH(J$1,products!$A$1:$G$1,0))</f>
        <v>D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20"/>
        <v>10.754999999999999</v>
      </c>
      <c r="N416" t="str">
        <f t="shared" si="21"/>
        <v>Arabica</v>
      </c>
      <c r="O416" t="str">
        <f t="shared" si="22"/>
        <v>Dark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VLOOKUP(C417,customers!$A$1:$I$1001,2,0)</f>
        <v>Gregg Hawkyens</v>
      </c>
      <c r="G417" s="2" t="str">
        <f>IF(VLOOKUP(C417,customers!$A$1:$I$1001,3,0)= 0,"",VLOOKUP(C417,customers!$A$1:$I$1001,3,0))</f>
        <v>ghawkyensbj@census.gov</v>
      </c>
      <c r="H417" s="2" t="str">
        <f>VLOOKUP(C417,customers!$A$1:$I$1001,7,0)</f>
        <v>United States</v>
      </c>
      <c r="I417" t="str">
        <f>INDEX(products!$A$1:$G$49,MATCH(orders!$D417,products!$A$2:$A$49,0),MATCH(I$1,products!$A$1:$G$1,0))</f>
        <v>Rob</v>
      </c>
      <c r="J417" t="str">
        <f>INDEX(products!$A$1:$G$49,MATCH(orders!$D417,products!$A$2:$A$49,0),MATCH(J$1,products!$A$1:$G$1,0))</f>
        <v>L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20"/>
        <v>8.9550000000000001</v>
      </c>
      <c r="N417" t="str">
        <f t="shared" si="21"/>
        <v>Robusta</v>
      </c>
      <c r="O417" t="str">
        <f t="shared" si="22"/>
        <v>Light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VLOOKUP(C418,customers!$A$1:$I$1001,2,0)</f>
        <v>Reggis Pracy</v>
      </c>
      <c r="G418" s="2" t="str">
        <f>IF(VLOOKUP(C418,customers!$A$1:$I$1001,3,0)= 0,"",VLOOKUP(C418,customers!$A$1:$I$1001,3,0))</f>
        <v/>
      </c>
      <c r="H418" s="2" t="str">
        <f>VLOOKUP(C418,customers!$A$1:$I$1001,7,0)</f>
        <v>United States</v>
      </c>
      <c r="I418" t="str">
        <f>INDEX(products!$A$1:$G$49,MATCH(orders!$D418,products!$A$2:$A$49,0),MATCH(I$1,products!$A$1:$G$1,0))</f>
        <v>Ara</v>
      </c>
      <c r="J418" t="str">
        <f>INDEX(products!$A$1:$G$49,MATCH(orders!$D418,products!$A$2:$A$49,0),MATCH(J$1,products!$A$1:$G$1,0))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20"/>
        <v>23.31</v>
      </c>
      <c r="N418" t="str">
        <f t="shared" si="21"/>
        <v>Arabica</v>
      </c>
      <c r="O418" t="str">
        <f t="shared" si="22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VLOOKUP(C419,customers!$A$1:$I$1001,2,0)</f>
        <v>Paula Denis</v>
      </c>
      <c r="G419" s="2" t="str">
        <f>IF(VLOOKUP(C419,customers!$A$1:$I$1001,3,0)= 0,"",VLOOKUP(C419,customers!$A$1:$I$1001,3,0))</f>
        <v/>
      </c>
      <c r="H419" s="2" t="str">
        <f>VLOOKUP(C419,customers!$A$1:$I$1001,7,0)</f>
        <v>United States</v>
      </c>
      <c r="I419" t="str">
        <f>INDEX(products!$A$1:$G$49,MATCH(orders!$D419,products!$A$2:$A$49,0),MATCH(I$1,products!$A$1:$G$1,0))</f>
        <v>Ara</v>
      </c>
      <c r="J419" t="str">
        <f>INDEX(products!$A$1:$G$49,MATCH(orders!$D419,products!$A$2:$A$49,0),MATCH(J$1,products!$A$1:$G$1,0))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20"/>
        <v>29.784999999999997</v>
      </c>
      <c r="N419" t="str">
        <f t="shared" si="21"/>
        <v>Arabica</v>
      </c>
      <c r="O419" t="str">
        <f t="shared" si="22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VLOOKUP(C420,customers!$A$1:$I$1001,2,0)</f>
        <v>Broderick McGilvra</v>
      </c>
      <c r="G420" s="2" t="str">
        <f>IF(VLOOKUP(C420,customers!$A$1:$I$1001,3,0)= 0,"",VLOOKUP(C420,customers!$A$1:$I$1001,3,0))</f>
        <v>bmcgilvrabm@so-net.ne.jp</v>
      </c>
      <c r="H420" s="2" t="str">
        <f>VLOOKUP(C420,customers!$A$1:$I$1001,7,0)</f>
        <v>United States</v>
      </c>
      <c r="I420" t="str">
        <f>INDEX(products!$A$1:$G$49,MATCH(orders!$D420,products!$A$2:$A$49,0),MATCH(I$1,products!$A$1:$G$1,0))</f>
        <v>Ara</v>
      </c>
      <c r="J420" t="str">
        <f>INDEX(products!$A$1:$G$49,MATCH(orders!$D420,products!$A$2:$A$49,0),MATCH(J$1,products!$A$1:$G$1,0))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20"/>
        <v>148.92499999999998</v>
      </c>
      <c r="N420" t="str">
        <f t="shared" si="21"/>
        <v>Arabica</v>
      </c>
      <c r="O420" t="str">
        <f t="shared" si="22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VLOOKUP(C421,customers!$A$1:$I$1001,2,0)</f>
        <v>Annabella Danzey</v>
      </c>
      <c r="G421" s="2" t="str">
        <f>IF(VLOOKUP(C421,customers!$A$1:$I$1001,3,0)= 0,"",VLOOKUP(C421,customers!$A$1:$I$1001,3,0))</f>
        <v>adanzeybn@github.com</v>
      </c>
      <c r="H421" s="2" t="str">
        <f>VLOOKUP(C421,customers!$A$1:$I$1001,7,0)</f>
        <v>United States</v>
      </c>
      <c r="I421" t="str">
        <f>INDEX(products!$A$1:$G$49,MATCH(orders!$D421,products!$A$2:$A$49,0),MATCH(I$1,products!$A$1:$G$1,0))</f>
        <v>Lib</v>
      </c>
      <c r="J421" t="str">
        <f>INDEX(products!$A$1:$G$49,MATCH(orders!$D421,products!$A$2:$A$49,0),MATCH(J$1,products!$A$1:$G$1,0))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20"/>
        <v>8.73</v>
      </c>
      <c r="N421" t="str">
        <f t="shared" si="21"/>
        <v>Liberica</v>
      </c>
      <c r="O421" t="str">
        <f t="shared" si="22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VLOOKUP(C422,customers!$A$1:$I$1001,2,0)</f>
        <v>Terri Farra</v>
      </c>
      <c r="G422" s="2" t="str">
        <f>IF(VLOOKUP(C422,customers!$A$1:$I$1001,3,0)= 0,"",VLOOKUP(C422,customers!$A$1:$I$1001,3,0))</f>
        <v>tfarraac@behance.net</v>
      </c>
      <c r="H422" s="2" t="str">
        <f>VLOOKUP(C422,customers!$A$1:$I$1001,7,0)</f>
        <v>United States</v>
      </c>
      <c r="I422" t="str">
        <f>INDEX(products!$A$1:$G$49,MATCH(orders!$D422,products!$A$2:$A$49,0),MATCH(I$1,products!$A$1:$G$1,0))</f>
        <v>Lib</v>
      </c>
      <c r="J422" t="str">
        <f>INDEX(products!$A$1:$G$49,MATCH(orders!$D422,products!$A$2:$A$49,0),MATCH(J$1,products!$A$1:$G$1,0))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20"/>
        <v>31.08</v>
      </c>
      <c r="N422" t="str">
        <f t="shared" si="21"/>
        <v>Liberica</v>
      </c>
      <c r="O422" t="str">
        <f t="shared" si="22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VLOOKUP(C423,customers!$A$1:$I$1001,2,0)</f>
        <v>Terri Farra</v>
      </c>
      <c r="G423" s="2" t="str">
        <f>IF(VLOOKUP(C423,customers!$A$1:$I$1001,3,0)= 0,"",VLOOKUP(C423,customers!$A$1:$I$1001,3,0))</f>
        <v>tfarraac@behance.net</v>
      </c>
      <c r="H423" s="2" t="str">
        <f>VLOOKUP(C423,customers!$A$1:$I$1001,7,0)</f>
        <v>United States</v>
      </c>
      <c r="I423" t="str">
        <f>INDEX(products!$A$1:$G$49,MATCH(orders!$D423,products!$A$2:$A$49,0),MATCH(I$1,products!$A$1:$G$1,0))</f>
        <v>Ara</v>
      </c>
      <c r="J423" t="str">
        <f>INDEX(products!$A$1:$G$49,MATCH(orders!$D423,products!$A$2:$A$49,0),MATCH(J$1,products!$A$1:$G$1,0))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20"/>
        <v>137.31</v>
      </c>
      <c r="N423" t="str">
        <f t="shared" si="21"/>
        <v>Arabica</v>
      </c>
      <c r="O423" t="str">
        <f t="shared" si="22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VLOOKUP(C424,customers!$A$1:$I$1001,2,0)</f>
        <v>Nevins Glowacz</v>
      </c>
      <c r="G424" s="2" t="str">
        <f>IF(VLOOKUP(C424,customers!$A$1:$I$1001,3,0)= 0,"",VLOOKUP(C424,customers!$A$1:$I$1001,3,0))</f>
        <v/>
      </c>
      <c r="H424" s="2" t="str">
        <f>VLOOKUP(C424,customers!$A$1:$I$1001,7,0)</f>
        <v>United States</v>
      </c>
      <c r="I424" t="str">
        <f>INDEX(products!$A$1:$G$49,MATCH(orders!$D424,products!$A$2:$A$49,0),MATCH(I$1,products!$A$1:$G$1,0))</f>
        <v>Ara</v>
      </c>
      <c r="J424" t="str">
        <f>INDEX(products!$A$1:$G$49,MATCH(orders!$D424,products!$A$2:$A$49,0),MATCH(J$1,products!$A$1:$G$1,0))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20"/>
        <v>29.849999999999998</v>
      </c>
      <c r="N424" t="str">
        <f t="shared" si="21"/>
        <v>Arabica</v>
      </c>
      <c r="O424" t="str">
        <f t="shared" si="22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VLOOKUP(C425,customers!$A$1:$I$1001,2,0)</f>
        <v>Adelice Isabell</v>
      </c>
      <c r="G425" s="2" t="str">
        <f>IF(VLOOKUP(C425,customers!$A$1:$I$1001,3,0)= 0,"",VLOOKUP(C425,customers!$A$1:$I$1001,3,0))</f>
        <v/>
      </c>
      <c r="H425" s="2" t="str">
        <f>VLOOKUP(C425,customers!$A$1:$I$1001,7,0)</f>
        <v>United States</v>
      </c>
      <c r="I425" t="str">
        <f>INDEX(products!$A$1:$G$49,MATCH(orders!$D425,products!$A$2:$A$49,0),MATCH(I$1,products!$A$1:$G$1,0))</f>
        <v>Rob</v>
      </c>
      <c r="J425" t="str">
        <f>INDEX(products!$A$1:$G$49,MATCH(orders!$D425,products!$A$2:$A$49,0),MATCH(J$1,products!$A$1:$G$1,0))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20"/>
        <v>17.91</v>
      </c>
      <c r="N425" t="str">
        <f t="shared" si="21"/>
        <v>Robusta</v>
      </c>
      <c r="O425" t="str">
        <f t="shared" si="22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VLOOKUP(C426,customers!$A$1:$I$1001,2,0)</f>
        <v>Yulma Dombrell</v>
      </c>
      <c r="G426" s="2" t="str">
        <f>IF(VLOOKUP(C426,customers!$A$1:$I$1001,3,0)= 0,"",VLOOKUP(C426,customers!$A$1:$I$1001,3,0))</f>
        <v>ydombrellbs@dedecms.com</v>
      </c>
      <c r="H426" s="2" t="str">
        <f>VLOOKUP(C426,customers!$A$1:$I$1001,7,0)</f>
        <v>United States</v>
      </c>
      <c r="I426" t="str">
        <f>INDEX(products!$A$1:$G$49,MATCH(orders!$D426,products!$A$2:$A$49,0),MATCH(I$1,products!$A$1:$G$1,0))</f>
        <v>Exc</v>
      </c>
      <c r="J426" t="str">
        <f>INDEX(products!$A$1:$G$49,MATCH(orders!$D426,products!$A$2:$A$49,0),MATCH(J$1,products!$A$1:$G$1,0))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20"/>
        <v>26.73</v>
      </c>
      <c r="N426" t="str">
        <f t="shared" si="21"/>
        <v>Excelsa</v>
      </c>
      <c r="O426" t="str">
        <f t="shared" si="22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VLOOKUP(C427,customers!$A$1:$I$1001,2,0)</f>
        <v>Alric Darth</v>
      </c>
      <c r="G427" s="2" t="str">
        <f>IF(VLOOKUP(C427,customers!$A$1:$I$1001,3,0)= 0,"",VLOOKUP(C427,customers!$A$1:$I$1001,3,0))</f>
        <v>adarthbt@t.co</v>
      </c>
      <c r="H427" s="2" t="str">
        <f>VLOOKUP(C427,customers!$A$1:$I$1001,7,0)</f>
        <v>United States</v>
      </c>
      <c r="I427" t="str">
        <f>INDEX(products!$A$1:$G$49,MATCH(orders!$D427,products!$A$2:$A$49,0),MATCH(I$1,products!$A$1:$G$1,0))</f>
        <v>Rob</v>
      </c>
      <c r="J427" t="str">
        <f>INDEX(products!$A$1:$G$49,MATCH(orders!$D427,products!$A$2:$A$49,0),MATCH(J$1,products!$A$1:$G$1,0))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20"/>
        <v>17.899999999999999</v>
      </c>
      <c r="N427" t="str">
        <f t="shared" si="21"/>
        <v>Robusta</v>
      </c>
      <c r="O427" t="str">
        <f t="shared" si="22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VLOOKUP(C428,customers!$A$1:$I$1001,2,0)</f>
        <v>Manuel Darrigoe</v>
      </c>
      <c r="G428" s="2" t="str">
        <f>IF(VLOOKUP(C428,customers!$A$1:$I$1001,3,0)= 0,"",VLOOKUP(C428,customers!$A$1:$I$1001,3,0))</f>
        <v>mdarrigoebu@hud.gov</v>
      </c>
      <c r="H428" s="2" t="str">
        <f>VLOOKUP(C428,customers!$A$1:$I$1001,7,0)</f>
        <v>Ireland</v>
      </c>
      <c r="I428" t="str">
        <f>INDEX(products!$A$1:$G$49,MATCH(orders!$D428,products!$A$2:$A$49,0),MATCH(I$1,products!$A$1:$G$1,0))</f>
        <v>Ara</v>
      </c>
      <c r="J428" t="str">
        <f>INDEX(products!$A$1:$G$49,MATCH(orders!$D428,products!$A$2:$A$49,0),MATCH(J$1,products!$A$1:$G$1,0))</f>
        <v>D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20"/>
        <v>14.339999999999998</v>
      </c>
      <c r="N428" t="str">
        <f t="shared" si="21"/>
        <v>Arabica</v>
      </c>
      <c r="O428" t="str">
        <f t="shared" si="22"/>
        <v>Dark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VLOOKUP(C429,customers!$A$1:$I$1001,2,0)</f>
        <v>Kynthia Berick</v>
      </c>
      <c r="G429" s="2" t="str">
        <f>IF(VLOOKUP(C429,customers!$A$1:$I$1001,3,0)= 0,"",VLOOKUP(C429,customers!$A$1:$I$1001,3,0))</f>
        <v/>
      </c>
      <c r="H429" s="2" t="str">
        <f>VLOOKUP(C429,customers!$A$1:$I$1001,7,0)</f>
        <v>United States</v>
      </c>
      <c r="I429" t="str">
        <f>INDEX(products!$A$1:$G$49,MATCH(orders!$D429,products!$A$2:$A$49,0),MATCH(I$1,products!$A$1:$G$1,0))</f>
        <v>Ara</v>
      </c>
      <c r="J429" t="str">
        <f>INDEX(products!$A$1:$G$49,MATCH(orders!$D429,products!$A$2:$A$49,0),MATCH(J$1,products!$A$1:$G$1,0))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20"/>
        <v>77.624999999999986</v>
      </c>
      <c r="N429" t="str">
        <f t="shared" si="21"/>
        <v>Arabica</v>
      </c>
      <c r="O429" t="str">
        <f t="shared" si="22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VLOOKUP(C430,customers!$A$1:$I$1001,2,0)</f>
        <v>Minetta Ackrill</v>
      </c>
      <c r="G430" s="2" t="str">
        <f>IF(VLOOKUP(C430,customers!$A$1:$I$1001,3,0)= 0,"",VLOOKUP(C430,customers!$A$1:$I$1001,3,0))</f>
        <v>mackrillbw@bandcamp.com</v>
      </c>
      <c r="H430" s="2" t="str">
        <f>VLOOKUP(C430,customers!$A$1:$I$1001,7,0)</f>
        <v>United States</v>
      </c>
      <c r="I430" t="str">
        <f>INDEX(products!$A$1:$G$49,MATCH(orders!$D430,products!$A$2:$A$49,0),MATCH(I$1,products!$A$1:$G$1,0))</f>
        <v>Rob</v>
      </c>
      <c r="J430" t="str">
        <f>INDEX(products!$A$1:$G$49,MATCH(orders!$D430,products!$A$2:$A$49,0),MATCH(J$1,products!$A$1:$G$1,0))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20"/>
        <v>59.75</v>
      </c>
      <c r="N430" t="str">
        <f t="shared" si="21"/>
        <v>Robusta</v>
      </c>
      <c r="O430" t="str">
        <f t="shared" si="22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VLOOKUP(C431,customers!$A$1:$I$1001,2,0)</f>
        <v>Terri Farra</v>
      </c>
      <c r="G431" s="2" t="str">
        <f>IF(VLOOKUP(C431,customers!$A$1:$I$1001,3,0)= 0,"",VLOOKUP(C431,customers!$A$1:$I$1001,3,0))</f>
        <v>tfarraac@behance.net</v>
      </c>
      <c r="H431" s="2" t="str">
        <f>VLOOKUP(C431,customers!$A$1:$I$1001,7,0)</f>
        <v>United States</v>
      </c>
      <c r="I431" t="str">
        <f>INDEX(products!$A$1:$G$49,MATCH(orders!$D431,products!$A$2:$A$49,0),MATCH(I$1,products!$A$1:$G$1,0))</f>
        <v>Ara</v>
      </c>
      <c r="J431" t="str">
        <f>INDEX(products!$A$1:$G$49,MATCH(orders!$D431,products!$A$2:$A$49,0),MATCH(J$1,products!$A$1:$G$1,0))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20"/>
        <v>77.699999999999989</v>
      </c>
      <c r="N431" t="str">
        <f t="shared" si="21"/>
        <v>Arabica</v>
      </c>
      <c r="O431" t="str">
        <f t="shared" si="22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VLOOKUP(C432,customers!$A$1:$I$1001,2,0)</f>
        <v>Melosa Kippen</v>
      </c>
      <c r="G432" s="2" t="str">
        <f>IF(VLOOKUP(C432,customers!$A$1:$I$1001,3,0)= 0,"",VLOOKUP(C432,customers!$A$1:$I$1001,3,0))</f>
        <v>mkippenby@dion.ne.jp</v>
      </c>
      <c r="H432" s="2" t="str">
        <f>VLOOKUP(C432,customers!$A$1:$I$1001,7,0)</f>
        <v>United States</v>
      </c>
      <c r="I432" t="str">
        <f>INDEX(products!$A$1:$G$49,MATCH(orders!$D432,products!$A$2:$A$49,0),MATCH(I$1,products!$A$1:$G$1,0))</f>
        <v>Rob</v>
      </c>
      <c r="J432" t="str">
        <f>INDEX(products!$A$1:$G$49,MATCH(orders!$D432,products!$A$2:$A$49,0),MATCH(J$1,products!$A$1:$G$1,0))</f>
        <v>M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20"/>
        <v>5.3699999999999992</v>
      </c>
      <c r="N432" t="str">
        <f t="shared" si="21"/>
        <v>Robusta</v>
      </c>
      <c r="O432" t="str">
        <f t="shared" si="22"/>
        <v>Medium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VLOOKUP(C433,customers!$A$1:$I$1001,2,0)</f>
        <v>Witty Ranson</v>
      </c>
      <c r="G433" s="2" t="str">
        <f>IF(VLOOKUP(C433,customers!$A$1:$I$1001,3,0)= 0,"",VLOOKUP(C433,customers!$A$1:$I$1001,3,0))</f>
        <v>wransonbz@ted.com</v>
      </c>
      <c r="H433" s="2" t="str">
        <f>VLOOKUP(C433,customers!$A$1:$I$1001,7,0)</f>
        <v>Ireland</v>
      </c>
      <c r="I433" t="str">
        <f>INDEX(products!$A$1:$G$49,MATCH(orders!$D433,products!$A$2:$A$49,0),MATCH(I$1,products!$A$1:$G$1,0))</f>
        <v>Exc</v>
      </c>
      <c r="J433" t="str">
        <f>INDEX(products!$A$1:$G$49,MATCH(orders!$D433,products!$A$2:$A$49,0),MATCH(J$1,products!$A$1:$G$1,0))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20"/>
        <v>83.835000000000008</v>
      </c>
      <c r="N433" t="str">
        <f t="shared" si="21"/>
        <v>Excelsa</v>
      </c>
      <c r="O433" t="str">
        <f t="shared" si="22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VLOOKUP(C434,customers!$A$1:$I$1001,2,0)</f>
        <v>Rod Gowdie</v>
      </c>
      <c r="G434" s="2" t="str">
        <f>IF(VLOOKUP(C434,customers!$A$1:$I$1001,3,0)= 0,"",VLOOKUP(C434,customers!$A$1:$I$1001,3,0))</f>
        <v/>
      </c>
      <c r="H434" s="2" t="str">
        <f>VLOOKUP(C434,customers!$A$1:$I$1001,7,0)</f>
        <v>United States</v>
      </c>
      <c r="I434" t="str">
        <f>INDEX(products!$A$1:$G$49,MATCH(orders!$D434,products!$A$2:$A$49,0),MATCH(I$1,products!$A$1:$G$1,0))</f>
        <v>Ara</v>
      </c>
      <c r="J434" t="str">
        <f>INDEX(products!$A$1:$G$49,MATCH(orders!$D434,products!$A$2:$A$49,0),MATCH(J$1,products!$A$1:$G$1,0))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20"/>
        <v>22.5</v>
      </c>
      <c r="N434" t="str">
        <f t="shared" si="21"/>
        <v>Arabica</v>
      </c>
      <c r="O434" t="str">
        <f t="shared" si="22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VLOOKUP(C435,customers!$A$1:$I$1001,2,0)</f>
        <v>Lemuel Rignold</v>
      </c>
      <c r="G435" s="2" t="str">
        <f>IF(VLOOKUP(C435,customers!$A$1:$I$1001,3,0)= 0,"",VLOOKUP(C435,customers!$A$1:$I$1001,3,0))</f>
        <v>lrignoldc1@miibeian.gov.cn</v>
      </c>
      <c r="H435" s="2" t="str">
        <f>VLOOKUP(C435,customers!$A$1:$I$1001,7,0)</f>
        <v>United States</v>
      </c>
      <c r="I435" t="str">
        <f>INDEX(products!$A$1:$G$49,MATCH(orders!$D435,products!$A$2:$A$49,0),MATCH(I$1,products!$A$1:$G$1,0))</f>
        <v>Lib</v>
      </c>
      <c r="J435" t="str">
        <f>INDEX(products!$A$1:$G$49,MATCH(orders!$D435,products!$A$2:$A$49,0),MATCH(J$1,products!$A$1:$G$1,0))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20"/>
        <v>200.78999999999996</v>
      </c>
      <c r="N435" t="str">
        <f t="shared" si="21"/>
        <v>Liberica</v>
      </c>
      <c r="O435" t="str">
        <f t="shared" si="22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VLOOKUP(C436,customers!$A$1:$I$1001,2,0)</f>
        <v>Nevsa Fields</v>
      </c>
      <c r="G436" s="2" t="str">
        <f>IF(VLOOKUP(C436,customers!$A$1:$I$1001,3,0)= 0,"",VLOOKUP(C436,customers!$A$1:$I$1001,3,0))</f>
        <v/>
      </c>
      <c r="H436" s="2" t="str">
        <f>VLOOKUP(C436,customers!$A$1:$I$1001,7,0)</f>
        <v>United States</v>
      </c>
      <c r="I436" t="str">
        <f>INDEX(products!$A$1:$G$49,MATCH(orders!$D436,products!$A$2:$A$49,0),MATCH(I$1,products!$A$1:$G$1,0))</f>
        <v>Ara</v>
      </c>
      <c r="J436" t="str">
        <f>INDEX(products!$A$1:$G$49,MATCH(orders!$D436,products!$A$2:$A$49,0),MATCH(J$1,products!$A$1:$G$1,0))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20"/>
        <v>67.5</v>
      </c>
      <c r="N436" t="str">
        <f t="shared" si="21"/>
        <v>Arabica</v>
      </c>
      <c r="O436" t="str">
        <f t="shared" si="22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VLOOKUP(C437,customers!$A$1:$I$1001,2,0)</f>
        <v>Chance Rowthorn</v>
      </c>
      <c r="G437" s="2" t="str">
        <f>IF(VLOOKUP(C437,customers!$A$1:$I$1001,3,0)= 0,"",VLOOKUP(C437,customers!$A$1:$I$1001,3,0))</f>
        <v>crowthornc3@msn.com</v>
      </c>
      <c r="H437" s="2" t="str">
        <f>VLOOKUP(C437,customers!$A$1:$I$1001,7,0)</f>
        <v>United States</v>
      </c>
      <c r="I437" t="str">
        <f>INDEX(products!$A$1:$G$49,MATCH(orders!$D437,products!$A$2:$A$49,0),MATCH(I$1,products!$A$1:$G$1,0))</f>
        <v>Exc</v>
      </c>
      <c r="J437" t="str">
        <f>INDEX(products!$A$1:$G$49,MATCH(orders!$D437,products!$A$2:$A$49,0),MATCH(J$1,products!$A$1:$G$1,0))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20"/>
        <v>8.25</v>
      </c>
      <c r="N437" t="str">
        <f t="shared" si="21"/>
        <v>Excelsa</v>
      </c>
      <c r="O437" t="str">
        <f t="shared" si="22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VLOOKUP(C438,customers!$A$1:$I$1001,2,0)</f>
        <v>Orly Ryland</v>
      </c>
      <c r="G438" s="2" t="str">
        <f>IF(VLOOKUP(C438,customers!$A$1:$I$1001,3,0)= 0,"",VLOOKUP(C438,customers!$A$1:$I$1001,3,0))</f>
        <v>orylandc4@deviantart.com</v>
      </c>
      <c r="H438" s="2" t="str">
        <f>VLOOKUP(C438,customers!$A$1:$I$1001,7,0)</f>
        <v>United States</v>
      </c>
      <c r="I438" t="str">
        <f>INDEX(products!$A$1:$G$49,MATCH(orders!$D438,products!$A$2:$A$49,0),MATCH(I$1,products!$A$1:$G$1,0))</f>
        <v>Rob</v>
      </c>
      <c r="J438" t="str">
        <f>INDEX(products!$A$1:$G$49,MATCH(orders!$D438,products!$A$2:$A$49,0),MATCH(J$1,products!$A$1:$G$1,0))</f>
        <v>D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20"/>
        <v>9.51</v>
      </c>
      <c r="N438" t="str">
        <f t="shared" si="21"/>
        <v>Robusta</v>
      </c>
      <c r="O438" t="str">
        <f t="shared" si="22"/>
        <v>Dark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VLOOKUP(C439,customers!$A$1:$I$1001,2,0)</f>
        <v>Willabella Abramski</v>
      </c>
      <c r="G439" s="2" t="str">
        <f>IF(VLOOKUP(C439,customers!$A$1:$I$1001,3,0)= 0,"",VLOOKUP(C439,customers!$A$1:$I$1001,3,0))</f>
        <v/>
      </c>
      <c r="H439" s="2" t="str">
        <f>VLOOKUP(C439,customers!$A$1:$I$1001,7,0)</f>
        <v>United States</v>
      </c>
      <c r="I439" t="str">
        <f>INDEX(products!$A$1:$G$49,MATCH(orders!$D439,products!$A$2:$A$49,0),MATCH(I$1,products!$A$1:$G$1,0))</f>
        <v>Lib</v>
      </c>
      <c r="J439" t="str">
        <f>INDEX(products!$A$1:$G$49,MATCH(orders!$D439,products!$A$2:$A$49,0),MATCH(J$1,products!$A$1:$G$1,0))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20"/>
        <v>29.784999999999997</v>
      </c>
      <c r="N439" t="str">
        <f t="shared" si="21"/>
        <v>Liberica</v>
      </c>
      <c r="O439" t="str">
        <f t="shared" si="22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VLOOKUP(C440,customers!$A$1:$I$1001,2,0)</f>
        <v>Morgen Seson</v>
      </c>
      <c r="G440" s="2" t="str">
        <f>IF(VLOOKUP(C440,customers!$A$1:$I$1001,3,0)= 0,"",VLOOKUP(C440,customers!$A$1:$I$1001,3,0))</f>
        <v>msesonck@census.gov</v>
      </c>
      <c r="H440" s="2" t="str">
        <f>VLOOKUP(C440,customers!$A$1:$I$1001,7,0)</f>
        <v>United States</v>
      </c>
      <c r="I440" t="str">
        <f>INDEX(products!$A$1:$G$49,MATCH(orders!$D440,products!$A$2:$A$49,0),MATCH(I$1,products!$A$1:$G$1,0))</f>
        <v>Lib</v>
      </c>
      <c r="J440" t="str">
        <f>INDEX(products!$A$1:$G$49,MATCH(orders!$D440,products!$A$2:$A$49,0),MATCH(J$1,products!$A$1:$G$1,0))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20"/>
        <v>15.54</v>
      </c>
      <c r="N440" t="str">
        <f t="shared" si="21"/>
        <v>Liberica</v>
      </c>
      <c r="O440" t="str">
        <f t="shared" si="22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VLOOKUP(C441,customers!$A$1:$I$1001,2,0)</f>
        <v>Chickie Ragless</v>
      </c>
      <c r="G441" s="2" t="str">
        <f>IF(VLOOKUP(C441,customers!$A$1:$I$1001,3,0)= 0,"",VLOOKUP(C441,customers!$A$1:$I$1001,3,0))</f>
        <v>craglessc7@webmd.com</v>
      </c>
      <c r="H441" s="2" t="str">
        <f>VLOOKUP(C441,customers!$A$1:$I$1001,7,0)</f>
        <v>Ireland</v>
      </c>
      <c r="I441" t="str">
        <f>INDEX(products!$A$1:$G$49,MATCH(orders!$D441,products!$A$2:$A$49,0),MATCH(I$1,products!$A$1:$G$1,0))</f>
        <v>Exc</v>
      </c>
      <c r="J441" t="str">
        <f>INDEX(products!$A$1:$G$49,MATCH(orders!$D441,products!$A$2:$A$49,0),MATCH(J$1,products!$A$1:$G$1,0))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20"/>
        <v>35.64</v>
      </c>
      <c r="N441" t="str">
        <f t="shared" si="21"/>
        <v>Excelsa</v>
      </c>
      <c r="O441" t="str">
        <f t="shared" si="22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VLOOKUP(C442,customers!$A$1:$I$1001,2,0)</f>
        <v>Freda Hollows</v>
      </c>
      <c r="G442" s="2" t="str">
        <f>IF(VLOOKUP(C442,customers!$A$1:$I$1001,3,0)= 0,"",VLOOKUP(C442,customers!$A$1:$I$1001,3,0))</f>
        <v>fhollowsc8@blogtalkradio.com</v>
      </c>
      <c r="H442" s="2" t="str">
        <f>VLOOKUP(C442,customers!$A$1:$I$1001,7,0)</f>
        <v>United States</v>
      </c>
      <c r="I442" t="str">
        <f>INDEX(products!$A$1:$G$49,MATCH(orders!$D442,products!$A$2:$A$49,0),MATCH(I$1,products!$A$1:$G$1,0))</f>
        <v>Ara</v>
      </c>
      <c r="J442" t="str">
        <f>INDEX(products!$A$1:$G$49,MATCH(orders!$D442,products!$A$2:$A$49,0),MATCH(J$1,products!$A$1:$G$1,0))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20"/>
        <v>103.49999999999999</v>
      </c>
      <c r="N442" t="str">
        <f t="shared" si="21"/>
        <v>Arabica</v>
      </c>
      <c r="O442" t="str">
        <f t="shared" si="22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VLOOKUP(C443,customers!$A$1:$I$1001,2,0)</f>
        <v>Livy Lathleiff</v>
      </c>
      <c r="G443" s="2" t="str">
        <f>IF(VLOOKUP(C443,customers!$A$1:$I$1001,3,0)= 0,"",VLOOKUP(C443,customers!$A$1:$I$1001,3,0))</f>
        <v>llathleiffc9@nationalgeographic.com</v>
      </c>
      <c r="H443" s="2" t="str">
        <f>VLOOKUP(C443,customers!$A$1:$I$1001,7,0)</f>
        <v>Ireland</v>
      </c>
      <c r="I443" t="str">
        <f>INDEX(products!$A$1:$G$49,MATCH(orders!$D443,products!$A$2:$A$49,0),MATCH(I$1,products!$A$1:$G$1,0))</f>
        <v>Exc</v>
      </c>
      <c r="J443" t="str">
        <f>INDEX(products!$A$1:$G$49,MATCH(orders!$D443,products!$A$2:$A$49,0),MATCH(J$1,products!$A$1:$G$1,0))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20"/>
        <v>36.450000000000003</v>
      </c>
      <c r="N443" t="str">
        <f t="shared" si="21"/>
        <v>Excelsa</v>
      </c>
      <c r="O443" t="str">
        <f t="shared" si="22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VLOOKUP(C444,customers!$A$1:$I$1001,2,0)</f>
        <v>Koralle Heads</v>
      </c>
      <c r="G444" s="2" t="str">
        <f>IF(VLOOKUP(C444,customers!$A$1:$I$1001,3,0)= 0,"",VLOOKUP(C444,customers!$A$1:$I$1001,3,0))</f>
        <v>kheadsca@jalbum.net</v>
      </c>
      <c r="H444" s="2" t="str">
        <f>VLOOKUP(C444,customers!$A$1:$I$1001,7,0)</f>
        <v>United States</v>
      </c>
      <c r="I444" t="str">
        <f>INDEX(products!$A$1:$G$49,MATCH(orders!$D444,products!$A$2:$A$49,0),MATCH(I$1,products!$A$1:$G$1,0))</f>
        <v>Rob</v>
      </c>
      <c r="J444" t="str">
        <f>INDEX(products!$A$1:$G$49,MATCH(orders!$D444,products!$A$2:$A$49,0),MATCH(J$1,products!$A$1:$G$1,0))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20"/>
        <v>35.849999999999994</v>
      </c>
      <c r="N444" t="str">
        <f t="shared" si="21"/>
        <v>Robusta</v>
      </c>
      <c r="O444" t="str">
        <f t="shared" si="22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VLOOKUP(C445,customers!$A$1:$I$1001,2,0)</f>
        <v>Theo Bowne</v>
      </c>
      <c r="G445" s="2" t="str">
        <f>IF(VLOOKUP(C445,customers!$A$1:$I$1001,3,0)= 0,"",VLOOKUP(C445,customers!$A$1:$I$1001,3,0))</f>
        <v>tbownecb@unicef.org</v>
      </c>
      <c r="H445" s="2" t="str">
        <f>VLOOKUP(C445,customers!$A$1:$I$1001,7,0)</f>
        <v>Ireland</v>
      </c>
      <c r="I445" t="str">
        <f>INDEX(products!$A$1:$G$49,MATCH(orders!$D445,products!$A$2:$A$49,0),MATCH(I$1,products!$A$1:$G$1,0))</f>
        <v>Lib</v>
      </c>
      <c r="J445" t="str">
        <f>INDEX(products!$A$1:$G$49,MATCH(orders!$D445,products!$A$2:$A$49,0),MATCH(J$1,products!$A$1:$G$1,0))</f>
        <v>D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20"/>
        <v>22.274999999999999</v>
      </c>
      <c r="N445" t="str">
        <f t="shared" si="21"/>
        <v>Liberica</v>
      </c>
      <c r="O445" t="str">
        <f t="shared" si="22"/>
        <v>Dark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VLOOKUP(C446,customers!$A$1:$I$1001,2,0)</f>
        <v>Rasia Jacquemard</v>
      </c>
      <c r="G446" s="2" t="str">
        <f>IF(VLOOKUP(C446,customers!$A$1:$I$1001,3,0)= 0,"",VLOOKUP(C446,customers!$A$1:$I$1001,3,0))</f>
        <v>rjacquemardcc@acquirethisname.com</v>
      </c>
      <c r="H446" s="2" t="str">
        <f>VLOOKUP(C446,customers!$A$1:$I$1001,7,0)</f>
        <v>Ireland</v>
      </c>
      <c r="I446" t="str">
        <f>INDEX(products!$A$1:$G$49,MATCH(orders!$D446,products!$A$2:$A$49,0),MATCH(I$1,products!$A$1:$G$1,0))</f>
        <v>Exc</v>
      </c>
      <c r="J446" t="str">
        <f>INDEX(products!$A$1:$G$49,MATCH(orders!$D446,products!$A$2:$A$49,0),MATCH(J$1,products!$A$1:$G$1,0))</f>
        <v>L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20"/>
        <v>24.75</v>
      </c>
      <c r="N446" t="str">
        <f t="shared" si="21"/>
        <v>Excelsa</v>
      </c>
      <c r="O446" t="str">
        <f t="shared" si="22"/>
        <v>Light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VLOOKUP(C447,customers!$A$1:$I$1001,2,0)</f>
        <v>Kizzie Warman</v>
      </c>
      <c r="G447" s="2" t="str">
        <f>IF(VLOOKUP(C447,customers!$A$1:$I$1001,3,0)= 0,"",VLOOKUP(C447,customers!$A$1:$I$1001,3,0))</f>
        <v>kwarmancd@printfriendly.com</v>
      </c>
      <c r="H447" s="2" t="str">
        <f>VLOOKUP(C447,customers!$A$1:$I$1001,7,0)</f>
        <v>Ireland</v>
      </c>
      <c r="I447" t="str">
        <f>INDEX(products!$A$1:$G$49,MATCH(orders!$D447,products!$A$2:$A$49,0),MATCH(I$1,products!$A$1:$G$1,0))</f>
        <v>Lib</v>
      </c>
      <c r="J447" t="str">
        <f>INDEX(products!$A$1:$G$49,MATCH(orders!$D447,products!$A$2:$A$49,0),MATCH(J$1,products!$A$1:$G$1,0))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20"/>
        <v>66.929999999999993</v>
      </c>
      <c r="N447" t="str">
        <f t="shared" si="21"/>
        <v>Liberica</v>
      </c>
      <c r="O447" t="str">
        <f t="shared" si="22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VLOOKUP(C448,customers!$A$1:$I$1001,2,0)</f>
        <v>Wain Cholomin</v>
      </c>
      <c r="G448" s="2" t="str">
        <f>IF(VLOOKUP(C448,customers!$A$1:$I$1001,3,0)= 0,"",VLOOKUP(C448,customers!$A$1:$I$1001,3,0))</f>
        <v>wcholomince@about.com</v>
      </c>
      <c r="H448" s="2" t="str">
        <f>VLOOKUP(C448,customers!$A$1:$I$1001,7,0)</f>
        <v>United Kingdom</v>
      </c>
      <c r="I448" t="str">
        <f>INDEX(products!$A$1:$G$49,MATCH(orders!$D448,products!$A$2:$A$49,0),MATCH(I$1,products!$A$1:$G$1,0))</f>
        <v>Lib</v>
      </c>
      <c r="J448" t="str">
        <f>INDEX(products!$A$1:$G$49,MATCH(orders!$D448,products!$A$2:$A$49,0),MATCH(J$1,products!$A$1:$G$1,0))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20"/>
        <v>8.73</v>
      </c>
      <c r="N448" t="str">
        <f t="shared" si="21"/>
        <v>Liberica</v>
      </c>
      <c r="O448" t="str">
        <f t="shared" si="22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VLOOKUP(C449,customers!$A$1:$I$1001,2,0)</f>
        <v>Arleen Braidman</v>
      </c>
      <c r="G449" s="2" t="str">
        <f>IF(VLOOKUP(C449,customers!$A$1:$I$1001,3,0)= 0,"",VLOOKUP(C449,customers!$A$1:$I$1001,3,0))</f>
        <v>abraidmancf@census.gov</v>
      </c>
      <c r="H449" s="2" t="str">
        <f>VLOOKUP(C449,customers!$A$1:$I$1001,7,0)</f>
        <v>United States</v>
      </c>
      <c r="I449" t="str">
        <f>INDEX(products!$A$1:$G$49,MATCH(orders!$D449,products!$A$2:$A$49,0),MATCH(I$1,products!$A$1:$G$1,0))</f>
        <v>Rob</v>
      </c>
      <c r="J449" t="str">
        <f>INDEX(products!$A$1:$G$49,MATCH(orders!$D449,products!$A$2:$A$49,0),MATCH(J$1,products!$A$1:$G$1,0))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20"/>
        <v>17.91</v>
      </c>
      <c r="N449" t="str">
        <f t="shared" si="21"/>
        <v>Robusta</v>
      </c>
      <c r="O449" t="str">
        <f t="shared" si="22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VLOOKUP(C450,customers!$A$1:$I$1001,2,0)</f>
        <v>Pru Durban</v>
      </c>
      <c r="G450" s="2" t="str">
        <f>IF(VLOOKUP(C450,customers!$A$1:$I$1001,3,0)= 0,"",VLOOKUP(C450,customers!$A$1:$I$1001,3,0))</f>
        <v>pdurbancg@symantec.com</v>
      </c>
      <c r="H450" s="2" t="str">
        <f>VLOOKUP(C450,customers!$A$1:$I$1001,7,0)</f>
        <v>Ireland</v>
      </c>
      <c r="I450" t="str">
        <f>INDEX(products!$A$1:$G$49,MATCH(orders!$D450,products!$A$2:$A$49,0),MATCH(I$1,products!$A$1:$G$1,0))</f>
        <v>Rob</v>
      </c>
      <c r="J450" t="str">
        <f>INDEX(products!$A$1:$G$49,MATCH(orders!$D450,products!$A$2:$A$49,0),MATCH(J$1,products!$A$1:$G$1,0))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20"/>
        <v>7.169999999999999</v>
      </c>
      <c r="N450" t="str">
        <f t="shared" si="21"/>
        <v>Robusta</v>
      </c>
      <c r="O450" t="str">
        <f t="shared" si="22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VLOOKUP(C451,customers!$A$1:$I$1001,2,0)</f>
        <v>Antone Harrold</v>
      </c>
      <c r="G451" s="2" t="str">
        <f>IF(VLOOKUP(C451,customers!$A$1:$I$1001,3,0)= 0,"",VLOOKUP(C451,customers!$A$1:$I$1001,3,0))</f>
        <v>aharroldch@miibeian.gov.cn</v>
      </c>
      <c r="H451" s="2" t="str">
        <f>VLOOKUP(C451,customers!$A$1:$I$1001,7,0)</f>
        <v>United States</v>
      </c>
      <c r="I451" t="str">
        <f>INDEX(products!$A$1:$G$49,MATCH(orders!$D451,products!$A$2:$A$49,0),MATCH(I$1,products!$A$1:$G$1,0))</f>
        <v>Rob</v>
      </c>
      <c r="J451" t="str">
        <f>INDEX(products!$A$1:$G$49,MATCH(orders!$D451,products!$A$2:$A$49,0),MATCH(J$1,products!$A$1:$G$1,0))</f>
        <v>M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3">L451*E451</f>
        <v>5.3699999999999992</v>
      </c>
      <c r="N451" t="str">
        <f t="shared" si="21"/>
        <v>Robusta</v>
      </c>
      <c r="O451" t="str">
        <f t="shared" si="22"/>
        <v>Medium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VLOOKUP(C452,customers!$A$1:$I$1001,2,0)</f>
        <v>Sim Pamphilon</v>
      </c>
      <c r="G452" s="2" t="str">
        <f>IF(VLOOKUP(C452,customers!$A$1:$I$1001,3,0)= 0,"",VLOOKUP(C452,customers!$A$1:$I$1001,3,0))</f>
        <v>spamphilonci@mlb.com</v>
      </c>
      <c r="H452" s="2" t="str">
        <f>VLOOKUP(C452,customers!$A$1:$I$1001,7,0)</f>
        <v>Ireland</v>
      </c>
      <c r="I452" t="str">
        <f>INDEX(products!$A$1:$G$49,MATCH(orders!$D452,products!$A$2:$A$49,0),MATCH(I$1,products!$A$1:$G$1,0))</f>
        <v>Rob</v>
      </c>
      <c r="J452" t="str">
        <f>INDEX(products!$A$1:$G$49,MATCH(orders!$D452,products!$A$2:$A$49,0),MATCH(J$1,products!$A$1:$G$1,0))</f>
        <v>D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3"/>
        <v>23.774999999999999</v>
      </c>
      <c r="N452" t="str">
        <f t="shared" si="21"/>
        <v>Robusta</v>
      </c>
      <c r="O452" t="str">
        <f t="shared" si="22"/>
        <v>Dark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VLOOKUP(C453,customers!$A$1:$I$1001,2,0)</f>
        <v>Mohandis Spurden</v>
      </c>
      <c r="G453" s="2" t="str">
        <f>IF(VLOOKUP(C453,customers!$A$1:$I$1001,3,0)= 0,"",VLOOKUP(C453,customers!$A$1:$I$1001,3,0))</f>
        <v>mspurdencj@exblog.jp</v>
      </c>
      <c r="H453" s="2" t="str">
        <f>VLOOKUP(C453,customers!$A$1:$I$1001,7,0)</f>
        <v>United States</v>
      </c>
      <c r="I453" t="str">
        <f>INDEX(products!$A$1:$G$49,MATCH(orders!$D453,products!$A$2:$A$49,0),MATCH(I$1,products!$A$1:$G$1,0))</f>
        <v>Rob</v>
      </c>
      <c r="J453" t="str">
        <f>INDEX(products!$A$1:$G$49,MATCH(orders!$D453,products!$A$2:$A$49,0),MATCH(J$1,products!$A$1:$G$1,0))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3"/>
        <v>41.169999999999995</v>
      </c>
      <c r="N453" t="str">
        <f t="shared" si="21"/>
        <v>Robusta</v>
      </c>
      <c r="O453" t="str">
        <f t="shared" si="22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VLOOKUP(C454,customers!$A$1:$I$1001,2,0)</f>
        <v>Morgen Seson</v>
      </c>
      <c r="G454" s="2" t="str">
        <f>IF(VLOOKUP(C454,customers!$A$1:$I$1001,3,0)= 0,"",VLOOKUP(C454,customers!$A$1:$I$1001,3,0))</f>
        <v>msesonck@census.gov</v>
      </c>
      <c r="H454" s="2" t="str">
        <f>VLOOKUP(C454,customers!$A$1:$I$1001,7,0)</f>
        <v>United States</v>
      </c>
      <c r="I454" t="str">
        <f>INDEX(products!$A$1:$G$49,MATCH(orders!$D454,products!$A$2:$A$49,0),MATCH(I$1,products!$A$1:$G$1,0))</f>
        <v>Coffee Type</v>
      </c>
      <c r="J454" t="str">
        <f>INDEX(products!$A$1:$G$49,MATCH(orders!$D454,products!$A$2:$A$49,0),MATCH(J$1,products!$A$1:$G$1,0))</f>
        <v>Roast Type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3"/>
        <v>11.654999999999999</v>
      </c>
      <c r="N454" t="str">
        <f t="shared" si="21"/>
        <v/>
      </c>
      <c r="O454" t="b">
        <f t="shared" si="22"/>
        <v>0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VLOOKUP(C455,customers!$A$1:$I$1001,2,0)</f>
        <v>Nalani Pirrone</v>
      </c>
      <c r="G455" s="2" t="str">
        <f>IF(VLOOKUP(C455,customers!$A$1:$I$1001,3,0)= 0,"",VLOOKUP(C455,customers!$A$1:$I$1001,3,0))</f>
        <v>npirronecl@weibo.com</v>
      </c>
      <c r="H455" s="2" t="str">
        <f>VLOOKUP(C455,customers!$A$1:$I$1001,7,0)</f>
        <v>United States</v>
      </c>
      <c r="I455" t="str">
        <f>INDEX(products!$A$1:$G$49,MATCH(orders!$D455,products!$A$2:$A$49,0),MATCH(I$1,products!$A$1:$G$1,0))</f>
        <v>Lib</v>
      </c>
      <c r="J455" t="str">
        <f>INDEX(products!$A$1:$G$49,MATCH(orders!$D455,products!$A$2:$A$49,0),MATCH(J$1,products!$A$1:$G$1,0))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3"/>
        <v>38.04</v>
      </c>
      <c r="N455" t="str">
        <f t="shared" si="21"/>
        <v>Liberica</v>
      </c>
      <c r="O455" t="str">
        <f t="shared" si="22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VLOOKUP(C456,customers!$A$1:$I$1001,2,0)</f>
        <v>Reube Cawley</v>
      </c>
      <c r="G456" s="2" t="str">
        <f>IF(VLOOKUP(C456,customers!$A$1:$I$1001,3,0)= 0,"",VLOOKUP(C456,customers!$A$1:$I$1001,3,0))</f>
        <v>rcawleycm@yellowbook.com</v>
      </c>
      <c r="H456" s="2" t="str">
        <f>VLOOKUP(C456,customers!$A$1:$I$1001,7,0)</f>
        <v>Ireland</v>
      </c>
      <c r="I456" t="str">
        <f>INDEX(products!$A$1:$G$49,MATCH(orders!$D456,products!$A$2:$A$49,0),MATCH(I$1,products!$A$1:$G$1,0))</f>
        <v>Rob</v>
      </c>
      <c r="J456" t="str">
        <f>INDEX(products!$A$1:$G$49,MATCH(orders!$D456,products!$A$2:$A$49,0),MATCH(J$1,products!$A$1:$G$1,0))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3"/>
        <v>82.339999999999989</v>
      </c>
      <c r="N456" t="str">
        <f t="shared" si="21"/>
        <v>Robusta</v>
      </c>
      <c r="O456" t="str">
        <f t="shared" si="22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VLOOKUP(C457,customers!$A$1:$I$1001,2,0)</f>
        <v>Stan Barribal</v>
      </c>
      <c r="G457" s="2" t="str">
        <f>IF(VLOOKUP(C457,customers!$A$1:$I$1001,3,0)= 0,"",VLOOKUP(C457,customers!$A$1:$I$1001,3,0))</f>
        <v>sbarribalcn@microsoft.com</v>
      </c>
      <c r="H457" s="2" t="str">
        <f>VLOOKUP(C457,customers!$A$1:$I$1001,7,0)</f>
        <v>Ireland</v>
      </c>
      <c r="I457" t="str">
        <f>INDEX(products!$A$1:$G$49,MATCH(orders!$D457,products!$A$2:$A$49,0),MATCH(I$1,products!$A$1:$G$1,0))</f>
        <v>Rob</v>
      </c>
      <c r="J457" t="str">
        <f>INDEX(products!$A$1:$G$49,MATCH(orders!$D457,products!$A$2:$A$49,0),MATCH(J$1,products!$A$1:$G$1,0))</f>
        <v>D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3"/>
        <v>9.51</v>
      </c>
      <c r="N457" t="str">
        <f t="shared" si="21"/>
        <v>Robusta</v>
      </c>
      <c r="O457" t="str">
        <f t="shared" si="22"/>
        <v>Dark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VLOOKUP(C458,customers!$A$1:$I$1001,2,0)</f>
        <v>Agnes Adamides</v>
      </c>
      <c r="G458" s="2" t="str">
        <f>IF(VLOOKUP(C458,customers!$A$1:$I$1001,3,0)= 0,"",VLOOKUP(C458,customers!$A$1:$I$1001,3,0))</f>
        <v>aadamidesco@bizjournals.com</v>
      </c>
      <c r="H458" s="2" t="str">
        <f>VLOOKUP(C458,customers!$A$1:$I$1001,7,0)</f>
        <v>United Kingdom</v>
      </c>
      <c r="I458" t="str">
        <f>INDEX(products!$A$1:$G$49,MATCH(orders!$D458,products!$A$2:$A$49,0),MATCH(I$1,products!$A$1:$G$1,0))</f>
        <v>Rob</v>
      </c>
      <c r="J458" t="str">
        <f>INDEX(products!$A$1:$G$49,MATCH(orders!$D458,products!$A$2:$A$49,0),MATCH(J$1,products!$A$1:$G$1,0))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3"/>
        <v>41.169999999999995</v>
      </c>
      <c r="N458" t="str">
        <f t="shared" si="21"/>
        <v>Robusta</v>
      </c>
      <c r="O458" t="str">
        <f t="shared" si="22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VLOOKUP(C459,customers!$A$1:$I$1001,2,0)</f>
        <v>Carmelita Thowes</v>
      </c>
      <c r="G459" s="2" t="str">
        <f>IF(VLOOKUP(C459,customers!$A$1:$I$1001,3,0)= 0,"",VLOOKUP(C459,customers!$A$1:$I$1001,3,0))</f>
        <v>cthowescp@craigslist.org</v>
      </c>
      <c r="H459" s="2" t="str">
        <f>VLOOKUP(C459,customers!$A$1:$I$1001,7,0)</f>
        <v>United States</v>
      </c>
      <c r="I459" t="str">
        <f>INDEX(products!$A$1:$G$49,MATCH(orders!$D459,products!$A$2:$A$49,0),MATCH(I$1,products!$A$1:$G$1,0))</f>
        <v>Lib</v>
      </c>
      <c r="J459" t="str">
        <f>INDEX(products!$A$1:$G$49,MATCH(orders!$D459,products!$A$2:$A$49,0),MATCH(J$1,products!$A$1:$G$1,0))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3"/>
        <v>47.55</v>
      </c>
      <c r="N459" t="str">
        <f t="shared" si="21"/>
        <v>Liberica</v>
      </c>
      <c r="O459" t="str">
        <f t="shared" si="22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VLOOKUP(C460,customers!$A$1:$I$1001,2,0)</f>
        <v>Rodolfo Willoway</v>
      </c>
      <c r="G460" s="2" t="str">
        <f>IF(VLOOKUP(C460,customers!$A$1:$I$1001,3,0)= 0,"",VLOOKUP(C460,customers!$A$1:$I$1001,3,0))</f>
        <v>rwillowaycq@admin.ch</v>
      </c>
      <c r="H460" s="2" t="str">
        <f>VLOOKUP(C460,customers!$A$1:$I$1001,7,0)</f>
        <v>United States</v>
      </c>
      <c r="I460" t="str">
        <f>INDEX(products!$A$1:$G$49,MATCH(orders!$D460,products!$A$2:$A$49,0),MATCH(I$1,products!$A$1:$G$1,0))</f>
        <v>Ara</v>
      </c>
      <c r="J460" t="str">
        <f>INDEX(products!$A$1:$G$49,MATCH(orders!$D460,products!$A$2:$A$49,0),MATCH(J$1,products!$A$1:$G$1,0))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3"/>
        <v>45</v>
      </c>
      <c r="N460" t="str">
        <f t="shared" si="21"/>
        <v>Arabica</v>
      </c>
      <c r="O460" t="str">
        <f t="shared" si="22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VLOOKUP(C461,customers!$A$1:$I$1001,2,0)</f>
        <v>Alvis Elwin</v>
      </c>
      <c r="G461" s="2" t="str">
        <f>IF(VLOOKUP(C461,customers!$A$1:$I$1001,3,0)= 0,"",VLOOKUP(C461,customers!$A$1:$I$1001,3,0))</f>
        <v>aelwincr@privacy.gov.au</v>
      </c>
      <c r="H461" s="2" t="str">
        <f>VLOOKUP(C461,customers!$A$1:$I$1001,7,0)</f>
        <v>United States</v>
      </c>
      <c r="I461" t="str">
        <f>INDEX(products!$A$1:$G$49,MATCH(orders!$D461,products!$A$2:$A$49,0),MATCH(I$1,products!$A$1:$G$1,0))</f>
        <v>Rob</v>
      </c>
      <c r="J461" t="str">
        <f>INDEX(products!$A$1:$G$49,MATCH(orders!$D461,products!$A$2:$A$49,0),MATCH(J$1,products!$A$1:$G$1,0))</f>
        <v>D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3"/>
        <v>23.774999999999999</v>
      </c>
      <c r="N461" t="str">
        <f t="shared" si="21"/>
        <v>Robusta</v>
      </c>
      <c r="O461" t="str">
        <f t="shared" si="22"/>
        <v>Dark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VLOOKUP(C462,customers!$A$1:$I$1001,2,0)</f>
        <v>Araldo Bilbrook</v>
      </c>
      <c r="G462" s="2" t="str">
        <f>IF(VLOOKUP(C462,customers!$A$1:$I$1001,3,0)= 0,"",VLOOKUP(C462,customers!$A$1:$I$1001,3,0))</f>
        <v>abilbrookcs@booking.com</v>
      </c>
      <c r="H462" s="2" t="str">
        <f>VLOOKUP(C462,customers!$A$1:$I$1001,7,0)</f>
        <v>Ireland</v>
      </c>
      <c r="I462" t="str">
        <f>INDEX(products!$A$1:$G$49,MATCH(orders!$D462,products!$A$2:$A$49,0),MATCH(I$1,products!$A$1:$G$1,0))</f>
        <v>Rob</v>
      </c>
      <c r="J462" t="str">
        <f>INDEX(products!$A$1:$G$49,MATCH(orders!$D462,products!$A$2:$A$49,0),MATCH(J$1,products!$A$1:$G$1,0))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3"/>
        <v>16.11</v>
      </c>
      <c r="N462" t="str">
        <f t="shared" si="21"/>
        <v>Robusta</v>
      </c>
      <c r="O462" t="str">
        <f t="shared" si="22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VLOOKUP(C463,customers!$A$1:$I$1001,2,0)</f>
        <v>Ransell McKall</v>
      </c>
      <c r="G463" s="2" t="str">
        <f>IF(VLOOKUP(C463,customers!$A$1:$I$1001,3,0)= 0,"",VLOOKUP(C463,customers!$A$1:$I$1001,3,0))</f>
        <v>rmckallct@sakura.ne.jp</v>
      </c>
      <c r="H463" s="2" t="str">
        <f>VLOOKUP(C463,customers!$A$1:$I$1001,7,0)</f>
        <v>United Kingdom</v>
      </c>
      <c r="I463" t="str">
        <f>INDEX(products!$A$1:$G$49,MATCH(orders!$D463,products!$A$2:$A$49,0),MATCH(I$1,products!$A$1:$G$1,0))</f>
        <v>Rob</v>
      </c>
      <c r="J463" t="str">
        <f>INDEX(products!$A$1:$G$49,MATCH(orders!$D463,products!$A$2:$A$49,0),MATCH(J$1,products!$A$1:$G$1,0))</f>
        <v>M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3"/>
        <v>10.739999999999998</v>
      </c>
      <c r="N463" t="str">
        <f t="shared" si="21"/>
        <v>Robusta</v>
      </c>
      <c r="O463" t="str">
        <f t="shared" si="22"/>
        <v>Medium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VLOOKUP(C464,customers!$A$1:$I$1001,2,0)</f>
        <v>Borg Daile</v>
      </c>
      <c r="G464" s="2" t="str">
        <f>IF(VLOOKUP(C464,customers!$A$1:$I$1001,3,0)= 0,"",VLOOKUP(C464,customers!$A$1:$I$1001,3,0))</f>
        <v>bdailecu@vistaprint.com</v>
      </c>
      <c r="H464" s="2" t="str">
        <f>VLOOKUP(C464,customers!$A$1:$I$1001,7,0)</f>
        <v>United States</v>
      </c>
      <c r="I464" t="str">
        <f>INDEX(products!$A$1:$G$49,MATCH(orders!$D464,products!$A$2:$A$49,0),MATCH(I$1,products!$A$1:$G$1,0))</f>
        <v>Ara</v>
      </c>
      <c r="J464" t="str">
        <f>INDEX(products!$A$1:$G$49,MATCH(orders!$D464,products!$A$2:$A$49,0),MATCH(J$1,products!$A$1:$G$1,0))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3"/>
        <v>49.75</v>
      </c>
      <c r="N464" t="str">
        <f t="shared" si="21"/>
        <v>Arabica</v>
      </c>
      <c r="O464" t="str">
        <f t="shared" si="22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VLOOKUP(C465,customers!$A$1:$I$1001,2,0)</f>
        <v>Adolphe Treherne</v>
      </c>
      <c r="G465" s="2" t="str">
        <f>IF(VLOOKUP(C465,customers!$A$1:$I$1001,3,0)= 0,"",VLOOKUP(C465,customers!$A$1:$I$1001,3,0))</f>
        <v>atrehernecv@state.tx.us</v>
      </c>
      <c r="H465" s="2" t="str">
        <f>VLOOKUP(C465,customers!$A$1:$I$1001,7,0)</f>
        <v>Ireland</v>
      </c>
      <c r="I465" t="str">
        <f>INDEX(products!$A$1:$G$49,MATCH(orders!$D465,products!$A$2:$A$49,0),MATCH(I$1,products!$A$1:$G$1,0))</f>
        <v>Exc</v>
      </c>
      <c r="J465" t="str">
        <f>INDEX(products!$A$1:$G$49,MATCH(orders!$D465,products!$A$2:$A$49,0),MATCH(J$1,products!$A$1:$G$1,0))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3"/>
        <v>27.5</v>
      </c>
      <c r="N465" t="str">
        <f t="shared" si="21"/>
        <v>Excelsa</v>
      </c>
      <c r="O465" t="str">
        <f t="shared" si="22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VLOOKUP(C466,customers!$A$1:$I$1001,2,0)</f>
        <v>Annetta Brentnall</v>
      </c>
      <c r="G466" s="2" t="str">
        <f>IF(VLOOKUP(C466,customers!$A$1:$I$1001,3,0)= 0,"",VLOOKUP(C466,customers!$A$1:$I$1001,3,0))</f>
        <v>abrentnallcw@biglobe.ne.jp</v>
      </c>
      <c r="H466" s="2" t="str">
        <f>VLOOKUP(C466,customers!$A$1:$I$1001,7,0)</f>
        <v>United Kingdom</v>
      </c>
      <c r="I466" t="str">
        <f>INDEX(products!$A$1:$G$49,MATCH(orders!$D466,products!$A$2:$A$49,0),MATCH(I$1,products!$A$1:$G$1,0))</f>
        <v>Lib</v>
      </c>
      <c r="J466" t="str">
        <f>INDEX(products!$A$1:$G$49,MATCH(orders!$D466,products!$A$2:$A$49,0),MATCH(J$1,products!$A$1:$G$1,0))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3"/>
        <v>119.13999999999999</v>
      </c>
      <c r="N466" t="str">
        <f t="shared" ref="N466:N529" si="24">IF(I466="Rob","Robusta",IF(I466 ="Exc","Excelsa",IF(I466="Ara","Arabica",IF(I466="Lib","Liberica",""))))</f>
        <v>Liberica</v>
      </c>
      <c r="O466" t="str">
        <f t="shared" ref="O466:O529" si="25">IF(J466="M","Medium",IF(J466="L","Light",IF(J466="D","Dark")))</f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VLOOKUP(C467,customers!$A$1:$I$1001,2,0)</f>
        <v>Dick Drinkall</v>
      </c>
      <c r="G467" s="2" t="str">
        <f>IF(VLOOKUP(C467,customers!$A$1:$I$1001,3,0)= 0,"",VLOOKUP(C467,customers!$A$1:$I$1001,3,0))</f>
        <v>ddrinkallcx@psu.edu</v>
      </c>
      <c r="H467" s="2" t="str">
        <f>VLOOKUP(C467,customers!$A$1:$I$1001,7,0)</f>
        <v>United States</v>
      </c>
      <c r="I467" t="str">
        <f>INDEX(products!$A$1:$G$49,MATCH(orders!$D467,products!$A$2:$A$49,0),MATCH(I$1,products!$A$1:$G$1,0))</f>
        <v>Rob</v>
      </c>
      <c r="J467" t="str">
        <f>INDEX(products!$A$1:$G$49,MATCH(orders!$D467,products!$A$2:$A$49,0),MATCH(J$1,products!$A$1:$G$1,0))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3"/>
        <v>20.584999999999997</v>
      </c>
      <c r="N467" t="str">
        <f t="shared" si="24"/>
        <v>Robusta</v>
      </c>
      <c r="O467" t="str">
        <f t="shared" si="25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VLOOKUP(C468,customers!$A$1:$I$1001,2,0)</f>
        <v>Dagny Kornel</v>
      </c>
      <c r="G468" s="2" t="str">
        <f>IF(VLOOKUP(C468,customers!$A$1:$I$1001,3,0)= 0,"",VLOOKUP(C468,customers!$A$1:$I$1001,3,0))</f>
        <v>dkornelcy@cyberchimps.com</v>
      </c>
      <c r="H468" s="2" t="str">
        <f>VLOOKUP(C468,customers!$A$1:$I$1001,7,0)</f>
        <v>United States</v>
      </c>
      <c r="I468" t="str">
        <f>INDEX(products!$A$1:$G$49,MATCH(orders!$D468,products!$A$2:$A$49,0),MATCH(I$1,products!$A$1:$G$1,0))</f>
        <v>Ara</v>
      </c>
      <c r="J468" t="str">
        <f>INDEX(products!$A$1:$G$49,MATCH(orders!$D468,products!$A$2:$A$49,0),MATCH(J$1,products!$A$1:$G$1,0))</f>
        <v>M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3"/>
        <v>8.9550000000000001</v>
      </c>
      <c r="N468" t="str">
        <f t="shared" si="24"/>
        <v>Arabica</v>
      </c>
      <c r="O468" t="str">
        <f t="shared" si="25"/>
        <v>Medium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VLOOKUP(C469,customers!$A$1:$I$1001,2,0)</f>
        <v>Rhona Lequeux</v>
      </c>
      <c r="G469" s="2" t="str">
        <f>IF(VLOOKUP(C469,customers!$A$1:$I$1001,3,0)= 0,"",VLOOKUP(C469,customers!$A$1:$I$1001,3,0))</f>
        <v>rlequeuxcz@newyorker.com</v>
      </c>
      <c r="H469" s="2" t="str">
        <f>VLOOKUP(C469,customers!$A$1:$I$1001,7,0)</f>
        <v>United States</v>
      </c>
      <c r="I469" t="str">
        <f>INDEX(products!$A$1:$G$49,MATCH(orders!$D469,products!$A$2:$A$49,0),MATCH(I$1,products!$A$1:$G$1,0))</f>
        <v>Ara</v>
      </c>
      <c r="J469" t="str">
        <f>INDEX(products!$A$1:$G$49,MATCH(orders!$D469,products!$A$2:$A$49,0),MATCH(J$1,products!$A$1:$G$1,0))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3"/>
        <v>5.97</v>
      </c>
      <c r="N469" t="str">
        <f t="shared" si="24"/>
        <v>Arabica</v>
      </c>
      <c r="O469" t="str">
        <f t="shared" si="25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VLOOKUP(C470,customers!$A$1:$I$1001,2,0)</f>
        <v>Julius Mccaull</v>
      </c>
      <c r="G470" s="2" t="str">
        <f>IF(VLOOKUP(C470,customers!$A$1:$I$1001,3,0)= 0,"",VLOOKUP(C470,customers!$A$1:$I$1001,3,0))</f>
        <v>jmccaulld0@parallels.com</v>
      </c>
      <c r="H470" s="2" t="str">
        <f>VLOOKUP(C470,customers!$A$1:$I$1001,7,0)</f>
        <v>United States</v>
      </c>
      <c r="I470" t="str">
        <f>INDEX(products!$A$1:$G$49,MATCH(orders!$D470,products!$A$2:$A$49,0),MATCH(I$1,products!$A$1:$G$1,0))</f>
        <v>Exc</v>
      </c>
      <c r="J470" t="str">
        <f>INDEX(products!$A$1:$G$49,MATCH(orders!$D470,products!$A$2:$A$49,0),MATCH(J$1,products!$A$1:$G$1,0))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3"/>
        <v>41.25</v>
      </c>
      <c r="N470" t="str">
        <f t="shared" si="24"/>
        <v>Excelsa</v>
      </c>
      <c r="O470" t="str">
        <f t="shared" si="25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VLOOKUP(C471,customers!$A$1:$I$1001,2,0)</f>
        <v>Ailey Brash</v>
      </c>
      <c r="G471" s="2" t="str">
        <f>IF(VLOOKUP(C471,customers!$A$1:$I$1001,3,0)= 0,"",VLOOKUP(C471,customers!$A$1:$I$1001,3,0))</f>
        <v>abrashda@plala.or.jp</v>
      </c>
      <c r="H471" s="2" t="str">
        <f>VLOOKUP(C471,customers!$A$1:$I$1001,7,0)</f>
        <v>United States</v>
      </c>
      <c r="I471" t="str">
        <f>INDEX(products!$A$1:$G$49,MATCH(orders!$D471,products!$A$2:$A$49,0),MATCH(I$1,products!$A$1:$G$1,0))</f>
        <v>Lib</v>
      </c>
      <c r="J471" t="str">
        <f>INDEX(products!$A$1:$G$49,MATCH(orders!$D471,products!$A$2:$A$49,0),MATCH(J$1,products!$A$1:$G$1,0))</f>
        <v>D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3"/>
        <v>22.274999999999999</v>
      </c>
      <c r="N471" t="str">
        <f t="shared" si="24"/>
        <v>Liberica</v>
      </c>
      <c r="O471" t="str">
        <f t="shared" si="25"/>
        <v>Dark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VLOOKUP(C472,customers!$A$1:$I$1001,2,0)</f>
        <v>Alberto Hutchinson</v>
      </c>
      <c r="G472" s="2" t="str">
        <f>IF(VLOOKUP(C472,customers!$A$1:$I$1001,3,0)= 0,"",VLOOKUP(C472,customers!$A$1:$I$1001,3,0))</f>
        <v>ahutchinsond2@imgur.com</v>
      </c>
      <c r="H472" s="2" t="str">
        <f>VLOOKUP(C472,customers!$A$1:$I$1001,7,0)</f>
        <v>United States</v>
      </c>
      <c r="I472" t="str">
        <f>INDEX(products!$A$1:$G$49,MATCH(orders!$D472,products!$A$2:$A$49,0),MATCH(I$1,products!$A$1:$G$1,0))</f>
        <v>Ara</v>
      </c>
      <c r="J472" t="str">
        <f>INDEX(products!$A$1:$G$49,MATCH(orders!$D472,products!$A$2:$A$49,0),MATCH(J$1,products!$A$1:$G$1,0))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3"/>
        <v>6.75</v>
      </c>
      <c r="N472" t="str">
        <f t="shared" si="24"/>
        <v>Arabica</v>
      </c>
      <c r="O472" t="str">
        <f t="shared" si="25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VLOOKUP(C473,customers!$A$1:$I$1001,2,0)</f>
        <v>Lamond Gheeraert</v>
      </c>
      <c r="G473" s="2" t="str">
        <f>IF(VLOOKUP(C473,customers!$A$1:$I$1001,3,0)= 0,"",VLOOKUP(C473,customers!$A$1:$I$1001,3,0))</f>
        <v/>
      </c>
      <c r="H473" s="2" t="str">
        <f>VLOOKUP(C473,customers!$A$1:$I$1001,7,0)</f>
        <v>United States</v>
      </c>
      <c r="I473" t="str">
        <f>INDEX(products!$A$1:$G$49,MATCH(orders!$D473,products!$A$2:$A$49,0),MATCH(I$1,products!$A$1:$G$1,0))</f>
        <v>Lib</v>
      </c>
      <c r="J473" t="str">
        <f>INDEX(products!$A$1:$G$49,MATCH(orders!$D473,products!$A$2:$A$49,0),MATCH(J$1,products!$A$1:$G$1,0))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3"/>
        <v>133.85999999999999</v>
      </c>
      <c r="N473" t="str">
        <f t="shared" si="24"/>
        <v>Liberica</v>
      </c>
      <c r="O473" t="str">
        <f t="shared" si="25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VLOOKUP(C474,customers!$A$1:$I$1001,2,0)</f>
        <v>Roxine Drivers</v>
      </c>
      <c r="G474" s="2" t="str">
        <f>IF(VLOOKUP(C474,customers!$A$1:$I$1001,3,0)= 0,"",VLOOKUP(C474,customers!$A$1:$I$1001,3,0))</f>
        <v>rdriversd4@hexun.com</v>
      </c>
      <c r="H474" s="2" t="str">
        <f>VLOOKUP(C474,customers!$A$1:$I$1001,7,0)</f>
        <v>United States</v>
      </c>
      <c r="I474" t="str">
        <f>INDEX(products!$A$1:$G$49,MATCH(orders!$D474,products!$A$2:$A$49,0),MATCH(I$1,products!$A$1:$G$1,0))</f>
        <v>Ara</v>
      </c>
      <c r="J474" t="str">
        <f>INDEX(products!$A$1:$G$49,MATCH(orders!$D474,products!$A$2:$A$49,0),MATCH(J$1,products!$A$1:$G$1,0))</f>
        <v>M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3"/>
        <v>5.97</v>
      </c>
      <c r="N474" t="str">
        <f t="shared" si="24"/>
        <v>Arabica</v>
      </c>
      <c r="O474" t="str">
        <f t="shared" si="25"/>
        <v>Medium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VLOOKUP(C475,customers!$A$1:$I$1001,2,0)</f>
        <v>Heloise Zeal</v>
      </c>
      <c r="G475" s="2" t="str">
        <f>IF(VLOOKUP(C475,customers!$A$1:$I$1001,3,0)= 0,"",VLOOKUP(C475,customers!$A$1:$I$1001,3,0))</f>
        <v>hzeald5@google.de</v>
      </c>
      <c r="H475" s="2" t="str">
        <f>VLOOKUP(C475,customers!$A$1:$I$1001,7,0)</f>
        <v>United States</v>
      </c>
      <c r="I475" t="str">
        <f>INDEX(products!$A$1:$G$49,MATCH(orders!$D475,products!$A$2:$A$49,0),MATCH(I$1,products!$A$1:$G$1,0))</f>
        <v>Ara</v>
      </c>
      <c r="J475" t="str">
        <f>INDEX(products!$A$1:$G$49,MATCH(orders!$D475,products!$A$2:$A$49,0),MATCH(J$1,products!$A$1:$G$1,0))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3"/>
        <v>25.9</v>
      </c>
      <c r="N475" t="str">
        <f t="shared" si="24"/>
        <v>Arabica</v>
      </c>
      <c r="O475" t="str">
        <f t="shared" si="25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VLOOKUP(C476,customers!$A$1:$I$1001,2,0)</f>
        <v>Granger Smallcombe</v>
      </c>
      <c r="G476" s="2" t="str">
        <f>IF(VLOOKUP(C476,customers!$A$1:$I$1001,3,0)= 0,"",VLOOKUP(C476,customers!$A$1:$I$1001,3,0))</f>
        <v>gsmallcombed6@ucla.edu</v>
      </c>
      <c r="H476" s="2" t="str">
        <f>VLOOKUP(C476,customers!$A$1:$I$1001,7,0)</f>
        <v>Ireland</v>
      </c>
      <c r="I476" t="str">
        <f>INDEX(products!$A$1:$G$49,MATCH(orders!$D476,products!$A$2:$A$49,0),MATCH(I$1,products!$A$1:$G$1,0))</f>
        <v>Exc</v>
      </c>
      <c r="J476" t="str">
        <f>INDEX(products!$A$1:$G$49,MATCH(orders!$D476,products!$A$2:$A$49,0),MATCH(J$1,products!$A$1:$G$1,0))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3"/>
        <v>31.624999999999996</v>
      </c>
      <c r="N476" t="str">
        <f t="shared" si="24"/>
        <v>Excelsa</v>
      </c>
      <c r="O476" t="str">
        <f t="shared" si="25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VLOOKUP(C477,customers!$A$1:$I$1001,2,0)</f>
        <v>Daryn Dibley</v>
      </c>
      <c r="G477" s="2" t="str">
        <f>IF(VLOOKUP(C477,customers!$A$1:$I$1001,3,0)= 0,"",VLOOKUP(C477,customers!$A$1:$I$1001,3,0))</f>
        <v>ddibleyd7@feedburner.com</v>
      </c>
      <c r="H477" s="2" t="str">
        <f>VLOOKUP(C477,customers!$A$1:$I$1001,7,0)</f>
        <v>United States</v>
      </c>
      <c r="I477" t="str">
        <f>INDEX(products!$A$1:$G$49,MATCH(orders!$D477,products!$A$2:$A$49,0),MATCH(I$1,products!$A$1:$G$1,0))</f>
        <v>Lib</v>
      </c>
      <c r="J477" t="str">
        <f>INDEX(products!$A$1:$G$49,MATCH(orders!$D477,products!$A$2:$A$49,0),MATCH(J$1,products!$A$1:$G$1,0))</f>
        <v>L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3"/>
        <v>8.73</v>
      </c>
      <c r="N477" t="str">
        <f t="shared" si="24"/>
        <v>Liberica</v>
      </c>
      <c r="O477" t="str">
        <f t="shared" si="25"/>
        <v>Light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VLOOKUP(C478,customers!$A$1:$I$1001,2,0)</f>
        <v>Gardy Dimitriou</v>
      </c>
      <c r="G478" s="2" t="str">
        <f>IF(VLOOKUP(C478,customers!$A$1:$I$1001,3,0)= 0,"",VLOOKUP(C478,customers!$A$1:$I$1001,3,0))</f>
        <v>gdimitrioud8@chronoengine.com</v>
      </c>
      <c r="H478" s="2" t="str">
        <f>VLOOKUP(C478,customers!$A$1:$I$1001,7,0)</f>
        <v>United States</v>
      </c>
      <c r="I478" t="str">
        <f>INDEX(products!$A$1:$G$49,MATCH(orders!$D478,products!$A$2:$A$49,0),MATCH(I$1,products!$A$1:$G$1,0))</f>
        <v>Lib</v>
      </c>
      <c r="J478" t="str">
        <f>INDEX(products!$A$1:$G$49,MATCH(orders!$D478,products!$A$2:$A$49,0),MATCH(J$1,products!$A$1:$G$1,0))</f>
        <v>D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3"/>
        <v>26.73</v>
      </c>
      <c r="N478" t="str">
        <f t="shared" si="24"/>
        <v>Liberica</v>
      </c>
      <c r="O478" t="str">
        <f t="shared" si="25"/>
        <v>Dark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VLOOKUP(C479,customers!$A$1:$I$1001,2,0)</f>
        <v>Fanny Flanagan</v>
      </c>
      <c r="G479" s="2" t="str">
        <f>IF(VLOOKUP(C479,customers!$A$1:$I$1001,3,0)= 0,"",VLOOKUP(C479,customers!$A$1:$I$1001,3,0))</f>
        <v>fflanagand9@woothemes.com</v>
      </c>
      <c r="H479" s="2" t="str">
        <f>VLOOKUP(C479,customers!$A$1:$I$1001,7,0)</f>
        <v>United States</v>
      </c>
      <c r="I479" t="str">
        <f>INDEX(products!$A$1:$G$49,MATCH(orders!$D479,products!$A$2:$A$49,0),MATCH(I$1,products!$A$1:$G$1,0))</f>
        <v>Lib</v>
      </c>
      <c r="J479" t="str">
        <f>INDEX(products!$A$1:$G$49,MATCH(orders!$D479,products!$A$2:$A$49,0),MATCH(J$1,products!$A$1:$G$1,0))</f>
        <v>L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3"/>
        <v>26.19</v>
      </c>
      <c r="N479" t="str">
        <f t="shared" si="24"/>
        <v>Liberica</v>
      </c>
      <c r="O479" t="str">
        <f t="shared" si="25"/>
        <v>Light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VLOOKUP(C480,customers!$A$1:$I$1001,2,0)</f>
        <v>Ailey Brash</v>
      </c>
      <c r="G480" s="2" t="str">
        <f>IF(VLOOKUP(C480,customers!$A$1:$I$1001,3,0)= 0,"",VLOOKUP(C480,customers!$A$1:$I$1001,3,0))</f>
        <v>abrashda@plala.or.jp</v>
      </c>
      <c r="H480" s="2" t="str">
        <f>VLOOKUP(C480,customers!$A$1:$I$1001,7,0)</f>
        <v>United States</v>
      </c>
      <c r="I480" t="str">
        <f>INDEX(products!$A$1:$G$49,MATCH(orders!$D480,products!$A$2:$A$49,0),MATCH(I$1,products!$A$1:$G$1,0))</f>
        <v>Rob</v>
      </c>
      <c r="J480" t="str">
        <f>INDEX(products!$A$1:$G$49,MATCH(orders!$D480,products!$A$2:$A$49,0),MATCH(J$1,products!$A$1:$G$1,0))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3"/>
        <v>53.699999999999996</v>
      </c>
      <c r="N480" t="str">
        <f t="shared" si="24"/>
        <v>Robusta</v>
      </c>
      <c r="O480" t="str">
        <f t="shared" si="25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VLOOKUP(C481,customers!$A$1:$I$1001,2,0)</f>
        <v>Ailey Brash</v>
      </c>
      <c r="G481" s="2" t="str">
        <f>IF(VLOOKUP(C481,customers!$A$1:$I$1001,3,0)= 0,"",VLOOKUP(C481,customers!$A$1:$I$1001,3,0))</f>
        <v>abrashda@plala.or.jp</v>
      </c>
      <c r="H481" s="2" t="str">
        <f>VLOOKUP(C481,customers!$A$1:$I$1001,7,0)</f>
        <v>United States</v>
      </c>
      <c r="I481" t="str">
        <f>INDEX(products!$A$1:$G$49,MATCH(orders!$D481,products!$A$2:$A$49,0),MATCH(I$1,products!$A$1:$G$1,0))</f>
        <v>Exc</v>
      </c>
      <c r="J481" t="str">
        <f>INDEX(products!$A$1:$G$49,MATCH(orders!$D481,products!$A$2:$A$49,0),MATCH(J$1,products!$A$1:$G$1,0))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3"/>
        <v>126.49999999999999</v>
      </c>
      <c r="N481" t="str">
        <f t="shared" si="24"/>
        <v>Excelsa</v>
      </c>
      <c r="O481" t="str">
        <f t="shared" si="25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VLOOKUP(C482,customers!$A$1:$I$1001,2,0)</f>
        <v>Ailey Brash</v>
      </c>
      <c r="G482" s="2" t="str">
        <f>IF(VLOOKUP(C482,customers!$A$1:$I$1001,3,0)= 0,"",VLOOKUP(C482,customers!$A$1:$I$1001,3,0))</f>
        <v>abrashda@plala.or.jp</v>
      </c>
      <c r="H482" s="2" t="str">
        <f>VLOOKUP(C482,customers!$A$1:$I$1001,7,0)</f>
        <v>United States</v>
      </c>
      <c r="I482" t="str">
        <f>INDEX(products!$A$1:$G$49,MATCH(orders!$D482,products!$A$2:$A$49,0),MATCH(I$1,products!$A$1:$G$1,0))</f>
        <v>Exc</v>
      </c>
      <c r="J482" t="str">
        <f>INDEX(products!$A$1:$G$49,MATCH(orders!$D482,products!$A$2:$A$49,0),MATCH(J$1,products!$A$1:$G$1,0))</f>
        <v>L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3"/>
        <v>4.125</v>
      </c>
      <c r="N482" t="str">
        <f t="shared" si="24"/>
        <v>Excelsa</v>
      </c>
      <c r="O482" t="str">
        <f t="shared" si="25"/>
        <v>Light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VLOOKUP(C483,customers!$A$1:$I$1001,2,0)</f>
        <v>Nanny Izhakov</v>
      </c>
      <c r="G483" s="2" t="str">
        <f>IF(VLOOKUP(C483,customers!$A$1:$I$1001,3,0)= 0,"",VLOOKUP(C483,customers!$A$1:$I$1001,3,0))</f>
        <v>nizhakovdd@aol.com</v>
      </c>
      <c r="H483" s="2" t="str">
        <f>VLOOKUP(C483,customers!$A$1:$I$1001,7,0)</f>
        <v>United Kingdom</v>
      </c>
      <c r="I483" t="str">
        <f>INDEX(products!$A$1:$G$49,MATCH(orders!$D483,products!$A$2:$A$49,0),MATCH(I$1,products!$A$1:$G$1,0))</f>
        <v>Rob</v>
      </c>
      <c r="J483" t="str">
        <f>INDEX(products!$A$1:$G$49,MATCH(orders!$D483,products!$A$2:$A$49,0),MATCH(J$1,products!$A$1:$G$1,0))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3"/>
        <v>23.9</v>
      </c>
      <c r="N483" t="str">
        <f t="shared" si="24"/>
        <v>Robusta</v>
      </c>
      <c r="O483" t="str">
        <f t="shared" si="25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VLOOKUP(C484,customers!$A$1:$I$1001,2,0)</f>
        <v>Stanly Keets</v>
      </c>
      <c r="G484" s="2" t="str">
        <f>IF(VLOOKUP(C484,customers!$A$1:$I$1001,3,0)= 0,"",VLOOKUP(C484,customers!$A$1:$I$1001,3,0))</f>
        <v>skeetsde@answers.com</v>
      </c>
      <c r="H484" s="2" t="str">
        <f>VLOOKUP(C484,customers!$A$1:$I$1001,7,0)</f>
        <v>United States</v>
      </c>
      <c r="I484" t="str">
        <f>INDEX(products!$A$1:$G$49,MATCH(orders!$D484,products!$A$2:$A$49,0),MATCH(I$1,products!$A$1:$G$1,0))</f>
        <v>Exc</v>
      </c>
      <c r="J484" t="str">
        <f>INDEX(products!$A$1:$G$49,MATCH(orders!$D484,products!$A$2:$A$49,0),MATCH(J$1,products!$A$1:$G$1,0))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3"/>
        <v>139.72499999999999</v>
      </c>
      <c r="N484" t="str">
        <f t="shared" si="24"/>
        <v>Excelsa</v>
      </c>
      <c r="O484" t="str">
        <f t="shared" si="25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VLOOKUP(C485,customers!$A$1:$I$1001,2,0)</f>
        <v>Orion Dyott</v>
      </c>
      <c r="G485" s="2" t="str">
        <f>IF(VLOOKUP(C485,customers!$A$1:$I$1001,3,0)= 0,"",VLOOKUP(C485,customers!$A$1:$I$1001,3,0))</f>
        <v/>
      </c>
      <c r="H485" s="2" t="str">
        <f>VLOOKUP(C485,customers!$A$1:$I$1001,7,0)</f>
        <v>United States</v>
      </c>
      <c r="I485" t="str">
        <f>INDEX(products!$A$1:$G$49,MATCH(orders!$D485,products!$A$2:$A$49,0),MATCH(I$1,products!$A$1:$G$1,0))</f>
        <v>Lib</v>
      </c>
      <c r="J485" t="str">
        <f>INDEX(products!$A$1:$G$49,MATCH(orders!$D485,products!$A$2:$A$49,0),MATCH(J$1,products!$A$1:$G$1,0))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3"/>
        <v>59.569999999999993</v>
      </c>
      <c r="N485" t="str">
        <f t="shared" si="24"/>
        <v>Liberica</v>
      </c>
      <c r="O485" t="str">
        <f t="shared" si="25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VLOOKUP(C486,customers!$A$1:$I$1001,2,0)</f>
        <v>Keefer Cake</v>
      </c>
      <c r="G486" s="2" t="str">
        <f>IF(VLOOKUP(C486,customers!$A$1:$I$1001,3,0)= 0,"",VLOOKUP(C486,customers!$A$1:$I$1001,3,0))</f>
        <v>kcakedg@huffingtonpost.com</v>
      </c>
      <c r="H486" s="2" t="str">
        <f>VLOOKUP(C486,customers!$A$1:$I$1001,7,0)</f>
        <v>United States</v>
      </c>
      <c r="I486" t="str">
        <f>INDEX(products!$A$1:$G$49,MATCH(orders!$D486,products!$A$2:$A$49,0),MATCH(I$1,products!$A$1:$G$1,0))</f>
        <v>Lib</v>
      </c>
      <c r="J486" t="str">
        <f>INDEX(products!$A$1:$G$49,MATCH(orders!$D486,products!$A$2:$A$49,0),MATCH(J$1,products!$A$1:$G$1,0))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3"/>
        <v>57.06</v>
      </c>
      <c r="N486" t="str">
        <f t="shared" si="24"/>
        <v>Liberica</v>
      </c>
      <c r="O486" t="str">
        <f t="shared" si="25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VLOOKUP(C487,customers!$A$1:$I$1001,2,0)</f>
        <v>Morna Hansed</v>
      </c>
      <c r="G487" s="2" t="str">
        <f>IF(VLOOKUP(C487,customers!$A$1:$I$1001,3,0)= 0,"",VLOOKUP(C487,customers!$A$1:$I$1001,3,0))</f>
        <v>mhanseddh@instagram.com</v>
      </c>
      <c r="H487" s="2" t="str">
        <f>VLOOKUP(C487,customers!$A$1:$I$1001,7,0)</f>
        <v>Ireland</v>
      </c>
      <c r="I487" t="str">
        <f>INDEX(products!$A$1:$G$49,MATCH(orders!$D487,products!$A$2:$A$49,0),MATCH(I$1,products!$A$1:$G$1,0))</f>
        <v>Ara</v>
      </c>
      <c r="J487" t="str">
        <f>INDEX(products!$A$1:$G$49,MATCH(orders!$D487,products!$A$2:$A$49,0),MATCH(J$1,products!$A$1:$G$1,0))</f>
        <v>D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3"/>
        <v>21.509999999999998</v>
      </c>
      <c r="N487" t="str">
        <f t="shared" si="24"/>
        <v>Arabica</v>
      </c>
      <c r="O487" t="str">
        <f t="shared" si="25"/>
        <v>Dark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VLOOKUP(C488,customers!$A$1:$I$1001,2,0)</f>
        <v>Franny Kienlein</v>
      </c>
      <c r="G488" s="2" t="str">
        <f>IF(VLOOKUP(C488,customers!$A$1:$I$1001,3,0)= 0,"",VLOOKUP(C488,customers!$A$1:$I$1001,3,0))</f>
        <v>fkienleindi@trellian.com</v>
      </c>
      <c r="H488" s="2" t="str">
        <f>VLOOKUP(C488,customers!$A$1:$I$1001,7,0)</f>
        <v>Ireland</v>
      </c>
      <c r="I488" t="str">
        <f>INDEX(products!$A$1:$G$49,MATCH(orders!$D488,products!$A$2:$A$49,0),MATCH(I$1,products!$A$1:$G$1,0))</f>
        <v>Lib</v>
      </c>
      <c r="J488" t="str">
        <f>INDEX(products!$A$1:$G$49,MATCH(orders!$D488,products!$A$2:$A$49,0),MATCH(J$1,products!$A$1:$G$1,0))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3"/>
        <v>52.38</v>
      </c>
      <c r="N488" t="str">
        <f t="shared" si="24"/>
        <v>Liberica</v>
      </c>
      <c r="O488" t="str">
        <f t="shared" si="25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VLOOKUP(C489,customers!$A$1:$I$1001,2,0)</f>
        <v>Klarika Egglestone</v>
      </c>
      <c r="G489" s="2" t="str">
        <f>IF(VLOOKUP(C489,customers!$A$1:$I$1001,3,0)= 0,"",VLOOKUP(C489,customers!$A$1:$I$1001,3,0))</f>
        <v>kegglestonedj@sphinn.com</v>
      </c>
      <c r="H489" s="2" t="str">
        <f>VLOOKUP(C489,customers!$A$1:$I$1001,7,0)</f>
        <v>Ireland</v>
      </c>
      <c r="I489" t="str">
        <f>INDEX(products!$A$1:$G$49,MATCH(orders!$D489,products!$A$2:$A$49,0),MATCH(I$1,products!$A$1:$G$1,0))</f>
        <v>Exc</v>
      </c>
      <c r="J489" t="str">
        <f>INDEX(products!$A$1:$G$49,MATCH(orders!$D489,products!$A$2:$A$49,0),MATCH(J$1,products!$A$1:$G$1,0))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3"/>
        <v>72.900000000000006</v>
      </c>
      <c r="N489" t="str">
        <f t="shared" si="24"/>
        <v>Excelsa</v>
      </c>
      <c r="O489" t="str">
        <f t="shared" si="25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VLOOKUP(C490,customers!$A$1:$I$1001,2,0)</f>
        <v>Becky Semkins</v>
      </c>
      <c r="G490" s="2" t="str">
        <f>IF(VLOOKUP(C490,customers!$A$1:$I$1001,3,0)= 0,"",VLOOKUP(C490,customers!$A$1:$I$1001,3,0))</f>
        <v>bsemkinsdk@unc.edu</v>
      </c>
      <c r="H490" s="2" t="str">
        <f>VLOOKUP(C490,customers!$A$1:$I$1001,7,0)</f>
        <v>Ireland</v>
      </c>
      <c r="I490" t="str">
        <f>INDEX(products!$A$1:$G$49,MATCH(orders!$D490,products!$A$2:$A$49,0),MATCH(I$1,products!$A$1:$G$1,0))</f>
        <v>Rob</v>
      </c>
      <c r="J490" t="str">
        <f>INDEX(products!$A$1:$G$49,MATCH(orders!$D490,products!$A$2:$A$49,0),MATCH(J$1,products!$A$1:$G$1,0))</f>
        <v>L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3"/>
        <v>14.924999999999999</v>
      </c>
      <c r="N490" t="str">
        <f t="shared" si="24"/>
        <v>Robusta</v>
      </c>
      <c r="O490" t="str">
        <f t="shared" si="25"/>
        <v>Light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VLOOKUP(C491,customers!$A$1:$I$1001,2,0)</f>
        <v>Sean Lorenzetti</v>
      </c>
      <c r="G491" s="2" t="str">
        <f>IF(VLOOKUP(C491,customers!$A$1:$I$1001,3,0)= 0,"",VLOOKUP(C491,customers!$A$1:$I$1001,3,0))</f>
        <v>slorenzettidl@is.gd</v>
      </c>
      <c r="H491" s="2" t="str">
        <f>VLOOKUP(C491,customers!$A$1:$I$1001,7,0)</f>
        <v>United States</v>
      </c>
      <c r="I491" t="str">
        <f>INDEX(products!$A$1:$G$49,MATCH(orders!$D491,products!$A$2:$A$49,0),MATCH(I$1,products!$A$1:$G$1,0))</f>
        <v>Lib</v>
      </c>
      <c r="J491" t="str">
        <f>INDEX(products!$A$1:$G$49,MATCH(orders!$D491,products!$A$2:$A$49,0),MATCH(J$1,products!$A$1:$G$1,0))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3"/>
        <v>95.1</v>
      </c>
      <c r="N491" t="str">
        <f t="shared" si="24"/>
        <v>Liberica</v>
      </c>
      <c r="O491" t="str">
        <f t="shared" si="25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VLOOKUP(C492,customers!$A$1:$I$1001,2,0)</f>
        <v>Bob Giannazzi</v>
      </c>
      <c r="G492" s="2" t="str">
        <f>IF(VLOOKUP(C492,customers!$A$1:$I$1001,3,0)= 0,"",VLOOKUP(C492,customers!$A$1:$I$1001,3,0))</f>
        <v>bgiannazzidm@apple.com</v>
      </c>
      <c r="H492" s="2" t="str">
        <f>VLOOKUP(C492,customers!$A$1:$I$1001,7,0)</f>
        <v>United States</v>
      </c>
      <c r="I492" t="str">
        <f>INDEX(products!$A$1:$G$49,MATCH(orders!$D492,products!$A$2:$A$49,0),MATCH(I$1,products!$A$1:$G$1,0))</f>
        <v>Lib</v>
      </c>
      <c r="J492" t="str">
        <f>INDEX(products!$A$1:$G$49,MATCH(orders!$D492,products!$A$2:$A$49,0),MATCH(J$1,products!$A$1:$G$1,0))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3"/>
        <v>15.54</v>
      </c>
      <c r="N492" t="str">
        <f t="shared" si="24"/>
        <v>Liberica</v>
      </c>
      <c r="O492" t="str">
        <f t="shared" si="25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VLOOKUP(C493,customers!$A$1:$I$1001,2,0)</f>
        <v>Kendra Backshell</v>
      </c>
      <c r="G493" s="2" t="str">
        <f>IF(VLOOKUP(C493,customers!$A$1:$I$1001,3,0)= 0,"",VLOOKUP(C493,customers!$A$1:$I$1001,3,0))</f>
        <v/>
      </c>
      <c r="H493" s="2" t="str">
        <f>VLOOKUP(C493,customers!$A$1:$I$1001,7,0)</f>
        <v>United States</v>
      </c>
      <c r="I493" t="str">
        <f>INDEX(products!$A$1:$G$49,MATCH(orders!$D493,products!$A$2:$A$49,0),MATCH(I$1,products!$A$1:$G$1,0))</f>
        <v>Lib</v>
      </c>
      <c r="J493" t="str">
        <f>INDEX(products!$A$1:$G$49,MATCH(orders!$D493,products!$A$2:$A$49,0),MATCH(J$1,products!$A$1:$G$1,0))</f>
        <v>M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3"/>
        <v>23.31</v>
      </c>
      <c r="N493" t="str">
        <f t="shared" si="24"/>
        <v>Liberica</v>
      </c>
      <c r="O493" t="str">
        <f t="shared" si="25"/>
        <v>Medium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VLOOKUP(C494,customers!$A$1:$I$1001,2,0)</f>
        <v>Uriah Lethbrig</v>
      </c>
      <c r="G494" s="2" t="str">
        <f>IF(VLOOKUP(C494,customers!$A$1:$I$1001,3,0)= 0,"",VLOOKUP(C494,customers!$A$1:$I$1001,3,0))</f>
        <v>ulethbrigdo@hc360.com</v>
      </c>
      <c r="H494" s="2" t="str">
        <f>VLOOKUP(C494,customers!$A$1:$I$1001,7,0)</f>
        <v>United States</v>
      </c>
      <c r="I494" t="str">
        <f>INDEX(products!$A$1:$G$49,MATCH(orders!$D494,products!$A$2:$A$49,0),MATCH(I$1,products!$A$1:$G$1,0))</f>
        <v>Exc</v>
      </c>
      <c r="J494" t="str">
        <f>INDEX(products!$A$1:$G$49,MATCH(orders!$D494,products!$A$2:$A$49,0),MATCH(J$1,products!$A$1:$G$1,0))</f>
        <v>L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3"/>
        <v>4.125</v>
      </c>
      <c r="N494" t="str">
        <f t="shared" si="24"/>
        <v>Excelsa</v>
      </c>
      <c r="O494" t="str">
        <f t="shared" si="25"/>
        <v>Light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VLOOKUP(C495,customers!$A$1:$I$1001,2,0)</f>
        <v>Sky Farnish</v>
      </c>
      <c r="G495" s="2" t="str">
        <f>IF(VLOOKUP(C495,customers!$A$1:$I$1001,3,0)= 0,"",VLOOKUP(C495,customers!$A$1:$I$1001,3,0))</f>
        <v>sfarnishdp@dmoz.org</v>
      </c>
      <c r="H495" s="2" t="str">
        <f>VLOOKUP(C495,customers!$A$1:$I$1001,7,0)</f>
        <v>United Kingdom</v>
      </c>
      <c r="I495" t="str">
        <f>INDEX(products!$A$1:$G$49,MATCH(orders!$D495,products!$A$2:$A$49,0),MATCH(I$1,products!$A$1:$G$1,0))</f>
        <v>Rob</v>
      </c>
      <c r="J495" t="str">
        <f>INDEX(products!$A$1:$G$49,MATCH(orders!$D495,products!$A$2:$A$49,0),MATCH(J$1,products!$A$1:$G$1,0))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3"/>
        <v>35.82</v>
      </c>
      <c r="N495" t="str">
        <f t="shared" si="24"/>
        <v>Robusta</v>
      </c>
      <c r="O495" t="str">
        <f t="shared" si="25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VLOOKUP(C496,customers!$A$1:$I$1001,2,0)</f>
        <v>Felicia Jecock</v>
      </c>
      <c r="G496" s="2" t="str">
        <f>IF(VLOOKUP(C496,customers!$A$1:$I$1001,3,0)= 0,"",VLOOKUP(C496,customers!$A$1:$I$1001,3,0))</f>
        <v>fjecockdq@unicef.org</v>
      </c>
      <c r="H496" s="2" t="str">
        <f>VLOOKUP(C496,customers!$A$1:$I$1001,7,0)</f>
        <v>United States</v>
      </c>
      <c r="I496" t="str">
        <f>INDEX(products!$A$1:$G$49,MATCH(orders!$D496,products!$A$2:$A$49,0),MATCH(I$1,products!$A$1:$G$1,0))</f>
        <v>Lib</v>
      </c>
      <c r="J496" t="str">
        <f>INDEX(products!$A$1:$G$49,MATCH(orders!$D496,products!$A$2:$A$49,0),MATCH(J$1,products!$A$1:$G$1,0))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3"/>
        <v>31.7</v>
      </c>
      <c r="N496" t="str">
        <f t="shared" si="24"/>
        <v>Liberica</v>
      </c>
      <c r="O496" t="str">
        <f t="shared" si="25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VLOOKUP(C497,customers!$A$1:$I$1001,2,0)</f>
        <v>Currey MacAllister</v>
      </c>
      <c r="G497" s="2" t="str">
        <f>IF(VLOOKUP(C497,customers!$A$1:$I$1001,3,0)= 0,"",VLOOKUP(C497,customers!$A$1:$I$1001,3,0))</f>
        <v/>
      </c>
      <c r="H497" s="2" t="str">
        <f>VLOOKUP(C497,customers!$A$1:$I$1001,7,0)</f>
        <v>United States</v>
      </c>
      <c r="I497" t="str">
        <f>INDEX(products!$A$1:$G$49,MATCH(orders!$D497,products!$A$2:$A$49,0),MATCH(I$1,products!$A$1:$G$1,0))</f>
        <v>Lib</v>
      </c>
      <c r="J497" t="str">
        <f>INDEX(products!$A$1:$G$49,MATCH(orders!$D497,products!$A$2:$A$49,0),MATCH(J$1,products!$A$1:$G$1,0))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3"/>
        <v>79.25</v>
      </c>
      <c r="N497" t="str">
        <f t="shared" si="24"/>
        <v>Liberica</v>
      </c>
      <c r="O497" t="str">
        <f t="shared" si="25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VLOOKUP(C498,customers!$A$1:$I$1001,2,0)</f>
        <v>Hamlen Pallister</v>
      </c>
      <c r="G498" s="2" t="str">
        <f>IF(VLOOKUP(C498,customers!$A$1:$I$1001,3,0)= 0,"",VLOOKUP(C498,customers!$A$1:$I$1001,3,0))</f>
        <v>hpallisterds@ning.com</v>
      </c>
      <c r="H498" s="2" t="str">
        <f>VLOOKUP(C498,customers!$A$1:$I$1001,7,0)</f>
        <v>United States</v>
      </c>
      <c r="I498" t="str">
        <f>INDEX(products!$A$1:$G$49,MATCH(orders!$D498,products!$A$2:$A$49,0),MATCH(I$1,products!$A$1:$G$1,0))</f>
        <v>Exc</v>
      </c>
      <c r="J498" t="str">
        <f>INDEX(products!$A$1:$G$49,MATCH(orders!$D498,products!$A$2:$A$49,0),MATCH(J$1,products!$A$1:$G$1,0))</f>
        <v>M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3"/>
        <v>10.935</v>
      </c>
      <c r="N498" t="str">
        <f t="shared" si="24"/>
        <v>Excelsa</v>
      </c>
      <c r="O498" t="str">
        <f t="shared" si="25"/>
        <v>Medium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VLOOKUP(C499,customers!$A$1:$I$1001,2,0)</f>
        <v>Chantal Mersh</v>
      </c>
      <c r="G499" s="2" t="str">
        <f>IF(VLOOKUP(C499,customers!$A$1:$I$1001,3,0)= 0,"",VLOOKUP(C499,customers!$A$1:$I$1001,3,0))</f>
        <v>cmershdt@drupal.org</v>
      </c>
      <c r="H499" s="2" t="str">
        <f>VLOOKUP(C499,customers!$A$1:$I$1001,7,0)</f>
        <v>Ireland</v>
      </c>
      <c r="I499" t="str">
        <f>INDEX(products!$A$1:$G$49,MATCH(orders!$D499,products!$A$2:$A$49,0),MATCH(I$1,products!$A$1:$G$1,0))</f>
        <v>Ara</v>
      </c>
      <c r="J499" t="str">
        <f>INDEX(products!$A$1:$G$49,MATCH(orders!$D499,products!$A$2:$A$49,0),MATCH(J$1,products!$A$1:$G$1,0))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3"/>
        <v>39.799999999999997</v>
      </c>
      <c r="N499" t="str">
        <f t="shared" si="24"/>
        <v>Arabica</v>
      </c>
      <c r="O499" t="str">
        <f t="shared" si="25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VLOOKUP(C500,customers!$A$1:$I$1001,2,0)</f>
        <v>Marja Urion</v>
      </c>
      <c r="G500" s="2" t="str">
        <f>IF(VLOOKUP(C500,customers!$A$1:$I$1001,3,0)= 0,"",VLOOKUP(C500,customers!$A$1:$I$1001,3,0))</f>
        <v>murione5@alexa.com</v>
      </c>
      <c r="H500" s="2" t="str">
        <f>VLOOKUP(C500,customers!$A$1:$I$1001,7,0)</f>
        <v>Ireland</v>
      </c>
      <c r="I500" t="str">
        <f>INDEX(products!$A$1:$G$49,MATCH(orders!$D500,products!$A$2:$A$49,0),MATCH(I$1,products!$A$1:$G$1,0))</f>
        <v>Rob</v>
      </c>
      <c r="J500" t="str">
        <f>INDEX(products!$A$1:$G$49,MATCH(orders!$D500,products!$A$2:$A$49,0),MATCH(J$1,products!$A$1:$G$1,0))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3"/>
        <v>49.75</v>
      </c>
      <c r="N500" t="str">
        <f t="shared" si="24"/>
        <v>Robusta</v>
      </c>
      <c r="O500" t="str">
        <f t="shared" si="25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VLOOKUP(C501,customers!$A$1:$I$1001,2,0)</f>
        <v>Malynda Purbrick</v>
      </c>
      <c r="G501" s="2" t="str">
        <f>IF(VLOOKUP(C501,customers!$A$1:$I$1001,3,0)= 0,"",VLOOKUP(C501,customers!$A$1:$I$1001,3,0))</f>
        <v/>
      </c>
      <c r="H501" s="2" t="str">
        <f>VLOOKUP(C501,customers!$A$1:$I$1001,7,0)</f>
        <v>Ireland</v>
      </c>
      <c r="I501" t="str">
        <f>INDEX(products!$A$1:$G$49,MATCH(orders!$D501,products!$A$2:$A$49,0),MATCH(I$1,products!$A$1:$G$1,0))</f>
        <v>Rob</v>
      </c>
      <c r="J501" t="str">
        <f>INDEX(products!$A$1:$G$49,MATCH(orders!$D501,products!$A$2:$A$49,0),MATCH(J$1,products!$A$1:$G$1,0))</f>
        <v>M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3"/>
        <v>8.0549999999999997</v>
      </c>
      <c r="N501" t="str">
        <f t="shared" si="24"/>
        <v>Robusta</v>
      </c>
      <c r="O501" t="str">
        <f t="shared" si="25"/>
        <v>Medium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VLOOKUP(C502,customers!$A$1:$I$1001,2,0)</f>
        <v>Alf Housaman</v>
      </c>
      <c r="G502" s="2" t="str">
        <f>IF(VLOOKUP(C502,customers!$A$1:$I$1001,3,0)= 0,"",VLOOKUP(C502,customers!$A$1:$I$1001,3,0))</f>
        <v/>
      </c>
      <c r="H502" s="2" t="str">
        <f>VLOOKUP(C502,customers!$A$1:$I$1001,7,0)</f>
        <v>United States</v>
      </c>
      <c r="I502" t="str">
        <f>INDEX(products!$A$1:$G$49,MATCH(orders!$D502,products!$A$2:$A$49,0),MATCH(I$1,products!$A$1:$G$1,0))</f>
        <v>Rob</v>
      </c>
      <c r="J502" t="str">
        <f>INDEX(products!$A$1:$G$49,MATCH(orders!$D502,products!$A$2:$A$49,0),MATCH(J$1,products!$A$1:$G$1,0))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3"/>
        <v>47.8</v>
      </c>
      <c r="N502" t="str">
        <f t="shared" si="24"/>
        <v>Robusta</v>
      </c>
      <c r="O502" t="str">
        <f t="shared" si="25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VLOOKUP(C503,customers!$A$1:$I$1001,2,0)</f>
        <v>Gladi Ducker</v>
      </c>
      <c r="G503" s="2" t="str">
        <f>IF(VLOOKUP(C503,customers!$A$1:$I$1001,3,0)= 0,"",VLOOKUP(C503,customers!$A$1:$I$1001,3,0))</f>
        <v>gduckerdx@patch.com</v>
      </c>
      <c r="H503" s="2" t="str">
        <f>VLOOKUP(C503,customers!$A$1:$I$1001,7,0)</f>
        <v>United Kingdom</v>
      </c>
      <c r="I503" t="str">
        <f>INDEX(products!$A$1:$G$49,MATCH(orders!$D503,products!$A$2:$A$49,0),MATCH(I$1,products!$A$1:$G$1,0))</f>
        <v>Rob</v>
      </c>
      <c r="J503" t="str">
        <f>INDEX(products!$A$1:$G$49,MATCH(orders!$D503,products!$A$2:$A$49,0),MATCH(J$1,products!$A$1:$G$1,0))</f>
        <v>L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3"/>
        <v>11.94</v>
      </c>
      <c r="N503" t="str">
        <f t="shared" si="24"/>
        <v>Robusta</v>
      </c>
      <c r="O503" t="str">
        <f t="shared" si="25"/>
        <v>Light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VLOOKUP(C504,customers!$A$1:$I$1001,2,0)</f>
        <v>Gladi Ducker</v>
      </c>
      <c r="G504" s="2" t="str">
        <f>IF(VLOOKUP(C504,customers!$A$1:$I$1001,3,0)= 0,"",VLOOKUP(C504,customers!$A$1:$I$1001,3,0))</f>
        <v>gduckerdx@patch.com</v>
      </c>
      <c r="H504" s="2" t="str">
        <f>VLOOKUP(C504,customers!$A$1:$I$1001,7,0)</f>
        <v>United Kingdom</v>
      </c>
      <c r="I504" t="str">
        <f>INDEX(products!$A$1:$G$49,MATCH(orders!$D504,products!$A$2:$A$49,0),MATCH(I$1,products!$A$1:$G$1,0))</f>
        <v>Exc</v>
      </c>
      <c r="J504" t="str">
        <f>INDEX(products!$A$1:$G$49,MATCH(orders!$D504,products!$A$2:$A$49,0),MATCH(J$1,products!$A$1:$G$1,0))</f>
        <v>L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3"/>
        <v>16.5</v>
      </c>
      <c r="N504" t="str">
        <f t="shared" si="24"/>
        <v>Excelsa</v>
      </c>
      <c r="O504" t="str">
        <f t="shared" si="25"/>
        <v>Light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VLOOKUP(C505,customers!$A$1:$I$1001,2,0)</f>
        <v>Gladi Ducker</v>
      </c>
      <c r="G505" s="2" t="str">
        <f>IF(VLOOKUP(C505,customers!$A$1:$I$1001,3,0)= 0,"",VLOOKUP(C505,customers!$A$1:$I$1001,3,0))</f>
        <v>gduckerdx@patch.com</v>
      </c>
      <c r="H505" s="2" t="str">
        <f>VLOOKUP(C505,customers!$A$1:$I$1001,7,0)</f>
        <v>United Kingdom</v>
      </c>
      <c r="I505" t="str">
        <f>INDEX(products!$A$1:$G$49,MATCH(orders!$D505,products!$A$2:$A$49,0),MATCH(I$1,products!$A$1:$G$1,0))</f>
        <v>Lib</v>
      </c>
      <c r="J505" t="str">
        <f>INDEX(products!$A$1:$G$49,MATCH(orders!$D505,products!$A$2:$A$49,0),MATCH(J$1,products!$A$1:$G$1,0))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3"/>
        <v>51.8</v>
      </c>
      <c r="N505" t="str">
        <f t="shared" si="24"/>
        <v>Liberica</v>
      </c>
      <c r="O505" t="str">
        <f t="shared" si="25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VLOOKUP(C506,customers!$A$1:$I$1001,2,0)</f>
        <v>Gladi Ducker</v>
      </c>
      <c r="G506" s="2" t="str">
        <f>IF(VLOOKUP(C506,customers!$A$1:$I$1001,3,0)= 0,"",VLOOKUP(C506,customers!$A$1:$I$1001,3,0))</f>
        <v>gduckerdx@patch.com</v>
      </c>
      <c r="H506" s="2" t="str">
        <f>VLOOKUP(C506,customers!$A$1:$I$1001,7,0)</f>
        <v>United Kingdom</v>
      </c>
      <c r="I506" t="str">
        <f>INDEX(products!$A$1:$G$49,MATCH(orders!$D506,products!$A$2:$A$49,0),MATCH(I$1,products!$A$1:$G$1,0))</f>
        <v>Rob</v>
      </c>
      <c r="J506" t="str">
        <f>INDEX(products!$A$1:$G$49,MATCH(orders!$D506,products!$A$2:$A$49,0),MATCH(J$1,products!$A$1:$G$1,0))</f>
        <v>D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3"/>
        <v>14.265000000000001</v>
      </c>
      <c r="N506" t="str">
        <f t="shared" si="24"/>
        <v>Robusta</v>
      </c>
      <c r="O506" t="str">
        <f t="shared" si="25"/>
        <v>Dark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VLOOKUP(C507,customers!$A$1:$I$1001,2,0)</f>
        <v>Wain Stearley</v>
      </c>
      <c r="G507" s="2" t="str">
        <f>IF(VLOOKUP(C507,customers!$A$1:$I$1001,3,0)= 0,"",VLOOKUP(C507,customers!$A$1:$I$1001,3,0))</f>
        <v>wstearleye1@census.gov</v>
      </c>
      <c r="H507" s="2" t="str">
        <f>VLOOKUP(C507,customers!$A$1:$I$1001,7,0)</f>
        <v>United States</v>
      </c>
      <c r="I507" t="str">
        <f>INDEX(products!$A$1:$G$49,MATCH(orders!$D507,products!$A$2:$A$49,0),MATCH(I$1,products!$A$1:$G$1,0))</f>
        <v>Lib</v>
      </c>
      <c r="J507" t="str">
        <f>INDEX(products!$A$1:$G$49,MATCH(orders!$D507,products!$A$2:$A$49,0),MATCH(J$1,products!$A$1:$G$1,0))</f>
        <v>L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3"/>
        <v>26.19</v>
      </c>
      <c r="N507" t="str">
        <f t="shared" si="24"/>
        <v>Liberica</v>
      </c>
      <c r="O507" t="str">
        <f t="shared" si="25"/>
        <v>Light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VLOOKUP(C508,customers!$A$1:$I$1001,2,0)</f>
        <v>Diane-marie Wincer</v>
      </c>
      <c r="G508" s="2" t="str">
        <f>IF(VLOOKUP(C508,customers!$A$1:$I$1001,3,0)= 0,"",VLOOKUP(C508,customers!$A$1:$I$1001,3,0))</f>
        <v>dwincere2@marriott.com</v>
      </c>
      <c r="H508" s="2" t="str">
        <f>VLOOKUP(C508,customers!$A$1:$I$1001,7,0)</f>
        <v>United States</v>
      </c>
      <c r="I508" t="str">
        <f>INDEX(products!$A$1:$G$49,MATCH(orders!$D508,products!$A$2:$A$49,0),MATCH(I$1,products!$A$1:$G$1,0))</f>
        <v>Ara</v>
      </c>
      <c r="J508" t="str">
        <f>INDEX(products!$A$1:$G$49,MATCH(orders!$D508,products!$A$2:$A$49,0),MATCH(J$1,products!$A$1:$G$1,0))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3"/>
        <v>25.9</v>
      </c>
      <c r="N508" t="str">
        <f t="shared" si="24"/>
        <v>Arabica</v>
      </c>
      <c r="O508" t="str">
        <f t="shared" si="25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VLOOKUP(C509,customers!$A$1:$I$1001,2,0)</f>
        <v>Perry Lyfield</v>
      </c>
      <c r="G509" s="2" t="str">
        <f>IF(VLOOKUP(C509,customers!$A$1:$I$1001,3,0)= 0,"",VLOOKUP(C509,customers!$A$1:$I$1001,3,0))</f>
        <v>plyfielde3@baidu.com</v>
      </c>
      <c r="H509" s="2" t="str">
        <f>VLOOKUP(C509,customers!$A$1:$I$1001,7,0)</f>
        <v>United States</v>
      </c>
      <c r="I509" t="str">
        <f>INDEX(products!$A$1:$G$49,MATCH(orders!$D509,products!$A$2:$A$49,0),MATCH(I$1,products!$A$1:$G$1,0))</f>
        <v>Ara</v>
      </c>
      <c r="J509" t="str">
        <f>INDEX(products!$A$1:$G$49,MATCH(orders!$D509,products!$A$2:$A$49,0),MATCH(J$1,products!$A$1:$G$1,0))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3"/>
        <v>89.35499999999999</v>
      </c>
      <c r="N509" t="str">
        <f t="shared" si="24"/>
        <v>Arabica</v>
      </c>
      <c r="O509" t="str">
        <f t="shared" si="25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VLOOKUP(C510,customers!$A$1:$I$1001,2,0)</f>
        <v>Heall Perris</v>
      </c>
      <c r="G510" s="2" t="str">
        <f>IF(VLOOKUP(C510,customers!$A$1:$I$1001,3,0)= 0,"",VLOOKUP(C510,customers!$A$1:$I$1001,3,0))</f>
        <v>hperrise4@studiopress.com</v>
      </c>
      <c r="H510" s="2" t="str">
        <f>VLOOKUP(C510,customers!$A$1:$I$1001,7,0)</f>
        <v>Ireland</v>
      </c>
      <c r="I510" t="str">
        <f>INDEX(products!$A$1:$G$49,MATCH(orders!$D510,products!$A$2:$A$49,0),MATCH(I$1,products!$A$1:$G$1,0))</f>
        <v>Lib</v>
      </c>
      <c r="J510" t="str">
        <f>INDEX(products!$A$1:$G$49,MATCH(orders!$D510,products!$A$2:$A$49,0),MATCH(J$1,products!$A$1:$G$1,0))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3"/>
        <v>46.62</v>
      </c>
      <c r="N510" t="str">
        <f t="shared" si="24"/>
        <v>Liberica</v>
      </c>
      <c r="O510" t="str">
        <f t="shared" si="25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VLOOKUP(C511,customers!$A$1:$I$1001,2,0)</f>
        <v>Marja Urion</v>
      </c>
      <c r="G511" s="2" t="str">
        <f>IF(VLOOKUP(C511,customers!$A$1:$I$1001,3,0)= 0,"",VLOOKUP(C511,customers!$A$1:$I$1001,3,0))</f>
        <v>murione5@alexa.com</v>
      </c>
      <c r="H511" s="2" t="str">
        <f>VLOOKUP(C511,customers!$A$1:$I$1001,7,0)</f>
        <v>Ireland</v>
      </c>
      <c r="I511" t="str">
        <f>INDEX(products!$A$1:$G$49,MATCH(orders!$D511,products!$A$2:$A$49,0),MATCH(I$1,products!$A$1:$G$1,0))</f>
        <v>Ara</v>
      </c>
      <c r="J511" t="str">
        <f>INDEX(products!$A$1:$G$49,MATCH(orders!$D511,products!$A$2:$A$49,0),MATCH(J$1,products!$A$1:$G$1,0))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3"/>
        <v>29.849999999999998</v>
      </c>
      <c r="N511" t="str">
        <f t="shared" si="24"/>
        <v>Arabica</v>
      </c>
      <c r="O511" t="str">
        <f t="shared" si="25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VLOOKUP(C512,customers!$A$1:$I$1001,2,0)</f>
        <v>Camellia Kid</v>
      </c>
      <c r="G512" s="2" t="str">
        <f>IF(VLOOKUP(C512,customers!$A$1:$I$1001,3,0)= 0,"",VLOOKUP(C512,customers!$A$1:$I$1001,3,0))</f>
        <v>ckide6@narod.ru</v>
      </c>
      <c r="H512" s="2" t="str">
        <f>VLOOKUP(C512,customers!$A$1:$I$1001,7,0)</f>
        <v>Ireland</v>
      </c>
      <c r="I512" t="str">
        <f>INDEX(products!$A$1:$G$49,MATCH(orders!$D512,products!$A$2:$A$49,0),MATCH(I$1,products!$A$1:$G$1,0))</f>
        <v>Ara</v>
      </c>
      <c r="J512" t="str">
        <f>INDEX(products!$A$1:$G$49,MATCH(orders!$D512,products!$A$2:$A$49,0),MATCH(J$1,products!$A$1:$G$1,0))</f>
        <v>D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3"/>
        <v>10.754999999999999</v>
      </c>
      <c r="N512" t="str">
        <f t="shared" si="24"/>
        <v>Arabica</v>
      </c>
      <c r="O512" t="str">
        <f t="shared" si="25"/>
        <v>Dark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VLOOKUP(C513,customers!$A$1:$I$1001,2,0)</f>
        <v>Carolann Beine</v>
      </c>
      <c r="G513" s="2" t="str">
        <f>IF(VLOOKUP(C513,customers!$A$1:$I$1001,3,0)= 0,"",VLOOKUP(C513,customers!$A$1:$I$1001,3,0))</f>
        <v>cbeinee7@xinhuanet.com</v>
      </c>
      <c r="H513" s="2" t="str">
        <f>VLOOKUP(C513,customers!$A$1:$I$1001,7,0)</f>
        <v>United States</v>
      </c>
      <c r="I513" t="str">
        <f>INDEX(products!$A$1:$G$49,MATCH(orders!$D513,products!$A$2:$A$49,0),MATCH(I$1,products!$A$1:$G$1,0))</f>
        <v>Ara</v>
      </c>
      <c r="J513" t="str">
        <f>INDEX(products!$A$1:$G$49,MATCH(orders!$D513,products!$A$2:$A$49,0),MATCH(J$1,products!$A$1:$G$1,0))</f>
        <v>L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3"/>
        <v>13.5</v>
      </c>
      <c r="N513" t="str">
        <f t="shared" si="24"/>
        <v>Arabica</v>
      </c>
      <c r="O513" t="str">
        <f t="shared" si="25"/>
        <v>Light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VLOOKUP(C514,customers!$A$1:$I$1001,2,0)</f>
        <v>Celia Bakeup</v>
      </c>
      <c r="G514" s="2" t="str">
        <f>IF(VLOOKUP(C514,customers!$A$1:$I$1001,3,0)= 0,"",VLOOKUP(C514,customers!$A$1:$I$1001,3,0))</f>
        <v>cbakeupe8@globo.com</v>
      </c>
      <c r="H514" s="2" t="str">
        <f>VLOOKUP(C514,customers!$A$1:$I$1001,7,0)</f>
        <v>United States</v>
      </c>
      <c r="I514" t="str">
        <f>INDEX(products!$A$1:$G$49,MATCH(orders!$D514,products!$A$2:$A$49,0),MATCH(I$1,products!$A$1:$G$1,0))</f>
        <v>Lib</v>
      </c>
      <c r="J514" t="str">
        <f>INDEX(products!$A$1:$G$49,MATCH(orders!$D514,products!$A$2:$A$49,0),MATCH(J$1,products!$A$1:$G$1,0))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3"/>
        <v>47.55</v>
      </c>
      <c r="N514" t="str">
        <f t="shared" si="24"/>
        <v>Liberica</v>
      </c>
      <c r="O514" t="str">
        <f t="shared" si="25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VLOOKUP(C515,customers!$A$1:$I$1001,2,0)</f>
        <v>Nataniel Helkin</v>
      </c>
      <c r="G515" s="2" t="str">
        <f>IF(VLOOKUP(C515,customers!$A$1:$I$1001,3,0)= 0,"",VLOOKUP(C515,customers!$A$1:$I$1001,3,0))</f>
        <v>nhelkine9@example.com</v>
      </c>
      <c r="H515" s="2" t="str">
        <f>VLOOKUP(C515,customers!$A$1:$I$1001,7,0)</f>
        <v>United States</v>
      </c>
      <c r="I515" t="str">
        <f>INDEX(products!$A$1:$G$49,MATCH(orders!$D515,products!$A$2:$A$49,0),MATCH(I$1,products!$A$1:$G$1,0))</f>
        <v>Lib</v>
      </c>
      <c r="J515" t="str">
        <f>INDEX(products!$A$1:$G$49,MATCH(orders!$D515,products!$A$2:$A$49,0),MATCH(J$1,products!$A$1:$G$1,0))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6">L515*E515</f>
        <v>79.25</v>
      </c>
      <c r="N515" t="str">
        <f t="shared" si="24"/>
        <v>Liberica</v>
      </c>
      <c r="O515" t="str">
        <f t="shared" si="25"/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VLOOKUP(C516,customers!$A$1:$I$1001,2,0)</f>
        <v>Pippo Witherington</v>
      </c>
      <c r="G516" s="2" t="str">
        <f>IF(VLOOKUP(C516,customers!$A$1:$I$1001,3,0)= 0,"",VLOOKUP(C516,customers!$A$1:$I$1001,3,0))</f>
        <v>pwitheringtonea@networkadvertising.org</v>
      </c>
      <c r="H516" s="2" t="str">
        <f>VLOOKUP(C516,customers!$A$1:$I$1001,7,0)</f>
        <v>United States</v>
      </c>
      <c r="I516" t="str">
        <f>INDEX(products!$A$1:$G$49,MATCH(orders!$D516,products!$A$2:$A$49,0),MATCH(I$1,products!$A$1:$G$1,0))</f>
        <v>Lib</v>
      </c>
      <c r="J516" t="str">
        <f>INDEX(products!$A$1:$G$49,MATCH(orders!$D516,products!$A$2:$A$49,0),MATCH(J$1,products!$A$1:$G$1,0))</f>
        <v>L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6"/>
        <v>26.19</v>
      </c>
      <c r="N516" t="str">
        <f t="shared" si="24"/>
        <v>Liberica</v>
      </c>
      <c r="O516" t="str">
        <f t="shared" si="25"/>
        <v>Light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VLOOKUP(C517,customers!$A$1:$I$1001,2,0)</f>
        <v>Tildie Tilzey</v>
      </c>
      <c r="G517" s="2" t="str">
        <f>IF(VLOOKUP(C517,customers!$A$1:$I$1001,3,0)= 0,"",VLOOKUP(C517,customers!$A$1:$I$1001,3,0))</f>
        <v>ttilzeyeb@hostgator.com</v>
      </c>
      <c r="H517" s="2" t="str">
        <f>VLOOKUP(C517,customers!$A$1:$I$1001,7,0)</f>
        <v>United States</v>
      </c>
      <c r="I517" t="str">
        <f>INDEX(products!$A$1:$G$49,MATCH(orders!$D517,products!$A$2:$A$49,0),MATCH(I$1,products!$A$1:$G$1,0))</f>
        <v>Rob</v>
      </c>
      <c r="J517" t="str">
        <f>INDEX(products!$A$1:$G$49,MATCH(orders!$D517,products!$A$2:$A$49,0),MATCH(J$1,products!$A$1:$G$1,0))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6"/>
        <v>21.509999999999998</v>
      </c>
      <c r="N517" t="str">
        <f t="shared" si="24"/>
        <v>Robusta</v>
      </c>
      <c r="O517" t="str">
        <f t="shared" si="25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VLOOKUP(C518,customers!$A$1:$I$1001,2,0)</f>
        <v>Cindra Burling</v>
      </c>
      <c r="G518" s="2" t="str">
        <f>IF(VLOOKUP(C518,customers!$A$1:$I$1001,3,0)= 0,"",VLOOKUP(C518,customers!$A$1:$I$1001,3,0))</f>
        <v/>
      </c>
      <c r="H518" s="2" t="str">
        <f>VLOOKUP(C518,customers!$A$1:$I$1001,7,0)</f>
        <v>United States</v>
      </c>
      <c r="I518" t="str">
        <f>INDEX(products!$A$1:$G$49,MATCH(orders!$D518,products!$A$2:$A$49,0),MATCH(I$1,products!$A$1:$G$1,0))</f>
        <v>Rob</v>
      </c>
      <c r="J518" t="str">
        <f>INDEX(products!$A$1:$G$49,MATCH(orders!$D518,products!$A$2:$A$49,0),MATCH(J$1,products!$A$1:$G$1,0))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6"/>
        <v>102.92499999999998</v>
      </c>
      <c r="N518" t="str">
        <f t="shared" si="24"/>
        <v>Robusta</v>
      </c>
      <c r="O518" t="str">
        <f t="shared" si="25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VLOOKUP(C519,customers!$A$1:$I$1001,2,0)</f>
        <v>Channa Belamy</v>
      </c>
      <c r="G519" s="2" t="str">
        <f>IF(VLOOKUP(C519,customers!$A$1:$I$1001,3,0)= 0,"",VLOOKUP(C519,customers!$A$1:$I$1001,3,0))</f>
        <v/>
      </c>
      <c r="H519" s="2" t="str">
        <f>VLOOKUP(C519,customers!$A$1:$I$1001,7,0)</f>
        <v>United States</v>
      </c>
      <c r="I519" t="str">
        <f>INDEX(products!$A$1:$G$49,MATCH(orders!$D519,products!$A$2:$A$49,0),MATCH(I$1,products!$A$1:$G$1,0))</f>
        <v>Lib</v>
      </c>
      <c r="J519" t="str">
        <f>INDEX(products!$A$1:$G$49,MATCH(orders!$D519,products!$A$2:$A$49,0),MATCH(J$1,products!$A$1:$G$1,0))</f>
        <v>M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6"/>
        <v>7.77</v>
      </c>
      <c r="N519" t="str">
        <f t="shared" si="24"/>
        <v>Liberica</v>
      </c>
      <c r="O519" t="str">
        <f t="shared" si="25"/>
        <v>Medium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VLOOKUP(C520,customers!$A$1:$I$1001,2,0)</f>
        <v>Karl Imorts</v>
      </c>
      <c r="G520" s="2" t="str">
        <f>IF(VLOOKUP(C520,customers!$A$1:$I$1001,3,0)= 0,"",VLOOKUP(C520,customers!$A$1:$I$1001,3,0))</f>
        <v>kimortsee@alexa.com</v>
      </c>
      <c r="H520" s="2" t="str">
        <f>VLOOKUP(C520,customers!$A$1:$I$1001,7,0)</f>
        <v>United States</v>
      </c>
      <c r="I520" t="str">
        <f>INDEX(products!$A$1:$G$49,MATCH(orders!$D520,products!$A$2:$A$49,0),MATCH(I$1,products!$A$1:$G$1,0))</f>
        <v>Exc</v>
      </c>
      <c r="J520" t="str">
        <f>INDEX(products!$A$1:$G$49,MATCH(orders!$D520,products!$A$2:$A$49,0),MATCH(J$1,products!$A$1:$G$1,0))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6"/>
        <v>139.72499999999999</v>
      </c>
      <c r="N520" t="str">
        <f t="shared" si="24"/>
        <v>Excelsa</v>
      </c>
      <c r="O520" t="str">
        <f t="shared" si="25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VLOOKUP(C521,customers!$A$1:$I$1001,2,0)</f>
        <v>Marja Urion</v>
      </c>
      <c r="G521" s="2" t="str">
        <f>IF(VLOOKUP(C521,customers!$A$1:$I$1001,3,0)= 0,"",VLOOKUP(C521,customers!$A$1:$I$1001,3,0))</f>
        <v>murione5@alexa.com</v>
      </c>
      <c r="H521" s="2" t="str">
        <f>VLOOKUP(C521,customers!$A$1:$I$1001,7,0)</f>
        <v>Ireland</v>
      </c>
      <c r="I521" t="str">
        <f>INDEX(products!$A$1:$G$49,MATCH(orders!$D521,products!$A$2:$A$49,0),MATCH(I$1,products!$A$1:$G$1,0))</f>
        <v>Ara</v>
      </c>
      <c r="J521" t="str">
        <f>INDEX(products!$A$1:$G$49,MATCH(orders!$D521,products!$A$2:$A$49,0),MATCH(J$1,products!$A$1:$G$1,0))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6"/>
        <v>11.94</v>
      </c>
      <c r="N521" t="str">
        <f t="shared" si="24"/>
        <v>Arabica</v>
      </c>
      <c r="O521" t="str">
        <f t="shared" si="25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VLOOKUP(C522,customers!$A$1:$I$1001,2,0)</f>
        <v>Mag Armistead</v>
      </c>
      <c r="G522" s="2" t="str">
        <f>IF(VLOOKUP(C522,customers!$A$1:$I$1001,3,0)= 0,"",VLOOKUP(C522,customers!$A$1:$I$1001,3,0))</f>
        <v>marmisteadeg@blogtalkradio.com</v>
      </c>
      <c r="H522" s="2" t="str">
        <f>VLOOKUP(C522,customers!$A$1:$I$1001,7,0)</f>
        <v>United States</v>
      </c>
      <c r="I522" t="str">
        <f>INDEX(products!$A$1:$G$49,MATCH(orders!$D522,products!$A$2:$A$49,0),MATCH(I$1,products!$A$1:$G$1,0))</f>
        <v>Lib</v>
      </c>
      <c r="J522" t="str">
        <f>INDEX(products!$A$1:$G$49,MATCH(orders!$D522,products!$A$2:$A$49,0),MATCH(J$1,products!$A$1:$G$1,0))</f>
        <v>M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6"/>
        <v>3.8849999999999998</v>
      </c>
      <c r="N522" t="str">
        <f t="shared" si="24"/>
        <v>Liberica</v>
      </c>
      <c r="O522" t="str">
        <f t="shared" si="25"/>
        <v>Medium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VLOOKUP(C523,customers!$A$1:$I$1001,2,0)</f>
        <v>Mag Armistead</v>
      </c>
      <c r="G523" s="2" t="str">
        <f>IF(VLOOKUP(C523,customers!$A$1:$I$1001,3,0)= 0,"",VLOOKUP(C523,customers!$A$1:$I$1001,3,0))</f>
        <v>marmisteadeg@blogtalkradio.com</v>
      </c>
      <c r="H523" s="2" t="str">
        <f>VLOOKUP(C523,customers!$A$1:$I$1001,7,0)</f>
        <v>United States</v>
      </c>
      <c r="I523" t="str">
        <f>INDEX(products!$A$1:$G$49,MATCH(orders!$D523,products!$A$2:$A$49,0),MATCH(I$1,products!$A$1:$G$1,0))</f>
        <v>Rob</v>
      </c>
      <c r="J523" t="str">
        <f>INDEX(products!$A$1:$G$49,MATCH(orders!$D523,products!$A$2:$A$49,0),MATCH(J$1,products!$A$1:$G$1,0))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6"/>
        <v>39.799999999999997</v>
      </c>
      <c r="N523" t="str">
        <f t="shared" si="24"/>
        <v>Robusta</v>
      </c>
      <c r="O523" t="str">
        <f t="shared" si="25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VLOOKUP(C524,customers!$A$1:$I$1001,2,0)</f>
        <v>Vasili Upstone</v>
      </c>
      <c r="G524" s="2" t="str">
        <f>IF(VLOOKUP(C524,customers!$A$1:$I$1001,3,0)= 0,"",VLOOKUP(C524,customers!$A$1:$I$1001,3,0))</f>
        <v>vupstoneei@google.pl</v>
      </c>
      <c r="H524" s="2" t="str">
        <f>VLOOKUP(C524,customers!$A$1:$I$1001,7,0)</f>
        <v>United States</v>
      </c>
      <c r="I524" t="str">
        <f>INDEX(products!$A$1:$G$49,MATCH(orders!$D524,products!$A$2:$A$49,0),MATCH(I$1,products!$A$1:$G$1,0))</f>
        <v>Rob</v>
      </c>
      <c r="J524" t="str">
        <f>INDEX(products!$A$1:$G$49,MATCH(orders!$D524,products!$A$2:$A$49,0),MATCH(J$1,products!$A$1:$G$1,0))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6"/>
        <v>29.849999999999998</v>
      </c>
      <c r="N524" t="str">
        <f t="shared" si="24"/>
        <v>Robusta</v>
      </c>
      <c r="O524" t="str">
        <f t="shared" si="25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VLOOKUP(C525,customers!$A$1:$I$1001,2,0)</f>
        <v>Berty Beelby</v>
      </c>
      <c r="G525" s="2" t="str">
        <f>IF(VLOOKUP(C525,customers!$A$1:$I$1001,3,0)= 0,"",VLOOKUP(C525,customers!$A$1:$I$1001,3,0))</f>
        <v>bbeelbyej@rediff.com</v>
      </c>
      <c r="H525" s="2" t="str">
        <f>VLOOKUP(C525,customers!$A$1:$I$1001,7,0)</f>
        <v>Ireland</v>
      </c>
      <c r="I525" t="str">
        <f>INDEX(products!$A$1:$G$49,MATCH(orders!$D525,products!$A$2:$A$49,0),MATCH(I$1,products!$A$1:$G$1,0))</f>
        <v>Lib</v>
      </c>
      <c r="J525" t="str">
        <f>INDEX(products!$A$1:$G$49,MATCH(orders!$D525,products!$A$2:$A$49,0),MATCH(J$1,products!$A$1:$G$1,0))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6"/>
        <v>29.784999999999997</v>
      </c>
      <c r="N525" t="str">
        <f t="shared" si="24"/>
        <v>Liberica</v>
      </c>
      <c r="O525" t="str">
        <f t="shared" si="25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VLOOKUP(C526,customers!$A$1:$I$1001,2,0)</f>
        <v>Erny Stenyng</v>
      </c>
      <c r="G526" s="2" t="str">
        <f>IF(VLOOKUP(C526,customers!$A$1:$I$1001,3,0)= 0,"",VLOOKUP(C526,customers!$A$1:$I$1001,3,0))</f>
        <v/>
      </c>
      <c r="H526" s="2" t="str">
        <f>VLOOKUP(C526,customers!$A$1:$I$1001,7,0)</f>
        <v>United States</v>
      </c>
      <c r="I526" t="str">
        <f>INDEX(products!$A$1:$G$49,MATCH(orders!$D526,products!$A$2:$A$49,0),MATCH(I$1,products!$A$1:$G$1,0))</f>
        <v>Lib</v>
      </c>
      <c r="J526" t="str">
        <f>INDEX(products!$A$1:$G$49,MATCH(orders!$D526,products!$A$2:$A$49,0),MATCH(J$1,products!$A$1:$G$1,0))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6"/>
        <v>72.91</v>
      </c>
      <c r="N526" t="str">
        <f t="shared" si="24"/>
        <v>Liberica</v>
      </c>
      <c r="O526" t="str">
        <f t="shared" si="25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VLOOKUP(C527,customers!$A$1:$I$1001,2,0)</f>
        <v>Edin Yantsurev</v>
      </c>
      <c r="G527" s="2" t="str">
        <f>IF(VLOOKUP(C527,customers!$A$1:$I$1001,3,0)= 0,"",VLOOKUP(C527,customers!$A$1:$I$1001,3,0))</f>
        <v/>
      </c>
      <c r="H527" s="2" t="str">
        <f>VLOOKUP(C527,customers!$A$1:$I$1001,7,0)</f>
        <v>United States</v>
      </c>
      <c r="I527" t="str">
        <f>INDEX(products!$A$1:$G$49,MATCH(orders!$D527,products!$A$2:$A$49,0),MATCH(I$1,products!$A$1:$G$1,0))</f>
        <v>Rob</v>
      </c>
      <c r="J527" t="str">
        <f>INDEX(products!$A$1:$G$49,MATCH(orders!$D527,products!$A$2:$A$49,0),MATCH(J$1,products!$A$1:$G$1,0))</f>
        <v>M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6"/>
        <v>13.424999999999997</v>
      </c>
      <c r="N527" t="str">
        <f t="shared" si="24"/>
        <v>Robusta</v>
      </c>
      <c r="O527" t="str">
        <f t="shared" si="25"/>
        <v>Medium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VLOOKUP(C528,customers!$A$1:$I$1001,2,0)</f>
        <v>Webb Speechly</v>
      </c>
      <c r="G528" s="2" t="str">
        <f>IF(VLOOKUP(C528,customers!$A$1:$I$1001,3,0)= 0,"",VLOOKUP(C528,customers!$A$1:$I$1001,3,0))</f>
        <v>wspeechlyem@amazon.com</v>
      </c>
      <c r="H528" s="2" t="str">
        <f>VLOOKUP(C528,customers!$A$1:$I$1001,7,0)</f>
        <v>United States</v>
      </c>
      <c r="I528" t="str">
        <f>INDEX(products!$A$1:$G$49,MATCH(orders!$D528,products!$A$2:$A$49,0),MATCH(I$1,products!$A$1:$G$1,0))</f>
        <v>Exc</v>
      </c>
      <c r="J528" t="str">
        <f>INDEX(products!$A$1:$G$49,MATCH(orders!$D528,products!$A$2:$A$49,0),MATCH(J$1,products!$A$1:$G$1,0))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6"/>
        <v>126.49999999999999</v>
      </c>
      <c r="N528" t="str">
        <f t="shared" si="24"/>
        <v>Excelsa</v>
      </c>
      <c r="O528" t="str">
        <f t="shared" si="25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VLOOKUP(C529,customers!$A$1:$I$1001,2,0)</f>
        <v>Irvine Phillpot</v>
      </c>
      <c r="G529" s="2" t="str">
        <f>IF(VLOOKUP(C529,customers!$A$1:$I$1001,3,0)= 0,"",VLOOKUP(C529,customers!$A$1:$I$1001,3,0))</f>
        <v>iphillpoten@buzzfeed.com</v>
      </c>
      <c r="H529" s="2" t="str">
        <f>VLOOKUP(C529,customers!$A$1:$I$1001,7,0)</f>
        <v>United Kingdom</v>
      </c>
      <c r="I529" t="str">
        <f>INDEX(products!$A$1:$G$49,MATCH(orders!$D529,products!$A$2:$A$49,0),MATCH(I$1,products!$A$1:$G$1,0))</f>
        <v>Exc</v>
      </c>
      <c r="J529" t="str">
        <f>INDEX(products!$A$1:$G$49,MATCH(orders!$D529,products!$A$2:$A$49,0),MATCH(J$1,products!$A$1:$G$1,0))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6"/>
        <v>41.25</v>
      </c>
      <c r="N529" t="str">
        <f t="shared" si="24"/>
        <v>Excelsa</v>
      </c>
      <c r="O529" t="str">
        <f t="shared" si="25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VLOOKUP(C530,customers!$A$1:$I$1001,2,0)</f>
        <v>Lem Pennacci</v>
      </c>
      <c r="G530" s="2" t="str">
        <f>IF(VLOOKUP(C530,customers!$A$1:$I$1001,3,0)= 0,"",VLOOKUP(C530,customers!$A$1:$I$1001,3,0))</f>
        <v>lpennaccieo@statcounter.com</v>
      </c>
      <c r="H530" s="2" t="str">
        <f>VLOOKUP(C530,customers!$A$1:$I$1001,7,0)</f>
        <v>United States</v>
      </c>
      <c r="I530" t="str">
        <f>INDEX(products!$A$1:$G$49,MATCH(orders!$D530,products!$A$2:$A$49,0),MATCH(I$1,products!$A$1:$G$1,0))</f>
        <v>Exc</v>
      </c>
      <c r="J530" t="str">
        <f>INDEX(products!$A$1:$G$49,MATCH(orders!$D530,products!$A$2:$A$49,0),MATCH(J$1,products!$A$1:$G$1,0))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6"/>
        <v>53.46</v>
      </c>
      <c r="N530" t="str">
        <f t="shared" ref="N530:N593" si="27">IF(I530="Rob","Robusta",IF(I530 ="Exc","Excelsa",IF(I530="Ara","Arabica",IF(I530="Lib","Liberica",""))))</f>
        <v>Excelsa</v>
      </c>
      <c r="O530" t="str">
        <f t="shared" ref="O530:O593" si="28">IF(J530="M","Medium",IF(J530="L","Light",IF(J530="D","Dark")))</f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VLOOKUP(C531,customers!$A$1:$I$1001,2,0)</f>
        <v>Starr Arpin</v>
      </c>
      <c r="G531" s="2" t="str">
        <f>IF(VLOOKUP(C531,customers!$A$1:$I$1001,3,0)= 0,"",VLOOKUP(C531,customers!$A$1:$I$1001,3,0))</f>
        <v>sarpinep@moonfruit.com</v>
      </c>
      <c r="H531" s="2" t="str">
        <f>VLOOKUP(C531,customers!$A$1:$I$1001,7,0)</f>
        <v>United States</v>
      </c>
      <c r="I531" t="str">
        <f>INDEX(products!$A$1:$G$49,MATCH(orders!$D531,products!$A$2:$A$49,0),MATCH(I$1,products!$A$1:$G$1,0))</f>
        <v>Rob</v>
      </c>
      <c r="J531" t="str">
        <f>INDEX(products!$A$1:$G$49,MATCH(orders!$D531,products!$A$2:$A$49,0),MATCH(J$1,products!$A$1:$G$1,0))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6"/>
        <v>59.699999999999996</v>
      </c>
      <c r="N531" t="str">
        <f t="shared" si="27"/>
        <v>Robusta</v>
      </c>
      <c r="O531" t="str">
        <f t="shared" si="28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VLOOKUP(C532,customers!$A$1:$I$1001,2,0)</f>
        <v>Donny Fries</v>
      </c>
      <c r="G532" s="2" t="str">
        <f>IF(VLOOKUP(C532,customers!$A$1:$I$1001,3,0)= 0,"",VLOOKUP(C532,customers!$A$1:$I$1001,3,0))</f>
        <v>dfrieseq@cargocollective.com</v>
      </c>
      <c r="H532" s="2" t="str">
        <f>VLOOKUP(C532,customers!$A$1:$I$1001,7,0)</f>
        <v>United States</v>
      </c>
      <c r="I532" t="str">
        <f>INDEX(products!$A$1:$G$49,MATCH(orders!$D532,products!$A$2:$A$49,0),MATCH(I$1,products!$A$1:$G$1,0))</f>
        <v>Rob</v>
      </c>
      <c r="J532" t="str">
        <f>INDEX(products!$A$1:$G$49,MATCH(orders!$D532,products!$A$2:$A$49,0),MATCH(J$1,products!$A$1:$G$1,0))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6"/>
        <v>59.699999999999996</v>
      </c>
      <c r="N532" t="str">
        <f t="shared" si="27"/>
        <v>Robusta</v>
      </c>
      <c r="O532" t="str">
        <f t="shared" si="28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VLOOKUP(C533,customers!$A$1:$I$1001,2,0)</f>
        <v>Rana Sharer</v>
      </c>
      <c r="G533" s="2" t="str">
        <f>IF(VLOOKUP(C533,customers!$A$1:$I$1001,3,0)= 0,"",VLOOKUP(C533,customers!$A$1:$I$1001,3,0))</f>
        <v>rsharerer@flavors.me</v>
      </c>
      <c r="H533" s="2" t="str">
        <f>VLOOKUP(C533,customers!$A$1:$I$1001,7,0)</f>
        <v>United States</v>
      </c>
      <c r="I533" t="str">
        <f>INDEX(products!$A$1:$G$49,MATCH(orders!$D533,products!$A$2:$A$49,0),MATCH(I$1,products!$A$1:$G$1,0))</f>
        <v>Rob</v>
      </c>
      <c r="J533" t="str">
        <f>INDEX(products!$A$1:$G$49,MATCH(orders!$D533,products!$A$2:$A$49,0),MATCH(J$1,products!$A$1:$G$1,0))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6"/>
        <v>44.75</v>
      </c>
      <c r="N533" t="str">
        <f t="shared" si="27"/>
        <v>Robusta</v>
      </c>
      <c r="O533" t="str">
        <f t="shared" si="28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VLOOKUP(C534,customers!$A$1:$I$1001,2,0)</f>
        <v>Nannie Naseby</v>
      </c>
      <c r="G534" s="2" t="str">
        <f>IF(VLOOKUP(C534,customers!$A$1:$I$1001,3,0)= 0,"",VLOOKUP(C534,customers!$A$1:$I$1001,3,0))</f>
        <v>nnasebyes@umich.edu</v>
      </c>
      <c r="H534" s="2" t="str">
        <f>VLOOKUP(C534,customers!$A$1:$I$1001,7,0)</f>
        <v>United States</v>
      </c>
      <c r="I534" t="str">
        <f>INDEX(products!$A$1:$G$49,MATCH(orders!$D534,products!$A$2:$A$49,0),MATCH(I$1,products!$A$1:$G$1,0))</f>
        <v>Exc</v>
      </c>
      <c r="J534" t="str">
        <f>INDEX(products!$A$1:$G$49,MATCH(orders!$D534,products!$A$2:$A$49,0),MATCH(J$1,products!$A$1:$G$1,0))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6"/>
        <v>16.5</v>
      </c>
      <c r="N534" t="str">
        <f t="shared" si="27"/>
        <v>Excelsa</v>
      </c>
      <c r="O534" t="str">
        <f t="shared" si="28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VLOOKUP(C535,customers!$A$1:$I$1001,2,0)</f>
        <v>Rea Offell</v>
      </c>
      <c r="G535" s="2" t="str">
        <f>IF(VLOOKUP(C535,customers!$A$1:$I$1001,3,0)= 0,"",VLOOKUP(C535,customers!$A$1:$I$1001,3,0))</f>
        <v/>
      </c>
      <c r="H535" s="2" t="str">
        <f>VLOOKUP(C535,customers!$A$1:$I$1001,7,0)</f>
        <v>United States</v>
      </c>
      <c r="I535" t="str">
        <f>INDEX(products!$A$1:$G$49,MATCH(orders!$D535,products!$A$2:$A$49,0),MATCH(I$1,products!$A$1:$G$1,0))</f>
        <v>Rob</v>
      </c>
      <c r="J535" t="str">
        <f>INDEX(products!$A$1:$G$49,MATCH(orders!$D535,products!$A$2:$A$49,0),MATCH(J$1,products!$A$1:$G$1,0))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6"/>
        <v>21.479999999999997</v>
      </c>
      <c r="N535" t="str">
        <f t="shared" si="27"/>
        <v>Robusta</v>
      </c>
      <c r="O535" t="str">
        <f t="shared" si="28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VLOOKUP(C536,customers!$A$1:$I$1001,2,0)</f>
        <v>Kris O'Cullen</v>
      </c>
      <c r="G536" s="2" t="str">
        <f>IF(VLOOKUP(C536,customers!$A$1:$I$1001,3,0)= 0,"",VLOOKUP(C536,customers!$A$1:$I$1001,3,0))</f>
        <v>koculleneu@ca.gov</v>
      </c>
      <c r="H536" s="2" t="str">
        <f>VLOOKUP(C536,customers!$A$1:$I$1001,7,0)</f>
        <v>Ireland</v>
      </c>
      <c r="I536" t="str">
        <f>INDEX(products!$A$1:$G$49,MATCH(orders!$D536,products!$A$2:$A$49,0),MATCH(I$1,products!$A$1:$G$1,0))</f>
        <v>Rob</v>
      </c>
      <c r="J536" t="str">
        <f>INDEX(products!$A$1:$G$49,MATCH(orders!$D536,products!$A$2:$A$49,0),MATCH(J$1,products!$A$1:$G$1,0))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6"/>
        <v>45.769999999999996</v>
      </c>
      <c r="N536" t="str">
        <f t="shared" si="27"/>
        <v>Robusta</v>
      </c>
      <c r="O536" t="str">
        <f t="shared" si="28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VLOOKUP(C537,customers!$A$1:$I$1001,2,0)</f>
        <v>Timoteo Glisane</v>
      </c>
      <c r="G537" s="2" t="str">
        <f>IF(VLOOKUP(C537,customers!$A$1:$I$1001,3,0)= 0,"",VLOOKUP(C537,customers!$A$1:$I$1001,3,0))</f>
        <v/>
      </c>
      <c r="H537" s="2" t="str">
        <f>VLOOKUP(C537,customers!$A$1:$I$1001,7,0)</f>
        <v>Ireland</v>
      </c>
      <c r="I537" t="str">
        <f>INDEX(products!$A$1:$G$49,MATCH(orders!$D537,products!$A$2:$A$49,0),MATCH(I$1,products!$A$1:$G$1,0))</f>
        <v>Rob</v>
      </c>
      <c r="J537" t="str">
        <f>INDEX(products!$A$1:$G$49,MATCH(orders!$D537,products!$A$2:$A$49,0),MATCH(J$1,products!$A$1:$G$1,0))</f>
        <v>D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6"/>
        <v>9.51</v>
      </c>
      <c r="N537" t="str">
        <f t="shared" si="27"/>
        <v>Robusta</v>
      </c>
      <c r="O537" t="str">
        <f t="shared" si="28"/>
        <v>Dark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VLOOKUP(C538,customers!$A$1:$I$1001,2,0)</f>
        <v>Marja Urion</v>
      </c>
      <c r="G538" s="2" t="str">
        <f>IF(VLOOKUP(C538,customers!$A$1:$I$1001,3,0)= 0,"",VLOOKUP(C538,customers!$A$1:$I$1001,3,0))</f>
        <v>murione5@alexa.com</v>
      </c>
      <c r="H538" s="2" t="str">
        <f>VLOOKUP(C538,customers!$A$1:$I$1001,7,0)</f>
        <v>Ireland</v>
      </c>
      <c r="I538" t="str">
        <f>INDEX(products!$A$1:$G$49,MATCH(orders!$D538,products!$A$2:$A$49,0),MATCH(I$1,products!$A$1:$G$1,0))</f>
        <v>Rob</v>
      </c>
      <c r="J538" t="str">
        <f>INDEX(products!$A$1:$G$49,MATCH(orders!$D538,products!$A$2:$A$49,0),MATCH(J$1,products!$A$1:$G$1,0))</f>
        <v>M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6"/>
        <v>8.0549999999999997</v>
      </c>
      <c r="N538" t="str">
        <f t="shared" si="27"/>
        <v>Robusta</v>
      </c>
      <c r="O538" t="str">
        <f t="shared" si="28"/>
        <v>Medium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VLOOKUP(C539,customers!$A$1:$I$1001,2,0)</f>
        <v>Hildegarde Brangan</v>
      </c>
      <c r="G539" s="2" t="str">
        <f>IF(VLOOKUP(C539,customers!$A$1:$I$1001,3,0)= 0,"",VLOOKUP(C539,customers!$A$1:$I$1001,3,0))</f>
        <v>hbranganex@woothemes.com</v>
      </c>
      <c r="H539" s="2" t="str">
        <f>VLOOKUP(C539,customers!$A$1:$I$1001,7,0)</f>
        <v>United States</v>
      </c>
      <c r="I539" t="str">
        <f>INDEX(products!$A$1:$G$49,MATCH(orders!$D539,products!$A$2:$A$49,0),MATCH(I$1,products!$A$1:$G$1,0))</f>
        <v>Exc</v>
      </c>
      <c r="J539" t="str">
        <f>INDEX(products!$A$1:$G$49,MATCH(orders!$D539,products!$A$2:$A$49,0),MATCH(J$1,products!$A$1:$G$1,0))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6"/>
        <v>111.78</v>
      </c>
      <c r="N539" t="str">
        <f t="shared" si="27"/>
        <v>Excelsa</v>
      </c>
      <c r="O539" t="str">
        <f t="shared" si="28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VLOOKUP(C540,customers!$A$1:$I$1001,2,0)</f>
        <v>Amii Gallyon</v>
      </c>
      <c r="G540" s="2" t="str">
        <f>IF(VLOOKUP(C540,customers!$A$1:$I$1001,3,0)= 0,"",VLOOKUP(C540,customers!$A$1:$I$1001,3,0))</f>
        <v>agallyoney@engadget.com</v>
      </c>
      <c r="H540" s="2" t="str">
        <f>VLOOKUP(C540,customers!$A$1:$I$1001,7,0)</f>
        <v>United States</v>
      </c>
      <c r="I540" t="str">
        <f>INDEX(products!$A$1:$G$49,MATCH(orders!$D540,products!$A$2:$A$49,0),MATCH(I$1,products!$A$1:$G$1,0))</f>
        <v>Rob</v>
      </c>
      <c r="J540" t="str">
        <f>INDEX(products!$A$1:$G$49,MATCH(orders!$D540,products!$A$2:$A$49,0),MATCH(J$1,products!$A$1:$G$1,0))</f>
        <v>M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6"/>
        <v>10.739999999999998</v>
      </c>
      <c r="N540" t="str">
        <f t="shared" si="27"/>
        <v>Robusta</v>
      </c>
      <c r="O540" t="str">
        <f t="shared" si="28"/>
        <v>Medium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VLOOKUP(C541,customers!$A$1:$I$1001,2,0)</f>
        <v>Birgit Domange</v>
      </c>
      <c r="G541" s="2" t="str">
        <f>IF(VLOOKUP(C541,customers!$A$1:$I$1001,3,0)= 0,"",VLOOKUP(C541,customers!$A$1:$I$1001,3,0))</f>
        <v>bdomangeez@yahoo.co.jp</v>
      </c>
      <c r="H541" s="2" t="str">
        <f>VLOOKUP(C541,customers!$A$1:$I$1001,7,0)</f>
        <v>United States</v>
      </c>
      <c r="I541" t="str">
        <f>INDEX(products!$A$1:$G$49,MATCH(orders!$D541,products!$A$2:$A$49,0),MATCH(I$1,products!$A$1:$G$1,0))</f>
        <v>Rob</v>
      </c>
      <c r="J541" t="str">
        <f>INDEX(products!$A$1:$G$49,MATCH(orders!$D541,products!$A$2:$A$49,0),MATCH(J$1,products!$A$1:$G$1,0))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6"/>
        <v>26.849999999999994</v>
      </c>
      <c r="N541" t="str">
        <f t="shared" si="27"/>
        <v>Robusta</v>
      </c>
      <c r="O541" t="str">
        <f t="shared" si="28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VLOOKUP(C542,customers!$A$1:$I$1001,2,0)</f>
        <v>Killian Osler</v>
      </c>
      <c r="G542" s="2" t="str">
        <f>IF(VLOOKUP(C542,customers!$A$1:$I$1001,3,0)= 0,"",VLOOKUP(C542,customers!$A$1:$I$1001,3,0))</f>
        <v>koslerf0@gmpg.org</v>
      </c>
      <c r="H542" s="2" t="str">
        <f>VLOOKUP(C542,customers!$A$1:$I$1001,7,0)</f>
        <v>United States</v>
      </c>
      <c r="I542" t="str">
        <f>INDEX(products!$A$1:$G$49,MATCH(orders!$D542,products!$A$2:$A$49,0),MATCH(I$1,products!$A$1:$G$1,0))</f>
        <v>Lib</v>
      </c>
      <c r="J542" t="str">
        <f>INDEX(products!$A$1:$G$49,MATCH(orders!$D542,products!$A$2:$A$49,0),MATCH(J$1,products!$A$1:$G$1,0))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6"/>
        <v>63.4</v>
      </c>
      <c r="N542" t="str">
        <f t="shared" si="27"/>
        <v>Liberica</v>
      </c>
      <c r="O542" t="str">
        <f t="shared" si="28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VLOOKUP(C543,customers!$A$1:$I$1001,2,0)</f>
        <v>Lora Dukes</v>
      </c>
      <c r="G543" s="2" t="str">
        <f>IF(VLOOKUP(C543,customers!$A$1:$I$1001,3,0)= 0,"",VLOOKUP(C543,customers!$A$1:$I$1001,3,0))</f>
        <v/>
      </c>
      <c r="H543" s="2" t="str">
        <f>VLOOKUP(C543,customers!$A$1:$I$1001,7,0)</f>
        <v>Ireland</v>
      </c>
      <c r="I543" t="str">
        <f>INDEX(products!$A$1:$G$49,MATCH(orders!$D543,products!$A$2:$A$49,0),MATCH(I$1,products!$A$1:$G$1,0))</f>
        <v>Ara</v>
      </c>
      <c r="J543" t="str">
        <f>INDEX(products!$A$1:$G$49,MATCH(orders!$D543,products!$A$2:$A$49,0),MATCH(J$1,products!$A$1:$G$1,0))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6"/>
        <v>22.884999999999998</v>
      </c>
      <c r="N543" t="str">
        <f t="shared" si="27"/>
        <v>Arabica</v>
      </c>
      <c r="O543" t="str">
        <f t="shared" si="28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VLOOKUP(C544,customers!$A$1:$I$1001,2,0)</f>
        <v>Zack Pellett</v>
      </c>
      <c r="G544" s="2" t="str">
        <f>IF(VLOOKUP(C544,customers!$A$1:$I$1001,3,0)= 0,"",VLOOKUP(C544,customers!$A$1:$I$1001,3,0))</f>
        <v>zpellettf2@dailymotion.com</v>
      </c>
      <c r="H544" s="2" t="str">
        <f>VLOOKUP(C544,customers!$A$1:$I$1001,7,0)</f>
        <v>United States</v>
      </c>
      <c r="I544" t="str">
        <f>INDEX(products!$A$1:$G$49,MATCH(orders!$D544,products!$A$2:$A$49,0),MATCH(I$1,products!$A$1:$G$1,0))</f>
        <v>Ara</v>
      </c>
      <c r="J544" t="str">
        <f>INDEX(products!$A$1:$G$49,MATCH(orders!$D544,products!$A$2:$A$49,0),MATCH(J$1,products!$A$1:$G$1,0))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6"/>
        <v>103.49999999999999</v>
      </c>
      <c r="N544" t="str">
        <f t="shared" si="27"/>
        <v>Arabica</v>
      </c>
      <c r="O544" t="str">
        <f t="shared" si="28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VLOOKUP(C545,customers!$A$1:$I$1001,2,0)</f>
        <v>Ilaire Sprakes</v>
      </c>
      <c r="G545" s="2" t="str">
        <f>IF(VLOOKUP(C545,customers!$A$1:$I$1001,3,0)= 0,"",VLOOKUP(C545,customers!$A$1:$I$1001,3,0))</f>
        <v>isprakesf3@spiegel.de</v>
      </c>
      <c r="H545" s="2" t="str">
        <f>VLOOKUP(C545,customers!$A$1:$I$1001,7,0)</f>
        <v>United States</v>
      </c>
      <c r="I545" t="str">
        <f>INDEX(products!$A$1:$G$49,MATCH(orders!$D545,products!$A$2:$A$49,0),MATCH(I$1,products!$A$1:$G$1,0))</f>
        <v>Rob</v>
      </c>
      <c r="J545" t="str">
        <f>INDEX(products!$A$1:$G$49,MATCH(orders!$D545,products!$A$2:$A$49,0),MATCH(J$1,products!$A$1:$G$1,0))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6"/>
        <v>54.969999999999992</v>
      </c>
      <c r="N545" t="str">
        <f t="shared" si="27"/>
        <v>Robusta</v>
      </c>
      <c r="O545" t="str">
        <f t="shared" si="28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VLOOKUP(C546,customers!$A$1:$I$1001,2,0)</f>
        <v>Heda Fromant</v>
      </c>
      <c r="G546" s="2" t="str">
        <f>IF(VLOOKUP(C546,customers!$A$1:$I$1001,3,0)= 0,"",VLOOKUP(C546,customers!$A$1:$I$1001,3,0))</f>
        <v>hfromantf4@ucsd.edu</v>
      </c>
      <c r="H546" s="2" t="str">
        <f>VLOOKUP(C546,customers!$A$1:$I$1001,7,0)</f>
        <v>United States</v>
      </c>
      <c r="I546" t="str">
        <f>INDEX(products!$A$1:$G$49,MATCH(orders!$D546,products!$A$2:$A$49,0),MATCH(I$1,products!$A$1:$G$1,0))</f>
        <v>Ara</v>
      </c>
      <c r="J546" t="str">
        <f>INDEX(products!$A$1:$G$49,MATCH(orders!$D546,products!$A$2:$A$49,0),MATCH(J$1,products!$A$1:$G$1,0))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6"/>
        <v>15.54</v>
      </c>
      <c r="N546" t="str">
        <f t="shared" si="27"/>
        <v>Arabica</v>
      </c>
      <c r="O546" t="str">
        <f t="shared" si="28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VLOOKUP(C547,customers!$A$1:$I$1001,2,0)</f>
        <v>Rufus Flear</v>
      </c>
      <c r="G547" s="2" t="str">
        <f>IF(VLOOKUP(C547,customers!$A$1:$I$1001,3,0)= 0,"",VLOOKUP(C547,customers!$A$1:$I$1001,3,0))</f>
        <v>rflearf5@artisteer.com</v>
      </c>
      <c r="H547" s="2" t="str">
        <f>VLOOKUP(C547,customers!$A$1:$I$1001,7,0)</f>
        <v>United Kingdom</v>
      </c>
      <c r="I547" t="str">
        <f>INDEX(products!$A$1:$G$49,MATCH(orders!$D547,products!$A$2:$A$49,0),MATCH(I$1,products!$A$1:$G$1,0))</f>
        <v>Lib</v>
      </c>
      <c r="J547" t="str">
        <f>INDEX(products!$A$1:$G$49,MATCH(orders!$D547,products!$A$2:$A$49,0),MATCH(J$1,products!$A$1:$G$1,0))</f>
        <v>M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6"/>
        <v>15.54</v>
      </c>
      <c r="N547" t="str">
        <f t="shared" si="27"/>
        <v>Liberica</v>
      </c>
      <c r="O547" t="str">
        <f t="shared" si="28"/>
        <v>Medium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VLOOKUP(C548,customers!$A$1:$I$1001,2,0)</f>
        <v>Dom Milella</v>
      </c>
      <c r="G548" s="2" t="str">
        <f>IF(VLOOKUP(C548,customers!$A$1:$I$1001,3,0)= 0,"",VLOOKUP(C548,customers!$A$1:$I$1001,3,0))</f>
        <v/>
      </c>
      <c r="H548" s="2" t="str">
        <f>VLOOKUP(C548,customers!$A$1:$I$1001,7,0)</f>
        <v>Ireland</v>
      </c>
      <c r="I548" t="str">
        <f>INDEX(products!$A$1:$G$49,MATCH(orders!$D548,products!$A$2:$A$49,0),MATCH(I$1,products!$A$1:$G$1,0))</f>
        <v>Exc</v>
      </c>
      <c r="J548" t="str">
        <f>INDEX(products!$A$1:$G$49,MATCH(orders!$D548,products!$A$2:$A$49,0),MATCH(J$1,products!$A$1:$G$1,0))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6"/>
        <v>83.835000000000008</v>
      </c>
      <c r="N548" t="str">
        <f t="shared" si="27"/>
        <v>Excelsa</v>
      </c>
      <c r="O548" t="str">
        <f t="shared" si="28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VLOOKUP(C549,customers!$A$1:$I$1001,2,0)</f>
        <v>Wilek Lightollers</v>
      </c>
      <c r="G549" s="2" t="str">
        <f>IF(VLOOKUP(C549,customers!$A$1:$I$1001,3,0)= 0,"",VLOOKUP(C549,customers!$A$1:$I$1001,3,0))</f>
        <v>wlightollersf9@baidu.com</v>
      </c>
      <c r="H549" s="2" t="str">
        <f>VLOOKUP(C549,customers!$A$1:$I$1001,7,0)</f>
        <v>United States</v>
      </c>
      <c r="I549" t="str">
        <f>INDEX(products!$A$1:$G$49,MATCH(orders!$D549,products!$A$2:$A$49,0),MATCH(I$1,products!$A$1:$G$1,0))</f>
        <v>Ara</v>
      </c>
      <c r="J549" t="str">
        <f>INDEX(products!$A$1:$G$49,MATCH(orders!$D549,products!$A$2:$A$49,0),MATCH(J$1,products!$A$1:$G$1,0))</f>
        <v>D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6"/>
        <v>10.754999999999999</v>
      </c>
      <c r="N549" t="str">
        <f t="shared" si="27"/>
        <v>Arabica</v>
      </c>
      <c r="O549" t="str">
        <f t="shared" si="28"/>
        <v>Dark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VLOOKUP(C550,customers!$A$1:$I$1001,2,0)</f>
        <v>Bette-ann Munden</v>
      </c>
      <c r="G550" s="2" t="str">
        <f>IF(VLOOKUP(C550,customers!$A$1:$I$1001,3,0)= 0,"",VLOOKUP(C550,customers!$A$1:$I$1001,3,0))</f>
        <v>bmundenf8@elpais.com</v>
      </c>
      <c r="H550" s="2" t="str">
        <f>VLOOKUP(C550,customers!$A$1:$I$1001,7,0)</f>
        <v>United States</v>
      </c>
      <c r="I550" t="str">
        <f>INDEX(products!$A$1:$G$49,MATCH(orders!$D550,products!$A$2:$A$49,0),MATCH(I$1,products!$A$1:$G$1,0))</f>
        <v>Lib</v>
      </c>
      <c r="J550" t="str">
        <f>INDEX(products!$A$1:$G$49,MATCH(orders!$D550,products!$A$2:$A$49,0),MATCH(J$1,products!$A$1:$G$1,0))</f>
        <v>D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6"/>
        <v>13.365</v>
      </c>
      <c r="N550" t="str">
        <f t="shared" si="27"/>
        <v>Liberica</v>
      </c>
      <c r="O550" t="str">
        <f t="shared" si="28"/>
        <v>Dark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VLOOKUP(C551,customers!$A$1:$I$1001,2,0)</f>
        <v>Wilek Lightollers</v>
      </c>
      <c r="G551" s="2" t="str">
        <f>IF(VLOOKUP(C551,customers!$A$1:$I$1001,3,0)= 0,"",VLOOKUP(C551,customers!$A$1:$I$1001,3,0))</f>
        <v>wlightollersf9@baidu.com</v>
      </c>
      <c r="H551" s="2" t="str">
        <f>VLOOKUP(C551,customers!$A$1:$I$1001,7,0)</f>
        <v>United States</v>
      </c>
      <c r="I551" t="str">
        <f>INDEX(products!$A$1:$G$49,MATCH(orders!$D551,products!$A$2:$A$49,0),MATCH(I$1,products!$A$1:$G$1,0))</f>
        <v>Lib</v>
      </c>
      <c r="J551" t="str">
        <f>INDEX(products!$A$1:$G$49,MATCH(orders!$D551,products!$A$2:$A$49,0),MATCH(J$1,products!$A$1:$G$1,0))</f>
        <v>D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6"/>
        <v>17.82</v>
      </c>
      <c r="N551" t="str">
        <f t="shared" si="27"/>
        <v>Liberica</v>
      </c>
      <c r="O551" t="str">
        <f t="shared" si="28"/>
        <v>Dark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VLOOKUP(C552,customers!$A$1:$I$1001,2,0)</f>
        <v>Nick Brakespear</v>
      </c>
      <c r="G552" s="2" t="str">
        <f>IF(VLOOKUP(C552,customers!$A$1:$I$1001,3,0)= 0,"",VLOOKUP(C552,customers!$A$1:$I$1001,3,0))</f>
        <v>nbrakespearfa@rediff.com</v>
      </c>
      <c r="H552" s="2" t="str">
        <f>VLOOKUP(C552,customers!$A$1:$I$1001,7,0)</f>
        <v>United States</v>
      </c>
      <c r="I552" t="str">
        <f>INDEX(products!$A$1:$G$49,MATCH(orders!$D552,products!$A$2:$A$49,0),MATCH(I$1,products!$A$1:$G$1,0))</f>
        <v>Lib</v>
      </c>
      <c r="J552" t="str">
        <f>INDEX(products!$A$1:$G$49,MATCH(orders!$D552,products!$A$2:$A$49,0),MATCH(J$1,products!$A$1:$G$1,0))</f>
        <v>M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6"/>
        <v>23.31</v>
      </c>
      <c r="N552" t="str">
        <f t="shared" si="27"/>
        <v>Liberica</v>
      </c>
      <c r="O552" t="str">
        <f t="shared" si="28"/>
        <v>Medium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VLOOKUP(C553,customers!$A$1:$I$1001,2,0)</f>
        <v>Malynda Glawsop</v>
      </c>
      <c r="G553" s="2" t="str">
        <f>IF(VLOOKUP(C553,customers!$A$1:$I$1001,3,0)= 0,"",VLOOKUP(C553,customers!$A$1:$I$1001,3,0))</f>
        <v>mglawsopfb@reverbnation.com</v>
      </c>
      <c r="H553" s="2" t="str">
        <f>VLOOKUP(C553,customers!$A$1:$I$1001,7,0)</f>
        <v>United States</v>
      </c>
      <c r="I553" t="str">
        <f>INDEX(products!$A$1:$G$49,MATCH(orders!$D553,products!$A$2:$A$49,0),MATCH(I$1,products!$A$1:$G$1,0))</f>
        <v>Exc</v>
      </c>
      <c r="J553" t="str">
        <f>INDEX(products!$A$1:$G$49,MATCH(orders!$D553,products!$A$2:$A$49,0),MATCH(J$1,products!$A$1:$G$1,0))</f>
        <v>M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6"/>
        <v>7.29</v>
      </c>
      <c r="N553" t="str">
        <f t="shared" si="27"/>
        <v>Excelsa</v>
      </c>
      <c r="O553" t="str">
        <f t="shared" si="28"/>
        <v>Medium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VLOOKUP(C554,customers!$A$1:$I$1001,2,0)</f>
        <v>Granville Alberts</v>
      </c>
      <c r="G554" s="2" t="str">
        <f>IF(VLOOKUP(C554,customers!$A$1:$I$1001,3,0)= 0,"",VLOOKUP(C554,customers!$A$1:$I$1001,3,0))</f>
        <v>galbertsfc@etsy.com</v>
      </c>
      <c r="H554" s="2" t="str">
        <f>VLOOKUP(C554,customers!$A$1:$I$1001,7,0)</f>
        <v>United Kingdom</v>
      </c>
      <c r="I554" t="str">
        <f>INDEX(products!$A$1:$G$49,MATCH(orders!$D554,products!$A$2:$A$49,0),MATCH(I$1,products!$A$1:$G$1,0))</f>
        <v>Lib</v>
      </c>
      <c r="J554" t="str">
        <f>INDEX(products!$A$1:$G$49,MATCH(orders!$D554,products!$A$2:$A$49,0),MATCH(J$1,products!$A$1:$G$1,0))</f>
        <v>D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6"/>
        <v>17.82</v>
      </c>
      <c r="N554" t="str">
        <f t="shared" si="27"/>
        <v>Liberica</v>
      </c>
      <c r="O554" t="str">
        <f t="shared" si="28"/>
        <v>Dark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VLOOKUP(C555,customers!$A$1:$I$1001,2,0)</f>
        <v>Vasily Polglase</v>
      </c>
      <c r="G555" s="2" t="str">
        <f>IF(VLOOKUP(C555,customers!$A$1:$I$1001,3,0)= 0,"",VLOOKUP(C555,customers!$A$1:$I$1001,3,0))</f>
        <v>vpolglasefd@about.me</v>
      </c>
      <c r="H555" s="2" t="str">
        <f>VLOOKUP(C555,customers!$A$1:$I$1001,7,0)</f>
        <v>United States</v>
      </c>
      <c r="I555" t="str">
        <f>INDEX(products!$A$1:$G$49,MATCH(orders!$D555,products!$A$2:$A$49,0),MATCH(I$1,products!$A$1:$G$1,0))</f>
        <v>Exc</v>
      </c>
      <c r="J555" t="str">
        <f>INDEX(products!$A$1:$G$49,MATCH(orders!$D555,products!$A$2:$A$49,0),MATCH(J$1,products!$A$1:$G$1,0))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6"/>
        <v>68.75</v>
      </c>
      <c r="N555" t="str">
        <f t="shared" si="27"/>
        <v>Excelsa</v>
      </c>
      <c r="O555" t="str">
        <f t="shared" si="28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VLOOKUP(C556,customers!$A$1:$I$1001,2,0)</f>
        <v>Madelaine Sharples</v>
      </c>
      <c r="G556" s="2" t="str">
        <f>IF(VLOOKUP(C556,customers!$A$1:$I$1001,3,0)= 0,"",VLOOKUP(C556,customers!$A$1:$I$1001,3,0))</f>
        <v/>
      </c>
      <c r="H556" s="2" t="str">
        <f>VLOOKUP(C556,customers!$A$1:$I$1001,7,0)</f>
        <v>United Kingdom</v>
      </c>
      <c r="I556" t="str">
        <f>INDEX(products!$A$1:$G$49,MATCH(orders!$D556,products!$A$2:$A$49,0),MATCH(I$1,products!$A$1:$G$1,0))</f>
        <v>Rob</v>
      </c>
      <c r="J556" t="str">
        <f>INDEX(products!$A$1:$G$49,MATCH(orders!$D556,products!$A$2:$A$49,0),MATCH(J$1,products!$A$1:$G$1,0))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6"/>
        <v>54.969999999999992</v>
      </c>
      <c r="N556" t="str">
        <f t="shared" si="27"/>
        <v>Robusta</v>
      </c>
      <c r="O556" t="str">
        <f t="shared" si="28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VLOOKUP(C557,customers!$A$1:$I$1001,2,0)</f>
        <v>Sigfrid Busch</v>
      </c>
      <c r="G557" s="2" t="str">
        <f>IF(VLOOKUP(C557,customers!$A$1:$I$1001,3,0)= 0,"",VLOOKUP(C557,customers!$A$1:$I$1001,3,0))</f>
        <v>sbuschff@so-net.ne.jp</v>
      </c>
      <c r="H557" s="2" t="str">
        <f>VLOOKUP(C557,customers!$A$1:$I$1001,7,0)</f>
        <v>Ireland</v>
      </c>
      <c r="I557" t="str">
        <f>INDEX(products!$A$1:$G$49,MATCH(orders!$D557,products!$A$2:$A$49,0),MATCH(I$1,products!$A$1:$G$1,0))</f>
        <v>Exc</v>
      </c>
      <c r="J557" t="str">
        <f>INDEX(products!$A$1:$G$49,MATCH(orders!$D557,products!$A$2:$A$49,0),MATCH(J$1,products!$A$1:$G$1,0))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6"/>
        <v>82.5</v>
      </c>
      <c r="N557" t="str">
        <f t="shared" si="27"/>
        <v>Excelsa</v>
      </c>
      <c r="O557" t="str">
        <f t="shared" si="28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VLOOKUP(C558,customers!$A$1:$I$1001,2,0)</f>
        <v>Cissiee Raisbeck</v>
      </c>
      <c r="G558" s="2" t="str">
        <f>IF(VLOOKUP(C558,customers!$A$1:$I$1001,3,0)= 0,"",VLOOKUP(C558,customers!$A$1:$I$1001,3,0))</f>
        <v>craisbeckfg@webnode.com</v>
      </c>
      <c r="H558" s="2" t="str">
        <f>VLOOKUP(C558,customers!$A$1:$I$1001,7,0)</f>
        <v>United States</v>
      </c>
      <c r="I558" t="str">
        <f>INDEX(products!$A$1:$G$49,MATCH(orders!$D558,products!$A$2:$A$49,0),MATCH(I$1,products!$A$1:$G$1,0))</f>
        <v>Lib</v>
      </c>
      <c r="J558" t="str">
        <f>INDEX(products!$A$1:$G$49,MATCH(orders!$D558,products!$A$2:$A$49,0),MATCH(J$1,products!$A$1:$G$1,0))</f>
        <v>L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6"/>
        <v>8.73</v>
      </c>
      <c r="N558" t="str">
        <f t="shared" si="27"/>
        <v>Liberica</v>
      </c>
      <c r="O558" t="str">
        <f t="shared" si="28"/>
        <v>Light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VLOOKUP(C559,customers!$A$1:$I$1001,2,0)</f>
        <v>Marja Urion</v>
      </c>
      <c r="G559" s="2" t="str">
        <f>IF(VLOOKUP(C559,customers!$A$1:$I$1001,3,0)= 0,"",VLOOKUP(C559,customers!$A$1:$I$1001,3,0))</f>
        <v>murione5@alexa.com</v>
      </c>
      <c r="H559" s="2" t="str">
        <f>VLOOKUP(C559,customers!$A$1:$I$1001,7,0)</f>
        <v>Ireland</v>
      </c>
      <c r="I559" t="str">
        <f>INDEX(products!$A$1:$G$49,MATCH(orders!$D559,products!$A$2:$A$49,0),MATCH(I$1,products!$A$1:$G$1,0))</f>
        <v>Exc</v>
      </c>
      <c r="J559" t="str">
        <f>INDEX(products!$A$1:$G$49,MATCH(orders!$D559,products!$A$2:$A$49,0),MATCH(J$1,products!$A$1:$G$1,0))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6"/>
        <v>59.4</v>
      </c>
      <c r="N559" t="str">
        <f t="shared" si="27"/>
        <v>Excelsa</v>
      </c>
      <c r="O559" t="str">
        <f t="shared" si="28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VLOOKUP(C560,customers!$A$1:$I$1001,2,0)</f>
        <v>Kenton Wetherick</v>
      </c>
      <c r="G560" s="2" t="str">
        <f>IF(VLOOKUP(C560,customers!$A$1:$I$1001,3,0)= 0,"",VLOOKUP(C560,customers!$A$1:$I$1001,3,0))</f>
        <v/>
      </c>
      <c r="H560" s="2" t="str">
        <f>VLOOKUP(C560,customers!$A$1:$I$1001,7,0)</f>
        <v>United States</v>
      </c>
      <c r="I560" t="str">
        <f>INDEX(products!$A$1:$G$49,MATCH(orders!$D560,products!$A$2:$A$49,0),MATCH(I$1,products!$A$1:$G$1,0))</f>
        <v>Lib</v>
      </c>
      <c r="J560" t="str">
        <f>INDEX(products!$A$1:$G$49,MATCH(orders!$D560,products!$A$2:$A$49,0),MATCH(J$1,products!$A$1:$G$1,0))</f>
        <v>M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6"/>
        <v>15.54</v>
      </c>
      <c r="N560" t="str">
        <f t="shared" si="27"/>
        <v>Liberica</v>
      </c>
      <c r="O560" t="str">
        <f t="shared" si="28"/>
        <v>Medium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VLOOKUP(C561,customers!$A$1:$I$1001,2,0)</f>
        <v>Reamonn Aynold</v>
      </c>
      <c r="G561" s="2" t="str">
        <f>IF(VLOOKUP(C561,customers!$A$1:$I$1001,3,0)= 0,"",VLOOKUP(C561,customers!$A$1:$I$1001,3,0))</f>
        <v>raynoldfj@ustream.tv</v>
      </c>
      <c r="H561" s="2" t="str">
        <f>VLOOKUP(C561,customers!$A$1:$I$1001,7,0)</f>
        <v>United States</v>
      </c>
      <c r="I561" t="str">
        <f>INDEX(products!$A$1:$G$49,MATCH(orders!$D561,products!$A$2:$A$49,0),MATCH(I$1,products!$A$1:$G$1,0))</f>
        <v>Ara</v>
      </c>
      <c r="J561" t="str">
        <f>INDEX(products!$A$1:$G$49,MATCH(orders!$D561,products!$A$2:$A$49,0),MATCH(J$1,products!$A$1:$G$1,0))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6"/>
        <v>38.849999999999994</v>
      </c>
      <c r="N561" t="str">
        <f t="shared" si="27"/>
        <v>Arabica</v>
      </c>
      <c r="O561" t="str">
        <f t="shared" si="28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VLOOKUP(C562,customers!$A$1:$I$1001,2,0)</f>
        <v>Hatty Dovydenas</v>
      </c>
      <c r="G562" s="2" t="str">
        <f>IF(VLOOKUP(C562,customers!$A$1:$I$1001,3,0)= 0,"",VLOOKUP(C562,customers!$A$1:$I$1001,3,0))</f>
        <v/>
      </c>
      <c r="H562" s="2" t="str">
        <f>VLOOKUP(C562,customers!$A$1:$I$1001,7,0)</f>
        <v>United States</v>
      </c>
      <c r="I562" t="str">
        <f>INDEX(products!$A$1:$G$49,MATCH(orders!$D562,products!$A$2:$A$49,0),MATCH(I$1,products!$A$1:$G$1,0))</f>
        <v>Exc</v>
      </c>
      <c r="J562" t="str">
        <f>INDEX(products!$A$1:$G$49,MATCH(orders!$D562,products!$A$2:$A$49,0),MATCH(J$1,products!$A$1:$G$1,0))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6"/>
        <v>189.74999999999997</v>
      </c>
      <c r="N562" t="str">
        <f t="shared" si="27"/>
        <v>Excelsa</v>
      </c>
      <c r="O562" t="str">
        <f t="shared" si="28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VLOOKUP(C563,customers!$A$1:$I$1001,2,0)</f>
        <v>Nathaniel Bloxland</v>
      </c>
      <c r="G563" s="2" t="str">
        <f>IF(VLOOKUP(C563,customers!$A$1:$I$1001,3,0)= 0,"",VLOOKUP(C563,customers!$A$1:$I$1001,3,0))</f>
        <v/>
      </c>
      <c r="H563" s="2" t="str">
        <f>VLOOKUP(C563,customers!$A$1:$I$1001,7,0)</f>
        <v>Ireland</v>
      </c>
      <c r="I563" t="str">
        <f>INDEX(products!$A$1:$G$49,MATCH(orders!$D563,products!$A$2:$A$49,0),MATCH(I$1,products!$A$1:$G$1,0))</f>
        <v>Ara</v>
      </c>
      <c r="J563" t="str">
        <f>INDEX(products!$A$1:$G$49,MATCH(orders!$D563,products!$A$2:$A$49,0),MATCH(J$1,products!$A$1:$G$1,0))</f>
        <v>M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6"/>
        <v>17.91</v>
      </c>
      <c r="N563" t="str">
        <f t="shared" si="27"/>
        <v>Arabica</v>
      </c>
      <c r="O563" t="str">
        <f t="shared" si="28"/>
        <v>Medium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VLOOKUP(C564,customers!$A$1:$I$1001,2,0)</f>
        <v>Brendan Grece</v>
      </c>
      <c r="G564" s="2" t="str">
        <f>IF(VLOOKUP(C564,customers!$A$1:$I$1001,3,0)= 0,"",VLOOKUP(C564,customers!$A$1:$I$1001,3,0))</f>
        <v>bgrecefm@naver.com</v>
      </c>
      <c r="H564" s="2" t="str">
        <f>VLOOKUP(C564,customers!$A$1:$I$1001,7,0)</f>
        <v>United Kingdom</v>
      </c>
      <c r="I564" t="str">
        <f>INDEX(products!$A$1:$G$49,MATCH(orders!$D564,products!$A$2:$A$49,0),MATCH(I$1,products!$A$1:$G$1,0))</f>
        <v>Rob</v>
      </c>
      <c r="J564" t="str">
        <f>INDEX(products!$A$1:$G$49,MATCH(orders!$D564,products!$A$2:$A$49,0),MATCH(J$1,products!$A$1:$G$1,0))</f>
        <v>D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6"/>
        <v>28.53</v>
      </c>
      <c r="N564" t="str">
        <f t="shared" si="27"/>
        <v>Robusta</v>
      </c>
      <c r="O564" t="str">
        <f t="shared" si="28"/>
        <v>Dark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VLOOKUP(C565,customers!$A$1:$I$1001,2,0)</f>
        <v>Don Flintiff</v>
      </c>
      <c r="G565" s="2" t="str">
        <f>IF(VLOOKUP(C565,customers!$A$1:$I$1001,3,0)= 0,"",VLOOKUP(C565,customers!$A$1:$I$1001,3,0))</f>
        <v>dflintiffg1@e-recht24.de</v>
      </c>
      <c r="H565" s="2" t="str">
        <f>VLOOKUP(C565,customers!$A$1:$I$1001,7,0)</f>
        <v>United Kingdom</v>
      </c>
      <c r="I565" t="str">
        <f>INDEX(products!$A$1:$G$49,MATCH(orders!$D565,products!$A$2:$A$49,0),MATCH(I$1,products!$A$1:$G$1,0))</f>
        <v>Exc</v>
      </c>
      <c r="J565" t="str">
        <f>INDEX(products!$A$1:$G$49,MATCH(orders!$D565,products!$A$2:$A$49,0),MATCH(J$1,products!$A$1:$G$1,0))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6"/>
        <v>82.5</v>
      </c>
      <c r="N565" t="str">
        <f t="shared" si="27"/>
        <v>Excelsa</v>
      </c>
      <c r="O565" t="str">
        <f t="shared" si="28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VLOOKUP(C566,customers!$A$1:$I$1001,2,0)</f>
        <v>Abbe Thys</v>
      </c>
      <c r="G566" s="2" t="str">
        <f>IF(VLOOKUP(C566,customers!$A$1:$I$1001,3,0)= 0,"",VLOOKUP(C566,customers!$A$1:$I$1001,3,0))</f>
        <v>athysfo@cdc.gov</v>
      </c>
      <c r="H566" s="2" t="str">
        <f>VLOOKUP(C566,customers!$A$1:$I$1001,7,0)</f>
        <v>United States</v>
      </c>
      <c r="I566" t="str">
        <f>INDEX(products!$A$1:$G$49,MATCH(orders!$D566,products!$A$2:$A$49,0),MATCH(I$1,products!$A$1:$G$1,0))</f>
        <v>Rob</v>
      </c>
      <c r="J566" t="str">
        <f>INDEX(products!$A$1:$G$49,MATCH(orders!$D566,products!$A$2:$A$49,0),MATCH(J$1,products!$A$1:$G$1,0))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6"/>
        <v>14.339999999999998</v>
      </c>
      <c r="N566" t="str">
        <f t="shared" si="27"/>
        <v>Robusta</v>
      </c>
      <c r="O566" t="str">
        <f t="shared" si="28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VLOOKUP(C567,customers!$A$1:$I$1001,2,0)</f>
        <v>Jackquelin Chugg</v>
      </c>
      <c r="G567" s="2" t="str">
        <f>IF(VLOOKUP(C567,customers!$A$1:$I$1001,3,0)= 0,"",VLOOKUP(C567,customers!$A$1:$I$1001,3,0))</f>
        <v>jchuggfp@about.me</v>
      </c>
      <c r="H567" s="2" t="str">
        <f>VLOOKUP(C567,customers!$A$1:$I$1001,7,0)</f>
        <v>United States</v>
      </c>
      <c r="I567" t="str">
        <f>INDEX(products!$A$1:$G$49,MATCH(orders!$D567,products!$A$2:$A$49,0),MATCH(I$1,products!$A$1:$G$1,0))</f>
        <v>Rob</v>
      </c>
      <c r="J567" t="str">
        <f>INDEX(products!$A$1:$G$49,MATCH(orders!$D567,products!$A$2:$A$49,0),MATCH(J$1,products!$A$1:$G$1,0))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6"/>
        <v>82.339999999999989</v>
      </c>
      <c r="N567" t="str">
        <f t="shared" si="27"/>
        <v>Robusta</v>
      </c>
      <c r="O567" t="str">
        <f t="shared" si="28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VLOOKUP(C568,customers!$A$1:$I$1001,2,0)</f>
        <v>Audra Kelston</v>
      </c>
      <c r="G568" s="2" t="str">
        <f>IF(VLOOKUP(C568,customers!$A$1:$I$1001,3,0)= 0,"",VLOOKUP(C568,customers!$A$1:$I$1001,3,0))</f>
        <v>akelstonfq@sakura.ne.jp</v>
      </c>
      <c r="H568" s="2" t="str">
        <f>VLOOKUP(C568,customers!$A$1:$I$1001,7,0)</f>
        <v>United States</v>
      </c>
      <c r="I568" t="str">
        <f>INDEX(products!$A$1:$G$49,MATCH(orders!$D568,products!$A$2:$A$49,0),MATCH(I$1,products!$A$1:$G$1,0))</f>
        <v>Ara</v>
      </c>
      <c r="J568" t="str">
        <f>INDEX(products!$A$1:$G$49,MATCH(orders!$D568,products!$A$2:$A$49,0),MATCH(J$1,products!$A$1:$G$1,0))</f>
        <v>L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6"/>
        <v>20.25</v>
      </c>
      <c r="N568" t="str">
        <f t="shared" si="27"/>
        <v>Arabica</v>
      </c>
      <c r="O568" t="str">
        <f t="shared" si="28"/>
        <v>Light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VLOOKUP(C569,customers!$A$1:$I$1001,2,0)</f>
        <v>Elvina Angel</v>
      </c>
      <c r="G569" s="2" t="str">
        <f>IF(VLOOKUP(C569,customers!$A$1:$I$1001,3,0)= 0,"",VLOOKUP(C569,customers!$A$1:$I$1001,3,0))</f>
        <v/>
      </c>
      <c r="H569" s="2" t="str">
        <f>VLOOKUP(C569,customers!$A$1:$I$1001,7,0)</f>
        <v>Ireland</v>
      </c>
      <c r="I569" t="str">
        <f>INDEX(products!$A$1:$G$49,MATCH(orders!$D569,products!$A$2:$A$49,0),MATCH(I$1,products!$A$1:$G$1,0))</f>
        <v>Rob</v>
      </c>
      <c r="J569" t="str">
        <f>INDEX(products!$A$1:$G$49,MATCH(orders!$D569,products!$A$2:$A$49,0),MATCH(J$1,products!$A$1:$G$1,0))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6"/>
        <v>164.90999999999997</v>
      </c>
      <c r="N569" t="str">
        <f t="shared" si="27"/>
        <v>Robusta</v>
      </c>
      <c r="O569" t="str">
        <f t="shared" si="28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VLOOKUP(C570,customers!$A$1:$I$1001,2,0)</f>
        <v>Claiborne Mottram</v>
      </c>
      <c r="G570" s="2" t="str">
        <f>IF(VLOOKUP(C570,customers!$A$1:$I$1001,3,0)= 0,"",VLOOKUP(C570,customers!$A$1:$I$1001,3,0))</f>
        <v>cmottramfs@harvard.edu</v>
      </c>
      <c r="H570" s="2" t="str">
        <f>VLOOKUP(C570,customers!$A$1:$I$1001,7,0)</f>
        <v>United States</v>
      </c>
      <c r="I570" t="str">
        <f>INDEX(products!$A$1:$G$49,MATCH(orders!$D570,products!$A$2:$A$49,0),MATCH(I$1,products!$A$1:$G$1,0))</f>
        <v>Rob</v>
      </c>
      <c r="J570" t="str">
        <f>INDEX(products!$A$1:$G$49,MATCH(orders!$D570,products!$A$2:$A$49,0),MATCH(J$1,products!$A$1:$G$1,0))</f>
        <v>D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6"/>
        <v>19.02</v>
      </c>
      <c r="N570" t="str">
        <f t="shared" si="27"/>
        <v>Robusta</v>
      </c>
      <c r="O570" t="str">
        <f t="shared" si="28"/>
        <v>Dark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VLOOKUP(C571,customers!$A$1:$I$1001,2,0)</f>
        <v>Don Flintiff</v>
      </c>
      <c r="G571" s="2" t="str">
        <f>IF(VLOOKUP(C571,customers!$A$1:$I$1001,3,0)= 0,"",VLOOKUP(C571,customers!$A$1:$I$1001,3,0))</f>
        <v>dflintiffg1@e-recht24.de</v>
      </c>
      <c r="H571" s="2" t="str">
        <f>VLOOKUP(C571,customers!$A$1:$I$1001,7,0)</f>
        <v>United Kingdom</v>
      </c>
      <c r="I571" t="str">
        <f>INDEX(products!$A$1:$G$49,MATCH(orders!$D571,products!$A$2:$A$49,0),MATCH(I$1,products!$A$1:$G$1,0))</f>
        <v>Ara</v>
      </c>
      <c r="J571" t="str">
        <f>INDEX(products!$A$1:$G$49,MATCH(orders!$D571,products!$A$2:$A$49,0),MATCH(J$1,products!$A$1:$G$1,0))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6"/>
        <v>137.31</v>
      </c>
      <c r="N571" t="str">
        <f t="shared" si="27"/>
        <v>Arabica</v>
      </c>
      <c r="O571" t="str">
        <f t="shared" si="28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VLOOKUP(C572,customers!$A$1:$I$1001,2,0)</f>
        <v>Donalt Sangwin</v>
      </c>
      <c r="G572" s="2" t="str">
        <f>IF(VLOOKUP(C572,customers!$A$1:$I$1001,3,0)= 0,"",VLOOKUP(C572,customers!$A$1:$I$1001,3,0))</f>
        <v>dsangwinfu@weebly.com</v>
      </c>
      <c r="H572" s="2" t="str">
        <f>VLOOKUP(C572,customers!$A$1:$I$1001,7,0)</f>
        <v>United States</v>
      </c>
      <c r="I572" t="str">
        <f>INDEX(products!$A$1:$G$49,MATCH(orders!$D572,products!$A$2:$A$49,0),MATCH(I$1,products!$A$1:$G$1,0))</f>
        <v>Ara</v>
      </c>
      <c r="J572" t="str">
        <f>INDEX(products!$A$1:$G$49,MATCH(orders!$D572,products!$A$2:$A$49,0),MATCH(J$1,products!$A$1:$G$1,0))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6"/>
        <v>27</v>
      </c>
      <c r="N572" t="str">
        <f t="shared" si="27"/>
        <v>Arabica</v>
      </c>
      <c r="O572" t="str">
        <f t="shared" si="28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VLOOKUP(C573,customers!$A$1:$I$1001,2,0)</f>
        <v>Elizabet Aizikowitz</v>
      </c>
      <c r="G573" s="2" t="str">
        <f>IF(VLOOKUP(C573,customers!$A$1:$I$1001,3,0)= 0,"",VLOOKUP(C573,customers!$A$1:$I$1001,3,0))</f>
        <v>eaizikowitzfv@virginia.edu</v>
      </c>
      <c r="H573" s="2" t="str">
        <f>VLOOKUP(C573,customers!$A$1:$I$1001,7,0)</f>
        <v>United Kingdom</v>
      </c>
      <c r="I573" t="str">
        <f>INDEX(products!$A$1:$G$49,MATCH(orders!$D573,products!$A$2:$A$49,0),MATCH(I$1,products!$A$1:$G$1,0))</f>
        <v>Exc</v>
      </c>
      <c r="J573" t="str">
        <f>INDEX(products!$A$1:$G$49,MATCH(orders!$D573,products!$A$2:$A$49,0),MATCH(J$1,products!$A$1:$G$1,0))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6"/>
        <v>35.64</v>
      </c>
      <c r="N573" t="str">
        <f t="shared" si="27"/>
        <v>Excelsa</v>
      </c>
      <c r="O573" t="str">
        <f t="shared" si="28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VLOOKUP(C574,customers!$A$1:$I$1001,2,0)</f>
        <v>Herbie Peppard</v>
      </c>
      <c r="G574" s="2" t="str">
        <f>IF(VLOOKUP(C574,customers!$A$1:$I$1001,3,0)= 0,"",VLOOKUP(C574,customers!$A$1:$I$1001,3,0))</f>
        <v/>
      </c>
      <c r="H574" s="2" t="str">
        <f>VLOOKUP(C574,customers!$A$1:$I$1001,7,0)</f>
        <v>United States</v>
      </c>
      <c r="I574" t="str">
        <f>INDEX(products!$A$1:$G$49,MATCH(orders!$D574,products!$A$2:$A$49,0),MATCH(I$1,products!$A$1:$G$1,0))</f>
        <v>Ara</v>
      </c>
      <c r="J574" t="str">
        <f>INDEX(products!$A$1:$G$49,MATCH(orders!$D574,products!$A$2:$A$49,0),MATCH(J$1,products!$A$1:$G$1,0))</f>
        <v>M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6"/>
        <v>5.97</v>
      </c>
      <c r="N574" t="str">
        <f t="shared" si="27"/>
        <v>Arabica</v>
      </c>
      <c r="O574" t="str">
        <f t="shared" si="28"/>
        <v>Medium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VLOOKUP(C575,customers!$A$1:$I$1001,2,0)</f>
        <v>Cornie Venour</v>
      </c>
      <c r="G575" s="2" t="str">
        <f>IF(VLOOKUP(C575,customers!$A$1:$I$1001,3,0)= 0,"",VLOOKUP(C575,customers!$A$1:$I$1001,3,0))</f>
        <v>cvenourfx@ask.com</v>
      </c>
      <c r="H575" s="2" t="str">
        <f>VLOOKUP(C575,customers!$A$1:$I$1001,7,0)</f>
        <v>United States</v>
      </c>
      <c r="I575" t="str">
        <f>INDEX(products!$A$1:$G$49,MATCH(orders!$D575,products!$A$2:$A$49,0),MATCH(I$1,products!$A$1:$G$1,0))</f>
        <v>Ara</v>
      </c>
      <c r="J575" t="str">
        <f>INDEX(products!$A$1:$G$49,MATCH(orders!$D575,products!$A$2:$A$49,0),MATCH(J$1,products!$A$1:$G$1,0))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6"/>
        <v>67.5</v>
      </c>
      <c r="N575" t="str">
        <f t="shared" si="27"/>
        <v>Arabica</v>
      </c>
      <c r="O575" t="str">
        <f t="shared" si="28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VLOOKUP(C576,customers!$A$1:$I$1001,2,0)</f>
        <v>Maggy Harby</v>
      </c>
      <c r="G576" s="2" t="str">
        <f>IF(VLOOKUP(C576,customers!$A$1:$I$1001,3,0)= 0,"",VLOOKUP(C576,customers!$A$1:$I$1001,3,0))</f>
        <v>mharbyfy@163.com</v>
      </c>
      <c r="H576" s="2" t="str">
        <f>VLOOKUP(C576,customers!$A$1:$I$1001,7,0)</f>
        <v>United States</v>
      </c>
      <c r="I576" t="str">
        <f>INDEX(products!$A$1:$G$49,MATCH(orders!$D576,products!$A$2:$A$49,0),MATCH(I$1,products!$A$1:$G$1,0))</f>
        <v>Ara</v>
      </c>
      <c r="J576" t="str">
        <f>INDEX(products!$A$1:$G$49,MATCH(orders!$D576,products!$A$2:$A$49,0),MATCH(J$1,products!$A$1:$G$1,0))</f>
        <v>D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6"/>
        <v>21.509999999999998</v>
      </c>
      <c r="N576" t="str">
        <f t="shared" si="27"/>
        <v>Arabica</v>
      </c>
      <c r="O576" t="str">
        <f t="shared" si="28"/>
        <v>Dark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VLOOKUP(C577,customers!$A$1:$I$1001,2,0)</f>
        <v>Reggie Thickpenny</v>
      </c>
      <c r="G577" s="2" t="str">
        <f>IF(VLOOKUP(C577,customers!$A$1:$I$1001,3,0)= 0,"",VLOOKUP(C577,customers!$A$1:$I$1001,3,0))</f>
        <v>rthickpennyfz@cafepress.com</v>
      </c>
      <c r="H577" s="2" t="str">
        <f>VLOOKUP(C577,customers!$A$1:$I$1001,7,0)</f>
        <v>United States</v>
      </c>
      <c r="I577" t="str">
        <f>INDEX(products!$A$1:$G$49,MATCH(orders!$D577,products!$A$2:$A$49,0),MATCH(I$1,products!$A$1:$G$1,0))</f>
        <v>Lib</v>
      </c>
      <c r="J577" t="str">
        <f>INDEX(products!$A$1:$G$49,MATCH(orders!$D577,products!$A$2:$A$49,0),MATCH(J$1,products!$A$1:$G$1,0))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6"/>
        <v>66.929999999999993</v>
      </c>
      <c r="N577" t="str">
        <f t="shared" si="27"/>
        <v>Liberica</v>
      </c>
      <c r="O577" t="str">
        <f t="shared" si="28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VLOOKUP(C578,customers!$A$1:$I$1001,2,0)</f>
        <v>Phyllys Ormerod</v>
      </c>
      <c r="G578" s="2" t="str">
        <f>IF(VLOOKUP(C578,customers!$A$1:$I$1001,3,0)= 0,"",VLOOKUP(C578,customers!$A$1:$I$1001,3,0))</f>
        <v>pormerodg0@redcross.org</v>
      </c>
      <c r="H578" s="2" t="str">
        <f>VLOOKUP(C578,customers!$A$1:$I$1001,7,0)</f>
        <v>United States</v>
      </c>
      <c r="I578" t="str">
        <f>INDEX(products!$A$1:$G$49,MATCH(orders!$D578,products!$A$2:$A$49,0),MATCH(I$1,products!$A$1:$G$1,0))</f>
        <v>Ara</v>
      </c>
      <c r="J578" t="str">
        <f>INDEX(products!$A$1:$G$49,MATCH(orders!$D578,products!$A$2:$A$49,0),MATCH(J$1,products!$A$1:$G$1,0))</f>
        <v>M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6"/>
        <v>17.91</v>
      </c>
      <c r="N578" t="str">
        <f t="shared" si="27"/>
        <v>Arabica</v>
      </c>
      <c r="O578" t="str">
        <f t="shared" si="28"/>
        <v>Medium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VLOOKUP(C579,customers!$A$1:$I$1001,2,0)</f>
        <v>Don Flintiff</v>
      </c>
      <c r="G579" s="2" t="str">
        <f>IF(VLOOKUP(C579,customers!$A$1:$I$1001,3,0)= 0,"",VLOOKUP(C579,customers!$A$1:$I$1001,3,0))</f>
        <v>dflintiffg1@e-recht24.de</v>
      </c>
      <c r="H579" s="2" t="str">
        <f>VLOOKUP(C579,customers!$A$1:$I$1001,7,0)</f>
        <v>United Kingdom</v>
      </c>
      <c r="I579" t="str">
        <f>INDEX(products!$A$1:$G$49,MATCH(orders!$D579,products!$A$2:$A$49,0),MATCH(I$1,products!$A$1:$G$1,0))</f>
        <v>Lib</v>
      </c>
      <c r="J579" t="str">
        <f>INDEX(products!$A$1:$G$49,MATCH(orders!$D579,products!$A$2:$A$49,0),MATCH(J$1,products!$A$1:$G$1,0))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9">L579*E579</f>
        <v>58.2</v>
      </c>
      <c r="N579" t="str">
        <f t="shared" si="27"/>
        <v>Liberica</v>
      </c>
      <c r="O579" t="str">
        <f t="shared" si="28"/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VLOOKUP(C580,customers!$A$1:$I$1001,2,0)</f>
        <v>Tymon Zanetti</v>
      </c>
      <c r="G580" s="2" t="str">
        <f>IF(VLOOKUP(C580,customers!$A$1:$I$1001,3,0)= 0,"",VLOOKUP(C580,customers!$A$1:$I$1001,3,0))</f>
        <v>tzanettig2@gravatar.com</v>
      </c>
      <c r="H580" s="2" t="str">
        <f>VLOOKUP(C580,customers!$A$1:$I$1001,7,0)</f>
        <v>Ireland</v>
      </c>
      <c r="I580" t="str">
        <f>INDEX(products!$A$1:$G$49,MATCH(orders!$D580,products!$A$2:$A$49,0),MATCH(I$1,products!$A$1:$G$1,0))</f>
        <v>Lib</v>
      </c>
      <c r="J580" t="str">
        <f>INDEX(products!$A$1:$G$49,MATCH(orders!$D580,products!$A$2:$A$49,0),MATCH(J$1,products!$A$1:$G$1,0))</f>
        <v>D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9"/>
        <v>13.365</v>
      </c>
      <c r="N580" t="str">
        <f t="shared" si="27"/>
        <v>Liberica</v>
      </c>
      <c r="O580" t="str">
        <f t="shared" si="28"/>
        <v>Dark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VLOOKUP(C581,customers!$A$1:$I$1001,2,0)</f>
        <v>Tymon Zanetti</v>
      </c>
      <c r="G581" s="2" t="str">
        <f>IF(VLOOKUP(C581,customers!$A$1:$I$1001,3,0)= 0,"",VLOOKUP(C581,customers!$A$1:$I$1001,3,0))</f>
        <v>tzanettig2@gravatar.com</v>
      </c>
      <c r="H581" s="2" t="str">
        <f>VLOOKUP(C581,customers!$A$1:$I$1001,7,0)</f>
        <v>Ireland</v>
      </c>
      <c r="I581" t="str">
        <f>INDEX(products!$A$1:$G$49,MATCH(orders!$D581,products!$A$2:$A$49,0),MATCH(I$1,products!$A$1:$G$1,0))</f>
        <v>Ara</v>
      </c>
      <c r="J581" t="str">
        <f>INDEX(products!$A$1:$G$49,MATCH(orders!$D581,products!$A$2:$A$49,0),MATCH(J$1,products!$A$1:$G$1,0))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9"/>
        <v>33.75</v>
      </c>
      <c r="N581" t="str">
        <f t="shared" si="27"/>
        <v>Arabica</v>
      </c>
      <c r="O581" t="str">
        <f t="shared" si="28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VLOOKUP(C582,customers!$A$1:$I$1001,2,0)</f>
        <v>Reinaldos Kirtley</v>
      </c>
      <c r="G582" s="2" t="str">
        <f>IF(VLOOKUP(C582,customers!$A$1:$I$1001,3,0)= 0,"",VLOOKUP(C582,customers!$A$1:$I$1001,3,0))</f>
        <v>rkirtleyg4@hatena.ne.jp</v>
      </c>
      <c r="H582" s="2" t="str">
        <f>VLOOKUP(C582,customers!$A$1:$I$1001,7,0)</f>
        <v>United States</v>
      </c>
      <c r="I582" t="str">
        <f>INDEX(products!$A$1:$G$49,MATCH(orders!$D582,products!$A$2:$A$49,0),MATCH(I$1,products!$A$1:$G$1,0))</f>
        <v>Exc</v>
      </c>
      <c r="J582" t="str">
        <f>INDEX(products!$A$1:$G$49,MATCH(orders!$D582,products!$A$2:$A$49,0),MATCH(J$1,products!$A$1:$G$1,0))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9"/>
        <v>44.55</v>
      </c>
      <c r="N582" t="str">
        <f t="shared" si="27"/>
        <v>Excelsa</v>
      </c>
      <c r="O582" t="str">
        <f t="shared" si="28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VLOOKUP(C583,customers!$A$1:$I$1001,2,0)</f>
        <v>Carney Clemencet</v>
      </c>
      <c r="G583" s="2" t="str">
        <f>IF(VLOOKUP(C583,customers!$A$1:$I$1001,3,0)= 0,"",VLOOKUP(C583,customers!$A$1:$I$1001,3,0))</f>
        <v>cclemencetg5@weather.com</v>
      </c>
      <c r="H583" s="2" t="str">
        <f>VLOOKUP(C583,customers!$A$1:$I$1001,7,0)</f>
        <v>United Kingdom</v>
      </c>
      <c r="I583" t="str">
        <f>INDEX(products!$A$1:$G$49,MATCH(orders!$D583,products!$A$2:$A$49,0),MATCH(I$1,products!$A$1:$G$1,0))</f>
        <v>Exc</v>
      </c>
      <c r="J583" t="str">
        <f>INDEX(products!$A$1:$G$49,MATCH(orders!$D583,products!$A$2:$A$49,0),MATCH(J$1,products!$A$1:$G$1,0))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9"/>
        <v>44.55</v>
      </c>
      <c r="N583" t="str">
        <f t="shared" si="27"/>
        <v>Excelsa</v>
      </c>
      <c r="O583" t="str">
        <f t="shared" si="28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VLOOKUP(C584,customers!$A$1:$I$1001,2,0)</f>
        <v>Russell Donet</v>
      </c>
      <c r="G584" s="2" t="str">
        <f>IF(VLOOKUP(C584,customers!$A$1:$I$1001,3,0)= 0,"",VLOOKUP(C584,customers!$A$1:$I$1001,3,0))</f>
        <v>rdonetg6@oakley.com</v>
      </c>
      <c r="H584" s="2" t="str">
        <f>VLOOKUP(C584,customers!$A$1:$I$1001,7,0)</f>
        <v>United States</v>
      </c>
      <c r="I584" t="str">
        <f>INDEX(products!$A$1:$G$49,MATCH(orders!$D584,products!$A$2:$A$49,0),MATCH(I$1,products!$A$1:$G$1,0))</f>
        <v>Exc</v>
      </c>
      <c r="J584" t="str">
        <f>INDEX(products!$A$1:$G$49,MATCH(orders!$D584,products!$A$2:$A$49,0),MATCH(J$1,products!$A$1:$G$1,0))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9"/>
        <v>60.75</v>
      </c>
      <c r="N584" t="str">
        <f t="shared" si="27"/>
        <v>Excelsa</v>
      </c>
      <c r="O584" t="str">
        <f t="shared" si="28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VLOOKUP(C585,customers!$A$1:$I$1001,2,0)</f>
        <v>Sidney Gawen</v>
      </c>
      <c r="G585" s="2" t="str">
        <f>IF(VLOOKUP(C585,customers!$A$1:$I$1001,3,0)= 0,"",VLOOKUP(C585,customers!$A$1:$I$1001,3,0))</f>
        <v>sgaweng7@creativecommons.org</v>
      </c>
      <c r="H585" s="2" t="str">
        <f>VLOOKUP(C585,customers!$A$1:$I$1001,7,0)</f>
        <v>United States</v>
      </c>
      <c r="I585" t="str">
        <f>INDEX(products!$A$1:$G$49,MATCH(orders!$D585,products!$A$2:$A$49,0),MATCH(I$1,products!$A$1:$G$1,0))</f>
        <v>Ara</v>
      </c>
      <c r="J585" t="str">
        <f>INDEX(products!$A$1:$G$49,MATCH(orders!$D585,products!$A$2:$A$49,0),MATCH(J$1,products!$A$1:$G$1,0))</f>
        <v>D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9"/>
        <v>3.5849999999999995</v>
      </c>
      <c r="N585" t="str">
        <f t="shared" si="27"/>
        <v>Arabica</v>
      </c>
      <c r="O585" t="str">
        <f t="shared" si="28"/>
        <v>Dark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VLOOKUP(C586,customers!$A$1:$I$1001,2,0)</f>
        <v>Rickey Readie</v>
      </c>
      <c r="G586" s="2" t="str">
        <f>IF(VLOOKUP(C586,customers!$A$1:$I$1001,3,0)= 0,"",VLOOKUP(C586,customers!$A$1:$I$1001,3,0))</f>
        <v>rreadieg8@guardian.co.uk</v>
      </c>
      <c r="H586" s="2" t="str">
        <f>VLOOKUP(C586,customers!$A$1:$I$1001,7,0)</f>
        <v>United States</v>
      </c>
      <c r="I586" t="str">
        <f>INDEX(products!$A$1:$G$49,MATCH(orders!$D586,products!$A$2:$A$49,0),MATCH(I$1,products!$A$1:$G$1,0))</f>
        <v>Ara</v>
      </c>
      <c r="J586" t="str">
        <f>INDEX(products!$A$1:$G$49,MATCH(orders!$D586,products!$A$2:$A$49,0),MATCH(J$1,products!$A$1:$G$1,0))</f>
        <v>D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9"/>
        <v>21.509999999999998</v>
      </c>
      <c r="N586" t="str">
        <f t="shared" si="27"/>
        <v>Arabica</v>
      </c>
      <c r="O586" t="str">
        <f t="shared" si="28"/>
        <v>Dark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VLOOKUP(C587,customers!$A$1:$I$1001,2,0)</f>
        <v>Cody Verissimo</v>
      </c>
      <c r="G587" s="2" t="str">
        <f>IF(VLOOKUP(C587,customers!$A$1:$I$1001,3,0)= 0,"",VLOOKUP(C587,customers!$A$1:$I$1001,3,0))</f>
        <v>cverissimogh@theglobeandmail.com</v>
      </c>
      <c r="H587" s="2" t="str">
        <f>VLOOKUP(C587,customers!$A$1:$I$1001,7,0)</f>
        <v>United Kingdom</v>
      </c>
      <c r="I587" t="str">
        <f>INDEX(products!$A$1:$G$49,MATCH(orders!$D587,products!$A$2:$A$49,0),MATCH(I$1,products!$A$1:$G$1,0))</f>
        <v>Exc</v>
      </c>
      <c r="J587" t="str">
        <f>INDEX(products!$A$1:$G$49,MATCH(orders!$D587,products!$A$2:$A$49,0),MATCH(J$1,products!$A$1:$G$1,0))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9"/>
        <v>16.5</v>
      </c>
      <c r="N587" t="str">
        <f t="shared" si="27"/>
        <v>Excelsa</v>
      </c>
      <c r="O587" t="str">
        <f t="shared" si="28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VLOOKUP(C588,customers!$A$1:$I$1001,2,0)</f>
        <v>Zilvia Claisse</v>
      </c>
      <c r="G588" s="2" t="str">
        <f>IF(VLOOKUP(C588,customers!$A$1:$I$1001,3,0)= 0,"",VLOOKUP(C588,customers!$A$1:$I$1001,3,0))</f>
        <v/>
      </c>
      <c r="H588" s="2" t="str">
        <f>VLOOKUP(C588,customers!$A$1:$I$1001,7,0)</f>
        <v>United States</v>
      </c>
      <c r="I588" t="str">
        <f>INDEX(products!$A$1:$G$49,MATCH(orders!$D588,products!$A$2:$A$49,0),MATCH(I$1,products!$A$1:$G$1,0))</f>
        <v>Rob</v>
      </c>
      <c r="J588" t="str">
        <f>INDEX(products!$A$1:$G$49,MATCH(orders!$D588,products!$A$2:$A$49,0),MATCH(J$1,products!$A$1:$G$1,0))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9"/>
        <v>82.454999999999984</v>
      </c>
      <c r="N588" t="str">
        <f t="shared" si="27"/>
        <v>Robusta</v>
      </c>
      <c r="O588" t="str">
        <f t="shared" si="28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VLOOKUP(C589,customers!$A$1:$I$1001,2,0)</f>
        <v>Bar O' Mahony</v>
      </c>
      <c r="G589" s="2" t="str">
        <f>IF(VLOOKUP(C589,customers!$A$1:$I$1001,3,0)= 0,"",VLOOKUP(C589,customers!$A$1:$I$1001,3,0))</f>
        <v>bogb@elpais.com</v>
      </c>
      <c r="H589" s="2" t="str">
        <f>VLOOKUP(C589,customers!$A$1:$I$1001,7,0)</f>
        <v>United States</v>
      </c>
      <c r="I589" t="str">
        <f>INDEX(products!$A$1:$G$49,MATCH(orders!$D589,products!$A$2:$A$49,0),MATCH(I$1,products!$A$1:$G$1,0))</f>
        <v>Lib</v>
      </c>
      <c r="J589" t="str">
        <f>INDEX(products!$A$1:$G$49,MATCH(orders!$D589,products!$A$2:$A$49,0),MATCH(J$1,products!$A$1:$G$1,0))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9"/>
        <v>7.77</v>
      </c>
      <c r="N589" t="str">
        <f t="shared" si="27"/>
        <v>Liberica</v>
      </c>
      <c r="O589" t="str">
        <f t="shared" si="28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VLOOKUP(C590,customers!$A$1:$I$1001,2,0)</f>
        <v>Valenka Stansbury</v>
      </c>
      <c r="G590" s="2" t="str">
        <f>IF(VLOOKUP(C590,customers!$A$1:$I$1001,3,0)= 0,"",VLOOKUP(C590,customers!$A$1:$I$1001,3,0))</f>
        <v>vstansburygc@unblog.fr</v>
      </c>
      <c r="H590" s="2" t="str">
        <f>VLOOKUP(C590,customers!$A$1:$I$1001,7,0)</f>
        <v>United States</v>
      </c>
      <c r="I590" t="str">
        <f>INDEX(products!$A$1:$G$49,MATCH(orders!$D590,products!$A$2:$A$49,0),MATCH(I$1,products!$A$1:$G$1,0))</f>
        <v>Rob</v>
      </c>
      <c r="J590" t="str">
        <f>INDEX(products!$A$1:$G$49,MATCH(orders!$D590,products!$A$2:$A$49,0),MATCH(J$1,products!$A$1:$G$1,0))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9"/>
        <v>11.94</v>
      </c>
      <c r="N590" t="str">
        <f t="shared" si="27"/>
        <v>Robusta</v>
      </c>
      <c r="O590" t="str">
        <f t="shared" si="28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VLOOKUP(C591,customers!$A$1:$I$1001,2,0)</f>
        <v>Daniel Heinonen</v>
      </c>
      <c r="G591" s="2" t="str">
        <f>IF(VLOOKUP(C591,customers!$A$1:$I$1001,3,0)= 0,"",VLOOKUP(C591,customers!$A$1:$I$1001,3,0))</f>
        <v>dheinonengd@printfriendly.com</v>
      </c>
      <c r="H591" s="2" t="str">
        <f>VLOOKUP(C591,customers!$A$1:$I$1001,7,0)</f>
        <v>United States</v>
      </c>
      <c r="I591" t="str">
        <f>INDEX(products!$A$1:$G$49,MATCH(orders!$D591,products!$A$2:$A$49,0),MATCH(I$1,products!$A$1:$G$1,0))</f>
        <v>Exc</v>
      </c>
      <c r="J591" t="str">
        <f>INDEX(products!$A$1:$G$49,MATCH(orders!$D591,products!$A$2:$A$49,0),MATCH(J$1,products!$A$1:$G$1,0))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9"/>
        <v>204.92999999999995</v>
      </c>
      <c r="N591" t="str">
        <f t="shared" si="27"/>
        <v>Excelsa</v>
      </c>
      <c r="O591" t="str">
        <f t="shared" si="28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VLOOKUP(C592,customers!$A$1:$I$1001,2,0)</f>
        <v>Jewelle Shenton</v>
      </c>
      <c r="G592" s="2" t="str">
        <f>IF(VLOOKUP(C592,customers!$A$1:$I$1001,3,0)= 0,"",VLOOKUP(C592,customers!$A$1:$I$1001,3,0))</f>
        <v>jshentonge@google.com.hk</v>
      </c>
      <c r="H592" s="2" t="str">
        <f>VLOOKUP(C592,customers!$A$1:$I$1001,7,0)</f>
        <v>United States</v>
      </c>
      <c r="I592" t="str">
        <f>INDEX(products!$A$1:$G$49,MATCH(orders!$D592,products!$A$2:$A$49,0),MATCH(I$1,products!$A$1:$G$1,0))</f>
        <v>Exc</v>
      </c>
      <c r="J592" t="str">
        <f>INDEX(products!$A$1:$G$49,MATCH(orders!$D592,products!$A$2:$A$49,0),MATCH(J$1,products!$A$1:$G$1,0))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9"/>
        <v>63.249999999999993</v>
      </c>
      <c r="N592" t="str">
        <f t="shared" si="27"/>
        <v>Excelsa</v>
      </c>
      <c r="O592" t="str">
        <f t="shared" si="28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VLOOKUP(C593,customers!$A$1:$I$1001,2,0)</f>
        <v>Jennifer Wilkisson</v>
      </c>
      <c r="G593" s="2" t="str">
        <f>IF(VLOOKUP(C593,customers!$A$1:$I$1001,3,0)= 0,"",VLOOKUP(C593,customers!$A$1:$I$1001,3,0))</f>
        <v>jwilkissongf@nba.com</v>
      </c>
      <c r="H593" s="2" t="str">
        <f>VLOOKUP(C593,customers!$A$1:$I$1001,7,0)</f>
        <v>United States</v>
      </c>
      <c r="I593" t="str">
        <f>INDEX(products!$A$1:$G$49,MATCH(orders!$D593,products!$A$2:$A$49,0),MATCH(I$1,products!$A$1:$G$1,0))</f>
        <v>Rob</v>
      </c>
      <c r="J593" t="str">
        <f>INDEX(products!$A$1:$G$49,MATCH(orders!$D593,products!$A$2:$A$49,0),MATCH(J$1,products!$A$1:$G$1,0))</f>
        <v>M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9"/>
        <v>8.0549999999999997</v>
      </c>
      <c r="N593" t="str">
        <f t="shared" si="27"/>
        <v>Robusta</v>
      </c>
      <c r="O593" t="str">
        <f t="shared" si="28"/>
        <v>Medium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VLOOKUP(C594,customers!$A$1:$I$1001,2,0)</f>
        <v>Kylie Mowat</v>
      </c>
      <c r="G594" s="2" t="str">
        <f>IF(VLOOKUP(C594,customers!$A$1:$I$1001,3,0)= 0,"",VLOOKUP(C594,customers!$A$1:$I$1001,3,0))</f>
        <v/>
      </c>
      <c r="H594" s="2" t="str">
        <f>VLOOKUP(C594,customers!$A$1:$I$1001,7,0)</f>
        <v>United States</v>
      </c>
      <c r="I594" t="str">
        <f>INDEX(products!$A$1:$G$49,MATCH(orders!$D594,products!$A$2:$A$49,0),MATCH(I$1,products!$A$1:$G$1,0))</f>
        <v>Ara</v>
      </c>
      <c r="J594" t="str">
        <f>INDEX(products!$A$1:$G$49,MATCH(orders!$D594,products!$A$2:$A$49,0),MATCH(J$1,products!$A$1:$G$1,0))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9"/>
        <v>51.749999999999993</v>
      </c>
      <c r="N594" t="str">
        <f t="shared" ref="N594:N657" si="30">IF(I594="Rob","Robusta",IF(I594 ="Exc","Excelsa",IF(I594="Ara","Arabica",IF(I594="Lib","Liberica",""))))</f>
        <v>Arabica</v>
      </c>
      <c r="O594" t="str">
        <f t="shared" ref="O594:O657" si="31">IF(J594="M","Medium",IF(J594="L","Light",IF(J594="D","Dark")))</f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VLOOKUP(C595,customers!$A$1:$I$1001,2,0)</f>
        <v>Cody Verissimo</v>
      </c>
      <c r="G595" s="2" t="str">
        <f>IF(VLOOKUP(C595,customers!$A$1:$I$1001,3,0)= 0,"",VLOOKUP(C595,customers!$A$1:$I$1001,3,0))</f>
        <v>cverissimogh@theglobeandmail.com</v>
      </c>
      <c r="H595" s="2" t="str">
        <f>VLOOKUP(C595,customers!$A$1:$I$1001,7,0)</f>
        <v>United Kingdom</v>
      </c>
      <c r="I595" t="str">
        <f>INDEX(products!$A$1:$G$49,MATCH(orders!$D595,products!$A$2:$A$49,0),MATCH(I$1,products!$A$1:$G$1,0))</f>
        <v>Exc</v>
      </c>
      <c r="J595" t="str">
        <f>INDEX(products!$A$1:$G$49,MATCH(orders!$D595,products!$A$2:$A$49,0),MATCH(J$1,products!$A$1:$G$1,0))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9"/>
        <v>27.945</v>
      </c>
      <c r="N595" t="str">
        <f t="shared" si="30"/>
        <v>Excelsa</v>
      </c>
      <c r="O595" t="str">
        <f t="shared" si="31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VLOOKUP(C596,customers!$A$1:$I$1001,2,0)</f>
        <v>Gabriel Starcks</v>
      </c>
      <c r="G596" s="2" t="str">
        <f>IF(VLOOKUP(C596,customers!$A$1:$I$1001,3,0)= 0,"",VLOOKUP(C596,customers!$A$1:$I$1001,3,0))</f>
        <v>gstarcksgi@abc.net.au</v>
      </c>
      <c r="H596" s="2" t="str">
        <f>VLOOKUP(C596,customers!$A$1:$I$1001,7,0)</f>
        <v>United States</v>
      </c>
      <c r="I596" t="str">
        <f>INDEX(products!$A$1:$G$49,MATCH(orders!$D596,products!$A$2:$A$49,0),MATCH(I$1,products!$A$1:$G$1,0))</f>
        <v>Ara</v>
      </c>
      <c r="J596" t="str">
        <f>INDEX(products!$A$1:$G$49,MATCH(orders!$D596,products!$A$2:$A$49,0),MATCH(J$1,products!$A$1:$G$1,0))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9"/>
        <v>59.569999999999993</v>
      </c>
      <c r="N596" t="str">
        <f t="shared" si="30"/>
        <v>Arabica</v>
      </c>
      <c r="O596" t="str">
        <f t="shared" si="31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VLOOKUP(C597,customers!$A$1:$I$1001,2,0)</f>
        <v>Darby Dummer</v>
      </c>
      <c r="G597" s="2" t="str">
        <f>IF(VLOOKUP(C597,customers!$A$1:$I$1001,3,0)= 0,"",VLOOKUP(C597,customers!$A$1:$I$1001,3,0))</f>
        <v/>
      </c>
      <c r="H597" s="2" t="str">
        <f>VLOOKUP(C597,customers!$A$1:$I$1001,7,0)</f>
        <v>United Kingdom</v>
      </c>
      <c r="I597" t="str">
        <f>INDEX(products!$A$1:$G$49,MATCH(orders!$D597,products!$A$2:$A$49,0),MATCH(I$1,products!$A$1:$G$1,0))</f>
        <v>Exc</v>
      </c>
      <c r="J597" t="str">
        <f>INDEX(products!$A$1:$G$49,MATCH(orders!$D597,products!$A$2:$A$49,0),MATCH(J$1,products!$A$1:$G$1,0))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9"/>
        <v>14.85</v>
      </c>
      <c r="N597" t="str">
        <f t="shared" si="30"/>
        <v>Excelsa</v>
      </c>
      <c r="O597" t="str">
        <f t="shared" si="31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VLOOKUP(C598,customers!$A$1:$I$1001,2,0)</f>
        <v>Kienan Scholard</v>
      </c>
      <c r="G598" s="2" t="str">
        <f>IF(VLOOKUP(C598,customers!$A$1:$I$1001,3,0)= 0,"",VLOOKUP(C598,customers!$A$1:$I$1001,3,0))</f>
        <v>kscholardgk@sbwire.com</v>
      </c>
      <c r="H598" s="2" t="str">
        <f>VLOOKUP(C598,customers!$A$1:$I$1001,7,0)</f>
        <v>United States</v>
      </c>
      <c r="I598" t="str">
        <f>INDEX(products!$A$1:$G$49,MATCH(orders!$D598,products!$A$2:$A$49,0),MATCH(I$1,products!$A$1:$G$1,0))</f>
        <v>Ara</v>
      </c>
      <c r="J598" t="str">
        <f>INDEX(products!$A$1:$G$49,MATCH(orders!$D598,products!$A$2:$A$49,0),MATCH(J$1,products!$A$1:$G$1,0))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9"/>
        <v>33.75</v>
      </c>
      <c r="N598" t="str">
        <f t="shared" si="30"/>
        <v>Arabica</v>
      </c>
      <c r="O598" t="str">
        <f t="shared" si="31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VLOOKUP(C599,customers!$A$1:$I$1001,2,0)</f>
        <v>Bo Kindley</v>
      </c>
      <c r="G599" s="2" t="str">
        <f>IF(VLOOKUP(C599,customers!$A$1:$I$1001,3,0)= 0,"",VLOOKUP(C599,customers!$A$1:$I$1001,3,0))</f>
        <v>bkindleygl@wikimedia.org</v>
      </c>
      <c r="H599" s="2" t="str">
        <f>VLOOKUP(C599,customers!$A$1:$I$1001,7,0)</f>
        <v>United States</v>
      </c>
      <c r="I599" t="str">
        <f>INDEX(products!$A$1:$G$49,MATCH(orders!$D599,products!$A$2:$A$49,0),MATCH(I$1,products!$A$1:$G$1,0))</f>
        <v>Lib</v>
      </c>
      <c r="J599" t="str">
        <f>INDEX(products!$A$1:$G$49,MATCH(orders!$D599,products!$A$2:$A$49,0),MATCH(J$1,products!$A$1:$G$1,0))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9"/>
        <v>145.82</v>
      </c>
      <c r="N599" t="str">
        <f t="shared" si="30"/>
        <v>Liberica</v>
      </c>
      <c r="O599" t="str">
        <f t="shared" si="31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VLOOKUP(C600,customers!$A$1:$I$1001,2,0)</f>
        <v>Krissie Hammett</v>
      </c>
      <c r="G600" s="2" t="str">
        <f>IF(VLOOKUP(C600,customers!$A$1:$I$1001,3,0)= 0,"",VLOOKUP(C600,customers!$A$1:$I$1001,3,0))</f>
        <v>khammettgm@dmoz.org</v>
      </c>
      <c r="H600" s="2" t="str">
        <f>VLOOKUP(C600,customers!$A$1:$I$1001,7,0)</f>
        <v>United States</v>
      </c>
      <c r="I600" t="str">
        <f>INDEX(products!$A$1:$G$49,MATCH(orders!$D600,products!$A$2:$A$49,0),MATCH(I$1,products!$A$1:$G$1,0))</f>
        <v>Rob</v>
      </c>
      <c r="J600" t="str">
        <f>INDEX(products!$A$1:$G$49,MATCH(orders!$D600,products!$A$2:$A$49,0),MATCH(J$1,products!$A$1:$G$1,0))</f>
        <v>L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9"/>
        <v>11.94</v>
      </c>
      <c r="N600" t="str">
        <f t="shared" si="30"/>
        <v>Robusta</v>
      </c>
      <c r="O600" t="str">
        <f t="shared" si="31"/>
        <v>Light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VLOOKUP(C601,customers!$A$1:$I$1001,2,0)</f>
        <v>Alisha Hulburt</v>
      </c>
      <c r="G601" s="2" t="str">
        <f>IF(VLOOKUP(C601,customers!$A$1:$I$1001,3,0)= 0,"",VLOOKUP(C601,customers!$A$1:$I$1001,3,0))</f>
        <v>ahulburtgn@fda.gov</v>
      </c>
      <c r="H601" s="2" t="str">
        <f>VLOOKUP(C601,customers!$A$1:$I$1001,7,0)</f>
        <v>United States</v>
      </c>
      <c r="I601" t="str">
        <f>INDEX(products!$A$1:$G$49,MATCH(orders!$D601,products!$A$2:$A$49,0),MATCH(I$1,products!$A$1:$G$1,0))</f>
        <v>Ara</v>
      </c>
      <c r="J601" t="str">
        <f>INDEX(products!$A$1:$G$49,MATCH(orders!$D601,products!$A$2:$A$49,0),MATCH(J$1,products!$A$1:$G$1,0))</f>
        <v>M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9"/>
        <v>11.94</v>
      </c>
      <c r="N601" t="str">
        <f t="shared" si="30"/>
        <v>Arabica</v>
      </c>
      <c r="O601" t="str">
        <f t="shared" si="31"/>
        <v>Medium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VLOOKUP(C602,customers!$A$1:$I$1001,2,0)</f>
        <v>Peyter Lauritzen</v>
      </c>
      <c r="G602" s="2" t="str">
        <f>IF(VLOOKUP(C602,customers!$A$1:$I$1001,3,0)= 0,"",VLOOKUP(C602,customers!$A$1:$I$1001,3,0))</f>
        <v>plauritzengo@photobucket.com</v>
      </c>
      <c r="H602" s="2" t="str">
        <f>VLOOKUP(C602,customers!$A$1:$I$1001,7,0)</f>
        <v>United States</v>
      </c>
      <c r="I602" t="str">
        <f>INDEX(products!$A$1:$G$49,MATCH(orders!$D602,products!$A$2:$A$49,0),MATCH(I$1,products!$A$1:$G$1,0))</f>
        <v>Lib</v>
      </c>
      <c r="J602" t="str">
        <f>INDEX(products!$A$1:$G$49,MATCH(orders!$D602,products!$A$2:$A$49,0),MATCH(J$1,products!$A$1:$G$1,0))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9"/>
        <v>7.77</v>
      </c>
      <c r="N602" t="str">
        <f t="shared" si="30"/>
        <v>Liberica</v>
      </c>
      <c r="O602" t="str">
        <f t="shared" si="31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VLOOKUP(C603,customers!$A$1:$I$1001,2,0)</f>
        <v>Aurelia Burgwin</v>
      </c>
      <c r="G603" s="2" t="str">
        <f>IF(VLOOKUP(C603,customers!$A$1:$I$1001,3,0)= 0,"",VLOOKUP(C603,customers!$A$1:$I$1001,3,0))</f>
        <v>aburgwingp@redcross.org</v>
      </c>
      <c r="H603" s="2" t="str">
        <f>VLOOKUP(C603,customers!$A$1:$I$1001,7,0)</f>
        <v>United States</v>
      </c>
      <c r="I603" t="str">
        <f>INDEX(products!$A$1:$G$49,MATCH(orders!$D603,products!$A$2:$A$49,0),MATCH(I$1,products!$A$1:$G$1,0))</f>
        <v>Rob</v>
      </c>
      <c r="J603" t="str">
        <f>INDEX(products!$A$1:$G$49,MATCH(orders!$D603,products!$A$2:$A$49,0),MATCH(J$1,products!$A$1:$G$1,0))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9"/>
        <v>109.93999999999998</v>
      </c>
      <c r="N603" t="str">
        <f t="shared" si="30"/>
        <v>Robusta</v>
      </c>
      <c r="O603" t="str">
        <f t="shared" si="31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VLOOKUP(C604,customers!$A$1:$I$1001,2,0)</f>
        <v>Emalee Rolin</v>
      </c>
      <c r="G604" s="2" t="str">
        <f>IF(VLOOKUP(C604,customers!$A$1:$I$1001,3,0)= 0,"",VLOOKUP(C604,customers!$A$1:$I$1001,3,0))</f>
        <v>erolingq@google.fr</v>
      </c>
      <c r="H604" s="2" t="str">
        <f>VLOOKUP(C604,customers!$A$1:$I$1001,7,0)</f>
        <v>United States</v>
      </c>
      <c r="I604" t="str">
        <f>INDEX(products!$A$1:$G$49,MATCH(orders!$D604,products!$A$2:$A$49,0),MATCH(I$1,products!$A$1:$G$1,0))</f>
        <v>Lib</v>
      </c>
      <c r="J604" t="str">
        <f>INDEX(products!$A$1:$G$49,MATCH(orders!$D604,products!$A$2:$A$49,0),MATCH(J$1,products!$A$1:$G$1,0))</f>
        <v>D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9"/>
        <v>22.274999999999999</v>
      </c>
      <c r="N604" t="str">
        <f t="shared" si="30"/>
        <v>Liberica</v>
      </c>
      <c r="O604" t="str">
        <f t="shared" si="31"/>
        <v>Dark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VLOOKUP(C605,customers!$A$1:$I$1001,2,0)</f>
        <v>Donavon Fowle</v>
      </c>
      <c r="G605" s="2" t="str">
        <f>IF(VLOOKUP(C605,customers!$A$1:$I$1001,3,0)= 0,"",VLOOKUP(C605,customers!$A$1:$I$1001,3,0))</f>
        <v>dfowlegr@epa.gov</v>
      </c>
      <c r="H605" s="2" t="str">
        <f>VLOOKUP(C605,customers!$A$1:$I$1001,7,0)</f>
        <v>United States</v>
      </c>
      <c r="I605" t="str">
        <f>INDEX(products!$A$1:$G$49,MATCH(orders!$D605,products!$A$2:$A$49,0),MATCH(I$1,products!$A$1:$G$1,0))</f>
        <v>Rob</v>
      </c>
      <c r="J605" t="str">
        <f>INDEX(products!$A$1:$G$49,MATCH(orders!$D605,products!$A$2:$A$49,0),MATCH(J$1,products!$A$1:$G$1,0))</f>
        <v>L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9"/>
        <v>8.9550000000000001</v>
      </c>
      <c r="N605" t="str">
        <f t="shared" si="30"/>
        <v>Robusta</v>
      </c>
      <c r="O605" t="str">
        <f t="shared" si="31"/>
        <v>Light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VLOOKUP(C606,customers!$A$1:$I$1001,2,0)</f>
        <v>Jorge Bettison</v>
      </c>
      <c r="G606" s="2" t="str">
        <f>IF(VLOOKUP(C606,customers!$A$1:$I$1001,3,0)= 0,"",VLOOKUP(C606,customers!$A$1:$I$1001,3,0))</f>
        <v/>
      </c>
      <c r="H606" s="2" t="str">
        <f>VLOOKUP(C606,customers!$A$1:$I$1001,7,0)</f>
        <v>Ireland</v>
      </c>
      <c r="I606" t="str">
        <f>INDEX(products!$A$1:$G$49,MATCH(orders!$D606,products!$A$2:$A$49,0),MATCH(I$1,products!$A$1:$G$1,0))</f>
        <v>Lib</v>
      </c>
      <c r="J606" t="str">
        <f>INDEX(products!$A$1:$G$49,MATCH(orders!$D606,products!$A$2:$A$49,0),MATCH(J$1,products!$A$1:$G$1,0))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9"/>
        <v>119.13999999999999</v>
      </c>
      <c r="N606" t="str">
        <f t="shared" si="30"/>
        <v>Liberica</v>
      </c>
      <c r="O606" t="str">
        <f t="shared" si="31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VLOOKUP(C607,customers!$A$1:$I$1001,2,0)</f>
        <v>Wang Powlesland</v>
      </c>
      <c r="G607" s="2" t="str">
        <f>IF(VLOOKUP(C607,customers!$A$1:$I$1001,3,0)= 0,"",VLOOKUP(C607,customers!$A$1:$I$1001,3,0))</f>
        <v>wpowleslandgt@soundcloud.com</v>
      </c>
      <c r="H607" s="2" t="str">
        <f>VLOOKUP(C607,customers!$A$1:$I$1001,7,0)</f>
        <v>United States</v>
      </c>
      <c r="I607" t="str">
        <f>INDEX(products!$A$1:$G$49,MATCH(orders!$D607,products!$A$2:$A$49,0),MATCH(I$1,products!$A$1:$G$1,0))</f>
        <v>Ara</v>
      </c>
      <c r="J607" t="str">
        <f>INDEX(products!$A$1:$G$49,MATCH(orders!$D607,products!$A$2:$A$49,0),MATCH(J$1,products!$A$1:$G$1,0))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9"/>
        <v>148.92499999999998</v>
      </c>
      <c r="N607" t="str">
        <f t="shared" si="30"/>
        <v>Arabica</v>
      </c>
      <c r="O607" t="str">
        <f t="shared" si="31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VLOOKUP(C608,customers!$A$1:$I$1001,2,0)</f>
        <v>Cody Verissimo</v>
      </c>
      <c r="G608" s="2" t="str">
        <f>IF(VLOOKUP(C608,customers!$A$1:$I$1001,3,0)= 0,"",VLOOKUP(C608,customers!$A$1:$I$1001,3,0))</f>
        <v>cverissimogh@theglobeandmail.com</v>
      </c>
      <c r="H608" s="2" t="str">
        <f>VLOOKUP(C608,customers!$A$1:$I$1001,7,0)</f>
        <v>United Kingdom</v>
      </c>
      <c r="I608" t="str">
        <f>INDEX(products!$A$1:$G$49,MATCH(orders!$D608,products!$A$2:$A$49,0),MATCH(I$1,products!$A$1:$G$1,0))</f>
        <v>Lib</v>
      </c>
      <c r="J608" t="str">
        <f>INDEX(products!$A$1:$G$49,MATCH(orders!$D608,products!$A$2:$A$49,0),MATCH(J$1,products!$A$1:$G$1,0))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9"/>
        <v>109.36499999999999</v>
      </c>
      <c r="N608" t="str">
        <f t="shared" si="30"/>
        <v>Liberica</v>
      </c>
      <c r="O608" t="str">
        <f t="shared" si="31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VLOOKUP(C609,customers!$A$1:$I$1001,2,0)</f>
        <v>Laurence Ellingham</v>
      </c>
      <c r="G609" s="2" t="str">
        <f>IF(VLOOKUP(C609,customers!$A$1:$I$1001,3,0)= 0,"",VLOOKUP(C609,customers!$A$1:$I$1001,3,0))</f>
        <v>lellinghamgv@sciencedaily.com</v>
      </c>
      <c r="H609" s="2" t="str">
        <f>VLOOKUP(C609,customers!$A$1:$I$1001,7,0)</f>
        <v>United States</v>
      </c>
      <c r="I609" t="str">
        <f>INDEX(products!$A$1:$G$49,MATCH(orders!$D609,products!$A$2:$A$49,0),MATCH(I$1,products!$A$1:$G$1,0))</f>
        <v>Exc</v>
      </c>
      <c r="J609" t="str">
        <f>INDEX(products!$A$1:$G$49,MATCH(orders!$D609,products!$A$2:$A$49,0),MATCH(J$1,products!$A$1:$G$1,0))</f>
        <v>M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9"/>
        <v>3.645</v>
      </c>
      <c r="N609" t="str">
        <f t="shared" si="30"/>
        <v>Excelsa</v>
      </c>
      <c r="O609" t="str">
        <f t="shared" si="31"/>
        <v>Medium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VLOOKUP(C610,customers!$A$1:$I$1001,2,0)</f>
        <v>Billy Neiland</v>
      </c>
      <c r="G610" s="2" t="str">
        <f>IF(VLOOKUP(C610,customers!$A$1:$I$1001,3,0)= 0,"",VLOOKUP(C610,customers!$A$1:$I$1001,3,0))</f>
        <v/>
      </c>
      <c r="H610" s="2" t="str">
        <f>VLOOKUP(C610,customers!$A$1:$I$1001,7,0)</f>
        <v>United States</v>
      </c>
      <c r="I610" t="str">
        <f>INDEX(products!$A$1:$G$49,MATCH(orders!$D610,products!$A$2:$A$49,0),MATCH(I$1,products!$A$1:$G$1,0))</f>
        <v>Exc</v>
      </c>
      <c r="J610" t="str">
        <f>INDEX(products!$A$1:$G$49,MATCH(orders!$D610,products!$A$2:$A$49,0),MATCH(J$1,products!$A$1:$G$1,0))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9"/>
        <v>55.89</v>
      </c>
      <c r="N610" t="str">
        <f t="shared" si="30"/>
        <v>Excelsa</v>
      </c>
      <c r="O610" t="str">
        <f t="shared" si="31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VLOOKUP(C611,customers!$A$1:$I$1001,2,0)</f>
        <v>Ancell Fendt</v>
      </c>
      <c r="G611" s="2" t="str">
        <f>IF(VLOOKUP(C611,customers!$A$1:$I$1001,3,0)= 0,"",VLOOKUP(C611,customers!$A$1:$I$1001,3,0))</f>
        <v>afendtgx@forbes.com</v>
      </c>
      <c r="H611" s="2" t="str">
        <f>VLOOKUP(C611,customers!$A$1:$I$1001,7,0)</f>
        <v>United States</v>
      </c>
      <c r="I611" t="str">
        <f>INDEX(products!$A$1:$G$49,MATCH(orders!$D611,products!$A$2:$A$49,0),MATCH(I$1,products!$A$1:$G$1,0))</f>
        <v>Lib</v>
      </c>
      <c r="J611" t="str">
        <f>INDEX(products!$A$1:$G$49,MATCH(orders!$D611,products!$A$2:$A$49,0),MATCH(J$1,products!$A$1:$G$1,0))</f>
        <v>L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9"/>
        <v>26.19</v>
      </c>
      <c r="N611" t="str">
        <f t="shared" si="30"/>
        <v>Liberica</v>
      </c>
      <c r="O611" t="str">
        <f t="shared" si="31"/>
        <v>Light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VLOOKUP(C612,customers!$A$1:$I$1001,2,0)</f>
        <v>Angelia Cleyburn</v>
      </c>
      <c r="G612" s="2" t="str">
        <f>IF(VLOOKUP(C612,customers!$A$1:$I$1001,3,0)= 0,"",VLOOKUP(C612,customers!$A$1:$I$1001,3,0))</f>
        <v>acleyburngy@lycos.com</v>
      </c>
      <c r="H612" s="2" t="str">
        <f>VLOOKUP(C612,customers!$A$1:$I$1001,7,0)</f>
        <v>United States</v>
      </c>
      <c r="I612" t="str">
        <f>INDEX(products!$A$1:$G$49,MATCH(orders!$D612,products!$A$2:$A$49,0),MATCH(I$1,products!$A$1:$G$1,0))</f>
        <v>Rob</v>
      </c>
      <c r="J612" t="str">
        <f>INDEX(products!$A$1:$G$49,MATCH(orders!$D612,products!$A$2:$A$49,0),MATCH(J$1,products!$A$1:$G$1,0))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9"/>
        <v>39.799999999999997</v>
      </c>
      <c r="N612" t="str">
        <f t="shared" si="30"/>
        <v>Robusta</v>
      </c>
      <c r="O612" t="str">
        <f t="shared" si="31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VLOOKUP(C613,customers!$A$1:$I$1001,2,0)</f>
        <v>Temple Castiglione</v>
      </c>
      <c r="G613" s="2" t="str">
        <f>IF(VLOOKUP(C613,customers!$A$1:$I$1001,3,0)= 0,"",VLOOKUP(C613,customers!$A$1:$I$1001,3,0))</f>
        <v>tcastiglionegz@xing.com</v>
      </c>
      <c r="H613" s="2" t="str">
        <f>VLOOKUP(C613,customers!$A$1:$I$1001,7,0)</f>
        <v>United States</v>
      </c>
      <c r="I613" t="str">
        <f>INDEX(products!$A$1:$G$49,MATCH(orders!$D613,products!$A$2:$A$49,0),MATCH(I$1,products!$A$1:$G$1,0))</f>
        <v>Exc</v>
      </c>
      <c r="J613" t="str">
        <f>INDEX(products!$A$1:$G$49,MATCH(orders!$D613,products!$A$2:$A$49,0),MATCH(J$1,products!$A$1:$G$1,0))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9"/>
        <v>68.309999999999988</v>
      </c>
      <c r="N613" t="str">
        <f t="shared" si="30"/>
        <v>Excelsa</v>
      </c>
      <c r="O613" t="str">
        <f t="shared" si="31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VLOOKUP(C614,customers!$A$1:$I$1001,2,0)</f>
        <v>Betti Lacasa</v>
      </c>
      <c r="G614" s="2" t="str">
        <f>IF(VLOOKUP(C614,customers!$A$1:$I$1001,3,0)= 0,"",VLOOKUP(C614,customers!$A$1:$I$1001,3,0))</f>
        <v/>
      </c>
      <c r="H614" s="2" t="str">
        <f>VLOOKUP(C614,customers!$A$1:$I$1001,7,0)</f>
        <v>Ireland</v>
      </c>
      <c r="I614" t="str">
        <f>INDEX(products!$A$1:$G$49,MATCH(orders!$D614,products!$A$2:$A$49,0),MATCH(I$1,products!$A$1:$G$1,0))</f>
        <v>Ara</v>
      </c>
      <c r="J614" t="str">
        <f>INDEX(products!$A$1:$G$49,MATCH(orders!$D614,products!$A$2:$A$49,0),MATCH(J$1,products!$A$1:$G$1,0))</f>
        <v>L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9"/>
        <v>13.5</v>
      </c>
      <c r="N614" t="str">
        <f t="shared" si="30"/>
        <v>Arabica</v>
      </c>
      <c r="O614" t="str">
        <f t="shared" si="31"/>
        <v>Light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VLOOKUP(C615,customers!$A$1:$I$1001,2,0)</f>
        <v>Gunilla Lynch</v>
      </c>
      <c r="G615" s="2" t="str">
        <f>IF(VLOOKUP(C615,customers!$A$1:$I$1001,3,0)= 0,"",VLOOKUP(C615,customers!$A$1:$I$1001,3,0))</f>
        <v/>
      </c>
      <c r="H615" s="2" t="str">
        <f>VLOOKUP(C615,customers!$A$1:$I$1001,7,0)</f>
        <v>United States</v>
      </c>
      <c r="I615" t="str">
        <f>INDEX(products!$A$1:$G$49,MATCH(orders!$D615,products!$A$2:$A$49,0),MATCH(I$1,products!$A$1:$G$1,0))</f>
        <v>Rob</v>
      </c>
      <c r="J615" t="str">
        <f>INDEX(products!$A$1:$G$49,MATCH(orders!$D615,products!$A$2:$A$49,0),MATCH(J$1,products!$A$1:$G$1,0))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9"/>
        <v>5.97</v>
      </c>
      <c r="N615" t="str">
        <f t="shared" si="30"/>
        <v>Robusta</v>
      </c>
      <c r="O615" t="str">
        <f t="shared" si="31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VLOOKUP(C616,customers!$A$1:$I$1001,2,0)</f>
        <v>Cody Verissimo</v>
      </c>
      <c r="G616" s="2" t="str">
        <f>IF(VLOOKUP(C616,customers!$A$1:$I$1001,3,0)= 0,"",VLOOKUP(C616,customers!$A$1:$I$1001,3,0))</f>
        <v>cverissimogh@theglobeandmail.com</v>
      </c>
      <c r="H616" s="2" t="str">
        <f>VLOOKUP(C616,customers!$A$1:$I$1001,7,0)</f>
        <v>United Kingdom</v>
      </c>
      <c r="I616" t="str">
        <f>INDEX(products!$A$1:$G$49,MATCH(orders!$D616,products!$A$2:$A$49,0),MATCH(I$1,products!$A$1:$G$1,0))</f>
        <v>Rob</v>
      </c>
      <c r="J616" t="str">
        <f>INDEX(products!$A$1:$G$49,MATCH(orders!$D616,products!$A$2:$A$49,0),MATCH(J$1,products!$A$1:$G$1,0))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9"/>
        <v>29.849999999999998</v>
      </c>
      <c r="N616" t="str">
        <f t="shared" si="30"/>
        <v>Robusta</v>
      </c>
      <c r="O616" t="str">
        <f t="shared" si="31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VLOOKUP(C617,customers!$A$1:$I$1001,2,0)</f>
        <v>Shay Couronne</v>
      </c>
      <c r="G617" s="2" t="str">
        <f>IF(VLOOKUP(C617,customers!$A$1:$I$1001,3,0)= 0,"",VLOOKUP(C617,customers!$A$1:$I$1001,3,0))</f>
        <v>scouronneh3@mozilla.org</v>
      </c>
      <c r="H617" s="2" t="str">
        <f>VLOOKUP(C617,customers!$A$1:$I$1001,7,0)</f>
        <v>United States</v>
      </c>
      <c r="I617" t="str">
        <f>INDEX(products!$A$1:$G$49,MATCH(orders!$D617,products!$A$2:$A$49,0),MATCH(I$1,products!$A$1:$G$1,0))</f>
        <v>Lib</v>
      </c>
      <c r="J617" t="str">
        <f>INDEX(products!$A$1:$G$49,MATCH(orders!$D617,products!$A$2:$A$49,0),MATCH(J$1,products!$A$1:$G$1,0))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9"/>
        <v>72.91</v>
      </c>
      <c r="N617" t="str">
        <f t="shared" si="30"/>
        <v>Liberica</v>
      </c>
      <c r="O617" t="str">
        <f t="shared" si="31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VLOOKUP(C618,customers!$A$1:$I$1001,2,0)</f>
        <v>Linus Flippelli</v>
      </c>
      <c r="G618" s="2" t="str">
        <f>IF(VLOOKUP(C618,customers!$A$1:$I$1001,3,0)= 0,"",VLOOKUP(C618,customers!$A$1:$I$1001,3,0))</f>
        <v>lflippellih4@github.io</v>
      </c>
      <c r="H618" s="2" t="str">
        <f>VLOOKUP(C618,customers!$A$1:$I$1001,7,0)</f>
        <v>United Kingdom</v>
      </c>
      <c r="I618" t="str">
        <f>INDEX(products!$A$1:$G$49,MATCH(orders!$D618,products!$A$2:$A$49,0),MATCH(I$1,products!$A$1:$G$1,0))</f>
        <v>Exc</v>
      </c>
      <c r="J618" t="str">
        <f>INDEX(products!$A$1:$G$49,MATCH(orders!$D618,products!$A$2:$A$49,0),MATCH(J$1,products!$A$1:$G$1,0))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9"/>
        <v>126.49999999999999</v>
      </c>
      <c r="N618" t="str">
        <f t="shared" si="30"/>
        <v>Excelsa</v>
      </c>
      <c r="O618" t="str">
        <f t="shared" si="31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VLOOKUP(C619,customers!$A$1:$I$1001,2,0)</f>
        <v>Rachelle Elizabeth</v>
      </c>
      <c r="G619" s="2" t="str">
        <f>IF(VLOOKUP(C619,customers!$A$1:$I$1001,3,0)= 0,"",VLOOKUP(C619,customers!$A$1:$I$1001,3,0))</f>
        <v>relizabethh5@live.com</v>
      </c>
      <c r="H619" s="2" t="str">
        <f>VLOOKUP(C619,customers!$A$1:$I$1001,7,0)</f>
        <v>United States</v>
      </c>
      <c r="I619" t="str">
        <f>INDEX(products!$A$1:$G$49,MATCH(orders!$D619,products!$A$2:$A$49,0),MATCH(I$1,products!$A$1:$G$1,0))</f>
        <v>Lib</v>
      </c>
      <c r="J619" t="str">
        <f>INDEX(products!$A$1:$G$49,MATCH(orders!$D619,products!$A$2:$A$49,0),MATCH(J$1,products!$A$1:$G$1,0))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9"/>
        <v>33.464999999999996</v>
      </c>
      <c r="N619" t="str">
        <f t="shared" si="30"/>
        <v>Liberica</v>
      </c>
      <c r="O619" t="str">
        <f t="shared" si="31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VLOOKUP(C620,customers!$A$1:$I$1001,2,0)</f>
        <v>Innis Renhard</v>
      </c>
      <c r="G620" s="2" t="str">
        <f>IF(VLOOKUP(C620,customers!$A$1:$I$1001,3,0)= 0,"",VLOOKUP(C620,customers!$A$1:$I$1001,3,0))</f>
        <v>irenhardh6@i2i.jp</v>
      </c>
      <c r="H620" s="2" t="str">
        <f>VLOOKUP(C620,customers!$A$1:$I$1001,7,0)</f>
        <v>United States</v>
      </c>
      <c r="I620" t="str">
        <f>INDEX(products!$A$1:$G$49,MATCH(orders!$D620,products!$A$2:$A$49,0),MATCH(I$1,products!$A$1:$G$1,0))</f>
        <v>Exc</v>
      </c>
      <c r="J620" t="str">
        <f>INDEX(products!$A$1:$G$49,MATCH(orders!$D620,products!$A$2:$A$49,0),MATCH(J$1,products!$A$1:$G$1,0))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9"/>
        <v>72.900000000000006</v>
      </c>
      <c r="N620" t="str">
        <f t="shared" si="30"/>
        <v>Excelsa</v>
      </c>
      <c r="O620" t="str">
        <f t="shared" si="31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VLOOKUP(C621,customers!$A$1:$I$1001,2,0)</f>
        <v>Winne Roche</v>
      </c>
      <c r="G621" s="2" t="str">
        <f>IF(VLOOKUP(C621,customers!$A$1:$I$1001,3,0)= 0,"",VLOOKUP(C621,customers!$A$1:$I$1001,3,0))</f>
        <v>wrocheh7@xinhuanet.com</v>
      </c>
      <c r="H621" s="2" t="str">
        <f>VLOOKUP(C621,customers!$A$1:$I$1001,7,0)</f>
        <v>United States</v>
      </c>
      <c r="I621" t="str">
        <f>INDEX(products!$A$1:$G$49,MATCH(orders!$D621,products!$A$2:$A$49,0),MATCH(I$1,products!$A$1:$G$1,0))</f>
        <v>Lib</v>
      </c>
      <c r="J621" t="str">
        <f>INDEX(products!$A$1:$G$49,MATCH(orders!$D621,products!$A$2:$A$49,0),MATCH(J$1,products!$A$1:$G$1,0))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9"/>
        <v>15.54</v>
      </c>
      <c r="N621" t="str">
        <f t="shared" si="30"/>
        <v>Liberica</v>
      </c>
      <c r="O621" t="str">
        <f t="shared" si="31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VLOOKUP(C622,customers!$A$1:$I$1001,2,0)</f>
        <v>Linn Alaway</v>
      </c>
      <c r="G622" s="2" t="str">
        <f>IF(VLOOKUP(C622,customers!$A$1:$I$1001,3,0)= 0,"",VLOOKUP(C622,customers!$A$1:$I$1001,3,0))</f>
        <v>lalawayhh@weather.com</v>
      </c>
      <c r="H622" s="2" t="str">
        <f>VLOOKUP(C622,customers!$A$1:$I$1001,7,0)</f>
        <v>United States</v>
      </c>
      <c r="I622" t="str">
        <f>INDEX(products!$A$1:$G$49,MATCH(orders!$D622,products!$A$2:$A$49,0),MATCH(I$1,products!$A$1:$G$1,0))</f>
        <v>Ara</v>
      </c>
      <c r="J622" t="str">
        <f>INDEX(products!$A$1:$G$49,MATCH(orders!$D622,products!$A$2:$A$49,0),MATCH(J$1,products!$A$1:$G$1,0))</f>
        <v>L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9"/>
        <v>20.25</v>
      </c>
      <c r="N622" t="str">
        <f t="shared" si="30"/>
        <v>Arabica</v>
      </c>
      <c r="O622" t="str">
        <f t="shared" si="31"/>
        <v>Light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VLOOKUP(C623,customers!$A$1:$I$1001,2,0)</f>
        <v>Cordy Odgaard</v>
      </c>
      <c r="G623" s="2" t="str">
        <f>IF(VLOOKUP(C623,customers!$A$1:$I$1001,3,0)= 0,"",VLOOKUP(C623,customers!$A$1:$I$1001,3,0))</f>
        <v>codgaardh9@nsw.gov.au</v>
      </c>
      <c r="H623" s="2" t="str">
        <f>VLOOKUP(C623,customers!$A$1:$I$1001,7,0)</f>
        <v>United States</v>
      </c>
      <c r="I623" t="str">
        <f>INDEX(products!$A$1:$G$49,MATCH(orders!$D623,products!$A$2:$A$49,0),MATCH(I$1,products!$A$1:$G$1,0))</f>
        <v>Ara</v>
      </c>
      <c r="J623" t="str">
        <f>INDEX(products!$A$1:$G$49,MATCH(orders!$D623,products!$A$2:$A$49,0),MATCH(J$1,products!$A$1:$G$1,0))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9"/>
        <v>77.699999999999989</v>
      </c>
      <c r="N623" t="str">
        <f t="shared" si="30"/>
        <v>Arabica</v>
      </c>
      <c r="O623" t="str">
        <f t="shared" si="31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VLOOKUP(C624,customers!$A$1:$I$1001,2,0)</f>
        <v>Bertine Byrd</v>
      </c>
      <c r="G624" s="2" t="str">
        <f>IF(VLOOKUP(C624,customers!$A$1:$I$1001,3,0)= 0,"",VLOOKUP(C624,customers!$A$1:$I$1001,3,0))</f>
        <v>bbyrdha@4shared.com</v>
      </c>
      <c r="H624" s="2" t="str">
        <f>VLOOKUP(C624,customers!$A$1:$I$1001,7,0)</f>
        <v>United States</v>
      </c>
      <c r="I624" t="str">
        <f>INDEX(products!$A$1:$G$49,MATCH(orders!$D624,products!$A$2:$A$49,0),MATCH(I$1,products!$A$1:$G$1,0))</f>
        <v>Lib</v>
      </c>
      <c r="J624" t="str">
        <f>INDEX(products!$A$1:$G$49,MATCH(orders!$D624,products!$A$2:$A$49,0),MATCH(J$1,products!$A$1:$G$1,0))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9"/>
        <v>133.85999999999999</v>
      </c>
      <c r="N624" t="str">
        <f t="shared" si="30"/>
        <v>Liberica</v>
      </c>
      <c r="O624" t="str">
        <f t="shared" si="31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VLOOKUP(C625,customers!$A$1:$I$1001,2,0)</f>
        <v>Nelie Garnson</v>
      </c>
      <c r="G625" s="2" t="str">
        <f>IF(VLOOKUP(C625,customers!$A$1:$I$1001,3,0)= 0,"",VLOOKUP(C625,customers!$A$1:$I$1001,3,0))</f>
        <v/>
      </c>
      <c r="H625" s="2" t="str">
        <f>VLOOKUP(C625,customers!$A$1:$I$1001,7,0)</f>
        <v>United Kingdom</v>
      </c>
      <c r="I625" t="str">
        <f>INDEX(products!$A$1:$G$49,MATCH(orders!$D625,products!$A$2:$A$49,0),MATCH(I$1,products!$A$1:$G$1,0))</f>
        <v>Exc</v>
      </c>
      <c r="J625" t="str">
        <f>INDEX(products!$A$1:$G$49,MATCH(orders!$D625,products!$A$2:$A$49,0),MATCH(J$1,products!$A$1:$G$1,0))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9"/>
        <v>12.15</v>
      </c>
      <c r="N625" t="str">
        <f t="shared" si="30"/>
        <v>Excelsa</v>
      </c>
      <c r="O625" t="str">
        <f t="shared" si="31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VLOOKUP(C626,customers!$A$1:$I$1001,2,0)</f>
        <v>Dianne Chardin</v>
      </c>
      <c r="G626" s="2" t="str">
        <f>IF(VLOOKUP(C626,customers!$A$1:$I$1001,3,0)= 0,"",VLOOKUP(C626,customers!$A$1:$I$1001,3,0))</f>
        <v>dchardinhc@nhs.uk</v>
      </c>
      <c r="H626" s="2" t="str">
        <f>VLOOKUP(C626,customers!$A$1:$I$1001,7,0)</f>
        <v>Ireland</v>
      </c>
      <c r="I626" t="str">
        <f>INDEX(products!$A$1:$G$49,MATCH(orders!$D626,products!$A$2:$A$49,0),MATCH(I$1,products!$A$1:$G$1,0))</f>
        <v>Exc</v>
      </c>
      <c r="J626" t="str">
        <f>INDEX(products!$A$1:$G$49,MATCH(orders!$D626,products!$A$2:$A$49,0),MATCH(J$1,products!$A$1:$G$1,0))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9"/>
        <v>63.249999999999993</v>
      </c>
      <c r="N626" t="str">
        <f t="shared" si="30"/>
        <v>Excelsa</v>
      </c>
      <c r="O626" t="str">
        <f t="shared" si="31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VLOOKUP(C627,customers!$A$1:$I$1001,2,0)</f>
        <v>Hailee Radbone</v>
      </c>
      <c r="G627" s="2" t="str">
        <f>IF(VLOOKUP(C627,customers!$A$1:$I$1001,3,0)= 0,"",VLOOKUP(C627,customers!$A$1:$I$1001,3,0))</f>
        <v>hradbonehd@newsvine.com</v>
      </c>
      <c r="H627" s="2" t="str">
        <f>VLOOKUP(C627,customers!$A$1:$I$1001,7,0)</f>
        <v>United States</v>
      </c>
      <c r="I627" t="str">
        <f>INDEX(products!$A$1:$G$49,MATCH(orders!$D627,products!$A$2:$A$49,0),MATCH(I$1,products!$A$1:$G$1,0))</f>
        <v>Rob</v>
      </c>
      <c r="J627" t="str">
        <f>INDEX(products!$A$1:$G$49,MATCH(orders!$D627,products!$A$2:$A$49,0),MATCH(J$1,products!$A$1:$G$1,0))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9"/>
        <v>35.849999999999994</v>
      </c>
      <c r="N627" t="str">
        <f t="shared" si="30"/>
        <v>Robusta</v>
      </c>
      <c r="O627" t="str">
        <f t="shared" si="31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VLOOKUP(C628,customers!$A$1:$I$1001,2,0)</f>
        <v>Wallis Bernth</v>
      </c>
      <c r="G628" s="2" t="str">
        <f>IF(VLOOKUP(C628,customers!$A$1:$I$1001,3,0)= 0,"",VLOOKUP(C628,customers!$A$1:$I$1001,3,0))</f>
        <v>wbernthhe@miitbeian.gov.cn</v>
      </c>
      <c r="H628" s="2" t="str">
        <f>VLOOKUP(C628,customers!$A$1:$I$1001,7,0)</f>
        <v>United States</v>
      </c>
      <c r="I628" t="str">
        <f>INDEX(products!$A$1:$G$49,MATCH(orders!$D628,products!$A$2:$A$49,0),MATCH(I$1,products!$A$1:$G$1,0))</f>
        <v>Ara</v>
      </c>
      <c r="J628" t="str">
        <f>INDEX(products!$A$1:$G$49,MATCH(orders!$D628,products!$A$2:$A$49,0),MATCH(J$1,products!$A$1:$G$1,0))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9"/>
        <v>77.624999999999986</v>
      </c>
      <c r="N628" t="str">
        <f t="shared" si="30"/>
        <v>Arabica</v>
      </c>
      <c r="O628" t="str">
        <f t="shared" si="31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VLOOKUP(C629,customers!$A$1:$I$1001,2,0)</f>
        <v>Byron Acarson</v>
      </c>
      <c r="G629" s="2" t="str">
        <f>IF(VLOOKUP(C629,customers!$A$1:$I$1001,3,0)= 0,"",VLOOKUP(C629,customers!$A$1:$I$1001,3,0))</f>
        <v>bacarsonhf@cnn.com</v>
      </c>
      <c r="H629" s="2" t="str">
        <f>VLOOKUP(C629,customers!$A$1:$I$1001,7,0)</f>
        <v>United States</v>
      </c>
      <c r="I629" t="str">
        <f>INDEX(products!$A$1:$G$49,MATCH(orders!$D629,products!$A$2:$A$49,0),MATCH(I$1,products!$A$1:$G$1,0))</f>
        <v>Exc</v>
      </c>
      <c r="J629" t="str">
        <f>INDEX(products!$A$1:$G$49,MATCH(orders!$D629,products!$A$2:$A$49,0),MATCH(J$1,products!$A$1:$G$1,0))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9"/>
        <v>63.249999999999993</v>
      </c>
      <c r="N629" t="str">
        <f t="shared" si="30"/>
        <v>Excelsa</v>
      </c>
      <c r="O629" t="str">
        <f t="shared" si="31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VLOOKUP(C630,customers!$A$1:$I$1001,2,0)</f>
        <v>Faunie Brigham</v>
      </c>
      <c r="G630" s="2" t="str">
        <f>IF(VLOOKUP(C630,customers!$A$1:$I$1001,3,0)= 0,"",VLOOKUP(C630,customers!$A$1:$I$1001,3,0))</f>
        <v>fbrighamhg@blog.com</v>
      </c>
      <c r="H630" s="2" t="str">
        <f>VLOOKUP(C630,customers!$A$1:$I$1001,7,0)</f>
        <v>Ireland</v>
      </c>
      <c r="I630" t="str">
        <f>INDEX(products!$A$1:$G$49,MATCH(orders!$D630,products!$A$2:$A$49,0),MATCH(I$1,products!$A$1:$G$1,0))</f>
        <v>Lib</v>
      </c>
      <c r="J630" t="str">
        <f>INDEX(products!$A$1:$G$49,MATCH(orders!$D630,products!$A$2:$A$49,0),MATCH(J$1,products!$A$1:$G$1,0))</f>
        <v>D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9"/>
        <v>26.73</v>
      </c>
      <c r="N630" t="str">
        <f t="shared" si="30"/>
        <v>Liberica</v>
      </c>
      <c r="O630" t="str">
        <f t="shared" si="31"/>
        <v>Dark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VLOOKUP(C631,customers!$A$1:$I$1001,2,0)</f>
        <v>Faunie Brigham</v>
      </c>
      <c r="G631" s="2" t="str">
        <f>IF(VLOOKUP(C631,customers!$A$1:$I$1001,3,0)= 0,"",VLOOKUP(C631,customers!$A$1:$I$1001,3,0))</f>
        <v>fbrighamhg@blog.com</v>
      </c>
      <c r="H631" s="2" t="str">
        <f>VLOOKUP(C631,customers!$A$1:$I$1001,7,0)</f>
        <v>Ireland</v>
      </c>
      <c r="I631" t="str">
        <f>INDEX(products!$A$1:$G$49,MATCH(orders!$D631,products!$A$2:$A$49,0),MATCH(I$1,products!$A$1:$G$1,0))</f>
        <v>Lib</v>
      </c>
      <c r="J631" t="str">
        <f>INDEX(products!$A$1:$G$49,MATCH(orders!$D631,products!$A$2:$A$49,0),MATCH(J$1,products!$A$1:$G$1,0))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9"/>
        <v>31.08</v>
      </c>
      <c r="N631" t="str">
        <f t="shared" si="30"/>
        <v>Liberica</v>
      </c>
      <c r="O631" t="str">
        <f t="shared" si="31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VLOOKUP(C632,customers!$A$1:$I$1001,2,0)</f>
        <v>Faunie Brigham</v>
      </c>
      <c r="G632" s="2" t="str">
        <f>IF(VLOOKUP(C632,customers!$A$1:$I$1001,3,0)= 0,"",VLOOKUP(C632,customers!$A$1:$I$1001,3,0))</f>
        <v>fbrighamhg@blog.com</v>
      </c>
      <c r="H632" s="2" t="str">
        <f>VLOOKUP(C632,customers!$A$1:$I$1001,7,0)</f>
        <v>Ireland</v>
      </c>
      <c r="I632" t="str">
        <f>INDEX(products!$A$1:$G$49,MATCH(orders!$D632,products!$A$2:$A$49,0),MATCH(I$1,products!$A$1:$G$1,0))</f>
        <v>Ara</v>
      </c>
      <c r="J632" t="str">
        <f>INDEX(products!$A$1:$G$49,MATCH(orders!$D632,products!$A$2:$A$49,0),MATCH(J$1,products!$A$1:$G$1,0))</f>
        <v>M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9"/>
        <v>2.9849999999999999</v>
      </c>
      <c r="N632" t="str">
        <f t="shared" si="30"/>
        <v>Arabica</v>
      </c>
      <c r="O632" t="str">
        <f t="shared" si="31"/>
        <v>Medium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VLOOKUP(C633,customers!$A$1:$I$1001,2,0)</f>
        <v>Faunie Brigham</v>
      </c>
      <c r="G633" s="2" t="str">
        <f>IF(VLOOKUP(C633,customers!$A$1:$I$1001,3,0)= 0,"",VLOOKUP(C633,customers!$A$1:$I$1001,3,0))</f>
        <v>fbrighamhg@blog.com</v>
      </c>
      <c r="H633" s="2" t="str">
        <f>VLOOKUP(C633,customers!$A$1:$I$1001,7,0)</f>
        <v>Ireland</v>
      </c>
      <c r="I633" t="str">
        <f>INDEX(products!$A$1:$G$49,MATCH(orders!$D633,products!$A$2:$A$49,0),MATCH(I$1,products!$A$1:$G$1,0))</f>
        <v>Rob</v>
      </c>
      <c r="J633" t="str">
        <f>INDEX(products!$A$1:$G$49,MATCH(orders!$D633,products!$A$2:$A$49,0),MATCH(J$1,products!$A$1:$G$1,0))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9"/>
        <v>102.92499999999998</v>
      </c>
      <c r="N633" t="str">
        <f t="shared" si="30"/>
        <v>Robusta</v>
      </c>
      <c r="O633" t="str">
        <f t="shared" si="31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VLOOKUP(C634,customers!$A$1:$I$1001,2,0)</f>
        <v>Marjorie Yoxen</v>
      </c>
      <c r="G634" s="2" t="str">
        <f>IF(VLOOKUP(C634,customers!$A$1:$I$1001,3,0)= 0,"",VLOOKUP(C634,customers!$A$1:$I$1001,3,0))</f>
        <v>myoxenhk@google.com</v>
      </c>
      <c r="H634" s="2" t="str">
        <f>VLOOKUP(C634,customers!$A$1:$I$1001,7,0)</f>
        <v>United States</v>
      </c>
      <c r="I634" t="str">
        <f>INDEX(products!$A$1:$G$49,MATCH(orders!$D634,products!$A$2:$A$49,0),MATCH(I$1,products!$A$1:$G$1,0))</f>
        <v>Exc</v>
      </c>
      <c r="J634" t="str">
        <f>INDEX(products!$A$1:$G$49,MATCH(orders!$D634,products!$A$2:$A$49,0),MATCH(J$1,products!$A$1:$G$1,0))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9"/>
        <v>35.64</v>
      </c>
      <c r="N634" t="str">
        <f t="shared" si="30"/>
        <v>Excelsa</v>
      </c>
      <c r="O634" t="str">
        <f t="shared" si="31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VLOOKUP(C635,customers!$A$1:$I$1001,2,0)</f>
        <v>Gaspar McGavin</v>
      </c>
      <c r="G635" s="2" t="str">
        <f>IF(VLOOKUP(C635,customers!$A$1:$I$1001,3,0)= 0,"",VLOOKUP(C635,customers!$A$1:$I$1001,3,0))</f>
        <v>gmcgavinhl@histats.com</v>
      </c>
      <c r="H635" s="2" t="str">
        <f>VLOOKUP(C635,customers!$A$1:$I$1001,7,0)</f>
        <v>United States</v>
      </c>
      <c r="I635" t="str">
        <f>INDEX(products!$A$1:$G$49,MATCH(orders!$D635,products!$A$2:$A$49,0),MATCH(I$1,products!$A$1:$G$1,0))</f>
        <v>Rob</v>
      </c>
      <c r="J635" t="str">
        <f>INDEX(products!$A$1:$G$49,MATCH(orders!$D635,products!$A$2:$A$49,0),MATCH(J$1,products!$A$1:$G$1,0))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9"/>
        <v>47.8</v>
      </c>
      <c r="N635" t="str">
        <f t="shared" si="30"/>
        <v>Robusta</v>
      </c>
      <c r="O635" t="str">
        <f t="shared" si="31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VLOOKUP(C636,customers!$A$1:$I$1001,2,0)</f>
        <v>Lindy Uttermare</v>
      </c>
      <c r="G636" s="2" t="str">
        <f>IF(VLOOKUP(C636,customers!$A$1:$I$1001,3,0)= 0,"",VLOOKUP(C636,customers!$A$1:$I$1001,3,0))</f>
        <v>luttermarehm@engadget.com</v>
      </c>
      <c r="H636" s="2" t="str">
        <f>VLOOKUP(C636,customers!$A$1:$I$1001,7,0)</f>
        <v>United States</v>
      </c>
      <c r="I636" t="str">
        <f>INDEX(products!$A$1:$G$49,MATCH(orders!$D636,products!$A$2:$A$49,0),MATCH(I$1,products!$A$1:$G$1,0))</f>
        <v>Lib</v>
      </c>
      <c r="J636" t="str">
        <f>INDEX(products!$A$1:$G$49,MATCH(orders!$D636,products!$A$2:$A$49,0),MATCH(J$1,products!$A$1:$G$1,0))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9"/>
        <v>43.650000000000006</v>
      </c>
      <c r="N636" t="str">
        <f t="shared" si="30"/>
        <v>Liberica</v>
      </c>
      <c r="O636" t="str">
        <f t="shared" si="31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VLOOKUP(C637,customers!$A$1:$I$1001,2,0)</f>
        <v>Eal D'Ambrogio</v>
      </c>
      <c r="G637" s="2" t="str">
        <f>IF(VLOOKUP(C637,customers!$A$1:$I$1001,3,0)= 0,"",VLOOKUP(C637,customers!$A$1:$I$1001,3,0))</f>
        <v>edambrogiohn@techcrunch.com</v>
      </c>
      <c r="H637" s="2" t="str">
        <f>VLOOKUP(C637,customers!$A$1:$I$1001,7,0)</f>
        <v>United States</v>
      </c>
      <c r="I637" t="str">
        <f>INDEX(products!$A$1:$G$49,MATCH(orders!$D637,products!$A$2:$A$49,0),MATCH(I$1,products!$A$1:$G$1,0))</f>
        <v>Exc</v>
      </c>
      <c r="J637" t="str">
        <f>INDEX(products!$A$1:$G$49,MATCH(orders!$D637,products!$A$2:$A$49,0),MATCH(J$1,products!$A$1:$G$1,0))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9"/>
        <v>35.64</v>
      </c>
      <c r="N637" t="str">
        <f t="shared" si="30"/>
        <v>Excelsa</v>
      </c>
      <c r="O637" t="str">
        <f t="shared" si="31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VLOOKUP(C638,customers!$A$1:$I$1001,2,0)</f>
        <v>Carolee Winchcombe</v>
      </c>
      <c r="G638" s="2" t="str">
        <f>IF(VLOOKUP(C638,customers!$A$1:$I$1001,3,0)= 0,"",VLOOKUP(C638,customers!$A$1:$I$1001,3,0))</f>
        <v>cwinchcombeho@jiathis.com</v>
      </c>
      <c r="H638" s="2" t="str">
        <f>VLOOKUP(C638,customers!$A$1:$I$1001,7,0)</f>
        <v>United States</v>
      </c>
      <c r="I638" t="str">
        <f>INDEX(products!$A$1:$G$49,MATCH(orders!$D638,products!$A$2:$A$49,0),MATCH(I$1,products!$A$1:$G$1,0))</f>
        <v>Lib</v>
      </c>
      <c r="J638" t="str">
        <f>INDEX(products!$A$1:$G$49,MATCH(orders!$D638,products!$A$2:$A$49,0),MATCH(J$1,products!$A$1:$G$1,0))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9"/>
        <v>95.1</v>
      </c>
      <c r="N638" t="str">
        <f t="shared" si="30"/>
        <v>Liberica</v>
      </c>
      <c r="O638" t="str">
        <f t="shared" si="31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VLOOKUP(C639,customers!$A$1:$I$1001,2,0)</f>
        <v>Benedikta Paumier</v>
      </c>
      <c r="G639" s="2" t="str">
        <f>IF(VLOOKUP(C639,customers!$A$1:$I$1001,3,0)= 0,"",VLOOKUP(C639,customers!$A$1:$I$1001,3,0))</f>
        <v>bpaumierhp@umn.edu</v>
      </c>
      <c r="H639" s="2" t="str">
        <f>VLOOKUP(C639,customers!$A$1:$I$1001,7,0)</f>
        <v>Ireland</v>
      </c>
      <c r="I639" t="str">
        <f>INDEX(products!$A$1:$G$49,MATCH(orders!$D639,products!$A$2:$A$49,0),MATCH(I$1,products!$A$1:$G$1,0))</f>
        <v>Exc</v>
      </c>
      <c r="J639" t="str">
        <f>INDEX(products!$A$1:$G$49,MATCH(orders!$D639,products!$A$2:$A$49,0),MATCH(J$1,products!$A$1:$G$1,0))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9"/>
        <v>31.624999999999996</v>
      </c>
      <c r="N639" t="str">
        <f t="shared" si="30"/>
        <v>Excelsa</v>
      </c>
      <c r="O639" t="str">
        <f t="shared" si="31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VLOOKUP(C640,customers!$A$1:$I$1001,2,0)</f>
        <v>Neville Piatto</v>
      </c>
      <c r="G640" s="2" t="str">
        <f>IF(VLOOKUP(C640,customers!$A$1:$I$1001,3,0)= 0,"",VLOOKUP(C640,customers!$A$1:$I$1001,3,0))</f>
        <v/>
      </c>
      <c r="H640" s="2" t="str">
        <f>VLOOKUP(C640,customers!$A$1:$I$1001,7,0)</f>
        <v>Ireland</v>
      </c>
      <c r="I640" t="str">
        <f>INDEX(products!$A$1:$G$49,MATCH(orders!$D640,products!$A$2:$A$49,0),MATCH(I$1,products!$A$1:$G$1,0))</f>
        <v>Ara</v>
      </c>
      <c r="J640" t="str">
        <f>INDEX(products!$A$1:$G$49,MATCH(orders!$D640,products!$A$2:$A$49,0),MATCH(J$1,products!$A$1:$G$1,0))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9"/>
        <v>77.624999999999986</v>
      </c>
      <c r="N640" t="str">
        <f t="shared" si="30"/>
        <v>Arabica</v>
      </c>
      <c r="O640" t="str">
        <f t="shared" si="31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VLOOKUP(C641,customers!$A$1:$I$1001,2,0)</f>
        <v>Jeno Capey</v>
      </c>
      <c r="G641" s="2" t="str">
        <f>IF(VLOOKUP(C641,customers!$A$1:$I$1001,3,0)= 0,"",VLOOKUP(C641,customers!$A$1:$I$1001,3,0))</f>
        <v>jcapeyhr@bravesites.com</v>
      </c>
      <c r="H641" s="2" t="str">
        <f>VLOOKUP(C641,customers!$A$1:$I$1001,7,0)</f>
        <v>United States</v>
      </c>
      <c r="I641" t="str">
        <f>INDEX(products!$A$1:$G$49,MATCH(orders!$D641,products!$A$2:$A$49,0),MATCH(I$1,products!$A$1:$G$1,0))</f>
        <v>Lib</v>
      </c>
      <c r="J641" t="str">
        <f>INDEX(products!$A$1:$G$49,MATCH(orders!$D641,products!$A$2:$A$49,0),MATCH(J$1,products!$A$1:$G$1,0))</f>
        <v>M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9"/>
        <v>3.8849999999999998</v>
      </c>
      <c r="N641" t="str">
        <f t="shared" si="30"/>
        <v>Liberica</v>
      </c>
      <c r="O641" t="str">
        <f t="shared" si="31"/>
        <v>Medium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VLOOKUP(C642,customers!$A$1:$I$1001,2,0)</f>
        <v>Tuckie Mathonnet</v>
      </c>
      <c r="G642" s="2" t="str">
        <f>IF(VLOOKUP(C642,customers!$A$1:$I$1001,3,0)= 0,"",VLOOKUP(C642,customers!$A$1:$I$1001,3,0))</f>
        <v>tmathonneti0@google.co.jp</v>
      </c>
      <c r="H642" s="2" t="str">
        <f>VLOOKUP(C642,customers!$A$1:$I$1001,7,0)</f>
        <v>United States</v>
      </c>
      <c r="I642" t="str">
        <f>INDEX(products!$A$1:$G$49,MATCH(orders!$D642,products!$A$2:$A$49,0),MATCH(I$1,products!$A$1:$G$1,0))</f>
        <v>Rob</v>
      </c>
      <c r="J642" t="str">
        <f>INDEX(products!$A$1:$G$49,MATCH(orders!$D642,products!$A$2:$A$49,0),MATCH(J$1,products!$A$1:$G$1,0))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9"/>
        <v>137.42499999999998</v>
      </c>
      <c r="N642" t="str">
        <f t="shared" si="30"/>
        <v>Robusta</v>
      </c>
      <c r="O642" t="str">
        <f t="shared" si="31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VLOOKUP(C643,customers!$A$1:$I$1001,2,0)</f>
        <v>Yardley Basill</v>
      </c>
      <c r="G643" s="2" t="str">
        <f>IF(VLOOKUP(C643,customers!$A$1:$I$1001,3,0)= 0,"",VLOOKUP(C643,customers!$A$1:$I$1001,3,0))</f>
        <v>ybasillht@theguardian.com</v>
      </c>
      <c r="H643" s="2" t="str">
        <f>VLOOKUP(C643,customers!$A$1:$I$1001,7,0)</f>
        <v>United States</v>
      </c>
      <c r="I643" t="str">
        <f>INDEX(products!$A$1:$G$49,MATCH(orders!$D643,products!$A$2:$A$49,0),MATCH(I$1,products!$A$1:$G$1,0))</f>
        <v>Rob</v>
      </c>
      <c r="J643" t="str">
        <f>INDEX(products!$A$1:$G$49,MATCH(orders!$D643,products!$A$2:$A$49,0),MATCH(J$1,products!$A$1:$G$1,0))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2">L643*E643</f>
        <v>35.849999999999994</v>
      </c>
      <c r="N643" t="str">
        <f t="shared" si="30"/>
        <v>Robusta</v>
      </c>
      <c r="O643" t="str">
        <f t="shared" si="31"/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VLOOKUP(C644,customers!$A$1:$I$1001,2,0)</f>
        <v>Maggy Baistow</v>
      </c>
      <c r="G644" s="2" t="str">
        <f>IF(VLOOKUP(C644,customers!$A$1:$I$1001,3,0)= 0,"",VLOOKUP(C644,customers!$A$1:$I$1001,3,0))</f>
        <v>mbaistowhu@i2i.jp</v>
      </c>
      <c r="H644" s="2" t="str">
        <f>VLOOKUP(C644,customers!$A$1:$I$1001,7,0)</f>
        <v>United Kingdom</v>
      </c>
      <c r="I644" t="str">
        <f>INDEX(products!$A$1:$G$49,MATCH(orders!$D644,products!$A$2:$A$49,0),MATCH(I$1,products!$A$1:$G$1,0))</f>
        <v>Exc</v>
      </c>
      <c r="J644" t="str">
        <f>INDEX(products!$A$1:$G$49,MATCH(orders!$D644,products!$A$2:$A$49,0),MATCH(J$1,products!$A$1:$G$1,0))</f>
        <v>L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2"/>
        <v>8.25</v>
      </c>
      <c r="N644" t="str">
        <f t="shared" si="30"/>
        <v>Excelsa</v>
      </c>
      <c r="O644" t="str">
        <f t="shared" si="31"/>
        <v>Light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VLOOKUP(C645,customers!$A$1:$I$1001,2,0)</f>
        <v>Courtney Pallant</v>
      </c>
      <c r="G645" s="2" t="str">
        <f>IF(VLOOKUP(C645,customers!$A$1:$I$1001,3,0)= 0,"",VLOOKUP(C645,customers!$A$1:$I$1001,3,0))</f>
        <v>cpallanthv@typepad.com</v>
      </c>
      <c r="H645" s="2" t="str">
        <f>VLOOKUP(C645,customers!$A$1:$I$1001,7,0)</f>
        <v>United States</v>
      </c>
      <c r="I645" t="str">
        <f>INDEX(products!$A$1:$G$49,MATCH(orders!$D645,products!$A$2:$A$49,0),MATCH(I$1,products!$A$1:$G$1,0))</f>
        <v>Exc</v>
      </c>
      <c r="J645" t="str">
        <f>INDEX(products!$A$1:$G$49,MATCH(orders!$D645,products!$A$2:$A$49,0),MATCH(J$1,products!$A$1:$G$1,0))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2"/>
        <v>102.46499999999997</v>
      </c>
      <c r="N645" t="str">
        <f t="shared" si="30"/>
        <v>Excelsa</v>
      </c>
      <c r="O645" t="str">
        <f t="shared" si="31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VLOOKUP(C646,customers!$A$1:$I$1001,2,0)</f>
        <v>Marne Mingey</v>
      </c>
      <c r="G646" s="2" t="str">
        <f>IF(VLOOKUP(C646,customers!$A$1:$I$1001,3,0)= 0,"",VLOOKUP(C646,customers!$A$1:$I$1001,3,0))</f>
        <v/>
      </c>
      <c r="H646" s="2" t="str">
        <f>VLOOKUP(C646,customers!$A$1:$I$1001,7,0)</f>
        <v>United States</v>
      </c>
      <c r="I646" t="str">
        <f>INDEX(products!$A$1:$G$49,MATCH(orders!$D646,products!$A$2:$A$49,0),MATCH(I$1,products!$A$1:$G$1,0))</f>
        <v>Rob</v>
      </c>
      <c r="J646" t="str">
        <f>INDEX(products!$A$1:$G$49,MATCH(orders!$D646,products!$A$2:$A$49,0),MATCH(J$1,products!$A$1:$G$1,0))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2"/>
        <v>41.169999999999995</v>
      </c>
      <c r="N646" t="str">
        <f t="shared" si="30"/>
        <v>Robusta</v>
      </c>
      <c r="O646" t="str">
        <f t="shared" si="31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VLOOKUP(C647,customers!$A$1:$I$1001,2,0)</f>
        <v>Denny O' Ronan</v>
      </c>
      <c r="G647" s="2" t="str">
        <f>IF(VLOOKUP(C647,customers!$A$1:$I$1001,3,0)= 0,"",VLOOKUP(C647,customers!$A$1:$I$1001,3,0))</f>
        <v>dohx@redcross.org</v>
      </c>
      <c r="H647" s="2" t="str">
        <f>VLOOKUP(C647,customers!$A$1:$I$1001,7,0)</f>
        <v>United States</v>
      </c>
      <c r="I647" t="str">
        <f>INDEX(products!$A$1:$G$49,MATCH(orders!$D647,products!$A$2:$A$49,0),MATCH(I$1,products!$A$1:$G$1,0))</f>
        <v>Ara</v>
      </c>
      <c r="J647" t="str">
        <f>INDEX(products!$A$1:$G$49,MATCH(orders!$D647,products!$A$2:$A$49,0),MATCH(J$1,products!$A$1:$G$1,0))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2"/>
        <v>68.655000000000001</v>
      </c>
      <c r="N647" t="str">
        <f t="shared" si="30"/>
        <v>Arabica</v>
      </c>
      <c r="O647" t="str">
        <f t="shared" si="31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VLOOKUP(C648,customers!$A$1:$I$1001,2,0)</f>
        <v>Dottie Rallin</v>
      </c>
      <c r="G648" s="2" t="str">
        <f>IF(VLOOKUP(C648,customers!$A$1:$I$1001,3,0)= 0,"",VLOOKUP(C648,customers!$A$1:$I$1001,3,0))</f>
        <v>drallinhy@howstuffworks.com</v>
      </c>
      <c r="H648" s="2" t="str">
        <f>VLOOKUP(C648,customers!$A$1:$I$1001,7,0)</f>
        <v>United States</v>
      </c>
      <c r="I648" t="str">
        <f>INDEX(products!$A$1:$G$49,MATCH(orders!$D648,products!$A$2:$A$49,0),MATCH(I$1,products!$A$1:$G$1,0))</f>
        <v>Ara</v>
      </c>
      <c r="J648" t="str">
        <f>INDEX(products!$A$1:$G$49,MATCH(orders!$D648,products!$A$2:$A$49,0),MATCH(J$1,products!$A$1:$G$1,0))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2"/>
        <v>9.9499999999999993</v>
      </c>
      <c r="N648" t="str">
        <f t="shared" si="30"/>
        <v>Arabica</v>
      </c>
      <c r="O648" t="str">
        <f t="shared" si="31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VLOOKUP(C649,customers!$A$1:$I$1001,2,0)</f>
        <v>Ardith Chill</v>
      </c>
      <c r="G649" s="2" t="str">
        <f>IF(VLOOKUP(C649,customers!$A$1:$I$1001,3,0)= 0,"",VLOOKUP(C649,customers!$A$1:$I$1001,3,0))</f>
        <v>achillhz@epa.gov</v>
      </c>
      <c r="H649" s="2" t="str">
        <f>VLOOKUP(C649,customers!$A$1:$I$1001,7,0)</f>
        <v>United Kingdom</v>
      </c>
      <c r="I649" t="str">
        <f>INDEX(products!$A$1:$G$49,MATCH(orders!$D649,products!$A$2:$A$49,0),MATCH(I$1,products!$A$1:$G$1,0))</f>
        <v>Lib</v>
      </c>
      <c r="J649" t="str">
        <f>INDEX(products!$A$1:$G$49,MATCH(orders!$D649,products!$A$2:$A$49,0),MATCH(J$1,products!$A$1:$G$1,0))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2"/>
        <v>28.53</v>
      </c>
      <c r="N649" t="str">
        <f t="shared" si="30"/>
        <v>Liberica</v>
      </c>
      <c r="O649" t="str">
        <f t="shared" si="31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VLOOKUP(C650,customers!$A$1:$I$1001,2,0)</f>
        <v>Tuckie Mathonnet</v>
      </c>
      <c r="G650" s="2" t="str">
        <f>IF(VLOOKUP(C650,customers!$A$1:$I$1001,3,0)= 0,"",VLOOKUP(C650,customers!$A$1:$I$1001,3,0))</f>
        <v>tmathonneti0@google.co.jp</v>
      </c>
      <c r="H650" s="2" t="str">
        <f>VLOOKUP(C650,customers!$A$1:$I$1001,7,0)</f>
        <v>United States</v>
      </c>
      <c r="I650" t="str">
        <f>INDEX(products!$A$1:$G$49,MATCH(orders!$D650,products!$A$2:$A$49,0),MATCH(I$1,products!$A$1:$G$1,0))</f>
        <v>Rob</v>
      </c>
      <c r="J650" t="str">
        <f>INDEX(products!$A$1:$G$49,MATCH(orders!$D650,products!$A$2:$A$49,0),MATCH(J$1,products!$A$1:$G$1,0))</f>
        <v>M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2"/>
        <v>16.11</v>
      </c>
      <c r="N650" t="str">
        <f t="shared" si="30"/>
        <v>Robusta</v>
      </c>
      <c r="O650" t="str">
        <f t="shared" si="31"/>
        <v>Medium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VLOOKUP(C651,customers!$A$1:$I$1001,2,0)</f>
        <v>Charmane Denys</v>
      </c>
      <c r="G651" s="2" t="str">
        <f>IF(VLOOKUP(C651,customers!$A$1:$I$1001,3,0)= 0,"",VLOOKUP(C651,customers!$A$1:$I$1001,3,0))</f>
        <v>cdenysi1@is.gd</v>
      </c>
      <c r="H651" s="2" t="str">
        <f>VLOOKUP(C651,customers!$A$1:$I$1001,7,0)</f>
        <v>United Kingdom</v>
      </c>
      <c r="I651" t="str">
        <f>INDEX(products!$A$1:$G$49,MATCH(orders!$D651,products!$A$2:$A$49,0),MATCH(I$1,products!$A$1:$G$1,0))</f>
        <v>Lib</v>
      </c>
      <c r="J651" t="str">
        <f>INDEX(products!$A$1:$G$49,MATCH(orders!$D651,products!$A$2:$A$49,0),MATCH(J$1,products!$A$1:$G$1,0))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2"/>
        <v>95.1</v>
      </c>
      <c r="N651" t="str">
        <f t="shared" si="30"/>
        <v>Liberica</v>
      </c>
      <c r="O651" t="str">
        <f t="shared" si="31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VLOOKUP(C652,customers!$A$1:$I$1001,2,0)</f>
        <v>Cecily Stebbings</v>
      </c>
      <c r="G652" s="2" t="str">
        <f>IF(VLOOKUP(C652,customers!$A$1:$I$1001,3,0)= 0,"",VLOOKUP(C652,customers!$A$1:$I$1001,3,0))</f>
        <v>cstebbingsi2@drupal.org</v>
      </c>
      <c r="H652" s="2" t="str">
        <f>VLOOKUP(C652,customers!$A$1:$I$1001,7,0)</f>
        <v>United States</v>
      </c>
      <c r="I652" t="str">
        <f>INDEX(products!$A$1:$G$49,MATCH(orders!$D652,products!$A$2:$A$49,0),MATCH(I$1,products!$A$1:$G$1,0))</f>
        <v>Rob</v>
      </c>
      <c r="J652" t="str">
        <f>INDEX(products!$A$1:$G$49,MATCH(orders!$D652,products!$A$2:$A$49,0),MATCH(J$1,products!$A$1:$G$1,0))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2"/>
        <v>5.3699999999999992</v>
      </c>
      <c r="N652" t="str">
        <f t="shared" si="30"/>
        <v>Robusta</v>
      </c>
      <c r="O652" t="str">
        <f t="shared" si="31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VLOOKUP(C653,customers!$A$1:$I$1001,2,0)</f>
        <v>Giana Tonnesen</v>
      </c>
      <c r="G653" s="2" t="str">
        <f>IF(VLOOKUP(C653,customers!$A$1:$I$1001,3,0)= 0,"",VLOOKUP(C653,customers!$A$1:$I$1001,3,0))</f>
        <v/>
      </c>
      <c r="H653" s="2" t="str">
        <f>VLOOKUP(C653,customers!$A$1:$I$1001,7,0)</f>
        <v>United States</v>
      </c>
      <c r="I653" t="str">
        <f>INDEX(products!$A$1:$G$49,MATCH(orders!$D653,products!$A$2:$A$49,0),MATCH(I$1,products!$A$1:$G$1,0))</f>
        <v>Rob</v>
      </c>
      <c r="J653" t="str">
        <f>INDEX(products!$A$1:$G$49,MATCH(orders!$D653,products!$A$2:$A$49,0),MATCH(J$1,products!$A$1:$G$1,0))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2"/>
        <v>47.8</v>
      </c>
      <c r="N653" t="str">
        <f t="shared" si="30"/>
        <v>Robusta</v>
      </c>
      <c r="O653" t="str">
        <f t="shared" si="31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VLOOKUP(C654,customers!$A$1:$I$1001,2,0)</f>
        <v>Rhetta Zywicki</v>
      </c>
      <c r="G654" s="2" t="str">
        <f>IF(VLOOKUP(C654,customers!$A$1:$I$1001,3,0)= 0,"",VLOOKUP(C654,customers!$A$1:$I$1001,3,0))</f>
        <v>rzywickii4@ifeng.com</v>
      </c>
      <c r="H654" s="2" t="str">
        <f>VLOOKUP(C654,customers!$A$1:$I$1001,7,0)</f>
        <v>Ireland</v>
      </c>
      <c r="I654" t="str">
        <f>INDEX(products!$A$1:$G$49,MATCH(orders!$D654,products!$A$2:$A$49,0),MATCH(I$1,products!$A$1:$G$1,0))</f>
        <v>Lib</v>
      </c>
      <c r="J654" t="str">
        <f>INDEX(products!$A$1:$G$49,MATCH(orders!$D654,products!$A$2:$A$49,0),MATCH(J$1,products!$A$1:$G$1,0))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2"/>
        <v>63.4</v>
      </c>
      <c r="N654" t="str">
        <f t="shared" si="30"/>
        <v>Liberica</v>
      </c>
      <c r="O654" t="str">
        <f t="shared" si="31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VLOOKUP(C655,customers!$A$1:$I$1001,2,0)</f>
        <v>Almeria Burgett</v>
      </c>
      <c r="G655" s="2" t="str">
        <f>IF(VLOOKUP(C655,customers!$A$1:$I$1001,3,0)= 0,"",VLOOKUP(C655,customers!$A$1:$I$1001,3,0))</f>
        <v>aburgetti5@moonfruit.com</v>
      </c>
      <c r="H655" s="2" t="str">
        <f>VLOOKUP(C655,customers!$A$1:$I$1001,7,0)</f>
        <v>United States</v>
      </c>
      <c r="I655" t="str">
        <f>INDEX(products!$A$1:$G$49,MATCH(orders!$D655,products!$A$2:$A$49,0),MATCH(I$1,products!$A$1:$G$1,0))</f>
        <v>Ara</v>
      </c>
      <c r="J655" t="str">
        <f>INDEX(products!$A$1:$G$49,MATCH(orders!$D655,products!$A$2:$A$49,0),MATCH(J$1,products!$A$1:$G$1,0))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2"/>
        <v>103.49999999999999</v>
      </c>
      <c r="N655" t="str">
        <f t="shared" si="30"/>
        <v>Arabica</v>
      </c>
      <c r="O655" t="str">
        <f t="shared" si="31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VLOOKUP(C656,customers!$A$1:$I$1001,2,0)</f>
        <v>Marvin Malloy</v>
      </c>
      <c r="G656" s="2" t="str">
        <f>IF(VLOOKUP(C656,customers!$A$1:$I$1001,3,0)= 0,"",VLOOKUP(C656,customers!$A$1:$I$1001,3,0))</f>
        <v>mmalloyi6@seattletimes.com</v>
      </c>
      <c r="H656" s="2" t="str">
        <f>VLOOKUP(C656,customers!$A$1:$I$1001,7,0)</f>
        <v>United States</v>
      </c>
      <c r="I656" t="str">
        <f>INDEX(products!$A$1:$G$49,MATCH(orders!$D656,products!$A$2:$A$49,0),MATCH(I$1,products!$A$1:$G$1,0))</f>
        <v>Ara</v>
      </c>
      <c r="J656" t="str">
        <f>INDEX(products!$A$1:$G$49,MATCH(orders!$D656,products!$A$2:$A$49,0),MATCH(J$1,products!$A$1:$G$1,0))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2"/>
        <v>68.655000000000001</v>
      </c>
      <c r="N656" t="str">
        <f t="shared" si="30"/>
        <v>Arabica</v>
      </c>
      <c r="O656" t="str">
        <f t="shared" si="31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VLOOKUP(C657,customers!$A$1:$I$1001,2,0)</f>
        <v>Maxim McParland</v>
      </c>
      <c r="G657" s="2" t="str">
        <f>IF(VLOOKUP(C657,customers!$A$1:$I$1001,3,0)= 0,"",VLOOKUP(C657,customers!$A$1:$I$1001,3,0))</f>
        <v>mmcparlandi7@w3.org</v>
      </c>
      <c r="H657" s="2" t="str">
        <f>VLOOKUP(C657,customers!$A$1:$I$1001,7,0)</f>
        <v>United States</v>
      </c>
      <c r="I657" t="str">
        <f>INDEX(products!$A$1:$G$49,MATCH(orders!$D657,products!$A$2:$A$49,0),MATCH(I$1,products!$A$1:$G$1,0))</f>
        <v>Rob</v>
      </c>
      <c r="J657" t="str">
        <f>INDEX(products!$A$1:$G$49,MATCH(orders!$D657,products!$A$2:$A$49,0),MATCH(J$1,products!$A$1:$G$1,0))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2"/>
        <v>45.769999999999996</v>
      </c>
      <c r="N657" t="str">
        <f t="shared" si="30"/>
        <v>Robusta</v>
      </c>
      <c r="O657" t="str">
        <f t="shared" si="31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VLOOKUP(C658,customers!$A$1:$I$1001,2,0)</f>
        <v>Sylas Jennaroy</v>
      </c>
      <c r="G658" s="2" t="str">
        <f>IF(VLOOKUP(C658,customers!$A$1:$I$1001,3,0)= 0,"",VLOOKUP(C658,customers!$A$1:$I$1001,3,0))</f>
        <v>sjennaroyi8@purevolume.com</v>
      </c>
      <c r="H658" s="2" t="str">
        <f>VLOOKUP(C658,customers!$A$1:$I$1001,7,0)</f>
        <v>United States</v>
      </c>
      <c r="I658" t="str">
        <f>INDEX(products!$A$1:$G$49,MATCH(orders!$D658,products!$A$2:$A$49,0),MATCH(I$1,products!$A$1:$G$1,0))</f>
        <v>Lib</v>
      </c>
      <c r="J658" t="str">
        <f>INDEX(products!$A$1:$G$49,MATCH(orders!$D658,products!$A$2:$A$49,0),MATCH(J$1,products!$A$1:$G$1,0))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2"/>
        <v>51.8</v>
      </c>
      <c r="N658" t="str">
        <f t="shared" ref="N658:N721" si="33">IF(I658="Rob","Robusta",IF(I658 ="Exc","Excelsa",IF(I658="Ara","Arabica",IF(I658="Lib","Liberica",""))))</f>
        <v>Liberica</v>
      </c>
      <c r="O658" t="str">
        <f t="shared" ref="O658:O721" si="34">IF(J658="M","Medium",IF(J658="L","Light",IF(J658="D","Dark")))</f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VLOOKUP(C659,customers!$A$1:$I$1001,2,0)</f>
        <v>Wren Place</v>
      </c>
      <c r="G659" s="2" t="str">
        <f>IF(VLOOKUP(C659,customers!$A$1:$I$1001,3,0)= 0,"",VLOOKUP(C659,customers!$A$1:$I$1001,3,0))</f>
        <v>wplacei9@wsj.com</v>
      </c>
      <c r="H659" s="2" t="str">
        <f>VLOOKUP(C659,customers!$A$1:$I$1001,7,0)</f>
        <v>United States</v>
      </c>
      <c r="I659" t="str">
        <f>INDEX(products!$A$1:$G$49,MATCH(orders!$D659,products!$A$2:$A$49,0),MATCH(I$1,products!$A$1:$G$1,0))</f>
        <v>Ara</v>
      </c>
      <c r="J659" t="str">
        <f>INDEX(products!$A$1:$G$49,MATCH(orders!$D659,products!$A$2:$A$49,0),MATCH(J$1,products!$A$1:$G$1,0))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2"/>
        <v>13.5</v>
      </c>
      <c r="N659" t="str">
        <f t="shared" si="33"/>
        <v>Arabica</v>
      </c>
      <c r="O659" t="str">
        <f t="shared" si="34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VLOOKUP(C660,customers!$A$1:$I$1001,2,0)</f>
        <v>Janella Millett</v>
      </c>
      <c r="G660" s="2" t="str">
        <f>IF(VLOOKUP(C660,customers!$A$1:$I$1001,3,0)= 0,"",VLOOKUP(C660,customers!$A$1:$I$1001,3,0))</f>
        <v>jmillettik@addtoany.com</v>
      </c>
      <c r="H660" s="2" t="str">
        <f>VLOOKUP(C660,customers!$A$1:$I$1001,7,0)</f>
        <v>United States</v>
      </c>
      <c r="I660" t="str">
        <f>INDEX(products!$A$1:$G$49,MATCH(orders!$D660,products!$A$2:$A$49,0),MATCH(I$1,products!$A$1:$G$1,0))</f>
        <v>Exc</v>
      </c>
      <c r="J660" t="str">
        <f>INDEX(products!$A$1:$G$49,MATCH(orders!$D660,products!$A$2:$A$49,0),MATCH(J$1,products!$A$1:$G$1,0))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2"/>
        <v>24.75</v>
      </c>
      <c r="N660" t="str">
        <f t="shared" si="33"/>
        <v>Excelsa</v>
      </c>
      <c r="O660" t="str">
        <f t="shared" si="34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VLOOKUP(C661,customers!$A$1:$I$1001,2,0)</f>
        <v>Dollie Gadsden</v>
      </c>
      <c r="G661" s="2" t="str">
        <f>IF(VLOOKUP(C661,customers!$A$1:$I$1001,3,0)= 0,"",VLOOKUP(C661,customers!$A$1:$I$1001,3,0))</f>
        <v>dgadsdenib@google.com.hk</v>
      </c>
      <c r="H661" s="2" t="str">
        <f>VLOOKUP(C661,customers!$A$1:$I$1001,7,0)</f>
        <v>Ireland</v>
      </c>
      <c r="I661" t="str">
        <f>INDEX(products!$A$1:$G$49,MATCH(orders!$D661,products!$A$2:$A$49,0),MATCH(I$1,products!$A$1:$G$1,0))</f>
        <v>Ara</v>
      </c>
      <c r="J661" t="str">
        <f>INDEX(products!$A$1:$G$49,MATCH(orders!$D661,products!$A$2:$A$49,0),MATCH(J$1,products!$A$1:$G$1,0))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2"/>
        <v>45.769999999999996</v>
      </c>
      <c r="N661" t="str">
        <f t="shared" si="33"/>
        <v>Arabica</v>
      </c>
      <c r="O661" t="str">
        <f t="shared" si="34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VLOOKUP(C662,customers!$A$1:$I$1001,2,0)</f>
        <v>Val Wakelin</v>
      </c>
      <c r="G662" s="2" t="str">
        <f>IF(VLOOKUP(C662,customers!$A$1:$I$1001,3,0)= 0,"",VLOOKUP(C662,customers!$A$1:$I$1001,3,0))</f>
        <v>vwakelinic@unesco.org</v>
      </c>
      <c r="H662" s="2" t="str">
        <f>VLOOKUP(C662,customers!$A$1:$I$1001,7,0)</f>
        <v>United States</v>
      </c>
      <c r="I662" t="str">
        <f>INDEX(products!$A$1:$G$49,MATCH(orders!$D662,products!$A$2:$A$49,0),MATCH(I$1,products!$A$1:$G$1,0))</f>
        <v>Exc</v>
      </c>
      <c r="J662" t="str">
        <f>INDEX(products!$A$1:$G$49,MATCH(orders!$D662,products!$A$2:$A$49,0),MATCH(J$1,products!$A$1:$G$1,0))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2"/>
        <v>53.46</v>
      </c>
      <c r="N662" t="str">
        <f t="shared" si="33"/>
        <v>Excelsa</v>
      </c>
      <c r="O662" t="str">
        <f t="shared" si="34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VLOOKUP(C663,customers!$A$1:$I$1001,2,0)</f>
        <v>Annie Campsall</v>
      </c>
      <c r="G663" s="2" t="str">
        <f>IF(VLOOKUP(C663,customers!$A$1:$I$1001,3,0)= 0,"",VLOOKUP(C663,customers!$A$1:$I$1001,3,0))</f>
        <v>acampsallid@zimbio.com</v>
      </c>
      <c r="H663" s="2" t="str">
        <f>VLOOKUP(C663,customers!$A$1:$I$1001,7,0)</f>
        <v>United States</v>
      </c>
      <c r="I663" t="str">
        <f>INDEX(products!$A$1:$G$49,MATCH(orders!$D663,products!$A$2:$A$49,0),MATCH(I$1,products!$A$1:$G$1,0))</f>
        <v>Ara</v>
      </c>
      <c r="J663" t="str">
        <f>INDEX(products!$A$1:$G$49,MATCH(orders!$D663,products!$A$2:$A$49,0),MATCH(J$1,products!$A$1:$G$1,0))</f>
        <v>L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2"/>
        <v>20.25</v>
      </c>
      <c r="N663" t="str">
        <f t="shared" si="33"/>
        <v>Arabica</v>
      </c>
      <c r="O663" t="str">
        <f t="shared" si="34"/>
        <v>Light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VLOOKUP(C664,customers!$A$1:$I$1001,2,0)</f>
        <v>Shermy Moseby</v>
      </c>
      <c r="G664" s="2" t="str">
        <f>IF(VLOOKUP(C664,customers!$A$1:$I$1001,3,0)= 0,"",VLOOKUP(C664,customers!$A$1:$I$1001,3,0))</f>
        <v>smosebyie@stanford.edu</v>
      </c>
      <c r="H664" s="2" t="str">
        <f>VLOOKUP(C664,customers!$A$1:$I$1001,7,0)</f>
        <v>United States</v>
      </c>
      <c r="I664" t="str">
        <f>INDEX(products!$A$1:$G$49,MATCH(orders!$D664,products!$A$2:$A$49,0),MATCH(I$1,products!$A$1:$G$1,0))</f>
        <v>Lib</v>
      </c>
      <c r="J664" t="str">
        <f>INDEX(products!$A$1:$G$49,MATCH(orders!$D664,products!$A$2:$A$49,0),MATCH(J$1,products!$A$1:$G$1,0))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2"/>
        <v>148.92499999999998</v>
      </c>
      <c r="N664" t="str">
        <f t="shared" si="33"/>
        <v>Liberica</v>
      </c>
      <c r="O664" t="str">
        <f t="shared" si="34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VLOOKUP(C665,customers!$A$1:$I$1001,2,0)</f>
        <v>Corrie Wass</v>
      </c>
      <c r="G665" s="2" t="str">
        <f>IF(VLOOKUP(C665,customers!$A$1:$I$1001,3,0)= 0,"",VLOOKUP(C665,customers!$A$1:$I$1001,3,0))</f>
        <v>cwassif@prweb.com</v>
      </c>
      <c r="H665" s="2" t="str">
        <f>VLOOKUP(C665,customers!$A$1:$I$1001,7,0)</f>
        <v>United States</v>
      </c>
      <c r="I665" t="str">
        <f>INDEX(products!$A$1:$G$49,MATCH(orders!$D665,products!$A$2:$A$49,0),MATCH(I$1,products!$A$1:$G$1,0))</f>
        <v>Ara</v>
      </c>
      <c r="J665" t="str">
        <f>INDEX(products!$A$1:$G$49,MATCH(orders!$D665,products!$A$2:$A$49,0),MATCH(J$1,products!$A$1:$G$1,0))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2"/>
        <v>67.5</v>
      </c>
      <c r="N665" t="str">
        <f t="shared" si="33"/>
        <v>Arabica</v>
      </c>
      <c r="O665" t="str">
        <f t="shared" si="34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VLOOKUP(C666,customers!$A$1:$I$1001,2,0)</f>
        <v>Ira Sjostrom</v>
      </c>
      <c r="G666" s="2" t="str">
        <f>IF(VLOOKUP(C666,customers!$A$1:$I$1001,3,0)= 0,"",VLOOKUP(C666,customers!$A$1:$I$1001,3,0))</f>
        <v>isjostromig@pbs.org</v>
      </c>
      <c r="H666" s="2" t="str">
        <f>VLOOKUP(C666,customers!$A$1:$I$1001,7,0)</f>
        <v>United States</v>
      </c>
      <c r="I666" t="str">
        <f>INDEX(products!$A$1:$G$49,MATCH(orders!$D666,products!$A$2:$A$49,0),MATCH(I$1,products!$A$1:$G$1,0))</f>
        <v>Exc</v>
      </c>
      <c r="J666" t="str">
        <f>INDEX(products!$A$1:$G$49,MATCH(orders!$D666,products!$A$2:$A$49,0),MATCH(J$1,products!$A$1:$G$1,0))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2"/>
        <v>72.900000000000006</v>
      </c>
      <c r="N666" t="str">
        <f t="shared" si="33"/>
        <v>Excelsa</v>
      </c>
      <c r="O666" t="str">
        <f t="shared" si="34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VLOOKUP(C667,customers!$A$1:$I$1001,2,0)</f>
        <v>Ira Sjostrom</v>
      </c>
      <c r="G667" s="2" t="str">
        <f>IF(VLOOKUP(C667,customers!$A$1:$I$1001,3,0)= 0,"",VLOOKUP(C667,customers!$A$1:$I$1001,3,0))</f>
        <v>isjostromig@pbs.org</v>
      </c>
      <c r="H667" s="2" t="str">
        <f>VLOOKUP(C667,customers!$A$1:$I$1001,7,0)</f>
        <v>United States</v>
      </c>
      <c r="I667" t="str">
        <f>INDEX(products!$A$1:$G$49,MATCH(orders!$D667,products!$A$2:$A$49,0),MATCH(I$1,products!$A$1:$G$1,0))</f>
        <v>Lib</v>
      </c>
      <c r="J667" t="str">
        <f>INDEX(products!$A$1:$G$49,MATCH(orders!$D667,products!$A$2:$A$49,0),MATCH(J$1,products!$A$1:$G$1,0))</f>
        <v>M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2"/>
        <v>7.77</v>
      </c>
      <c r="N667" t="str">
        <f t="shared" si="33"/>
        <v>Liberica</v>
      </c>
      <c r="O667" t="str">
        <f t="shared" si="34"/>
        <v>Medium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VLOOKUP(C668,customers!$A$1:$I$1001,2,0)</f>
        <v>Jermaine Branchett</v>
      </c>
      <c r="G668" s="2" t="str">
        <f>IF(VLOOKUP(C668,customers!$A$1:$I$1001,3,0)= 0,"",VLOOKUP(C668,customers!$A$1:$I$1001,3,0))</f>
        <v>jbranchettii@bravesites.com</v>
      </c>
      <c r="H668" s="2" t="str">
        <f>VLOOKUP(C668,customers!$A$1:$I$1001,7,0)</f>
        <v>United States</v>
      </c>
      <c r="I668" t="str">
        <f>INDEX(products!$A$1:$G$49,MATCH(orders!$D668,products!$A$2:$A$49,0),MATCH(I$1,products!$A$1:$G$1,0))</f>
        <v>Ara</v>
      </c>
      <c r="J668" t="str">
        <f>INDEX(products!$A$1:$G$49,MATCH(orders!$D668,products!$A$2:$A$49,0),MATCH(J$1,products!$A$1:$G$1,0))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2"/>
        <v>91.539999999999992</v>
      </c>
      <c r="N668" t="str">
        <f t="shared" si="33"/>
        <v>Arabica</v>
      </c>
      <c r="O668" t="str">
        <f t="shared" si="34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VLOOKUP(C669,customers!$A$1:$I$1001,2,0)</f>
        <v>Nissie Rudland</v>
      </c>
      <c r="G669" s="2" t="str">
        <f>IF(VLOOKUP(C669,customers!$A$1:$I$1001,3,0)= 0,"",VLOOKUP(C669,customers!$A$1:$I$1001,3,0))</f>
        <v>nrudlandij@blogs.com</v>
      </c>
      <c r="H669" s="2" t="str">
        <f>VLOOKUP(C669,customers!$A$1:$I$1001,7,0)</f>
        <v>Ireland</v>
      </c>
      <c r="I669" t="str">
        <f>INDEX(products!$A$1:$G$49,MATCH(orders!$D669,products!$A$2:$A$49,0),MATCH(I$1,products!$A$1:$G$1,0))</f>
        <v>Ara</v>
      </c>
      <c r="J669" t="str">
        <f>INDEX(products!$A$1:$G$49,MATCH(orders!$D669,products!$A$2:$A$49,0),MATCH(J$1,products!$A$1:$G$1,0))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2"/>
        <v>59.699999999999996</v>
      </c>
      <c r="N669" t="str">
        <f t="shared" si="33"/>
        <v>Arabica</v>
      </c>
      <c r="O669" t="str">
        <f t="shared" si="34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VLOOKUP(C670,customers!$A$1:$I$1001,2,0)</f>
        <v>Janella Millett</v>
      </c>
      <c r="G670" s="2" t="str">
        <f>IF(VLOOKUP(C670,customers!$A$1:$I$1001,3,0)= 0,"",VLOOKUP(C670,customers!$A$1:$I$1001,3,0))</f>
        <v>jmillettik@addtoany.com</v>
      </c>
      <c r="H670" s="2" t="str">
        <f>VLOOKUP(C670,customers!$A$1:$I$1001,7,0)</f>
        <v>United States</v>
      </c>
      <c r="I670" t="str">
        <f>INDEX(products!$A$1:$G$49,MATCH(orders!$D670,products!$A$2:$A$49,0),MATCH(I$1,products!$A$1:$G$1,0))</f>
        <v>Rob</v>
      </c>
      <c r="J670" t="str">
        <f>INDEX(products!$A$1:$G$49,MATCH(orders!$D670,products!$A$2:$A$49,0),MATCH(J$1,products!$A$1:$G$1,0))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2"/>
        <v>137.42499999999998</v>
      </c>
      <c r="N670" t="str">
        <f t="shared" si="33"/>
        <v>Robusta</v>
      </c>
      <c r="O670" t="str">
        <f t="shared" si="34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VLOOKUP(C671,customers!$A$1:$I$1001,2,0)</f>
        <v>Ferdie Tourry</v>
      </c>
      <c r="G671" s="2" t="str">
        <f>IF(VLOOKUP(C671,customers!$A$1:$I$1001,3,0)= 0,"",VLOOKUP(C671,customers!$A$1:$I$1001,3,0))</f>
        <v>ftourryil@google.de</v>
      </c>
      <c r="H671" s="2" t="str">
        <f>VLOOKUP(C671,customers!$A$1:$I$1001,7,0)</f>
        <v>United States</v>
      </c>
      <c r="I671" t="str">
        <f>INDEX(products!$A$1:$G$49,MATCH(orders!$D671,products!$A$2:$A$49,0),MATCH(I$1,products!$A$1:$G$1,0))</f>
        <v>Lib</v>
      </c>
      <c r="J671" t="str">
        <f>INDEX(products!$A$1:$G$49,MATCH(orders!$D671,products!$A$2:$A$49,0),MATCH(J$1,products!$A$1:$G$1,0))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2"/>
        <v>66.929999999999993</v>
      </c>
      <c r="N671" t="str">
        <f t="shared" si="33"/>
        <v>Liberica</v>
      </c>
      <c r="O671" t="str">
        <f t="shared" si="34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VLOOKUP(C672,customers!$A$1:$I$1001,2,0)</f>
        <v>Cecil Weatherall</v>
      </c>
      <c r="G672" s="2" t="str">
        <f>IF(VLOOKUP(C672,customers!$A$1:$I$1001,3,0)= 0,"",VLOOKUP(C672,customers!$A$1:$I$1001,3,0))</f>
        <v>cweatherallim@toplist.cz</v>
      </c>
      <c r="H672" s="2" t="str">
        <f>VLOOKUP(C672,customers!$A$1:$I$1001,7,0)</f>
        <v>United States</v>
      </c>
      <c r="I672" t="str">
        <f>INDEX(products!$A$1:$G$49,MATCH(orders!$D672,products!$A$2:$A$49,0),MATCH(I$1,products!$A$1:$G$1,0))</f>
        <v>Lib</v>
      </c>
      <c r="J672" t="str">
        <f>INDEX(products!$A$1:$G$49,MATCH(orders!$D672,products!$A$2:$A$49,0),MATCH(J$1,products!$A$1:$G$1,0))</f>
        <v>L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2"/>
        <v>13.095000000000001</v>
      </c>
      <c r="N672" t="str">
        <f t="shared" si="33"/>
        <v>Liberica</v>
      </c>
      <c r="O672" t="str">
        <f t="shared" si="34"/>
        <v>Light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VLOOKUP(C673,customers!$A$1:$I$1001,2,0)</f>
        <v>Gale Heindrick</v>
      </c>
      <c r="G673" s="2" t="str">
        <f>IF(VLOOKUP(C673,customers!$A$1:$I$1001,3,0)= 0,"",VLOOKUP(C673,customers!$A$1:$I$1001,3,0))</f>
        <v>gheindrickin@usda.gov</v>
      </c>
      <c r="H673" s="2" t="str">
        <f>VLOOKUP(C673,customers!$A$1:$I$1001,7,0)</f>
        <v>United States</v>
      </c>
      <c r="I673" t="str">
        <f>INDEX(products!$A$1:$G$49,MATCH(orders!$D673,products!$A$2:$A$49,0),MATCH(I$1,products!$A$1:$G$1,0))</f>
        <v>Rob</v>
      </c>
      <c r="J673" t="str">
        <f>INDEX(products!$A$1:$G$49,MATCH(orders!$D673,products!$A$2:$A$49,0),MATCH(J$1,products!$A$1:$G$1,0))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2"/>
        <v>59.75</v>
      </c>
      <c r="N673" t="str">
        <f t="shared" si="33"/>
        <v>Robusta</v>
      </c>
      <c r="O673" t="str">
        <f t="shared" si="34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VLOOKUP(C674,customers!$A$1:$I$1001,2,0)</f>
        <v>Layne Imason</v>
      </c>
      <c r="G674" s="2" t="str">
        <f>IF(VLOOKUP(C674,customers!$A$1:$I$1001,3,0)= 0,"",VLOOKUP(C674,customers!$A$1:$I$1001,3,0))</f>
        <v>limasonio@discuz.net</v>
      </c>
      <c r="H674" s="2" t="str">
        <f>VLOOKUP(C674,customers!$A$1:$I$1001,7,0)</f>
        <v>United States</v>
      </c>
      <c r="I674" t="str">
        <f>INDEX(products!$A$1:$G$49,MATCH(orders!$D674,products!$A$2:$A$49,0),MATCH(I$1,products!$A$1:$G$1,0))</f>
        <v>Lib</v>
      </c>
      <c r="J674" t="str">
        <f>INDEX(products!$A$1:$G$49,MATCH(orders!$D674,products!$A$2:$A$49,0),MATCH(J$1,products!$A$1:$G$1,0))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2"/>
        <v>43.650000000000006</v>
      </c>
      <c r="N674" t="str">
        <f t="shared" si="33"/>
        <v>Liberica</v>
      </c>
      <c r="O674" t="str">
        <f t="shared" si="34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VLOOKUP(C675,customers!$A$1:$I$1001,2,0)</f>
        <v>Hazel Saill</v>
      </c>
      <c r="G675" s="2" t="str">
        <f>IF(VLOOKUP(C675,customers!$A$1:$I$1001,3,0)= 0,"",VLOOKUP(C675,customers!$A$1:$I$1001,3,0))</f>
        <v>hsaillip@odnoklassniki.ru</v>
      </c>
      <c r="H675" s="2" t="str">
        <f>VLOOKUP(C675,customers!$A$1:$I$1001,7,0)</f>
        <v>United States</v>
      </c>
      <c r="I675" t="str">
        <f>INDEX(products!$A$1:$G$49,MATCH(orders!$D675,products!$A$2:$A$49,0),MATCH(I$1,products!$A$1:$G$1,0))</f>
        <v>Exc</v>
      </c>
      <c r="J675" t="str">
        <f>INDEX(products!$A$1:$G$49,MATCH(orders!$D675,products!$A$2:$A$49,0),MATCH(J$1,products!$A$1:$G$1,0))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2"/>
        <v>82.5</v>
      </c>
      <c r="N675" t="str">
        <f t="shared" si="33"/>
        <v>Excelsa</v>
      </c>
      <c r="O675" t="str">
        <f t="shared" si="34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VLOOKUP(C676,customers!$A$1:$I$1001,2,0)</f>
        <v>Hermann Larvor</v>
      </c>
      <c r="G676" s="2" t="str">
        <f>IF(VLOOKUP(C676,customers!$A$1:$I$1001,3,0)= 0,"",VLOOKUP(C676,customers!$A$1:$I$1001,3,0))</f>
        <v>hlarvoriq@last.fm</v>
      </c>
      <c r="H676" s="2" t="str">
        <f>VLOOKUP(C676,customers!$A$1:$I$1001,7,0)</f>
        <v>United States</v>
      </c>
      <c r="I676" t="str">
        <f>INDEX(products!$A$1:$G$49,MATCH(orders!$D676,products!$A$2:$A$49,0),MATCH(I$1,products!$A$1:$G$1,0))</f>
        <v>Ara</v>
      </c>
      <c r="J676" t="str">
        <f>INDEX(products!$A$1:$G$49,MATCH(orders!$D676,products!$A$2:$A$49,0),MATCH(J$1,products!$A$1:$G$1,0))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2"/>
        <v>178.70999999999998</v>
      </c>
      <c r="N676" t="str">
        <f t="shared" si="33"/>
        <v>Arabica</v>
      </c>
      <c r="O676" t="str">
        <f t="shared" si="34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VLOOKUP(C677,customers!$A$1:$I$1001,2,0)</f>
        <v>Terri Lyford</v>
      </c>
      <c r="G677" s="2" t="str">
        <f>IF(VLOOKUP(C677,customers!$A$1:$I$1001,3,0)= 0,"",VLOOKUP(C677,customers!$A$1:$I$1001,3,0))</f>
        <v/>
      </c>
      <c r="H677" s="2" t="str">
        <f>VLOOKUP(C677,customers!$A$1:$I$1001,7,0)</f>
        <v>United States</v>
      </c>
      <c r="I677" t="str">
        <f>INDEX(products!$A$1:$G$49,MATCH(orders!$D677,products!$A$2:$A$49,0),MATCH(I$1,products!$A$1:$G$1,0))</f>
        <v>Lib</v>
      </c>
      <c r="J677" t="str">
        <f>INDEX(products!$A$1:$G$49,MATCH(orders!$D677,products!$A$2:$A$49,0),MATCH(J$1,products!$A$1:$G$1,0))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2"/>
        <v>119.13999999999999</v>
      </c>
      <c r="N677" t="str">
        <f t="shared" si="33"/>
        <v>Liberica</v>
      </c>
      <c r="O677" t="str">
        <f t="shared" si="34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VLOOKUP(C678,customers!$A$1:$I$1001,2,0)</f>
        <v>Gabey Cogan</v>
      </c>
      <c r="G678" s="2" t="str">
        <f>IF(VLOOKUP(C678,customers!$A$1:$I$1001,3,0)= 0,"",VLOOKUP(C678,customers!$A$1:$I$1001,3,0))</f>
        <v/>
      </c>
      <c r="H678" s="2" t="str">
        <f>VLOOKUP(C678,customers!$A$1:$I$1001,7,0)</f>
        <v>United States</v>
      </c>
      <c r="I678" t="str">
        <f>INDEX(products!$A$1:$G$49,MATCH(orders!$D678,products!$A$2:$A$49,0),MATCH(I$1,products!$A$1:$G$1,0))</f>
        <v>Lib</v>
      </c>
      <c r="J678" t="str">
        <f>INDEX(products!$A$1:$G$49,MATCH(orders!$D678,products!$A$2:$A$49,0),MATCH(J$1,products!$A$1:$G$1,0))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2"/>
        <v>47.55</v>
      </c>
      <c r="N678" t="str">
        <f t="shared" si="33"/>
        <v>Liberica</v>
      </c>
      <c r="O678" t="str">
        <f t="shared" si="34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VLOOKUP(C679,customers!$A$1:$I$1001,2,0)</f>
        <v>Charin Penwarden</v>
      </c>
      <c r="G679" s="2" t="str">
        <f>IF(VLOOKUP(C679,customers!$A$1:$I$1001,3,0)= 0,"",VLOOKUP(C679,customers!$A$1:$I$1001,3,0))</f>
        <v>cpenwardenit@mlb.com</v>
      </c>
      <c r="H679" s="2" t="str">
        <f>VLOOKUP(C679,customers!$A$1:$I$1001,7,0)</f>
        <v>Ireland</v>
      </c>
      <c r="I679" t="str">
        <f>INDEX(products!$A$1:$G$49,MATCH(orders!$D679,products!$A$2:$A$49,0),MATCH(I$1,products!$A$1:$G$1,0))</f>
        <v>Lib</v>
      </c>
      <c r="J679" t="str">
        <f>INDEX(products!$A$1:$G$49,MATCH(orders!$D679,products!$A$2:$A$49,0),MATCH(J$1,products!$A$1:$G$1,0))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2"/>
        <v>43.650000000000006</v>
      </c>
      <c r="N679" t="str">
        <f t="shared" si="33"/>
        <v>Liberica</v>
      </c>
      <c r="O679" t="str">
        <f t="shared" si="34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VLOOKUP(C680,customers!$A$1:$I$1001,2,0)</f>
        <v>Milty Middis</v>
      </c>
      <c r="G680" s="2" t="str">
        <f>IF(VLOOKUP(C680,customers!$A$1:$I$1001,3,0)= 0,"",VLOOKUP(C680,customers!$A$1:$I$1001,3,0))</f>
        <v>mmiddisiu@dmoz.org</v>
      </c>
      <c r="H680" s="2" t="str">
        <f>VLOOKUP(C680,customers!$A$1:$I$1001,7,0)</f>
        <v>United States</v>
      </c>
      <c r="I680" t="str">
        <f>INDEX(products!$A$1:$G$49,MATCH(orders!$D680,products!$A$2:$A$49,0),MATCH(I$1,products!$A$1:$G$1,0))</f>
        <v>Ara</v>
      </c>
      <c r="J680" t="str">
        <f>INDEX(products!$A$1:$G$49,MATCH(orders!$D680,products!$A$2:$A$49,0),MATCH(J$1,products!$A$1:$G$1,0))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2"/>
        <v>178.70999999999998</v>
      </c>
      <c r="N680" t="str">
        <f t="shared" si="33"/>
        <v>Arabica</v>
      </c>
      <c r="O680" t="str">
        <f t="shared" si="34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VLOOKUP(C681,customers!$A$1:$I$1001,2,0)</f>
        <v>Adrianne Vairow</v>
      </c>
      <c r="G681" s="2" t="str">
        <f>IF(VLOOKUP(C681,customers!$A$1:$I$1001,3,0)= 0,"",VLOOKUP(C681,customers!$A$1:$I$1001,3,0))</f>
        <v>avairowiv@studiopress.com</v>
      </c>
      <c r="H681" s="2" t="str">
        <f>VLOOKUP(C681,customers!$A$1:$I$1001,7,0)</f>
        <v>United Kingdom</v>
      </c>
      <c r="I681" t="str">
        <f>INDEX(products!$A$1:$G$49,MATCH(orders!$D681,products!$A$2:$A$49,0),MATCH(I$1,products!$A$1:$G$1,0))</f>
        <v>Rob</v>
      </c>
      <c r="J681" t="str">
        <f>INDEX(products!$A$1:$G$49,MATCH(orders!$D681,products!$A$2:$A$49,0),MATCH(J$1,products!$A$1:$G$1,0))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2"/>
        <v>27.484999999999996</v>
      </c>
      <c r="N681" t="str">
        <f t="shared" si="33"/>
        <v>Robusta</v>
      </c>
      <c r="O681" t="str">
        <f t="shared" si="34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VLOOKUP(C682,customers!$A$1:$I$1001,2,0)</f>
        <v>Anjanette Goldie</v>
      </c>
      <c r="G682" s="2" t="str">
        <f>IF(VLOOKUP(C682,customers!$A$1:$I$1001,3,0)= 0,"",VLOOKUP(C682,customers!$A$1:$I$1001,3,0))</f>
        <v>agoldieiw@goo.gl</v>
      </c>
      <c r="H682" s="2" t="str">
        <f>VLOOKUP(C682,customers!$A$1:$I$1001,7,0)</f>
        <v>United States</v>
      </c>
      <c r="I682" t="str">
        <f>INDEX(products!$A$1:$G$49,MATCH(orders!$D682,products!$A$2:$A$49,0),MATCH(I$1,products!$A$1:$G$1,0))</f>
        <v>Ara</v>
      </c>
      <c r="J682" t="str">
        <f>INDEX(products!$A$1:$G$49,MATCH(orders!$D682,products!$A$2:$A$49,0),MATCH(J$1,products!$A$1:$G$1,0))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2"/>
        <v>56.25</v>
      </c>
      <c r="N682" t="str">
        <f t="shared" si="33"/>
        <v>Arabica</v>
      </c>
      <c r="O682" t="str">
        <f t="shared" si="34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VLOOKUP(C683,customers!$A$1:$I$1001,2,0)</f>
        <v>Nicky Ayris</v>
      </c>
      <c r="G683" s="2" t="str">
        <f>IF(VLOOKUP(C683,customers!$A$1:$I$1001,3,0)= 0,"",VLOOKUP(C683,customers!$A$1:$I$1001,3,0))</f>
        <v>nayrisix@t-online.de</v>
      </c>
      <c r="H683" s="2" t="str">
        <f>VLOOKUP(C683,customers!$A$1:$I$1001,7,0)</f>
        <v>United Kingdom</v>
      </c>
      <c r="I683" t="str">
        <f>INDEX(products!$A$1:$G$49,MATCH(orders!$D683,products!$A$2:$A$49,0),MATCH(I$1,products!$A$1:$G$1,0))</f>
        <v>Rob</v>
      </c>
      <c r="J683" t="str">
        <f>INDEX(products!$A$1:$G$49,MATCH(orders!$D683,products!$A$2:$A$49,0),MATCH(J$1,products!$A$1:$G$1,0))</f>
        <v>D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2"/>
        <v>9.51</v>
      </c>
      <c r="N683" t="str">
        <f t="shared" si="33"/>
        <v>Robusta</v>
      </c>
      <c r="O683" t="str">
        <f t="shared" si="34"/>
        <v>Dark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VLOOKUP(C684,customers!$A$1:$I$1001,2,0)</f>
        <v>Laryssa Benediktovich</v>
      </c>
      <c r="G684" s="2" t="str">
        <f>IF(VLOOKUP(C684,customers!$A$1:$I$1001,3,0)= 0,"",VLOOKUP(C684,customers!$A$1:$I$1001,3,0))</f>
        <v>lbenediktovichiy@wunderground.com</v>
      </c>
      <c r="H684" s="2" t="str">
        <f>VLOOKUP(C684,customers!$A$1:$I$1001,7,0)</f>
        <v>United States</v>
      </c>
      <c r="I684" t="str">
        <f>INDEX(products!$A$1:$G$49,MATCH(orders!$D684,products!$A$2:$A$49,0),MATCH(I$1,products!$A$1:$G$1,0))</f>
        <v>Exc</v>
      </c>
      <c r="J684" t="str">
        <f>INDEX(products!$A$1:$G$49,MATCH(orders!$D684,products!$A$2:$A$49,0),MATCH(J$1,products!$A$1:$G$1,0))</f>
        <v>L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2"/>
        <v>8.25</v>
      </c>
      <c r="N684" t="str">
        <f t="shared" si="33"/>
        <v>Excelsa</v>
      </c>
      <c r="O684" t="str">
        <f t="shared" si="34"/>
        <v>Light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VLOOKUP(C685,customers!$A$1:$I$1001,2,0)</f>
        <v>Theo Jacobovitz</v>
      </c>
      <c r="G685" s="2" t="str">
        <f>IF(VLOOKUP(C685,customers!$A$1:$I$1001,3,0)= 0,"",VLOOKUP(C685,customers!$A$1:$I$1001,3,0))</f>
        <v>tjacobovitziz@cbc.ca</v>
      </c>
      <c r="H685" s="2" t="str">
        <f>VLOOKUP(C685,customers!$A$1:$I$1001,7,0)</f>
        <v>United States</v>
      </c>
      <c r="I685" t="str">
        <f>INDEX(products!$A$1:$G$49,MATCH(orders!$D685,products!$A$2:$A$49,0),MATCH(I$1,products!$A$1:$G$1,0))</f>
        <v>Lib</v>
      </c>
      <c r="J685" t="str">
        <f>INDEX(products!$A$1:$G$49,MATCH(orders!$D685,products!$A$2:$A$49,0),MATCH(J$1,products!$A$1:$G$1,0))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2"/>
        <v>46.62</v>
      </c>
      <c r="N685" t="str">
        <f t="shared" si="33"/>
        <v>Liberica</v>
      </c>
      <c r="O685" t="str">
        <f t="shared" si="34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VLOOKUP(C686,customers!$A$1:$I$1001,2,0)</f>
        <v>Becca Ableson</v>
      </c>
      <c r="G686" s="2" t="str">
        <f>IF(VLOOKUP(C686,customers!$A$1:$I$1001,3,0)= 0,"",VLOOKUP(C686,customers!$A$1:$I$1001,3,0))</f>
        <v/>
      </c>
      <c r="H686" s="2" t="str">
        <f>VLOOKUP(C686,customers!$A$1:$I$1001,7,0)</f>
        <v>United States</v>
      </c>
      <c r="I686" t="str">
        <f>INDEX(products!$A$1:$G$49,MATCH(orders!$D686,products!$A$2:$A$49,0),MATCH(I$1,products!$A$1:$G$1,0))</f>
        <v>Rob</v>
      </c>
      <c r="J686" t="str">
        <f>INDEX(products!$A$1:$G$49,MATCH(orders!$D686,products!$A$2:$A$49,0),MATCH(J$1,products!$A$1:$G$1,0))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2"/>
        <v>71.699999999999989</v>
      </c>
      <c r="N686" t="str">
        <f t="shared" si="33"/>
        <v>Robusta</v>
      </c>
      <c r="O686" t="str">
        <f t="shared" si="34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VLOOKUP(C687,customers!$A$1:$I$1001,2,0)</f>
        <v>Jeno Druitt</v>
      </c>
      <c r="G687" s="2" t="str">
        <f>IF(VLOOKUP(C687,customers!$A$1:$I$1001,3,0)= 0,"",VLOOKUP(C687,customers!$A$1:$I$1001,3,0))</f>
        <v>jdruittj1@feedburner.com</v>
      </c>
      <c r="H687" s="2" t="str">
        <f>VLOOKUP(C687,customers!$A$1:$I$1001,7,0)</f>
        <v>United States</v>
      </c>
      <c r="I687" t="str">
        <f>INDEX(products!$A$1:$G$49,MATCH(orders!$D687,products!$A$2:$A$49,0),MATCH(I$1,products!$A$1:$G$1,0))</f>
        <v>Lib</v>
      </c>
      <c r="J687" t="str">
        <f>INDEX(products!$A$1:$G$49,MATCH(orders!$D687,products!$A$2:$A$49,0),MATCH(J$1,products!$A$1:$G$1,0))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2"/>
        <v>72.91</v>
      </c>
      <c r="N687" t="str">
        <f t="shared" si="33"/>
        <v>Liberica</v>
      </c>
      <c r="O687" t="str">
        <f t="shared" si="34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VLOOKUP(C688,customers!$A$1:$I$1001,2,0)</f>
        <v>Deonne Shortall</v>
      </c>
      <c r="G688" s="2" t="str">
        <f>IF(VLOOKUP(C688,customers!$A$1:$I$1001,3,0)= 0,"",VLOOKUP(C688,customers!$A$1:$I$1001,3,0))</f>
        <v>dshortallj2@wikipedia.org</v>
      </c>
      <c r="H688" s="2" t="str">
        <f>VLOOKUP(C688,customers!$A$1:$I$1001,7,0)</f>
        <v>United States</v>
      </c>
      <c r="I688" t="str">
        <f>INDEX(products!$A$1:$G$49,MATCH(orders!$D688,products!$A$2:$A$49,0),MATCH(I$1,products!$A$1:$G$1,0))</f>
        <v>Rob</v>
      </c>
      <c r="J688" t="str">
        <f>INDEX(products!$A$1:$G$49,MATCH(orders!$D688,products!$A$2:$A$49,0),MATCH(J$1,products!$A$1:$G$1,0))</f>
        <v>M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2"/>
        <v>8.0549999999999997</v>
      </c>
      <c r="N688" t="str">
        <f t="shared" si="33"/>
        <v>Robusta</v>
      </c>
      <c r="O688" t="str">
        <f t="shared" si="34"/>
        <v>Medium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VLOOKUP(C689,customers!$A$1:$I$1001,2,0)</f>
        <v>Wilton Cottier</v>
      </c>
      <c r="G689" s="2" t="str">
        <f>IF(VLOOKUP(C689,customers!$A$1:$I$1001,3,0)= 0,"",VLOOKUP(C689,customers!$A$1:$I$1001,3,0))</f>
        <v>wcottierj3@cafepress.com</v>
      </c>
      <c r="H689" s="2" t="str">
        <f>VLOOKUP(C689,customers!$A$1:$I$1001,7,0)</f>
        <v>United States</v>
      </c>
      <c r="I689" t="str">
        <f>INDEX(products!$A$1:$G$49,MATCH(orders!$D689,products!$A$2:$A$49,0),MATCH(I$1,products!$A$1:$G$1,0))</f>
        <v>Exc</v>
      </c>
      <c r="J689" t="str">
        <f>INDEX(products!$A$1:$G$49,MATCH(orders!$D689,products!$A$2:$A$49,0),MATCH(J$1,products!$A$1:$G$1,0))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2"/>
        <v>16.5</v>
      </c>
      <c r="N689" t="str">
        <f t="shared" si="33"/>
        <v>Excelsa</v>
      </c>
      <c r="O689" t="str">
        <f t="shared" si="34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VLOOKUP(C690,customers!$A$1:$I$1001,2,0)</f>
        <v>Kevan Grinsted</v>
      </c>
      <c r="G690" s="2" t="str">
        <f>IF(VLOOKUP(C690,customers!$A$1:$I$1001,3,0)= 0,"",VLOOKUP(C690,customers!$A$1:$I$1001,3,0))</f>
        <v>kgrinstedj4@google.com.br</v>
      </c>
      <c r="H690" s="2" t="str">
        <f>VLOOKUP(C690,customers!$A$1:$I$1001,7,0)</f>
        <v>Ireland</v>
      </c>
      <c r="I690" t="str">
        <f>INDEX(products!$A$1:$G$49,MATCH(orders!$D690,products!$A$2:$A$49,0),MATCH(I$1,products!$A$1:$G$1,0))</f>
        <v>Ara</v>
      </c>
      <c r="J690" t="str">
        <f>INDEX(products!$A$1:$G$49,MATCH(orders!$D690,products!$A$2:$A$49,0),MATCH(J$1,products!$A$1:$G$1,0))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2"/>
        <v>64.75</v>
      </c>
      <c r="N690" t="str">
        <f t="shared" si="33"/>
        <v>Arabica</v>
      </c>
      <c r="O690" t="str">
        <f t="shared" si="34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VLOOKUP(C691,customers!$A$1:$I$1001,2,0)</f>
        <v>Dionne Skyner</v>
      </c>
      <c r="G691" s="2" t="str">
        <f>IF(VLOOKUP(C691,customers!$A$1:$I$1001,3,0)= 0,"",VLOOKUP(C691,customers!$A$1:$I$1001,3,0))</f>
        <v>dskynerj5@hubpages.com</v>
      </c>
      <c r="H691" s="2" t="str">
        <f>VLOOKUP(C691,customers!$A$1:$I$1001,7,0)</f>
        <v>United States</v>
      </c>
      <c r="I691" t="str">
        <f>INDEX(products!$A$1:$G$49,MATCH(orders!$D691,products!$A$2:$A$49,0),MATCH(I$1,products!$A$1:$G$1,0))</f>
        <v>Ara</v>
      </c>
      <c r="J691" t="str">
        <f>INDEX(products!$A$1:$G$49,MATCH(orders!$D691,products!$A$2:$A$49,0),MATCH(J$1,products!$A$1:$G$1,0))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2"/>
        <v>33.75</v>
      </c>
      <c r="N691" t="str">
        <f t="shared" si="33"/>
        <v>Arabica</v>
      </c>
      <c r="O691" t="str">
        <f t="shared" si="34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VLOOKUP(C692,customers!$A$1:$I$1001,2,0)</f>
        <v>Francesco Dressel</v>
      </c>
      <c r="G692" s="2" t="str">
        <f>IF(VLOOKUP(C692,customers!$A$1:$I$1001,3,0)= 0,"",VLOOKUP(C692,customers!$A$1:$I$1001,3,0))</f>
        <v/>
      </c>
      <c r="H692" s="2" t="str">
        <f>VLOOKUP(C692,customers!$A$1:$I$1001,7,0)</f>
        <v>United States</v>
      </c>
      <c r="I692" t="str">
        <f>INDEX(products!$A$1:$G$49,MATCH(orders!$D692,products!$A$2:$A$49,0),MATCH(I$1,products!$A$1:$G$1,0))</f>
        <v>Lib</v>
      </c>
      <c r="J692" t="str">
        <f>INDEX(products!$A$1:$G$49,MATCH(orders!$D692,products!$A$2:$A$49,0),MATCH(J$1,products!$A$1:$G$1,0))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2"/>
        <v>178.70999999999998</v>
      </c>
      <c r="N692" t="str">
        <f t="shared" si="33"/>
        <v>Liberica</v>
      </c>
      <c r="O692" t="str">
        <f t="shared" si="34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VLOOKUP(C693,customers!$A$1:$I$1001,2,0)</f>
        <v>Jimmy Dymoke</v>
      </c>
      <c r="G693" s="2" t="str">
        <f>IF(VLOOKUP(C693,customers!$A$1:$I$1001,3,0)= 0,"",VLOOKUP(C693,customers!$A$1:$I$1001,3,0))</f>
        <v>jdymokeje@prnewswire.com</v>
      </c>
      <c r="H693" s="2" t="str">
        <f>VLOOKUP(C693,customers!$A$1:$I$1001,7,0)</f>
        <v>Ireland</v>
      </c>
      <c r="I693" t="str">
        <f>INDEX(products!$A$1:$G$49,MATCH(orders!$D693,products!$A$2:$A$49,0),MATCH(I$1,products!$A$1:$G$1,0))</f>
        <v>Ara</v>
      </c>
      <c r="J693" t="str">
        <f>INDEX(products!$A$1:$G$49,MATCH(orders!$D693,products!$A$2:$A$49,0),MATCH(J$1,products!$A$1:$G$1,0))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2"/>
        <v>22.5</v>
      </c>
      <c r="N693" t="str">
        <f t="shared" si="33"/>
        <v>Arabica</v>
      </c>
      <c r="O693" t="str">
        <f t="shared" si="34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VLOOKUP(C694,customers!$A$1:$I$1001,2,0)</f>
        <v>Ambrosio Weinmann</v>
      </c>
      <c r="G694" s="2" t="str">
        <f>IF(VLOOKUP(C694,customers!$A$1:$I$1001,3,0)= 0,"",VLOOKUP(C694,customers!$A$1:$I$1001,3,0))</f>
        <v>aweinmannj8@shinystat.com</v>
      </c>
      <c r="H694" s="2" t="str">
        <f>VLOOKUP(C694,customers!$A$1:$I$1001,7,0)</f>
        <v>United States</v>
      </c>
      <c r="I694" t="str">
        <f>INDEX(products!$A$1:$G$49,MATCH(orders!$D694,products!$A$2:$A$49,0),MATCH(I$1,products!$A$1:$G$1,0))</f>
        <v>Lib</v>
      </c>
      <c r="J694" t="str">
        <f>INDEX(products!$A$1:$G$49,MATCH(orders!$D694,products!$A$2:$A$49,0),MATCH(J$1,products!$A$1:$G$1,0))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2"/>
        <v>12.95</v>
      </c>
      <c r="N694" t="str">
        <f t="shared" si="33"/>
        <v>Liberica</v>
      </c>
      <c r="O694" t="str">
        <f t="shared" si="34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VLOOKUP(C695,customers!$A$1:$I$1001,2,0)</f>
        <v>Elden Andriessen</v>
      </c>
      <c r="G695" s="2" t="str">
        <f>IF(VLOOKUP(C695,customers!$A$1:$I$1001,3,0)= 0,"",VLOOKUP(C695,customers!$A$1:$I$1001,3,0))</f>
        <v>eandriessenj9@europa.eu</v>
      </c>
      <c r="H695" s="2" t="str">
        <f>VLOOKUP(C695,customers!$A$1:$I$1001,7,0)</f>
        <v>United States</v>
      </c>
      <c r="I695" t="str">
        <f>INDEX(products!$A$1:$G$49,MATCH(orders!$D695,products!$A$2:$A$49,0),MATCH(I$1,products!$A$1:$G$1,0))</f>
        <v>Ara</v>
      </c>
      <c r="J695" t="str">
        <f>INDEX(products!$A$1:$G$49,MATCH(orders!$D695,products!$A$2:$A$49,0),MATCH(J$1,products!$A$1:$G$1,0))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2"/>
        <v>51.749999999999993</v>
      </c>
      <c r="N695" t="str">
        <f t="shared" si="33"/>
        <v>Arabica</v>
      </c>
      <c r="O695" t="str">
        <f t="shared" si="34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VLOOKUP(C696,customers!$A$1:$I$1001,2,0)</f>
        <v>Roxie Deaconson</v>
      </c>
      <c r="G696" s="2" t="str">
        <f>IF(VLOOKUP(C696,customers!$A$1:$I$1001,3,0)= 0,"",VLOOKUP(C696,customers!$A$1:$I$1001,3,0))</f>
        <v>rdeaconsonja@archive.org</v>
      </c>
      <c r="H696" s="2" t="str">
        <f>VLOOKUP(C696,customers!$A$1:$I$1001,7,0)</f>
        <v>United States</v>
      </c>
      <c r="I696" t="str">
        <f>INDEX(products!$A$1:$G$49,MATCH(orders!$D696,products!$A$2:$A$49,0),MATCH(I$1,products!$A$1:$G$1,0))</f>
        <v>Exc</v>
      </c>
      <c r="J696" t="str">
        <f>INDEX(products!$A$1:$G$49,MATCH(orders!$D696,products!$A$2:$A$49,0),MATCH(J$1,products!$A$1:$G$1,0))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2"/>
        <v>36.450000000000003</v>
      </c>
      <c r="N696" t="str">
        <f t="shared" si="33"/>
        <v>Excelsa</v>
      </c>
      <c r="O696" t="str">
        <f t="shared" si="34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VLOOKUP(C697,customers!$A$1:$I$1001,2,0)</f>
        <v>Davida Caro</v>
      </c>
      <c r="G697" s="2" t="str">
        <f>IF(VLOOKUP(C697,customers!$A$1:$I$1001,3,0)= 0,"",VLOOKUP(C697,customers!$A$1:$I$1001,3,0))</f>
        <v>dcarojb@twitter.com</v>
      </c>
      <c r="H697" s="2" t="str">
        <f>VLOOKUP(C697,customers!$A$1:$I$1001,7,0)</f>
        <v>United States</v>
      </c>
      <c r="I697" t="str">
        <f>INDEX(products!$A$1:$G$49,MATCH(orders!$D697,products!$A$2:$A$49,0),MATCH(I$1,products!$A$1:$G$1,0))</f>
        <v>Lib</v>
      </c>
      <c r="J697" t="str">
        <f>INDEX(products!$A$1:$G$49,MATCH(orders!$D697,products!$A$2:$A$49,0),MATCH(J$1,products!$A$1:$G$1,0))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2"/>
        <v>182.27499999999998</v>
      </c>
      <c r="N697" t="str">
        <f t="shared" si="33"/>
        <v>Liberica</v>
      </c>
      <c r="O697" t="str">
        <f t="shared" si="34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VLOOKUP(C698,customers!$A$1:$I$1001,2,0)</f>
        <v>Johna Bluck</v>
      </c>
      <c r="G698" s="2" t="str">
        <f>IF(VLOOKUP(C698,customers!$A$1:$I$1001,3,0)= 0,"",VLOOKUP(C698,customers!$A$1:$I$1001,3,0))</f>
        <v>jbluckjc@imageshack.us</v>
      </c>
      <c r="H698" s="2" t="str">
        <f>VLOOKUP(C698,customers!$A$1:$I$1001,7,0)</f>
        <v>United States</v>
      </c>
      <c r="I698" t="str">
        <f>INDEX(products!$A$1:$G$49,MATCH(orders!$D698,products!$A$2:$A$49,0),MATCH(I$1,products!$A$1:$G$1,0))</f>
        <v>Lib</v>
      </c>
      <c r="J698" t="str">
        <f>INDEX(products!$A$1:$G$49,MATCH(orders!$D698,products!$A$2:$A$49,0),MATCH(J$1,products!$A$1:$G$1,0))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2"/>
        <v>31.08</v>
      </c>
      <c r="N698" t="str">
        <f t="shared" si="33"/>
        <v>Liberica</v>
      </c>
      <c r="O698" t="str">
        <f t="shared" si="34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VLOOKUP(C699,customers!$A$1:$I$1001,2,0)</f>
        <v>Myrle Dearden</v>
      </c>
      <c r="G699" s="2" t="str">
        <f>IF(VLOOKUP(C699,customers!$A$1:$I$1001,3,0)= 0,"",VLOOKUP(C699,customers!$A$1:$I$1001,3,0))</f>
        <v/>
      </c>
      <c r="H699" s="2" t="str">
        <f>VLOOKUP(C699,customers!$A$1:$I$1001,7,0)</f>
        <v>Ireland</v>
      </c>
      <c r="I699" t="str">
        <f>INDEX(products!$A$1:$G$49,MATCH(orders!$D699,products!$A$2:$A$49,0),MATCH(I$1,products!$A$1:$G$1,0))</f>
        <v>Ara</v>
      </c>
      <c r="J699" t="str">
        <f>INDEX(products!$A$1:$G$49,MATCH(orders!$D699,products!$A$2:$A$49,0),MATCH(J$1,products!$A$1:$G$1,0))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2"/>
        <v>20.25</v>
      </c>
      <c r="N699" t="str">
        <f t="shared" si="33"/>
        <v>Arabica</v>
      </c>
      <c r="O699" t="str">
        <f t="shared" si="34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VLOOKUP(C700,customers!$A$1:$I$1001,2,0)</f>
        <v>Jimmy Dymoke</v>
      </c>
      <c r="G700" s="2" t="str">
        <f>IF(VLOOKUP(C700,customers!$A$1:$I$1001,3,0)= 0,"",VLOOKUP(C700,customers!$A$1:$I$1001,3,0))</f>
        <v>jdymokeje@prnewswire.com</v>
      </c>
      <c r="H700" s="2" t="str">
        <f>VLOOKUP(C700,customers!$A$1:$I$1001,7,0)</f>
        <v>Ireland</v>
      </c>
      <c r="I700" t="str">
        <f>INDEX(products!$A$1:$G$49,MATCH(orders!$D700,products!$A$2:$A$49,0),MATCH(I$1,products!$A$1:$G$1,0))</f>
        <v>Lib</v>
      </c>
      <c r="J700" t="str">
        <f>INDEX(products!$A$1:$G$49,MATCH(orders!$D700,products!$A$2:$A$49,0),MATCH(J$1,products!$A$1:$G$1,0))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2"/>
        <v>25.9</v>
      </c>
      <c r="N700" t="str">
        <f t="shared" si="33"/>
        <v>Liberica</v>
      </c>
      <c r="O700" t="str">
        <f t="shared" si="34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VLOOKUP(C701,customers!$A$1:$I$1001,2,0)</f>
        <v>Orland Tadman</v>
      </c>
      <c r="G701" s="2" t="str">
        <f>IF(VLOOKUP(C701,customers!$A$1:$I$1001,3,0)= 0,"",VLOOKUP(C701,customers!$A$1:$I$1001,3,0))</f>
        <v>otadmanjf@ft.com</v>
      </c>
      <c r="H701" s="2" t="str">
        <f>VLOOKUP(C701,customers!$A$1:$I$1001,7,0)</f>
        <v>United States</v>
      </c>
      <c r="I701" t="str">
        <f>INDEX(products!$A$1:$G$49,MATCH(orders!$D701,products!$A$2:$A$49,0),MATCH(I$1,products!$A$1:$G$1,0))</f>
        <v>Ara</v>
      </c>
      <c r="J701" t="str">
        <f>INDEX(products!$A$1:$G$49,MATCH(orders!$D701,products!$A$2:$A$49,0),MATCH(J$1,products!$A$1:$G$1,0))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2"/>
        <v>23.88</v>
      </c>
      <c r="N701" t="str">
        <f t="shared" si="33"/>
        <v>Arabica</v>
      </c>
      <c r="O701" t="str">
        <f t="shared" si="34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VLOOKUP(C702,customers!$A$1:$I$1001,2,0)</f>
        <v>Barrett Gudde</v>
      </c>
      <c r="G702" s="2" t="str">
        <f>IF(VLOOKUP(C702,customers!$A$1:$I$1001,3,0)= 0,"",VLOOKUP(C702,customers!$A$1:$I$1001,3,0))</f>
        <v>bguddejg@dailymotion.com</v>
      </c>
      <c r="H702" s="2" t="str">
        <f>VLOOKUP(C702,customers!$A$1:$I$1001,7,0)</f>
        <v>United States</v>
      </c>
      <c r="I702" t="str">
        <f>INDEX(products!$A$1:$G$49,MATCH(orders!$D702,products!$A$2:$A$49,0),MATCH(I$1,products!$A$1:$G$1,0))</f>
        <v>Lib</v>
      </c>
      <c r="J702" t="str">
        <f>INDEX(products!$A$1:$G$49,MATCH(orders!$D702,products!$A$2:$A$49,0),MATCH(J$1,products!$A$1:$G$1,0))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2"/>
        <v>19.02</v>
      </c>
      <c r="N702" t="str">
        <f t="shared" si="33"/>
        <v>Liberica</v>
      </c>
      <c r="O702" t="str">
        <f t="shared" si="34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VLOOKUP(C703,customers!$A$1:$I$1001,2,0)</f>
        <v>Nathan Sictornes</v>
      </c>
      <c r="G703" s="2" t="str">
        <f>IF(VLOOKUP(C703,customers!$A$1:$I$1001,3,0)= 0,"",VLOOKUP(C703,customers!$A$1:$I$1001,3,0))</f>
        <v>nsictornesjh@buzzfeed.com</v>
      </c>
      <c r="H703" s="2" t="str">
        <f>VLOOKUP(C703,customers!$A$1:$I$1001,7,0)</f>
        <v>Ireland</v>
      </c>
      <c r="I703" t="str">
        <f>INDEX(products!$A$1:$G$49,MATCH(orders!$D703,products!$A$2:$A$49,0),MATCH(I$1,products!$A$1:$G$1,0))</f>
        <v>Ara</v>
      </c>
      <c r="J703" t="str">
        <f>INDEX(products!$A$1:$G$49,MATCH(orders!$D703,products!$A$2:$A$49,0),MATCH(J$1,products!$A$1:$G$1,0))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2"/>
        <v>29.849999999999998</v>
      </c>
      <c r="N703" t="str">
        <f t="shared" si="33"/>
        <v>Arabica</v>
      </c>
      <c r="O703" t="str">
        <f t="shared" si="34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VLOOKUP(C704,customers!$A$1:$I$1001,2,0)</f>
        <v>Vivyan Dunning</v>
      </c>
      <c r="G704" s="2" t="str">
        <f>IF(VLOOKUP(C704,customers!$A$1:$I$1001,3,0)= 0,"",VLOOKUP(C704,customers!$A$1:$I$1001,3,0))</f>
        <v>vdunningji@independent.co.uk</v>
      </c>
      <c r="H704" s="2" t="str">
        <f>VLOOKUP(C704,customers!$A$1:$I$1001,7,0)</f>
        <v>United States</v>
      </c>
      <c r="I704" t="str">
        <f>INDEX(products!$A$1:$G$49,MATCH(orders!$D704,products!$A$2:$A$49,0),MATCH(I$1,products!$A$1:$G$1,0))</f>
        <v>Ara</v>
      </c>
      <c r="J704" t="str">
        <f>INDEX(products!$A$1:$G$49,MATCH(orders!$D704,products!$A$2:$A$49,0),MATCH(J$1,products!$A$1:$G$1,0))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2"/>
        <v>7.77</v>
      </c>
      <c r="N704" t="str">
        <f t="shared" si="33"/>
        <v>Arabica</v>
      </c>
      <c r="O704" t="str">
        <f t="shared" si="34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VLOOKUP(C705,customers!$A$1:$I$1001,2,0)</f>
        <v>Doralin Baison</v>
      </c>
      <c r="G705" s="2" t="str">
        <f>IF(VLOOKUP(C705,customers!$A$1:$I$1001,3,0)= 0,"",VLOOKUP(C705,customers!$A$1:$I$1001,3,0))</f>
        <v/>
      </c>
      <c r="H705" s="2" t="str">
        <f>VLOOKUP(C705,customers!$A$1:$I$1001,7,0)</f>
        <v>Ireland</v>
      </c>
      <c r="I705" t="str">
        <f>INDEX(products!$A$1:$G$49,MATCH(orders!$D705,products!$A$2:$A$49,0),MATCH(I$1,products!$A$1:$G$1,0))</f>
        <v>Lib</v>
      </c>
      <c r="J705" t="str">
        <f>INDEX(products!$A$1:$G$49,MATCH(orders!$D705,products!$A$2:$A$49,0),MATCH(J$1,products!$A$1:$G$1,0))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2"/>
        <v>119.13999999999999</v>
      </c>
      <c r="N705" t="str">
        <f t="shared" si="33"/>
        <v>Liberica</v>
      </c>
      <c r="O705" t="str">
        <f t="shared" si="34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VLOOKUP(C706,customers!$A$1:$I$1001,2,0)</f>
        <v>Josefina Ferens</v>
      </c>
      <c r="G706" s="2" t="str">
        <f>IF(VLOOKUP(C706,customers!$A$1:$I$1001,3,0)= 0,"",VLOOKUP(C706,customers!$A$1:$I$1001,3,0))</f>
        <v/>
      </c>
      <c r="H706" s="2" t="str">
        <f>VLOOKUP(C706,customers!$A$1:$I$1001,7,0)</f>
        <v>United States</v>
      </c>
      <c r="I706" t="str">
        <f>INDEX(products!$A$1:$G$49,MATCH(orders!$D706,products!$A$2:$A$49,0),MATCH(I$1,products!$A$1:$G$1,0))</f>
        <v>Exc</v>
      </c>
      <c r="J706" t="str">
        <f>INDEX(products!$A$1:$G$49,MATCH(orders!$D706,products!$A$2:$A$49,0),MATCH(J$1,products!$A$1:$G$1,0))</f>
        <v>M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2"/>
        <v>21.87</v>
      </c>
      <c r="N706" t="str">
        <f t="shared" si="33"/>
        <v>Excelsa</v>
      </c>
      <c r="O706" t="str">
        <f t="shared" si="34"/>
        <v>Medium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VLOOKUP(C707,customers!$A$1:$I$1001,2,0)</f>
        <v>Shelley Gehring</v>
      </c>
      <c r="G707" s="2" t="str">
        <f>IF(VLOOKUP(C707,customers!$A$1:$I$1001,3,0)= 0,"",VLOOKUP(C707,customers!$A$1:$I$1001,3,0))</f>
        <v>sgehringjl@gnu.org</v>
      </c>
      <c r="H707" s="2" t="str">
        <f>VLOOKUP(C707,customers!$A$1:$I$1001,7,0)</f>
        <v>United States</v>
      </c>
      <c r="I707" t="str">
        <f>INDEX(products!$A$1:$G$49,MATCH(orders!$D707,products!$A$2:$A$49,0),MATCH(I$1,products!$A$1:$G$1,0))</f>
        <v>Exc</v>
      </c>
      <c r="J707" t="str">
        <f>INDEX(products!$A$1:$G$49,MATCH(orders!$D707,products!$A$2:$A$49,0),MATCH(J$1,products!$A$1:$G$1,0))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5">L707*E707</f>
        <v>17.82</v>
      </c>
      <c r="N707" t="str">
        <f t="shared" si="33"/>
        <v>Excelsa</v>
      </c>
      <c r="O707" t="str">
        <f t="shared" si="34"/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VLOOKUP(C708,customers!$A$1:$I$1001,2,0)</f>
        <v>Barrie Fallowes</v>
      </c>
      <c r="G708" s="2" t="str">
        <f>IF(VLOOKUP(C708,customers!$A$1:$I$1001,3,0)= 0,"",VLOOKUP(C708,customers!$A$1:$I$1001,3,0))</f>
        <v>bfallowesjm@purevolume.com</v>
      </c>
      <c r="H708" s="2" t="str">
        <f>VLOOKUP(C708,customers!$A$1:$I$1001,7,0)</f>
        <v>United States</v>
      </c>
      <c r="I708" t="str">
        <f>INDEX(products!$A$1:$G$49,MATCH(orders!$D708,products!$A$2:$A$49,0),MATCH(I$1,products!$A$1:$G$1,0))</f>
        <v>Exc</v>
      </c>
      <c r="J708" t="str">
        <f>INDEX(products!$A$1:$G$49,MATCH(orders!$D708,products!$A$2:$A$49,0),MATCH(J$1,products!$A$1:$G$1,0))</f>
        <v>L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5"/>
        <v>12.375</v>
      </c>
      <c r="N708" t="str">
        <f t="shared" si="33"/>
        <v>Excelsa</v>
      </c>
      <c r="O708" t="str">
        <f t="shared" si="34"/>
        <v>Light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VLOOKUP(C709,customers!$A$1:$I$1001,2,0)</f>
        <v>Nicolas Aiton</v>
      </c>
      <c r="G709" s="2" t="str">
        <f>IF(VLOOKUP(C709,customers!$A$1:$I$1001,3,0)= 0,"",VLOOKUP(C709,customers!$A$1:$I$1001,3,0))</f>
        <v/>
      </c>
      <c r="H709" s="2" t="str">
        <f>VLOOKUP(C709,customers!$A$1:$I$1001,7,0)</f>
        <v>Ireland</v>
      </c>
      <c r="I709" t="str">
        <f>INDEX(products!$A$1:$G$49,MATCH(orders!$D709,products!$A$2:$A$49,0),MATCH(I$1,products!$A$1:$G$1,0))</f>
        <v>Lib</v>
      </c>
      <c r="J709" t="str">
        <f>INDEX(products!$A$1:$G$49,MATCH(orders!$D709,products!$A$2:$A$49,0),MATCH(J$1,products!$A$1:$G$1,0))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5"/>
        <v>25.9</v>
      </c>
      <c r="N709" t="str">
        <f t="shared" si="33"/>
        <v>Liberica</v>
      </c>
      <c r="O709" t="str">
        <f t="shared" si="34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VLOOKUP(C710,customers!$A$1:$I$1001,2,0)</f>
        <v>Shelli De Banke</v>
      </c>
      <c r="G710" s="2" t="str">
        <f>IF(VLOOKUP(C710,customers!$A$1:$I$1001,3,0)= 0,"",VLOOKUP(C710,customers!$A$1:$I$1001,3,0))</f>
        <v>sdejo@newsvine.com</v>
      </c>
      <c r="H710" s="2" t="str">
        <f>VLOOKUP(C710,customers!$A$1:$I$1001,7,0)</f>
        <v>United States</v>
      </c>
      <c r="I710" t="str">
        <f>INDEX(products!$A$1:$G$49,MATCH(orders!$D710,products!$A$2:$A$49,0),MATCH(I$1,products!$A$1:$G$1,0))</f>
        <v>Ara</v>
      </c>
      <c r="J710" t="str">
        <f>INDEX(products!$A$1:$G$49,MATCH(orders!$D710,products!$A$2:$A$49,0),MATCH(J$1,products!$A$1:$G$1,0))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5"/>
        <v>13.5</v>
      </c>
      <c r="N710" t="str">
        <f t="shared" si="33"/>
        <v>Arabica</v>
      </c>
      <c r="O710" t="str">
        <f t="shared" si="34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VLOOKUP(C711,customers!$A$1:$I$1001,2,0)</f>
        <v>Lyell Murch</v>
      </c>
      <c r="G711" s="2" t="str">
        <f>IF(VLOOKUP(C711,customers!$A$1:$I$1001,3,0)= 0,"",VLOOKUP(C711,customers!$A$1:$I$1001,3,0))</f>
        <v/>
      </c>
      <c r="H711" s="2" t="str">
        <f>VLOOKUP(C711,customers!$A$1:$I$1001,7,0)</f>
        <v>United States</v>
      </c>
      <c r="I711" t="str">
        <f>INDEX(products!$A$1:$G$49,MATCH(orders!$D711,products!$A$2:$A$49,0),MATCH(I$1,products!$A$1:$G$1,0))</f>
        <v>Exc</v>
      </c>
      <c r="J711" t="str">
        <f>INDEX(products!$A$1:$G$49,MATCH(orders!$D711,products!$A$2:$A$49,0),MATCH(J$1,products!$A$1:$G$1,0))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5"/>
        <v>17.82</v>
      </c>
      <c r="N711" t="str">
        <f t="shared" si="33"/>
        <v>Excelsa</v>
      </c>
      <c r="O711" t="str">
        <f t="shared" si="34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VLOOKUP(C712,customers!$A$1:$I$1001,2,0)</f>
        <v>Stearne Count</v>
      </c>
      <c r="G712" s="2" t="str">
        <f>IF(VLOOKUP(C712,customers!$A$1:$I$1001,3,0)= 0,"",VLOOKUP(C712,customers!$A$1:$I$1001,3,0))</f>
        <v>scountjq@nba.com</v>
      </c>
      <c r="H712" s="2" t="str">
        <f>VLOOKUP(C712,customers!$A$1:$I$1001,7,0)</f>
        <v>United States</v>
      </c>
      <c r="I712" t="str">
        <f>INDEX(products!$A$1:$G$49,MATCH(orders!$D712,products!$A$2:$A$49,0),MATCH(I$1,products!$A$1:$G$1,0))</f>
        <v>Exc</v>
      </c>
      <c r="J712" t="str">
        <f>INDEX(products!$A$1:$G$49,MATCH(orders!$D712,products!$A$2:$A$49,0),MATCH(J$1,products!$A$1:$G$1,0))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5"/>
        <v>24.75</v>
      </c>
      <c r="N712" t="str">
        <f t="shared" si="33"/>
        <v>Excelsa</v>
      </c>
      <c r="O712" t="str">
        <f t="shared" si="34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VLOOKUP(C713,customers!$A$1:$I$1001,2,0)</f>
        <v>Selia Ragles</v>
      </c>
      <c r="G713" s="2" t="str">
        <f>IF(VLOOKUP(C713,customers!$A$1:$I$1001,3,0)= 0,"",VLOOKUP(C713,customers!$A$1:$I$1001,3,0))</f>
        <v>sraglesjr@blogtalkradio.com</v>
      </c>
      <c r="H713" s="2" t="str">
        <f>VLOOKUP(C713,customers!$A$1:$I$1001,7,0)</f>
        <v>United States</v>
      </c>
      <c r="I713" t="str">
        <f>INDEX(products!$A$1:$G$49,MATCH(orders!$D713,products!$A$2:$A$49,0),MATCH(I$1,products!$A$1:$G$1,0))</f>
        <v>Rob</v>
      </c>
      <c r="J713" t="str">
        <f>INDEX(products!$A$1:$G$49,MATCH(orders!$D713,products!$A$2:$A$49,0),MATCH(J$1,products!$A$1:$G$1,0))</f>
        <v>L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5"/>
        <v>17.91</v>
      </c>
      <c r="N713" t="str">
        <f t="shared" si="33"/>
        <v>Robusta</v>
      </c>
      <c r="O713" t="str">
        <f t="shared" si="34"/>
        <v>Light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VLOOKUP(C714,customers!$A$1:$I$1001,2,0)</f>
        <v>Silas Deehan</v>
      </c>
      <c r="G714" s="2" t="str">
        <f>IF(VLOOKUP(C714,customers!$A$1:$I$1001,3,0)= 0,"",VLOOKUP(C714,customers!$A$1:$I$1001,3,0))</f>
        <v/>
      </c>
      <c r="H714" s="2" t="str">
        <f>VLOOKUP(C714,customers!$A$1:$I$1001,7,0)</f>
        <v>United Kingdom</v>
      </c>
      <c r="I714" t="str">
        <f>INDEX(products!$A$1:$G$49,MATCH(orders!$D714,products!$A$2:$A$49,0),MATCH(I$1,products!$A$1:$G$1,0))</f>
        <v>Exc</v>
      </c>
      <c r="J714" t="str">
        <f>INDEX(products!$A$1:$G$49,MATCH(orders!$D714,products!$A$2:$A$49,0),MATCH(J$1,products!$A$1:$G$1,0))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5"/>
        <v>16.5</v>
      </c>
      <c r="N714" t="str">
        <f t="shared" si="33"/>
        <v>Excelsa</v>
      </c>
      <c r="O714" t="str">
        <f t="shared" si="34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VLOOKUP(C715,customers!$A$1:$I$1001,2,0)</f>
        <v>Sacha Bruun</v>
      </c>
      <c r="G715" s="2" t="str">
        <f>IF(VLOOKUP(C715,customers!$A$1:$I$1001,3,0)= 0,"",VLOOKUP(C715,customers!$A$1:$I$1001,3,0))</f>
        <v>sbruunjt@blogtalkradio.com</v>
      </c>
      <c r="H715" s="2" t="str">
        <f>VLOOKUP(C715,customers!$A$1:$I$1001,7,0)</f>
        <v>United States</v>
      </c>
      <c r="I715" t="str">
        <f>INDEX(products!$A$1:$G$49,MATCH(orders!$D715,products!$A$2:$A$49,0),MATCH(I$1,products!$A$1:$G$1,0))</f>
        <v>Rob</v>
      </c>
      <c r="J715" t="str">
        <f>INDEX(products!$A$1:$G$49,MATCH(orders!$D715,products!$A$2:$A$49,0),MATCH(J$1,products!$A$1:$G$1,0))</f>
        <v>L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5"/>
        <v>2.9849999999999999</v>
      </c>
      <c r="N715" t="str">
        <f t="shared" si="33"/>
        <v>Robusta</v>
      </c>
      <c r="O715" t="str">
        <f t="shared" si="34"/>
        <v>Light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VLOOKUP(C716,customers!$A$1:$I$1001,2,0)</f>
        <v>Alon Pllu</v>
      </c>
      <c r="G716" s="2" t="str">
        <f>IF(VLOOKUP(C716,customers!$A$1:$I$1001,3,0)= 0,"",VLOOKUP(C716,customers!$A$1:$I$1001,3,0))</f>
        <v>aplluju@dagondesign.com</v>
      </c>
      <c r="H716" s="2" t="str">
        <f>VLOOKUP(C716,customers!$A$1:$I$1001,7,0)</f>
        <v>Ireland</v>
      </c>
      <c r="I716" t="str">
        <f>INDEX(products!$A$1:$G$49,MATCH(orders!$D716,products!$A$2:$A$49,0),MATCH(I$1,products!$A$1:$G$1,0))</f>
        <v>Exc</v>
      </c>
      <c r="J716" t="str">
        <f>INDEX(products!$A$1:$G$49,MATCH(orders!$D716,products!$A$2:$A$49,0),MATCH(J$1,products!$A$1:$G$1,0))</f>
        <v>M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5"/>
        <v>14.58</v>
      </c>
      <c r="N716" t="str">
        <f t="shared" si="33"/>
        <v>Excelsa</v>
      </c>
      <c r="O716" t="str">
        <f t="shared" si="34"/>
        <v>Medium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VLOOKUP(C717,customers!$A$1:$I$1001,2,0)</f>
        <v>Gilberto Cornier</v>
      </c>
      <c r="G717" s="2" t="str">
        <f>IF(VLOOKUP(C717,customers!$A$1:$I$1001,3,0)= 0,"",VLOOKUP(C717,customers!$A$1:$I$1001,3,0))</f>
        <v>gcornierjv@techcrunch.com</v>
      </c>
      <c r="H717" s="2" t="str">
        <f>VLOOKUP(C717,customers!$A$1:$I$1001,7,0)</f>
        <v>United States</v>
      </c>
      <c r="I717" t="str">
        <f>INDEX(products!$A$1:$G$49,MATCH(orders!$D717,products!$A$2:$A$49,0),MATCH(I$1,products!$A$1:$G$1,0))</f>
        <v>Exc</v>
      </c>
      <c r="J717" t="str">
        <f>INDEX(products!$A$1:$G$49,MATCH(orders!$D717,products!$A$2:$A$49,0),MATCH(J$1,products!$A$1:$G$1,0))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5"/>
        <v>89.1</v>
      </c>
      <c r="N717" t="str">
        <f t="shared" si="33"/>
        <v>Excelsa</v>
      </c>
      <c r="O717" t="str">
        <f t="shared" si="34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VLOOKUP(C718,customers!$A$1:$I$1001,2,0)</f>
        <v>Jimmy Dymoke</v>
      </c>
      <c r="G718" s="2" t="str">
        <f>IF(VLOOKUP(C718,customers!$A$1:$I$1001,3,0)= 0,"",VLOOKUP(C718,customers!$A$1:$I$1001,3,0))</f>
        <v>jdymokeje@prnewswire.com</v>
      </c>
      <c r="H718" s="2" t="str">
        <f>VLOOKUP(C718,customers!$A$1:$I$1001,7,0)</f>
        <v>Ireland</v>
      </c>
      <c r="I718" t="str">
        <f>INDEX(products!$A$1:$G$49,MATCH(orders!$D718,products!$A$2:$A$49,0),MATCH(I$1,products!$A$1:$G$1,0))</f>
        <v>Rob</v>
      </c>
      <c r="J718" t="str">
        <f>INDEX(products!$A$1:$G$49,MATCH(orders!$D718,products!$A$2:$A$49,0),MATCH(J$1,products!$A$1:$G$1,0))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5"/>
        <v>35.849999999999994</v>
      </c>
      <c r="N718" t="str">
        <f t="shared" si="33"/>
        <v>Robusta</v>
      </c>
      <c r="O718" t="str">
        <f t="shared" si="34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VLOOKUP(C719,customers!$A$1:$I$1001,2,0)</f>
        <v>Willabella Harvison</v>
      </c>
      <c r="G719" s="2" t="str">
        <f>IF(VLOOKUP(C719,customers!$A$1:$I$1001,3,0)= 0,"",VLOOKUP(C719,customers!$A$1:$I$1001,3,0))</f>
        <v>wharvisonjx@gizmodo.com</v>
      </c>
      <c r="H719" s="2" t="str">
        <f>VLOOKUP(C719,customers!$A$1:$I$1001,7,0)</f>
        <v>United States</v>
      </c>
      <c r="I719" t="str">
        <f>INDEX(products!$A$1:$G$49,MATCH(orders!$D719,products!$A$2:$A$49,0),MATCH(I$1,products!$A$1:$G$1,0))</f>
        <v>Ara</v>
      </c>
      <c r="J719" t="str">
        <f>INDEX(products!$A$1:$G$49,MATCH(orders!$D719,products!$A$2:$A$49,0),MATCH(J$1,products!$A$1:$G$1,0))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5"/>
        <v>68.655000000000001</v>
      </c>
      <c r="N719" t="str">
        <f t="shared" si="33"/>
        <v>Arabica</v>
      </c>
      <c r="O719" t="str">
        <f t="shared" si="34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VLOOKUP(C720,customers!$A$1:$I$1001,2,0)</f>
        <v>Darice Heaford</v>
      </c>
      <c r="G720" s="2" t="str">
        <f>IF(VLOOKUP(C720,customers!$A$1:$I$1001,3,0)= 0,"",VLOOKUP(C720,customers!$A$1:$I$1001,3,0))</f>
        <v>dheafordjy@twitpic.com</v>
      </c>
      <c r="H720" s="2" t="str">
        <f>VLOOKUP(C720,customers!$A$1:$I$1001,7,0)</f>
        <v>United States</v>
      </c>
      <c r="I720" t="str">
        <f>INDEX(products!$A$1:$G$49,MATCH(orders!$D720,products!$A$2:$A$49,0),MATCH(I$1,products!$A$1:$G$1,0))</f>
        <v>Lib</v>
      </c>
      <c r="J720" t="str">
        <f>INDEX(products!$A$1:$G$49,MATCH(orders!$D720,products!$A$2:$A$49,0),MATCH(J$1,products!$A$1:$G$1,0))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5"/>
        <v>38.849999999999994</v>
      </c>
      <c r="N720" t="str">
        <f t="shared" si="33"/>
        <v>Liberica</v>
      </c>
      <c r="O720" t="str">
        <f t="shared" si="34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VLOOKUP(C721,customers!$A$1:$I$1001,2,0)</f>
        <v>Granger Fantham</v>
      </c>
      <c r="G721" s="2" t="str">
        <f>IF(VLOOKUP(C721,customers!$A$1:$I$1001,3,0)= 0,"",VLOOKUP(C721,customers!$A$1:$I$1001,3,0))</f>
        <v>gfanthamjz@hexun.com</v>
      </c>
      <c r="H721" s="2" t="str">
        <f>VLOOKUP(C721,customers!$A$1:$I$1001,7,0)</f>
        <v>United States</v>
      </c>
      <c r="I721" t="str">
        <f>INDEX(products!$A$1:$G$49,MATCH(orders!$D721,products!$A$2:$A$49,0),MATCH(I$1,products!$A$1:$G$1,0))</f>
        <v>Lib</v>
      </c>
      <c r="J721" t="str">
        <f>INDEX(products!$A$1:$G$49,MATCH(orders!$D721,products!$A$2:$A$49,0),MATCH(J$1,products!$A$1:$G$1,0))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5"/>
        <v>79.25</v>
      </c>
      <c r="N721" t="str">
        <f t="shared" si="33"/>
        <v>Liberica</v>
      </c>
      <c r="O721" t="str">
        <f t="shared" si="34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VLOOKUP(C722,customers!$A$1:$I$1001,2,0)</f>
        <v>Reynolds Crookshanks</v>
      </c>
      <c r="G722" s="2" t="str">
        <f>IF(VLOOKUP(C722,customers!$A$1:$I$1001,3,0)= 0,"",VLOOKUP(C722,customers!$A$1:$I$1001,3,0))</f>
        <v>rcrookshanksk0@unc.edu</v>
      </c>
      <c r="H722" s="2" t="str">
        <f>VLOOKUP(C722,customers!$A$1:$I$1001,7,0)</f>
        <v>United States</v>
      </c>
      <c r="I722" t="str">
        <f>INDEX(products!$A$1:$G$49,MATCH(orders!$D722,products!$A$2:$A$49,0),MATCH(I$1,products!$A$1:$G$1,0))</f>
        <v>Exc</v>
      </c>
      <c r="J722" t="str">
        <f>INDEX(products!$A$1:$G$49,MATCH(orders!$D722,products!$A$2:$A$49,0),MATCH(J$1,products!$A$1:$G$1,0))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5"/>
        <v>36.450000000000003</v>
      </c>
      <c r="N722" t="str">
        <f t="shared" ref="N722:N785" si="36">IF(I722="Rob","Robusta",IF(I722 ="Exc","Excelsa",IF(I722="Ara","Arabica",IF(I722="Lib","Liberica",""))))</f>
        <v>Excelsa</v>
      </c>
      <c r="O722" t="str">
        <f t="shared" ref="O722:O785" si="37">IF(J722="M","Medium",IF(J722="L","Light",IF(J722="D","Dark")))</f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VLOOKUP(C723,customers!$A$1:$I$1001,2,0)</f>
        <v>Niels Leake</v>
      </c>
      <c r="G723" s="2" t="str">
        <f>IF(VLOOKUP(C723,customers!$A$1:$I$1001,3,0)= 0,"",VLOOKUP(C723,customers!$A$1:$I$1001,3,0))</f>
        <v>nleakek1@cmu.edu</v>
      </c>
      <c r="H723" s="2" t="str">
        <f>VLOOKUP(C723,customers!$A$1:$I$1001,7,0)</f>
        <v>United States</v>
      </c>
      <c r="I723" t="str">
        <f>INDEX(products!$A$1:$G$49,MATCH(orders!$D723,products!$A$2:$A$49,0),MATCH(I$1,products!$A$1:$G$1,0))</f>
        <v>Rob</v>
      </c>
      <c r="J723" t="str">
        <f>INDEX(products!$A$1:$G$49,MATCH(orders!$D723,products!$A$2:$A$49,0),MATCH(J$1,products!$A$1:$G$1,0))</f>
        <v>L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5"/>
        <v>8.9550000000000001</v>
      </c>
      <c r="N723" t="str">
        <f t="shared" si="36"/>
        <v>Robusta</v>
      </c>
      <c r="O723" t="str">
        <f t="shared" si="37"/>
        <v>Light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VLOOKUP(C724,customers!$A$1:$I$1001,2,0)</f>
        <v>Hetti Measures</v>
      </c>
      <c r="G724" s="2" t="str">
        <f>IF(VLOOKUP(C724,customers!$A$1:$I$1001,3,0)= 0,"",VLOOKUP(C724,customers!$A$1:$I$1001,3,0))</f>
        <v/>
      </c>
      <c r="H724" s="2" t="str">
        <f>VLOOKUP(C724,customers!$A$1:$I$1001,7,0)</f>
        <v>United States</v>
      </c>
      <c r="I724" t="str">
        <f>INDEX(products!$A$1:$G$49,MATCH(orders!$D724,products!$A$2:$A$49,0),MATCH(I$1,products!$A$1:$G$1,0))</f>
        <v>Exc</v>
      </c>
      <c r="J724" t="str">
        <f>INDEX(products!$A$1:$G$49,MATCH(orders!$D724,products!$A$2:$A$49,0),MATCH(J$1,products!$A$1:$G$1,0))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5"/>
        <v>24.3</v>
      </c>
      <c r="N724" t="str">
        <f t="shared" si="36"/>
        <v>Excelsa</v>
      </c>
      <c r="O724" t="str">
        <f t="shared" si="37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VLOOKUP(C725,customers!$A$1:$I$1001,2,0)</f>
        <v>Gay Eilhersen</v>
      </c>
      <c r="G725" s="2" t="str">
        <f>IF(VLOOKUP(C725,customers!$A$1:$I$1001,3,0)= 0,"",VLOOKUP(C725,customers!$A$1:$I$1001,3,0))</f>
        <v>geilhersenk3@networksolutions.com</v>
      </c>
      <c r="H725" s="2" t="str">
        <f>VLOOKUP(C725,customers!$A$1:$I$1001,7,0)</f>
        <v>United States</v>
      </c>
      <c r="I725" t="str">
        <f>INDEX(products!$A$1:$G$49,MATCH(orders!$D725,products!$A$2:$A$49,0),MATCH(I$1,products!$A$1:$G$1,0))</f>
        <v>Exc</v>
      </c>
      <c r="J725" t="str">
        <f>INDEX(products!$A$1:$G$49,MATCH(orders!$D725,products!$A$2:$A$49,0),MATCH(J$1,products!$A$1:$G$1,0))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5"/>
        <v>63.249999999999993</v>
      </c>
      <c r="N725" t="str">
        <f t="shared" si="36"/>
        <v>Excelsa</v>
      </c>
      <c r="O725" t="str">
        <f t="shared" si="37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VLOOKUP(C726,customers!$A$1:$I$1001,2,0)</f>
        <v>Nico Hubert</v>
      </c>
      <c r="G726" s="2" t="str">
        <f>IF(VLOOKUP(C726,customers!$A$1:$I$1001,3,0)= 0,"",VLOOKUP(C726,customers!$A$1:$I$1001,3,0))</f>
        <v/>
      </c>
      <c r="H726" s="2" t="str">
        <f>VLOOKUP(C726,customers!$A$1:$I$1001,7,0)</f>
        <v>United States</v>
      </c>
      <c r="I726" t="str">
        <f>INDEX(products!$A$1:$G$49,MATCH(orders!$D726,products!$A$2:$A$49,0),MATCH(I$1,products!$A$1:$G$1,0))</f>
        <v>Ara</v>
      </c>
      <c r="J726" t="str">
        <f>INDEX(products!$A$1:$G$49,MATCH(orders!$D726,products!$A$2:$A$49,0),MATCH(J$1,products!$A$1:$G$1,0))</f>
        <v>L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5"/>
        <v>6.75</v>
      </c>
      <c r="N726" t="str">
        <f t="shared" si="36"/>
        <v>Arabica</v>
      </c>
      <c r="O726" t="str">
        <f t="shared" si="37"/>
        <v>Light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VLOOKUP(C727,customers!$A$1:$I$1001,2,0)</f>
        <v>Cristina Aleixo</v>
      </c>
      <c r="G727" s="2" t="str">
        <f>IF(VLOOKUP(C727,customers!$A$1:$I$1001,3,0)= 0,"",VLOOKUP(C727,customers!$A$1:$I$1001,3,0))</f>
        <v>caleixok5@globo.com</v>
      </c>
      <c r="H727" s="2" t="str">
        <f>VLOOKUP(C727,customers!$A$1:$I$1001,7,0)</f>
        <v>United States</v>
      </c>
      <c r="I727" t="str">
        <f>INDEX(products!$A$1:$G$49,MATCH(orders!$D727,products!$A$2:$A$49,0),MATCH(I$1,products!$A$1:$G$1,0))</f>
        <v>Coffee Type</v>
      </c>
      <c r="J727" t="str">
        <f>INDEX(products!$A$1:$G$49,MATCH(orders!$D727,products!$A$2:$A$49,0),MATCH(J$1,products!$A$1:$G$1,0))</f>
        <v>Roast Type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5"/>
        <v>23.31</v>
      </c>
      <c r="N727" t="str">
        <f t="shared" si="36"/>
        <v/>
      </c>
      <c r="O727" t="b">
        <f t="shared" si="37"/>
        <v>0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VLOOKUP(C728,customers!$A$1:$I$1001,2,0)</f>
        <v>Derrek Allpress</v>
      </c>
      <c r="G728" s="2" t="str">
        <f>IF(VLOOKUP(C728,customers!$A$1:$I$1001,3,0)= 0,"",VLOOKUP(C728,customers!$A$1:$I$1001,3,0))</f>
        <v/>
      </c>
      <c r="H728" s="2" t="str">
        <f>VLOOKUP(C728,customers!$A$1:$I$1001,7,0)</f>
        <v>United States</v>
      </c>
      <c r="I728" t="str">
        <f>INDEX(products!$A$1:$G$49,MATCH(orders!$D728,products!$A$2:$A$49,0),MATCH(I$1,products!$A$1:$G$1,0))</f>
        <v>Lib</v>
      </c>
      <c r="J728" t="str">
        <f>INDEX(products!$A$1:$G$49,MATCH(orders!$D728,products!$A$2:$A$49,0),MATCH(J$1,products!$A$1:$G$1,0))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5"/>
        <v>145.82</v>
      </c>
      <c r="N728" t="str">
        <f t="shared" si="36"/>
        <v>Liberica</v>
      </c>
      <c r="O728" t="str">
        <f t="shared" si="37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VLOOKUP(C729,customers!$A$1:$I$1001,2,0)</f>
        <v>Rikki Tomkowicz</v>
      </c>
      <c r="G729" s="2" t="str">
        <f>IF(VLOOKUP(C729,customers!$A$1:$I$1001,3,0)= 0,"",VLOOKUP(C729,customers!$A$1:$I$1001,3,0))</f>
        <v>rtomkowiczk7@bravesites.com</v>
      </c>
      <c r="H729" s="2" t="str">
        <f>VLOOKUP(C729,customers!$A$1:$I$1001,7,0)</f>
        <v>Ireland</v>
      </c>
      <c r="I729" t="str">
        <f>INDEX(products!$A$1:$G$49,MATCH(orders!$D729,products!$A$2:$A$49,0),MATCH(I$1,products!$A$1:$G$1,0))</f>
        <v>Rob</v>
      </c>
      <c r="J729" t="str">
        <f>INDEX(products!$A$1:$G$49,MATCH(orders!$D729,products!$A$2:$A$49,0),MATCH(J$1,products!$A$1:$G$1,0))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5"/>
        <v>29.849999999999998</v>
      </c>
      <c r="N729" t="str">
        <f t="shared" si="36"/>
        <v>Robusta</v>
      </c>
      <c r="O729" t="str">
        <f t="shared" si="37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VLOOKUP(C730,customers!$A$1:$I$1001,2,0)</f>
        <v>Rochette Huscroft</v>
      </c>
      <c r="G730" s="2" t="str">
        <f>IF(VLOOKUP(C730,customers!$A$1:$I$1001,3,0)= 0,"",VLOOKUP(C730,customers!$A$1:$I$1001,3,0))</f>
        <v>rhuscroftk8@jimdo.com</v>
      </c>
      <c r="H730" s="2" t="str">
        <f>VLOOKUP(C730,customers!$A$1:$I$1001,7,0)</f>
        <v>United States</v>
      </c>
      <c r="I730" t="str">
        <f>INDEX(products!$A$1:$G$49,MATCH(orders!$D730,products!$A$2:$A$49,0),MATCH(I$1,products!$A$1:$G$1,0))</f>
        <v>Exc</v>
      </c>
      <c r="J730" t="str">
        <f>INDEX(products!$A$1:$G$49,MATCH(orders!$D730,products!$A$2:$A$49,0),MATCH(J$1,products!$A$1:$G$1,0))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5"/>
        <v>21.87</v>
      </c>
      <c r="N730" t="str">
        <f t="shared" si="36"/>
        <v>Excelsa</v>
      </c>
      <c r="O730" t="str">
        <f t="shared" si="37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VLOOKUP(C731,customers!$A$1:$I$1001,2,0)</f>
        <v>Selle Scurrer</v>
      </c>
      <c r="G731" s="2" t="str">
        <f>IF(VLOOKUP(C731,customers!$A$1:$I$1001,3,0)= 0,"",VLOOKUP(C731,customers!$A$1:$I$1001,3,0))</f>
        <v>sscurrerk9@flavors.me</v>
      </c>
      <c r="H731" s="2" t="str">
        <f>VLOOKUP(C731,customers!$A$1:$I$1001,7,0)</f>
        <v>United Kingdom</v>
      </c>
      <c r="I731" t="str">
        <f>INDEX(products!$A$1:$G$49,MATCH(orders!$D731,products!$A$2:$A$49,0),MATCH(I$1,products!$A$1:$G$1,0))</f>
        <v>Lib</v>
      </c>
      <c r="J731" t="str">
        <f>INDEX(products!$A$1:$G$49,MATCH(orders!$D731,products!$A$2:$A$49,0),MATCH(J$1,products!$A$1:$G$1,0))</f>
        <v>L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5"/>
        <v>4.3650000000000002</v>
      </c>
      <c r="N731" t="str">
        <f t="shared" si="36"/>
        <v>Liberica</v>
      </c>
      <c r="O731" t="str">
        <f t="shared" si="37"/>
        <v>Light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VLOOKUP(C732,customers!$A$1:$I$1001,2,0)</f>
        <v>Andie Rudram</v>
      </c>
      <c r="G732" s="2" t="str">
        <f>IF(VLOOKUP(C732,customers!$A$1:$I$1001,3,0)= 0,"",VLOOKUP(C732,customers!$A$1:$I$1001,3,0))</f>
        <v>arudramka@prnewswire.com</v>
      </c>
      <c r="H732" s="2" t="str">
        <f>VLOOKUP(C732,customers!$A$1:$I$1001,7,0)</f>
        <v>United States</v>
      </c>
      <c r="I732" t="str">
        <f>INDEX(products!$A$1:$G$49,MATCH(orders!$D732,products!$A$2:$A$49,0),MATCH(I$1,products!$A$1:$G$1,0))</f>
        <v>Lib</v>
      </c>
      <c r="J732" t="str">
        <f>INDEX(products!$A$1:$G$49,MATCH(orders!$D732,products!$A$2:$A$49,0),MATCH(J$1,products!$A$1:$G$1,0))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5"/>
        <v>36.454999999999998</v>
      </c>
      <c r="N732" t="str">
        <f t="shared" si="36"/>
        <v>Liberica</v>
      </c>
      <c r="O732" t="str">
        <f t="shared" si="37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VLOOKUP(C733,customers!$A$1:$I$1001,2,0)</f>
        <v>Leta Clarricoates</v>
      </c>
      <c r="G733" s="2" t="str">
        <f>IF(VLOOKUP(C733,customers!$A$1:$I$1001,3,0)= 0,"",VLOOKUP(C733,customers!$A$1:$I$1001,3,0))</f>
        <v/>
      </c>
      <c r="H733" s="2" t="str">
        <f>VLOOKUP(C733,customers!$A$1:$I$1001,7,0)</f>
        <v>United States</v>
      </c>
      <c r="I733" t="str">
        <f>INDEX(products!$A$1:$G$49,MATCH(orders!$D733,products!$A$2:$A$49,0),MATCH(I$1,products!$A$1:$G$1,0))</f>
        <v>Lib</v>
      </c>
      <c r="J733" t="str">
        <f>INDEX(products!$A$1:$G$49,MATCH(orders!$D733,products!$A$2:$A$49,0),MATCH(J$1,products!$A$1:$G$1,0))</f>
        <v>M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5"/>
        <v>15.54</v>
      </c>
      <c r="N733" t="str">
        <f t="shared" si="36"/>
        <v>Liberica</v>
      </c>
      <c r="O733" t="str">
        <f t="shared" si="37"/>
        <v>Medium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VLOOKUP(C734,customers!$A$1:$I$1001,2,0)</f>
        <v>Jacquelyn Maha</v>
      </c>
      <c r="G734" s="2" t="str">
        <f>IF(VLOOKUP(C734,customers!$A$1:$I$1001,3,0)= 0,"",VLOOKUP(C734,customers!$A$1:$I$1001,3,0))</f>
        <v>jmahakc@cyberchimps.com</v>
      </c>
      <c r="H734" s="2" t="str">
        <f>VLOOKUP(C734,customers!$A$1:$I$1001,7,0)</f>
        <v>United States</v>
      </c>
      <c r="I734" t="str">
        <f>INDEX(products!$A$1:$G$49,MATCH(orders!$D734,products!$A$2:$A$49,0),MATCH(I$1,products!$A$1:$G$1,0))</f>
        <v>Lib</v>
      </c>
      <c r="J734" t="str">
        <f>INDEX(products!$A$1:$G$49,MATCH(orders!$D734,products!$A$2:$A$49,0),MATCH(J$1,products!$A$1:$G$1,0))</f>
        <v>D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5"/>
        <v>8.91</v>
      </c>
      <c r="N734" t="str">
        <f t="shared" si="36"/>
        <v>Liberica</v>
      </c>
      <c r="O734" t="str">
        <f t="shared" si="37"/>
        <v>Dark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VLOOKUP(C735,customers!$A$1:$I$1001,2,0)</f>
        <v>Glory Clemon</v>
      </c>
      <c r="G735" s="2" t="str">
        <f>IF(VLOOKUP(C735,customers!$A$1:$I$1001,3,0)= 0,"",VLOOKUP(C735,customers!$A$1:$I$1001,3,0))</f>
        <v>gclemonkd@networksolutions.com</v>
      </c>
      <c r="H735" s="2" t="str">
        <f>VLOOKUP(C735,customers!$A$1:$I$1001,7,0)</f>
        <v>United States</v>
      </c>
      <c r="I735" t="str">
        <f>INDEX(products!$A$1:$G$49,MATCH(orders!$D735,products!$A$2:$A$49,0),MATCH(I$1,products!$A$1:$G$1,0))</f>
        <v>Lib</v>
      </c>
      <c r="J735" t="str">
        <f>INDEX(products!$A$1:$G$49,MATCH(orders!$D735,products!$A$2:$A$49,0),MATCH(J$1,products!$A$1:$G$1,0))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5"/>
        <v>100.39499999999998</v>
      </c>
      <c r="N735" t="str">
        <f t="shared" si="36"/>
        <v>Liberica</v>
      </c>
      <c r="O735" t="str">
        <f t="shared" si="37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VLOOKUP(C736,customers!$A$1:$I$1001,2,0)</f>
        <v>Alica Kift</v>
      </c>
      <c r="G736" s="2" t="str">
        <f>IF(VLOOKUP(C736,customers!$A$1:$I$1001,3,0)= 0,"",VLOOKUP(C736,customers!$A$1:$I$1001,3,0))</f>
        <v/>
      </c>
      <c r="H736" s="2" t="str">
        <f>VLOOKUP(C736,customers!$A$1:$I$1001,7,0)</f>
        <v>United States</v>
      </c>
      <c r="I736" t="str">
        <f>INDEX(products!$A$1:$G$49,MATCH(orders!$D736,products!$A$2:$A$49,0),MATCH(I$1,products!$A$1:$G$1,0))</f>
        <v>Rob</v>
      </c>
      <c r="J736" t="str">
        <f>INDEX(products!$A$1:$G$49,MATCH(orders!$D736,products!$A$2:$A$49,0),MATCH(J$1,products!$A$1:$G$1,0))</f>
        <v>M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5"/>
        <v>13.424999999999997</v>
      </c>
      <c r="N736" t="str">
        <f t="shared" si="36"/>
        <v>Robusta</v>
      </c>
      <c r="O736" t="str">
        <f t="shared" si="37"/>
        <v>Medium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VLOOKUP(C737,customers!$A$1:$I$1001,2,0)</f>
        <v>Babb Pollins</v>
      </c>
      <c r="G737" s="2" t="str">
        <f>IF(VLOOKUP(C737,customers!$A$1:$I$1001,3,0)= 0,"",VLOOKUP(C737,customers!$A$1:$I$1001,3,0))</f>
        <v>bpollinskf@shinystat.com</v>
      </c>
      <c r="H737" s="2" t="str">
        <f>VLOOKUP(C737,customers!$A$1:$I$1001,7,0)</f>
        <v>United States</v>
      </c>
      <c r="I737" t="str">
        <f>INDEX(products!$A$1:$G$49,MATCH(orders!$D737,products!$A$2:$A$49,0),MATCH(I$1,products!$A$1:$G$1,0))</f>
        <v>Exc</v>
      </c>
      <c r="J737" t="str">
        <f>INDEX(products!$A$1:$G$49,MATCH(orders!$D737,products!$A$2:$A$49,0),MATCH(J$1,products!$A$1:$G$1,0))</f>
        <v>M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5"/>
        <v>21.87</v>
      </c>
      <c r="N737" t="str">
        <f t="shared" si="36"/>
        <v>Excelsa</v>
      </c>
      <c r="O737" t="str">
        <f t="shared" si="37"/>
        <v>Medium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VLOOKUP(C738,customers!$A$1:$I$1001,2,0)</f>
        <v>Jarret Toye</v>
      </c>
      <c r="G738" s="2" t="str">
        <f>IF(VLOOKUP(C738,customers!$A$1:$I$1001,3,0)= 0,"",VLOOKUP(C738,customers!$A$1:$I$1001,3,0))</f>
        <v>jtoyekg@pinterest.com</v>
      </c>
      <c r="H738" s="2" t="str">
        <f>VLOOKUP(C738,customers!$A$1:$I$1001,7,0)</f>
        <v>Ireland</v>
      </c>
      <c r="I738" t="str">
        <f>INDEX(products!$A$1:$G$49,MATCH(orders!$D738,products!$A$2:$A$49,0),MATCH(I$1,products!$A$1:$G$1,0))</f>
        <v>Lib</v>
      </c>
      <c r="J738" t="str">
        <f>INDEX(products!$A$1:$G$49,MATCH(orders!$D738,products!$A$2:$A$49,0),MATCH(J$1,products!$A$1:$G$1,0))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5"/>
        <v>25.9</v>
      </c>
      <c r="N738" t="str">
        <f t="shared" si="36"/>
        <v>Liberica</v>
      </c>
      <c r="O738" t="str">
        <f t="shared" si="37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VLOOKUP(C739,customers!$A$1:$I$1001,2,0)</f>
        <v>Carlie Linskill</v>
      </c>
      <c r="G739" s="2" t="str">
        <f>IF(VLOOKUP(C739,customers!$A$1:$I$1001,3,0)= 0,"",VLOOKUP(C739,customers!$A$1:$I$1001,3,0))</f>
        <v>clinskillkh@sphinn.com</v>
      </c>
      <c r="H739" s="2" t="str">
        <f>VLOOKUP(C739,customers!$A$1:$I$1001,7,0)</f>
        <v>United States</v>
      </c>
      <c r="I739" t="str">
        <f>INDEX(products!$A$1:$G$49,MATCH(orders!$D739,products!$A$2:$A$49,0),MATCH(I$1,products!$A$1:$G$1,0))</f>
        <v>Ara</v>
      </c>
      <c r="J739" t="str">
        <f>INDEX(products!$A$1:$G$49,MATCH(orders!$D739,products!$A$2:$A$49,0),MATCH(J$1,products!$A$1:$G$1,0))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5"/>
        <v>56.25</v>
      </c>
      <c r="N739" t="str">
        <f t="shared" si="36"/>
        <v>Arabica</v>
      </c>
      <c r="O739" t="str">
        <f t="shared" si="37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VLOOKUP(C740,customers!$A$1:$I$1001,2,0)</f>
        <v>Natal Vigrass</v>
      </c>
      <c r="G740" s="2" t="str">
        <f>IF(VLOOKUP(C740,customers!$A$1:$I$1001,3,0)= 0,"",VLOOKUP(C740,customers!$A$1:$I$1001,3,0))</f>
        <v>nvigrasski@ezinearticles.com</v>
      </c>
      <c r="H740" s="2" t="str">
        <f>VLOOKUP(C740,customers!$A$1:$I$1001,7,0)</f>
        <v>United Kingdom</v>
      </c>
      <c r="I740" t="str">
        <f>INDEX(products!$A$1:$G$49,MATCH(orders!$D740,products!$A$2:$A$49,0),MATCH(I$1,products!$A$1:$G$1,0))</f>
        <v>Ara</v>
      </c>
      <c r="J740" t="str">
        <f>INDEX(products!$A$1:$G$49,MATCH(orders!$D740,products!$A$2:$A$49,0),MATCH(J$1,products!$A$1:$G$1,0))</f>
        <v>D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5"/>
        <v>10.754999999999999</v>
      </c>
      <c r="N740" t="str">
        <f t="shared" si="36"/>
        <v>Arabica</v>
      </c>
      <c r="O740" t="str">
        <f t="shared" si="37"/>
        <v>Dark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VLOOKUP(C741,customers!$A$1:$I$1001,2,0)</f>
        <v>Jimmy Dymoke</v>
      </c>
      <c r="G741" s="2" t="str">
        <f>IF(VLOOKUP(C741,customers!$A$1:$I$1001,3,0)= 0,"",VLOOKUP(C741,customers!$A$1:$I$1001,3,0))</f>
        <v>jdymokeje@prnewswire.com</v>
      </c>
      <c r="H741" s="2" t="str">
        <f>VLOOKUP(C741,customers!$A$1:$I$1001,7,0)</f>
        <v>Ireland</v>
      </c>
      <c r="I741" t="str">
        <f>INDEX(products!$A$1:$G$49,MATCH(orders!$D741,products!$A$2:$A$49,0),MATCH(I$1,products!$A$1:$G$1,0))</f>
        <v>Exc</v>
      </c>
      <c r="J741" t="str">
        <f>INDEX(products!$A$1:$G$49,MATCH(orders!$D741,products!$A$2:$A$49,0),MATCH(J$1,products!$A$1:$G$1,0))</f>
        <v>M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5"/>
        <v>18.225000000000001</v>
      </c>
      <c r="N741" t="str">
        <f t="shared" si="36"/>
        <v>Excelsa</v>
      </c>
      <c r="O741" t="str">
        <f t="shared" si="37"/>
        <v>Medium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VLOOKUP(C742,customers!$A$1:$I$1001,2,0)</f>
        <v>Kandace Cragell</v>
      </c>
      <c r="G742" s="2" t="str">
        <f>IF(VLOOKUP(C742,customers!$A$1:$I$1001,3,0)= 0,"",VLOOKUP(C742,customers!$A$1:$I$1001,3,0))</f>
        <v>kcragellkk@google.com</v>
      </c>
      <c r="H742" s="2" t="str">
        <f>VLOOKUP(C742,customers!$A$1:$I$1001,7,0)</f>
        <v>Ireland</v>
      </c>
      <c r="I742" t="str">
        <f>INDEX(products!$A$1:$G$49,MATCH(orders!$D742,products!$A$2:$A$49,0),MATCH(I$1,products!$A$1:$G$1,0))</f>
        <v>Rob</v>
      </c>
      <c r="J742" t="str">
        <f>INDEX(products!$A$1:$G$49,MATCH(orders!$D742,products!$A$2:$A$49,0),MATCH(J$1,products!$A$1:$G$1,0))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5"/>
        <v>28.679999999999996</v>
      </c>
      <c r="N742" t="str">
        <f t="shared" si="36"/>
        <v>Robusta</v>
      </c>
      <c r="O742" t="str">
        <f t="shared" si="37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VLOOKUP(C743,customers!$A$1:$I$1001,2,0)</f>
        <v>Lyon Ibert</v>
      </c>
      <c r="G743" s="2" t="str">
        <f>IF(VLOOKUP(C743,customers!$A$1:$I$1001,3,0)= 0,"",VLOOKUP(C743,customers!$A$1:$I$1001,3,0))</f>
        <v>libertkl@huffingtonpost.com</v>
      </c>
      <c r="H743" s="2" t="str">
        <f>VLOOKUP(C743,customers!$A$1:$I$1001,7,0)</f>
        <v>United States</v>
      </c>
      <c r="I743" t="str">
        <f>INDEX(products!$A$1:$G$49,MATCH(orders!$D743,products!$A$2:$A$49,0),MATCH(I$1,products!$A$1:$G$1,0))</f>
        <v>Lib</v>
      </c>
      <c r="J743" t="str">
        <f>INDEX(products!$A$1:$G$49,MATCH(orders!$D743,products!$A$2:$A$49,0),MATCH(J$1,products!$A$1:$G$1,0))</f>
        <v>L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5"/>
        <v>8.73</v>
      </c>
      <c r="N743" t="str">
        <f t="shared" si="36"/>
        <v>Liberica</v>
      </c>
      <c r="O743" t="str">
        <f t="shared" si="37"/>
        <v>Light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VLOOKUP(C744,customers!$A$1:$I$1001,2,0)</f>
        <v>Reese Lidgey</v>
      </c>
      <c r="G744" s="2" t="str">
        <f>IF(VLOOKUP(C744,customers!$A$1:$I$1001,3,0)= 0,"",VLOOKUP(C744,customers!$A$1:$I$1001,3,0))</f>
        <v>rlidgeykm@vimeo.com</v>
      </c>
      <c r="H744" s="2" t="str">
        <f>VLOOKUP(C744,customers!$A$1:$I$1001,7,0)</f>
        <v>United States</v>
      </c>
      <c r="I744" t="str">
        <f>INDEX(products!$A$1:$G$49,MATCH(orders!$D744,products!$A$2:$A$49,0),MATCH(I$1,products!$A$1:$G$1,0))</f>
        <v>Lib</v>
      </c>
      <c r="J744" t="str">
        <f>INDEX(products!$A$1:$G$49,MATCH(orders!$D744,products!$A$2:$A$49,0),MATCH(J$1,products!$A$1:$G$1,0))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5"/>
        <v>58.2</v>
      </c>
      <c r="N744" t="str">
        <f t="shared" si="36"/>
        <v>Liberica</v>
      </c>
      <c r="O744" t="str">
        <f t="shared" si="37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VLOOKUP(C745,customers!$A$1:$I$1001,2,0)</f>
        <v>Tersina Castagne</v>
      </c>
      <c r="G745" s="2" t="str">
        <f>IF(VLOOKUP(C745,customers!$A$1:$I$1001,3,0)= 0,"",VLOOKUP(C745,customers!$A$1:$I$1001,3,0))</f>
        <v>tcastagnekn@wikia.com</v>
      </c>
      <c r="H745" s="2" t="str">
        <f>VLOOKUP(C745,customers!$A$1:$I$1001,7,0)</f>
        <v>United States</v>
      </c>
      <c r="I745" t="str">
        <f>INDEX(products!$A$1:$G$49,MATCH(orders!$D745,products!$A$2:$A$49,0),MATCH(I$1,products!$A$1:$G$1,0))</f>
        <v>Ara</v>
      </c>
      <c r="J745" t="str">
        <f>INDEX(products!$A$1:$G$49,MATCH(orders!$D745,products!$A$2:$A$49,0),MATCH(J$1,products!$A$1:$G$1,0))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5"/>
        <v>17.91</v>
      </c>
      <c r="N745" t="str">
        <f t="shared" si="36"/>
        <v>Arabica</v>
      </c>
      <c r="O745" t="str">
        <f t="shared" si="37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VLOOKUP(C746,customers!$A$1:$I$1001,2,0)</f>
        <v>Samuele Klaaassen</v>
      </c>
      <c r="G746" s="2" t="str">
        <f>IF(VLOOKUP(C746,customers!$A$1:$I$1001,3,0)= 0,"",VLOOKUP(C746,customers!$A$1:$I$1001,3,0))</f>
        <v/>
      </c>
      <c r="H746" s="2" t="str">
        <f>VLOOKUP(C746,customers!$A$1:$I$1001,7,0)</f>
        <v>United States</v>
      </c>
      <c r="I746" t="str">
        <f>INDEX(products!$A$1:$G$49,MATCH(orders!$D746,products!$A$2:$A$49,0),MATCH(I$1,products!$A$1:$G$1,0))</f>
        <v>Rob</v>
      </c>
      <c r="J746" t="str">
        <f>INDEX(products!$A$1:$G$49,MATCH(orders!$D746,products!$A$2:$A$49,0),MATCH(J$1,products!$A$1:$G$1,0))</f>
        <v>L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5"/>
        <v>17.91</v>
      </c>
      <c r="N746" t="str">
        <f t="shared" si="36"/>
        <v>Robusta</v>
      </c>
      <c r="O746" t="str">
        <f t="shared" si="37"/>
        <v>Light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VLOOKUP(C747,customers!$A$1:$I$1001,2,0)</f>
        <v>Jordana Halden</v>
      </c>
      <c r="G747" s="2" t="str">
        <f>IF(VLOOKUP(C747,customers!$A$1:$I$1001,3,0)= 0,"",VLOOKUP(C747,customers!$A$1:$I$1001,3,0))</f>
        <v>jhaldenkp@comcast.net</v>
      </c>
      <c r="H747" s="2" t="str">
        <f>VLOOKUP(C747,customers!$A$1:$I$1001,7,0)</f>
        <v>Ireland</v>
      </c>
      <c r="I747" t="str">
        <f>INDEX(products!$A$1:$G$49,MATCH(orders!$D747,products!$A$2:$A$49,0),MATCH(I$1,products!$A$1:$G$1,0))</f>
        <v>Exc</v>
      </c>
      <c r="J747" t="str">
        <f>INDEX(products!$A$1:$G$49,MATCH(orders!$D747,products!$A$2:$A$49,0),MATCH(J$1,products!$A$1:$G$1,0))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5"/>
        <v>14.58</v>
      </c>
      <c r="N747" t="str">
        <f t="shared" si="36"/>
        <v>Excelsa</v>
      </c>
      <c r="O747" t="str">
        <f t="shared" si="37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VLOOKUP(C748,customers!$A$1:$I$1001,2,0)</f>
        <v>Hussein Olliff</v>
      </c>
      <c r="G748" s="2" t="str">
        <f>IF(VLOOKUP(C748,customers!$A$1:$I$1001,3,0)= 0,"",VLOOKUP(C748,customers!$A$1:$I$1001,3,0))</f>
        <v>holliffkq@sciencedirect.com</v>
      </c>
      <c r="H748" s="2" t="str">
        <f>VLOOKUP(C748,customers!$A$1:$I$1001,7,0)</f>
        <v>Ireland</v>
      </c>
      <c r="I748" t="str">
        <f>INDEX(products!$A$1:$G$49,MATCH(orders!$D748,products!$A$2:$A$49,0),MATCH(I$1,products!$A$1:$G$1,0))</f>
        <v>Ara</v>
      </c>
      <c r="J748" t="str">
        <f>INDEX(products!$A$1:$G$49,MATCH(orders!$D748,products!$A$2:$A$49,0),MATCH(J$1,products!$A$1:$G$1,0))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5"/>
        <v>33.75</v>
      </c>
      <c r="N748" t="str">
        <f t="shared" si="36"/>
        <v>Arabica</v>
      </c>
      <c r="O748" t="str">
        <f t="shared" si="37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VLOOKUP(C749,customers!$A$1:$I$1001,2,0)</f>
        <v>Teddi Quadri</v>
      </c>
      <c r="G749" s="2" t="str">
        <f>IF(VLOOKUP(C749,customers!$A$1:$I$1001,3,0)= 0,"",VLOOKUP(C749,customers!$A$1:$I$1001,3,0))</f>
        <v>tquadrikr@opensource.org</v>
      </c>
      <c r="H749" s="2" t="str">
        <f>VLOOKUP(C749,customers!$A$1:$I$1001,7,0)</f>
        <v>Ireland</v>
      </c>
      <c r="I749" t="str">
        <f>INDEX(products!$A$1:$G$49,MATCH(orders!$D749,products!$A$2:$A$49,0),MATCH(I$1,products!$A$1:$G$1,0))</f>
        <v>Lib</v>
      </c>
      <c r="J749" t="str">
        <f>INDEX(products!$A$1:$G$49,MATCH(orders!$D749,products!$A$2:$A$49,0),MATCH(J$1,products!$A$1:$G$1,0))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5"/>
        <v>34.92</v>
      </c>
      <c r="N749" t="str">
        <f t="shared" si="36"/>
        <v>Liberica</v>
      </c>
      <c r="O749" t="str">
        <f t="shared" si="37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VLOOKUP(C750,customers!$A$1:$I$1001,2,0)</f>
        <v>Felita Eshmade</v>
      </c>
      <c r="G750" s="2" t="str">
        <f>IF(VLOOKUP(C750,customers!$A$1:$I$1001,3,0)= 0,"",VLOOKUP(C750,customers!$A$1:$I$1001,3,0))</f>
        <v>feshmadeks@umn.edu</v>
      </c>
      <c r="H750" s="2" t="str">
        <f>VLOOKUP(C750,customers!$A$1:$I$1001,7,0)</f>
        <v>United States</v>
      </c>
      <c r="I750" t="str">
        <f>INDEX(products!$A$1:$G$49,MATCH(orders!$D750,products!$A$2:$A$49,0),MATCH(I$1,products!$A$1:$G$1,0))</f>
        <v>Exc</v>
      </c>
      <c r="J750" t="str">
        <f>INDEX(products!$A$1:$G$49,MATCH(orders!$D750,products!$A$2:$A$49,0),MATCH(J$1,products!$A$1:$G$1,0))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5"/>
        <v>14.58</v>
      </c>
      <c r="N750" t="str">
        <f t="shared" si="36"/>
        <v>Excelsa</v>
      </c>
      <c r="O750" t="str">
        <f t="shared" si="37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VLOOKUP(C751,customers!$A$1:$I$1001,2,0)</f>
        <v>Melodie OIlier</v>
      </c>
      <c r="G751" s="2" t="str">
        <f>IF(VLOOKUP(C751,customers!$A$1:$I$1001,3,0)= 0,"",VLOOKUP(C751,customers!$A$1:$I$1001,3,0))</f>
        <v>moilierkt@paginegialle.it</v>
      </c>
      <c r="H751" s="2" t="str">
        <f>VLOOKUP(C751,customers!$A$1:$I$1001,7,0)</f>
        <v>Ireland</v>
      </c>
      <c r="I751" t="str">
        <f>INDEX(products!$A$1:$G$49,MATCH(orders!$D751,products!$A$2:$A$49,0),MATCH(I$1,products!$A$1:$G$1,0))</f>
        <v>Rob</v>
      </c>
      <c r="J751" t="str">
        <f>INDEX(products!$A$1:$G$49,MATCH(orders!$D751,products!$A$2:$A$49,0),MATCH(J$1,products!$A$1:$G$1,0))</f>
        <v>M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5"/>
        <v>5.3699999999999992</v>
      </c>
      <c r="N751" t="str">
        <f t="shared" si="36"/>
        <v>Robusta</v>
      </c>
      <c r="O751" t="str">
        <f t="shared" si="37"/>
        <v>Medium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VLOOKUP(C752,customers!$A$1:$I$1001,2,0)</f>
        <v>Hazel Iacopini</v>
      </c>
      <c r="G752" s="2" t="str">
        <f>IF(VLOOKUP(C752,customers!$A$1:$I$1001,3,0)= 0,"",VLOOKUP(C752,customers!$A$1:$I$1001,3,0))</f>
        <v/>
      </c>
      <c r="H752" s="2" t="str">
        <f>VLOOKUP(C752,customers!$A$1:$I$1001,7,0)</f>
        <v>United States</v>
      </c>
      <c r="I752" t="str">
        <f>INDEX(products!$A$1:$G$49,MATCH(orders!$D752,products!$A$2:$A$49,0),MATCH(I$1,products!$A$1:$G$1,0))</f>
        <v>Rob</v>
      </c>
      <c r="J752" t="str">
        <f>INDEX(products!$A$1:$G$49,MATCH(orders!$D752,products!$A$2:$A$49,0),MATCH(J$1,products!$A$1:$G$1,0))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5"/>
        <v>5.97</v>
      </c>
      <c r="N752" t="str">
        <f t="shared" si="36"/>
        <v>Robusta</v>
      </c>
      <c r="O752" t="str">
        <f t="shared" si="37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VLOOKUP(C753,customers!$A$1:$I$1001,2,0)</f>
        <v>Vinny Shoebotham</v>
      </c>
      <c r="G753" s="2" t="str">
        <f>IF(VLOOKUP(C753,customers!$A$1:$I$1001,3,0)= 0,"",VLOOKUP(C753,customers!$A$1:$I$1001,3,0))</f>
        <v>vshoebothamkv@redcross.org</v>
      </c>
      <c r="H753" s="2" t="str">
        <f>VLOOKUP(C753,customers!$A$1:$I$1001,7,0)</f>
        <v>United States</v>
      </c>
      <c r="I753" t="str">
        <f>INDEX(products!$A$1:$G$49,MATCH(orders!$D753,products!$A$2:$A$49,0),MATCH(I$1,products!$A$1:$G$1,0))</f>
        <v>Lib</v>
      </c>
      <c r="J753" t="str">
        <f>INDEX(products!$A$1:$G$49,MATCH(orders!$D753,products!$A$2:$A$49,0),MATCH(J$1,products!$A$1:$G$1,0))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5"/>
        <v>19.02</v>
      </c>
      <c r="N753" t="str">
        <f t="shared" si="36"/>
        <v>Liberica</v>
      </c>
      <c r="O753" t="str">
        <f t="shared" si="37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VLOOKUP(C754,customers!$A$1:$I$1001,2,0)</f>
        <v>Bran Sterke</v>
      </c>
      <c r="G754" s="2" t="str">
        <f>IF(VLOOKUP(C754,customers!$A$1:$I$1001,3,0)= 0,"",VLOOKUP(C754,customers!$A$1:$I$1001,3,0))</f>
        <v>bsterkekw@biblegateway.com</v>
      </c>
      <c r="H754" s="2" t="str">
        <f>VLOOKUP(C754,customers!$A$1:$I$1001,7,0)</f>
        <v>United States</v>
      </c>
      <c r="I754" t="str">
        <f>INDEX(products!$A$1:$G$49,MATCH(orders!$D754,products!$A$2:$A$49,0),MATCH(I$1,products!$A$1:$G$1,0))</f>
        <v>Exc</v>
      </c>
      <c r="J754" t="str">
        <f>INDEX(products!$A$1:$G$49,MATCH(orders!$D754,products!$A$2:$A$49,0),MATCH(J$1,products!$A$1:$G$1,0))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5"/>
        <v>27.5</v>
      </c>
      <c r="N754" t="str">
        <f t="shared" si="36"/>
        <v>Excelsa</v>
      </c>
      <c r="O754" t="str">
        <f t="shared" si="37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VLOOKUP(C755,customers!$A$1:$I$1001,2,0)</f>
        <v>Simone Capon</v>
      </c>
      <c r="G755" s="2" t="str">
        <f>IF(VLOOKUP(C755,customers!$A$1:$I$1001,3,0)= 0,"",VLOOKUP(C755,customers!$A$1:$I$1001,3,0))</f>
        <v>scaponkx@craigslist.org</v>
      </c>
      <c r="H755" s="2" t="str">
        <f>VLOOKUP(C755,customers!$A$1:$I$1001,7,0)</f>
        <v>United States</v>
      </c>
      <c r="I755" t="str">
        <f>INDEX(products!$A$1:$G$49,MATCH(orders!$D755,products!$A$2:$A$49,0),MATCH(I$1,products!$A$1:$G$1,0))</f>
        <v>Ara</v>
      </c>
      <c r="J755" t="str">
        <f>INDEX(products!$A$1:$G$49,MATCH(orders!$D755,products!$A$2:$A$49,0),MATCH(J$1,products!$A$1:$G$1,0))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5"/>
        <v>29.849999999999998</v>
      </c>
      <c r="N755" t="str">
        <f t="shared" si="36"/>
        <v>Arabica</v>
      </c>
      <c r="O755" t="str">
        <f t="shared" si="37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VLOOKUP(C756,customers!$A$1:$I$1001,2,0)</f>
        <v>Jimmy Dymoke</v>
      </c>
      <c r="G756" s="2" t="str">
        <f>IF(VLOOKUP(C756,customers!$A$1:$I$1001,3,0)= 0,"",VLOOKUP(C756,customers!$A$1:$I$1001,3,0))</f>
        <v>jdymokeje@prnewswire.com</v>
      </c>
      <c r="H756" s="2" t="str">
        <f>VLOOKUP(C756,customers!$A$1:$I$1001,7,0)</f>
        <v>Ireland</v>
      </c>
      <c r="I756" t="str">
        <f>INDEX(products!$A$1:$G$49,MATCH(orders!$D756,products!$A$2:$A$49,0),MATCH(I$1,products!$A$1:$G$1,0))</f>
        <v>Ara</v>
      </c>
      <c r="J756" t="str">
        <f>INDEX(products!$A$1:$G$49,MATCH(orders!$D756,products!$A$2:$A$49,0),MATCH(J$1,products!$A$1:$G$1,0))</f>
        <v>M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5"/>
        <v>17.91</v>
      </c>
      <c r="N756" t="str">
        <f t="shared" si="36"/>
        <v>Arabica</v>
      </c>
      <c r="O756" t="str">
        <f t="shared" si="37"/>
        <v>Medium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VLOOKUP(C757,customers!$A$1:$I$1001,2,0)</f>
        <v>Foster Constance</v>
      </c>
      <c r="G757" s="2" t="str">
        <f>IF(VLOOKUP(C757,customers!$A$1:$I$1001,3,0)= 0,"",VLOOKUP(C757,customers!$A$1:$I$1001,3,0))</f>
        <v>fconstancekz@ifeng.com</v>
      </c>
      <c r="H757" s="2" t="str">
        <f>VLOOKUP(C757,customers!$A$1:$I$1001,7,0)</f>
        <v>United States</v>
      </c>
      <c r="I757" t="str">
        <f>INDEX(products!$A$1:$G$49,MATCH(orders!$D757,products!$A$2:$A$49,0),MATCH(I$1,products!$A$1:$G$1,0))</f>
        <v>Rob</v>
      </c>
      <c r="J757" t="str">
        <f>INDEX(products!$A$1:$G$49,MATCH(orders!$D757,products!$A$2:$A$49,0),MATCH(J$1,products!$A$1:$G$1,0))</f>
        <v>D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5"/>
        <v>28.53</v>
      </c>
      <c r="N757" t="str">
        <f t="shared" si="36"/>
        <v>Robusta</v>
      </c>
      <c r="O757" t="str">
        <f t="shared" si="37"/>
        <v>Dark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VLOOKUP(C758,customers!$A$1:$I$1001,2,0)</f>
        <v>Fernando Sulman</v>
      </c>
      <c r="G758" s="2" t="str">
        <f>IF(VLOOKUP(C758,customers!$A$1:$I$1001,3,0)= 0,"",VLOOKUP(C758,customers!$A$1:$I$1001,3,0))</f>
        <v>fsulmanl0@washington.edu</v>
      </c>
      <c r="H758" s="2" t="str">
        <f>VLOOKUP(C758,customers!$A$1:$I$1001,7,0)</f>
        <v>United States</v>
      </c>
      <c r="I758" t="str">
        <f>INDEX(products!$A$1:$G$49,MATCH(orders!$D758,products!$A$2:$A$49,0),MATCH(I$1,products!$A$1:$G$1,0))</f>
        <v>Rob</v>
      </c>
      <c r="J758" t="str">
        <f>INDEX(products!$A$1:$G$49,MATCH(orders!$D758,products!$A$2:$A$49,0),MATCH(J$1,products!$A$1:$G$1,0))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5"/>
        <v>35.799999999999997</v>
      </c>
      <c r="N758" t="str">
        <f t="shared" si="36"/>
        <v>Robusta</v>
      </c>
      <c r="O758" t="str">
        <f t="shared" si="37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VLOOKUP(C759,customers!$A$1:$I$1001,2,0)</f>
        <v>Dorotea Hollyman</v>
      </c>
      <c r="G759" s="2" t="str">
        <f>IF(VLOOKUP(C759,customers!$A$1:$I$1001,3,0)= 0,"",VLOOKUP(C759,customers!$A$1:$I$1001,3,0))</f>
        <v>dhollymanl1@ibm.com</v>
      </c>
      <c r="H759" s="2" t="str">
        <f>VLOOKUP(C759,customers!$A$1:$I$1001,7,0)</f>
        <v>United States</v>
      </c>
      <c r="I759" t="str">
        <f>INDEX(products!$A$1:$G$49,MATCH(orders!$D759,products!$A$2:$A$49,0),MATCH(I$1,products!$A$1:$G$1,0))</f>
        <v>Ara</v>
      </c>
      <c r="J759" t="str">
        <f>INDEX(products!$A$1:$G$49,MATCH(orders!$D759,products!$A$2:$A$49,0),MATCH(J$1,products!$A$1:$G$1,0))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5"/>
        <v>17.91</v>
      </c>
      <c r="N759" t="str">
        <f t="shared" si="36"/>
        <v>Arabica</v>
      </c>
      <c r="O759" t="str">
        <f t="shared" si="37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VLOOKUP(C760,customers!$A$1:$I$1001,2,0)</f>
        <v>Lorelei Nardoni</v>
      </c>
      <c r="G760" s="2" t="str">
        <f>IF(VLOOKUP(C760,customers!$A$1:$I$1001,3,0)= 0,"",VLOOKUP(C760,customers!$A$1:$I$1001,3,0))</f>
        <v>lnardonil2@hao123.com</v>
      </c>
      <c r="H760" s="2" t="str">
        <f>VLOOKUP(C760,customers!$A$1:$I$1001,7,0)</f>
        <v>United States</v>
      </c>
      <c r="I760" t="str">
        <f>INDEX(products!$A$1:$G$49,MATCH(orders!$D760,products!$A$2:$A$49,0),MATCH(I$1,products!$A$1:$G$1,0))</f>
        <v>Rob</v>
      </c>
      <c r="J760" t="str">
        <f>INDEX(products!$A$1:$G$49,MATCH(orders!$D760,products!$A$2:$A$49,0),MATCH(J$1,products!$A$1:$G$1,0))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5"/>
        <v>8.9499999999999993</v>
      </c>
      <c r="N760" t="str">
        <f t="shared" si="36"/>
        <v>Robusta</v>
      </c>
      <c r="O760" t="str">
        <f t="shared" si="37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VLOOKUP(C761,customers!$A$1:$I$1001,2,0)</f>
        <v>Dallas Yarham</v>
      </c>
      <c r="G761" s="2" t="str">
        <f>IF(VLOOKUP(C761,customers!$A$1:$I$1001,3,0)= 0,"",VLOOKUP(C761,customers!$A$1:$I$1001,3,0))</f>
        <v>dyarhaml3@moonfruit.com</v>
      </c>
      <c r="H761" s="2" t="str">
        <f>VLOOKUP(C761,customers!$A$1:$I$1001,7,0)</f>
        <v>United States</v>
      </c>
      <c r="I761" t="str">
        <f>INDEX(products!$A$1:$G$49,MATCH(orders!$D761,products!$A$2:$A$49,0),MATCH(I$1,products!$A$1:$G$1,0))</f>
        <v>Lib</v>
      </c>
      <c r="J761" t="str">
        <f>INDEX(products!$A$1:$G$49,MATCH(orders!$D761,products!$A$2:$A$49,0),MATCH(J$1,products!$A$1:$G$1,0))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5"/>
        <v>29.784999999999997</v>
      </c>
      <c r="N761" t="str">
        <f t="shared" si="36"/>
        <v>Liberica</v>
      </c>
      <c r="O761" t="str">
        <f t="shared" si="37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VLOOKUP(C762,customers!$A$1:$I$1001,2,0)</f>
        <v>Arlana Ferrea</v>
      </c>
      <c r="G762" s="2" t="str">
        <f>IF(VLOOKUP(C762,customers!$A$1:$I$1001,3,0)= 0,"",VLOOKUP(C762,customers!$A$1:$I$1001,3,0))</f>
        <v>aferreal4@wikia.com</v>
      </c>
      <c r="H762" s="2" t="str">
        <f>VLOOKUP(C762,customers!$A$1:$I$1001,7,0)</f>
        <v>United States</v>
      </c>
      <c r="I762" t="str">
        <f>INDEX(products!$A$1:$G$49,MATCH(orders!$D762,products!$A$2:$A$49,0),MATCH(I$1,products!$A$1:$G$1,0))</f>
        <v>Exc</v>
      </c>
      <c r="J762" t="str">
        <f>INDEX(products!$A$1:$G$49,MATCH(orders!$D762,products!$A$2:$A$49,0),MATCH(J$1,products!$A$1:$G$1,0))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5"/>
        <v>44.55</v>
      </c>
      <c r="N762" t="str">
        <f t="shared" si="36"/>
        <v>Excelsa</v>
      </c>
      <c r="O762" t="str">
        <f t="shared" si="37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VLOOKUP(C763,customers!$A$1:$I$1001,2,0)</f>
        <v>Chuck Kendrick</v>
      </c>
      <c r="G763" s="2" t="str">
        <f>IF(VLOOKUP(C763,customers!$A$1:$I$1001,3,0)= 0,"",VLOOKUP(C763,customers!$A$1:$I$1001,3,0))</f>
        <v>ckendrickl5@webnode.com</v>
      </c>
      <c r="H763" s="2" t="str">
        <f>VLOOKUP(C763,customers!$A$1:$I$1001,7,0)</f>
        <v>United States</v>
      </c>
      <c r="I763" t="str">
        <f>INDEX(products!$A$1:$G$49,MATCH(orders!$D763,products!$A$2:$A$49,0),MATCH(I$1,products!$A$1:$G$1,0))</f>
        <v>Exc</v>
      </c>
      <c r="J763" t="str">
        <f>INDEX(products!$A$1:$G$49,MATCH(orders!$D763,products!$A$2:$A$49,0),MATCH(J$1,products!$A$1:$G$1,0))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5"/>
        <v>89.1</v>
      </c>
      <c r="N763" t="str">
        <f t="shared" si="36"/>
        <v>Excelsa</v>
      </c>
      <c r="O763" t="str">
        <f t="shared" si="37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VLOOKUP(C764,customers!$A$1:$I$1001,2,0)</f>
        <v>Sharona Danilchik</v>
      </c>
      <c r="G764" s="2" t="str">
        <f>IF(VLOOKUP(C764,customers!$A$1:$I$1001,3,0)= 0,"",VLOOKUP(C764,customers!$A$1:$I$1001,3,0))</f>
        <v>sdanilchikl6@mit.edu</v>
      </c>
      <c r="H764" s="2" t="str">
        <f>VLOOKUP(C764,customers!$A$1:$I$1001,7,0)</f>
        <v>United Kingdom</v>
      </c>
      <c r="I764" t="str">
        <f>INDEX(products!$A$1:$G$49,MATCH(orders!$D764,products!$A$2:$A$49,0),MATCH(I$1,products!$A$1:$G$1,0))</f>
        <v>Lib</v>
      </c>
      <c r="J764" t="str">
        <f>INDEX(products!$A$1:$G$49,MATCH(orders!$D764,products!$A$2:$A$49,0),MATCH(J$1,products!$A$1:$G$1,0))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5"/>
        <v>43.650000000000006</v>
      </c>
      <c r="N764" t="str">
        <f t="shared" si="36"/>
        <v>Liberica</v>
      </c>
      <c r="O764" t="str">
        <f t="shared" si="37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VLOOKUP(C765,customers!$A$1:$I$1001,2,0)</f>
        <v>Sarajane Potter</v>
      </c>
      <c r="G765" s="2" t="str">
        <f>IF(VLOOKUP(C765,customers!$A$1:$I$1001,3,0)= 0,"",VLOOKUP(C765,customers!$A$1:$I$1001,3,0))</f>
        <v/>
      </c>
      <c r="H765" s="2" t="str">
        <f>VLOOKUP(C765,customers!$A$1:$I$1001,7,0)</f>
        <v>United States</v>
      </c>
      <c r="I765" t="str">
        <f>INDEX(products!$A$1:$G$49,MATCH(orders!$D765,products!$A$2:$A$49,0),MATCH(I$1,products!$A$1:$G$1,0))</f>
        <v>Ara</v>
      </c>
      <c r="J765" t="str">
        <f>INDEX(products!$A$1:$G$49,MATCH(orders!$D765,products!$A$2:$A$49,0),MATCH(J$1,products!$A$1:$G$1,0))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5"/>
        <v>23.31</v>
      </c>
      <c r="N765" t="str">
        <f t="shared" si="36"/>
        <v>Arabica</v>
      </c>
      <c r="O765" t="str">
        <f t="shared" si="37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VLOOKUP(C766,customers!$A$1:$I$1001,2,0)</f>
        <v>Bobby Folomkin</v>
      </c>
      <c r="G766" s="2" t="str">
        <f>IF(VLOOKUP(C766,customers!$A$1:$I$1001,3,0)= 0,"",VLOOKUP(C766,customers!$A$1:$I$1001,3,0))</f>
        <v>bfolomkinl8@yolasite.com</v>
      </c>
      <c r="H766" s="2" t="str">
        <f>VLOOKUP(C766,customers!$A$1:$I$1001,7,0)</f>
        <v>United States</v>
      </c>
      <c r="I766" t="str">
        <f>INDEX(products!$A$1:$G$49,MATCH(orders!$D766,products!$A$2:$A$49,0),MATCH(I$1,products!$A$1:$G$1,0))</f>
        <v>Ara</v>
      </c>
      <c r="J766" t="str">
        <f>INDEX(products!$A$1:$G$49,MATCH(orders!$D766,products!$A$2:$A$49,0),MATCH(J$1,products!$A$1:$G$1,0))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5"/>
        <v>178.70999999999998</v>
      </c>
      <c r="N766" t="str">
        <f t="shared" si="36"/>
        <v>Arabica</v>
      </c>
      <c r="O766" t="str">
        <f t="shared" si="37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VLOOKUP(C767,customers!$A$1:$I$1001,2,0)</f>
        <v>Rafferty Pursglove</v>
      </c>
      <c r="G767" s="2" t="str">
        <f>IF(VLOOKUP(C767,customers!$A$1:$I$1001,3,0)= 0,"",VLOOKUP(C767,customers!$A$1:$I$1001,3,0))</f>
        <v>rpursglovel9@biblegateway.com</v>
      </c>
      <c r="H767" s="2" t="str">
        <f>VLOOKUP(C767,customers!$A$1:$I$1001,7,0)</f>
        <v>United States</v>
      </c>
      <c r="I767" t="str">
        <f>INDEX(products!$A$1:$G$49,MATCH(orders!$D767,products!$A$2:$A$49,0),MATCH(I$1,products!$A$1:$G$1,0))</f>
        <v>Rob</v>
      </c>
      <c r="J767" t="str">
        <f>INDEX(products!$A$1:$G$49,MATCH(orders!$D767,products!$A$2:$A$49,0),MATCH(J$1,products!$A$1:$G$1,0))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5"/>
        <v>59.699999999999996</v>
      </c>
      <c r="N767" t="str">
        <f t="shared" si="36"/>
        <v>Robusta</v>
      </c>
      <c r="O767" t="str">
        <f t="shared" si="37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VLOOKUP(C768,customers!$A$1:$I$1001,2,0)</f>
        <v>Rafferty Pursglove</v>
      </c>
      <c r="G768" s="2" t="str">
        <f>IF(VLOOKUP(C768,customers!$A$1:$I$1001,3,0)= 0,"",VLOOKUP(C768,customers!$A$1:$I$1001,3,0))</f>
        <v>rpursglovel9@biblegateway.com</v>
      </c>
      <c r="H768" s="2" t="str">
        <f>VLOOKUP(C768,customers!$A$1:$I$1001,7,0)</f>
        <v>United States</v>
      </c>
      <c r="I768" t="str">
        <f>INDEX(products!$A$1:$G$49,MATCH(orders!$D768,products!$A$2:$A$49,0),MATCH(I$1,products!$A$1:$G$1,0))</f>
        <v>Ara</v>
      </c>
      <c r="J768" t="str">
        <f>INDEX(products!$A$1:$G$49,MATCH(orders!$D768,products!$A$2:$A$49,0),MATCH(J$1,products!$A$1:$G$1,0))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5"/>
        <v>15.54</v>
      </c>
      <c r="N768" t="str">
        <f t="shared" si="36"/>
        <v>Arabica</v>
      </c>
      <c r="O768" t="str">
        <f t="shared" si="37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VLOOKUP(C769,customers!$A$1:$I$1001,2,0)</f>
        <v>Foster Constance</v>
      </c>
      <c r="G769" s="2" t="str">
        <f>IF(VLOOKUP(C769,customers!$A$1:$I$1001,3,0)= 0,"",VLOOKUP(C769,customers!$A$1:$I$1001,3,0))</f>
        <v>fconstancekz@ifeng.com</v>
      </c>
      <c r="H769" s="2" t="str">
        <f>VLOOKUP(C769,customers!$A$1:$I$1001,7,0)</f>
        <v>United States</v>
      </c>
      <c r="I769" t="str">
        <f>INDEX(products!$A$1:$G$49,MATCH(orders!$D769,products!$A$2:$A$49,0),MATCH(I$1,products!$A$1:$G$1,0))</f>
        <v>Ara</v>
      </c>
      <c r="J769" t="str">
        <f>INDEX(products!$A$1:$G$49,MATCH(orders!$D769,products!$A$2:$A$49,0),MATCH(J$1,products!$A$1:$G$1,0))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5"/>
        <v>89.35499999999999</v>
      </c>
      <c r="N769" t="str">
        <f t="shared" si="36"/>
        <v>Arabica</v>
      </c>
      <c r="O769" t="str">
        <f t="shared" si="37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VLOOKUP(C770,customers!$A$1:$I$1001,2,0)</f>
        <v>Foster Constance</v>
      </c>
      <c r="G770" s="2" t="str">
        <f>IF(VLOOKUP(C770,customers!$A$1:$I$1001,3,0)= 0,"",VLOOKUP(C770,customers!$A$1:$I$1001,3,0))</f>
        <v>fconstancekz@ifeng.com</v>
      </c>
      <c r="H770" s="2" t="str">
        <f>VLOOKUP(C770,customers!$A$1:$I$1001,7,0)</f>
        <v>United States</v>
      </c>
      <c r="I770" t="str">
        <f>INDEX(products!$A$1:$G$49,MATCH(orders!$D770,products!$A$2:$A$49,0),MATCH(I$1,products!$A$1:$G$1,0))</f>
        <v>Rob</v>
      </c>
      <c r="J770" t="str">
        <f>INDEX(products!$A$1:$G$49,MATCH(orders!$D770,products!$A$2:$A$49,0),MATCH(J$1,products!$A$1:$G$1,0))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5"/>
        <v>23.9</v>
      </c>
      <c r="N770" t="str">
        <f t="shared" si="36"/>
        <v>Robusta</v>
      </c>
      <c r="O770" t="str">
        <f t="shared" si="37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VLOOKUP(C771,customers!$A$1:$I$1001,2,0)</f>
        <v>Dalia Eburah</v>
      </c>
      <c r="G771" s="2" t="str">
        <f>IF(VLOOKUP(C771,customers!$A$1:$I$1001,3,0)= 0,"",VLOOKUP(C771,customers!$A$1:$I$1001,3,0))</f>
        <v>deburahld@google.co.jp</v>
      </c>
      <c r="H771" s="2" t="str">
        <f>VLOOKUP(C771,customers!$A$1:$I$1001,7,0)</f>
        <v>United Kingdom</v>
      </c>
      <c r="I771" t="str">
        <f>INDEX(products!$A$1:$G$49,MATCH(orders!$D771,products!$A$2:$A$49,0),MATCH(I$1,products!$A$1:$G$1,0))</f>
        <v>Rob</v>
      </c>
      <c r="J771" t="str">
        <f>INDEX(products!$A$1:$G$49,MATCH(orders!$D771,products!$A$2:$A$49,0),MATCH(J$1,products!$A$1:$G$1,0))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8">L771*E771</f>
        <v>137.31</v>
      </c>
      <c r="N771" t="str">
        <f t="shared" si="36"/>
        <v>Robusta</v>
      </c>
      <c r="O771" t="str">
        <f t="shared" si="37"/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VLOOKUP(C772,customers!$A$1:$I$1001,2,0)</f>
        <v>Martie Brimilcombe</v>
      </c>
      <c r="G772" s="2" t="str">
        <f>IF(VLOOKUP(C772,customers!$A$1:$I$1001,3,0)= 0,"",VLOOKUP(C772,customers!$A$1:$I$1001,3,0))</f>
        <v>mbrimilcombele@cnn.com</v>
      </c>
      <c r="H772" s="2" t="str">
        <f>VLOOKUP(C772,customers!$A$1:$I$1001,7,0)</f>
        <v>United States</v>
      </c>
      <c r="I772" t="str">
        <f>INDEX(products!$A$1:$G$49,MATCH(orders!$D772,products!$A$2:$A$49,0),MATCH(I$1,products!$A$1:$G$1,0))</f>
        <v>Ara</v>
      </c>
      <c r="J772" t="str">
        <f>INDEX(products!$A$1:$G$49,MATCH(orders!$D772,products!$A$2:$A$49,0),MATCH(J$1,products!$A$1:$G$1,0))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8"/>
        <v>9.9499999999999993</v>
      </c>
      <c r="N772" t="str">
        <f t="shared" si="36"/>
        <v>Arabica</v>
      </c>
      <c r="O772" t="str">
        <f t="shared" si="37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VLOOKUP(C773,customers!$A$1:$I$1001,2,0)</f>
        <v>Suzanna Bollam</v>
      </c>
      <c r="G773" s="2" t="str">
        <f>IF(VLOOKUP(C773,customers!$A$1:$I$1001,3,0)= 0,"",VLOOKUP(C773,customers!$A$1:$I$1001,3,0))</f>
        <v>sbollamlf@list-manage.com</v>
      </c>
      <c r="H773" s="2" t="str">
        <f>VLOOKUP(C773,customers!$A$1:$I$1001,7,0)</f>
        <v>United States</v>
      </c>
      <c r="I773" t="str">
        <f>INDEX(products!$A$1:$G$49,MATCH(orders!$D773,products!$A$2:$A$49,0),MATCH(I$1,products!$A$1:$G$1,0))</f>
        <v>Rob</v>
      </c>
      <c r="J773" t="str">
        <f>INDEX(products!$A$1:$G$49,MATCH(orders!$D773,products!$A$2:$A$49,0),MATCH(J$1,products!$A$1:$G$1,0))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8"/>
        <v>21.509999999999998</v>
      </c>
      <c r="N773" t="str">
        <f t="shared" si="36"/>
        <v>Robusta</v>
      </c>
      <c r="O773" t="str">
        <f t="shared" si="37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VLOOKUP(C774,customers!$A$1:$I$1001,2,0)</f>
        <v>Mellisa Mebes</v>
      </c>
      <c r="G774" s="2" t="str">
        <f>IF(VLOOKUP(C774,customers!$A$1:$I$1001,3,0)= 0,"",VLOOKUP(C774,customers!$A$1:$I$1001,3,0))</f>
        <v/>
      </c>
      <c r="H774" s="2" t="str">
        <f>VLOOKUP(C774,customers!$A$1:$I$1001,7,0)</f>
        <v>United States</v>
      </c>
      <c r="I774" t="str">
        <f>INDEX(products!$A$1:$G$49,MATCH(orders!$D774,products!$A$2:$A$49,0),MATCH(I$1,products!$A$1:$G$1,0))</f>
        <v>Exc</v>
      </c>
      <c r="J774" t="str">
        <f>INDEX(products!$A$1:$G$49,MATCH(orders!$D774,products!$A$2:$A$49,0),MATCH(J$1,products!$A$1:$G$1,0))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8"/>
        <v>82.5</v>
      </c>
      <c r="N774" t="str">
        <f t="shared" si="36"/>
        <v>Excelsa</v>
      </c>
      <c r="O774" t="str">
        <f t="shared" si="37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VLOOKUP(C775,customers!$A$1:$I$1001,2,0)</f>
        <v>Alva Filipczak</v>
      </c>
      <c r="G775" s="2" t="str">
        <f>IF(VLOOKUP(C775,customers!$A$1:$I$1001,3,0)= 0,"",VLOOKUP(C775,customers!$A$1:$I$1001,3,0))</f>
        <v>afilipczaklh@ning.com</v>
      </c>
      <c r="H775" s="2" t="str">
        <f>VLOOKUP(C775,customers!$A$1:$I$1001,7,0)</f>
        <v>Ireland</v>
      </c>
      <c r="I775" t="str">
        <f>INDEX(products!$A$1:$G$49,MATCH(orders!$D775,products!$A$2:$A$49,0),MATCH(I$1,products!$A$1:$G$1,0))</f>
        <v>Lib</v>
      </c>
      <c r="J775" t="str">
        <f>INDEX(products!$A$1:$G$49,MATCH(orders!$D775,products!$A$2:$A$49,0),MATCH(J$1,products!$A$1:$G$1,0))</f>
        <v>L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8"/>
        <v>8.73</v>
      </c>
      <c r="N775" t="str">
        <f t="shared" si="36"/>
        <v>Liberica</v>
      </c>
      <c r="O775" t="str">
        <f t="shared" si="37"/>
        <v>Light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VLOOKUP(C776,customers!$A$1:$I$1001,2,0)</f>
        <v>Dorette Hinemoor</v>
      </c>
      <c r="G776" s="2" t="str">
        <f>IF(VLOOKUP(C776,customers!$A$1:$I$1001,3,0)= 0,"",VLOOKUP(C776,customers!$A$1:$I$1001,3,0))</f>
        <v/>
      </c>
      <c r="H776" s="2" t="str">
        <f>VLOOKUP(C776,customers!$A$1:$I$1001,7,0)</f>
        <v>United States</v>
      </c>
      <c r="I776" t="str">
        <f>INDEX(products!$A$1:$G$49,MATCH(orders!$D776,products!$A$2:$A$49,0),MATCH(I$1,products!$A$1:$G$1,0))</f>
        <v>Rob</v>
      </c>
      <c r="J776" t="str">
        <f>INDEX(products!$A$1:$G$49,MATCH(orders!$D776,products!$A$2:$A$49,0),MATCH(J$1,products!$A$1:$G$1,0))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8"/>
        <v>19.899999999999999</v>
      </c>
      <c r="N776" t="str">
        <f t="shared" si="36"/>
        <v>Robusta</v>
      </c>
      <c r="O776" t="str">
        <f t="shared" si="37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VLOOKUP(C777,customers!$A$1:$I$1001,2,0)</f>
        <v>Rhetta Elnaugh</v>
      </c>
      <c r="G777" s="2" t="str">
        <f>IF(VLOOKUP(C777,customers!$A$1:$I$1001,3,0)= 0,"",VLOOKUP(C777,customers!$A$1:$I$1001,3,0))</f>
        <v>relnaughlj@comsenz.com</v>
      </c>
      <c r="H777" s="2" t="str">
        <f>VLOOKUP(C777,customers!$A$1:$I$1001,7,0)</f>
        <v>United States</v>
      </c>
      <c r="I777" t="str">
        <f>INDEX(products!$A$1:$G$49,MATCH(orders!$D777,products!$A$2:$A$49,0),MATCH(I$1,products!$A$1:$G$1,0))</f>
        <v>Exc</v>
      </c>
      <c r="J777" t="str">
        <f>INDEX(products!$A$1:$G$49,MATCH(orders!$D777,products!$A$2:$A$49,0),MATCH(J$1,products!$A$1:$G$1,0))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8"/>
        <v>17.82</v>
      </c>
      <c r="N777" t="str">
        <f t="shared" si="36"/>
        <v>Excelsa</v>
      </c>
      <c r="O777" t="str">
        <f t="shared" si="37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VLOOKUP(C778,customers!$A$1:$I$1001,2,0)</f>
        <v>Jule Deehan</v>
      </c>
      <c r="G778" s="2" t="str">
        <f>IF(VLOOKUP(C778,customers!$A$1:$I$1001,3,0)= 0,"",VLOOKUP(C778,customers!$A$1:$I$1001,3,0))</f>
        <v>jdeehanlk@about.me</v>
      </c>
      <c r="H778" s="2" t="str">
        <f>VLOOKUP(C778,customers!$A$1:$I$1001,7,0)</f>
        <v>United States</v>
      </c>
      <c r="I778" t="str">
        <f>INDEX(products!$A$1:$G$49,MATCH(orders!$D778,products!$A$2:$A$49,0),MATCH(I$1,products!$A$1:$G$1,0))</f>
        <v>Ara</v>
      </c>
      <c r="J778" t="str">
        <f>INDEX(products!$A$1:$G$49,MATCH(orders!$D778,products!$A$2:$A$49,0),MATCH(J$1,products!$A$1:$G$1,0))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8"/>
        <v>20.25</v>
      </c>
      <c r="N778" t="str">
        <f t="shared" si="36"/>
        <v>Arabica</v>
      </c>
      <c r="O778" t="str">
        <f t="shared" si="37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VLOOKUP(C779,customers!$A$1:$I$1001,2,0)</f>
        <v>Janella Eden</v>
      </c>
      <c r="G779" s="2" t="str">
        <f>IF(VLOOKUP(C779,customers!$A$1:$I$1001,3,0)= 0,"",VLOOKUP(C779,customers!$A$1:$I$1001,3,0))</f>
        <v>jedenll@e-recht24.de</v>
      </c>
      <c r="H779" s="2" t="str">
        <f>VLOOKUP(C779,customers!$A$1:$I$1001,7,0)</f>
        <v>United States</v>
      </c>
      <c r="I779" t="str">
        <f>INDEX(products!$A$1:$G$49,MATCH(orders!$D779,products!$A$2:$A$49,0),MATCH(I$1,products!$A$1:$G$1,0))</f>
        <v>Ara</v>
      </c>
      <c r="J779" t="str">
        <f>INDEX(products!$A$1:$G$49,MATCH(orders!$D779,products!$A$2:$A$49,0),MATCH(J$1,products!$A$1:$G$1,0))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8"/>
        <v>59.569999999999993</v>
      </c>
      <c r="N779" t="str">
        <f t="shared" si="36"/>
        <v>Arabica</v>
      </c>
      <c r="O779" t="str">
        <f t="shared" si="37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VLOOKUP(C780,customers!$A$1:$I$1001,2,0)</f>
        <v>Cam Jewster</v>
      </c>
      <c r="G780" s="2" t="str">
        <f>IF(VLOOKUP(C780,customers!$A$1:$I$1001,3,0)= 0,"",VLOOKUP(C780,customers!$A$1:$I$1001,3,0))</f>
        <v>cjewsterlu@moonfruit.com</v>
      </c>
      <c r="H780" s="2" t="str">
        <f>VLOOKUP(C780,customers!$A$1:$I$1001,7,0)</f>
        <v>United States</v>
      </c>
      <c r="I780" t="str">
        <f>INDEX(products!$A$1:$G$49,MATCH(orders!$D780,products!$A$2:$A$49,0),MATCH(I$1,products!$A$1:$G$1,0))</f>
        <v>Lib</v>
      </c>
      <c r="J780" t="str">
        <f>INDEX(products!$A$1:$G$49,MATCH(orders!$D780,products!$A$2:$A$49,0),MATCH(J$1,products!$A$1:$G$1,0))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8"/>
        <v>19.02</v>
      </c>
      <c r="N780" t="str">
        <f t="shared" si="36"/>
        <v>Liberica</v>
      </c>
      <c r="O780" t="str">
        <f t="shared" si="37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VLOOKUP(C781,customers!$A$1:$I$1001,2,0)</f>
        <v>Ugo Southerden</v>
      </c>
      <c r="G781" s="2" t="str">
        <f>IF(VLOOKUP(C781,customers!$A$1:$I$1001,3,0)= 0,"",VLOOKUP(C781,customers!$A$1:$I$1001,3,0))</f>
        <v>usoutherdenln@hao123.com</v>
      </c>
      <c r="H781" s="2" t="str">
        <f>VLOOKUP(C781,customers!$A$1:$I$1001,7,0)</f>
        <v>United States</v>
      </c>
      <c r="I781" t="str">
        <f>INDEX(products!$A$1:$G$49,MATCH(orders!$D781,products!$A$2:$A$49,0),MATCH(I$1,products!$A$1:$G$1,0))</f>
        <v>Lib</v>
      </c>
      <c r="J781" t="str">
        <f>INDEX(products!$A$1:$G$49,MATCH(orders!$D781,products!$A$2:$A$49,0),MATCH(J$1,products!$A$1:$G$1,0))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8"/>
        <v>77.699999999999989</v>
      </c>
      <c r="N781" t="str">
        <f t="shared" si="36"/>
        <v>Liberica</v>
      </c>
      <c r="O781" t="str">
        <f t="shared" si="37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VLOOKUP(C782,customers!$A$1:$I$1001,2,0)</f>
        <v>Verne Dunkerley</v>
      </c>
      <c r="G782" s="2" t="str">
        <f>IF(VLOOKUP(C782,customers!$A$1:$I$1001,3,0)= 0,"",VLOOKUP(C782,customers!$A$1:$I$1001,3,0))</f>
        <v/>
      </c>
      <c r="H782" s="2" t="str">
        <f>VLOOKUP(C782,customers!$A$1:$I$1001,7,0)</f>
        <v>United States</v>
      </c>
      <c r="I782" t="str">
        <f>INDEX(products!$A$1:$G$49,MATCH(orders!$D782,products!$A$2:$A$49,0),MATCH(I$1,products!$A$1:$G$1,0))</f>
        <v>Exc</v>
      </c>
      <c r="J782" t="str">
        <f>INDEX(products!$A$1:$G$49,MATCH(orders!$D782,products!$A$2:$A$49,0),MATCH(J$1,products!$A$1:$G$1,0))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8"/>
        <v>41.25</v>
      </c>
      <c r="N782" t="str">
        <f t="shared" si="36"/>
        <v>Excelsa</v>
      </c>
      <c r="O782" t="str">
        <f t="shared" si="37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VLOOKUP(C783,customers!$A$1:$I$1001,2,0)</f>
        <v>Lacee Burtenshaw</v>
      </c>
      <c r="G783" s="2" t="str">
        <f>IF(VLOOKUP(C783,customers!$A$1:$I$1001,3,0)= 0,"",VLOOKUP(C783,customers!$A$1:$I$1001,3,0))</f>
        <v>lburtenshawlp@shinystat.com</v>
      </c>
      <c r="H783" s="2" t="str">
        <f>VLOOKUP(C783,customers!$A$1:$I$1001,7,0)</f>
        <v>United States</v>
      </c>
      <c r="I783" t="str">
        <f>INDEX(products!$A$1:$G$49,MATCH(orders!$D783,products!$A$2:$A$49,0),MATCH(I$1,products!$A$1:$G$1,0))</f>
        <v>Lib</v>
      </c>
      <c r="J783" t="str">
        <f>INDEX(products!$A$1:$G$49,MATCH(orders!$D783,products!$A$2:$A$49,0),MATCH(J$1,products!$A$1:$G$1,0))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8"/>
        <v>145.82</v>
      </c>
      <c r="N783" t="str">
        <f t="shared" si="36"/>
        <v>Liberica</v>
      </c>
      <c r="O783" t="str">
        <f t="shared" si="37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VLOOKUP(C784,customers!$A$1:$I$1001,2,0)</f>
        <v>Adorne Gregoratti</v>
      </c>
      <c r="G784" s="2" t="str">
        <f>IF(VLOOKUP(C784,customers!$A$1:$I$1001,3,0)= 0,"",VLOOKUP(C784,customers!$A$1:$I$1001,3,0))</f>
        <v>agregorattilq@vistaprint.com</v>
      </c>
      <c r="H784" s="2" t="str">
        <f>VLOOKUP(C784,customers!$A$1:$I$1001,7,0)</f>
        <v>Ireland</v>
      </c>
      <c r="I784" t="str">
        <f>INDEX(products!$A$1:$G$49,MATCH(orders!$D784,products!$A$2:$A$49,0),MATCH(I$1,products!$A$1:$G$1,0))</f>
        <v>Lib</v>
      </c>
      <c r="J784" t="str">
        <f>INDEX(products!$A$1:$G$49,MATCH(orders!$D784,products!$A$2:$A$49,0),MATCH(J$1,products!$A$1:$G$1,0))</f>
        <v>D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8"/>
        <v>26.73</v>
      </c>
      <c r="N784" t="str">
        <f t="shared" si="36"/>
        <v>Liberica</v>
      </c>
      <c r="O784" t="str">
        <f t="shared" si="37"/>
        <v>Dark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VLOOKUP(C785,customers!$A$1:$I$1001,2,0)</f>
        <v>Chris Croster</v>
      </c>
      <c r="G785" s="2" t="str">
        <f>IF(VLOOKUP(C785,customers!$A$1:$I$1001,3,0)= 0,"",VLOOKUP(C785,customers!$A$1:$I$1001,3,0))</f>
        <v>ccrosterlr@gov.uk</v>
      </c>
      <c r="H785" s="2" t="str">
        <f>VLOOKUP(C785,customers!$A$1:$I$1001,7,0)</f>
        <v>United States</v>
      </c>
      <c r="I785" t="str">
        <f>INDEX(products!$A$1:$G$49,MATCH(orders!$D785,products!$A$2:$A$49,0),MATCH(I$1,products!$A$1:$G$1,0))</f>
        <v>Lib</v>
      </c>
      <c r="J785" t="str">
        <f>INDEX(products!$A$1:$G$49,MATCH(orders!$D785,products!$A$2:$A$49,0),MATCH(J$1,products!$A$1:$G$1,0))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8"/>
        <v>43.650000000000006</v>
      </c>
      <c r="N785" t="str">
        <f t="shared" si="36"/>
        <v>Liberica</v>
      </c>
      <c r="O785" t="str">
        <f t="shared" si="37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VLOOKUP(C786,customers!$A$1:$I$1001,2,0)</f>
        <v>Graeme Whitehead</v>
      </c>
      <c r="G786" s="2" t="str">
        <f>IF(VLOOKUP(C786,customers!$A$1:$I$1001,3,0)= 0,"",VLOOKUP(C786,customers!$A$1:$I$1001,3,0))</f>
        <v>gwhiteheadls@hp.com</v>
      </c>
      <c r="H786" s="2" t="str">
        <f>VLOOKUP(C786,customers!$A$1:$I$1001,7,0)</f>
        <v>United States</v>
      </c>
      <c r="I786" t="str">
        <f>INDEX(products!$A$1:$G$49,MATCH(orders!$D786,products!$A$2:$A$49,0),MATCH(I$1,products!$A$1:$G$1,0))</f>
        <v>Lib</v>
      </c>
      <c r="J786" t="str">
        <f>INDEX(products!$A$1:$G$49,MATCH(orders!$D786,products!$A$2:$A$49,0),MATCH(J$1,products!$A$1:$G$1,0))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8"/>
        <v>31.7</v>
      </c>
      <c r="N786" t="str">
        <f t="shared" ref="N786:N849" si="39">IF(I786="Rob","Robusta",IF(I786 ="Exc","Excelsa",IF(I786="Ara","Arabica",IF(I786="Lib","Liberica",""))))</f>
        <v>Liberica</v>
      </c>
      <c r="O786" t="str">
        <f t="shared" ref="O786:O849" si="40">IF(J786="M","Medium",IF(J786="L","Light",IF(J786="D","Dark")))</f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VLOOKUP(C787,customers!$A$1:$I$1001,2,0)</f>
        <v>Haslett Jodrelle</v>
      </c>
      <c r="G787" s="2" t="str">
        <f>IF(VLOOKUP(C787,customers!$A$1:$I$1001,3,0)= 0,"",VLOOKUP(C787,customers!$A$1:$I$1001,3,0))</f>
        <v>hjodrellelt@samsung.com</v>
      </c>
      <c r="H787" s="2" t="str">
        <f>VLOOKUP(C787,customers!$A$1:$I$1001,7,0)</f>
        <v>United States</v>
      </c>
      <c r="I787" t="str">
        <f>INDEX(products!$A$1:$G$49,MATCH(orders!$D787,products!$A$2:$A$49,0),MATCH(I$1,products!$A$1:$G$1,0))</f>
        <v>Ara</v>
      </c>
      <c r="J787" t="str">
        <f>INDEX(products!$A$1:$G$49,MATCH(orders!$D787,products!$A$2:$A$49,0),MATCH(J$1,products!$A$1:$G$1,0))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8"/>
        <v>22.884999999999998</v>
      </c>
      <c r="N787" t="str">
        <f t="shared" si="39"/>
        <v>Arabica</v>
      </c>
      <c r="O787" t="str">
        <f t="shared" si="40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VLOOKUP(C788,customers!$A$1:$I$1001,2,0)</f>
        <v>Cam Jewster</v>
      </c>
      <c r="G788" s="2" t="str">
        <f>IF(VLOOKUP(C788,customers!$A$1:$I$1001,3,0)= 0,"",VLOOKUP(C788,customers!$A$1:$I$1001,3,0))</f>
        <v>cjewsterlu@moonfruit.com</v>
      </c>
      <c r="H788" s="2" t="str">
        <f>VLOOKUP(C788,customers!$A$1:$I$1001,7,0)</f>
        <v>United States</v>
      </c>
      <c r="I788" t="str">
        <f>INDEX(products!$A$1:$G$49,MATCH(orders!$D788,products!$A$2:$A$49,0),MATCH(I$1,products!$A$1:$G$1,0))</f>
        <v>Exc</v>
      </c>
      <c r="J788" t="str">
        <f>INDEX(products!$A$1:$G$49,MATCH(orders!$D788,products!$A$2:$A$49,0),MATCH(J$1,products!$A$1:$G$1,0))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8"/>
        <v>27.945</v>
      </c>
      <c r="N788" t="str">
        <f t="shared" si="39"/>
        <v>Excelsa</v>
      </c>
      <c r="O788" t="str">
        <f t="shared" si="40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VLOOKUP(C789,customers!$A$1:$I$1001,2,0)</f>
        <v>Beryl Osborn</v>
      </c>
      <c r="G789" s="2" t="str">
        <f>IF(VLOOKUP(C789,customers!$A$1:$I$1001,3,0)= 0,"",VLOOKUP(C789,customers!$A$1:$I$1001,3,0))</f>
        <v/>
      </c>
      <c r="H789" s="2" t="str">
        <f>VLOOKUP(C789,customers!$A$1:$I$1001,7,0)</f>
        <v>United States</v>
      </c>
      <c r="I789" t="str">
        <f>INDEX(products!$A$1:$G$49,MATCH(orders!$D789,products!$A$2:$A$49,0),MATCH(I$1,products!$A$1:$G$1,0))</f>
        <v>Exc</v>
      </c>
      <c r="J789" t="str">
        <f>INDEX(products!$A$1:$G$49,MATCH(orders!$D789,products!$A$2:$A$49,0),MATCH(J$1,products!$A$1:$G$1,0))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8"/>
        <v>82.5</v>
      </c>
      <c r="N789" t="str">
        <f t="shared" si="39"/>
        <v>Excelsa</v>
      </c>
      <c r="O789" t="str">
        <f t="shared" si="40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VLOOKUP(C790,customers!$A$1:$I$1001,2,0)</f>
        <v>Kaela Nottram</v>
      </c>
      <c r="G790" s="2" t="str">
        <f>IF(VLOOKUP(C790,customers!$A$1:$I$1001,3,0)= 0,"",VLOOKUP(C790,customers!$A$1:$I$1001,3,0))</f>
        <v>knottramlw@odnoklassniki.ru</v>
      </c>
      <c r="H790" s="2" t="str">
        <f>VLOOKUP(C790,customers!$A$1:$I$1001,7,0)</f>
        <v>Ireland</v>
      </c>
      <c r="I790" t="str">
        <f>INDEX(products!$A$1:$G$49,MATCH(orders!$D790,products!$A$2:$A$49,0),MATCH(I$1,products!$A$1:$G$1,0))</f>
        <v>Rob</v>
      </c>
      <c r="J790" t="str">
        <f>INDEX(products!$A$1:$G$49,MATCH(orders!$D790,products!$A$2:$A$49,0),MATCH(J$1,products!$A$1:$G$1,0))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8"/>
        <v>45.769999999999996</v>
      </c>
      <c r="N790" t="str">
        <f t="shared" si="39"/>
        <v>Robusta</v>
      </c>
      <c r="O790" t="str">
        <f t="shared" si="40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VLOOKUP(C791,customers!$A$1:$I$1001,2,0)</f>
        <v>Nobe Buney</v>
      </c>
      <c r="G791" s="2" t="str">
        <f>IF(VLOOKUP(C791,customers!$A$1:$I$1001,3,0)= 0,"",VLOOKUP(C791,customers!$A$1:$I$1001,3,0))</f>
        <v>nbuneylx@jugem.jp</v>
      </c>
      <c r="H791" s="2" t="str">
        <f>VLOOKUP(C791,customers!$A$1:$I$1001,7,0)</f>
        <v>United States</v>
      </c>
      <c r="I791" t="str">
        <f>INDEX(products!$A$1:$G$49,MATCH(orders!$D791,products!$A$2:$A$49,0),MATCH(I$1,products!$A$1:$G$1,0))</f>
        <v>Ara</v>
      </c>
      <c r="J791" t="str">
        <f>INDEX(products!$A$1:$G$49,MATCH(orders!$D791,products!$A$2:$A$49,0),MATCH(J$1,products!$A$1:$G$1,0))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8"/>
        <v>77.699999999999989</v>
      </c>
      <c r="N791" t="str">
        <f t="shared" si="39"/>
        <v>Arabica</v>
      </c>
      <c r="O791" t="str">
        <f t="shared" si="40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VLOOKUP(C792,customers!$A$1:$I$1001,2,0)</f>
        <v>Silvan McShea</v>
      </c>
      <c r="G792" s="2" t="str">
        <f>IF(VLOOKUP(C792,customers!$A$1:$I$1001,3,0)= 0,"",VLOOKUP(C792,customers!$A$1:$I$1001,3,0))</f>
        <v>smcshealy@photobucket.com</v>
      </c>
      <c r="H792" s="2" t="str">
        <f>VLOOKUP(C792,customers!$A$1:$I$1001,7,0)</f>
        <v>United States</v>
      </c>
      <c r="I792" t="str">
        <f>INDEX(products!$A$1:$G$49,MATCH(orders!$D792,products!$A$2:$A$49,0),MATCH(I$1,products!$A$1:$G$1,0))</f>
        <v>Ara</v>
      </c>
      <c r="J792" t="str">
        <f>INDEX(products!$A$1:$G$49,MATCH(orders!$D792,products!$A$2:$A$49,0),MATCH(J$1,products!$A$1:$G$1,0))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8"/>
        <v>23.31</v>
      </c>
      <c r="N792" t="str">
        <f t="shared" si="39"/>
        <v>Arabica</v>
      </c>
      <c r="O792" t="str">
        <f t="shared" si="40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VLOOKUP(C793,customers!$A$1:$I$1001,2,0)</f>
        <v>Karylin Huddart</v>
      </c>
      <c r="G793" s="2" t="str">
        <f>IF(VLOOKUP(C793,customers!$A$1:$I$1001,3,0)= 0,"",VLOOKUP(C793,customers!$A$1:$I$1001,3,0))</f>
        <v>khuddartlz@about.com</v>
      </c>
      <c r="H793" s="2" t="str">
        <f>VLOOKUP(C793,customers!$A$1:$I$1001,7,0)</f>
        <v>United States</v>
      </c>
      <c r="I793" t="str">
        <f>INDEX(products!$A$1:$G$49,MATCH(orders!$D793,products!$A$2:$A$49,0),MATCH(I$1,products!$A$1:$G$1,0))</f>
        <v>Rob</v>
      </c>
      <c r="J793" t="str">
        <f>INDEX(products!$A$1:$G$49,MATCH(orders!$D793,products!$A$2:$A$49,0),MATCH(J$1,products!$A$1:$G$1,0))</f>
        <v>D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8"/>
        <v>23.774999999999999</v>
      </c>
      <c r="N793" t="str">
        <f t="shared" si="39"/>
        <v>Robusta</v>
      </c>
      <c r="O793" t="str">
        <f t="shared" si="40"/>
        <v>Dark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VLOOKUP(C794,customers!$A$1:$I$1001,2,0)</f>
        <v>Jereme Gippes</v>
      </c>
      <c r="G794" s="2" t="str">
        <f>IF(VLOOKUP(C794,customers!$A$1:$I$1001,3,0)= 0,"",VLOOKUP(C794,customers!$A$1:$I$1001,3,0))</f>
        <v>jgippesm0@cloudflare.com</v>
      </c>
      <c r="H794" s="2" t="str">
        <f>VLOOKUP(C794,customers!$A$1:$I$1001,7,0)</f>
        <v>United Kingdom</v>
      </c>
      <c r="I794" t="str">
        <f>INDEX(products!$A$1:$G$49,MATCH(orders!$D794,products!$A$2:$A$49,0),MATCH(I$1,products!$A$1:$G$1,0))</f>
        <v>Lib</v>
      </c>
      <c r="J794" t="str">
        <f>INDEX(products!$A$1:$G$49,MATCH(orders!$D794,products!$A$2:$A$49,0),MATCH(J$1,products!$A$1:$G$1,0))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8"/>
        <v>52.38</v>
      </c>
      <c r="N794" t="str">
        <f t="shared" si="39"/>
        <v>Liberica</v>
      </c>
      <c r="O794" t="str">
        <f t="shared" si="40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VLOOKUP(C795,customers!$A$1:$I$1001,2,0)</f>
        <v>Lukas Whittlesee</v>
      </c>
      <c r="G795" s="2" t="str">
        <f>IF(VLOOKUP(C795,customers!$A$1:$I$1001,3,0)= 0,"",VLOOKUP(C795,customers!$A$1:$I$1001,3,0))</f>
        <v>lwhittleseem1@e-recht24.de</v>
      </c>
      <c r="H795" s="2" t="str">
        <f>VLOOKUP(C795,customers!$A$1:$I$1001,7,0)</f>
        <v>United States</v>
      </c>
      <c r="I795" t="str">
        <f>INDEX(products!$A$1:$G$49,MATCH(orders!$D795,products!$A$2:$A$49,0),MATCH(I$1,products!$A$1:$G$1,0))</f>
        <v>Ara</v>
      </c>
      <c r="J795" t="str">
        <f>INDEX(products!$A$1:$G$49,MATCH(orders!$D795,products!$A$2:$A$49,0),MATCH(J$1,products!$A$1:$G$1,0))</f>
        <v>D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8"/>
        <v>17.924999999999997</v>
      </c>
      <c r="N795" t="str">
        <f t="shared" si="39"/>
        <v>Arabica</v>
      </c>
      <c r="O795" t="str">
        <f t="shared" si="40"/>
        <v>Dark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VLOOKUP(C796,customers!$A$1:$I$1001,2,0)</f>
        <v>Gregorius Trengrove</v>
      </c>
      <c r="G796" s="2" t="str">
        <f>IF(VLOOKUP(C796,customers!$A$1:$I$1001,3,0)= 0,"",VLOOKUP(C796,customers!$A$1:$I$1001,3,0))</f>
        <v>gtrengrovem2@elpais.com</v>
      </c>
      <c r="H796" s="2" t="str">
        <f>VLOOKUP(C796,customers!$A$1:$I$1001,7,0)</f>
        <v>United States</v>
      </c>
      <c r="I796" t="str">
        <f>INDEX(products!$A$1:$G$49,MATCH(orders!$D796,products!$A$2:$A$49,0),MATCH(I$1,products!$A$1:$G$1,0))</f>
        <v>Ara</v>
      </c>
      <c r="J796" t="str">
        <f>INDEX(products!$A$1:$G$49,MATCH(orders!$D796,products!$A$2:$A$49,0),MATCH(J$1,products!$A$1:$G$1,0))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8"/>
        <v>148.92499999999998</v>
      </c>
      <c r="N796" t="str">
        <f t="shared" si="39"/>
        <v>Arabica</v>
      </c>
      <c r="O796" t="str">
        <f t="shared" si="40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VLOOKUP(C797,customers!$A$1:$I$1001,2,0)</f>
        <v>Wright Caldero</v>
      </c>
      <c r="G797" s="2" t="str">
        <f>IF(VLOOKUP(C797,customers!$A$1:$I$1001,3,0)= 0,"",VLOOKUP(C797,customers!$A$1:$I$1001,3,0))</f>
        <v>wcalderom3@stumbleupon.com</v>
      </c>
      <c r="H797" s="2" t="str">
        <f>VLOOKUP(C797,customers!$A$1:$I$1001,7,0)</f>
        <v>United States</v>
      </c>
      <c r="I797" t="str">
        <f>INDEX(products!$A$1:$G$49,MATCH(orders!$D797,products!$A$2:$A$49,0),MATCH(I$1,products!$A$1:$G$1,0))</f>
        <v>Rob</v>
      </c>
      <c r="J797" t="str">
        <f>INDEX(products!$A$1:$G$49,MATCH(orders!$D797,products!$A$2:$A$49,0),MATCH(J$1,products!$A$1:$G$1,0))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8"/>
        <v>28.679999999999996</v>
      </c>
      <c r="N797" t="str">
        <f t="shared" si="39"/>
        <v>Robusta</v>
      </c>
      <c r="O797" t="str">
        <f t="shared" si="40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VLOOKUP(C798,customers!$A$1:$I$1001,2,0)</f>
        <v>Merell Zanazzi</v>
      </c>
      <c r="G798" s="2" t="str">
        <f>IF(VLOOKUP(C798,customers!$A$1:$I$1001,3,0)= 0,"",VLOOKUP(C798,customers!$A$1:$I$1001,3,0))</f>
        <v/>
      </c>
      <c r="H798" s="2" t="str">
        <f>VLOOKUP(C798,customers!$A$1:$I$1001,7,0)</f>
        <v>United States</v>
      </c>
      <c r="I798" t="str">
        <f>INDEX(products!$A$1:$G$49,MATCH(orders!$D798,products!$A$2:$A$49,0),MATCH(I$1,products!$A$1:$G$1,0))</f>
        <v>Lib</v>
      </c>
      <c r="J798" t="str">
        <f>INDEX(products!$A$1:$G$49,MATCH(orders!$D798,products!$A$2:$A$49,0),MATCH(J$1,products!$A$1:$G$1,0))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8"/>
        <v>9.51</v>
      </c>
      <c r="N798" t="str">
        <f t="shared" si="39"/>
        <v>Liberica</v>
      </c>
      <c r="O798" t="str">
        <f t="shared" si="40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VLOOKUP(C799,customers!$A$1:$I$1001,2,0)</f>
        <v>Jed Kennicott</v>
      </c>
      <c r="G799" s="2" t="str">
        <f>IF(VLOOKUP(C799,customers!$A$1:$I$1001,3,0)= 0,"",VLOOKUP(C799,customers!$A$1:$I$1001,3,0))</f>
        <v>jkennicottm5@yahoo.co.jp</v>
      </c>
      <c r="H799" s="2" t="str">
        <f>VLOOKUP(C799,customers!$A$1:$I$1001,7,0)</f>
        <v>United States</v>
      </c>
      <c r="I799" t="str">
        <f>INDEX(products!$A$1:$G$49,MATCH(orders!$D799,products!$A$2:$A$49,0),MATCH(I$1,products!$A$1:$G$1,0))</f>
        <v>Ara</v>
      </c>
      <c r="J799" t="str">
        <f>INDEX(products!$A$1:$G$49,MATCH(orders!$D799,products!$A$2:$A$49,0),MATCH(J$1,products!$A$1:$G$1,0))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8"/>
        <v>31.08</v>
      </c>
      <c r="N799" t="str">
        <f t="shared" si="39"/>
        <v>Arabica</v>
      </c>
      <c r="O799" t="str">
        <f t="shared" si="40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VLOOKUP(C800,customers!$A$1:$I$1001,2,0)</f>
        <v>Guenevere Ruggen</v>
      </c>
      <c r="G800" s="2" t="str">
        <f>IF(VLOOKUP(C800,customers!$A$1:$I$1001,3,0)= 0,"",VLOOKUP(C800,customers!$A$1:$I$1001,3,0))</f>
        <v>gruggenm6@nymag.com</v>
      </c>
      <c r="H800" s="2" t="str">
        <f>VLOOKUP(C800,customers!$A$1:$I$1001,7,0)</f>
        <v>United States</v>
      </c>
      <c r="I800" t="str">
        <f>INDEX(products!$A$1:$G$49,MATCH(orders!$D800,products!$A$2:$A$49,0),MATCH(I$1,products!$A$1:$G$1,0))</f>
        <v>Rob</v>
      </c>
      <c r="J800" t="str">
        <f>INDEX(products!$A$1:$G$49,MATCH(orders!$D800,products!$A$2:$A$49,0),MATCH(J$1,products!$A$1:$G$1,0))</f>
        <v>M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8"/>
        <v>8.0549999999999997</v>
      </c>
      <c r="N800" t="str">
        <f t="shared" si="39"/>
        <v>Robusta</v>
      </c>
      <c r="O800" t="str">
        <f t="shared" si="40"/>
        <v>Medium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VLOOKUP(C801,customers!$A$1:$I$1001,2,0)</f>
        <v>Gonzales Cicculi</v>
      </c>
      <c r="G801" s="2" t="str">
        <f>IF(VLOOKUP(C801,customers!$A$1:$I$1001,3,0)= 0,"",VLOOKUP(C801,customers!$A$1:$I$1001,3,0))</f>
        <v/>
      </c>
      <c r="H801" s="2" t="str">
        <f>VLOOKUP(C801,customers!$A$1:$I$1001,7,0)</f>
        <v>United States</v>
      </c>
      <c r="I801" t="str">
        <f>INDEX(products!$A$1:$G$49,MATCH(orders!$D801,products!$A$2:$A$49,0),MATCH(I$1,products!$A$1:$G$1,0))</f>
        <v>Exc</v>
      </c>
      <c r="J801" t="str">
        <f>INDEX(products!$A$1:$G$49,MATCH(orders!$D801,products!$A$2:$A$49,0),MATCH(J$1,products!$A$1:$G$1,0))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8"/>
        <v>36.450000000000003</v>
      </c>
      <c r="N801" t="str">
        <f t="shared" si="39"/>
        <v>Excelsa</v>
      </c>
      <c r="O801" t="str">
        <f t="shared" si="40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VLOOKUP(C802,customers!$A$1:$I$1001,2,0)</f>
        <v>Man Fright</v>
      </c>
      <c r="G802" s="2" t="str">
        <f>IF(VLOOKUP(C802,customers!$A$1:$I$1001,3,0)= 0,"",VLOOKUP(C802,customers!$A$1:$I$1001,3,0))</f>
        <v>mfrightm8@harvard.edu</v>
      </c>
      <c r="H802" s="2" t="str">
        <f>VLOOKUP(C802,customers!$A$1:$I$1001,7,0)</f>
        <v>Ireland</v>
      </c>
      <c r="I802" t="str">
        <f>INDEX(products!$A$1:$G$49,MATCH(orders!$D802,products!$A$2:$A$49,0),MATCH(I$1,products!$A$1:$G$1,0))</f>
        <v>Rob</v>
      </c>
      <c r="J802" t="str">
        <f>INDEX(products!$A$1:$G$49,MATCH(orders!$D802,products!$A$2:$A$49,0),MATCH(J$1,products!$A$1:$G$1,0))</f>
        <v>M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8"/>
        <v>16.11</v>
      </c>
      <c r="N802" t="str">
        <f t="shared" si="39"/>
        <v>Robusta</v>
      </c>
      <c r="O802" t="str">
        <f t="shared" si="40"/>
        <v>Medium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VLOOKUP(C803,customers!$A$1:$I$1001,2,0)</f>
        <v>Boyce Tarte</v>
      </c>
      <c r="G803" s="2" t="str">
        <f>IF(VLOOKUP(C803,customers!$A$1:$I$1001,3,0)= 0,"",VLOOKUP(C803,customers!$A$1:$I$1001,3,0))</f>
        <v>btartem9@aol.com</v>
      </c>
      <c r="H803" s="2" t="str">
        <f>VLOOKUP(C803,customers!$A$1:$I$1001,7,0)</f>
        <v>United States</v>
      </c>
      <c r="I803" t="str">
        <f>INDEX(products!$A$1:$G$49,MATCH(orders!$D803,products!$A$2:$A$49,0),MATCH(I$1,products!$A$1:$G$1,0))</f>
        <v>Rob</v>
      </c>
      <c r="J803" t="str">
        <f>INDEX(products!$A$1:$G$49,MATCH(orders!$D803,products!$A$2:$A$49,0),MATCH(J$1,products!$A$1:$G$1,0))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8"/>
        <v>41.169999999999995</v>
      </c>
      <c r="N803" t="str">
        <f t="shared" si="39"/>
        <v>Robusta</v>
      </c>
      <c r="O803" t="str">
        <f t="shared" si="40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VLOOKUP(C804,customers!$A$1:$I$1001,2,0)</f>
        <v>Caddric Krzysztofiak</v>
      </c>
      <c r="G804" s="2" t="str">
        <f>IF(VLOOKUP(C804,customers!$A$1:$I$1001,3,0)= 0,"",VLOOKUP(C804,customers!$A$1:$I$1001,3,0))</f>
        <v>ckrzysztofiakma@skyrock.com</v>
      </c>
      <c r="H804" s="2" t="str">
        <f>VLOOKUP(C804,customers!$A$1:$I$1001,7,0)</f>
        <v>United States</v>
      </c>
      <c r="I804" t="str">
        <f>INDEX(products!$A$1:$G$49,MATCH(orders!$D804,products!$A$2:$A$49,0),MATCH(I$1,products!$A$1:$G$1,0))</f>
        <v>Rob</v>
      </c>
      <c r="J804" t="str">
        <f>INDEX(products!$A$1:$G$49,MATCH(orders!$D804,products!$A$2:$A$49,0),MATCH(J$1,products!$A$1:$G$1,0))</f>
        <v>M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8"/>
        <v>10.739999999999998</v>
      </c>
      <c r="N804" t="str">
        <f t="shared" si="39"/>
        <v>Robusta</v>
      </c>
      <c r="O804" t="str">
        <f t="shared" si="40"/>
        <v>Medium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VLOOKUP(C805,customers!$A$1:$I$1001,2,0)</f>
        <v>Darn Penquet</v>
      </c>
      <c r="G805" s="2" t="str">
        <f>IF(VLOOKUP(C805,customers!$A$1:$I$1001,3,0)= 0,"",VLOOKUP(C805,customers!$A$1:$I$1001,3,0))</f>
        <v>dpenquetmb@diigo.com</v>
      </c>
      <c r="H805" s="2" t="str">
        <f>VLOOKUP(C805,customers!$A$1:$I$1001,7,0)</f>
        <v>United States</v>
      </c>
      <c r="I805" t="str">
        <f>INDEX(products!$A$1:$G$49,MATCH(orders!$D805,products!$A$2:$A$49,0),MATCH(I$1,products!$A$1:$G$1,0))</f>
        <v>Exc</v>
      </c>
      <c r="J805" t="str">
        <f>INDEX(products!$A$1:$G$49,MATCH(orders!$D805,products!$A$2:$A$49,0),MATCH(J$1,products!$A$1:$G$1,0))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8"/>
        <v>126.49999999999999</v>
      </c>
      <c r="N805" t="str">
        <f t="shared" si="39"/>
        <v>Excelsa</v>
      </c>
      <c r="O805" t="str">
        <f t="shared" si="40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VLOOKUP(C806,customers!$A$1:$I$1001,2,0)</f>
        <v>Jammie Cloke</v>
      </c>
      <c r="G806" s="2" t="str">
        <f>IF(VLOOKUP(C806,customers!$A$1:$I$1001,3,0)= 0,"",VLOOKUP(C806,customers!$A$1:$I$1001,3,0))</f>
        <v/>
      </c>
      <c r="H806" s="2" t="str">
        <f>VLOOKUP(C806,customers!$A$1:$I$1001,7,0)</f>
        <v>United Kingdom</v>
      </c>
      <c r="I806" t="str">
        <f>INDEX(products!$A$1:$G$49,MATCH(orders!$D806,products!$A$2:$A$49,0),MATCH(I$1,products!$A$1:$G$1,0))</f>
        <v>Rob</v>
      </c>
      <c r="J806" t="str">
        <f>INDEX(products!$A$1:$G$49,MATCH(orders!$D806,products!$A$2:$A$49,0),MATCH(J$1,products!$A$1:$G$1,0))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8"/>
        <v>23.9</v>
      </c>
      <c r="N806" t="str">
        <f t="shared" si="39"/>
        <v>Robusta</v>
      </c>
      <c r="O806" t="str">
        <f t="shared" si="40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VLOOKUP(C807,customers!$A$1:$I$1001,2,0)</f>
        <v>Chester Clowton</v>
      </c>
      <c r="G807" s="2" t="str">
        <f>IF(VLOOKUP(C807,customers!$A$1:$I$1001,3,0)= 0,"",VLOOKUP(C807,customers!$A$1:$I$1001,3,0))</f>
        <v/>
      </c>
      <c r="H807" s="2" t="str">
        <f>VLOOKUP(C807,customers!$A$1:$I$1001,7,0)</f>
        <v>United States</v>
      </c>
      <c r="I807" t="str">
        <f>INDEX(products!$A$1:$G$49,MATCH(orders!$D807,products!$A$2:$A$49,0),MATCH(I$1,products!$A$1:$G$1,0))</f>
        <v>Rob</v>
      </c>
      <c r="J807" t="str">
        <f>INDEX(products!$A$1:$G$49,MATCH(orders!$D807,products!$A$2:$A$49,0),MATCH(J$1,products!$A$1:$G$1,0))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8"/>
        <v>5.97</v>
      </c>
      <c r="N807" t="str">
        <f t="shared" si="39"/>
        <v>Robusta</v>
      </c>
      <c r="O807" t="str">
        <f t="shared" si="40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VLOOKUP(C808,customers!$A$1:$I$1001,2,0)</f>
        <v>Kathleen Diable</v>
      </c>
      <c r="G808" s="2" t="str">
        <f>IF(VLOOKUP(C808,customers!$A$1:$I$1001,3,0)= 0,"",VLOOKUP(C808,customers!$A$1:$I$1001,3,0))</f>
        <v/>
      </c>
      <c r="H808" s="2" t="str">
        <f>VLOOKUP(C808,customers!$A$1:$I$1001,7,0)</f>
        <v>United Kingdom</v>
      </c>
      <c r="I808" t="str">
        <f>INDEX(products!$A$1:$G$49,MATCH(orders!$D808,products!$A$2:$A$49,0),MATCH(I$1,products!$A$1:$G$1,0))</f>
        <v>Lib</v>
      </c>
      <c r="J808" t="str">
        <f>INDEX(products!$A$1:$G$49,MATCH(orders!$D808,products!$A$2:$A$49,0),MATCH(J$1,products!$A$1:$G$1,0))</f>
        <v>M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8"/>
        <v>7.77</v>
      </c>
      <c r="N808" t="str">
        <f t="shared" si="39"/>
        <v>Liberica</v>
      </c>
      <c r="O808" t="str">
        <f t="shared" si="40"/>
        <v>Medium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VLOOKUP(C809,customers!$A$1:$I$1001,2,0)</f>
        <v>Koren Ferretti</v>
      </c>
      <c r="G809" s="2" t="str">
        <f>IF(VLOOKUP(C809,customers!$A$1:$I$1001,3,0)= 0,"",VLOOKUP(C809,customers!$A$1:$I$1001,3,0))</f>
        <v>kferrettimf@huffingtonpost.com</v>
      </c>
      <c r="H809" s="2" t="str">
        <f>VLOOKUP(C809,customers!$A$1:$I$1001,7,0)</f>
        <v>Ireland</v>
      </c>
      <c r="I809" t="str">
        <f>INDEX(products!$A$1:$G$49,MATCH(orders!$D809,products!$A$2:$A$49,0),MATCH(I$1,products!$A$1:$G$1,0))</f>
        <v>Lib</v>
      </c>
      <c r="J809" t="str">
        <f>INDEX(products!$A$1:$G$49,MATCH(orders!$D809,products!$A$2:$A$49,0),MATCH(J$1,products!$A$1:$G$1,0))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8"/>
        <v>23.31</v>
      </c>
      <c r="N809" t="str">
        <f t="shared" si="39"/>
        <v>Liberica</v>
      </c>
      <c r="O809" t="str">
        <f t="shared" si="40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VLOOKUP(C810,customers!$A$1:$I$1001,2,0)</f>
        <v>Allis Wilmore</v>
      </c>
      <c r="G810" s="2" t="str">
        <f>IF(VLOOKUP(C810,customers!$A$1:$I$1001,3,0)= 0,"",VLOOKUP(C810,customers!$A$1:$I$1001,3,0))</f>
        <v/>
      </c>
      <c r="H810" s="2" t="str">
        <f>VLOOKUP(C810,customers!$A$1:$I$1001,7,0)</f>
        <v>United States</v>
      </c>
      <c r="I810" t="str">
        <f>INDEX(products!$A$1:$G$49,MATCH(orders!$D810,products!$A$2:$A$49,0),MATCH(I$1,products!$A$1:$G$1,0))</f>
        <v>Rob</v>
      </c>
      <c r="J810" t="str">
        <f>INDEX(products!$A$1:$G$49,MATCH(orders!$D810,products!$A$2:$A$49,0),MATCH(J$1,products!$A$1:$G$1,0))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8"/>
        <v>137.42499999999998</v>
      </c>
      <c r="N810" t="str">
        <f t="shared" si="39"/>
        <v>Robusta</v>
      </c>
      <c r="O810" t="str">
        <f t="shared" si="40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VLOOKUP(C811,customers!$A$1:$I$1001,2,0)</f>
        <v>Chaddie Bennie</v>
      </c>
      <c r="G811" s="2" t="str">
        <f>IF(VLOOKUP(C811,customers!$A$1:$I$1001,3,0)= 0,"",VLOOKUP(C811,customers!$A$1:$I$1001,3,0))</f>
        <v/>
      </c>
      <c r="H811" s="2" t="str">
        <f>VLOOKUP(C811,customers!$A$1:$I$1001,7,0)</f>
        <v>United States</v>
      </c>
      <c r="I811" t="str">
        <f>INDEX(products!$A$1:$G$49,MATCH(orders!$D811,products!$A$2:$A$49,0),MATCH(I$1,products!$A$1:$G$1,0))</f>
        <v>Rob</v>
      </c>
      <c r="J811" t="str">
        <f>INDEX(products!$A$1:$G$49,MATCH(orders!$D811,products!$A$2:$A$49,0),MATCH(J$1,products!$A$1:$G$1,0))</f>
        <v>M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8"/>
        <v>8.0549999999999997</v>
      </c>
      <c r="N811" t="str">
        <f t="shared" si="39"/>
        <v>Robusta</v>
      </c>
      <c r="O811" t="str">
        <f t="shared" si="40"/>
        <v>Medium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VLOOKUP(C812,customers!$A$1:$I$1001,2,0)</f>
        <v>Alberta Balsdone</v>
      </c>
      <c r="G812" s="2" t="str">
        <f>IF(VLOOKUP(C812,customers!$A$1:$I$1001,3,0)= 0,"",VLOOKUP(C812,customers!$A$1:$I$1001,3,0))</f>
        <v>abalsdonemi@toplist.cz</v>
      </c>
      <c r="H812" s="2" t="str">
        <f>VLOOKUP(C812,customers!$A$1:$I$1001,7,0)</f>
        <v>United States</v>
      </c>
      <c r="I812" t="str">
        <f>INDEX(products!$A$1:$G$49,MATCH(orders!$D812,products!$A$2:$A$49,0),MATCH(I$1,products!$A$1:$G$1,0))</f>
        <v>Lib</v>
      </c>
      <c r="J812" t="str">
        <f>INDEX(products!$A$1:$G$49,MATCH(orders!$D812,products!$A$2:$A$49,0),MATCH(J$1,products!$A$1:$G$1,0))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8"/>
        <v>28.53</v>
      </c>
      <c r="N812" t="str">
        <f t="shared" si="39"/>
        <v>Liberica</v>
      </c>
      <c r="O812" t="str">
        <f t="shared" si="40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VLOOKUP(C813,customers!$A$1:$I$1001,2,0)</f>
        <v>Brice Romera</v>
      </c>
      <c r="G813" s="2" t="str">
        <f>IF(VLOOKUP(C813,customers!$A$1:$I$1001,3,0)= 0,"",VLOOKUP(C813,customers!$A$1:$I$1001,3,0))</f>
        <v>bromeramj@list-manage.com</v>
      </c>
      <c r="H813" s="2" t="str">
        <f>VLOOKUP(C813,customers!$A$1:$I$1001,7,0)</f>
        <v>Ireland</v>
      </c>
      <c r="I813" t="str">
        <f>INDEX(products!$A$1:$G$49,MATCH(orders!$D813,products!$A$2:$A$49,0),MATCH(I$1,products!$A$1:$G$1,0))</f>
        <v>Ara</v>
      </c>
      <c r="J813" t="str">
        <f>INDEX(products!$A$1:$G$49,MATCH(orders!$D813,products!$A$2:$A$49,0),MATCH(J$1,products!$A$1:$G$1,0))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8"/>
        <v>67.5</v>
      </c>
      <c r="N813" t="str">
        <f t="shared" si="39"/>
        <v>Arabica</v>
      </c>
      <c r="O813" t="str">
        <f t="shared" si="40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VLOOKUP(C814,customers!$A$1:$I$1001,2,0)</f>
        <v>Brice Romera</v>
      </c>
      <c r="G814" s="2" t="str">
        <f>IF(VLOOKUP(C814,customers!$A$1:$I$1001,3,0)= 0,"",VLOOKUP(C814,customers!$A$1:$I$1001,3,0))</f>
        <v>bromeramj@list-manage.com</v>
      </c>
      <c r="H814" s="2" t="str">
        <f>VLOOKUP(C814,customers!$A$1:$I$1001,7,0)</f>
        <v>Ireland</v>
      </c>
      <c r="I814" t="str">
        <f>INDEX(products!$A$1:$G$49,MATCH(orders!$D814,products!$A$2:$A$49,0),MATCH(I$1,products!$A$1:$G$1,0))</f>
        <v>Lib</v>
      </c>
      <c r="J814" t="str">
        <f>INDEX(products!$A$1:$G$49,MATCH(orders!$D814,products!$A$2:$A$49,0),MATCH(J$1,products!$A$1:$G$1,0))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8"/>
        <v>178.70999999999998</v>
      </c>
      <c r="N814" t="str">
        <f t="shared" si="39"/>
        <v>Liberica</v>
      </c>
      <c r="O814" t="str">
        <f t="shared" si="40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VLOOKUP(C815,customers!$A$1:$I$1001,2,0)</f>
        <v>Conchita Bryde</v>
      </c>
      <c r="G815" s="2" t="str">
        <f>IF(VLOOKUP(C815,customers!$A$1:$I$1001,3,0)= 0,"",VLOOKUP(C815,customers!$A$1:$I$1001,3,0))</f>
        <v>cbrydeml@tuttocitta.it</v>
      </c>
      <c r="H815" s="2" t="str">
        <f>VLOOKUP(C815,customers!$A$1:$I$1001,7,0)</f>
        <v>United States</v>
      </c>
      <c r="I815" t="str">
        <f>INDEX(products!$A$1:$G$49,MATCH(orders!$D815,products!$A$2:$A$49,0),MATCH(I$1,products!$A$1:$G$1,0))</f>
        <v>Exc</v>
      </c>
      <c r="J815" t="str">
        <f>INDEX(products!$A$1:$G$49,MATCH(orders!$D815,products!$A$2:$A$49,0),MATCH(J$1,products!$A$1:$G$1,0))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8"/>
        <v>31.624999999999996</v>
      </c>
      <c r="N815" t="str">
        <f t="shared" si="39"/>
        <v>Excelsa</v>
      </c>
      <c r="O815" t="str">
        <f t="shared" si="40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VLOOKUP(C816,customers!$A$1:$I$1001,2,0)</f>
        <v>Silvanus Enefer</v>
      </c>
      <c r="G816" s="2" t="str">
        <f>IF(VLOOKUP(C816,customers!$A$1:$I$1001,3,0)= 0,"",VLOOKUP(C816,customers!$A$1:$I$1001,3,0))</f>
        <v>senefermm@blog.com</v>
      </c>
      <c r="H816" s="2" t="str">
        <f>VLOOKUP(C816,customers!$A$1:$I$1001,7,0)</f>
        <v>United States</v>
      </c>
      <c r="I816" t="str">
        <f>INDEX(products!$A$1:$G$49,MATCH(orders!$D816,products!$A$2:$A$49,0),MATCH(I$1,products!$A$1:$G$1,0))</f>
        <v>Lib</v>
      </c>
      <c r="J816" t="str">
        <f>INDEX(products!$A$1:$G$49,MATCH(orders!$D816,products!$A$2:$A$49,0),MATCH(J$1,products!$A$1:$G$1,0))</f>
        <v>D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8"/>
        <v>8.91</v>
      </c>
      <c r="N816" t="str">
        <f t="shared" si="39"/>
        <v>Liberica</v>
      </c>
      <c r="O816" t="str">
        <f t="shared" si="40"/>
        <v>Dark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VLOOKUP(C817,customers!$A$1:$I$1001,2,0)</f>
        <v>Lenci Haggerstone</v>
      </c>
      <c r="G817" s="2" t="str">
        <f>IF(VLOOKUP(C817,customers!$A$1:$I$1001,3,0)= 0,"",VLOOKUP(C817,customers!$A$1:$I$1001,3,0))</f>
        <v>lhaggerstonemn@independent.co.uk</v>
      </c>
      <c r="H817" s="2" t="str">
        <f>VLOOKUP(C817,customers!$A$1:$I$1001,7,0)</f>
        <v>United States</v>
      </c>
      <c r="I817" t="str">
        <f>INDEX(products!$A$1:$G$49,MATCH(orders!$D817,products!$A$2:$A$49,0),MATCH(I$1,products!$A$1:$G$1,0))</f>
        <v>Rob</v>
      </c>
      <c r="J817" t="str">
        <f>INDEX(products!$A$1:$G$49,MATCH(orders!$D817,products!$A$2:$A$49,0),MATCH(J$1,products!$A$1:$G$1,0))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8"/>
        <v>35.82</v>
      </c>
      <c r="N817" t="str">
        <f t="shared" si="39"/>
        <v>Robusta</v>
      </c>
      <c r="O817" t="str">
        <f t="shared" si="40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VLOOKUP(C818,customers!$A$1:$I$1001,2,0)</f>
        <v>Marvin Gundry</v>
      </c>
      <c r="G818" s="2" t="str">
        <f>IF(VLOOKUP(C818,customers!$A$1:$I$1001,3,0)= 0,"",VLOOKUP(C818,customers!$A$1:$I$1001,3,0))</f>
        <v>mgundrymo@omniture.com</v>
      </c>
      <c r="H818" s="2" t="str">
        <f>VLOOKUP(C818,customers!$A$1:$I$1001,7,0)</f>
        <v>Ireland</v>
      </c>
      <c r="I818" t="str">
        <f>INDEX(products!$A$1:$G$49,MATCH(orders!$D818,products!$A$2:$A$49,0),MATCH(I$1,products!$A$1:$G$1,0))</f>
        <v>Lib</v>
      </c>
      <c r="J818" t="str">
        <f>INDEX(products!$A$1:$G$49,MATCH(orders!$D818,products!$A$2:$A$49,0),MATCH(J$1,products!$A$1:$G$1,0))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8"/>
        <v>38.04</v>
      </c>
      <c r="N818" t="str">
        <f t="shared" si="39"/>
        <v>Liberica</v>
      </c>
      <c r="O818" t="str">
        <f t="shared" si="40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VLOOKUP(C819,customers!$A$1:$I$1001,2,0)</f>
        <v>Bayard Wellan</v>
      </c>
      <c r="G819" s="2" t="str">
        <f>IF(VLOOKUP(C819,customers!$A$1:$I$1001,3,0)= 0,"",VLOOKUP(C819,customers!$A$1:$I$1001,3,0))</f>
        <v>bwellanmp@cafepress.com</v>
      </c>
      <c r="H819" s="2" t="str">
        <f>VLOOKUP(C819,customers!$A$1:$I$1001,7,0)</f>
        <v>United States</v>
      </c>
      <c r="I819" t="str">
        <f>INDEX(products!$A$1:$G$49,MATCH(orders!$D819,products!$A$2:$A$49,0),MATCH(I$1,products!$A$1:$G$1,0))</f>
        <v>Lib</v>
      </c>
      <c r="J819" t="str">
        <f>INDEX(products!$A$1:$G$49,MATCH(orders!$D819,products!$A$2:$A$49,0),MATCH(J$1,products!$A$1:$G$1,0))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8"/>
        <v>15.54</v>
      </c>
      <c r="N819" t="str">
        <f t="shared" si="39"/>
        <v>Liberica</v>
      </c>
      <c r="O819" t="str">
        <f t="shared" si="40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VLOOKUP(C820,customers!$A$1:$I$1001,2,0)</f>
        <v>Allis Wilmore</v>
      </c>
      <c r="G820" s="2" t="str">
        <f>IF(VLOOKUP(C820,customers!$A$1:$I$1001,3,0)= 0,"",VLOOKUP(C820,customers!$A$1:$I$1001,3,0))</f>
        <v/>
      </c>
      <c r="H820" s="2" t="str">
        <f>VLOOKUP(C820,customers!$A$1:$I$1001,7,0)</f>
        <v>United States</v>
      </c>
      <c r="I820" t="str">
        <f>INDEX(products!$A$1:$G$49,MATCH(orders!$D820,products!$A$2:$A$49,0),MATCH(I$1,products!$A$1:$G$1,0))</f>
        <v>Lib</v>
      </c>
      <c r="J820" t="str">
        <f>INDEX(products!$A$1:$G$49,MATCH(orders!$D820,products!$A$2:$A$49,0),MATCH(J$1,products!$A$1:$G$1,0))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8"/>
        <v>79.25</v>
      </c>
      <c r="N820" t="str">
        <f t="shared" si="39"/>
        <v>Liberica</v>
      </c>
      <c r="O820" t="str">
        <f t="shared" si="40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VLOOKUP(C821,customers!$A$1:$I$1001,2,0)</f>
        <v>Caddric Atcheson</v>
      </c>
      <c r="G821" s="2" t="str">
        <f>IF(VLOOKUP(C821,customers!$A$1:$I$1001,3,0)= 0,"",VLOOKUP(C821,customers!$A$1:$I$1001,3,0))</f>
        <v>catchesonmr@xinhuanet.com</v>
      </c>
      <c r="H821" s="2" t="str">
        <f>VLOOKUP(C821,customers!$A$1:$I$1001,7,0)</f>
        <v>United States</v>
      </c>
      <c r="I821" t="str">
        <f>INDEX(products!$A$1:$G$49,MATCH(orders!$D821,products!$A$2:$A$49,0),MATCH(I$1,products!$A$1:$G$1,0))</f>
        <v>Rob</v>
      </c>
      <c r="J821" t="str">
        <f>INDEX(products!$A$1:$G$49,MATCH(orders!$D821,products!$A$2:$A$49,0),MATCH(J$1,products!$A$1:$G$1,0))</f>
        <v>D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8"/>
        <v>4.7549999999999999</v>
      </c>
      <c r="N821" t="str">
        <f t="shared" si="39"/>
        <v>Robusta</v>
      </c>
      <c r="O821" t="str">
        <f t="shared" si="40"/>
        <v>Dark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VLOOKUP(C822,customers!$A$1:$I$1001,2,0)</f>
        <v>Eustace Stenton</v>
      </c>
      <c r="G822" s="2" t="str">
        <f>IF(VLOOKUP(C822,customers!$A$1:$I$1001,3,0)= 0,"",VLOOKUP(C822,customers!$A$1:$I$1001,3,0))</f>
        <v>estentonms@google.it</v>
      </c>
      <c r="H822" s="2" t="str">
        <f>VLOOKUP(C822,customers!$A$1:$I$1001,7,0)</f>
        <v>United States</v>
      </c>
      <c r="I822" t="str">
        <f>INDEX(products!$A$1:$G$49,MATCH(orders!$D822,products!$A$2:$A$49,0),MATCH(I$1,products!$A$1:$G$1,0))</f>
        <v>Exc</v>
      </c>
      <c r="J822" t="str">
        <f>INDEX(products!$A$1:$G$49,MATCH(orders!$D822,products!$A$2:$A$49,0),MATCH(J$1,products!$A$1:$G$1,0))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8"/>
        <v>55</v>
      </c>
      <c r="N822" t="str">
        <f t="shared" si="39"/>
        <v>Excelsa</v>
      </c>
      <c r="O822" t="str">
        <f t="shared" si="40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VLOOKUP(C823,customers!$A$1:$I$1001,2,0)</f>
        <v>Ericka Tripp</v>
      </c>
      <c r="G823" s="2" t="str">
        <f>IF(VLOOKUP(C823,customers!$A$1:$I$1001,3,0)= 0,"",VLOOKUP(C823,customers!$A$1:$I$1001,3,0))</f>
        <v>etrippmt@wp.com</v>
      </c>
      <c r="H823" s="2" t="str">
        <f>VLOOKUP(C823,customers!$A$1:$I$1001,7,0)</f>
        <v>United States</v>
      </c>
      <c r="I823" t="str">
        <f>INDEX(products!$A$1:$G$49,MATCH(orders!$D823,products!$A$2:$A$49,0),MATCH(I$1,products!$A$1:$G$1,0))</f>
        <v>Rob</v>
      </c>
      <c r="J823" t="str">
        <f>INDEX(products!$A$1:$G$49,MATCH(orders!$D823,products!$A$2:$A$49,0),MATCH(J$1,products!$A$1:$G$1,0))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8"/>
        <v>26.849999999999994</v>
      </c>
      <c r="N823" t="str">
        <f t="shared" si="39"/>
        <v>Robusta</v>
      </c>
      <c r="O823" t="str">
        <f t="shared" si="40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VLOOKUP(C824,customers!$A$1:$I$1001,2,0)</f>
        <v>Lyndsey MacManus</v>
      </c>
      <c r="G824" s="2" t="str">
        <f>IF(VLOOKUP(C824,customers!$A$1:$I$1001,3,0)= 0,"",VLOOKUP(C824,customers!$A$1:$I$1001,3,0))</f>
        <v>lmacmanusmu@imdb.com</v>
      </c>
      <c r="H824" s="2" t="str">
        <f>VLOOKUP(C824,customers!$A$1:$I$1001,7,0)</f>
        <v>United States</v>
      </c>
      <c r="I824" t="str">
        <f>INDEX(products!$A$1:$G$49,MATCH(orders!$D824,products!$A$2:$A$49,0),MATCH(I$1,products!$A$1:$G$1,0))</f>
        <v>Exc</v>
      </c>
      <c r="J824" t="str">
        <f>INDEX(products!$A$1:$G$49,MATCH(orders!$D824,products!$A$2:$A$49,0),MATCH(J$1,products!$A$1:$G$1,0))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8"/>
        <v>136.61999999999998</v>
      </c>
      <c r="N824" t="str">
        <f t="shared" si="39"/>
        <v>Excelsa</v>
      </c>
      <c r="O824" t="str">
        <f t="shared" si="40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VLOOKUP(C825,customers!$A$1:$I$1001,2,0)</f>
        <v>Tess Benediktovich</v>
      </c>
      <c r="G825" s="2" t="str">
        <f>IF(VLOOKUP(C825,customers!$A$1:$I$1001,3,0)= 0,"",VLOOKUP(C825,customers!$A$1:$I$1001,3,0))</f>
        <v>tbenediktovichmv@ebay.com</v>
      </c>
      <c r="H825" s="2" t="str">
        <f>VLOOKUP(C825,customers!$A$1:$I$1001,7,0)</f>
        <v>United States</v>
      </c>
      <c r="I825" t="str">
        <f>INDEX(products!$A$1:$G$49,MATCH(orders!$D825,products!$A$2:$A$49,0),MATCH(I$1,products!$A$1:$G$1,0))</f>
        <v>Lib</v>
      </c>
      <c r="J825" t="str">
        <f>INDEX(products!$A$1:$G$49,MATCH(orders!$D825,products!$A$2:$A$49,0),MATCH(J$1,products!$A$1:$G$1,0))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8"/>
        <v>47.55</v>
      </c>
      <c r="N825" t="str">
        <f t="shared" si="39"/>
        <v>Liberica</v>
      </c>
      <c r="O825" t="str">
        <f t="shared" si="40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VLOOKUP(C826,customers!$A$1:$I$1001,2,0)</f>
        <v>Correy Bourner</v>
      </c>
      <c r="G826" s="2" t="str">
        <f>IF(VLOOKUP(C826,customers!$A$1:$I$1001,3,0)= 0,"",VLOOKUP(C826,customers!$A$1:$I$1001,3,0))</f>
        <v>cbournermw@chronoengine.com</v>
      </c>
      <c r="H826" s="2" t="str">
        <f>VLOOKUP(C826,customers!$A$1:$I$1001,7,0)</f>
        <v>United States</v>
      </c>
      <c r="I826" t="str">
        <f>INDEX(products!$A$1:$G$49,MATCH(orders!$D826,products!$A$2:$A$49,0),MATCH(I$1,products!$A$1:$G$1,0))</f>
        <v>Ara</v>
      </c>
      <c r="J826" t="str">
        <f>INDEX(products!$A$1:$G$49,MATCH(orders!$D826,products!$A$2:$A$49,0),MATCH(J$1,products!$A$1:$G$1,0))</f>
        <v>L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8"/>
        <v>16.875</v>
      </c>
      <c r="N826" t="str">
        <f t="shared" si="39"/>
        <v>Arabica</v>
      </c>
      <c r="O826" t="str">
        <f t="shared" si="40"/>
        <v>Light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VLOOKUP(C827,customers!$A$1:$I$1001,2,0)</f>
        <v>Odelia Skerme</v>
      </c>
      <c r="G827" s="2" t="str">
        <f>IF(VLOOKUP(C827,customers!$A$1:$I$1001,3,0)= 0,"",VLOOKUP(C827,customers!$A$1:$I$1001,3,0))</f>
        <v>oskermen3@hatena.ne.jp</v>
      </c>
      <c r="H827" s="2" t="str">
        <f>VLOOKUP(C827,customers!$A$1:$I$1001,7,0)</f>
        <v>United States</v>
      </c>
      <c r="I827" t="str">
        <f>INDEX(products!$A$1:$G$49,MATCH(orders!$D827,products!$A$2:$A$49,0),MATCH(I$1,products!$A$1:$G$1,0))</f>
        <v>Ara</v>
      </c>
      <c r="J827" t="str">
        <f>INDEX(products!$A$1:$G$49,MATCH(orders!$D827,products!$A$2:$A$49,0),MATCH(J$1,products!$A$1:$G$1,0))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8"/>
        <v>29.849999999999998</v>
      </c>
      <c r="N827" t="str">
        <f t="shared" si="39"/>
        <v>Arabica</v>
      </c>
      <c r="O827" t="str">
        <f t="shared" si="40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VLOOKUP(C828,customers!$A$1:$I$1001,2,0)</f>
        <v>Kandy Heddan</v>
      </c>
      <c r="G828" s="2" t="str">
        <f>IF(VLOOKUP(C828,customers!$A$1:$I$1001,3,0)= 0,"",VLOOKUP(C828,customers!$A$1:$I$1001,3,0))</f>
        <v>kheddanmy@icq.com</v>
      </c>
      <c r="H828" s="2" t="str">
        <f>VLOOKUP(C828,customers!$A$1:$I$1001,7,0)</f>
        <v>United States</v>
      </c>
      <c r="I828" t="str">
        <f>INDEX(products!$A$1:$G$49,MATCH(orders!$D828,products!$A$2:$A$49,0),MATCH(I$1,products!$A$1:$G$1,0))</f>
        <v>Exc</v>
      </c>
      <c r="J828" t="str">
        <f>INDEX(products!$A$1:$G$49,MATCH(orders!$D828,products!$A$2:$A$49,0),MATCH(J$1,products!$A$1:$G$1,0))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8"/>
        <v>41.25</v>
      </c>
      <c r="N828" t="str">
        <f t="shared" si="39"/>
        <v>Excelsa</v>
      </c>
      <c r="O828" t="str">
        <f t="shared" si="40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VLOOKUP(C829,customers!$A$1:$I$1001,2,0)</f>
        <v>Ibby Charters</v>
      </c>
      <c r="G829" s="2" t="str">
        <f>IF(VLOOKUP(C829,customers!$A$1:$I$1001,3,0)= 0,"",VLOOKUP(C829,customers!$A$1:$I$1001,3,0))</f>
        <v>ichartersmz@abc.net.au</v>
      </c>
      <c r="H829" s="2" t="str">
        <f>VLOOKUP(C829,customers!$A$1:$I$1001,7,0)</f>
        <v>United States</v>
      </c>
      <c r="I829" t="str">
        <f>INDEX(products!$A$1:$G$49,MATCH(orders!$D829,products!$A$2:$A$49,0),MATCH(I$1,products!$A$1:$G$1,0))</f>
        <v>Exc</v>
      </c>
      <c r="J829" t="str">
        <f>INDEX(products!$A$1:$G$49,MATCH(orders!$D829,products!$A$2:$A$49,0),MATCH(J$1,products!$A$1:$G$1,0))</f>
        <v>L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8"/>
        <v>20.625</v>
      </c>
      <c r="N829" t="str">
        <f t="shared" si="39"/>
        <v>Excelsa</v>
      </c>
      <c r="O829" t="str">
        <f t="shared" si="40"/>
        <v>Light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VLOOKUP(C830,customers!$A$1:$I$1001,2,0)</f>
        <v>Adora Roubert</v>
      </c>
      <c r="G830" s="2" t="str">
        <f>IF(VLOOKUP(C830,customers!$A$1:$I$1001,3,0)= 0,"",VLOOKUP(C830,customers!$A$1:$I$1001,3,0))</f>
        <v>aroubertn0@tmall.com</v>
      </c>
      <c r="H830" s="2" t="str">
        <f>VLOOKUP(C830,customers!$A$1:$I$1001,7,0)</f>
        <v>United States</v>
      </c>
      <c r="I830" t="str">
        <f>INDEX(products!$A$1:$G$49,MATCH(orders!$D830,products!$A$2:$A$49,0),MATCH(I$1,products!$A$1:$G$1,0))</f>
        <v>Ara</v>
      </c>
      <c r="J830" t="str">
        <f>INDEX(products!$A$1:$G$49,MATCH(orders!$D830,products!$A$2:$A$49,0),MATCH(J$1,products!$A$1:$G$1,0))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8"/>
        <v>137.31</v>
      </c>
      <c r="N830" t="str">
        <f t="shared" si="39"/>
        <v>Arabica</v>
      </c>
      <c r="O830" t="str">
        <f t="shared" si="40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VLOOKUP(C831,customers!$A$1:$I$1001,2,0)</f>
        <v>Hillel Mairs</v>
      </c>
      <c r="G831" s="2" t="str">
        <f>IF(VLOOKUP(C831,customers!$A$1:$I$1001,3,0)= 0,"",VLOOKUP(C831,customers!$A$1:$I$1001,3,0))</f>
        <v>hmairsn1@so-net.ne.jp</v>
      </c>
      <c r="H831" s="2" t="str">
        <f>VLOOKUP(C831,customers!$A$1:$I$1001,7,0)</f>
        <v>United States</v>
      </c>
      <c r="I831" t="str">
        <f>INDEX(products!$A$1:$G$49,MATCH(orders!$D831,products!$A$2:$A$49,0),MATCH(I$1,products!$A$1:$G$1,0))</f>
        <v>Ara</v>
      </c>
      <c r="J831" t="str">
        <f>INDEX(products!$A$1:$G$49,MATCH(orders!$D831,products!$A$2:$A$49,0),MATCH(J$1,products!$A$1:$G$1,0))</f>
        <v>M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8"/>
        <v>2.9849999999999999</v>
      </c>
      <c r="N831" t="str">
        <f t="shared" si="39"/>
        <v>Arabica</v>
      </c>
      <c r="O831" t="str">
        <f t="shared" si="40"/>
        <v>Medium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VLOOKUP(C832,customers!$A$1:$I$1001,2,0)</f>
        <v>Helaina Rainforth</v>
      </c>
      <c r="G832" s="2" t="str">
        <f>IF(VLOOKUP(C832,customers!$A$1:$I$1001,3,0)= 0,"",VLOOKUP(C832,customers!$A$1:$I$1001,3,0))</f>
        <v>hrainforthn2@blog.com</v>
      </c>
      <c r="H832" s="2" t="str">
        <f>VLOOKUP(C832,customers!$A$1:$I$1001,7,0)</f>
        <v>United States</v>
      </c>
      <c r="I832" t="str">
        <f>INDEX(products!$A$1:$G$49,MATCH(orders!$D832,products!$A$2:$A$49,0),MATCH(I$1,products!$A$1:$G$1,0))</f>
        <v>Exc</v>
      </c>
      <c r="J832" t="str">
        <f>INDEX(products!$A$1:$G$49,MATCH(orders!$D832,products!$A$2:$A$49,0),MATCH(J$1,products!$A$1:$G$1,0))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8"/>
        <v>27.5</v>
      </c>
      <c r="N832" t="str">
        <f t="shared" si="39"/>
        <v>Excelsa</v>
      </c>
      <c r="O832" t="str">
        <f t="shared" si="40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VLOOKUP(C833,customers!$A$1:$I$1001,2,0)</f>
        <v>Helaina Rainforth</v>
      </c>
      <c r="G833" s="2" t="str">
        <f>IF(VLOOKUP(C833,customers!$A$1:$I$1001,3,0)= 0,"",VLOOKUP(C833,customers!$A$1:$I$1001,3,0))</f>
        <v>hrainforthn2@blog.com</v>
      </c>
      <c r="H833" s="2" t="str">
        <f>VLOOKUP(C833,customers!$A$1:$I$1001,7,0)</f>
        <v>United States</v>
      </c>
      <c r="I833" t="str">
        <f>INDEX(products!$A$1:$G$49,MATCH(orders!$D833,products!$A$2:$A$49,0),MATCH(I$1,products!$A$1:$G$1,0))</f>
        <v>Ara</v>
      </c>
      <c r="J833" t="str">
        <f>INDEX(products!$A$1:$G$49,MATCH(orders!$D833,products!$A$2:$A$49,0),MATCH(J$1,products!$A$1:$G$1,0))</f>
        <v>M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8"/>
        <v>5.97</v>
      </c>
      <c r="N833" t="str">
        <f t="shared" si="39"/>
        <v>Arabica</v>
      </c>
      <c r="O833" t="str">
        <f t="shared" si="40"/>
        <v>Medium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VLOOKUP(C834,customers!$A$1:$I$1001,2,0)</f>
        <v>Isac Jesper</v>
      </c>
      <c r="G834" s="2" t="str">
        <f>IF(VLOOKUP(C834,customers!$A$1:$I$1001,3,0)= 0,"",VLOOKUP(C834,customers!$A$1:$I$1001,3,0))</f>
        <v>ijespern4@theglobeandmail.com</v>
      </c>
      <c r="H834" s="2" t="str">
        <f>VLOOKUP(C834,customers!$A$1:$I$1001,7,0)</f>
        <v>United States</v>
      </c>
      <c r="I834" t="str">
        <f>INDEX(products!$A$1:$G$49,MATCH(orders!$D834,products!$A$2:$A$49,0),MATCH(I$1,products!$A$1:$G$1,0))</f>
        <v>Rob</v>
      </c>
      <c r="J834" t="str">
        <f>INDEX(products!$A$1:$G$49,MATCH(orders!$D834,products!$A$2:$A$49,0),MATCH(J$1,products!$A$1:$G$1,0))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8"/>
        <v>59.699999999999996</v>
      </c>
      <c r="N834" t="str">
        <f t="shared" si="39"/>
        <v>Robusta</v>
      </c>
      <c r="O834" t="str">
        <f t="shared" si="40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VLOOKUP(C835,customers!$A$1:$I$1001,2,0)</f>
        <v>Lenette Dwerryhouse</v>
      </c>
      <c r="G835" s="2" t="str">
        <f>IF(VLOOKUP(C835,customers!$A$1:$I$1001,3,0)= 0,"",VLOOKUP(C835,customers!$A$1:$I$1001,3,0))</f>
        <v>ldwerryhousen5@gravatar.com</v>
      </c>
      <c r="H835" s="2" t="str">
        <f>VLOOKUP(C835,customers!$A$1:$I$1001,7,0)</f>
        <v>United States</v>
      </c>
      <c r="I835" t="str">
        <f>INDEX(products!$A$1:$G$49,MATCH(orders!$D835,products!$A$2:$A$49,0),MATCH(I$1,products!$A$1:$G$1,0))</f>
        <v>Rob</v>
      </c>
      <c r="J835" t="str">
        <f>INDEX(products!$A$1:$G$49,MATCH(orders!$D835,products!$A$2:$A$49,0),MATCH(J$1,products!$A$1:$G$1,0))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41">L835*E835</f>
        <v>82.339999999999989</v>
      </c>
      <c r="N835" t="str">
        <f t="shared" si="39"/>
        <v>Robusta</v>
      </c>
      <c r="O835" t="str">
        <f t="shared" si="40"/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VLOOKUP(C836,customers!$A$1:$I$1001,2,0)</f>
        <v>Nadeen Broomer</v>
      </c>
      <c r="G836" s="2" t="str">
        <f>IF(VLOOKUP(C836,customers!$A$1:$I$1001,3,0)= 0,"",VLOOKUP(C836,customers!$A$1:$I$1001,3,0))</f>
        <v>nbroomern6@examiner.com</v>
      </c>
      <c r="H836" s="2" t="str">
        <f>VLOOKUP(C836,customers!$A$1:$I$1001,7,0)</f>
        <v>United States</v>
      </c>
      <c r="I836" t="str">
        <f>INDEX(products!$A$1:$G$49,MATCH(orders!$D836,products!$A$2:$A$49,0),MATCH(I$1,products!$A$1:$G$1,0))</f>
        <v>Ara</v>
      </c>
      <c r="J836" t="str">
        <f>INDEX(products!$A$1:$G$49,MATCH(orders!$D836,products!$A$2:$A$49,0),MATCH(J$1,products!$A$1:$G$1,0))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41"/>
        <v>22.884999999999998</v>
      </c>
      <c r="N836" t="str">
        <f t="shared" si="39"/>
        <v>Arabica</v>
      </c>
      <c r="O836" t="str">
        <f t="shared" si="40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VLOOKUP(C837,customers!$A$1:$I$1001,2,0)</f>
        <v>Konstantine Thoumasson</v>
      </c>
      <c r="G837" s="2" t="str">
        <f>IF(VLOOKUP(C837,customers!$A$1:$I$1001,3,0)= 0,"",VLOOKUP(C837,customers!$A$1:$I$1001,3,0))</f>
        <v>kthoumassonn7@bloglovin.com</v>
      </c>
      <c r="H837" s="2" t="str">
        <f>VLOOKUP(C837,customers!$A$1:$I$1001,7,0)</f>
        <v>United States</v>
      </c>
      <c r="I837" t="str">
        <f>INDEX(products!$A$1:$G$49,MATCH(orders!$D837,products!$A$2:$A$49,0),MATCH(I$1,products!$A$1:$G$1,0))</f>
        <v>Exc</v>
      </c>
      <c r="J837" t="str">
        <f>INDEX(products!$A$1:$G$49,MATCH(orders!$D837,products!$A$2:$A$49,0),MATCH(J$1,products!$A$1:$G$1,0))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41"/>
        <v>8.91</v>
      </c>
      <c r="N837" t="str">
        <f t="shared" si="39"/>
        <v>Excelsa</v>
      </c>
      <c r="O837" t="str">
        <f t="shared" si="40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VLOOKUP(C838,customers!$A$1:$I$1001,2,0)</f>
        <v>Frans Habbergham</v>
      </c>
      <c r="G838" s="2" t="str">
        <f>IF(VLOOKUP(C838,customers!$A$1:$I$1001,3,0)= 0,"",VLOOKUP(C838,customers!$A$1:$I$1001,3,0))</f>
        <v>fhabberghamn8@discovery.com</v>
      </c>
      <c r="H838" s="2" t="str">
        <f>VLOOKUP(C838,customers!$A$1:$I$1001,7,0)</f>
        <v>United States</v>
      </c>
      <c r="I838" t="str">
        <f>INDEX(products!$A$1:$G$49,MATCH(orders!$D838,products!$A$2:$A$49,0),MATCH(I$1,products!$A$1:$G$1,0))</f>
        <v>Ara</v>
      </c>
      <c r="J838" t="str">
        <f>INDEX(products!$A$1:$G$49,MATCH(orders!$D838,products!$A$2:$A$49,0),MATCH(J$1,products!$A$1:$G$1,0))</f>
        <v>M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41"/>
        <v>11.94</v>
      </c>
      <c r="N838" t="str">
        <f t="shared" si="39"/>
        <v>Arabica</v>
      </c>
      <c r="O838" t="str">
        <f t="shared" si="40"/>
        <v>Medium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VLOOKUP(C839,customers!$A$1:$I$1001,2,0)</f>
        <v>Allis Wilmore</v>
      </c>
      <c r="G839" s="2" t="str">
        <f>IF(VLOOKUP(C839,customers!$A$1:$I$1001,3,0)= 0,"",VLOOKUP(C839,customers!$A$1:$I$1001,3,0))</f>
        <v/>
      </c>
      <c r="H839" s="2" t="str">
        <f>VLOOKUP(C839,customers!$A$1:$I$1001,7,0)</f>
        <v>United States</v>
      </c>
      <c r="I839" t="str">
        <f>INDEX(products!$A$1:$G$49,MATCH(orders!$D839,products!$A$2:$A$49,0),MATCH(I$1,products!$A$1:$G$1,0))</f>
        <v>Lib</v>
      </c>
      <c r="J839" t="str">
        <f>INDEX(products!$A$1:$G$49,MATCH(orders!$D839,products!$A$2:$A$49,0),MATCH(J$1,products!$A$1:$G$1,0))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41"/>
        <v>100.39499999999998</v>
      </c>
      <c r="N839" t="str">
        <f t="shared" si="39"/>
        <v>Liberica</v>
      </c>
      <c r="O839" t="str">
        <f t="shared" si="40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VLOOKUP(C840,customers!$A$1:$I$1001,2,0)</f>
        <v>Romain Avrashin</v>
      </c>
      <c r="G840" s="2" t="str">
        <f>IF(VLOOKUP(C840,customers!$A$1:$I$1001,3,0)= 0,"",VLOOKUP(C840,customers!$A$1:$I$1001,3,0))</f>
        <v>ravrashinna@tamu.edu</v>
      </c>
      <c r="H840" s="2" t="str">
        <f>VLOOKUP(C840,customers!$A$1:$I$1001,7,0)</f>
        <v>United States</v>
      </c>
      <c r="I840" t="str">
        <f>INDEX(products!$A$1:$G$49,MATCH(orders!$D840,products!$A$2:$A$49,0),MATCH(I$1,products!$A$1:$G$1,0))</f>
        <v>Ara</v>
      </c>
      <c r="J840" t="str">
        <f>INDEX(products!$A$1:$G$49,MATCH(orders!$D840,products!$A$2:$A$49,0),MATCH(J$1,products!$A$1:$G$1,0))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41"/>
        <v>114.42499999999998</v>
      </c>
      <c r="N840" t="str">
        <f t="shared" si="39"/>
        <v>Arabica</v>
      </c>
      <c r="O840" t="str">
        <f t="shared" si="40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VLOOKUP(C841,customers!$A$1:$I$1001,2,0)</f>
        <v>Miran Doidge</v>
      </c>
      <c r="G841" s="2" t="str">
        <f>IF(VLOOKUP(C841,customers!$A$1:$I$1001,3,0)= 0,"",VLOOKUP(C841,customers!$A$1:$I$1001,3,0))</f>
        <v>mdoidgenb@etsy.com</v>
      </c>
      <c r="H841" s="2" t="str">
        <f>VLOOKUP(C841,customers!$A$1:$I$1001,7,0)</f>
        <v>United States</v>
      </c>
      <c r="I841" t="str">
        <f>INDEX(products!$A$1:$G$49,MATCH(orders!$D841,products!$A$2:$A$49,0),MATCH(I$1,products!$A$1:$G$1,0))</f>
        <v>Exc</v>
      </c>
      <c r="J841" t="str">
        <f>INDEX(products!$A$1:$G$49,MATCH(orders!$D841,products!$A$2:$A$49,0),MATCH(J$1,products!$A$1:$G$1,0))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41"/>
        <v>41.25</v>
      </c>
      <c r="N841" t="str">
        <f t="shared" si="39"/>
        <v>Excelsa</v>
      </c>
      <c r="O841" t="str">
        <f t="shared" si="40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VLOOKUP(C842,customers!$A$1:$I$1001,2,0)</f>
        <v>Janeva Edinboro</v>
      </c>
      <c r="G842" s="2" t="str">
        <f>IF(VLOOKUP(C842,customers!$A$1:$I$1001,3,0)= 0,"",VLOOKUP(C842,customers!$A$1:$I$1001,3,0))</f>
        <v>jedinboronc@reverbnation.com</v>
      </c>
      <c r="H842" s="2" t="str">
        <f>VLOOKUP(C842,customers!$A$1:$I$1001,7,0)</f>
        <v>United States</v>
      </c>
      <c r="I842" t="str">
        <f>INDEX(products!$A$1:$G$49,MATCH(orders!$D842,products!$A$2:$A$49,0),MATCH(I$1,products!$A$1:$G$1,0))</f>
        <v>Rob</v>
      </c>
      <c r="J842" t="str">
        <f>INDEX(products!$A$1:$G$49,MATCH(orders!$D842,products!$A$2:$A$49,0),MATCH(J$1,products!$A$1:$G$1,0))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41"/>
        <v>28.679999999999996</v>
      </c>
      <c r="N842" t="str">
        <f t="shared" si="39"/>
        <v>Robusta</v>
      </c>
      <c r="O842" t="str">
        <f t="shared" si="40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VLOOKUP(C843,customers!$A$1:$I$1001,2,0)</f>
        <v>Trumaine Tewelson</v>
      </c>
      <c r="G843" s="2" t="str">
        <f>IF(VLOOKUP(C843,customers!$A$1:$I$1001,3,0)= 0,"",VLOOKUP(C843,customers!$A$1:$I$1001,3,0))</f>
        <v>ttewelsonnd@cdbaby.com</v>
      </c>
      <c r="H843" s="2" t="str">
        <f>VLOOKUP(C843,customers!$A$1:$I$1001,7,0)</f>
        <v>United States</v>
      </c>
      <c r="I843" t="str">
        <f>INDEX(products!$A$1:$G$49,MATCH(orders!$D843,products!$A$2:$A$49,0),MATCH(I$1,products!$A$1:$G$1,0))</f>
        <v>Lib</v>
      </c>
      <c r="J843" t="str">
        <f>INDEX(products!$A$1:$G$49,MATCH(orders!$D843,products!$A$2:$A$49,0),MATCH(J$1,products!$A$1:$G$1,0))</f>
        <v>L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41"/>
        <v>4.3650000000000002</v>
      </c>
      <c r="N843" t="str">
        <f t="shared" si="39"/>
        <v>Liberica</v>
      </c>
      <c r="O843" t="str">
        <f t="shared" si="40"/>
        <v>Light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VLOOKUP(C844,customers!$A$1:$I$1001,2,0)</f>
        <v>Odelia Skerme</v>
      </c>
      <c r="G844" s="2" t="str">
        <f>IF(VLOOKUP(C844,customers!$A$1:$I$1001,3,0)= 0,"",VLOOKUP(C844,customers!$A$1:$I$1001,3,0))</f>
        <v>oskermen3@hatena.ne.jp</v>
      </c>
      <c r="H844" s="2" t="str">
        <f>VLOOKUP(C844,customers!$A$1:$I$1001,7,0)</f>
        <v>United States</v>
      </c>
      <c r="I844" t="str">
        <f>INDEX(products!$A$1:$G$49,MATCH(orders!$D844,products!$A$2:$A$49,0),MATCH(I$1,products!$A$1:$G$1,0))</f>
        <v>Exc</v>
      </c>
      <c r="J844" t="str">
        <f>INDEX(products!$A$1:$G$49,MATCH(orders!$D844,products!$A$2:$A$49,0),MATCH(J$1,products!$A$1:$G$1,0))</f>
        <v>L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41"/>
        <v>8.25</v>
      </c>
      <c r="N844" t="str">
        <f t="shared" si="39"/>
        <v>Excelsa</v>
      </c>
      <c r="O844" t="str">
        <f t="shared" si="40"/>
        <v>Light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VLOOKUP(C845,customers!$A$1:$I$1001,2,0)</f>
        <v>De Drewitt</v>
      </c>
      <c r="G845" s="2" t="str">
        <f>IF(VLOOKUP(C845,customers!$A$1:$I$1001,3,0)= 0,"",VLOOKUP(C845,customers!$A$1:$I$1001,3,0))</f>
        <v>ddrewittnf@mapquest.com</v>
      </c>
      <c r="H845" s="2" t="str">
        <f>VLOOKUP(C845,customers!$A$1:$I$1001,7,0)</f>
        <v>United States</v>
      </c>
      <c r="I845" t="str">
        <f>INDEX(products!$A$1:$G$49,MATCH(orders!$D845,products!$A$2:$A$49,0),MATCH(I$1,products!$A$1:$G$1,0))</f>
        <v>Exc</v>
      </c>
      <c r="J845" t="str">
        <f>INDEX(products!$A$1:$G$49,MATCH(orders!$D845,products!$A$2:$A$49,0),MATCH(J$1,products!$A$1:$G$1,0))</f>
        <v>L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41"/>
        <v>8.25</v>
      </c>
      <c r="N845" t="str">
        <f t="shared" si="39"/>
        <v>Excelsa</v>
      </c>
      <c r="O845" t="str">
        <f t="shared" si="40"/>
        <v>Light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VLOOKUP(C846,customers!$A$1:$I$1001,2,0)</f>
        <v>Adelheid Gladhill</v>
      </c>
      <c r="G846" s="2" t="str">
        <f>IF(VLOOKUP(C846,customers!$A$1:$I$1001,3,0)= 0,"",VLOOKUP(C846,customers!$A$1:$I$1001,3,0))</f>
        <v>agladhillng@stanford.edu</v>
      </c>
      <c r="H846" s="2" t="str">
        <f>VLOOKUP(C846,customers!$A$1:$I$1001,7,0)</f>
        <v>United States</v>
      </c>
      <c r="I846" t="str">
        <f>INDEX(products!$A$1:$G$49,MATCH(orders!$D846,products!$A$2:$A$49,0),MATCH(I$1,products!$A$1:$G$1,0))</f>
        <v>Ara</v>
      </c>
      <c r="J846" t="str">
        <f>INDEX(products!$A$1:$G$49,MATCH(orders!$D846,products!$A$2:$A$49,0),MATCH(J$1,products!$A$1:$G$1,0))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41"/>
        <v>35.82</v>
      </c>
      <c r="N846" t="str">
        <f t="shared" si="39"/>
        <v>Arabica</v>
      </c>
      <c r="O846" t="str">
        <f t="shared" si="40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VLOOKUP(C847,customers!$A$1:$I$1001,2,0)</f>
        <v>Murielle Lorinez</v>
      </c>
      <c r="G847" s="2" t="str">
        <f>IF(VLOOKUP(C847,customers!$A$1:$I$1001,3,0)= 0,"",VLOOKUP(C847,customers!$A$1:$I$1001,3,0))</f>
        <v>mlorineznh@whitehouse.gov</v>
      </c>
      <c r="H847" s="2" t="str">
        <f>VLOOKUP(C847,customers!$A$1:$I$1001,7,0)</f>
        <v>United States</v>
      </c>
      <c r="I847" t="str">
        <f>INDEX(products!$A$1:$G$49,MATCH(orders!$D847,products!$A$2:$A$49,0),MATCH(I$1,products!$A$1:$G$1,0))</f>
        <v>Exc</v>
      </c>
      <c r="J847" t="str">
        <f>INDEX(products!$A$1:$G$49,MATCH(orders!$D847,products!$A$2:$A$49,0),MATCH(J$1,products!$A$1:$G$1,0))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41"/>
        <v>167.67000000000002</v>
      </c>
      <c r="N847" t="str">
        <f t="shared" si="39"/>
        <v>Excelsa</v>
      </c>
      <c r="O847" t="str">
        <f t="shared" si="40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VLOOKUP(C848,customers!$A$1:$I$1001,2,0)</f>
        <v>Edin Mathe</v>
      </c>
      <c r="G848" s="2" t="str">
        <f>IF(VLOOKUP(C848,customers!$A$1:$I$1001,3,0)= 0,"",VLOOKUP(C848,customers!$A$1:$I$1001,3,0))</f>
        <v/>
      </c>
      <c r="H848" s="2" t="str">
        <f>VLOOKUP(C848,customers!$A$1:$I$1001,7,0)</f>
        <v>United States</v>
      </c>
      <c r="I848" t="str">
        <f>INDEX(products!$A$1:$G$49,MATCH(orders!$D848,products!$A$2:$A$49,0),MATCH(I$1,products!$A$1:$G$1,0))</f>
        <v>Ara</v>
      </c>
      <c r="J848" t="str">
        <f>INDEX(products!$A$1:$G$49,MATCH(orders!$D848,products!$A$2:$A$49,0),MATCH(J$1,products!$A$1:$G$1,0))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41"/>
        <v>51.749999999999993</v>
      </c>
      <c r="N848" t="str">
        <f t="shared" si="39"/>
        <v>Arabica</v>
      </c>
      <c r="O848" t="str">
        <f t="shared" si="40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VLOOKUP(C849,customers!$A$1:$I$1001,2,0)</f>
        <v>Mordy Van Der Vlies</v>
      </c>
      <c r="G849" s="2" t="str">
        <f>IF(VLOOKUP(C849,customers!$A$1:$I$1001,3,0)= 0,"",VLOOKUP(C849,customers!$A$1:$I$1001,3,0))</f>
        <v>mvannj@wikipedia.org</v>
      </c>
      <c r="H849" s="2" t="str">
        <f>VLOOKUP(C849,customers!$A$1:$I$1001,7,0)</f>
        <v>United States</v>
      </c>
      <c r="I849" t="str">
        <f>INDEX(products!$A$1:$G$49,MATCH(orders!$D849,products!$A$2:$A$49,0),MATCH(I$1,products!$A$1:$G$1,0))</f>
        <v>Ara</v>
      </c>
      <c r="J849" t="str">
        <f>INDEX(products!$A$1:$G$49,MATCH(orders!$D849,products!$A$2:$A$49,0),MATCH(J$1,products!$A$1:$G$1,0))</f>
        <v>M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41"/>
        <v>8.9550000000000001</v>
      </c>
      <c r="N849" t="str">
        <f t="shared" si="39"/>
        <v>Arabica</v>
      </c>
      <c r="O849" t="str">
        <f t="shared" si="40"/>
        <v>Medium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VLOOKUP(C850,customers!$A$1:$I$1001,2,0)</f>
        <v>Spencer Wastell</v>
      </c>
      <c r="G850" s="2" t="str">
        <f>IF(VLOOKUP(C850,customers!$A$1:$I$1001,3,0)= 0,"",VLOOKUP(C850,customers!$A$1:$I$1001,3,0))</f>
        <v/>
      </c>
      <c r="H850" s="2" t="str">
        <f>VLOOKUP(C850,customers!$A$1:$I$1001,7,0)</f>
        <v>United States</v>
      </c>
      <c r="I850" t="str">
        <f>INDEX(products!$A$1:$G$49,MATCH(orders!$D850,products!$A$2:$A$49,0),MATCH(I$1,products!$A$1:$G$1,0))</f>
        <v>Exc</v>
      </c>
      <c r="J850" t="str">
        <f>INDEX(products!$A$1:$G$49,MATCH(orders!$D850,products!$A$2:$A$49,0),MATCH(J$1,products!$A$1:$G$1,0))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41"/>
        <v>53.46</v>
      </c>
      <c r="N850" t="str">
        <f t="shared" ref="N850:N913" si="42">IF(I850="Rob","Robusta",IF(I850 ="Exc","Excelsa",IF(I850="Ara","Arabica",IF(I850="Lib","Liberica",""))))</f>
        <v>Excelsa</v>
      </c>
      <c r="O850" t="str">
        <f t="shared" ref="O850:O913" si="43">IF(J850="M","Medium",IF(J850="L","Light",IF(J850="D","Dark")))</f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VLOOKUP(C851,customers!$A$1:$I$1001,2,0)</f>
        <v>Jemimah Ethelston</v>
      </c>
      <c r="G851" s="2" t="str">
        <f>IF(VLOOKUP(C851,customers!$A$1:$I$1001,3,0)= 0,"",VLOOKUP(C851,customers!$A$1:$I$1001,3,0))</f>
        <v>jethelstonnl@creativecommons.org</v>
      </c>
      <c r="H851" s="2" t="str">
        <f>VLOOKUP(C851,customers!$A$1:$I$1001,7,0)</f>
        <v>United States</v>
      </c>
      <c r="I851" t="str">
        <f>INDEX(products!$A$1:$G$49,MATCH(orders!$D851,products!$A$2:$A$49,0),MATCH(I$1,products!$A$1:$G$1,0))</f>
        <v>Coffee Type</v>
      </c>
      <c r="J851" t="str">
        <f>INDEX(products!$A$1:$G$49,MATCH(orders!$D851,products!$A$2:$A$49,0),MATCH(J$1,products!$A$1:$G$1,0))</f>
        <v>Roast Type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41"/>
        <v>23.31</v>
      </c>
      <c r="N851" t="str">
        <f t="shared" si="42"/>
        <v/>
      </c>
      <c r="O851" t="b">
        <f t="shared" si="43"/>
        <v>0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VLOOKUP(C852,customers!$A$1:$I$1001,2,0)</f>
        <v>Jemimah Ethelston</v>
      </c>
      <c r="G852" s="2" t="str">
        <f>IF(VLOOKUP(C852,customers!$A$1:$I$1001,3,0)= 0,"",VLOOKUP(C852,customers!$A$1:$I$1001,3,0))</f>
        <v>jethelstonnl@creativecommons.org</v>
      </c>
      <c r="H852" s="2" t="str">
        <f>VLOOKUP(C852,customers!$A$1:$I$1001,7,0)</f>
        <v>United States</v>
      </c>
      <c r="I852" t="str">
        <f>INDEX(products!$A$1:$G$49,MATCH(orders!$D852,products!$A$2:$A$49,0),MATCH(I$1,products!$A$1:$G$1,0))</f>
        <v>Ara</v>
      </c>
      <c r="J852" t="str">
        <f>INDEX(products!$A$1:$G$49,MATCH(orders!$D852,products!$A$2:$A$49,0),MATCH(J$1,products!$A$1:$G$1,0))</f>
        <v>L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41"/>
        <v>6.75</v>
      </c>
      <c r="N852" t="str">
        <f t="shared" si="42"/>
        <v>Arabica</v>
      </c>
      <c r="O852" t="str">
        <f t="shared" si="43"/>
        <v>Light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VLOOKUP(C853,customers!$A$1:$I$1001,2,0)</f>
        <v>Perice Eberz</v>
      </c>
      <c r="G853" s="2" t="str">
        <f>IF(VLOOKUP(C853,customers!$A$1:$I$1001,3,0)= 0,"",VLOOKUP(C853,customers!$A$1:$I$1001,3,0))</f>
        <v>peberznn@woothemes.com</v>
      </c>
      <c r="H853" s="2" t="str">
        <f>VLOOKUP(C853,customers!$A$1:$I$1001,7,0)</f>
        <v>United States</v>
      </c>
      <c r="I853" t="str">
        <f>INDEX(products!$A$1:$G$49,MATCH(orders!$D853,products!$A$2:$A$49,0),MATCH(I$1,products!$A$1:$G$1,0))</f>
        <v>Lib</v>
      </c>
      <c r="J853" t="str">
        <f>INDEX(products!$A$1:$G$49,MATCH(orders!$D853,products!$A$2:$A$49,0),MATCH(J$1,products!$A$1:$G$1,0))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41"/>
        <v>7.77</v>
      </c>
      <c r="N853" t="str">
        <f t="shared" si="42"/>
        <v>Liberica</v>
      </c>
      <c r="O853" t="str">
        <f t="shared" si="43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VLOOKUP(C854,customers!$A$1:$I$1001,2,0)</f>
        <v>Bear Gaish</v>
      </c>
      <c r="G854" s="2" t="str">
        <f>IF(VLOOKUP(C854,customers!$A$1:$I$1001,3,0)= 0,"",VLOOKUP(C854,customers!$A$1:$I$1001,3,0))</f>
        <v>bgaishno@altervista.org</v>
      </c>
      <c r="H854" s="2" t="str">
        <f>VLOOKUP(C854,customers!$A$1:$I$1001,7,0)</f>
        <v>United States</v>
      </c>
      <c r="I854" t="str">
        <f>INDEX(products!$A$1:$G$49,MATCH(orders!$D854,products!$A$2:$A$49,0),MATCH(I$1,products!$A$1:$G$1,0))</f>
        <v>Lib</v>
      </c>
      <c r="J854" t="str">
        <f>INDEX(products!$A$1:$G$49,MATCH(orders!$D854,products!$A$2:$A$49,0),MATCH(J$1,products!$A$1:$G$1,0))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41"/>
        <v>119.13999999999999</v>
      </c>
      <c r="N854" t="str">
        <f t="shared" si="42"/>
        <v>Liberica</v>
      </c>
      <c r="O854" t="str">
        <f t="shared" si="43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VLOOKUP(C855,customers!$A$1:$I$1001,2,0)</f>
        <v>Lynnea Danton</v>
      </c>
      <c r="G855" s="2" t="str">
        <f>IF(VLOOKUP(C855,customers!$A$1:$I$1001,3,0)= 0,"",VLOOKUP(C855,customers!$A$1:$I$1001,3,0))</f>
        <v>ldantonnp@miitbeian.gov.cn</v>
      </c>
      <c r="H855" s="2" t="str">
        <f>VLOOKUP(C855,customers!$A$1:$I$1001,7,0)</f>
        <v>United States</v>
      </c>
      <c r="I855" t="str">
        <f>INDEX(products!$A$1:$G$49,MATCH(orders!$D855,products!$A$2:$A$49,0),MATCH(I$1,products!$A$1:$G$1,0))</f>
        <v>Ara</v>
      </c>
      <c r="J855" t="str">
        <f>INDEX(products!$A$1:$G$49,MATCH(orders!$D855,products!$A$2:$A$49,0),MATCH(J$1,products!$A$1:$G$1,0))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41"/>
        <v>19.899999999999999</v>
      </c>
      <c r="N855" t="str">
        <f t="shared" si="42"/>
        <v>Arabica</v>
      </c>
      <c r="O855" t="str">
        <f t="shared" si="43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VLOOKUP(C856,customers!$A$1:$I$1001,2,0)</f>
        <v>Skipton Morrall</v>
      </c>
      <c r="G856" s="2" t="str">
        <f>IF(VLOOKUP(C856,customers!$A$1:$I$1001,3,0)= 0,"",VLOOKUP(C856,customers!$A$1:$I$1001,3,0))</f>
        <v>smorrallnq@answers.com</v>
      </c>
      <c r="H856" s="2" t="str">
        <f>VLOOKUP(C856,customers!$A$1:$I$1001,7,0)</f>
        <v>United States</v>
      </c>
      <c r="I856" t="str">
        <f>INDEX(products!$A$1:$G$49,MATCH(orders!$D856,products!$A$2:$A$49,0),MATCH(I$1,products!$A$1:$G$1,0))</f>
        <v>Rob</v>
      </c>
      <c r="J856" t="str">
        <f>INDEX(products!$A$1:$G$49,MATCH(orders!$D856,products!$A$2:$A$49,0),MATCH(J$1,products!$A$1:$G$1,0))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41"/>
        <v>35.849999999999994</v>
      </c>
      <c r="N856" t="str">
        <f t="shared" si="42"/>
        <v>Robusta</v>
      </c>
      <c r="O856" t="str">
        <f t="shared" si="43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VLOOKUP(C857,customers!$A$1:$I$1001,2,0)</f>
        <v>Devan Crownshaw</v>
      </c>
      <c r="G857" s="2" t="str">
        <f>IF(VLOOKUP(C857,customers!$A$1:$I$1001,3,0)= 0,"",VLOOKUP(C857,customers!$A$1:$I$1001,3,0))</f>
        <v>dcrownshawnr@photobucket.com</v>
      </c>
      <c r="H857" s="2" t="str">
        <f>VLOOKUP(C857,customers!$A$1:$I$1001,7,0)</f>
        <v>United States</v>
      </c>
      <c r="I857" t="str">
        <f>INDEX(products!$A$1:$G$49,MATCH(orders!$D857,products!$A$2:$A$49,0),MATCH(I$1,products!$A$1:$G$1,0))</f>
        <v>Lib</v>
      </c>
      <c r="J857" t="str">
        <f>INDEX(products!$A$1:$G$49,MATCH(orders!$D857,products!$A$2:$A$49,0),MATCH(J$1,products!$A$1:$G$1,0))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41"/>
        <v>89.35499999999999</v>
      </c>
      <c r="N857" t="str">
        <f t="shared" si="42"/>
        <v>Liberica</v>
      </c>
      <c r="O857" t="str">
        <f t="shared" si="43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VLOOKUP(C858,customers!$A$1:$I$1001,2,0)</f>
        <v>Odelia Skerme</v>
      </c>
      <c r="G858" s="2" t="str">
        <f>IF(VLOOKUP(C858,customers!$A$1:$I$1001,3,0)= 0,"",VLOOKUP(C858,customers!$A$1:$I$1001,3,0))</f>
        <v>oskermen3@hatena.ne.jp</v>
      </c>
      <c r="H858" s="2" t="str">
        <f>VLOOKUP(C858,customers!$A$1:$I$1001,7,0)</f>
        <v>United States</v>
      </c>
      <c r="I858" t="str">
        <f>INDEX(products!$A$1:$G$49,MATCH(orders!$D858,products!$A$2:$A$49,0),MATCH(I$1,products!$A$1:$G$1,0))</f>
        <v>Lib</v>
      </c>
      <c r="J858" t="str">
        <f>INDEX(products!$A$1:$G$49,MATCH(orders!$D858,products!$A$2:$A$49,0),MATCH(J$1,products!$A$1:$G$1,0))</f>
        <v>L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41"/>
        <v>8.73</v>
      </c>
      <c r="N858" t="str">
        <f t="shared" si="42"/>
        <v>Liberica</v>
      </c>
      <c r="O858" t="str">
        <f t="shared" si="43"/>
        <v>Light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VLOOKUP(C859,customers!$A$1:$I$1001,2,0)</f>
        <v>Joceline Reddoch</v>
      </c>
      <c r="G859" s="2" t="str">
        <f>IF(VLOOKUP(C859,customers!$A$1:$I$1001,3,0)= 0,"",VLOOKUP(C859,customers!$A$1:$I$1001,3,0))</f>
        <v>jreddochnt@sun.com</v>
      </c>
      <c r="H859" s="2" t="str">
        <f>VLOOKUP(C859,customers!$A$1:$I$1001,7,0)</f>
        <v>United States</v>
      </c>
      <c r="I859" t="str">
        <f>INDEX(products!$A$1:$G$49,MATCH(orders!$D859,products!$A$2:$A$49,0),MATCH(I$1,products!$A$1:$G$1,0))</f>
        <v>Rob</v>
      </c>
      <c r="J859" t="str">
        <f>INDEX(products!$A$1:$G$49,MATCH(orders!$D859,products!$A$2:$A$49,0),MATCH(J$1,products!$A$1:$G$1,0))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41"/>
        <v>137.42499999999998</v>
      </c>
      <c r="N859" t="str">
        <f t="shared" si="42"/>
        <v>Robusta</v>
      </c>
      <c r="O859" t="str">
        <f t="shared" si="43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VLOOKUP(C860,customers!$A$1:$I$1001,2,0)</f>
        <v>Shelley Titley</v>
      </c>
      <c r="G860" s="2" t="str">
        <f>IF(VLOOKUP(C860,customers!$A$1:$I$1001,3,0)= 0,"",VLOOKUP(C860,customers!$A$1:$I$1001,3,0))</f>
        <v>stitleynu@whitehouse.gov</v>
      </c>
      <c r="H860" s="2" t="str">
        <f>VLOOKUP(C860,customers!$A$1:$I$1001,7,0)</f>
        <v>United States</v>
      </c>
      <c r="I860" t="str">
        <f>INDEX(products!$A$1:$G$49,MATCH(orders!$D860,products!$A$2:$A$49,0),MATCH(I$1,products!$A$1:$G$1,0))</f>
        <v>Lib</v>
      </c>
      <c r="J860" t="str">
        <f>INDEX(products!$A$1:$G$49,MATCH(orders!$D860,products!$A$2:$A$49,0),MATCH(J$1,products!$A$1:$G$1,0))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41"/>
        <v>34.92</v>
      </c>
      <c r="N860" t="str">
        <f t="shared" si="42"/>
        <v>Liberica</v>
      </c>
      <c r="O860" t="str">
        <f t="shared" si="43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VLOOKUP(C861,customers!$A$1:$I$1001,2,0)</f>
        <v>Redd Simao</v>
      </c>
      <c r="G861" s="2" t="str">
        <f>IF(VLOOKUP(C861,customers!$A$1:$I$1001,3,0)= 0,"",VLOOKUP(C861,customers!$A$1:$I$1001,3,0))</f>
        <v>rsimaonv@simplemachines.org</v>
      </c>
      <c r="H861" s="2" t="str">
        <f>VLOOKUP(C861,customers!$A$1:$I$1001,7,0)</f>
        <v>United States</v>
      </c>
      <c r="I861" t="str">
        <f>INDEX(products!$A$1:$G$49,MATCH(orders!$D861,products!$A$2:$A$49,0),MATCH(I$1,products!$A$1:$G$1,0))</f>
        <v>Ara</v>
      </c>
      <c r="J861" t="str">
        <f>INDEX(products!$A$1:$G$49,MATCH(orders!$D861,products!$A$2:$A$49,0),MATCH(J$1,products!$A$1:$G$1,0))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41"/>
        <v>178.70999999999998</v>
      </c>
      <c r="N861" t="str">
        <f t="shared" si="42"/>
        <v>Arabica</v>
      </c>
      <c r="O861" t="str">
        <f t="shared" si="43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VLOOKUP(C862,customers!$A$1:$I$1001,2,0)</f>
        <v>Cece Inker</v>
      </c>
      <c r="G862" s="2" t="str">
        <f>IF(VLOOKUP(C862,customers!$A$1:$I$1001,3,0)= 0,"",VLOOKUP(C862,customers!$A$1:$I$1001,3,0))</f>
        <v/>
      </c>
      <c r="H862" s="2" t="str">
        <f>VLOOKUP(C862,customers!$A$1:$I$1001,7,0)</f>
        <v>United States</v>
      </c>
      <c r="I862" t="str">
        <f>INDEX(products!$A$1:$G$49,MATCH(orders!$D862,products!$A$2:$A$49,0),MATCH(I$1,products!$A$1:$G$1,0))</f>
        <v>Ara</v>
      </c>
      <c r="J862" t="str">
        <f>INDEX(products!$A$1:$G$49,MATCH(orders!$D862,products!$A$2:$A$49,0),MATCH(J$1,products!$A$1:$G$1,0))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41"/>
        <v>25.874999999999996</v>
      </c>
      <c r="N862" t="str">
        <f t="shared" si="42"/>
        <v>Arabica</v>
      </c>
      <c r="O862" t="str">
        <f t="shared" si="43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VLOOKUP(C863,customers!$A$1:$I$1001,2,0)</f>
        <v>Noel Chisholm</v>
      </c>
      <c r="G863" s="2" t="str">
        <f>IF(VLOOKUP(C863,customers!$A$1:$I$1001,3,0)= 0,"",VLOOKUP(C863,customers!$A$1:$I$1001,3,0))</f>
        <v>nchisholmnx@example.com</v>
      </c>
      <c r="H863" s="2" t="str">
        <f>VLOOKUP(C863,customers!$A$1:$I$1001,7,0)</f>
        <v>United States</v>
      </c>
      <c r="I863" t="str">
        <f>INDEX(products!$A$1:$G$49,MATCH(orders!$D863,products!$A$2:$A$49,0),MATCH(I$1,products!$A$1:$G$1,0))</f>
        <v>Lib</v>
      </c>
      <c r="J863" t="str">
        <f>INDEX(products!$A$1:$G$49,MATCH(orders!$D863,products!$A$2:$A$49,0),MATCH(J$1,products!$A$1:$G$1,0))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41"/>
        <v>77.699999999999989</v>
      </c>
      <c r="N863" t="str">
        <f t="shared" si="42"/>
        <v>Liberica</v>
      </c>
      <c r="O863" t="str">
        <f t="shared" si="43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VLOOKUP(C864,customers!$A$1:$I$1001,2,0)</f>
        <v>Grazia Oats</v>
      </c>
      <c r="G864" s="2" t="str">
        <f>IF(VLOOKUP(C864,customers!$A$1:$I$1001,3,0)= 0,"",VLOOKUP(C864,customers!$A$1:$I$1001,3,0))</f>
        <v>goatsny@live.com</v>
      </c>
      <c r="H864" s="2" t="str">
        <f>VLOOKUP(C864,customers!$A$1:$I$1001,7,0)</f>
        <v>United States</v>
      </c>
      <c r="I864" t="str">
        <f>INDEX(products!$A$1:$G$49,MATCH(orders!$D864,products!$A$2:$A$49,0),MATCH(I$1,products!$A$1:$G$1,0))</f>
        <v>Rob</v>
      </c>
      <c r="J864" t="str">
        <f>INDEX(products!$A$1:$G$49,MATCH(orders!$D864,products!$A$2:$A$49,0),MATCH(J$1,products!$A$1:$G$1,0))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41"/>
        <v>9.9499999999999993</v>
      </c>
      <c r="N864" t="str">
        <f t="shared" si="42"/>
        <v>Robusta</v>
      </c>
      <c r="O864" t="str">
        <f t="shared" si="43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VLOOKUP(C865,customers!$A$1:$I$1001,2,0)</f>
        <v>Meade Birkin</v>
      </c>
      <c r="G865" s="2" t="str">
        <f>IF(VLOOKUP(C865,customers!$A$1:$I$1001,3,0)= 0,"",VLOOKUP(C865,customers!$A$1:$I$1001,3,0))</f>
        <v>mbirkinnz@java.com</v>
      </c>
      <c r="H865" s="2" t="str">
        <f>VLOOKUP(C865,customers!$A$1:$I$1001,7,0)</f>
        <v>United States</v>
      </c>
      <c r="I865" t="str">
        <f>INDEX(products!$A$1:$G$49,MATCH(orders!$D865,products!$A$2:$A$49,0),MATCH(I$1,products!$A$1:$G$1,0))</f>
        <v>Lib</v>
      </c>
      <c r="J865" t="str">
        <f>INDEX(products!$A$1:$G$49,MATCH(orders!$D865,products!$A$2:$A$49,0),MATCH(J$1,products!$A$1:$G$1,0))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41"/>
        <v>29.1</v>
      </c>
      <c r="N865" t="str">
        <f t="shared" si="42"/>
        <v>Liberica</v>
      </c>
      <c r="O865" t="str">
        <f t="shared" si="43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VLOOKUP(C866,customers!$A$1:$I$1001,2,0)</f>
        <v>Ronda Pyson</v>
      </c>
      <c r="G866" s="2" t="str">
        <f>IF(VLOOKUP(C866,customers!$A$1:$I$1001,3,0)= 0,"",VLOOKUP(C866,customers!$A$1:$I$1001,3,0))</f>
        <v>rpysono0@constantcontact.com</v>
      </c>
      <c r="H866" s="2" t="str">
        <f>VLOOKUP(C866,customers!$A$1:$I$1001,7,0)</f>
        <v>Ireland</v>
      </c>
      <c r="I866" t="str">
        <f>INDEX(products!$A$1:$G$49,MATCH(orders!$D866,products!$A$2:$A$49,0),MATCH(I$1,products!$A$1:$G$1,0))</f>
        <v>Ara</v>
      </c>
      <c r="J866" t="str">
        <f>INDEX(products!$A$1:$G$49,MATCH(orders!$D866,products!$A$2:$A$49,0),MATCH(J$1,products!$A$1:$G$1,0))</f>
        <v>D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41"/>
        <v>21.509999999999998</v>
      </c>
      <c r="N866" t="str">
        <f t="shared" si="42"/>
        <v>Arabica</v>
      </c>
      <c r="O866" t="str">
        <f t="shared" si="43"/>
        <v>Dark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VLOOKUP(C867,customers!$A$1:$I$1001,2,0)</f>
        <v>Modesty MacConnechie</v>
      </c>
      <c r="G867" s="2" t="str">
        <f>IF(VLOOKUP(C867,customers!$A$1:$I$1001,3,0)= 0,"",VLOOKUP(C867,customers!$A$1:$I$1001,3,0))</f>
        <v>mmacconnechieo9@reuters.com</v>
      </c>
      <c r="H867" s="2" t="str">
        <f>VLOOKUP(C867,customers!$A$1:$I$1001,7,0)</f>
        <v>United States</v>
      </c>
      <c r="I867" t="str">
        <f>INDEX(products!$A$1:$G$49,MATCH(orders!$D867,products!$A$2:$A$49,0),MATCH(I$1,products!$A$1:$G$1,0))</f>
        <v>Ara</v>
      </c>
      <c r="J867" t="str">
        <f>INDEX(products!$A$1:$G$49,MATCH(orders!$D867,products!$A$2:$A$49,0),MATCH(J$1,products!$A$1:$G$1,0))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41"/>
        <v>6.75</v>
      </c>
      <c r="N867" t="str">
        <f t="shared" si="42"/>
        <v>Arabica</v>
      </c>
      <c r="O867" t="str">
        <f t="shared" si="43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VLOOKUP(C868,customers!$A$1:$I$1001,2,0)</f>
        <v>Rafaela Treacher</v>
      </c>
      <c r="G868" s="2" t="str">
        <f>IF(VLOOKUP(C868,customers!$A$1:$I$1001,3,0)= 0,"",VLOOKUP(C868,customers!$A$1:$I$1001,3,0))</f>
        <v>rtreachero2@usa.gov</v>
      </c>
      <c r="H868" s="2" t="str">
        <f>VLOOKUP(C868,customers!$A$1:$I$1001,7,0)</f>
        <v>Ireland</v>
      </c>
      <c r="I868" t="str">
        <f>INDEX(products!$A$1:$G$49,MATCH(orders!$D868,products!$A$2:$A$49,0),MATCH(I$1,products!$A$1:$G$1,0))</f>
        <v>Ara</v>
      </c>
      <c r="J868" t="str">
        <f>INDEX(products!$A$1:$G$49,MATCH(orders!$D868,products!$A$2:$A$49,0),MATCH(J$1,products!$A$1:$G$1,0))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41"/>
        <v>17.91</v>
      </c>
      <c r="N868" t="str">
        <f t="shared" si="42"/>
        <v>Arabica</v>
      </c>
      <c r="O868" t="str">
        <f t="shared" si="43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VLOOKUP(C869,customers!$A$1:$I$1001,2,0)</f>
        <v>Bee Fattorini</v>
      </c>
      <c r="G869" s="2" t="str">
        <f>IF(VLOOKUP(C869,customers!$A$1:$I$1001,3,0)= 0,"",VLOOKUP(C869,customers!$A$1:$I$1001,3,0))</f>
        <v>bfattorinio3@quantcast.com</v>
      </c>
      <c r="H869" s="2" t="str">
        <f>VLOOKUP(C869,customers!$A$1:$I$1001,7,0)</f>
        <v>Ireland</v>
      </c>
      <c r="I869" t="str">
        <f>INDEX(products!$A$1:$G$49,MATCH(orders!$D869,products!$A$2:$A$49,0),MATCH(I$1,products!$A$1:$G$1,0))</f>
        <v>Ara</v>
      </c>
      <c r="J869" t="str">
        <f>INDEX(products!$A$1:$G$49,MATCH(orders!$D869,products!$A$2:$A$49,0),MATCH(J$1,products!$A$1:$G$1,0))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41"/>
        <v>29.784999999999997</v>
      </c>
      <c r="N869" t="str">
        <f t="shared" si="42"/>
        <v>Arabica</v>
      </c>
      <c r="O869" t="str">
        <f t="shared" si="43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VLOOKUP(C870,customers!$A$1:$I$1001,2,0)</f>
        <v>Margie Palleske</v>
      </c>
      <c r="G870" s="2" t="str">
        <f>IF(VLOOKUP(C870,customers!$A$1:$I$1001,3,0)= 0,"",VLOOKUP(C870,customers!$A$1:$I$1001,3,0))</f>
        <v>mpalleskeo4@nyu.edu</v>
      </c>
      <c r="H870" s="2" t="str">
        <f>VLOOKUP(C870,customers!$A$1:$I$1001,7,0)</f>
        <v>United States</v>
      </c>
      <c r="I870" t="str">
        <f>INDEX(products!$A$1:$G$49,MATCH(orders!$D870,products!$A$2:$A$49,0),MATCH(I$1,products!$A$1:$G$1,0))</f>
        <v>Exc</v>
      </c>
      <c r="J870" t="str">
        <f>INDEX(products!$A$1:$G$49,MATCH(orders!$D870,products!$A$2:$A$49,0),MATCH(J$1,products!$A$1:$G$1,0))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41"/>
        <v>41.25</v>
      </c>
      <c r="N870" t="str">
        <f t="shared" si="42"/>
        <v>Excelsa</v>
      </c>
      <c r="O870" t="str">
        <f t="shared" si="43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VLOOKUP(C871,customers!$A$1:$I$1001,2,0)</f>
        <v>Alexina Randals</v>
      </c>
      <c r="G871" s="2" t="str">
        <f>IF(VLOOKUP(C871,customers!$A$1:$I$1001,3,0)= 0,"",VLOOKUP(C871,customers!$A$1:$I$1001,3,0))</f>
        <v/>
      </c>
      <c r="H871" s="2" t="str">
        <f>VLOOKUP(C871,customers!$A$1:$I$1001,7,0)</f>
        <v>United States</v>
      </c>
      <c r="I871" t="str">
        <f>INDEX(products!$A$1:$G$49,MATCH(orders!$D871,products!$A$2:$A$49,0),MATCH(I$1,products!$A$1:$G$1,0))</f>
        <v>Rob</v>
      </c>
      <c r="J871" t="str">
        <f>INDEX(products!$A$1:$G$49,MATCH(orders!$D871,products!$A$2:$A$49,0),MATCH(J$1,products!$A$1:$G$1,0))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41"/>
        <v>17.91</v>
      </c>
      <c r="N871" t="str">
        <f t="shared" si="42"/>
        <v>Robusta</v>
      </c>
      <c r="O871" t="str">
        <f t="shared" si="43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VLOOKUP(C872,customers!$A$1:$I$1001,2,0)</f>
        <v>Filip Antcliffe</v>
      </c>
      <c r="G872" s="2" t="str">
        <f>IF(VLOOKUP(C872,customers!$A$1:$I$1001,3,0)= 0,"",VLOOKUP(C872,customers!$A$1:$I$1001,3,0))</f>
        <v>fantcliffeo6@amazon.co.jp</v>
      </c>
      <c r="H872" s="2" t="str">
        <f>VLOOKUP(C872,customers!$A$1:$I$1001,7,0)</f>
        <v>Ireland</v>
      </c>
      <c r="I872" t="str">
        <f>INDEX(products!$A$1:$G$49,MATCH(orders!$D872,products!$A$2:$A$49,0),MATCH(I$1,products!$A$1:$G$1,0))</f>
        <v>Exc</v>
      </c>
      <c r="J872" t="str">
        <f>INDEX(products!$A$1:$G$49,MATCH(orders!$D872,products!$A$2:$A$49,0),MATCH(J$1,products!$A$1:$G$1,0))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41"/>
        <v>7.29</v>
      </c>
      <c r="N872" t="str">
        <f t="shared" si="42"/>
        <v>Excelsa</v>
      </c>
      <c r="O872" t="str">
        <f t="shared" si="43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VLOOKUP(C873,customers!$A$1:$I$1001,2,0)</f>
        <v>Peyter Matignon</v>
      </c>
      <c r="G873" s="2" t="str">
        <f>IF(VLOOKUP(C873,customers!$A$1:$I$1001,3,0)= 0,"",VLOOKUP(C873,customers!$A$1:$I$1001,3,0))</f>
        <v>pmatignono7@harvard.edu</v>
      </c>
      <c r="H873" s="2" t="str">
        <f>VLOOKUP(C873,customers!$A$1:$I$1001,7,0)</f>
        <v>United Kingdom</v>
      </c>
      <c r="I873" t="str">
        <f>INDEX(products!$A$1:$G$49,MATCH(orders!$D873,products!$A$2:$A$49,0),MATCH(I$1,products!$A$1:$G$1,0))</f>
        <v>Exc</v>
      </c>
      <c r="J873" t="str">
        <f>INDEX(products!$A$1:$G$49,MATCH(orders!$D873,products!$A$2:$A$49,0),MATCH(J$1,products!$A$1:$G$1,0))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41"/>
        <v>29.7</v>
      </c>
      <c r="N873" t="str">
        <f t="shared" si="42"/>
        <v>Excelsa</v>
      </c>
      <c r="O873" t="str">
        <f t="shared" si="43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VLOOKUP(C874,customers!$A$1:$I$1001,2,0)</f>
        <v>Claudie Weond</v>
      </c>
      <c r="G874" s="2" t="str">
        <f>IF(VLOOKUP(C874,customers!$A$1:$I$1001,3,0)= 0,"",VLOOKUP(C874,customers!$A$1:$I$1001,3,0))</f>
        <v>cweondo8@theglobeandmail.com</v>
      </c>
      <c r="H874" s="2" t="str">
        <f>VLOOKUP(C874,customers!$A$1:$I$1001,7,0)</f>
        <v>United States</v>
      </c>
      <c r="I874" t="str">
        <f>INDEX(products!$A$1:$G$49,MATCH(orders!$D874,products!$A$2:$A$49,0),MATCH(I$1,products!$A$1:$G$1,0))</f>
        <v>Ara</v>
      </c>
      <c r="J874" t="str">
        <f>INDEX(products!$A$1:$G$49,MATCH(orders!$D874,products!$A$2:$A$49,0),MATCH(J$1,products!$A$1:$G$1,0))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41"/>
        <v>22.5</v>
      </c>
      <c r="N874" t="str">
        <f t="shared" si="42"/>
        <v>Arabica</v>
      </c>
      <c r="O874" t="str">
        <f t="shared" si="43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VLOOKUP(C875,customers!$A$1:$I$1001,2,0)</f>
        <v>Modesty MacConnechie</v>
      </c>
      <c r="G875" s="2" t="str">
        <f>IF(VLOOKUP(C875,customers!$A$1:$I$1001,3,0)= 0,"",VLOOKUP(C875,customers!$A$1:$I$1001,3,0))</f>
        <v>mmacconnechieo9@reuters.com</v>
      </c>
      <c r="H875" s="2" t="str">
        <f>VLOOKUP(C875,customers!$A$1:$I$1001,7,0)</f>
        <v>United States</v>
      </c>
      <c r="I875" t="str">
        <f>INDEX(products!$A$1:$G$49,MATCH(orders!$D875,products!$A$2:$A$49,0),MATCH(I$1,products!$A$1:$G$1,0))</f>
        <v>Rob</v>
      </c>
      <c r="J875" t="str">
        <f>INDEX(products!$A$1:$G$49,MATCH(orders!$D875,products!$A$2:$A$49,0),MATCH(J$1,products!$A$1:$G$1,0))</f>
        <v>L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41"/>
        <v>11.94</v>
      </c>
      <c r="N875" t="str">
        <f t="shared" si="42"/>
        <v>Robusta</v>
      </c>
      <c r="O875" t="str">
        <f t="shared" si="43"/>
        <v>Light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VLOOKUP(C876,customers!$A$1:$I$1001,2,0)</f>
        <v>Jaquenette Skentelbery</v>
      </c>
      <c r="G876" s="2" t="str">
        <f>IF(VLOOKUP(C876,customers!$A$1:$I$1001,3,0)= 0,"",VLOOKUP(C876,customers!$A$1:$I$1001,3,0))</f>
        <v>jskentelberyoa@paypal.com</v>
      </c>
      <c r="H876" s="2" t="str">
        <f>VLOOKUP(C876,customers!$A$1:$I$1001,7,0)</f>
        <v>United States</v>
      </c>
      <c r="I876" t="str">
        <f>INDEX(products!$A$1:$G$49,MATCH(orders!$D876,products!$A$2:$A$49,0),MATCH(I$1,products!$A$1:$G$1,0))</f>
        <v>Ara</v>
      </c>
      <c r="J876" t="str">
        <f>INDEX(products!$A$1:$G$49,MATCH(orders!$D876,products!$A$2:$A$49,0),MATCH(J$1,products!$A$1:$G$1,0))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41"/>
        <v>25.9</v>
      </c>
      <c r="N876" t="str">
        <f t="shared" si="42"/>
        <v>Arabica</v>
      </c>
      <c r="O876" t="str">
        <f t="shared" si="43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VLOOKUP(C877,customers!$A$1:$I$1001,2,0)</f>
        <v>Orazio Comber</v>
      </c>
      <c r="G877" s="2" t="str">
        <f>IF(VLOOKUP(C877,customers!$A$1:$I$1001,3,0)= 0,"",VLOOKUP(C877,customers!$A$1:$I$1001,3,0))</f>
        <v>ocomberob@goo.gl</v>
      </c>
      <c r="H877" s="2" t="str">
        <f>VLOOKUP(C877,customers!$A$1:$I$1001,7,0)</f>
        <v>Ireland</v>
      </c>
      <c r="I877" t="str">
        <f>INDEX(products!$A$1:$G$49,MATCH(orders!$D877,products!$A$2:$A$49,0),MATCH(I$1,products!$A$1:$G$1,0))</f>
        <v>Lib</v>
      </c>
      <c r="J877" t="str">
        <f>INDEX(products!$A$1:$G$49,MATCH(orders!$D877,products!$A$2:$A$49,0),MATCH(J$1,products!$A$1:$G$1,0))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41"/>
        <v>43.650000000000006</v>
      </c>
      <c r="N877" t="str">
        <f t="shared" si="42"/>
        <v>Liberica</v>
      </c>
      <c r="O877" t="str">
        <f t="shared" si="43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VLOOKUP(C878,customers!$A$1:$I$1001,2,0)</f>
        <v>Orazio Comber</v>
      </c>
      <c r="G878" s="2" t="str">
        <f>IF(VLOOKUP(C878,customers!$A$1:$I$1001,3,0)= 0,"",VLOOKUP(C878,customers!$A$1:$I$1001,3,0))</f>
        <v>ocomberob@goo.gl</v>
      </c>
      <c r="H878" s="2" t="str">
        <f>VLOOKUP(C878,customers!$A$1:$I$1001,7,0)</f>
        <v>Ireland</v>
      </c>
      <c r="I878" t="str">
        <f>INDEX(products!$A$1:$G$49,MATCH(orders!$D878,products!$A$2:$A$49,0),MATCH(I$1,products!$A$1:$G$1,0))</f>
        <v>Ara</v>
      </c>
      <c r="J878" t="str">
        <f>INDEX(products!$A$1:$G$49,MATCH(orders!$D878,products!$A$2:$A$49,0),MATCH(J$1,products!$A$1:$G$1,0))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41"/>
        <v>46.62</v>
      </c>
      <c r="N878" t="str">
        <f t="shared" si="42"/>
        <v>Arabica</v>
      </c>
      <c r="O878" t="str">
        <f t="shared" si="43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VLOOKUP(C879,customers!$A$1:$I$1001,2,0)</f>
        <v>Zachary Tramel</v>
      </c>
      <c r="G879" s="2" t="str">
        <f>IF(VLOOKUP(C879,customers!$A$1:$I$1001,3,0)= 0,"",VLOOKUP(C879,customers!$A$1:$I$1001,3,0))</f>
        <v>ztramelod@netlog.com</v>
      </c>
      <c r="H879" s="2" t="str">
        <f>VLOOKUP(C879,customers!$A$1:$I$1001,7,0)</f>
        <v>United States</v>
      </c>
      <c r="I879" t="str">
        <f>INDEX(products!$A$1:$G$49,MATCH(orders!$D879,products!$A$2:$A$49,0),MATCH(I$1,products!$A$1:$G$1,0))</f>
        <v>Lib</v>
      </c>
      <c r="J879" t="str">
        <f>INDEX(products!$A$1:$G$49,MATCH(orders!$D879,products!$A$2:$A$49,0),MATCH(J$1,products!$A$1:$G$1,0))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41"/>
        <v>28.53</v>
      </c>
      <c r="N879" t="str">
        <f t="shared" si="42"/>
        <v>Liberica</v>
      </c>
      <c r="O879" t="str">
        <f t="shared" si="43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VLOOKUP(C880,customers!$A$1:$I$1001,2,0)</f>
        <v>Izaak Primak</v>
      </c>
      <c r="G880" s="2" t="str">
        <f>IF(VLOOKUP(C880,customers!$A$1:$I$1001,3,0)= 0,"",VLOOKUP(C880,customers!$A$1:$I$1001,3,0))</f>
        <v/>
      </c>
      <c r="H880" s="2" t="str">
        <f>VLOOKUP(C880,customers!$A$1:$I$1001,7,0)</f>
        <v>United States</v>
      </c>
      <c r="I880" t="str">
        <f>INDEX(products!$A$1:$G$49,MATCH(orders!$D880,products!$A$2:$A$49,0),MATCH(I$1,products!$A$1:$G$1,0))</f>
        <v>Rob</v>
      </c>
      <c r="J880" t="str">
        <f>INDEX(products!$A$1:$G$49,MATCH(orders!$D880,products!$A$2:$A$49,0),MATCH(J$1,products!$A$1:$G$1,0))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41"/>
        <v>27.484999999999996</v>
      </c>
      <c r="N880" t="str">
        <f t="shared" si="42"/>
        <v>Robusta</v>
      </c>
      <c r="O880" t="str">
        <f t="shared" si="43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VLOOKUP(C881,customers!$A$1:$I$1001,2,0)</f>
        <v>Brittani Thoresbie</v>
      </c>
      <c r="G881" s="2" t="str">
        <f>IF(VLOOKUP(C881,customers!$A$1:$I$1001,3,0)= 0,"",VLOOKUP(C881,customers!$A$1:$I$1001,3,0))</f>
        <v/>
      </c>
      <c r="H881" s="2" t="str">
        <f>VLOOKUP(C881,customers!$A$1:$I$1001,7,0)</f>
        <v>United States</v>
      </c>
      <c r="I881" t="str">
        <f>INDEX(products!$A$1:$G$49,MATCH(orders!$D881,products!$A$2:$A$49,0),MATCH(I$1,products!$A$1:$G$1,0))</f>
        <v>Exc</v>
      </c>
      <c r="J881" t="str">
        <f>INDEX(products!$A$1:$G$49,MATCH(orders!$D881,products!$A$2:$A$49,0),MATCH(J$1,products!$A$1:$G$1,0))</f>
        <v>M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41"/>
        <v>10.935</v>
      </c>
      <c r="N881" t="str">
        <f t="shared" si="42"/>
        <v>Excelsa</v>
      </c>
      <c r="O881" t="str">
        <f t="shared" si="43"/>
        <v>Medium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VLOOKUP(C882,customers!$A$1:$I$1001,2,0)</f>
        <v>Constanta Hatfull</v>
      </c>
      <c r="G882" s="2" t="str">
        <f>IF(VLOOKUP(C882,customers!$A$1:$I$1001,3,0)= 0,"",VLOOKUP(C882,customers!$A$1:$I$1001,3,0))</f>
        <v>chatfullog@ebay.com</v>
      </c>
      <c r="H882" s="2" t="str">
        <f>VLOOKUP(C882,customers!$A$1:$I$1001,7,0)</f>
        <v>United States</v>
      </c>
      <c r="I882" t="str">
        <f>INDEX(products!$A$1:$G$49,MATCH(orders!$D882,products!$A$2:$A$49,0),MATCH(I$1,products!$A$1:$G$1,0))</f>
        <v>Ara</v>
      </c>
      <c r="J882" t="str">
        <f>INDEX(products!$A$1:$G$49,MATCH(orders!$D882,products!$A$2:$A$49,0),MATCH(J$1,products!$A$1:$G$1,0))</f>
        <v>D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41"/>
        <v>7.169999999999999</v>
      </c>
      <c r="N882" t="str">
        <f t="shared" si="42"/>
        <v>Arabica</v>
      </c>
      <c r="O882" t="str">
        <f t="shared" si="43"/>
        <v>Dark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VLOOKUP(C883,customers!$A$1:$I$1001,2,0)</f>
        <v>Bobbe Castagneto</v>
      </c>
      <c r="G883" s="2" t="str">
        <f>IF(VLOOKUP(C883,customers!$A$1:$I$1001,3,0)= 0,"",VLOOKUP(C883,customers!$A$1:$I$1001,3,0))</f>
        <v/>
      </c>
      <c r="H883" s="2" t="str">
        <f>VLOOKUP(C883,customers!$A$1:$I$1001,7,0)</f>
        <v>United States</v>
      </c>
      <c r="I883" t="str">
        <f>INDEX(products!$A$1:$G$49,MATCH(orders!$D883,products!$A$2:$A$49,0),MATCH(I$1,products!$A$1:$G$1,0))</f>
        <v>Coffee Type</v>
      </c>
      <c r="J883" t="str">
        <f>INDEX(products!$A$1:$G$49,MATCH(orders!$D883,products!$A$2:$A$49,0),MATCH(J$1,products!$A$1:$G$1,0))</f>
        <v>Roast Type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41"/>
        <v>23.31</v>
      </c>
      <c r="N883" t="str">
        <f t="shared" si="42"/>
        <v/>
      </c>
      <c r="O883" t="b">
        <f t="shared" si="43"/>
        <v>0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VLOOKUP(C884,customers!$A$1:$I$1001,2,0)</f>
        <v>Kippie Marrison</v>
      </c>
      <c r="G884" s="2" t="str">
        <f>IF(VLOOKUP(C884,customers!$A$1:$I$1001,3,0)= 0,"",VLOOKUP(C884,customers!$A$1:$I$1001,3,0))</f>
        <v>kmarrisonoq@dropbox.com</v>
      </c>
      <c r="H884" s="2" t="str">
        <f>VLOOKUP(C884,customers!$A$1:$I$1001,7,0)</f>
        <v>United States</v>
      </c>
      <c r="I884" t="str">
        <f>INDEX(products!$A$1:$G$49,MATCH(orders!$D884,products!$A$2:$A$49,0),MATCH(I$1,products!$A$1:$G$1,0))</f>
        <v>Ara</v>
      </c>
      <c r="J884" t="str">
        <f>INDEX(products!$A$1:$G$49,MATCH(orders!$D884,products!$A$2:$A$49,0),MATCH(J$1,products!$A$1:$G$1,0))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41"/>
        <v>114.42499999999998</v>
      </c>
      <c r="N884" t="str">
        <f t="shared" si="42"/>
        <v>Arabica</v>
      </c>
      <c r="O884" t="str">
        <f t="shared" si="43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VLOOKUP(C885,customers!$A$1:$I$1001,2,0)</f>
        <v>Lindon Agnolo</v>
      </c>
      <c r="G885" s="2" t="str">
        <f>IF(VLOOKUP(C885,customers!$A$1:$I$1001,3,0)= 0,"",VLOOKUP(C885,customers!$A$1:$I$1001,3,0))</f>
        <v>lagnolooj@pinterest.com</v>
      </c>
      <c r="H885" s="2" t="str">
        <f>VLOOKUP(C885,customers!$A$1:$I$1001,7,0)</f>
        <v>United States</v>
      </c>
      <c r="I885" t="str">
        <f>INDEX(products!$A$1:$G$49,MATCH(orders!$D885,products!$A$2:$A$49,0),MATCH(I$1,products!$A$1:$G$1,0))</f>
        <v>Ara</v>
      </c>
      <c r="J885" t="str">
        <f>INDEX(products!$A$1:$G$49,MATCH(orders!$D885,products!$A$2:$A$49,0),MATCH(J$1,products!$A$1:$G$1,0))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41"/>
        <v>77.624999999999986</v>
      </c>
      <c r="N885" t="str">
        <f t="shared" si="42"/>
        <v>Arabica</v>
      </c>
      <c r="O885" t="str">
        <f t="shared" si="43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VLOOKUP(C886,customers!$A$1:$I$1001,2,0)</f>
        <v>Delainey Kiddy</v>
      </c>
      <c r="G886" s="2" t="str">
        <f>IF(VLOOKUP(C886,customers!$A$1:$I$1001,3,0)= 0,"",VLOOKUP(C886,customers!$A$1:$I$1001,3,0))</f>
        <v>dkiddyok@fda.gov</v>
      </c>
      <c r="H886" s="2" t="str">
        <f>VLOOKUP(C886,customers!$A$1:$I$1001,7,0)</f>
        <v>United States</v>
      </c>
      <c r="I886" t="str">
        <f>INDEX(products!$A$1:$G$49,MATCH(orders!$D886,products!$A$2:$A$49,0),MATCH(I$1,products!$A$1:$G$1,0))</f>
        <v>Rob</v>
      </c>
      <c r="J886" t="str">
        <f>INDEX(products!$A$1:$G$49,MATCH(orders!$D886,products!$A$2:$A$49,0),MATCH(J$1,products!$A$1:$G$1,0))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41"/>
        <v>5.3699999999999992</v>
      </c>
      <c r="N886" t="str">
        <f t="shared" si="42"/>
        <v>Robusta</v>
      </c>
      <c r="O886" t="str">
        <f t="shared" si="43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VLOOKUP(C887,customers!$A$1:$I$1001,2,0)</f>
        <v>Helli Petroulis</v>
      </c>
      <c r="G887" s="2" t="str">
        <f>IF(VLOOKUP(C887,customers!$A$1:$I$1001,3,0)= 0,"",VLOOKUP(C887,customers!$A$1:$I$1001,3,0))</f>
        <v>hpetroulisol@state.tx.us</v>
      </c>
      <c r="H887" s="2" t="str">
        <f>VLOOKUP(C887,customers!$A$1:$I$1001,7,0)</f>
        <v>Ireland</v>
      </c>
      <c r="I887" t="str">
        <f>INDEX(products!$A$1:$G$49,MATCH(orders!$D887,products!$A$2:$A$49,0),MATCH(I$1,products!$A$1:$G$1,0))</f>
        <v>Rob</v>
      </c>
      <c r="J887" t="str">
        <f>INDEX(products!$A$1:$G$49,MATCH(orders!$D887,products!$A$2:$A$49,0),MATCH(J$1,products!$A$1:$G$1,0))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41"/>
        <v>123.50999999999999</v>
      </c>
      <c r="N887" t="str">
        <f t="shared" si="42"/>
        <v>Robusta</v>
      </c>
      <c r="O887" t="str">
        <f t="shared" si="43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VLOOKUP(C888,customers!$A$1:$I$1001,2,0)</f>
        <v>Marty Scholl</v>
      </c>
      <c r="G888" s="2" t="str">
        <f>IF(VLOOKUP(C888,customers!$A$1:$I$1001,3,0)= 0,"",VLOOKUP(C888,customers!$A$1:$I$1001,3,0))</f>
        <v>mschollom@taobao.com</v>
      </c>
      <c r="H888" s="2" t="str">
        <f>VLOOKUP(C888,customers!$A$1:$I$1001,7,0)</f>
        <v>United States</v>
      </c>
      <c r="I888" t="str">
        <f>INDEX(products!$A$1:$G$49,MATCH(orders!$D888,products!$A$2:$A$49,0),MATCH(I$1,products!$A$1:$G$1,0))</f>
        <v>Lib</v>
      </c>
      <c r="J888" t="str">
        <f>INDEX(products!$A$1:$G$49,MATCH(orders!$D888,products!$A$2:$A$49,0),MATCH(J$1,products!$A$1:$G$1,0))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41"/>
        <v>17.46</v>
      </c>
      <c r="N888" t="str">
        <f t="shared" si="42"/>
        <v>Liberica</v>
      </c>
      <c r="O888" t="str">
        <f t="shared" si="43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VLOOKUP(C889,customers!$A$1:$I$1001,2,0)</f>
        <v>Kienan Ferson</v>
      </c>
      <c r="G889" s="2" t="str">
        <f>IF(VLOOKUP(C889,customers!$A$1:$I$1001,3,0)= 0,"",VLOOKUP(C889,customers!$A$1:$I$1001,3,0))</f>
        <v>kfersonon@g.co</v>
      </c>
      <c r="H889" s="2" t="str">
        <f>VLOOKUP(C889,customers!$A$1:$I$1001,7,0)</f>
        <v>United States</v>
      </c>
      <c r="I889" t="str">
        <f>INDEX(products!$A$1:$G$49,MATCH(orders!$D889,products!$A$2:$A$49,0),MATCH(I$1,products!$A$1:$G$1,0))</f>
        <v>Lib</v>
      </c>
      <c r="J889" t="str">
        <f>INDEX(products!$A$1:$G$49,MATCH(orders!$D889,products!$A$2:$A$49,0),MATCH(J$1,products!$A$1:$G$1,0))</f>
        <v>D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41"/>
        <v>13.365</v>
      </c>
      <c r="N889" t="str">
        <f t="shared" si="42"/>
        <v>Liberica</v>
      </c>
      <c r="O889" t="str">
        <f t="shared" si="43"/>
        <v>Dark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VLOOKUP(C890,customers!$A$1:$I$1001,2,0)</f>
        <v>Blake Kelloway</v>
      </c>
      <c r="G890" s="2" t="str">
        <f>IF(VLOOKUP(C890,customers!$A$1:$I$1001,3,0)= 0,"",VLOOKUP(C890,customers!$A$1:$I$1001,3,0))</f>
        <v>bkellowayoo@omniture.com</v>
      </c>
      <c r="H890" s="2" t="str">
        <f>VLOOKUP(C890,customers!$A$1:$I$1001,7,0)</f>
        <v>United States</v>
      </c>
      <c r="I890" t="str">
        <f>INDEX(products!$A$1:$G$49,MATCH(orders!$D890,products!$A$2:$A$49,0),MATCH(I$1,products!$A$1:$G$1,0))</f>
        <v>Coffee Type</v>
      </c>
      <c r="J890" t="str">
        <f>INDEX(products!$A$1:$G$49,MATCH(orders!$D890,products!$A$2:$A$49,0),MATCH(J$1,products!$A$1:$G$1,0))</f>
        <v>Roast Type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41"/>
        <v>7.77</v>
      </c>
      <c r="N890" t="str">
        <f t="shared" si="42"/>
        <v/>
      </c>
      <c r="O890" t="b">
        <f t="shared" si="43"/>
        <v>0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VLOOKUP(C891,customers!$A$1:$I$1001,2,0)</f>
        <v>Scarlett Oliffe</v>
      </c>
      <c r="G891" s="2" t="str">
        <f>IF(VLOOKUP(C891,customers!$A$1:$I$1001,3,0)= 0,"",VLOOKUP(C891,customers!$A$1:$I$1001,3,0))</f>
        <v>soliffeop@yellowbook.com</v>
      </c>
      <c r="H891" s="2" t="str">
        <f>VLOOKUP(C891,customers!$A$1:$I$1001,7,0)</f>
        <v>United States</v>
      </c>
      <c r="I891" t="str">
        <f>INDEX(products!$A$1:$G$49,MATCH(orders!$D891,products!$A$2:$A$49,0),MATCH(I$1,products!$A$1:$G$1,0))</f>
        <v>Rob</v>
      </c>
      <c r="J891" t="str">
        <f>INDEX(products!$A$1:$G$49,MATCH(orders!$D891,products!$A$2:$A$49,0),MATCH(J$1,products!$A$1:$G$1,0))</f>
        <v>M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41"/>
        <v>2.6849999999999996</v>
      </c>
      <c r="N891" t="str">
        <f t="shared" si="42"/>
        <v>Robusta</v>
      </c>
      <c r="O891" t="str">
        <f t="shared" si="43"/>
        <v>Medium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VLOOKUP(C892,customers!$A$1:$I$1001,2,0)</f>
        <v>Kippie Marrison</v>
      </c>
      <c r="G892" s="2" t="str">
        <f>IF(VLOOKUP(C892,customers!$A$1:$I$1001,3,0)= 0,"",VLOOKUP(C892,customers!$A$1:$I$1001,3,0))</f>
        <v>kmarrisonoq@dropbox.com</v>
      </c>
      <c r="H892" s="2" t="str">
        <f>VLOOKUP(C892,customers!$A$1:$I$1001,7,0)</f>
        <v>United States</v>
      </c>
      <c r="I892" t="str">
        <f>INDEX(products!$A$1:$G$49,MATCH(orders!$D892,products!$A$2:$A$49,0),MATCH(I$1,products!$A$1:$G$1,0))</f>
        <v>Rob</v>
      </c>
      <c r="J892" t="str">
        <f>INDEX(products!$A$1:$G$49,MATCH(orders!$D892,products!$A$2:$A$49,0),MATCH(J$1,products!$A$1:$G$1,0))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41"/>
        <v>20.584999999999997</v>
      </c>
      <c r="N892" t="str">
        <f t="shared" si="42"/>
        <v>Robusta</v>
      </c>
      <c r="O892" t="str">
        <f t="shared" si="43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VLOOKUP(C893,customers!$A$1:$I$1001,2,0)</f>
        <v>Celestia Dolohunty</v>
      </c>
      <c r="G893" s="2" t="str">
        <f>IF(VLOOKUP(C893,customers!$A$1:$I$1001,3,0)= 0,"",VLOOKUP(C893,customers!$A$1:$I$1001,3,0))</f>
        <v>cdolohuntyor@dailymail.co.uk</v>
      </c>
      <c r="H893" s="2" t="str">
        <f>VLOOKUP(C893,customers!$A$1:$I$1001,7,0)</f>
        <v>United States</v>
      </c>
      <c r="I893" t="str">
        <f>INDEX(products!$A$1:$G$49,MATCH(orders!$D893,products!$A$2:$A$49,0),MATCH(I$1,products!$A$1:$G$1,0))</f>
        <v>Ara</v>
      </c>
      <c r="J893" t="str">
        <f>INDEX(products!$A$1:$G$49,MATCH(orders!$D893,products!$A$2:$A$49,0),MATCH(J$1,products!$A$1:$G$1,0))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41"/>
        <v>114.42499999999998</v>
      </c>
      <c r="N893" t="str">
        <f t="shared" si="42"/>
        <v>Arabica</v>
      </c>
      <c r="O893" t="str">
        <f t="shared" si="43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VLOOKUP(C894,customers!$A$1:$I$1001,2,0)</f>
        <v>Patsy Vasilenko</v>
      </c>
      <c r="G894" s="2" t="str">
        <f>IF(VLOOKUP(C894,customers!$A$1:$I$1001,3,0)= 0,"",VLOOKUP(C894,customers!$A$1:$I$1001,3,0))</f>
        <v>pvasilenkoos@addtoany.com</v>
      </c>
      <c r="H894" s="2" t="str">
        <f>VLOOKUP(C894,customers!$A$1:$I$1001,7,0)</f>
        <v>United Kingdom</v>
      </c>
      <c r="I894" t="str">
        <f>INDEX(products!$A$1:$G$49,MATCH(orders!$D894,products!$A$2:$A$49,0),MATCH(I$1,products!$A$1:$G$1,0))</f>
        <v>Exc</v>
      </c>
      <c r="J894" t="str">
        <f>INDEX(products!$A$1:$G$49,MATCH(orders!$D894,products!$A$2:$A$49,0),MATCH(J$1,products!$A$1:$G$1,0))</f>
        <v>L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41"/>
        <v>20.625</v>
      </c>
      <c r="N894" t="str">
        <f t="shared" si="42"/>
        <v>Excelsa</v>
      </c>
      <c r="O894" t="str">
        <f t="shared" si="43"/>
        <v>Light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VLOOKUP(C895,customers!$A$1:$I$1001,2,0)</f>
        <v>Raphaela Schankelborg</v>
      </c>
      <c r="G895" s="2" t="str">
        <f>IF(VLOOKUP(C895,customers!$A$1:$I$1001,3,0)= 0,"",VLOOKUP(C895,customers!$A$1:$I$1001,3,0))</f>
        <v>rschankelborgot@ameblo.jp</v>
      </c>
      <c r="H895" s="2" t="str">
        <f>VLOOKUP(C895,customers!$A$1:$I$1001,7,0)</f>
        <v>United States</v>
      </c>
      <c r="I895" t="str">
        <f>INDEX(products!$A$1:$G$49,MATCH(orders!$D895,products!$A$2:$A$49,0),MATCH(I$1,products!$A$1:$G$1,0))</f>
        <v>Lib</v>
      </c>
      <c r="J895" t="str">
        <f>INDEX(products!$A$1:$G$49,MATCH(orders!$D895,products!$A$2:$A$49,0),MATCH(J$1,products!$A$1:$G$1,0))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41"/>
        <v>57.06</v>
      </c>
      <c r="N895" t="str">
        <f t="shared" si="42"/>
        <v>Liberica</v>
      </c>
      <c r="O895" t="str">
        <f t="shared" si="43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VLOOKUP(C896,customers!$A$1:$I$1001,2,0)</f>
        <v>Sharity Wickens</v>
      </c>
      <c r="G896" s="2" t="str">
        <f>IF(VLOOKUP(C896,customers!$A$1:$I$1001,3,0)= 0,"",VLOOKUP(C896,customers!$A$1:$I$1001,3,0))</f>
        <v/>
      </c>
      <c r="H896" s="2" t="str">
        <f>VLOOKUP(C896,customers!$A$1:$I$1001,7,0)</f>
        <v>Ireland</v>
      </c>
      <c r="I896" t="str">
        <f>INDEX(products!$A$1:$G$49,MATCH(orders!$D896,products!$A$2:$A$49,0),MATCH(I$1,products!$A$1:$G$1,0))</f>
        <v>Rob</v>
      </c>
      <c r="J896" t="str">
        <f>INDEX(products!$A$1:$G$49,MATCH(orders!$D896,products!$A$2:$A$49,0),MATCH(J$1,products!$A$1:$G$1,0))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41"/>
        <v>82.339999999999989</v>
      </c>
      <c r="N896" t="str">
        <f t="shared" si="42"/>
        <v>Robusta</v>
      </c>
      <c r="O896" t="str">
        <f t="shared" si="43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VLOOKUP(C897,customers!$A$1:$I$1001,2,0)</f>
        <v>Derick Snow</v>
      </c>
      <c r="G897" s="2" t="str">
        <f>IF(VLOOKUP(C897,customers!$A$1:$I$1001,3,0)= 0,"",VLOOKUP(C897,customers!$A$1:$I$1001,3,0))</f>
        <v/>
      </c>
      <c r="H897" s="2" t="str">
        <f>VLOOKUP(C897,customers!$A$1:$I$1001,7,0)</f>
        <v>United States</v>
      </c>
      <c r="I897" t="str">
        <f>INDEX(products!$A$1:$G$49,MATCH(orders!$D897,products!$A$2:$A$49,0),MATCH(I$1,products!$A$1:$G$1,0))</f>
        <v>Exc</v>
      </c>
      <c r="J897" t="str">
        <f>INDEX(products!$A$1:$G$49,MATCH(orders!$D897,products!$A$2:$A$49,0),MATCH(J$1,products!$A$1:$G$1,0))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41"/>
        <v>158.12499999999997</v>
      </c>
      <c r="N897" t="str">
        <f t="shared" si="42"/>
        <v>Excelsa</v>
      </c>
      <c r="O897" t="str">
        <f t="shared" si="43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VLOOKUP(C898,customers!$A$1:$I$1001,2,0)</f>
        <v>Baxy Cargen</v>
      </c>
      <c r="G898" s="2" t="str">
        <f>IF(VLOOKUP(C898,customers!$A$1:$I$1001,3,0)= 0,"",VLOOKUP(C898,customers!$A$1:$I$1001,3,0))</f>
        <v>bcargenow@geocities.jp</v>
      </c>
      <c r="H898" s="2" t="str">
        <f>VLOOKUP(C898,customers!$A$1:$I$1001,7,0)</f>
        <v>United States</v>
      </c>
      <c r="I898" t="str">
        <f>INDEX(products!$A$1:$G$49,MATCH(orders!$D898,products!$A$2:$A$49,0),MATCH(I$1,products!$A$1:$G$1,0))</f>
        <v>Rob</v>
      </c>
      <c r="J898" t="str">
        <f>INDEX(products!$A$1:$G$49,MATCH(orders!$D898,products!$A$2:$A$49,0),MATCH(J$1,products!$A$1:$G$1,0))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41"/>
        <v>32.22</v>
      </c>
      <c r="N898" t="str">
        <f t="shared" si="42"/>
        <v>Robusta</v>
      </c>
      <c r="O898" t="str">
        <f t="shared" si="43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VLOOKUP(C899,customers!$A$1:$I$1001,2,0)</f>
        <v>Ryann Stickler</v>
      </c>
      <c r="G899" s="2" t="str">
        <f>IF(VLOOKUP(C899,customers!$A$1:$I$1001,3,0)= 0,"",VLOOKUP(C899,customers!$A$1:$I$1001,3,0))</f>
        <v>rsticklerox@printfriendly.com</v>
      </c>
      <c r="H899" s="2" t="str">
        <f>VLOOKUP(C899,customers!$A$1:$I$1001,7,0)</f>
        <v>United Kingdom</v>
      </c>
      <c r="I899" t="str">
        <f>INDEX(products!$A$1:$G$49,MATCH(orders!$D899,products!$A$2:$A$49,0),MATCH(I$1,products!$A$1:$G$1,0))</f>
        <v>Exc</v>
      </c>
      <c r="J899" t="str">
        <f>INDEX(products!$A$1:$G$49,MATCH(orders!$D899,products!$A$2:$A$49,0),MATCH(J$1,products!$A$1:$G$1,0))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4">L899*E899</f>
        <v>24.3</v>
      </c>
      <c r="N899" t="str">
        <f t="shared" si="42"/>
        <v>Excelsa</v>
      </c>
      <c r="O899" t="str">
        <f t="shared" si="43"/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VLOOKUP(C900,customers!$A$1:$I$1001,2,0)</f>
        <v>Daryn Cassius</v>
      </c>
      <c r="G900" s="2" t="str">
        <f>IF(VLOOKUP(C900,customers!$A$1:$I$1001,3,0)= 0,"",VLOOKUP(C900,customers!$A$1:$I$1001,3,0))</f>
        <v/>
      </c>
      <c r="H900" s="2" t="str">
        <f>VLOOKUP(C900,customers!$A$1:$I$1001,7,0)</f>
        <v>United States</v>
      </c>
      <c r="I900" t="str">
        <f>INDEX(products!$A$1:$G$49,MATCH(orders!$D900,products!$A$2:$A$49,0),MATCH(I$1,products!$A$1:$G$1,0))</f>
        <v>Rob</v>
      </c>
      <c r="J900" t="str">
        <f>INDEX(products!$A$1:$G$49,MATCH(orders!$D900,products!$A$2:$A$49,0),MATCH(J$1,products!$A$1:$G$1,0))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4"/>
        <v>35.849999999999994</v>
      </c>
      <c r="N900" t="str">
        <f t="shared" si="42"/>
        <v>Robusta</v>
      </c>
      <c r="O900" t="str">
        <f t="shared" si="43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VLOOKUP(C901,customers!$A$1:$I$1001,2,0)</f>
        <v>Derick Snow</v>
      </c>
      <c r="G901" s="2" t="str">
        <f>IF(VLOOKUP(C901,customers!$A$1:$I$1001,3,0)= 0,"",VLOOKUP(C901,customers!$A$1:$I$1001,3,0))</f>
        <v/>
      </c>
      <c r="H901" s="2" t="str">
        <f>VLOOKUP(C901,customers!$A$1:$I$1001,7,0)</f>
        <v>United States</v>
      </c>
      <c r="I901" t="str">
        <f>INDEX(products!$A$1:$G$49,MATCH(orders!$D901,products!$A$2:$A$49,0),MATCH(I$1,products!$A$1:$G$1,0))</f>
        <v>Lib</v>
      </c>
      <c r="J901" t="str">
        <f>INDEX(products!$A$1:$G$49,MATCH(orders!$D901,products!$A$2:$A$49,0),MATCH(J$1,products!$A$1:$G$1,0))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4"/>
        <v>72.75</v>
      </c>
      <c r="N901" t="str">
        <f t="shared" si="42"/>
        <v>Liberica</v>
      </c>
      <c r="O901" t="str">
        <f t="shared" si="43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VLOOKUP(C902,customers!$A$1:$I$1001,2,0)</f>
        <v>Skelly Dolohunty</v>
      </c>
      <c r="G902" s="2" t="str">
        <f>IF(VLOOKUP(C902,customers!$A$1:$I$1001,3,0)= 0,"",VLOOKUP(C902,customers!$A$1:$I$1001,3,0))</f>
        <v/>
      </c>
      <c r="H902" s="2" t="str">
        <f>VLOOKUP(C902,customers!$A$1:$I$1001,7,0)</f>
        <v>Ireland</v>
      </c>
      <c r="I902" t="str">
        <f>INDEX(products!$A$1:$G$49,MATCH(orders!$D902,products!$A$2:$A$49,0),MATCH(I$1,products!$A$1:$G$1,0))</f>
        <v>Lib</v>
      </c>
      <c r="J902" t="str">
        <f>INDEX(products!$A$1:$G$49,MATCH(orders!$D902,products!$A$2:$A$49,0),MATCH(J$1,products!$A$1:$G$1,0))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4"/>
        <v>47.55</v>
      </c>
      <c r="N902" t="str">
        <f t="shared" si="42"/>
        <v>Liberica</v>
      </c>
      <c r="O902" t="str">
        <f t="shared" si="43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VLOOKUP(C903,customers!$A$1:$I$1001,2,0)</f>
        <v>Drake Jevon</v>
      </c>
      <c r="G903" s="2" t="str">
        <f>IF(VLOOKUP(C903,customers!$A$1:$I$1001,3,0)= 0,"",VLOOKUP(C903,customers!$A$1:$I$1001,3,0))</f>
        <v>djevonp1@ibm.com</v>
      </c>
      <c r="H903" s="2" t="str">
        <f>VLOOKUP(C903,customers!$A$1:$I$1001,7,0)</f>
        <v>United States</v>
      </c>
      <c r="I903" t="str">
        <f>INDEX(products!$A$1:$G$49,MATCH(orders!$D903,products!$A$2:$A$49,0),MATCH(I$1,products!$A$1:$G$1,0))</f>
        <v>Ara</v>
      </c>
      <c r="J903" t="str">
        <f>INDEX(products!$A$1:$G$49,MATCH(orders!$D903,products!$A$2:$A$49,0),MATCH(J$1,products!$A$1:$G$1,0))</f>
        <v>D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4"/>
        <v>3.5849999999999995</v>
      </c>
      <c r="N903" t="str">
        <f t="shared" si="42"/>
        <v>Arabica</v>
      </c>
      <c r="O903" t="str">
        <f t="shared" si="43"/>
        <v>Dark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VLOOKUP(C904,customers!$A$1:$I$1001,2,0)</f>
        <v>Hall Ranner</v>
      </c>
      <c r="G904" s="2" t="str">
        <f>IF(VLOOKUP(C904,customers!$A$1:$I$1001,3,0)= 0,"",VLOOKUP(C904,customers!$A$1:$I$1001,3,0))</f>
        <v>hrannerp2@omniture.com</v>
      </c>
      <c r="H904" s="2" t="str">
        <f>VLOOKUP(C904,customers!$A$1:$I$1001,7,0)</f>
        <v>United States</v>
      </c>
      <c r="I904" t="str">
        <f>INDEX(products!$A$1:$G$49,MATCH(orders!$D904,products!$A$2:$A$49,0),MATCH(I$1,products!$A$1:$G$1,0))</f>
        <v>Exc</v>
      </c>
      <c r="J904" t="str">
        <f>INDEX(products!$A$1:$G$49,MATCH(orders!$D904,products!$A$2:$A$49,0),MATCH(J$1,products!$A$1:$G$1,0))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4"/>
        <v>158.12499999999997</v>
      </c>
      <c r="N904" t="str">
        <f t="shared" si="42"/>
        <v>Excelsa</v>
      </c>
      <c r="O904" t="str">
        <f t="shared" si="43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VLOOKUP(C905,customers!$A$1:$I$1001,2,0)</f>
        <v>Berkly Imrie</v>
      </c>
      <c r="G905" s="2" t="str">
        <f>IF(VLOOKUP(C905,customers!$A$1:$I$1001,3,0)= 0,"",VLOOKUP(C905,customers!$A$1:$I$1001,3,0))</f>
        <v>bimriep3@addtoany.com</v>
      </c>
      <c r="H905" s="2" t="str">
        <f>VLOOKUP(C905,customers!$A$1:$I$1001,7,0)</f>
        <v>United States</v>
      </c>
      <c r="I905" t="str">
        <f>INDEX(products!$A$1:$G$49,MATCH(orders!$D905,products!$A$2:$A$49,0),MATCH(I$1,products!$A$1:$G$1,0))</f>
        <v>Lib</v>
      </c>
      <c r="J905" t="str">
        <f>INDEX(products!$A$1:$G$49,MATCH(orders!$D905,products!$A$2:$A$49,0),MATCH(J$1,products!$A$1:$G$1,0))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4"/>
        <v>17.46</v>
      </c>
      <c r="N905" t="str">
        <f t="shared" si="42"/>
        <v>Liberica</v>
      </c>
      <c r="O905" t="str">
        <f t="shared" si="43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VLOOKUP(C906,customers!$A$1:$I$1001,2,0)</f>
        <v>Dorey Sopper</v>
      </c>
      <c r="G906" s="2" t="str">
        <f>IF(VLOOKUP(C906,customers!$A$1:$I$1001,3,0)= 0,"",VLOOKUP(C906,customers!$A$1:$I$1001,3,0))</f>
        <v>dsopperp4@eventbrite.com</v>
      </c>
      <c r="H906" s="2" t="str">
        <f>VLOOKUP(C906,customers!$A$1:$I$1001,7,0)</f>
        <v>United States</v>
      </c>
      <c r="I906" t="str">
        <f>INDEX(products!$A$1:$G$49,MATCH(orders!$D906,products!$A$2:$A$49,0),MATCH(I$1,products!$A$1:$G$1,0))</f>
        <v>Ara</v>
      </c>
      <c r="J906" t="str">
        <f>INDEX(products!$A$1:$G$49,MATCH(orders!$D906,products!$A$2:$A$49,0),MATCH(J$1,products!$A$1:$G$1,0))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4"/>
        <v>148.92499999999998</v>
      </c>
      <c r="N906" t="str">
        <f t="shared" si="42"/>
        <v>Arabica</v>
      </c>
      <c r="O906" t="str">
        <f t="shared" si="43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VLOOKUP(C907,customers!$A$1:$I$1001,2,0)</f>
        <v>Darcy Lochran</v>
      </c>
      <c r="G907" s="2" t="str">
        <f>IF(VLOOKUP(C907,customers!$A$1:$I$1001,3,0)= 0,"",VLOOKUP(C907,customers!$A$1:$I$1001,3,0))</f>
        <v/>
      </c>
      <c r="H907" s="2" t="str">
        <f>VLOOKUP(C907,customers!$A$1:$I$1001,7,0)</f>
        <v>United States</v>
      </c>
      <c r="I907" t="str">
        <f>INDEX(products!$A$1:$G$49,MATCH(orders!$D907,products!$A$2:$A$49,0),MATCH(I$1,products!$A$1:$G$1,0))</f>
        <v>Ara</v>
      </c>
      <c r="J907" t="str">
        <f>INDEX(products!$A$1:$G$49,MATCH(orders!$D907,products!$A$2:$A$49,0),MATCH(J$1,products!$A$1:$G$1,0))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4"/>
        <v>40.5</v>
      </c>
      <c r="N907" t="str">
        <f t="shared" si="42"/>
        <v>Arabica</v>
      </c>
      <c r="O907" t="str">
        <f t="shared" si="43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VLOOKUP(C908,customers!$A$1:$I$1001,2,0)</f>
        <v>Lauritz Ledgley</v>
      </c>
      <c r="G908" s="2" t="str">
        <f>IF(VLOOKUP(C908,customers!$A$1:$I$1001,3,0)= 0,"",VLOOKUP(C908,customers!$A$1:$I$1001,3,0))</f>
        <v>lledgleyp6@de.vu</v>
      </c>
      <c r="H908" s="2" t="str">
        <f>VLOOKUP(C908,customers!$A$1:$I$1001,7,0)</f>
        <v>United States</v>
      </c>
      <c r="I908" t="str">
        <f>INDEX(products!$A$1:$G$49,MATCH(orders!$D908,products!$A$2:$A$49,0),MATCH(I$1,products!$A$1:$G$1,0))</f>
        <v>Ara</v>
      </c>
      <c r="J908" t="str">
        <f>INDEX(products!$A$1:$G$49,MATCH(orders!$D908,products!$A$2:$A$49,0),MATCH(J$1,products!$A$1:$G$1,0))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4"/>
        <v>27</v>
      </c>
      <c r="N908" t="str">
        <f t="shared" si="42"/>
        <v>Arabica</v>
      </c>
      <c r="O908" t="str">
        <f t="shared" si="43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VLOOKUP(C909,customers!$A$1:$I$1001,2,0)</f>
        <v>Tawnya Menary</v>
      </c>
      <c r="G909" s="2" t="str">
        <f>IF(VLOOKUP(C909,customers!$A$1:$I$1001,3,0)= 0,"",VLOOKUP(C909,customers!$A$1:$I$1001,3,0))</f>
        <v>tmenaryp7@phoca.cz</v>
      </c>
      <c r="H909" s="2" t="str">
        <f>VLOOKUP(C909,customers!$A$1:$I$1001,7,0)</f>
        <v>United States</v>
      </c>
      <c r="I909" t="str">
        <f>INDEX(products!$A$1:$G$49,MATCH(orders!$D909,products!$A$2:$A$49,0),MATCH(I$1,products!$A$1:$G$1,0))</f>
        <v>Lib</v>
      </c>
      <c r="J909" t="str">
        <f>INDEX(products!$A$1:$G$49,MATCH(orders!$D909,products!$A$2:$A$49,0),MATCH(J$1,products!$A$1:$G$1,0))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4"/>
        <v>38.849999999999994</v>
      </c>
      <c r="N909" t="str">
        <f t="shared" si="42"/>
        <v>Liberica</v>
      </c>
      <c r="O909" t="str">
        <f t="shared" si="43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VLOOKUP(C910,customers!$A$1:$I$1001,2,0)</f>
        <v>Gustaf Ciccotti</v>
      </c>
      <c r="G910" s="2" t="str">
        <f>IF(VLOOKUP(C910,customers!$A$1:$I$1001,3,0)= 0,"",VLOOKUP(C910,customers!$A$1:$I$1001,3,0))</f>
        <v>gciccottip8@so-net.ne.jp</v>
      </c>
      <c r="H910" s="2" t="str">
        <f>VLOOKUP(C910,customers!$A$1:$I$1001,7,0)</f>
        <v>United States</v>
      </c>
      <c r="I910" t="str">
        <f>INDEX(products!$A$1:$G$49,MATCH(orders!$D910,products!$A$2:$A$49,0),MATCH(I$1,products!$A$1:$G$1,0))</f>
        <v>Rob</v>
      </c>
      <c r="J910" t="str">
        <f>INDEX(products!$A$1:$G$49,MATCH(orders!$D910,products!$A$2:$A$49,0),MATCH(J$1,products!$A$1:$G$1,0))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4"/>
        <v>59.75</v>
      </c>
      <c r="N910" t="str">
        <f t="shared" si="42"/>
        <v>Robusta</v>
      </c>
      <c r="O910" t="str">
        <f t="shared" si="43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VLOOKUP(C911,customers!$A$1:$I$1001,2,0)</f>
        <v>Bobbe Renner</v>
      </c>
      <c r="G911" s="2" t="str">
        <f>IF(VLOOKUP(C911,customers!$A$1:$I$1001,3,0)= 0,"",VLOOKUP(C911,customers!$A$1:$I$1001,3,0))</f>
        <v/>
      </c>
      <c r="H911" s="2" t="str">
        <f>VLOOKUP(C911,customers!$A$1:$I$1001,7,0)</f>
        <v>United States</v>
      </c>
      <c r="I911" t="str">
        <f>INDEX(products!$A$1:$G$49,MATCH(orders!$D911,products!$A$2:$A$49,0),MATCH(I$1,products!$A$1:$G$1,0))</f>
        <v>Ara</v>
      </c>
      <c r="J911" t="str">
        <f>INDEX(products!$A$1:$G$49,MATCH(orders!$D911,products!$A$2:$A$49,0),MATCH(J$1,products!$A$1:$G$1,0))</f>
        <v>D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4"/>
        <v>10.754999999999999</v>
      </c>
      <c r="N911" t="str">
        <f t="shared" si="42"/>
        <v>Arabica</v>
      </c>
      <c r="O911" t="str">
        <f t="shared" si="43"/>
        <v>Dark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VLOOKUP(C912,customers!$A$1:$I$1001,2,0)</f>
        <v>Wilton Jallin</v>
      </c>
      <c r="G912" s="2" t="str">
        <f>IF(VLOOKUP(C912,customers!$A$1:$I$1001,3,0)= 0,"",VLOOKUP(C912,customers!$A$1:$I$1001,3,0))</f>
        <v>wjallinpa@pcworld.com</v>
      </c>
      <c r="H912" s="2" t="str">
        <f>VLOOKUP(C912,customers!$A$1:$I$1001,7,0)</f>
        <v>United States</v>
      </c>
      <c r="I912" t="str">
        <f>INDEX(products!$A$1:$G$49,MATCH(orders!$D912,products!$A$2:$A$49,0),MATCH(I$1,products!$A$1:$G$1,0))</f>
        <v>Ara</v>
      </c>
      <c r="J912" t="str">
        <f>INDEX(products!$A$1:$G$49,MATCH(orders!$D912,products!$A$2:$A$49,0),MATCH(J$1,products!$A$1:$G$1,0))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4"/>
        <v>91.539999999999992</v>
      </c>
      <c r="N912" t="str">
        <f t="shared" si="42"/>
        <v>Arabica</v>
      </c>
      <c r="O912" t="str">
        <f t="shared" si="43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VLOOKUP(C913,customers!$A$1:$I$1001,2,0)</f>
        <v>Mindy Bogey</v>
      </c>
      <c r="G913" s="2" t="str">
        <f>IF(VLOOKUP(C913,customers!$A$1:$I$1001,3,0)= 0,"",VLOOKUP(C913,customers!$A$1:$I$1001,3,0))</f>
        <v>mbogeypb@thetimes.co.uk</v>
      </c>
      <c r="H913" s="2" t="str">
        <f>VLOOKUP(C913,customers!$A$1:$I$1001,7,0)</f>
        <v>United States</v>
      </c>
      <c r="I913" t="str">
        <f>INDEX(products!$A$1:$G$49,MATCH(orders!$D913,products!$A$2:$A$49,0),MATCH(I$1,products!$A$1:$G$1,0))</f>
        <v>Ara</v>
      </c>
      <c r="J913" t="str">
        <f>INDEX(products!$A$1:$G$49,MATCH(orders!$D913,products!$A$2:$A$49,0),MATCH(J$1,products!$A$1:$G$1,0))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4"/>
        <v>45</v>
      </c>
      <c r="N913" t="str">
        <f t="shared" si="42"/>
        <v>Arabica</v>
      </c>
      <c r="O913" t="str">
        <f t="shared" si="43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VLOOKUP(C914,customers!$A$1:$I$1001,2,0)</f>
        <v>Paulie Fonzone</v>
      </c>
      <c r="G914" s="2" t="str">
        <f>IF(VLOOKUP(C914,customers!$A$1:$I$1001,3,0)= 0,"",VLOOKUP(C914,customers!$A$1:$I$1001,3,0))</f>
        <v/>
      </c>
      <c r="H914" s="2" t="str">
        <f>VLOOKUP(C914,customers!$A$1:$I$1001,7,0)</f>
        <v>United States</v>
      </c>
      <c r="I914" t="str">
        <f>INDEX(products!$A$1:$G$49,MATCH(orders!$D914,products!$A$2:$A$49,0),MATCH(I$1,products!$A$1:$G$1,0))</f>
        <v>Rob</v>
      </c>
      <c r="J914" t="str">
        <f>INDEX(products!$A$1:$G$49,MATCH(orders!$D914,products!$A$2:$A$49,0),MATCH(J$1,products!$A$1:$G$1,0))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4"/>
        <v>137.31</v>
      </c>
      <c r="N914" t="str">
        <f t="shared" ref="N914:N977" si="45">IF(I914="Rob","Robusta",IF(I914 ="Exc","Excelsa",IF(I914="Ara","Arabica",IF(I914="Lib","Liberica",""))))</f>
        <v>Robusta</v>
      </c>
      <c r="O914" t="str">
        <f t="shared" ref="O914:O977" si="46">IF(J914="M","Medium",IF(J914="L","Light",IF(J914="D","Dark")))</f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VLOOKUP(C915,customers!$A$1:$I$1001,2,0)</f>
        <v>Merrile Cobbledick</v>
      </c>
      <c r="G915" s="2" t="str">
        <f>IF(VLOOKUP(C915,customers!$A$1:$I$1001,3,0)= 0,"",VLOOKUP(C915,customers!$A$1:$I$1001,3,0))</f>
        <v>mcobbledickpd@ucsd.edu</v>
      </c>
      <c r="H915" s="2" t="str">
        <f>VLOOKUP(C915,customers!$A$1:$I$1001,7,0)</f>
        <v>United States</v>
      </c>
      <c r="I915" t="str">
        <f>INDEX(products!$A$1:$G$49,MATCH(orders!$D915,products!$A$2:$A$49,0),MATCH(I$1,products!$A$1:$G$1,0))</f>
        <v>Ara</v>
      </c>
      <c r="J915" t="str">
        <f>INDEX(products!$A$1:$G$49,MATCH(orders!$D915,products!$A$2:$A$49,0),MATCH(J$1,products!$A$1:$G$1,0))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4"/>
        <v>6.75</v>
      </c>
      <c r="N915" t="str">
        <f t="shared" si="45"/>
        <v>Arabica</v>
      </c>
      <c r="O915" t="str">
        <f t="shared" si="46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VLOOKUP(C916,customers!$A$1:$I$1001,2,0)</f>
        <v>Antonius Lewry</v>
      </c>
      <c r="G916" s="2" t="str">
        <f>IF(VLOOKUP(C916,customers!$A$1:$I$1001,3,0)= 0,"",VLOOKUP(C916,customers!$A$1:$I$1001,3,0))</f>
        <v>alewrype@whitehouse.gov</v>
      </c>
      <c r="H916" s="2" t="str">
        <f>VLOOKUP(C916,customers!$A$1:$I$1001,7,0)</f>
        <v>United States</v>
      </c>
      <c r="I916" t="str">
        <f>INDEX(products!$A$1:$G$49,MATCH(orders!$D916,products!$A$2:$A$49,0),MATCH(I$1,products!$A$1:$G$1,0))</f>
        <v>Ara</v>
      </c>
      <c r="J916" t="str">
        <f>INDEX(products!$A$1:$G$49,MATCH(orders!$D916,products!$A$2:$A$49,0),MATCH(J$1,products!$A$1:$G$1,0))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4"/>
        <v>45</v>
      </c>
      <c r="N916" t="str">
        <f t="shared" si="45"/>
        <v>Arabica</v>
      </c>
      <c r="O916" t="str">
        <f t="shared" si="46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VLOOKUP(C917,customers!$A$1:$I$1001,2,0)</f>
        <v>Isis Hessel</v>
      </c>
      <c r="G917" s="2" t="str">
        <f>IF(VLOOKUP(C917,customers!$A$1:$I$1001,3,0)= 0,"",VLOOKUP(C917,customers!$A$1:$I$1001,3,0))</f>
        <v>ihesselpf@ox.ac.uk</v>
      </c>
      <c r="H917" s="2" t="str">
        <f>VLOOKUP(C917,customers!$A$1:$I$1001,7,0)</f>
        <v>United States</v>
      </c>
      <c r="I917" t="str">
        <f>INDEX(products!$A$1:$G$49,MATCH(orders!$D917,products!$A$2:$A$49,0),MATCH(I$1,products!$A$1:$G$1,0))</f>
        <v>Exc</v>
      </c>
      <c r="J917" t="str">
        <f>INDEX(products!$A$1:$G$49,MATCH(orders!$D917,products!$A$2:$A$49,0),MATCH(J$1,products!$A$1:$G$1,0))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4"/>
        <v>83.835000000000008</v>
      </c>
      <c r="N917" t="str">
        <f t="shared" si="45"/>
        <v>Excelsa</v>
      </c>
      <c r="O917" t="str">
        <f t="shared" si="46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VLOOKUP(C918,customers!$A$1:$I$1001,2,0)</f>
        <v>Harland Trematick</v>
      </c>
      <c r="G918" s="2" t="str">
        <f>IF(VLOOKUP(C918,customers!$A$1:$I$1001,3,0)= 0,"",VLOOKUP(C918,customers!$A$1:$I$1001,3,0))</f>
        <v/>
      </c>
      <c r="H918" s="2" t="str">
        <f>VLOOKUP(C918,customers!$A$1:$I$1001,7,0)</f>
        <v>Ireland</v>
      </c>
      <c r="I918" t="str">
        <f>INDEX(products!$A$1:$G$49,MATCH(orders!$D918,products!$A$2:$A$49,0),MATCH(I$1,products!$A$1:$G$1,0))</f>
        <v>Exc</v>
      </c>
      <c r="J918" t="str">
        <f>INDEX(products!$A$1:$G$49,MATCH(orders!$D918,products!$A$2:$A$49,0),MATCH(J$1,products!$A$1:$G$1,0))</f>
        <v>M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4"/>
        <v>3.645</v>
      </c>
      <c r="N918" t="str">
        <f t="shared" si="45"/>
        <v>Excelsa</v>
      </c>
      <c r="O918" t="str">
        <f t="shared" si="46"/>
        <v>Medium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VLOOKUP(C919,customers!$A$1:$I$1001,2,0)</f>
        <v>Chloris Sorrell</v>
      </c>
      <c r="G919" s="2" t="str">
        <f>IF(VLOOKUP(C919,customers!$A$1:$I$1001,3,0)= 0,"",VLOOKUP(C919,customers!$A$1:$I$1001,3,0))</f>
        <v>csorrellph@amazon.com</v>
      </c>
      <c r="H919" s="2" t="str">
        <f>VLOOKUP(C919,customers!$A$1:$I$1001,7,0)</f>
        <v>United Kingdom</v>
      </c>
      <c r="I919" t="str">
        <f>INDEX(products!$A$1:$G$49,MATCH(orders!$D919,products!$A$2:$A$49,0),MATCH(I$1,products!$A$1:$G$1,0))</f>
        <v>Ara</v>
      </c>
      <c r="J919" t="str">
        <f>INDEX(products!$A$1:$G$49,MATCH(orders!$D919,products!$A$2:$A$49,0),MATCH(J$1,products!$A$1:$G$1,0))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4"/>
        <v>6.75</v>
      </c>
      <c r="N919" t="str">
        <f t="shared" si="45"/>
        <v>Arabica</v>
      </c>
      <c r="O919" t="str">
        <f t="shared" si="46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VLOOKUP(C920,customers!$A$1:$I$1001,2,0)</f>
        <v>Chloris Sorrell</v>
      </c>
      <c r="G920" s="2" t="str">
        <f>IF(VLOOKUP(C920,customers!$A$1:$I$1001,3,0)= 0,"",VLOOKUP(C920,customers!$A$1:$I$1001,3,0))</f>
        <v>csorrellph@amazon.com</v>
      </c>
      <c r="H920" s="2" t="str">
        <f>VLOOKUP(C920,customers!$A$1:$I$1001,7,0)</f>
        <v>United Kingdom</v>
      </c>
      <c r="I920" t="str">
        <f>INDEX(products!$A$1:$G$49,MATCH(orders!$D920,products!$A$2:$A$49,0),MATCH(I$1,products!$A$1:$G$1,0))</f>
        <v>Exc</v>
      </c>
      <c r="J920" t="str">
        <f>INDEX(products!$A$1:$G$49,MATCH(orders!$D920,products!$A$2:$A$49,0),MATCH(J$1,products!$A$1:$G$1,0))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4"/>
        <v>21.87</v>
      </c>
      <c r="N920" t="str">
        <f t="shared" si="45"/>
        <v>Excelsa</v>
      </c>
      <c r="O920" t="str">
        <f t="shared" si="46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VLOOKUP(C921,customers!$A$1:$I$1001,2,0)</f>
        <v>Quintina Heavyside</v>
      </c>
      <c r="G921" s="2" t="str">
        <f>IF(VLOOKUP(C921,customers!$A$1:$I$1001,3,0)= 0,"",VLOOKUP(C921,customers!$A$1:$I$1001,3,0))</f>
        <v>qheavysidepj@unc.edu</v>
      </c>
      <c r="H921" s="2" t="str">
        <f>VLOOKUP(C921,customers!$A$1:$I$1001,7,0)</f>
        <v>United States</v>
      </c>
      <c r="I921" t="str">
        <f>INDEX(products!$A$1:$G$49,MATCH(orders!$D921,products!$A$2:$A$49,0),MATCH(I$1,products!$A$1:$G$1,0))</f>
        <v>Rob</v>
      </c>
      <c r="J921" t="str">
        <f>INDEX(products!$A$1:$G$49,MATCH(orders!$D921,products!$A$2:$A$49,0),MATCH(J$1,products!$A$1:$G$1,0))</f>
        <v>M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4"/>
        <v>13.424999999999997</v>
      </c>
      <c r="N921" t="str">
        <f t="shared" si="45"/>
        <v>Robusta</v>
      </c>
      <c r="O921" t="str">
        <f t="shared" si="46"/>
        <v>Medium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VLOOKUP(C922,customers!$A$1:$I$1001,2,0)</f>
        <v>Hadley Reuven</v>
      </c>
      <c r="G922" s="2" t="str">
        <f>IF(VLOOKUP(C922,customers!$A$1:$I$1001,3,0)= 0,"",VLOOKUP(C922,customers!$A$1:$I$1001,3,0))</f>
        <v>hreuvenpk@whitehouse.gov</v>
      </c>
      <c r="H922" s="2" t="str">
        <f>VLOOKUP(C922,customers!$A$1:$I$1001,7,0)</f>
        <v>United States</v>
      </c>
      <c r="I922" t="str">
        <f>INDEX(products!$A$1:$G$49,MATCH(orders!$D922,products!$A$2:$A$49,0),MATCH(I$1,products!$A$1:$G$1,0))</f>
        <v>Rob</v>
      </c>
      <c r="J922" t="str">
        <f>INDEX(products!$A$1:$G$49,MATCH(orders!$D922,products!$A$2:$A$49,0),MATCH(J$1,products!$A$1:$G$1,0))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4"/>
        <v>123.50999999999999</v>
      </c>
      <c r="N922" t="str">
        <f t="shared" si="45"/>
        <v>Robusta</v>
      </c>
      <c r="O922" t="str">
        <f t="shared" si="46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VLOOKUP(C923,customers!$A$1:$I$1001,2,0)</f>
        <v>Mitch Attwool</v>
      </c>
      <c r="G923" s="2" t="str">
        <f>IF(VLOOKUP(C923,customers!$A$1:$I$1001,3,0)= 0,"",VLOOKUP(C923,customers!$A$1:$I$1001,3,0))</f>
        <v>mattwoolpl@nba.com</v>
      </c>
      <c r="H923" s="2" t="str">
        <f>VLOOKUP(C923,customers!$A$1:$I$1001,7,0)</f>
        <v>United States</v>
      </c>
      <c r="I923" t="str">
        <f>INDEX(products!$A$1:$G$49,MATCH(orders!$D923,products!$A$2:$A$49,0),MATCH(I$1,products!$A$1:$G$1,0))</f>
        <v>Lib</v>
      </c>
      <c r="J923" t="str">
        <f>INDEX(products!$A$1:$G$49,MATCH(orders!$D923,products!$A$2:$A$49,0),MATCH(J$1,products!$A$1:$G$1,0))</f>
        <v>M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4"/>
        <v>7.77</v>
      </c>
      <c r="N923" t="str">
        <f t="shared" si="45"/>
        <v>Liberica</v>
      </c>
      <c r="O923" t="str">
        <f t="shared" si="46"/>
        <v>Medium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VLOOKUP(C924,customers!$A$1:$I$1001,2,0)</f>
        <v>Charin Maplethorp</v>
      </c>
      <c r="G924" s="2" t="str">
        <f>IF(VLOOKUP(C924,customers!$A$1:$I$1001,3,0)= 0,"",VLOOKUP(C924,customers!$A$1:$I$1001,3,0))</f>
        <v/>
      </c>
      <c r="H924" s="2" t="str">
        <f>VLOOKUP(C924,customers!$A$1:$I$1001,7,0)</f>
        <v>United States</v>
      </c>
      <c r="I924" t="str">
        <f>INDEX(products!$A$1:$G$49,MATCH(orders!$D924,products!$A$2:$A$49,0),MATCH(I$1,products!$A$1:$G$1,0))</f>
        <v>Ara</v>
      </c>
      <c r="J924" t="str">
        <f>INDEX(products!$A$1:$G$49,MATCH(orders!$D924,products!$A$2:$A$49,0),MATCH(J$1,products!$A$1:$G$1,0))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4"/>
        <v>67.5</v>
      </c>
      <c r="N924" t="str">
        <f t="shared" si="45"/>
        <v>Arabica</v>
      </c>
      <c r="O924" t="str">
        <f t="shared" si="46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VLOOKUP(C925,customers!$A$1:$I$1001,2,0)</f>
        <v>Goldie Wynes</v>
      </c>
      <c r="G925" s="2" t="str">
        <f>IF(VLOOKUP(C925,customers!$A$1:$I$1001,3,0)= 0,"",VLOOKUP(C925,customers!$A$1:$I$1001,3,0))</f>
        <v>gwynespn@dagondesign.com</v>
      </c>
      <c r="H925" s="2" t="str">
        <f>VLOOKUP(C925,customers!$A$1:$I$1001,7,0)</f>
        <v>United States</v>
      </c>
      <c r="I925" t="str">
        <f>INDEX(products!$A$1:$G$49,MATCH(orders!$D925,products!$A$2:$A$49,0),MATCH(I$1,products!$A$1:$G$1,0))</f>
        <v>Exc</v>
      </c>
      <c r="J925" t="str">
        <f>INDEX(products!$A$1:$G$49,MATCH(orders!$D925,products!$A$2:$A$49,0),MATCH(J$1,products!$A$1:$G$1,0))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4"/>
        <v>27.945</v>
      </c>
      <c r="N925" t="str">
        <f t="shared" si="45"/>
        <v>Excelsa</v>
      </c>
      <c r="O925" t="str">
        <f t="shared" si="46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VLOOKUP(C926,customers!$A$1:$I$1001,2,0)</f>
        <v>Celie MacCourt</v>
      </c>
      <c r="G926" s="2" t="str">
        <f>IF(VLOOKUP(C926,customers!$A$1:$I$1001,3,0)= 0,"",VLOOKUP(C926,customers!$A$1:$I$1001,3,0))</f>
        <v>cmaccourtpo@amazon.com</v>
      </c>
      <c r="H926" s="2" t="str">
        <f>VLOOKUP(C926,customers!$A$1:$I$1001,7,0)</f>
        <v>United States</v>
      </c>
      <c r="I926" t="str">
        <f>INDEX(products!$A$1:$G$49,MATCH(orders!$D926,products!$A$2:$A$49,0),MATCH(I$1,products!$A$1:$G$1,0))</f>
        <v>Ara</v>
      </c>
      <c r="J926" t="str">
        <f>INDEX(products!$A$1:$G$49,MATCH(orders!$D926,products!$A$2:$A$49,0),MATCH(J$1,products!$A$1:$G$1,0))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4"/>
        <v>89.35499999999999</v>
      </c>
      <c r="N926" t="str">
        <f t="shared" si="45"/>
        <v>Arabica</v>
      </c>
      <c r="O926" t="str">
        <f t="shared" si="46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VLOOKUP(C927,customers!$A$1:$I$1001,2,0)</f>
        <v>Derick Snow</v>
      </c>
      <c r="G927" s="2" t="str">
        <f>IF(VLOOKUP(C927,customers!$A$1:$I$1001,3,0)= 0,"",VLOOKUP(C927,customers!$A$1:$I$1001,3,0))</f>
        <v/>
      </c>
      <c r="H927" s="2" t="str">
        <f>VLOOKUP(C927,customers!$A$1:$I$1001,7,0)</f>
        <v>United States</v>
      </c>
      <c r="I927" t="str">
        <f>INDEX(products!$A$1:$G$49,MATCH(orders!$D927,products!$A$2:$A$49,0),MATCH(I$1,products!$A$1:$G$1,0))</f>
        <v>Ara</v>
      </c>
      <c r="J927" t="str">
        <f>INDEX(products!$A$1:$G$49,MATCH(orders!$D927,products!$A$2:$A$49,0),MATCH(J$1,products!$A$1:$G$1,0))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4"/>
        <v>20.25</v>
      </c>
      <c r="N927" t="str">
        <f t="shared" si="45"/>
        <v>Arabica</v>
      </c>
      <c r="O927" t="str">
        <f t="shared" si="46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VLOOKUP(C928,customers!$A$1:$I$1001,2,0)</f>
        <v>Evy Wilsone</v>
      </c>
      <c r="G928" s="2" t="str">
        <f>IF(VLOOKUP(C928,customers!$A$1:$I$1001,3,0)= 0,"",VLOOKUP(C928,customers!$A$1:$I$1001,3,0))</f>
        <v>ewilsonepq@eepurl.com</v>
      </c>
      <c r="H928" s="2" t="str">
        <f>VLOOKUP(C928,customers!$A$1:$I$1001,7,0)</f>
        <v>United States</v>
      </c>
      <c r="I928" t="str">
        <f>INDEX(products!$A$1:$G$49,MATCH(orders!$D928,products!$A$2:$A$49,0),MATCH(I$1,products!$A$1:$G$1,0))</f>
        <v>Ara</v>
      </c>
      <c r="J928" t="str">
        <f>INDEX(products!$A$1:$G$49,MATCH(orders!$D928,products!$A$2:$A$49,0),MATCH(J$1,products!$A$1:$G$1,0))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4"/>
        <v>33.75</v>
      </c>
      <c r="N928" t="str">
        <f t="shared" si="45"/>
        <v>Arabica</v>
      </c>
      <c r="O928" t="str">
        <f t="shared" si="46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VLOOKUP(C929,customers!$A$1:$I$1001,2,0)</f>
        <v>Dolores Duffie</v>
      </c>
      <c r="G929" s="2" t="str">
        <f>IF(VLOOKUP(C929,customers!$A$1:$I$1001,3,0)= 0,"",VLOOKUP(C929,customers!$A$1:$I$1001,3,0))</f>
        <v>dduffiepr@time.com</v>
      </c>
      <c r="H929" s="2" t="str">
        <f>VLOOKUP(C929,customers!$A$1:$I$1001,7,0)</f>
        <v>United States</v>
      </c>
      <c r="I929" t="str">
        <f>INDEX(products!$A$1:$G$49,MATCH(orders!$D929,products!$A$2:$A$49,0),MATCH(I$1,products!$A$1:$G$1,0))</f>
        <v>Exc</v>
      </c>
      <c r="J929" t="str">
        <f>INDEX(products!$A$1:$G$49,MATCH(orders!$D929,products!$A$2:$A$49,0),MATCH(J$1,products!$A$1:$G$1,0))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4"/>
        <v>111.78</v>
      </c>
      <c r="N929" t="str">
        <f t="shared" si="45"/>
        <v>Excelsa</v>
      </c>
      <c r="O929" t="str">
        <f t="shared" si="46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VLOOKUP(C930,customers!$A$1:$I$1001,2,0)</f>
        <v>Mathilda Matiasek</v>
      </c>
      <c r="G930" s="2" t="str">
        <f>IF(VLOOKUP(C930,customers!$A$1:$I$1001,3,0)= 0,"",VLOOKUP(C930,customers!$A$1:$I$1001,3,0))</f>
        <v>mmatiasekps@ucoz.ru</v>
      </c>
      <c r="H930" s="2" t="str">
        <f>VLOOKUP(C930,customers!$A$1:$I$1001,7,0)</f>
        <v>United States</v>
      </c>
      <c r="I930" t="str">
        <f>INDEX(products!$A$1:$G$49,MATCH(orders!$D930,products!$A$2:$A$49,0),MATCH(I$1,products!$A$1:$G$1,0))</f>
        <v>Exc</v>
      </c>
      <c r="J930" t="str">
        <f>INDEX(products!$A$1:$G$49,MATCH(orders!$D930,products!$A$2:$A$49,0),MATCH(J$1,products!$A$1:$G$1,0))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4"/>
        <v>63.249999999999993</v>
      </c>
      <c r="N930" t="str">
        <f t="shared" si="45"/>
        <v>Excelsa</v>
      </c>
      <c r="O930" t="str">
        <f t="shared" si="46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VLOOKUP(C931,customers!$A$1:$I$1001,2,0)</f>
        <v>Jarred Camillo</v>
      </c>
      <c r="G931" s="2" t="str">
        <f>IF(VLOOKUP(C931,customers!$A$1:$I$1001,3,0)= 0,"",VLOOKUP(C931,customers!$A$1:$I$1001,3,0))</f>
        <v>jcamillopt@shinystat.com</v>
      </c>
      <c r="H931" s="2" t="str">
        <f>VLOOKUP(C931,customers!$A$1:$I$1001,7,0)</f>
        <v>United States</v>
      </c>
      <c r="I931" t="str">
        <f>INDEX(products!$A$1:$G$49,MATCH(orders!$D931,products!$A$2:$A$49,0),MATCH(I$1,products!$A$1:$G$1,0))</f>
        <v>Lib</v>
      </c>
      <c r="J931" t="str">
        <f>INDEX(products!$A$1:$G$49,MATCH(orders!$D931,products!$A$2:$A$49,0),MATCH(J$1,products!$A$1:$G$1,0))</f>
        <v>D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4"/>
        <v>8.91</v>
      </c>
      <c r="N931" t="str">
        <f t="shared" si="45"/>
        <v>Liberica</v>
      </c>
      <c r="O931" t="str">
        <f t="shared" si="46"/>
        <v>Dark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VLOOKUP(C932,customers!$A$1:$I$1001,2,0)</f>
        <v>Kameko Philbrick</v>
      </c>
      <c r="G932" s="2" t="str">
        <f>IF(VLOOKUP(C932,customers!$A$1:$I$1001,3,0)= 0,"",VLOOKUP(C932,customers!$A$1:$I$1001,3,0))</f>
        <v>kphilbrickpu@cdc.gov</v>
      </c>
      <c r="H932" s="2" t="str">
        <f>VLOOKUP(C932,customers!$A$1:$I$1001,7,0)</f>
        <v>United States</v>
      </c>
      <c r="I932" t="str">
        <f>INDEX(products!$A$1:$G$49,MATCH(orders!$D932,products!$A$2:$A$49,0),MATCH(I$1,products!$A$1:$G$1,0))</f>
        <v>Exc</v>
      </c>
      <c r="J932" t="str">
        <f>INDEX(products!$A$1:$G$49,MATCH(orders!$D932,products!$A$2:$A$49,0),MATCH(J$1,products!$A$1:$G$1,0))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4"/>
        <v>12.15</v>
      </c>
      <c r="N932" t="str">
        <f t="shared" si="45"/>
        <v>Excelsa</v>
      </c>
      <c r="O932" t="str">
        <f t="shared" si="46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VLOOKUP(C933,customers!$A$1:$I$1001,2,0)</f>
        <v>Mallory Shrimpling</v>
      </c>
      <c r="G933" s="2" t="str">
        <f>IF(VLOOKUP(C933,customers!$A$1:$I$1001,3,0)= 0,"",VLOOKUP(C933,customers!$A$1:$I$1001,3,0))</f>
        <v/>
      </c>
      <c r="H933" s="2" t="str">
        <f>VLOOKUP(C933,customers!$A$1:$I$1001,7,0)</f>
        <v>United States</v>
      </c>
      <c r="I933" t="str">
        <f>INDEX(products!$A$1:$G$49,MATCH(orders!$D933,products!$A$2:$A$49,0),MATCH(I$1,products!$A$1:$G$1,0))</f>
        <v>Ara</v>
      </c>
      <c r="J933" t="str">
        <f>INDEX(products!$A$1:$G$49,MATCH(orders!$D933,products!$A$2:$A$49,0),MATCH(J$1,products!$A$1:$G$1,0))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4"/>
        <v>23.88</v>
      </c>
      <c r="N933" t="str">
        <f t="shared" si="45"/>
        <v>Arabica</v>
      </c>
      <c r="O933" t="str">
        <f t="shared" si="46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VLOOKUP(C934,customers!$A$1:$I$1001,2,0)</f>
        <v>Barnett Sillis</v>
      </c>
      <c r="G934" s="2" t="str">
        <f>IF(VLOOKUP(C934,customers!$A$1:$I$1001,3,0)= 0,"",VLOOKUP(C934,customers!$A$1:$I$1001,3,0))</f>
        <v>bsillispw@istockphoto.com</v>
      </c>
      <c r="H934" s="2" t="str">
        <f>VLOOKUP(C934,customers!$A$1:$I$1001,7,0)</f>
        <v>United States</v>
      </c>
      <c r="I934" t="str">
        <f>INDEX(products!$A$1:$G$49,MATCH(orders!$D934,products!$A$2:$A$49,0),MATCH(I$1,products!$A$1:$G$1,0))</f>
        <v>Exc</v>
      </c>
      <c r="J934" t="str">
        <f>INDEX(products!$A$1:$G$49,MATCH(orders!$D934,products!$A$2:$A$49,0),MATCH(J$1,products!$A$1:$G$1,0))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4"/>
        <v>55</v>
      </c>
      <c r="N934" t="str">
        <f t="shared" si="45"/>
        <v>Excelsa</v>
      </c>
      <c r="O934" t="str">
        <f t="shared" si="46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VLOOKUP(C935,customers!$A$1:$I$1001,2,0)</f>
        <v>Brenn Dundredge</v>
      </c>
      <c r="G935" s="2" t="str">
        <f>IF(VLOOKUP(C935,customers!$A$1:$I$1001,3,0)= 0,"",VLOOKUP(C935,customers!$A$1:$I$1001,3,0))</f>
        <v/>
      </c>
      <c r="H935" s="2" t="str">
        <f>VLOOKUP(C935,customers!$A$1:$I$1001,7,0)</f>
        <v>United States</v>
      </c>
      <c r="I935" t="str">
        <f>INDEX(products!$A$1:$G$49,MATCH(orders!$D935,products!$A$2:$A$49,0),MATCH(I$1,products!$A$1:$G$1,0))</f>
        <v>Rob</v>
      </c>
      <c r="J935" t="str">
        <f>INDEX(products!$A$1:$G$49,MATCH(orders!$D935,products!$A$2:$A$49,0),MATCH(J$1,products!$A$1:$G$1,0))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4"/>
        <v>26.849999999999998</v>
      </c>
      <c r="N935" t="str">
        <f t="shared" si="45"/>
        <v>Robusta</v>
      </c>
      <c r="O935" t="str">
        <f t="shared" si="46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VLOOKUP(C936,customers!$A$1:$I$1001,2,0)</f>
        <v>Read Cutts</v>
      </c>
      <c r="G936" s="2" t="str">
        <f>IF(VLOOKUP(C936,customers!$A$1:$I$1001,3,0)= 0,"",VLOOKUP(C936,customers!$A$1:$I$1001,3,0))</f>
        <v>rcuttspy@techcrunch.com</v>
      </c>
      <c r="H936" s="2" t="str">
        <f>VLOOKUP(C936,customers!$A$1:$I$1001,7,0)</f>
        <v>United States</v>
      </c>
      <c r="I936" t="str">
        <f>INDEX(products!$A$1:$G$49,MATCH(orders!$D936,products!$A$2:$A$49,0),MATCH(I$1,products!$A$1:$G$1,0))</f>
        <v>Rob</v>
      </c>
      <c r="J936" t="str">
        <f>INDEX(products!$A$1:$G$49,MATCH(orders!$D936,products!$A$2:$A$49,0),MATCH(J$1,products!$A$1:$G$1,0))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4"/>
        <v>114.42499999999998</v>
      </c>
      <c r="N936" t="str">
        <f t="shared" si="45"/>
        <v>Robusta</v>
      </c>
      <c r="O936" t="str">
        <f t="shared" si="46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VLOOKUP(C937,customers!$A$1:$I$1001,2,0)</f>
        <v>Michale Delves</v>
      </c>
      <c r="G937" s="2" t="str">
        <f>IF(VLOOKUP(C937,customers!$A$1:$I$1001,3,0)= 0,"",VLOOKUP(C937,customers!$A$1:$I$1001,3,0))</f>
        <v>mdelvespz@nature.com</v>
      </c>
      <c r="H937" s="2" t="str">
        <f>VLOOKUP(C937,customers!$A$1:$I$1001,7,0)</f>
        <v>United States</v>
      </c>
      <c r="I937" t="str">
        <f>INDEX(products!$A$1:$G$49,MATCH(orders!$D937,products!$A$2:$A$49,0),MATCH(I$1,products!$A$1:$G$1,0))</f>
        <v>Ara</v>
      </c>
      <c r="J937" t="str">
        <f>INDEX(products!$A$1:$G$49,MATCH(orders!$D937,products!$A$2:$A$49,0),MATCH(J$1,products!$A$1:$G$1,0))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4"/>
        <v>155.24999999999997</v>
      </c>
      <c r="N937" t="str">
        <f t="shared" si="45"/>
        <v>Arabica</v>
      </c>
      <c r="O937" t="str">
        <f t="shared" si="46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VLOOKUP(C938,customers!$A$1:$I$1001,2,0)</f>
        <v>Devland Gritton</v>
      </c>
      <c r="G938" s="2" t="str">
        <f>IF(VLOOKUP(C938,customers!$A$1:$I$1001,3,0)= 0,"",VLOOKUP(C938,customers!$A$1:$I$1001,3,0))</f>
        <v>dgrittonq0@nydailynews.com</v>
      </c>
      <c r="H938" s="2" t="str">
        <f>VLOOKUP(C938,customers!$A$1:$I$1001,7,0)</f>
        <v>United States</v>
      </c>
      <c r="I938" t="str">
        <f>INDEX(products!$A$1:$G$49,MATCH(orders!$D938,products!$A$2:$A$49,0),MATCH(I$1,products!$A$1:$G$1,0))</f>
        <v>Lib</v>
      </c>
      <c r="J938" t="str">
        <f>INDEX(products!$A$1:$G$49,MATCH(orders!$D938,products!$A$2:$A$49,0),MATCH(J$1,products!$A$1:$G$1,0))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4"/>
        <v>23.31</v>
      </c>
      <c r="N938" t="str">
        <f t="shared" si="45"/>
        <v>Liberica</v>
      </c>
      <c r="O938" t="str">
        <f t="shared" si="46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VLOOKUP(C939,customers!$A$1:$I$1001,2,0)</f>
        <v>Devland Gritton</v>
      </c>
      <c r="G939" s="2" t="str">
        <f>IF(VLOOKUP(C939,customers!$A$1:$I$1001,3,0)= 0,"",VLOOKUP(C939,customers!$A$1:$I$1001,3,0))</f>
        <v>dgrittonq0@nydailynews.com</v>
      </c>
      <c r="H939" s="2" t="str">
        <f>VLOOKUP(C939,customers!$A$1:$I$1001,7,0)</f>
        <v>United States</v>
      </c>
      <c r="I939" t="str">
        <f>INDEX(products!$A$1:$G$49,MATCH(orders!$D939,products!$A$2:$A$49,0),MATCH(I$1,products!$A$1:$G$1,0))</f>
        <v>Rob</v>
      </c>
      <c r="J939" t="str">
        <f>INDEX(products!$A$1:$G$49,MATCH(orders!$D939,products!$A$2:$A$49,0),MATCH(J$1,products!$A$1:$G$1,0))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4"/>
        <v>91.539999999999992</v>
      </c>
      <c r="N939" t="str">
        <f t="shared" si="45"/>
        <v>Robusta</v>
      </c>
      <c r="O939" t="str">
        <f t="shared" si="46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VLOOKUP(C940,customers!$A$1:$I$1001,2,0)</f>
        <v>Dell Gut</v>
      </c>
      <c r="G940" s="2" t="str">
        <f>IF(VLOOKUP(C940,customers!$A$1:$I$1001,3,0)= 0,"",VLOOKUP(C940,customers!$A$1:$I$1001,3,0))</f>
        <v>dgutq2@umich.edu</v>
      </c>
      <c r="H940" s="2" t="str">
        <f>VLOOKUP(C940,customers!$A$1:$I$1001,7,0)</f>
        <v>United States</v>
      </c>
      <c r="I940" t="str">
        <f>INDEX(products!$A$1:$G$49,MATCH(orders!$D940,products!$A$2:$A$49,0),MATCH(I$1,products!$A$1:$G$1,0))</f>
        <v>Exc</v>
      </c>
      <c r="J940" t="str">
        <f>INDEX(products!$A$1:$G$49,MATCH(orders!$D940,products!$A$2:$A$49,0),MATCH(J$1,products!$A$1:$G$1,0))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4"/>
        <v>74.25</v>
      </c>
      <c r="N940" t="str">
        <f t="shared" si="45"/>
        <v>Excelsa</v>
      </c>
      <c r="O940" t="str">
        <f t="shared" si="46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VLOOKUP(C941,customers!$A$1:$I$1001,2,0)</f>
        <v>Willy Pummery</v>
      </c>
      <c r="G941" s="2" t="str">
        <f>IF(VLOOKUP(C941,customers!$A$1:$I$1001,3,0)= 0,"",VLOOKUP(C941,customers!$A$1:$I$1001,3,0))</f>
        <v>wpummeryq3@topsy.com</v>
      </c>
      <c r="H941" s="2" t="str">
        <f>VLOOKUP(C941,customers!$A$1:$I$1001,7,0)</f>
        <v>United States</v>
      </c>
      <c r="I941" t="str">
        <f>INDEX(products!$A$1:$G$49,MATCH(orders!$D941,products!$A$2:$A$49,0),MATCH(I$1,products!$A$1:$G$1,0))</f>
        <v>Rob</v>
      </c>
      <c r="J941" t="str">
        <f>INDEX(products!$A$1:$G$49,MATCH(orders!$D941,products!$A$2:$A$49,0),MATCH(J$1,products!$A$1:$G$1,0))</f>
        <v>D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4"/>
        <v>28.53</v>
      </c>
      <c r="N941" t="str">
        <f t="shared" si="45"/>
        <v>Robusta</v>
      </c>
      <c r="O941" t="str">
        <f t="shared" si="46"/>
        <v>Dark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VLOOKUP(C942,customers!$A$1:$I$1001,2,0)</f>
        <v>Geoffrey Siuda</v>
      </c>
      <c r="G942" s="2" t="str">
        <f>IF(VLOOKUP(C942,customers!$A$1:$I$1001,3,0)= 0,"",VLOOKUP(C942,customers!$A$1:$I$1001,3,0))</f>
        <v>gsiudaq4@nytimes.com</v>
      </c>
      <c r="H942" s="2" t="str">
        <f>VLOOKUP(C942,customers!$A$1:$I$1001,7,0)</f>
        <v>United States</v>
      </c>
      <c r="I942" t="str">
        <f>INDEX(products!$A$1:$G$49,MATCH(orders!$D942,products!$A$2:$A$49,0),MATCH(I$1,products!$A$1:$G$1,0))</f>
        <v>Rob</v>
      </c>
      <c r="J942" t="str">
        <f>INDEX(products!$A$1:$G$49,MATCH(orders!$D942,products!$A$2:$A$49,0),MATCH(J$1,products!$A$1:$G$1,0))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4"/>
        <v>14.339999999999998</v>
      </c>
      <c r="N942" t="str">
        <f t="shared" si="45"/>
        <v>Robusta</v>
      </c>
      <c r="O942" t="str">
        <f t="shared" si="46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VLOOKUP(C943,customers!$A$1:$I$1001,2,0)</f>
        <v>Henderson Crowne</v>
      </c>
      <c r="G943" s="2" t="str">
        <f>IF(VLOOKUP(C943,customers!$A$1:$I$1001,3,0)= 0,"",VLOOKUP(C943,customers!$A$1:$I$1001,3,0))</f>
        <v>hcrowneq5@wufoo.com</v>
      </c>
      <c r="H943" s="2" t="str">
        <f>VLOOKUP(C943,customers!$A$1:$I$1001,7,0)</f>
        <v>Ireland</v>
      </c>
      <c r="I943" t="str">
        <f>INDEX(products!$A$1:$G$49,MATCH(orders!$D943,products!$A$2:$A$49,0),MATCH(I$1,products!$A$1:$G$1,0))</f>
        <v>Ara</v>
      </c>
      <c r="J943" t="str">
        <f>INDEX(products!$A$1:$G$49,MATCH(orders!$D943,products!$A$2:$A$49,0),MATCH(J$1,products!$A$1:$G$1,0))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4"/>
        <v>15.54</v>
      </c>
      <c r="N943" t="str">
        <f t="shared" si="45"/>
        <v>Arabica</v>
      </c>
      <c r="O943" t="str">
        <f t="shared" si="46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VLOOKUP(C944,customers!$A$1:$I$1001,2,0)</f>
        <v>Vernor Pawsey</v>
      </c>
      <c r="G944" s="2" t="str">
        <f>IF(VLOOKUP(C944,customers!$A$1:$I$1001,3,0)= 0,"",VLOOKUP(C944,customers!$A$1:$I$1001,3,0))</f>
        <v>vpawseyq6@tiny.cc</v>
      </c>
      <c r="H944" s="2" t="str">
        <f>VLOOKUP(C944,customers!$A$1:$I$1001,7,0)</f>
        <v>United States</v>
      </c>
      <c r="I944" t="str">
        <f>INDEX(products!$A$1:$G$49,MATCH(orders!$D944,products!$A$2:$A$49,0),MATCH(I$1,products!$A$1:$G$1,0))</f>
        <v>Rob</v>
      </c>
      <c r="J944" t="str">
        <f>INDEX(products!$A$1:$G$49,MATCH(orders!$D944,products!$A$2:$A$49,0),MATCH(J$1,products!$A$1:$G$1,0))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4"/>
        <v>35.849999999999994</v>
      </c>
      <c r="N944" t="str">
        <f t="shared" si="45"/>
        <v>Robusta</v>
      </c>
      <c r="O944" t="str">
        <f t="shared" si="46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VLOOKUP(C945,customers!$A$1:$I$1001,2,0)</f>
        <v>Augustin Waterhouse</v>
      </c>
      <c r="G945" s="2" t="str">
        <f>IF(VLOOKUP(C945,customers!$A$1:$I$1001,3,0)= 0,"",VLOOKUP(C945,customers!$A$1:$I$1001,3,0))</f>
        <v>awaterhouseq7@istockphoto.com</v>
      </c>
      <c r="H945" s="2" t="str">
        <f>VLOOKUP(C945,customers!$A$1:$I$1001,7,0)</f>
        <v>United States</v>
      </c>
      <c r="I945" t="str">
        <f>INDEX(products!$A$1:$G$49,MATCH(orders!$D945,products!$A$2:$A$49,0),MATCH(I$1,products!$A$1:$G$1,0))</f>
        <v>Ara</v>
      </c>
      <c r="J945" t="str">
        <f>INDEX(products!$A$1:$G$49,MATCH(orders!$D945,products!$A$2:$A$49,0),MATCH(J$1,products!$A$1:$G$1,0))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4"/>
        <v>46.62</v>
      </c>
      <c r="N945" t="str">
        <f t="shared" si="45"/>
        <v>Arabica</v>
      </c>
      <c r="O945" t="str">
        <f t="shared" si="46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VLOOKUP(C946,customers!$A$1:$I$1001,2,0)</f>
        <v>Fanchon Haughian</v>
      </c>
      <c r="G946" s="2" t="str">
        <f>IF(VLOOKUP(C946,customers!$A$1:$I$1001,3,0)= 0,"",VLOOKUP(C946,customers!$A$1:$I$1001,3,0))</f>
        <v>fhaughianq8@1688.com</v>
      </c>
      <c r="H946" s="2" t="str">
        <f>VLOOKUP(C946,customers!$A$1:$I$1001,7,0)</f>
        <v>United States</v>
      </c>
      <c r="I946" t="str">
        <f>INDEX(products!$A$1:$G$49,MATCH(orders!$D946,products!$A$2:$A$49,0),MATCH(I$1,products!$A$1:$G$1,0))</f>
        <v>Rob</v>
      </c>
      <c r="J946" t="str">
        <f>INDEX(products!$A$1:$G$49,MATCH(orders!$D946,products!$A$2:$A$49,0),MATCH(J$1,products!$A$1:$G$1,0))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4"/>
        <v>35.849999999999994</v>
      </c>
      <c r="N946" t="str">
        <f t="shared" si="45"/>
        <v>Robusta</v>
      </c>
      <c r="O946" t="str">
        <f t="shared" si="46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VLOOKUP(C947,customers!$A$1:$I$1001,2,0)</f>
        <v>Jaimie Hatz</v>
      </c>
      <c r="G947" s="2" t="str">
        <f>IF(VLOOKUP(C947,customers!$A$1:$I$1001,3,0)= 0,"",VLOOKUP(C947,customers!$A$1:$I$1001,3,0))</f>
        <v/>
      </c>
      <c r="H947" s="2" t="str">
        <f>VLOOKUP(C947,customers!$A$1:$I$1001,7,0)</f>
        <v>United States</v>
      </c>
      <c r="I947" t="str">
        <f>INDEX(products!$A$1:$G$49,MATCH(orders!$D947,products!$A$2:$A$49,0),MATCH(I$1,products!$A$1:$G$1,0))</f>
        <v>Lib</v>
      </c>
      <c r="J947" t="str">
        <f>INDEX(products!$A$1:$G$49,MATCH(orders!$D947,products!$A$2:$A$49,0),MATCH(J$1,products!$A$1:$G$1,0))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4"/>
        <v>119.13999999999999</v>
      </c>
      <c r="N947" t="str">
        <f t="shared" si="45"/>
        <v>Liberica</v>
      </c>
      <c r="O947" t="str">
        <f t="shared" si="46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VLOOKUP(C948,customers!$A$1:$I$1001,2,0)</f>
        <v>Edeline Edney</v>
      </c>
      <c r="G948" s="2" t="str">
        <f>IF(VLOOKUP(C948,customers!$A$1:$I$1001,3,0)= 0,"",VLOOKUP(C948,customers!$A$1:$I$1001,3,0))</f>
        <v/>
      </c>
      <c r="H948" s="2" t="str">
        <f>VLOOKUP(C948,customers!$A$1:$I$1001,7,0)</f>
        <v>United States</v>
      </c>
      <c r="I948" t="str">
        <f>INDEX(products!$A$1:$G$49,MATCH(orders!$D948,products!$A$2:$A$49,0),MATCH(I$1,products!$A$1:$G$1,0))</f>
        <v>Lib</v>
      </c>
      <c r="J948" t="str">
        <f>INDEX(products!$A$1:$G$49,MATCH(orders!$D948,products!$A$2:$A$49,0),MATCH(J$1,products!$A$1:$G$1,0))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4"/>
        <v>23.31</v>
      </c>
      <c r="N948" t="str">
        <f t="shared" si="45"/>
        <v>Liberica</v>
      </c>
      <c r="O948" t="str">
        <f t="shared" si="46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VLOOKUP(C949,customers!$A$1:$I$1001,2,0)</f>
        <v>Rickie Faltin</v>
      </c>
      <c r="G949" s="2" t="str">
        <f>IF(VLOOKUP(C949,customers!$A$1:$I$1001,3,0)= 0,"",VLOOKUP(C949,customers!$A$1:$I$1001,3,0))</f>
        <v>rfaltinqb@topsy.com</v>
      </c>
      <c r="H949" s="2" t="str">
        <f>VLOOKUP(C949,customers!$A$1:$I$1001,7,0)</f>
        <v>Ireland</v>
      </c>
      <c r="I949" t="str">
        <f>INDEX(products!$A$1:$G$49,MATCH(orders!$D949,products!$A$2:$A$49,0),MATCH(I$1,products!$A$1:$G$1,0))</f>
        <v>Ara</v>
      </c>
      <c r="J949" t="str">
        <f>INDEX(products!$A$1:$G$49,MATCH(orders!$D949,products!$A$2:$A$49,0),MATCH(J$1,products!$A$1:$G$1,0))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4"/>
        <v>11.25</v>
      </c>
      <c r="N949" t="str">
        <f t="shared" si="45"/>
        <v>Arabica</v>
      </c>
      <c r="O949" t="str">
        <f t="shared" si="46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VLOOKUP(C950,customers!$A$1:$I$1001,2,0)</f>
        <v>Gnni Cheeke</v>
      </c>
      <c r="G950" s="2" t="str">
        <f>IF(VLOOKUP(C950,customers!$A$1:$I$1001,3,0)= 0,"",VLOOKUP(C950,customers!$A$1:$I$1001,3,0))</f>
        <v>gcheekeqc@sitemeter.com</v>
      </c>
      <c r="H950" s="2" t="str">
        <f>VLOOKUP(C950,customers!$A$1:$I$1001,7,0)</f>
        <v>United Kingdom</v>
      </c>
      <c r="I950" t="str">
        <f>INDEX(products!$A$1:$G$49,MATCH(orders!$D950,products!$A$2:$A$49,0),MATCH(I$1,products!$A$1:$G$1,0))</f>
        <v>Exc</v>
      </c>
      <c r="J950" t="str">
        <f>INDEX(products!$A$1:$G$49,MATCH(orders!$D950,products!$A$2:$A$49,0),MATCH(J$1,products!$A$1:$G$1,0))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4"/>
        <v>83.835000000000008</v>
      </c>
      <c r="N950" t="str">
        <f t="shared" si="45"/>
        <v>Excelsa</v>
      </c>
      <c r="O950" t="str">
        <f t="shared" si="46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VLOOKUP(C951,customers!$A$1:$I$1001,2,0)</f>
        <v>Gwenni Ratt</v>
      </c>
      <c r="G951" s="2" t="str">
        <f>IF(VLOOKUP(C951,customers!$A$1:$I$1001,3,0)= 0,"",VLOOKUP(C951,customers!$A$1:$I$1001,3,0))</f>
        <v>grattqd@phpbb.com</v>
      </c>
      <c r="H951" s="2" t="str">
        <f>VLOOKUP(C951,customers!$A$1:$I$1001,7,0)</f>
        <v>Ireland</v>
      </c>
      <c r="I951" t="str">
        <f>INDEX(products!$A$1:$G$49,MATCH(orders!$D951,products!$A$2:$A$49,0),MATCH(I$1,products!$A$1:$G$1,0))</f>
        <v>Rob</v>
      </c>
      <c r="J951" t="str">
        <f>INDEX(products!$A$1:$G$49,MATCH(orders!$D951,products!$A$2:$A$49,0),MATCH(J$1,products!$A$1:$G$1,0))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4"/>
        <v>109.93999999999998</v>
      </c>
      <c r="N951" t="str">
        <f t="shared" si="45"/>
        <v>Robusta</v>
      </c>
      <c r="O951" t="str">
        <f t="shared" si="46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VLOOKUP(C952,customers!$A$1:$I$1001,2,0)</f>
        <v>Johnath Fairebrother</v>
      </c>
      <c r="G952" s="2" t="str">
        <f>IF(VLOOKUP(C952,customers!$A$1:$I$1001,3,0)= 0,"",VLOOKUP(C952,customers!$A$1:$I$1001,3,0))</f>
        <v/>
      </c>
      <c r="H952" s="2" t="str">
        <f>VLOOKUP(C952,customers!$A$1:$I$1001,7,0)</f>
        <v>United States</v>
      </c>
      <c r="I952" t="str">
        <f>INDEX(products!$A$1:$G$49,MATCH(orders!$D952,products!$A$2:$A$49,0),MATCH(I$1,products!$A$1:$G$1,0))</f>
        <v>Ara</v>
      </c>
      <c r="J952" t="str">
        <f>INDEX(products!$A$1:$G$49,MATCH(orders!$D952,products!$A$2:$A$49,0),MATCH(J$1,products!$A$1:$G$1,0))</f>
        <v>D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4"/>
        <v>14.339999999999998</v>
      </c>
      <c r="N952" t="str">
        <f t="shared" si="45"/>
        <v>Arabica</v>
      </c>
      <c r="O952" t="str">
        <f t="shared" si="46"/>
        <v>Dark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VLOOKUP(C953,customers!$A$1:$I$1001,2,0)</f>
        <v>Ingamar Eberlein</v>
      </c>
      <c r="G953" s="2" t="str">
        <f>IF(VLOOKUP(C953,customers!$A$1:$I$1001,3,0)= 0,"",VLOOKUP(C953,customers!$A$1:$I$1001,3,0))</f>
        <v>ieberleinqf@hc360.com</v>
      </c>
      <c r="H953" s="2" t="str">
        <f>VLOOKUP(C953,customers!$A$1:$I$1001,7,0)</f>
        <v>United States</v>
      </c>
      <c r="I953" t="str">
        <f>INDEX(products!$A$1:$G$49,MATCH(orders!$D953,products!$A$2:$A$49,0),MATCH(I$1,products!$A$1:$G$1,0))</f>
        <v>Ara</v>
      </c>
      <c r="J953" t="str">
        <f>INDEX(products!$A$1:$G$49,MATCH(orders!$D953,products!$A$2:$A$49,0),MATCH(J$1,products!$A$1:$G$1,0))</f>
        <v>D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4"/>
        <v>21.509999999999998</v>
      </c>
      <c r="N953" t="str">
        <f t="shared" si="45"/>
        <v>Arabica</v>
      </c>
      <c r="O953" t="str">
        <f t="shared" si="46"/>
        <v>Dark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VLOOKUP(C954,customers!$A$1:$I$1001,2,0)</f>
        <v>Jilly Dreng</v>
      </c>
      <c r="G954" s="2" t="str">
        <f>IF(VLOOKUP(C954,customers!$A$1:$I$1001,3,0)= 0,"",VLOOKUP(C954,customers!$A$1:$I$1001,3,0))</f>
        <v>jdrengqg@uiuc.edu</v>
      </c>
      <c r="H954" s="2" t="str">
        <f>VLOOKUP(C954,customers!$A$1:$I$1001,7,0)</f>
        <v>Ireland</v>
      </c>
      <c r="I954" t="str">
        <f>INDEX(products!$A$1:$G$49,MATCH(orders!$D954,products!$A$2:$A$49,0),MATCH(I$1,products!$A$1:$G$1,0))</f>
        <v>Ara</v>
      </c>
      <c r="J954" t="str">
        <f>INDEX(products!$A$1:$G$49,MATCH(orders!$D954,products!$A$2:$A$49,0),MATCH(J$1,products!$A$1:$G$1,0))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4"/>
        <v>22.5</v>
      </c>
      <c r="N954" t="str">
        <f t="shared" si="45"/>
        <v>Arabica</v>
      </c>
      <c r="O954" t="str">
        <f t="shared" si="46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VLOOKUP(C955,customers!$A$1:$I$1001,2,0)</f>
        <v>Brenn Dundredge</v>
      </c>
      <c r="G955" s="2" t="str">
        <f>IF(VLOOKUP(C955,customers!$A$1:$I$1001,3,0)= 0,"",VLOOKUP(C955,customers!$A$1:$I$1001,3,0))</f>
        <v/>
      </c>
      <c r="H955" s="2" t="str">
        <f>VLOOKUP(C955,customers!$A$1:$I$1001,7,0)</f>
        <v>United States</v>
      </c>
      <c r="I955" t="str">
        <f>INDEX(products!$A$1:$G$49,MATCH(orders!$D955,products!$A$2:$A$49,0),MATCH(I$1,products!$A$1:$G$1,0))</f>
        <v>Coffee Type</v>
      </c>
      <c r="J955" t="str">
        <f>INDEX(products!$A$1:$G$49,MATCH(orders!$D955,products!$A$2:$A$49,0),MATCH(J$1,products!$A$1:$G$1,0))</f>
        <v>Roast Type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4"/>
        <v>3.8849999999999998</v>
      </c>
      <c r="N955" t="str">
        <f t="shared" si="45"/>
        <v/>
      </c>
      <c r="O955" t="b">
        <f t="shared" si="46"/>
        <v>0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VLOOKUP(C956,customers!$A$1:$I$1001,2,0)</f>
        <v>Brenn Dundredge</v>
      </c>
      <c r="G956" s="2" t="str">
        <f>IF(VLOOKUP(C956,customers!$A$1:$I$1001,3,0)= 0,"",VLOOKUP(C956,customers!$A$1:$I$1001,3,0))</f>
        <v/>
      </c>
      <c r="H956" s="2" t="str">
        <f>VLOOKUP(C956,customers!$A$1:$I$1001,7,0)</f>
        <v>United States</v>
      </c>
      <c r="I956" t="str">
        <f>INDEX(products!$A$1:$G$49,MATCH(orders!$D956,products!$A$2:$A$49,0),MATCH(I$1,products!$A$1:$G$1,0))</f>
        <v>Exc</v>
      </c>
      <c r="J956" t="str">
        <f>INDEX(products!$A$1:$G$49,MATCH(orders!$D956,products!$A$2:$A$49,0),MATCH(J$1,products!$A$1:$G$1,0))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4"/>
        <v>27.945</v>
      </c>
      <c r="N956" t="str">
        <f t="shared" si="45"/>
        <v>Excelsa</v>
      </c>
      <c r="O956" t="str">
        <f t="shared" si="46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VLOOKUP(C957,customers!$A$1:$I$1001,2,0)</f>
        <v>Brenn Dundredge</v>
      </c>
      <c r="G957" s="2" t="str">
        <f>IF(VLOOKUP(C957,customers!$A$1:$I$1001,3,0)= 0,"",VLOOKUP(C957,customers!$A$1:$I$1001,3,0))</f>
        <v/>
      </c>
      <c r="H957" s="2" t="str">
        <f>VLOOKUP(C957,customers!$A$1:$I$1001,7,0)</f>
        <v>United States</v>
      </c>
      <c r="I957" t="str">
        <f>INDEX(products!$A$1:$G$49,MATCH(orders!$D957,products!$A$2:$A$49,0),MATCH(I$1,products!$A$1:$G$1,0))</f>
        <v>Exc</v>
      </c>
      <c r="J957" t="str">
        <f>INDEX(products!$A$1:$G$49,MATCH(orders!$D957,products!$A$2:$A$49,0),MATCH(J$1,products!$A$1:$G$1,0))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4"/>
        <v>170.77499999999998</v>
      </c>
      <c r="N957" t="str">
        <f t="shared" si="45"/>
        <v>Excelsa</v>
      </c>
      <c r="O957" t="str">
        <f t="shared" si="46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VLOOKUP(C958,customers!$A$1:$I$1001,2,0)</f>
        <v>Brenn Dundredge</v>
      </c>
      <c r="G958" s="2" t="str">
        <f>IF(VLOOKUP(C958,customers!$A$1:$I$1001,3,0)= 0,"",VLOOKUP(C958,customers!$A$1:$I$1001,3,0))</f>
        <v/>
      </c>
      <c r="H958" s="2" t="str">
        <f>VLOOKUP(C958,customers!$A$1:$I$1001,7,0)</f>
        <v>United States</v>
      </c>
      <c r="I958" t="str">
        <f>INDEX(products!$A$1:$G$49,MATCH(orders!$D958,products!$A$2:$A$49,0),MATCH(I$1,products!$A$1:$G$1,0))</f>
        <v>Rob</v>
      </c>
      <c r="J958" t="str">
        <f>INDEX(products!$A$1:$G$49,MATCH(orders!$D958,products!$A$2:$A$49,0),MATCH(J$1,products!$A$1:$G$1,0))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4"/>
        <v>54.969999999999992</v>
      </c>
      <c r="N958" t="str">
        <f t="shared" si="45"/>
        <v>Robusta</v>
      </c>
      <c r="O958" t="str">
        <f t="shared" si="46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VLOOKUP(C959,customers!$A$1:$I$1001,2,0)</f>
        <v>Brenn Dundredge</v>
      </c>
      <c r="G959" s="2" t="str">
        <f>IF(VLOOKUP(C959,customers!$A$1:$I$1001,3,0)= 0,"",VLOOKUP(C959,customers!$A$1:$I$1001,3,0))</f>
        <v/>
      </c>
      <c r="H959" s="2" t="str">
        <f>VLOOKUP(C959,customers!$A$1:$I$1001,7,0)</f>
        <v>United States</v>
      </c>
      <c r="I959" t="str">
        <f>INDEX(products!$A$1:$G$49,MATCH(orders!$D959,products!$A$2:$A$49,0),MATCH(I$1,products!$A$1:$G$1,0))</f>
        <v>Exc</v>
      </c>
      <c r="J959" t="str">
        <f>INDEX(products!$A$1:$G$49,MATCH(orders!$D959,products!$A$2:$A$49,0),MATCH(J$1,products!$A$1:$G$1,0))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4"/>
        <v>14.85</v>
      </c>
      <c r="N959" t="str">
        <f t="shared" si="45"/>
        <v>Excelsa</v>
      </c>
      <c r="O959" t="str">
        <f t="shared" si="46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VLOOKUP(C960,customers!$A$1:$I$1001,2,0)</f>
        <v>Brenn Dundredge</v>
      </c>
      <c r="G960" s="2" t="str">
        <f>IF(VLOOKUP(C960,customers!$A$1:$I$1001,3,0)= 0,"",VLOOKUP(C960,customers!$A$1:$I$1001,3,0))</f>
        <v/>
      </c>
      <c r="H960" s="2" t="str">
        <f>VLOOKUP(C960,customers!$A$1:$I$1001,7,0)</f>
        <v>United States</v>
      </c>
      <c r="I960" t="str">
        <f>INDEX(products!$A$1:$G$49,MATCH(orders!$D960,products!$A$2:$A$49,0),MATCH(I$1,products!$A$1:$G$1,0))</f>
        <v>Coffee Type</v>
      </c>
      <c r="J960" t="str">
        <f>INDEX(products!$A$1:$G$49,MATCH(orders!$D960,products!$A$2:$A$49,0),MATCH(J$1,products!$A$1:$G$1,0))</f>
        <v>Roast Type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4"/>
        <v>7.77</v>
      </c>
      <c r="N960" t="str">
        <f t="shared" si="45"/>
        <v/>
      </c>
      <c r="O960" t="b">
        <f t="shared" si="46"/>
        <v>0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VLOOKUP(C961,customers!$A$1:$I$1001,2,0)</f>
        <v>Rhodie Strathern</v>
      </c>
      <c r="G961" s="2" t="str">
        <f>IF(VLOOKUP(C961,customers!$A$1:$I$1001,3,0)= 0,"",VLOOKUP(C961,customers!$A$1:$I$1001,3,0))</f>
        <v>rstrathernqn@devhub.com</v>
      </c>
      <c r="H961" s="2" t="str">
        <f>VLOOKUP(C961,customers!$A$1:$I$1001,7,0)</f>
        <v>United States</v>
      </c>
      <c r="I961" t="str">
        <f>INDEX(products!$A$1:$G$49,MATCH(orders!$D961,products!$A$2:$A$49,0),MATCH(I$1,products!$A$1:$G$1,0))</f>
        <v>Rob</v>
      </c>
      <c r="J961" t="str">
        <f>INDEX(products!$A$1:$G$49,MATCH(orders!$D961,products!$A$2:$A$49,0),MATCH(J$1,products!$A$1:$G$1,0))</f>
        <v>D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4"/>
        <v>23.774999999999999</v>
      </c>
      <c r="N961" t="str">
        <f t="shared" si="45"/>
        <v>Robusta</v>
      </c>
      <c r="O961" t="str">
        <f t="shared" si="46"/>
        <v>Dark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VLOOKUP(C962,customers!$A$1:$I$1001,2,0)</f>
        <v>Chad Miguel</v>
      </c>
      <c r="G962" s="2" t="str">
        <f>IF(VLOOKUP(C962,customers!$A$1:$I$1001,3,0)= 0,"",VLOOKUP(C962,customers!$A$1:$I$1001,3,0))</f>
        <v>cmiguelqo@exblog.jp</v>
      </c>
      <c r="H962" s="2" t="str">
        <f>VLOOKUP(C962,customers!$A$1:$I$1001,7,0)</f>
        <v>United States</v>
      </c>
      <c r="I962" t="str">
        <f>INDEX(products!$A$1:$G$49,MATCH(orders!$D962,products!$A$2:$A$49,0),MATCH(I$1,products!$A$1:$G$1,0))</f>
        <v>Lib</v>
      </c>
      <c r="J962" t="str">
        <f>INDEX(products!$A$1:$G$49,MATCH(orders!$D962,products!$A$2:$A$49,0),MATCH(J$1,products!$A$1:$G$1,0))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4"/>
        <v>79.25</v>
      </c>
      <c r="N962" t="str">
        <f t="shared" si="45"/>
        <v>Liberica</v>
      </c>
      <c r="O962" t="str">
        <f t="shared" si="46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VLOOKUP(C963,customers!$A$1:$I$1001,2,0)</f>
        <v>Florinda Matusovsky</v>
      </c>
      <c r="G963" s="2" t="str">
        <f>IF(VLOOKUP(C963,customers!$A$1:$I$1001,3,0)= 0,"",VLOOKUP(C963,customers!$A$1:$I$1001,3,0))</f>
        <v/>
      </c>
      <c r="H963" s="2" t="str">
        <f>VLOOKUP(C963,customers!$A$1:$I$1001,7,0)</f>
        <v>United States</v>
      </c>
      <c r="I963" t="str">
        <f>INDEX(products!$A$1:$G$49,MATCH(orders!$D963,products!$A$2:$A$49,0),MATCH(I$1,products!$A$1:$G$1,0))</f>
        <v>Ara</v>
      </c>
      <c r="J963" t="str">
        <f>INDEX(products!$A$1:$G$49,MATCH(orders!$D963,products!$A$2:$A$49,0),MATCH(J$1,products!$A$1:$G$1,0))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7">L963*E963</f>
        <v>45.769999999999996</v>
      </c>
      <c r="N963" t="str">
        <f t="shared" si="45"/>
        <v>Arabica</v>
      </c>
      <c r="O963" t="str">
        <f t="shared" si="46"/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VLOOKUP(C964,customers!$A$1:$I$1001,2,0)</f>
        <v>Morly Rocks</v>
      </c>
      <c r="G964" s="2" t="str">
        <f>IF(VLOOKUP(C964,customers!$A$1:$I$1001,3,0)= 0,"",VLOOKUP(C964,customers!$A$1:$I$1001,3,0))</f>
        <v>mrocksqq@exblog.jp</v>
      </c>
      <c r="H964" s="2" t="str">
        <f>VLOOKUP(C964,customers!$A$1:$I$1001,7,0)</f>
        <v>Ireland</v>
      </c>
      <c r="I964" t="str">
        <f>INDEX(products!$A$1:$G$49,MATCH(orders!$D964,products!$A$2:$A$49,0),MATCH(I$1,products!$A$1:$G$1,0))</f>
        <v>Rob</v>
      </c>
      <c r="J964" t="str">
        <f>INDEX(products!$A$1:$G$49,MATCH(orders!$D964,products!$A$2:$A$49,0),MATCH(J$1,products!$A$1:$G$1,0))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7"/>
        <v>8.9499999999999993</v>
      </c>
      <c r="N964" t="str">
        <f t="shared" si="45"/>
        <v>Robusta</v>
      </c>
      <c r="O964" t="str">
        <f t="shared" si="46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VLOOKUP(C965,customers!$A$1:$I$1001,2,0)</f>
        <v>Yuri Burrells</v>
      </c>
      <c r="G965" s="2" t="str">
        <f>IF(VLOOKUP(C965,customers!$A$1:$I$1001,3,0)= 0,"",VLOOKUP(C965,customers!$A$1:$I$1001,3,0))</f>
        <v>yburrellsqr@vinaora.com</v>
      </c>
      <c r="H965" s="2" t="str">
        <f>VLOOKUP(C965,customers!$A$1:$I$1001,7,0)</f>
        <v>United States</v>
      </c>
      <c r="I965" t="str">
        <f>INDEX(products!$A$1:$G$49,MATCH(orders!$D965,products!$A$2:$A$49,0),MATCH(I$1,products!$A$1:$G$1,0))</f>
        <v>Rob</v>
      </c>
      <c r="J965" t="str">
        <f>INDEX(products!$A$1:$G$49,MATCH(orders!$D965,products!$A$2:$A$49,0),MATCH(J$1,products!$A$1:$G$1,0))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7"/>
        <v>23.88</v>
      </c>
      <c r="N965" t="str">
        <f t="shared" si="45"/>
        <v>Robusta</v>
      </c>
      <c r="O965" t="str">
        <f t="shared" si="46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VLOOKUP(C966,customers!$A$1:$I$1001,2,0)</f>
        <v>Cleopatra Goodrum</v>
      </c>
      <c r="G966" s="2" t="str">
        <f>IF(VLOOKUP(C966,customers!$A$1:$I$1001,3,0)= 0,"",VLOOKUP(C966,customers!$A$1:$I$1001,3,0))</f>
        <v>cgoodrumqs@goodreads.com</v>
      </c>
      <c r="H966" s="2" t="str">
        <f>VLOOKUP(C966,customers!$A$1:$I$1001,7,0)</f>
        <v>United States</v>
      </c>
      <c r="I966" t="str">
        <f>INDEX(products!$A$1:$G$49,MATCH(orders!$D966,products!$A$2:$A$49,0),MATCH(I$1,products!$A$1:$G$1,0))</f>
        <v>Lib</v>
      </c>
      <c r="J966" t="str">
        <f>INDEX(products!$A$1:$G$49,MATCH(orders!$D966,products!$A$2:$A$49,0),MATCH(J$1,products!$A$1:$G$1,0))</f>
        <v>D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7"/>
        <v>22.274999999999999</v>
      </c>
      <c r="N966" t="str">
        <f t="shared" si="45"/>
        <v>Liberica</v>
      </c>
      <c r="O966" t="str">
        <f t="shared" si="46"/>
        <v>Dark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VLOOKUP(C967,customers!$A$1:$I$1001,2,0)</f>
        <v>Joey Jefferys</v>
      </c>
      <c r="G967" s="2" t="str">
        <f>IF(VLOOKUP(C967,customers!$A$1:$I$1001,3,0)= 0,"",VLOOKUP(C967,customers!$A$1:$I$1001,3,0))</f>
        <v>jjefferysqt@blog.com</v>
      </c>
      <c r="H967" s="2" t="str">
        <f>VLOOKUP(C967,customers!$A$1:$I$1001,7,0)</f>
        <v>United States</v>
      </c>
      <c r="I967" t="str">
        <f>INDEX(products!$A$1:$G$49,MATCH(orders!$D967,products!$A$2:$A$49,0),MATCH(I$1,products!$A$1:$G$1,0))</f>
        <v>Rob</v>
      </c>
      <c r="J967" t="str">
        <f>INDEX(products!$A$1:$G$49,MATCH(orders!$D967,products!$A$2:$A$49,0),MATCH(J$1,products!$A$1:$G$1,0))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7"/>
        <v>29.849999999999998</v>
      </c>
      <c r="N967" t="str">
        <f t="shared" si="45"/>
        <v>Robusta</v>
      </c>
      <c r="O967" t="str">
        <f t="shared" si="46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VLOOKUP(C968,customers!$A$1:$I$1001,2,0)</f>
        <v>Bearnard Wardell</v>
      </c>
      <c r="G968" s="2" t="str">
        <f>IF(VLOOKUP(C968,customers!$A$1:$I$1001,3,0)= 0,"",VLOOKUP(C968,customers!$A$1:$I$1001,3,0))</f>
        <v>bwardellqu@adobe.com</v>
      </c>
      <c r="H968" s="2" t="str">
        <f>VLOOKUP(C968,customers!$A$1:$I$1001,7,0)</f>
        <v>United States</v>
      </c>
      <c r="I968" t="str">
        <f>INDEX(products!$A$1:$G$49,MATCH(orders!$D968,products!$A$2:$A$49,0),MATCH(I$1,products!$A$1:$G$1,0))</f>
        <v>Exc</v>
      </c>
      <c r="J968" t="str">
        <f>INDEX(products!$A$1:$G$49,MATCH(orders!$D968,products!$A$2:$A$49,0),MATCH(J$1,products!$A$1:$G$1,0))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7"/>
        <v>53.46</v>
      </c>
      <c r="N968" t="str">
        <f t="shared" si="45"/>
        <v>Excelsa</v>
      </c>
      <c r="O968" t="str">
        <f t="shared" si="46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VLOOKUP(C969,customers!$A$1:$I$1001,2,0)</f>
        <v>Zeke Walisiak</v>
      </c>
      <c r="G969" s="2" t="str">
        <f>IF(VLOOKUP(C969,customers!$A$1:$I$1001,3,0)= 0,"",VLOOKUP(C969,customers!$A$1:$I$1001,3,0))</f>
        <v>zwalisiakqv@ucsd.edu</v>
      </c>
      <c r="H969" s="2" t="str">
        <f>VLOOKUP(C969,customers!$A$1:$I$1001,7,0)</f>
        <v>Ireland</v>
      </c>
      <c r="I969" t="str">
        <f>INDEX(products!$A$1:$G$49,MATCH(orders!$D969,products!$A$2:$A$49,0),MATCH(I$1,products!$A$1:$G$1,0))</f>
        <v>Rob</v>
      </c>
      <c r="J969" t="str">
        <f>INDEX(products!$A$1:$G$49,MATCH(orders!$D969,products!$A$2:$A$49,0),MATCH(J$1,products!$A$1:$G$1,0))</f>
        <v>M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7"/>
        <v>2.6849999999999996</v>
      </c>
      <c r="N969" t="str">
        <f t="shared" si="45"/>
        <v>Robusta</v>
      </c>
      <c r="O969" t="str">
        <f t="shared" si="46"/>
        <v>Medium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VLOOKUP(C970,customers!$A$1:$I$1001,2,0)</f>
        <v>Wiley Leopold</v>
      </c>
      <c r="G970" s="2" t="str">
        <f>IF(VLOOKUP(C970,customers!$A$1:$I$1001,3,0)= 0,"",VLOOKUP(C970,customers!$A$1:$I$1001,3,0))</f>
        <v>wleopoldqw@blogspot.com</v>
      </c>
      <c r="H970" s="2" t="str">
        <f>VLOOKUP(C970,customers!$A$1:$I$1001,7,0)</f>
        <v>United States</v>
      </c>
      <c r="I970" t="str">
        <f>INDEX(products!$A$1:$G$49,MATCH(orders!$D970,products!$A$2:$A$49,0),MATCH(I$1,products!$A$1:$G$1,0))</f>
        <v>Rob</v>
      </c>
      <c r="J970" t="str">
        <f>INDEX(products!$A$1:$G$49,MATCH(orders!$D970,products!$A$2:$A$49,0),MATCH(J$1,products!$A$1:$G$1,0))</f>
        <v>L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7"/>
        <v>5.97</v>
      </c>
      <c r="N970" t="str">
        <f t="shared" si="45"/>
        <v>Robusta</v>
      </c>
      <c r="O970" t="str">
        <f t="shared" si="46"/>
        <v>Light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VLOOKUP(C971,customers!$A$1:$I$1001,2,0)</f>
        <v>Chiarra Shalders</v>
      </c>
      <c r="G971" s="2" t="str">
        <f>IF(VLOOKUP(C971,customers!$A$1:$I$1001,3,0)= 0,"",VLOOKUP(C971,customers!$A$1:$I$1001,3,0))</f>
        <v>cshaldersqx@cisco.com</v>
      </c>
      <c r="H971" s="2" t="str">
        <f>VLOOKUP(C971,customers!$A$1:$I$1001,7,0)</f>
        <v>United States</v>
      </c>
      <c r="I971" t="str">
        <f>INDEX(products!$A$1:$G$49,MATCH(orders!$D971,products!$A$2:$A$49,0),MATCH(I$1,products!$A$1:$G$1,0))</f>
        <v>Lib</v>
      </c>
      <c r="J971" t="str">
        <f>INDEX(products!$A$1:$G$49,MATCH(orders!$D971,products!$A$2:$A$49,0),MATCH(J$1,products!$A$1:$G$1,0))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7"/>
        <v>12.95</v>
      </c>
      <c r="N971" t="str">
        <f t="shared" si="45"/>
        <v>Liberica</v>
      </c>
      <c r="O971" t="str">
        <f t="shared" si="46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VLOOKUP(C972,customers!$A$1:$I$1001,2,0)</f>
        <v>Sharl Southerill</v>
      </c>
      <c r="G972" s="2" t="str">
        <f>IF(VLOOKUP(C972,customers!$A$1:$I$1001,3,0)= 0,"",VLOOKUP(C972,customers!$A$1:$I$1001,3,0))</f>
        <v/>
      </c>
      <c r="H972" s="2" t="str">
        <f>VLOOKUP(C972,customers!$A$1:$I$1001,7,0)</f>
        <v>United States</v>
      </c>
      <c r="I972" t="str">
        <f>INDEX(products!$A$1:$G$49,MATCH(orders!$D972,products!$A$2:$A$49,0),MATCH(I$1,products!$A$1:$G$1,0))</f>
        <v>Exc</v>
      </c>
      <c r="J972" t="str">
        <f>INDEX(products!$A$1:$G$49,MATCH(orders!$D972,products!$A$2:$A$49,0),MATCH(J$1,products!$A$1:$G$1,0))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7"/>
        <v>8.25</v>
      </c>
      <c r="N972" t="str">
        <f t="shared" si="45"/>
        <v>Excelsa</v>
      </c>
      <c r="O972" t="str">
        <f t="shared" si="46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VLOOKUP(C973,customers!$A$1:$I$1001,2,0)</f>
        <v>Noni Furber</v>
      </c>
      <c r="G973" s="2" t="str">
        <f>IF(VLOOKUP(C973,customers!$A$1:$I$1001,3,0)= 0,"",VLOOKUP(C973,customers!$A$1:$I$1001,3,0))</f>
        <v>nfurberqz@jugem.jp</v>
      </c>
      <c r="H973" s="2" t="str">
        <f>VLOOKUP(C973,customers!$A$1:$I$1001,7,0)</f>
        <v>United States</v>
      </c>
      <c r="I973" t="str">
        <f>INDEX(products!$A$1:$G$49,MATCH(orders!$D973,products!$A$2:$A$49,0),MATCH(I$1,products!$A$1:$G$1,0))</f>
        <v>Ara</v>
      </c>
      <c r="J973" t="str">
        <f>INDEX(products!$A$1:$G$49,MATCH(orders!$D973,products!$A$2:$A$49,0),MATCH(J$1,products!$A$1:$G$1,0))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7"/>
        <v>148.92499999999998</v>
      </c>
      <c r="N973" t="str">
        <f t="shared" si="45"/>
        <v>Arabica</v>
      </c>
      <c r="O973" t="str">
        <f t="shared" si="46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VLOOKUP(C974,customers!$A$1:$I$1001,2,0)</f>
        <v>Dinah Crutcher</v>
      </c>
      <c r="G974" s="2" t="str">
        <f>IF(VLOOKUP(C974,customers!$A$1:$I$1001,3,0)= 0,"",VLOOKUP(C974,customers!$A$1:$I$1001,3,0))</f>
        <v/>
      </c>
      <c r="H974" s="2" t="str">
        <f>VLOOKUP(C974,customers!$A$1:$I$1001,7,0)</f>
        <v>Ireland</v>
      </c>
      <c r="I974" t="str">
        <f>INDEX(products!$A$1:$G$49,MATCH(orders!$D974,products!$A$2:$A$49,0),MATCH(I$1,products!$A$1:$G$1,0))</f>
        <v>Ara</v>
      </c>
      <c r="J974" t="str">
        <f>INDEX(products!$A$1:$G$49,MATCH(orders!$D974,products!$A$2:$A$49,0),MATCH(J$1,products!$A$1:$G$1,0))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7"/>
        <v>89.35499999999999</v>
      </c>
      <c r="N974" t="str">
        <f t="shared" si="45"/>
        <v>Arabica</v>
      </c>
      <c r="O974" t="str">
        <f t="shared" si="46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VLOOKUP(C975,customers!$A$1:$I$1001,2,0)</f>
        <v>Charlean Keave</v>
      </c>
      <c r="G975" s="2" t="str">
        <f>IF(VLOOKUP(C975,customers!$A$1:$I$1001,3,0)= 0,"",VLOOKUP(C975,customers!$A$1:$I$1001,3,0))</f>
        <v>ckeaver1@ucoz.com</v>
      </c>
      <c r="H975" s="2" t="str">
        <f>VLOOKUP(C975,customers!$A$1:$I$1001,7,0)</f>
        <v>United States</v>
      </c>
      <c r="I975" t="str">
        <f>INDEX(products!$A$1:$G$49,MATCH(orders!$D975,products!$A$2:$A$49,0),MATCH(I$1,products!$A$1:$G$1,0))</f>
        <v>Lib</v>
      </c>
      <c r="J975" t="str">
        <f>INDEX(products!$A$1:$G$49,MATCH(orders!$D975,products!$A$2:$A$49,0),MATCH(J$1,products!$A$1:$G$1,0))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7"/>
        <v>87.300000000000011</v>
      </c>
      <c r="N975" t="str">
        <f t="shared" si="45"/>
        <v>Liberica</v>
      </c>
      <c r="O975" t="str">
        <f t="shared" si="46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VLOOKUP(C976,customers!$A$1:$I$1001,2,0)</f>
        <v>Sada Roseborough</v>
      </c>
      <c r="G976" s="2" t="str">
        <f>IF(VLOOKUP(C976,customers!$A$1:$I$1001,3,0)= 0,"",VLOOKUP(C976,customers!$A$1:$I$1001,3,0))</f>
        <v>sroseboroughr2@virginia.edu</v>
      </c>
      <c r="H976" s="2" t="str">
        <f>VLOOKUP(C976,customers!$A$1:$I$1001,7,0)</f>
        <v>United States</v>
      </c>
      <c r="I976" t="str">
        <f>INDEX(products!$A$1:$G$49,MATCH(orders!$D976,products!$A$2:$A$49,0),MATCH(I$1,products!$A$1:$G$1,0))</f>
        <v>Rob</v>
      </c>
      <c r="J976" t="str">
        <f>INDEX(products!$A$1:$G$49,MATCH(orders!$D976,products!$A$2:$A$49,0),MATCH(J$1,products!$A$1:$G$1,0))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7"/>
        <v>5.3699999999999992</v>
      </c>
      <c r="N976" t="str">
        <f t="shared" si="45"/>
        <v>Robusta</v>
      </c>
      <c r="O976" t="str">
        <f t="shared" si="46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VLOOKUP(C977,customers!$A$1:$I$1001,2,0)</f>
        <v>Clayton Kingwell</v>
      </c>
      <c r="G977" s="2" t="str">
        <f>IF(VLOOKUP(C977,customers!$A$1:$I$1001,3,0)= 0,"",VLOOKUP(C977,customers!$A$1:$I$1001,3,0))</f>
        <v>ckingwellr3@squarespace.com</v>
      </c>
      <c r="H977" s="2" t="str">
        <f>VLOOKUP(C977,customers!$A$1:$I$1001,7,0)</f>
        <v>Ireland</v>
      </c>
      <c r="I977" t="str">
        <f>INDEX(products!$A$1:$G$49,MATCH(orders!$D977,products!$A$2:$A$49,0),MATCH(I$1,products!$A$1:$G$1,0))</f>
        <v>Ara</v>
      </c>
      <c r="J977" t="str">
        <f>INDEX(products!$A$1:$G$49,MATCH(orders!$D977,products!$A$2:$A$49,0),MATCH(J$1,products!$A$1:$G$1,0))</f>
        <v>M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7"/>
        <v>8.9550000000000001</v>
      </c>
      <c r="N977" t="str">
        <f t="shared" si="45"/>
        <v>Arabica</v>
      </c>
      <c r="O977" t="str">
        <f t="shared" si="46"/>
        <v>Medium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VLOOKUP(C978,customers!$A$1:$I$1001,2,0)</f>
        <v>Kacy Canto</v>
      </c>
      <c r="G978" s="2" t="str">
        <f>IF(VLOOKUP(C978,customers!$A$1:$I$1001,3,0)= 0,"",VLOOKUP(C978,customers!$A$1:$I$1001,3,0))</f>
        <v>kcantor4@gmpg.org</v>
      </c>
      <c r="H978" s="2" t="str">
        <f>VLOOKUP(C978,customers!$A$1:$I$1001,7,0)</f>
        <v>United States</v>
      </c>
      <c r="I978" t="str">
        <f>INDEX(products!$A$1:$G$49,MATCH(orders!$D978,products!$A$2:$A$49,0),MATCH(I$1,products!$A$1:$G$1,0))</f>
        <v>Rob</v>
      </c>
      <c r="J978" t="str">
        <f>INDEX(products!$A$1:$G$49,MATCH(orders!$D978,products!$A$2:$A$49,0),MATCH(J$1,products!$A$1:$G$1,0))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7"/>
        <v>137.42499999999998</v>
      </c>
      <c r="N978" t="str">
        <f t="shared" ref="N978:N1005" si="48">IF(I978="Rob","Robusta",IF(I978 ="Exc","Excelsa",IF(I978="Ara","Arabica",IF(I978="Lib","Liberica",""))))</f>
        <v>Robusta</v>
      </c>
      <c r="O978" t="str">
        <f t="shared" ref="O978:O1001" si="49">IF(J978="M","Medium",IF(J978="L","Light",IF(J978="D","Dark")))</f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VLOOKUP(C979,customers!$A$1:$I$1001,2,0)</f>
        <v>Mab Blakemore</v>
      </c>
      <c r="G979" s="2" t="str">
        <f>IF(VLOOKUP(C979,customers!$A$1:$I$1001,3,0)= 0,"",VLOOKUP(C979,customers!$A$1:$I$1001,3,0))</f>
        <v>mblakemorer5@nsw.gov.au</v>
      </c>
      <c r="H979" s="2" t="str">
        <f>VLOOKUP(C979,customers!$A$1:$I$1001,7,0)</f>
        <v>United States</v>
      </c>
      <c r="I979" t="str">
        <f>INDEX(products!$A$1:$G$49,MATCH(orders!$D979,products!$A$2:$A$49,0),MATCH(I$1,products!$A$1:$G$1,0))</f>
        <v>Rob</v>
      </c>
      <c r="J979" t="str">
        <f>INDEX(products!$A$1:$G$49,MATCH(orders!$D979,products!$A$2:$A$49,0),MATCH(J$1,products!$A$1:$G$1,0))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7"/>
        <v>59.75</v>
      </c>
      <c r="N979" t="str">
        <f t="shared" si="48"/>
        <v>Robusta</v>
      </c>
      <c r="O979" t="str">
        <f t="shared" si="49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VLOOKUP(C980,customers!$A$1:$I$1001,2,0)</f>
        <v>Charlean Keave</v>
      </c>
      <c r="G980" s="2" t="str">
        <f>IF(VLOOKUP(C980,customers!$A$1:$I$1001,3,0)= 0,"",VLOOKUP(C980,customers!$A$1:$I$1001,3,0))</f>
        <v>ckeaver1@ucoz.com</v>
      </c>
      <c r="H980" s="2" t="str">
        <f>VLOOKUP(C980,customers!$A$1:$I$1001,7,0)</f>
        <v>United States</v>
      </c>
      <c r="I980" t="str">
        <f>INDEX(products!$A$1:$G$49,MATCH(orders!$D980,products!$A$2:$A$49,0),MATCH(I$1,products!$A$1:$G$1,0))</f>
        <v>Ara</v>
      </c>
      <c r="J980" t="str">
        <f>INDEX(products!$A$1:$G$49,MATCH(orders!$D980,products!$A$2:$A$49,0),MATCH(J$1,products!$A$1:$G$1,0))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7"/>
        <v>23.31</v>
      </c>
      <c r="N980" t="str">
        <f t="shared" si="48"/>
        <v>Arabica</v>
      </c>
      <c r="O980" t="str">
        <f t="shared" si="49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VLOOKUP(C981,customers!$A$1:$I$1001,2,0)</f>
        <v>Javier Causnett</v>
      </c>
      <c r="G981" s="2" t="str">
        <f>IF(VLOOKUP(C981,customers!$A$1:$I$1001,3,0)= 0,"",VLOOKUP(C981,customers!$A$1:$I$1001,3,0))</f>
        <v/>
      </c>
      <c r="H981" s="2" t="str">
        <f>VLOOKUP(C981,customers!$A$1:$I$1001,7,0)</f>
        <v>United States</v>
      </c>
      <c r="I981" t="str">
        <f>INDEX(products!$A$1:$G$49,MATCH(orders!$D981,products!$A$2:$A$49,0),MATCH(I$1,products!$A$1:$G$1,0))</f>
        <v>Rob</v>
      </c>
      <c r="J981" t="str">
        <f>INDEX(products!$A$1:$G$49,MATCH(orders!$D981,products!$A$2:$A$49,0),MATCH(J$1,products!$A$1:$G$1,0))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7"/>
        <v>10.739999999999998</v>
      </c>
      <c r="N981" t="str">
        <f t="shared" si="48"/>
        <v>Robusta</v>
      </c>
      <c r="O981" t="str">
        <f t="shared" si="49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VLOOKUP(C982,customers!$A$1:$I$1001,2,0)</f>
        <v>Demetris Micheli</v>
      </c>
      <c r="G982" s="2" t="str">
        <f>IF(VLOOKUP(C982,customers!$A$1:$I$1001,3,0)= 0,"",VLOOKUP(C982,customers!$A$1:$I$1001,3,0))</f>
        <v/>
      </c>
      <c r="H982" s="2" t="str">
        <f>VLOOKUP(C982,customers!$A$1:$I$1001,7,0)</f>
        <v>United States</v>
      </c>
      <c r="I982" t="str">
        <f>INDEX(products!$A$1:$G$49,MATCH(orders!$D982,products!$A$2:$A$49,0),MATCH(I$1,products!$A$1:$G$1,0))</f>
        <v>Exc</v>
      </c>
      <c r="J982" t="str">
        <f>INDEX(products!$A$1:$G$49,MATCH(orders!$D982,products!$A$2:$A$49,0),MATCH(J$1,products!$A$1:$G$1,0))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7"/>
        <v>167.67000000000002</v>
      </c>
      <c r="N982" t="str">
        <f t="shared" si="48"/>
        <v>Excelsa</v>
      </c>
      <c r="O982" t="str">
        <f t="shared" si="49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VLOOKUP(C983,customers!$A$1:$I$1001,2,0)</f>
        <v>Chloette Bernardot</v>
      </c>
      <c r="G983" s="2" t="str">
        <f>IF(VLOOKUP(C983,customers!$A$1:$I$1001,3,0)= 0,"",VLOOKUP(C983,customers!$A$1:$I$1001,3,0))</f>
        <v>cbernardotr9@wix.com</v>
      </c>
      <c r="H983" s="2" t="str">
        <f>VLOOKUP(C983,customers!$A$1:$I$1001,7,0)</f>
        <v>United States</v>
      </c>
      <c r="I983" t="str">
        <f>INDEX(products!$A$1:$G$49,MATCH(orders!$D983,products!$A$2:$A$49,0),MATCH(I$1,products!$A$1:$G$1,0))</f>
        <v>Exc</v>
      </c>
      <c r="J983" t="str">
        <f>INDEX(products!$A$1:$G$49,MATCH(orders!$D983,products!$A$2:$A$49,0),MATCH(J$1,products!$A$1:$G$1,0))</f>
        <v>M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7"/>
        <v>21.87</v>
      </c>
      <c r="N983" t="str">
        <f t="shared" si="48"/>
        <v>Excelsa</v>
      </c>
      <c r="O983" t="str">
        <f t="shared" si="49"/>
        <v>Medium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VLOOKUP(C984,customers!$A$1:$I$1001,2,0)</f>
        <v>Kim Kemery</v>
      </c>
      <c r="G984" s="2" t="str">
        <f>IF(VLOOKUP(C984,customers!$A$1:$I$1001,3,0)= 0,"",VLOOKUP(C984,customers!$A$1:$I$1001,3,0))</f>
        <v>kkemeryra@t.co</v>
      </c>
      <c r="H984" s="2" t="str">
        <f>VLOOKUP(C984,customers!$A$1:$I$1001,7,0)</f>
        <v>United States</v>
      </c>
      <c r="I984" t="str">
        <f>INDEX(products!$A$1:$G$49,MATCH(orders!$D984,products!$A$2:$A$49,0),MATCH(I$1,products!$A$1:$G$1,0))</f>
        <v>Rob</v>
      </c>
      <c r="J984" t="str">
        <f>INDEX(products!$A$1:$G$49,MATCH(orders!$D984,products!$A$2:$A$49,0),MATCH(J$1,products!$A$1:$G$1,0))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7"/>
        <v>23.9</v>
      </c>
      <c r="N984" t="str">
        <f t="shared" si="48"/>
        <v>Robusta</v>
      </c>
      <c r="O984" t="str">
        <f t="shared" si="49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VLOOKUP(C985,customers!$A$1:$I$1001,2,0)</f>
        <v>Fanchette Parlot</v>
      </c>
      <c r="G985" s="2" t="str">
        <f>IF(VLOOKUP(C985,customers!$A$1:$I$1001,3,0)= 0,"",VLOOKUP(C985,customers!$A$1:$I$1001,3,0))</f>
        <v>fparlotrb@forbes.com</v>
      </c>
      <c r="H985" s="2" t="str">
        <f>VLOOKUP(C985,customers!$A$1:$I$1001,7,0)</f>
        <v>United States</v>
      </c>
      <c r="I985" t="str">
        <f>INDEX(products!$A$1:$G$49,MATCH(orders!$D985,products!$A$2:$A$49,0),MATCH(I$1,products!$A$1:$G$1,0))</f>
        <v>Ara</v>
      </c>
      <c r="J985" t="str">
        <f>INDEX(products!$A$1:$G$49,MATCH(orders!$D985,products!$A$2:$A$49,0),MATCH(J$1,products!$A$1:$G$1,0))</f>
        <v>L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7"/>
        <v>6.75</v>
      </c>
      <c r="N985" t="str">
        <f t="shared" si="48"/>
        <v>Arabica</v>
      </c>
      <c r="O985" t="str">
        <f t="shared" si="49"/>
        <v>Light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VLOOKUP(C986,customers!$A$1:$I$1001,2,0)</f>
        <v>Ramon Cheak</v>
      </c>
      <c r="G986" s="2" t="str">
        <f>IF(VLOOKUP(C986,customers!$A$1:$I$1001,3,0)= 0,"",VLOOKUP(C986,customers!$A$1:$I$1001,3,0))</f>
        <v>rcheakrc@tripadvisor.com</v>
      </c>
      <c r="H986" s="2" t="str">
        <f>VLOOKUP(C986,customers!$A$1:$I$1001,7,0)</f>
        <v>Ireland</v>
      </c>
      <c r="I986" t="str">
        <f>INDEX(products!$A$1:$G$49,MATCH(orders!$D986,products!$A$2:$A$49,0),MATCH(I$1,products!$A$1:$G$1,0))</f>
        <v>Exc</v>
      </c>
      <c r="J986" t="str">
        <f>INDEX(products!$A$1:$G$49,MATCH(orders!$D986,products!$A$2:$A$49,0),MATCH(J$1,products!$A$1:$G$1,0))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7"/>
        <v>31.624999999999996</v>
      </c>
      <c r="N986" t="str">
        <f t="shared" si="48"/>
        <v>Excelsa</v>
      </c>
      <c r="O986" t="str">
        <f t="shared" si="49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VLOOKUP(C987,customers!$A$1:$I$1001,2,0)</f>
        <v>Koressa O'Geneay</v>
      </c>
      <c r="G987" s="2" t="str">
        <f>IF(VLOOKUP(C987,customers!$A$1:$I$1001,3,0)= 0,"",VLOOKUP(C987,customers!$A$1:$I$1001,3,0))</f>
        <v>kogeneayrd@utexas.edu</v>
      </c>
      <c r="H987" s="2" t="str">
        <f>VLOOKUP(C987,customers!$A$1:$I$1001,7,0)</f>
        <v>United States</v>
      </c>
      <c r="I987" t="str">
        <f>INDEX(products!$A$1:$G$49,MATCH(orders!$D987,products!$A$2:$A$49,0),MATCH(I$1,products!$A$1:$G$1,0))</f>
        <v>Rob</v>
      </c>
      <c r="J987" t="str">
        <f>INDEX(products!$A$1:$G$49,MATCH(orders!$D987,products!$A$2:$A$49,0),MATCH(J$1,products!$A$1:$G$1,0))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7"/>
        <v>47.8</v>
      </c>
      <c r="N987" t="str">
        <f t="shared" si="48"/>
        <v>Robusta</v>
      </c>
      <c r="O987" t="str">
        <f t="shared" si="49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VLOOKUP(C988,customers!$A$1:$I$1001,2,0)</f>
        <v>Claudell Ayre</v>
      </c>
      <c r="G988" s="2" t="str">
        <f>IF(VLOOKUP(C988,customers!$A$1:$I$1001,3,0)= 0,"",VLOOKUP(C988,customers!$A$1:$I$1001,3,0))</f>
        <v>cayrere@symantec.com</v>
      </c>
      <c r="H988" s="2" t="str">
        <f>VLOOKUP(C988,customers!$A$1:$I$1001,7,0)</f>
        <v>United States</v>
      </c>
      <c r="I988" t="str">
        <f>INDEX(products!$A$1:$G$49,MATCH(orders!$D988,products!$A$2:$A$49,0),MATCH(I$1,products!$A$1:$G$1,0))</f>
        <v>Lib</v>
      </c>
      <c r="J988" t="str">
        <f>INDEX(products!$A$1:$G$49,MATCH(orders!$D988,products!$A$2:$A$49,0),MATCH(J$1,products!$A$1:$G$1,0))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7"/>
        <v>33.464999999999996</v>
      </c>
      <c r="N988" t="str">
        <f t="shared" si="48"/>
        <v>Liberica</v>
      </c>
      <c r="O988" t="str">
        <f t="shared" si="49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VLOOKUP(C989,customers!$A$1:$I$1001,2,0)</f>
        <v>Lorianne Kyneton</v>
      </c>
      <c r="G989" s="2" t="str">
        <f>IF(VLOOKUP(C989,customers!$A$1:$I$1001,3,0)= 0,"",VLOOKUP(C989,customers!$A$1:$I$1001,3,0))</f>
        <v>lkynetonrf@macromedia.com</v>
      </c>
      <c r="H989" s="2" t="str">
        <f>VLOOKUP(C989,customers!$A$1:$I$1001,7,0)</f>
        <v>United Kingdom</v>
      </c>
      <c r="I989" t="str">
        <f>INDEX(products!$A$1:$G$49,MATCH(orders!$D989,products!$A$2:$A$49,0),MATCH(I$1,products!$A$1:$G$1,0))</f>
        <v>Ara</v>
      </c>
      <c r="J989" t="str">
        <f>INDEX(products!$A$1:$G$49,MATCH(orders!$D989,products!$A$2:$A$49,0),MATCH(J$1,products!$A$1:$G$1,0))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7"/>
        <v>29.849999999999998</v>
      </c>
      <c r="N989" t="str">
        <f t="shared" si="48"/>
        <v>Arabica</v>
      </c>
      <c r="O989" t="str">
        <f t="shared" si="49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VLOOKUP(C990,customers!$A$1:$I$1001,2,0)</f>
        <v>Adele McFayden</v>
      </c>
      <c r="G990" s="2" t="str">
        <f>IF(VLOOKUP(C990,customers!$A$1:$I$1001,3,0)= 0,"",VLOOKUP(C990,customers!$A$1:$I$1001,3,0))</f>
        <v/>
      </c>
      <c r="H990" s="2" t="str">
        <f>VLOOKUP(C990,customers!$A$1:$I$1001,7,0)</f>
        <v>United Kingdom</v>
      </c>
      <c r="I990" t="str">
        <f>INDEX(products!$A$1:$G$49,MATCH(orders!$D990,products!$A$2:$A$49,0),MATCH(I$1,products!$A$1:$G$1,0))</f>
        <v>Rob</v>
      </c>
      <c r="J990" t="str">
        <f>INDEX(products!$A$1:$G$49,MATCH(orders!$D990,products!$A$2:$A$49,0),MATCH(J$1,products!$A$1:$G$1,0))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7"/>
        <v>29.849999999999998</v>
      </c>
      <c r="N990" t="str">
        <f t="shared" si="48"/>
        <v>Robusta</v>
      </c>
      <c r="O990" t="str">
        <f t="shared" si="49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VLOOKUP(C991,customers!$A$1:$I$1001,2,0)</f>
        <v>Herta Layne</v>
      </c>
      <c r="G991" s="2" t="str">
        <f>IF(VLOOKUP(C991,customers!$A$1:$I$1001,3,0)= 0,"",VLOOKUP(C991,customers!$A$1:$I$1001,3,0))</f>
        <v/>
      </c>
      <c r="H991" s="2" t="str">
        <f>VLOOKUP(C991,customers!$A$1:$I$1001,7,0)</f>
        <v>United States</v>
      </c>
      <c r="I991" t="str">
        <f>INDEX(products!$A$1:$G$49,MATCH(orders!$D991,products!$A$2:$A$49,0),MATCH(I$1,products!$A$1:$G$1,0))</f>
        <v>Ara</v>
      </c>
      <c r="J991" t="str">
        <f>INDEX(products!$A$1:$G$49,MATCH(orders!$D991,products!$A$2:$A$49,0),MATCH(J$1,products!$A$1:$G$1,0))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7"/>
        <v>155.24999999999997</v>
      </c>
      <c r="N991" t="str">
        <f t="shared" si="48"/>
        <v>Arabica</v>
      </c>
      <c r="O991" t="str">
        <f t="shared" si="49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VLOOKUP(C992,customers!$A$1:$I$1001,2,0)</f>
        <v>Marguerite Graves</v>
      </c>
      <c r="G992" s="2" t="str">
        <f>IF(VLOOKUP(C992,customers!$A$1:$I$1001,3,0)= 0,"",VLOOKUP(C992,customers!$A$1:$I$1001,3,0))</f>
        <v/>
      </c>
      <c r="H992" s="2" t="str">
        <f>VLOOKUP(C992,customers!$A$1:$I$1001,7,0)</f>
        <v>United States</v>
      </c>
      <c r="I992" t="str">
        <f>INDEX(products!$A$1:$G$49,MATCH(orders!$D992,products!$A$2:$A$49,0),MATCH(I$1,products!$A$1:$G$1,0))</f>
        <v>Exc</v>
      </c>
      <c r="J992" t="str">
        <f>INDEX(products!$A$1:$G$49,MATCH(orders!$D992,products!$A$2:$A$49,0),MATCH(J$1,products!$A$1:$G$1,0))</f>
        <v>M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7"/>
        <v>18.225000000000001</v>
      </c>
      <c r="N992" t="str">
        <f t="shared" si="48"/>
        <v>Excelsa</v>
      </c>
      <c r="O992" t="str">
        <f t="shared" si="49"/>
        <v>Medium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VLOOKUP(C993,customers!$A$1:$I$1001,2,0)</f>
        <v>Marguerite Graves</v>
      </c>
      <c r="G993" s="2" t="str">
        <f>IF(VLOOKUP(C993,customers!$A$1:$I$1001,3,0)= 0,"",VLOOKUP(C993,customers!$A$1:$I$1001,3,0))</f>
        <v/>
      </c>
      <c r="H993" s="2" t="str">
        <f>VLOOKUP(C993,customers!$A$1:$I$1001,7,0)</f>
        <v>United States</v>
      </c>
      <c r="I993" t="str">
        <f>INDEX(products!$A$1:$G$49,MATCH(orders!$D993,products!$A$2:$A$49,0),MATCH(I$1,products!$A$1:$G$1,0))</f>
        <v>Lib</v>
      </c>
      <c r="J993" t="str">
        <f>INDEX(products!$A$1:$G$49,MATCH(orders!$D993,products!$A$2:$A$49,0),MATCH(J$1,products!$A$1:$G$1,0))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7"/>
        <v>15.54</v>
      </c>
      <c r="N993" t="str">
        <f t="shared" si="48"/>
        <v>Liberica</v>
      </c>
      <c r="O993" t="str">
        <f t="shared" si="49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VLOOKUP(C994,customers!$A$1:$I$1001,2,0)</f>
        <v>Desdemona Eye</v>
      </c>
      <c r="G994" s="2" t="str">
        <f>IF(VLOOKUP(C994,customers!$A$1:$I$1001,3,0)= 0,"",VLOOKUP(C994,customers!$A$1:$I$1001,3,0))</f>
        <v/>
      </c>
      <c r="H994" s="2" t="str">
        <f>VLOOKUP(C994,customers!$A$1:$I$1001,7,0)</f>
        <v>Ireland</v>
      </c>
      <c r="I994" t="str">
        <f>INDEX(products!$A$1:$G$49,MATCH(orders!$D994,products!$A$2:$A$49,0),MATCH(I$1,products!$A$1:$G$1,0))</f>
        <v>Lib</v>
      </c>
      <c r="J994" t="str">
        <f>INDEX(products!$A$1:$G$49,MATCH(orders!$D994,products!$A$2:$A$49,0),MATCH(J$1,products!$A$1:$G$1,0))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7"/>
        <v>109.36499999999999</v>
      </c>
      <c r="N994" t="str">
        <f t="shared" si="48"/>
        <v>Liberica</v>
      </c>
      <c r="O994" t="str">
        <f t="shared" si="49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VLOOKUP(C995,customers!$A$1:$I$1001,2,0)</f>
        <v>Margarette Sterland</v>
      </c>
      <c r="G995" s="2" t="str">
        <f>IF(VLOOKUP(C995,customers!$A$1:$I$1001,3,0)= 0,"",VLOOKUP(C995,customers!$A$1:$I$1001,3,0))</f>
        <v/>
      </c>
      <c r="H995" s="2" t="str">
        <f>VLOOKUP(C995,customers!$A$1:$I$1001,7,0)</f>
        <v>United States</v>
      </c>
      <c r="I995" t="str">
        <f>INDEX(products!$A$1:$G$49,MATCH(orders!$D995,products!$A$2:$A$49,0),MATCH(I$1,products!$A$1:$G$1,0))</f>
        <v>Ara</v>
      </c>
      <c r="J995" t="str">
        <f>INDEX(products!$A$1:$G$49,MATCH(orders!$D995,products!$A$2:$A$49,0),MATCH(J$1,products!$A$1:$G$1,0))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7"/>
        <v>77.699999999999989</v>
      </c>
      <c r="N995" t="str">
        <f t="shared" si="48"/>
        <v>Arabica</v>
      </c>
      <c r="O995" t="str">
        <f t="shared" si="49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VLOOKUP(C996,customers!$A$1:$I$1001,2,0)</f>
        <v>Catharine Scoines</v>
      </c>
      <c r="G996" s="2" t="str">
        <f>IF(VLOOKUP(C996,customers!$A$1:$I$1001,3,0)= 0,"",VLOOKUP(C996,customers!$A$1:$I$1001,3,0))</f>
        <v/>
      </c>
      <c r="H996" s="2" t="str">
        <f>VLOOKUP(C996,customers!$A$1:$I$1001,7,0)</f>
        <v>Ireland</v>
      </c>
      <c r="I996" t="str">
        <f>INDEX(products!$A$1:$G$49,MATCH(orders!$D996,products!$A$2:$A$49,0),MATCH(I$1,products!$A$1:$G$1,0))</f>
        <v>Ara</v>
      </c>
      <c r="J996" t="str">
        <f>INDEX(products!$A$1:$G$49,MATCH(orders!$D996,products!$A$2:$A$49,0),MATCH(J$1,products!$A$1:$G$1,0))</f>
        <v>M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7"/>
        <v>8.9550000000000001</v>
      </c>
      <c r="N996" t="str">
        <f t="shared" si="48"/>
        <v>Arabica</v>
      </c>
      <c r="O996" t="str">
        <f t="shared" si="49"/>
        <v>Medium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VLOOKUP(C997,customers!$A$1:$I$1001,2,0)</f>
        <v>Jennica Tewelson</v>
      </c>
      <c r="G997" s="2" t="str">
        <f>IF(VLOOKUP(C997,customers!$A$1:$I$1001,3,0)= 0,"",VLOOKUP(C997,customers!$A$1:$I$1001,3,0))</f>
        <v>jtewelsonrn@samsung.com</v>
      </c>
      <c r="H997" s="2" t="str">
        <f>VLOOKUP(C997,customers!$A$1:$I$1001,7,0)</f>
        <v>United States</v>
      </c>
      <c r="I997" t="str">
        <f>INDEX(products!$A$1:$G$49,MATCH(orders!$D997,products!$A$2:$A$49,0),MATCH(I$1,products!$A$1:$G$1,0))</f>
        <v>Rob</v>
      </c>
      <c r="J997" t="str">
        <f>INDEX(products!$A$1:$G$49,MATCH(orders!$D997,products!$A$2:$A$49,0),MATCH(J$1,products!$A$1:$G$1,0))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7"/>
        <v>27.484999999999996</v>
      </c>
      <c r="N997" t="str">
        <f t="shared" si="48"/>
        <v>Robusta</v>
      </c>
      <c r="O997" t="str">
        <f t="shared" si="49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VLOOKUP(C998,customers!$A$1:$I$1001,2,0)</f>
        <v>Marguerite Graves</v>
      </c>
      <c r="G998" s="2" t="str">
        <f>IF(VLOOKUP(C998,customers!$A$1:$I$1001,3,0)= 0,"",VLOOKUP(C998,customers!$A$1:$I$1001,3,0))</f>
        <v/>
      </c>
      <c r="H998" s="2" t="str">
        <f>VLOOKUP(C998,customers!$A$1:$I$1001,7,0)</f>
        <v>United States</v>
      </c>
      <c r="I998" t="str">
        <f>INDEX(products!$A$1:$G$49,MATCH(orders!$D998,products!$A$2:$A$49,0),MATCH(I$1,products!$A$1:$G$1,0))</f>
        <v>Rob</v>
      </c>
      <c r="J998" t="str">
        <f>INDEX(products!$A$1:$G$49,MATCH(orders!$D998,products!$A$2:$A$49,0),MATCH(J$1,products!$A$1:$G$1,0))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7"/>
        <v>29.849999999999998</v>
      </c>
      <c r="N998" t="str">
        <f t="shared" si="48"/>
        <v>Robusta</v>
      </c>
      <c r="O998" t="str">
        <f t="shared" si="49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VLOOKUP(C999,customers!$A$1:$I$1001,2,0)</f>
        <v>Marguerite Graves</v>
      </c>
      <c r="G999" s="2" t="str">
        <f>IF(VLOOKUP(C999,customers!$A$1:$I$1001,3,0)= 0,"",VLOOKUP(C999,customers!$A$1:$I$1001,3,0))</f>
        <v/>
      </c>
      <c r="H999" s="2" t="str">
        <f>VLOOKUP(C999,customers!$A$1:$I$1001,7,0)</f>
        <v>United States</v>
      </c>
      <c r="I999" t="str">
        <f>INDEX(products!$A$1:$G$49,MATCH(orders!$D999,products!$A$2:$A$49,0),MATCH(I$1,products!$A$1:$G$1,0))</f>
        <v>Ara</v>
      </c>
      <c r="J999" t="str">
        <f>INDEX(products!$A$1:$G$49,MATCH(orders!$D999,products!$A$2:$A$49,0),MATCH(J$1,products!$A$1:$G$1,0))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7"/>
        <v>27</v>
      </c>
      <c r="N999" t="str">
        <f t="shared" si="48"/>
        <v>Arabica</v>
      </c>
      <c r="O999" t="str">
        <f t="shared" si="49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VLOOKUP(C1000,customers!$A$1:$I$1001,2,0)</f>
        <v>Nicolina Jenny</v>
      </c>
      <c r="G1000" s="2" t="str">
        <f>IF(VLOOKUP(C1000,customers!$A$1:$I$1001,3,0)= 0,"",VLOOKUP(C1000,customers!$A$1:$I$1001,3,0))</f>
        <v>njennyrq@bigcartel.com</v>
      </c>
      <c r="H1000" s="2" t="str">
        <f>VLOOKUP(C1000,customers!$A$1:$I$1001,7,0)</f>
        <v>United States</v>
      </c>
      <c r="I1000" t="str">
        <f>INDEX(products!$A$1:$G$49,MATCH(orders!$D1000,products!$A$2:$A$49,0),MATCH(I$1,products!$A$1:$G$1,0))</f>
        <v>Ara</v>
      </c>
      <c r="J1000" t="str">
        <f>INDEX(products!$A$1:$G$49,MATCH(orders!$D1000,products!$A$2:$A$49,0),MATCH(J$1,products!$A$1:$G$1,0))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7"/>
        <v>9.9499999999999993</v>
      </c>
      <c r="N1000" t="str">
        <f t="shared" si="48"/>
        <v>Arabica</v>
      </c>
      <c r="O1000" t="str">
        <f t="shared" si="49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VLOOKUP(C1001,customers!$A$1:$I$1001,2,0)</f>
        <v>Vidovic Antonelli</v>
      </c>
      <c r="G1001" s="2" t="str">
        <f>IF(VLOOKUP(C1001,customers!$A$1:$I$1001,3,0)= 0,"",VLOOKUP(C1001,customers!$A$1:$I$1001,3,0))</f>
        <v/>
      </c>
      <c r="H1001" s="2" t="str">
        <f>VLOOKUP(C1001,customers!$A$1:$I$1001,7,0)</f>
        <v>United Kingdom</v>
      </c>
      <c r="I1001" t="str">
        <f>INDEX(products!$A$1:$G$49,MATCH(orders!$D1001,products!$A$2:$A$49,0),MATCH(I$1,products!$A$1:$G$1,0))</f>
        <v>Exc</v>
      </c>
      <c r="J1001" t="str">
        <f>INDEX(products!$A$1:$G$49,MATCH(orders!$D1001,products!$A$2:$A$49,0),MATCH(J$1,products!$A$1:$G$1,0))</f>
        <v>L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7"/>
        <v>12.375</v>
      </c>
      <c r="N1001" t="str">
        <f t="shared" si="48"/>
        <v>Excelsa</v>
      </c>
      <c r="O1001" t="str">
        <f t="shared" si="49"/>
        <v>Light</v>
      </c>
    </row>
    <row r="1002" spans="1:15" x14ac:dyDescent="0.25">
      <c r="N1002" t="str">
        <f t="shared" si="48"/>
        <v/>
      </c>
    </row>
    <row r="1003" spans="1:15" x14ac:dyDescent="0.25">
      <c r="N1003" t="str">
        <f t="shared" si="48"/>
        <v/>
      </c>
    </row>
    <row r="1004" spans="1:15" x14ac:dyDescent="0.25">
      <c r="N1004" t="str">
        <f t="shared" si="48"/>
        <v/>
      </c>
    </row>
    <row r="1005" spans="1:15" x14ac:dyDescent="0.25">
      <c r="N1005" t="str">
        <f t="shared" si="48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0" workbookViewId="0">
      <selection activeCell="D4" sqref="D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Aditi Nimje</cp:lastModifiedBy>
  <cp:revision/>
  <dcterms:created xsi:type="dcterms:W3CDTF">2022-11-26T09:51:45Z</dcterms:created>
  <dcterms:modified xsi:type="dcterms:W3CDTF">2023-11-13T06:58:15Z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7c8591a4-40a9-4558-a733-c89adb06ee09</vt:lpwstr>
  </property>
</Properties>
</file>