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ASUS\Desktop\1st SEM\Operations management\"/>
    </mc:Choice>
  </mc:AlternateContent>
  <xr:revisionPtr revIDLastSave="0" documentId="13_ncr:1_{6BC9B4FC-22E2-47DF-85EC-A05F5CC36EC1}" xr6:coauthVersionLast="47" xr6:coauthVersionMax="47" xr10:uidLastSave="{00000000-0000-0000-0000-000000000000}"/>
  <bookViews>
    <workbookView xWindow="-110" yWindow="-110" windowWidth="19420" windowHeight="10300" activeTab="2" xr2:uid="{00000000-000D-0000-FFFF-FFFF00000000}"/>
  </bookViews>
  <sheets>
    <sheet name="MMFD" sheetId="2" r:id="rId1"/>
    <sheet name="Industry" sheetId="3" r:id="rId2"/>
    <sheet name="Sheet1" sheetId="1" r:id="rId3"/>
    <sheet name="Seasonality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7" i="1" l="1"/>
  <c r="J7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3" i="1"/>
  <c r="O4" i="1"/>
  <c r="O5" i="1" s="1"/>
  <c r="O6" i="1" s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O56" i="1" s="1"/>
  <c r="O57" i="1" s="1"/>
  <c r="O58" i="1" s="1"/>
  <c r="O59" i="1" s="1"/>
  <c r="O60" i="1" s="1"/>
  <c r="O61" i="1" s="1"/>
  <c r="O62" i="1" s="1"/>
  <c r="O63" i="1" s="1"/>
  <c r="O64" i="1" s="1"/>
  <c r="O65" i="1" s="1"/>
  <c r="O66" i="1" s="1"/>
  <c r="O67" i="1" s="1"/>
  <c r="O68" i="1" s="1"/>
  <c r="O69" i="1" s="1"/>
  <c r="O70" i="1" s="1"/>
  <c r="O71" i="1" s="1"/>
  <c r="O72" i="1" s="1"/>
  <c r="O73" i="1" s="1"/>
  <c r="O74" i="1" s="1"/>
  <c r="O75" i="1" s="1"/>
  <c r="O76" i="1" s="1"/>
  <c r="O77" i="1" s="1"/>
  <c r="O78" i="1" s="1"/>
  <c r="O79" i="1" s="1"/>
  <c r="O80" i="1" s="1"/>
  <c r="O81" i="1" s="1"/>
  <c r="O82" i="1" s="1"/>
  <c r="O83" i="1" s="1"/>
  <c r="O84" i="1" s="1"/>
  <c r="O85" i="1" s="1"/>
  <c r="O86" i="1" s="1"/>
  <c r="O87" i="1" s="1"/>
  <c r="O88" i="1" s="1"/>
  <c r="O89" i="1" s="1"/>
  <c r="O90" i="1" s="1"/>
  <c r="O91" i="1" s="1"/>
  <c r="O92" i="1" s="1"/>
  <c r="O93" i="1" s="1"/>
  <c r="O94" i="1" s="1"/>
  <c r="O95" i="1" s="1"/>
  <c r="O96" i="1" s="1"/>
  <c r="O97" i="1" s="1"/>
  <c r="O98" i="1" s="1"/>
  <c r="O99" i="1" s="1"/>
  <c r="O100" i="1" s="1"/>
  <c r="O101" i="1" s="1"/>
  <c r="O102" i="1" s="1"/>
  <c r="O103" i="1" s="1"/>
  <c r="O104" i="1" s="1"/>
  <c r="O105" i="1" s="1"/>
  <c r="O106" i="1" s="1"/>
  <c r="O107" i="1" s="1"/>
  <c r="O108" i="1" s="1"/>
  <c r="O109" i="1" s="1"/>
  <c r="O3" i="1"/>
  <c r="N4" i="1"/>
  <c r="N5" i="1" s="1"/>
  <c r="N6" i="1" s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N49" i="1" s="1"/>
  <c r="N50" i="1" s="1"/>
  <c r="N51" i="1" s="1"/>
  <c r="N52" i="1" s="1"/>
  <c r="N53" i="1" s="1"/>
  <c r="N54" i="1" s="1"/>
  <c r="N55" i="1" s="1"/>
  <c r="N56" i="1" s="1"/>
  <c r="N57" i="1" s="1"/>
  <c r="N58" i="1" s="1"/>
  <c r="N59" i="1" s="1"/>
  <c r="N60" i="1" s="1"/>
  <c r="N61" i="1" s="1"/>
  <c r="N62" i="1" s="1"/>
  <c r="N63" i="1" s="1"/>
  <c r="N64" i="1" s="1"/>
  <c r="N65" i="1" s="1"/>
  <c r="N66" i="1" s="1"/>
  <c r="N67" i="1" s="1"/>
  <c r="N68" i="1" s="1"/>
  <c r="N69" i="1" s="1"/>
  <c r="N70" i="1" s="1"/>
  <c r="N71" i="1" s="1"/>
  <c r="N72" i="1" s="1"/>
  <c r="N73" i="1" s="1"/>
  <c r="N74" i="1" s="1"/>
  <c r="N75" i="1" s="1"/>
  <c r="N76" i="1" s="1"/>
  <c r="N77" i="1" s="1"/>
  <c r="N78" i="1" s="1"/>
  <c r="N79" i="1" s="1"/>
  <c r="N80" i="1" s="1"/>
  <c r="N81" i="1" s="1"/>
  <c r="N82" i="1" s="1"/>
  <c r="N83" i="1" s="1"/>
  <c r="N84" i="1" s="1"/>
  <c r="N85" i="1" s="1"/>
  <c r="N86" i="1" s="1"/>
  <c r="N87" i="1" s="1"/>
  <c r="N88" i="1" s="1"/>
  <c r="N89" i="1" s="1"/>
  <c r="N90" i="1" s="1"/>
  <c r="N91" i="1" s="1"/>
  <c r="N92" i="1" s="1"/>
  <c r="N93" i="1" s="1"/>
  <c r="N94" i="1" s="1"/>
  <c r="N95" i="1" s="1"/>
  <c r="N96" i="1" s="1"/>
  <c r="N97" i="1" s="1"/>
  <c r="N98" i="1" s="1"/>
  <c r="N99" i="1" s="1"/>
  <c r="N100" i="1" s="1"/>
  <c r="N101" i="1" s="1"/>
  <c r="N102" i="1" s="1"/>
  <c r="N103" i="1" s="1"/>
  <c r="N104" i="1" s="1"/>
  <c r="N105" i="1" s="1"/>
  <c r="N106" i="1" s="1"/>
  <c r="N107" i="1" s="1"/>
  <c r="N108" i="1" s="1"/>
  <c r="N109" i="1" s="1"/>
  <c r="N3" i="1"/>
  <c r="AG34" i="4"/>
  <c r="AF34" i="4"/>
  <c r="AG21" i="4"/>
  <c r="AG22" i="4"/>
  <c r="AG23" i="4"/>
  <c r="AG24" i="4"/>
  <c r="AG25" i="4"/>
  <c r="AG26" i="4"/>
  <c r="AG27" i="4"/>
  <c r="AG28" i="4"/>
  <c r="AG29" i="4"/>
  <c r="AG30" i="4"/>
  <c r="AG31" i="4"/>
  <c r="AG20" i="4"/>
  <c r="AF21" i="4"/>
  <c r="AF22" i="4"/>
  <c r="AF23" i="4"/>
  <c r="AF24" i="4"/>
  <c r="AF25" i="4"/>
  <c r="AF26" i="4"/>
  <c r="AF27" i="4"/>
  <c r="AF28" i="4"/>
  <c r="AF29" i="4"/>
  <c r="AF30" i="4"/>
  <c r="AF31" i="4"/>
  <c r="AF20" i="4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2" i="1"/>
  <c r="J4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2" i="1"/>
  <c r="AJ3" i="4"/>
  <c r="AJ4" i="4"/>
  <c r="AJ5" i="4"/>
  <c r="AJ6" i="4"/>
  <c r="AJ7" i="4"/>
  <c r="AJ8" i="4"/>
  <c r="AJ9" i="4"/>
  <c r="AJ10" i="4"/>
  <c r="AJ11" i="4"/>
  <c r="AJ12" i="4"/>
  <c r="AJ13" i="4"/>
  <c r="AJ2" i="4"/>
  <c r="AK3" i="4"/>
  <c r="AK4" i="4"/>
  <c r="AK5" i="4"/>
  <c r="AK6" i="4"/>
  <c r="AK7" i="4"/>
  <c r="AK8" i="4"/>
  <c r="AK9" i="4"/>
  <c r="AK10" i="4"/>
  <c r="AK11" i="4"/>
  <c r="AK12" i="4"/>
  <c r="AK13" i="4"/>
  <c r="AK2" i="4"/>
  <c r="AH3" i="4"/>
  <c r="AH4" i="4"/>
  <c r="AH5" i="4"/>
  <c r="AH6" i="4"/>
  <c r="AH7" i="4"/>
  <c r="AH8" i="4"/>
  <c r="AH9" i="4"/>
  <c r="AH10" i="4"/>
  <c r="AH11" i="4"/>
  <c r="AH12" i="4"/>
  <c r="AH13" i="4"/>
  <c r="AH2" i="4"/>
  <c r="AG3" i="4"/>
  <c r="AG4" i="4"/>
  <c r="AG5" i="4"/>
  <c r="AG6" i="4"/>
  <c r="AG7" i="4"/>
  <c r="AG8" i="4"/>
  <c r="AG9" i="4"/>
  <c r="AG10" i="4"/>
  <c r="AG11" i="4"/>
  <c r="AG12" i="4"/>
  <c r="AG13" i="4"/>
  <c r="AG2" i="4"/>
  <c r="AE14" i="4"/>
  <c r="AF14" i="4"/>
  <c r="AE3" i="4"/>
  <c r="AE4" i="4"/>
  <c r="AE5" i="4"/>
  <c r="AE6" i="4"/>
  <c r="AE7" i="4"/>
  <c r="AE8" i="4"/>
  <c r="AE9" i="4"/>
  <c r="AE10" i="4"/>
  <c r="AE11" i="4"/>
  <c r="AE12" i="4"/>
  <c r="AE13" i="4"/>
  <c r="AF3" i="4"/>
  <c r="AF4" i="4"/>
  <c r="AF5" i="4"/>
  <c r="AF6" i="4"/>
  <c r="AF7" i="4"/>
  <c r="AF8" i="4"/>
  <c r="AF9" i="4"/>
  <c r="AF10" i="4"/>
  <c r="AF11" i="4"/>
  <c r="AF12" i="4"/>
  <c r="AF13" i="4"/>
  <c r="AF2" i="4"/>
  <c r="AE2" i="4"/>
  <c r="J115" i="1"/>
  <c r="J114" i="1"/>
  <c r="E3" i="1" s="1"/>
  <c r="J111" i="1"/>
  <c r="J110" i="1"/>
  <c r="K4" i="1" l="1"/>
  <c r="G15" i="1"/>
  <c r="G2" i="1"/>
  <c r="G11" i="1"/>
  <c r="G69" i="1"/>
  <c r="G68" i="1"/>
  <c r="G58" i="1"/>
  <c r="G54" i="1"/>
  <c r="G107" i="1"/>
  <c r="G43" i="1"/>
  <c r="G83" i="1"/>
  <c r="G30" i="1"/>
  <c r="G108" i="1"/>
  <c r="G94" i="1"/>
  <c r="G44" i="1"/>
  <c r="G93" i="1"/>
  <c r="G82" i="1"/>
  <c r="G29" i="1"/>
  <c r="C117" i="1"/>
  <c r="G7" i="1"/>
  <c r="G100" i="1"/>
  <c r="G86" i="1"/>
  <c r="G75" i="1"/>
  <c r="G61" i="1"/>
  <c r="G50" i="1"/>
  <c r="G36" i="1"/>
  <c r="G21" i="1"/>
  <c r="G10" i="1"/>
  <c r="G92" i="1"/>
  <c r="G101" i="1"/>
  <c r="G76" i="1"/>
  <c r="G51" i="1"/>
  <c r="G37" i="1"/>
  <c r="G3" i="1"/>
  <c r="G99" i="1"/>
  <c r="G85" i="1"/>
  <c r="G74" i="1"/>
  <c r="G60" i="1"/>
  <c r="G46" i="1"/>
  <c r="G35" i="1"/>
  <c r="G20" i="1"/>
  <c r="G106" i="1"/>
  <c r="G78" i="1"/>
  <c r="G67" i="1"/>
  <c r="G53" i="1"/>
  <c r="G42" i="1"/>
  <c r="G28" i="1"/>
  <c r="G9" i="1"/>
  <c r="G102" i="1"/>
  <c r="G91" i="1"/>
  <c r="G77" i="1"/>
  <c r="G66" i="1"/>
  <c r="G52" i="1"/>
  <c r="G38" i="1"/>
  <c r="G27" i="1"/>
  <c r="G8" i="1"/>
  <c r="G90" i="1"/>
  <c r="G62" i="1"/>
  <c r="G22" i="1"/>
  <c r="G109" i="1"/>
  <c r="G98" i="1"/>
  <c r="G84" i="1"/>
  <c r="G70" i="1"/>
  <c r="G59" i="1"/>
  <c r="G45" i="1"/>
  <c r="G34" i="1"/>
  <c r="G19" i="1"/>
  <c r="G26" i="1"/>
  <c r="G18" i="1"/>
  <c r="G14" i="1"/>
  <c r="G6" i="1"/>
  <c r="G105" i="1"/>
  <c r="G97" i="1"/>
  <c r="G89" i="1"/>
  <c r="G81" i="1"/>
  <c r="G73" i="1"/>
  <c r="G65" i="1"/>
  <c r="G57" i="1"/>
  <c r="G49" i="1"/>
  <c r="G41" i="1"/>
  <c r="G33" i="1"/>
  <c r="G25" i="1"/>
  <c r="G17" i="1"/>
  <c r="G13" i="1"/>
  <c r="G5" i="1"/>
  <c r="G104" i="1"/>
  <c r="G96" i="1"/>
  <c r="G88" i="1"/>
  <c r="G80" i="1"/>
  <c r="G72" i="1"/>
  <c r="G64" i="1"/>
  <c r="G56" i="1"/>
  <c r="G48" i="1"/>
  <c r="G40" i="1"/>
  <c r="G32" i="1"/>
  <c r="G24" i="1"/>
  <c r="G16" i="1"/>
  <c r="G12" i="1"/>
  <c r="G4" i="1"/>
  <c r="G103" i="1"/>
  <c r="G95" i="1"/>
  <c r="G87" i="1"/>
  <c r="G79" i="1"/>
  <c r="G71" i="1"/>
  <c r="G63" i="1"/>
  <c r="G55" i="1"/>
  <c r="G47" i="1"/>
  <c r="G39" i="1"/>
  <c r="G31" i="1"/>
  <c r="G23" i="1"/>
  <c r="E97" i="1"/>
  <c r="C118" i="1"/>
  <c r="C115" i="1"/>
  <c r="E98" i="1"/>
  <c r="E65" i="1"/>
  <c r="E50" i="1"/>
  <c r="E66" i="1"/>
  <c r="B112" i="1"/>
  <c r="B111" i="1"/>
  <c r="E49" i="1"/>
  <c r="C120" i="1"/>
  <c r="E34" i="1"/>
  <c r="C119" i="1"/>
  <c r="E33" i="1"/>
  <c r="C112" i="1"/>
  <c r="C111" i="1"/>
  <c r="C110" i="1"/>
  <c r="E82" i="1"/>
  <c r="E18" i="1"/>
  <c r="C121" i="1"/>
  <c r="E81" i="1"/>
  <c r="E17" i="1"/>
  <c r="E48" i="1"/>
  <c r="E95" i="1"/>
  <c r="E47" i="1"/>
  <c r="E15" i="1"/>
  <c r="E106" i="1"/>
  <c r="E58" i="1"/>
  <c r="E10" i="1"/>
  <c r="B119" i="1"/>
  <c r="E105" i="1"/>
  <c r="E89" i="1"/>
  <c r="E73" i="1"/>
  <c r="E57" i="1"/>
  <c r="E41" i="1"/>
  <c r="E25" i="1"/>
  <c r="E9" i="1"/>
  <c r="E96" i="1"/>
  <c r="E64" i="1"/>
  <c r="E63" i="1"/>
  <c r="E31" i="1"/>
  <c r="B120" i="1"/>
  <c r="E90" i="1"/>
  <c r="E74" i="1"/>
  <c r="E42" i="1"/>
  <c r="C114" i="1"/>
  <c r="B118" i="1"/>
  <c r="E104" i="1"/>
  <c r="E88" i="1"/>
  <c r="E72" i="1"/>
  <c r="E56" i="1"/>
  <c r="E40" i="1"/>
  <c r="E24" i="1"/>
  <c r="E8" i="1"/>
  <c r="E80" i="1"/>
  <c r="E32" i="1"/>
  <c r="E16" i="1"/>
  <c r="E79" i="1"/>
  <c r="E26" i="1"/>
  <c r="C113" i="1"/>
  <c r="B117" i="1"/>
  <c r="E103" i="1"/>
  <c r="E87" i="1"/>
  <c r="E71" i="1"/>
  <c r="E55" i="1"/>
  <c r="E39" i="1"/>
  <c r="E23" i="1"/>
  <c r="E7" i="1"/>
  <c r="B116" i="1"/>
  <c r="E2" i="1"/>
  <c r="E86" i="1"/>
  <c r="E70" i="1"/>
  <c r="E46" i="1"/>
  <c r="E30" i="1"/>
  <c r="E14" i="1"/>
  <c r="B115" i="1"/>
  <c r="E109" i="1"/>
  <c r="E101" i="1"/>
  <c r="E93" i="1"/>
  <c r="E85" i="1"/>
  <c r="E77" i="1"/>
  <c r="E69" i="1"/>
  <c r="E61" i="1"/>
  <c r="E53" i="1"/>
  <c r="E45" i="1"/>
  <c r="E37" i="1"/>
  <c r="E29" i="1"/>
  <c r="E21" i="1"/>
  <c r="E13" i="1"/>
  <c r="E5" i="1"/>
  <c r="E102" i="1"/>
  <c r="E78" i="1"/>
  <c r="E54" i="1"/>
  <c r="E38" i="1"/>
  <c r="E6" i="1"/>
  <c r="C116" i="1"/>
  <c r="B110" i="1"/>
  <c r="B114" i="1"/>
  <c r="E108" i="1"/>
  <c r="E100" i="1"/>
  <c r="E92" i="1"/>
  <c r="E84" i="1"/>
  <c r="E76" i="1"/>
  <c r="E68" i="1"/>
  <c r="E60" i="1"/>
  <c r="E52" i="1"/>
  <c r="E44" i="1"/>
  <c r="E36" i="1"/>
  <c r="E28" i="1"/>
  <c r="E20" i="1"/>
  <c r="E12" i="1"/>
  <c r="E4" i="1"/>
  <c r="E94" i="1"/>
  <c r="E62" i="1"/>
  <c r="E22" i="1"/>
  <c r="B121" i="1"/>
  <c r="B113" i="1"/>
  <c r="E107" i="1"/>
  <c r="E99" i="1"/>
  <c r="E91" i="1"/>
  <c r="E83" i="1"/>
  <c r="E75" i="1"/>
  <c r="E67" i="1"/>
  <c r="E59" i="1"/>
  <c r="E51" i="1"/>
  <c r="E43" i="1"/>
  <c r="E35" i="1"/>
  <c r="E27" i="1"/>
  <c r="E19" i="1"/>
  <c r="E11" i="1"/>
</calcChain>
</file>

<file path=xl/sharedStrings.xml><?xml version="1.0" encoding="utf-8"?>
<sst xmlns="http://schemas.openxmlformats.org/spreadsheetml/2006/main" count="116" uniqueCount="52">
  <si>
    <t>Month</t>
  </si>
  <si>
    <t>Industry</t>
  </si>
  <si>
    <t>MMFD</t>
  </si>
  <si>
    <t>X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</si>
  <si>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</si>
  <si>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</si>
  <si>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</si>
  <si>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</si>
  <si>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</si>
  <si>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</si>
  <si>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</si>
  <si>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</si>
  <si>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</si>
  <si>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</si>
  <si>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</si>
  <si>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</si>
  <si>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</si>
  <si>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</si>
  <si>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</si>
  <si>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</si>
  <si>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</si>
  <si>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</si>
  <si>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</si>
  <si>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</si>
  <si>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</si>
  <si>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</si>
  <si>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</si>
  <si>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</si>
  <si>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a</t>
  </si>
  <si>
    <t>b</t>
  </si>
  <si>
    <t>Industry Index</t>
  </si>
  <si>
    <t>MMFD Index</t>
  </si>
  <si>
    <t>Industry Monthly Average Upto Mar 12</t>
  </si>
  <si>
    <t>MMFD Monthly Average Upto Mar 12</t>
  </si>
  <si>
    <t>Industry TP Forecast</t>
  </si>
  <si>
    <t>MMFD TP Forecast</t>
  </si>
  <si>
    <t>Industry Seasonality Forecast</t>
  </si>
  <si>
    <t>MMFD Seasonality Forecast</t>
  </si>
  <si>
    <t>Forecast TP Industry</t>
  </si>
  <si>
    <t>Forecast TP MMFD</t>
  </si>
  <si>
    <t>Error Industry</t>
  </si>
  <si>
    <t>Error MMFD</t>
  </si>
  <si>
    <t>Considering the monthly avg upto Mar-12 as actual demand for the season of Apr-12 to Mar-13</t>
  </si>
  <si>
    <t>Absolute Error Industry</t>
  </si>
  <si>
    <t>Absolute Error MMFD</t>
  </si>
  <si>
    <t>MAD</t>
  </si>
  <si>
    <t>Forecast Exponential Industry(0.2)</t>
  </si>
  <si>
    <t>Forecast Exponential MMFD(0.2)</t>
  </si>
  <si>
    <t>MAD INDUSTRY TP</t>
  </si>
  <si>
    <t>MAD MMFD TP</t>
  </si>
  <si>
    <t>MAD INDUSTRY EX</t>
  </si>
  <si>
    <t>MAD MMFD 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</si>
</sst>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Font="1" applyAlignment="1">
      <alignment horizontal="left" vertical="center" wrapText="1" inden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right" vertical="center" wrapText="1"/>
    </xf>
    <xf numFmtId="17" fontId="1" fillId="0" borderId="1" xfId="0" applyNumberFormat="1" applyFont="1" applyBorder="1" applyAlignment="1">
      <alignment horizontal="center" vertical="center" wrapText="1"/>
    </xf>
    <xf numFmtId="3" fontId="2" fillId="0" borderId="1" xfId="0" applyNumberFormat="1" applyFont="1" applyBorder="1" applyAlignment="1">
      <alignment horizontal="center" vertical="center" wrapText="1"/>
    </xf>
    <xf numFmtId="3" fontId="2" fillId="0" borderId="1" xfId="0" applyNumberFormat="1" applyFont="1" applyBorder="1" applyAlignment="1">
      <alignment horizontal="right" vertical="center" wrapText="1"/>
    </xf>
    <xf numFmtId="17" fontId="1" fillId="0" borderId="1" xfId="0" applyNumberFormat="1" applyFont="1" applyBorder="1" applyAlignment="1">
      <alignment horizontal="left" vertical="center" wrapText="1" indent="1"/>
    </xf>
    <xf numFmtId="3" fontId="2" fillId="0" borderId="1" xfId="0" applyNumberFormat="1" applyFont="1" applyBorder="1" applyAlignment="1">
      <alignment horizontal="left" vertical="center" wrapText="1" indent="1"/>
    </xf>
    <xf numFmtId="0" fontId="2" fillId="0" borderId="0" xfId="0" applyFont="1" applyAlignment="1">
      <alignment horizontal="left" vertical="center" wrapText="1" indent="1"/>
    </xf>
    <xf numFmtId="0" fontId="4" fillId="0" borderId="0" xfId="0" applyFont="1" applyAlignment="1">
      <alignment horizontal="left" vertical="center" wrapText="1" indent="1"/>
    </xf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2" xfId="0" applyBorder="1"/>
    <xf numFmtId="0" fontId="5" fillId="0" borderId="3" xfId="0" applyFont="1" applyBorder="1" applyAlignment="1">
      <alignment horizontal="center"/>
    </xf>
    <xf numFmtId="0" fontId="5" fillId="0" borderId="3" xfId="0" applyFont="1" applyBorder="1" applyAlignment="1">
      <alignment horizontal="centerContinuous"/>
    </xf>
    <xf numFmtId="0" fontId="1" fillId="0" borderId="1" xfId="0" applyFont="1" applyBorder="1" applyAlignment="1">
      <alignment horizontal="left" vertical="center" wrapText="1" indent="1"/>
    </xf>
    <xf numFmtId="0" fontId="0" fillId="0" borderId="1" xfId="0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0" fillId="0" borderId="2" xfId="0" applyFill="1" applyBorder="1" applyAlignment="1"/>
    <xf numFmtId="0" fontId="5" fillId="0" borderId="3" xfId="0" applyFont="1" applyFill="1" applyBorder="1" applyAlignment="1">
      <alignment horizontal="center"/>
    </xf>
    <xf numFmtId="0" fontId="5" fillId="0" borderId="3" xfId="0" applyFont="1" applyFill="1" applyBorder="1" applyAlignment="1">
      <alignment horizontal="centerContinuous"/>
    </xf>
    <xf numFmtId="17" fontId="1" fillId="2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3" fontId="2" fillId="2" borderId="1" xfId="0" applyNumberFormat="1" applyFont="1" applyFill="1" applyBorder="1" applyAlignment="1">
      <alignment horizontal="left" vertical="center" wrapText="1" indent="1"/>
    </xf>
    <xf numFmtId="0" fontId="1" fillId="0" borderId="1" xfId="0" applyFont="1" applyFill="1" applyBorder="1" applyAlignment="1">
      <alignment horizontal="center" vertical="center" wrapText="1"/>
    </xf>
    <xf numFmtId="3" fontId="0" fillId="0" borderId="1" xfId="0" applyNumberFormat="1" applyBorder="1"/>
    <xf numFmtId="3" fontId="7" fillId="3" borderId="0" xfId="0" applyNumberFormat="1" applyFont="1" applyFill="1"/>
    <xf numFmtId="0" fontId="0" fillId="4" borderId="1" xfId="0" applyFill="1" applyBorder="1"/>
    <xf numFmtId="0" fontId="4" fillId="0" borderId="1" xfId="0" applyFont="1" applyBorder="1" applyAlignment="1">
      <alignment horizontal="center" vertical="center" wrapText="1"/>
    </xf>
    <xf numFmtId="0" fontId="8" fillId="3" borderId="0" xfId="0" applyFont="1" applyFill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top"/>
    </xf>
    <xf numFmtId="0" fontId="8" fillId="3" borderId="0" xfId="0" applyFont="1" applyFill="1" applyAlignment="1">
      <alignment horizontal="left" vertical="top"/>
    </xf>
    <xf numFmtId="0" fontId="0" fillId="3" borderId="0" xfId="0" applyFill="1"/>
    <xf numFmtId="17" fontId="1" fillId="2" borderId="4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wrapText="1"/>
    </xf>
    <xf numFmtId="0" fontId="6" fillId="0" borderId="1" xfId="0" applyFont="1" applyBorder="1"/>
    <xf numFmtId="0" fontId="0" fillId="0" borderId="1" xfId="0" applyBorder="1" applyAlignment="1">
      <alignment wrapText="1"/>
    </xf>
    <xf numFmtId="17" fontId="1" fillId="0" borderId="5" xfId="0" applyNumberFormat="1" applyFont="1" applyBorder="1" applyAlignment="1">
      <alignment horizontal="center" vertical="center" wrapText="1"/>
    </xf>
    <xf numFmtId="0" fontId="0" fillId="0" borderId="5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8FBE7-54BA-4ABA-858F-6059278A401D}">
  <dimension ref="A1:I18"/>
  <sheetViews>
    <sheetView workbookViewId="0">
      <selection activeCell="I6" sqref="I6"/>
    </sheetView>
  </sheetViews>
  <sheetFormatPr defaultRowHeight="14.5" x14ac:dyDescent="0.35"/>
  <cols>
    <col min="1" max="1" width="17.26953125" bestFit="1" customWidth="1"/>
    <col min="2" max="2" width="11.81640625" bestFit="1" customWidth="1"/>
    <col min="3" max="3" width="13.54296875" bestFit="1" customWidth="1"/>
    <col min="4" max="5" width="11.81640625" bestFit="1" customWidth="1"/>
    <col min="6" max="6" width="12.453125" bestFit="1" customWidth="1"/>
    <col min="7" max="7" width="11.81640625" bestFit="1" customWidth="1"/>
    <col min="8" max="9" width="12" bestFit="1" customWidth="1"/>
  </cols>
  <sheetData>
    <row r="1" spans="1:9" x14ac:dyDescent="0.35">
      <c r="A1" t="s">
        <v>4</v>
      </c>
    </row>
    <row r="2" spans="1:9" ht="15" thickBot="1" x14ac:dyDescent="0.4"/>
    <row r="3" spans="1:9" x14ac:dyDescent="0.35">
      <c r="A3" s="15" t="s">
        <v>5</v>
      </c>
      <c r="B3" s="15"/>
    </row>
    <row r="4" spans="1:9" x14ac:dyDescent="0.35">
      <c r="A4" t="s">
        <v>6</v>
      </c>
      <c r="B4">
        <v>0.80472964427065763</v>
      </c>
    </row>
    <row r="5" spans="1:9" x14ac:dyDescent="0.35">
      <c r="A5" t="s">
        <v>7</v>
      </c>
      <c r="B5">
        <v>0.64758980036797908</v>
      </c>
    </row>
    <row r="6" spans="1:9" x14ac:dyDescent="0.35">
      <c r="A6" t="s">
        <v>8</v>
      </c>
      <c r="B6">
        <v>0.64426517584314869</v>
      </c>
    </row>
    <row r="7" spans="1:9" x14ac:dyDescent="0.35">
      <c r="A7" t="s">
        <v>9</v>
      </c>
      <c r="B7">
        <v>2780.9820718260225</v>
      </c>
    </row>
    <row r="8" spans="1:9" ht="15" thickBot="1" x14ac:dyDescent="0.4">
      <c r="A8" s="13" t="s">
        <v>10</v>
      </c>
      <c r="B8" s="13">
        <v>108</v>
      </c>
    </row>
    <row r="10" spans="1:9" ht="15" thickBot="1" x14ac:dyDescent="0.4">
      <c r="A10" t="s">
        <v>11</v>
      </c>
    </row>
    <row r="11" spans="1:9" x14ac:dyDescent="0.35">
      <c r="A11" s="14"/>
      <c r="B11" s="14" t="s">
        <v>16</v>
      </c>
      <c r="C11" s="14" t="s">
        <v>17</v>
      </c>
      <c r="D11" s="14" t="s">
        <v>18</v>
      </c>
      <c r="E11" s="14" t="s">
        <v>19</v>
      </c>
      <c r="F11" s="14" t="s">
        <v>20</v>
      </c>
    </row>
    <row r="12" spans="1:9" x14ac:dyDescent="0.35">
      <c r="A12" t="s">
        <v>12</v>
      </c>
      <c r="B12">
        <v>1</v>
      </c>
      <c r="C12">
        <v>1506446712.2393916</v>
      </c>
      <c r="D12">
        <v>1506446712.2393916</v>
      </c>
      <c r="E12">
        <v>194.78584589970129</v>
      </c>
      <c r="F12">
        <v>9.4193249247789366E-26</v>
      </c>
    </row>
    <row r="13" spans="1:9" x14ac:dyDescent="0.35">
      <c r="A13" t="s">
        <v>13</v>
      </c>
      <c r="B13">
        <v>106</v>
      </c>
      <c r="C13">
        <v>819789296.08468223</v>
      </c>
      <c r="D13">
        <v>7733861.2838177569</v>
      </c>
    </row>
    <row r="14" spans="1:9" ht="15" thickBot="1" x14ac:dyDescent="0.4">
      <c r="A14" s="13" t="s">
        <v>14</v>
      </c>
      <c r="B14" s="13">
        <v>107</v>
      </c>
      <c r="C14" s="13">
        <v>2326236008.3240738</v>
      </c>
      <c r="D14" s="13"/>
      <c r="E14" s="13"/>
      <c r="F14" s="13"/>
    </row>
    <row r="15" spans="1:9" ht="15" thickBot="1" x14ac:dyDescent="0.4"/>
    <row r="16" spans="1:9" x14ac:dyDescent="0.35">
      <c r="A16" s="14"/>
      <c r="B16" s="14" t="s">
        <v>21</v>
      </c>
      <c r="C16" s="14" t="s">
        <v>9</v>
      </c>
      <c r="D16" s="14" t="s">
        <v>22</v>
      </c>
      <c r="E16" s="14" t="s">
        <v>23</v>
      </c>
      <c r="F16" s="14" t="s">
        <v>24</v>
      </c>
      <c r="G16" s="14" t="s">
        <v>25</v>
      </c>
      <c r="H16" s="14" t="s">
        <v>26</v>
      </c>
      <c r="I16" s="14" t="s">
        <v>27</v>
      </c>
    </row>
    <row r="17" spans="1:9" x14ac:dyDescent="0.35">
      <c r="A17" t="s">
        <v>15</v>
      </c>
      <c r="B17">
        <v>4772.6524749048058</v>
      </c>
      <c r="C17">
        <v>538.9385967892008</v>
      </c>
      <c r="D17">
        <v>8.855651651855192</v>
      </c>
      <c r="E17">
        <v>2.0976688251948512E-14</v>
      </c>
      <c r="F17">
        <v>3704.1542886507959</v>
      </c>
      <c r="G17">
        <v>5841.1506611588156</v>
      </c>
      <c r="H17">
        <v>3704.1542886507959</v>
      </c>
      <c r="I17">
        <v>5841.1506611588156</v>
      </c>
    </row>
    <row r="18" spans="1:9" ht="15" thickBot="1" x14ac:dyDescent="0.4">
      <c r="A18" s="13" t="s">
        <v>3</v>
      </c>
      <c r="B18" s="13">
        <v>119.79825564224956</v>
      </c>
      <c r="C18" s="13">
        <v>8.5836459619950638</v>
      </c>
      <c r="D18" s="13">
        <v>13.956569990499155</v>
      </c>
      <c r="E18" s="13">
        <v>9.4193249247783982E-26</v>
      </c>
      <c r="F18" s="13">
        <v>102.78034266203366</v>
      </c>
      <c r="G18" s="13">
        <v>136.81616862246545</v>
      </c>
      <c r="H18" s="13">
        <v>102.78034266203366</v>
      </c>
      <c r="I18" s="13">
        <v>136.81616862246545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B32EF-BF5D-4B08-93F7-FEF1CE9F401F}">
  <dimension ref="A1:I18"/>
  <sheetViews>
    <sheetView topLeftCell="A9" workbookViewId="0">
      <selection activeCell="F20" sqref="F20"/>
    </sheetView>
  </sheetViews>
  <sheetFormatPr defaultRowHeight="14.5" x14ac:dyDescent="0.35"/>
  <sheetData>
    <row r="1" spans="1:9" x14ac:dyDescent="0.35">
      <c r="A1" t="s">
        <v>4</v>
      </c>
    </row>
    <row r="2" spans="1:9" ht="15" thickBot="1" x14ac:dyDescent="0.4"/>
    <row r="3" spans="1:9" x14ac:dyDescent="0.35">
      <c r="A3" s="23" t="s">
        <v>5</v>
      </c>
      <c r="B3" s="23"/>
    </row>
    <row r="4" spans="1:9" x14ac:dyDescent="0.35">
      <c r="A4" s="20" t="s">
        <v>6</v>
      </c>
      <c r="B4" s="20">
        <v>0.8222665032877372</v>
      </c>
    </row>
    <row r="5" spans="1:9" x14ac:dyDescent="0.35">
      <c r="A5" s="20" t="s">
        <v>7</v>
      </c>
      <c r="B5" s="20">
        <v>0.67612220242904231</v>
      </c>
    </row>
    <row r="6" spans="1:9" x14ac:dyDescent="0.35">
      <c r="A6" s="20" t="s">
        <v>8</v>
      </c>
      <c r="B6" s="20">
        <v>0.67306675150856154</v>
      </c>
    </row>
    <row r="7" spans="1:9" x14ac:dyDescent="0.35">
      <c r="A7" s="20" t="s">
        <v>9</v>
      </c>
      <c r="B7" s="20">
        <v>6175.2114326751962</v>
      </c>
    </row>
    <row r="8" spans="1:9" ht="15" thickBot="1" x14ac:dyDescent="0.4">
      <c r="A8" s="21" t="s">
        <v>10</v>
      </c>
      <c r="B8" s="21">
        <v>108</v>
      </c>
    </row>
    <row r="10" spans="1:9" ht="15" thickBot="1" x14ac:dyDescent="0.4">
      <c r="A10" t="s">
        <v>11</v>
      </c>
    </row>
    <row r="11" spans="1:9" x14ac:dyDescent="0.35">
      <c r="A11" s="22"/>
      <c r="B11" s="22" t="s">
        <v>16</v>
      </c>
      <c r="C11" s="22" t="s">
        <v>17</v>
      </c>
      <c r="D11" s="22" t="s">
        <v>18</v>
      </c>
      <c r="E11" s="22" t="s">
        <v>19</v>
      </c>
      <c r="F11" s="22" t="s">
        <v>20</v>
      </c>
    </row>
    <row r="12" spans="1:9" x14ac:dyDescent="0.35">
      <c r="A12" s="20" t="s">
        <v>12</v>
      </c>
      <c r="B12" s="20">
        <v>1</v>
      </c>
      <c r="C12" s="20">
        <v>8438272563.4129648</v>
      </c>
      <c r="D12" s="20">
        <v>8438272563.4129648</v>
      </c>
      <c r="E12" s="20">
        <v>221.28393485131286</v>
      </c>
      <c r="F12" s="20">
        <v>1.0508648460045744E-27</v>
      </c>
    </row>
    <row r="13" spans="1:9" x14ac:dyDescent="0.35">
      <c r="A13" s="20" t="s">
        <v>13</v>
      </c>
      <c r="B13" s="20">
        <v>106</v>
      </c>
      <c r="C13" s="20">
        <v>4042123041.2536993</v>
      </c>
      <c r="D13" s="20">
        <v>38133236.238242447</v>
      </c>
      <c r="E13" s="20"/>
      <c r="F13" s="20"/>
    </row>
    <row r="14" spans="1:9" ht="15" thickBot="1" x14ac:dyDescent="0.4">
      <c r="A14" s="21" t="s">
        <v>14</v>
      </c>
      <c r="B14" s="21">
        <v>107</v>
      </c>
      <c r="C14" s="21">
        <v>12480395604.666664</v>
      </c>
      <c r="D14" s="21"/>
      <c r="E14" s="21"/>
      <c r="F14" s="21"/>
    </row>
    <row r="15" spans="1:9" ht="15" thickBot="1" x14ac:dyDescent="0.4"/>
    <row r="16" spans="1:9" x14ac:dyDescent="0.35">
      <c r="A16" s="22"/>
      <c r="B16" s="22" t="s">
        <v>21</v>
      </c>
      <c r="C16" s="22" t="s">
        <v>9</v>
      </c>
      <c r="D16" s="22" t="s">
        <v>22</v>
      </c>
      <c r="E16" s="22" t="s">
        <v>23</v>
      </c>
      <c r="F16" s="22" t="s">
        <v>24</v>
      </c>
      <c r="G16" s="22" t="s">
        <v>25</v>
      </c>
      <c r="H16" s="22" t="s">
        <v>26</v>
      </c>
      <c r="I16" s="22" t="s">
        <v>27</v>
      </c>
    </row>
    <row r="17" spans="1:9" x14ac:dyDescent="0.35">
      <c r="A17" s="20" t="s">
        <v>15</v>
      </c>
      <c r="B17" s="20">
        <v>12317.010903426786</v>
      </c>
      <c r="C17" s="20">
        <v>1196.7210497755425</v>
      </c>
      <c r="D17" s="20">
        <v>10.292299033042804</v>
      </c>
      <c r="E17" s="20">
        <v>1.2239654939459099E-17</v>
      </c>
      <c r="F17" s="20">
        <v>9944.3950270446621</v>
      </c>
      <c r="G17" s="20">
        <v>14689.62677980891</v>
      </c>
      <c r="H17" s="20">
        <v>9944.3950270446621</v>
      </c>
      <c r="I17" s="20">
        <v>14689.62677980891</v>
      </c>
    </row>
    <row r="18" spans="1:9" ht="15" thickBot="1" x14ac:dyDescent="0.4">
      <c r="A18" s="21" t="s">
        <v>3</v>
      </c>
      <c r="B18" s="21">
        <v>283.53089066087449</v>
      </c>
      <c r="C18" s="21">
        <v>19.060111611486949</v>
      </c>
      <c r="D18" s="21">
        <v>14.875615444455166</v>
      </c>
      <c r="E18" s="21">
        <v>1.0508648460045447E-27</v>
      </c>
      <c r="F18" s="21">
        <v>245.74236557099567</v>
      </c>
      <c r="G18" s="21">
        <v>321.31941575075331</v>
      </c>
      <c r="H18" s="21">
        <v>245.74236557099567</v>
      </c>
      <c r="I18" s="21">
        <v>321.31941575075331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21"/>
  <sheetViews>
    <sheetView tabSelected="1" topLeftCell="B1" workbookViewId="0">
      <selection activeCell="K8" sqref="K8"/>
    </sheetView>
  </sheetViews>
  <sheetFormatPr defaultColWidth="9.1796875" defaultRowHeight="14.5" x14ac:dyDescent="0.35"/>
  <cols>
    <col min="5" max="6" width="8.7265625" customWidth="1"/>
    <col min="8" max="8" width="8.7265625" customWidth="1"/>
    <col min="10" max="10" width="15.6328125" customWidth="1"/>
    <col min="11" max="11" width="15" customWidth="1"/>
    <col min="14" max="14" width="13.1796875" customWidth="1"/>
    <col min="15" max="15" width="13" customWidth="1"/>
  </cols>
  <sheetData>
    <row r="1" spans="1:17" ht="43.5" x14ac:dyDescent="0.35">
      <c r="A1" s="2" t="s">
        <v>0</v>
      </c>
      <c r="B1" s="2" t="s">
        <v>1</v>
      </c>
      <c r="C1" s="3" t="s">
        <v>2</v>
      </c>
      <c r="D1" s="16" t="s">
        <v>3</v>
      </c>
      <c r="E1" s="2" t="s">
        <v>38</v>
      </c>
      <c r="F1" s="2" t="s">
        <v>40</v>
      </c>
      <c r="G1" s="2" t="s">
        <v>39</v>
      </c>
      <c r="H1" s="2" t="s">
        <v>41</v>
      </c>
      <c r="J1" s="1"/>
      <c r="N1" s="40" t="s">
        <v>46</v>
      </c>
      <c r="O1" s="40" t="s">
        <v>47</v>
      </c>
      <c r="P1" s="2" t="s">
        <v>40</v>
      </c>
      <c r="Q1" s="2" t="s">
        <v>41</v>
      </c>
    </row>
    <row r="2" spans="1:17" x14ac:dyDescent="0.35">
      <c r="A2" s="4">
        <v>37712</v>
      </c>
      <c r="B2" s="5">
        <v>10281</v>
      </c>
      <c r="C2" s="6">
        <v>4698</v>
      </c>
      <c r="D2" s="8">
        <v>1</v>
      </c>
      <c r="E2" s="31">
        <f>$J$114+$J$115*D2</f>
        <v>12600.541794087661</v>
      </c>
      <c r="F2" s="31">
        <f>ABS(B2-E2)</f>
        <v>2319.5417940876614</v>
      </c>
      <c r="G2" s="17">
        <f>$J$110+$J$111*D2</f>
        <v>4892.4507305470552</v>
      </c>
      <c r="H2" s="31">
        <f>ABS(C2-G2)</f>
        <v>194.45073054705517</v>
      </c>
      <c r="I2" s="11"/>
      <c r="J2" s="10"/>
      <c r="M2" s="4">
        <v>37712</v>
      </c>
      <c r="N2" s="17" t="e">
        <v>#N/A</v>
      </c>
      <c r="O2" s="17" t="e">
        <v>#N/A</v>
      </c>
      <c r="P2" s="17"/>
      <c r="Q2" s="17"/>
    </row>
    <row r="3" spans="1:17" x14ac:dyDescent="0.35">
      <c r="A3" s="4">
        <v>37742</v>
      </c>
      <c r="B3" s="5">
        <v>11683</v>
      </c>
      <c r="C3" s="6">
        <v>4605</v>
      </c>
      <c r="D3" s="8">
        <v>2</v>
      </c>
      <c r="E3" s="31">
        <f>$J$114+$J$115*D3</f>
        <v>12884.072684748535</v>
      </c>
      <c r="F3" s="31">
        <f t="shared" ref="F3:F66" si="0">ABS(B3-E3)</f>
        <v>1201.0726847485348</v>
      </c>
      <c r="G3" s="17">
        <f>$J$110+$J$111*D3</f>
        <v>5012.2489861893046</v>
      </c>
      <c r="H3" s="31">
        <f t="shared" ref="H3:H66" si="1">ABS(C3-G3)</f>
        <v>407.24898618930456</v>
      </c>
      <c r="I3" s="11"/>
      <c r="J3" s="33" t="s">
        <v>48</v>
      </c>
      <c r="K3" s="34" t="s">
        <v>49</v>
      </c>
      <c r="M3" s="4">
        <v>37742</v>
      </c>
      <c r="N3" s="28">
        <f>B2</f>
        <v>10281</v>
      </c>
      <c r="O3" s="28">
        <f>C2</f>
        <v>4698</v>
      </c>
      <c r="P3" s="17">
        <f>ABS(B3-N3)</f>
        <v>1402</v>
      </c>
      <c r="Q3" s="17">
        <f>ABS(C3-O3)</f>
        <v>93</v>
      </c>
    </row>
    <row r="4" spans="1:17" x14ac:dyDescent="0.35">
      <c r="A4" s="4">
        <v>37773</v>
      </c>
      <c r="B4" s="5">
        <v>14042</v>
      </c>
      <c r="C4" s="6">
        <v>4859</v>
      </c>
      <c r="D4" s="8">
        <v>3</v>
      </c>
      <c r="E4" s="31">
        <f>$J$114+$J$115*D4</f>
        <v>13167.60357540941</v>
      </c>
      <c r="F4" s="31">
        <f t="shared" si="0"/>
        <v>874.39642459058996</v>
      </c>
      <c r="G4" s="17">
        <f>$J$110+$J$111*D4</f>
        <v>5132.0472418315549</v>
      </c>
      <c r="H4" s="31">
        <f t="shared" si="1"/>
        <v>273.04724183155486</v>
      </c>
      <c r="I4" s="11"/>
      <c r="J4" s="32">
        <f>SUM(F2:F109)/108</f>
        <v>4545.8578315971636</v>
      </c>
      <c r="K4" s="35">
        <f>SUM(H2:H109)/108</f>
        <v>1993.2153740969973</v>
      </c>
      <c r="M4" s="4">
        <v>37773</v>
      </c>
      <c r="N4" s="17">
        <f t="shared" ref="N4:N35" si="2">0.8*B3+0.2*N3</f>
        <v>11402.6</v>
      </c>
      <c r="O4" s="17">
        <f t="shared" ref="O4:O35" si="3">0.8*C3+0.2*O3</f>
        <v>4623.6000000000004</v>
      </c>
      <c r="P4" s="17">
        <f t="shared" ref="P4:P67" si="4">ABS(B4-N4)</f>
        <v>2639.3999999999996</v>
      </c>
      <c r="Q4" s="17">
        <f t="shared" ref="Q4:Q67" si="5">ABS(C4-O4)</f>
        <v>235.39999999999964</v>
      </c>
    </row>
    <row r="5" spans="1:17" x14ac:dyDescent="0.35">
      <c r="A5" s="4">
        <v>37803</v>
      </c>
      <c r="B5" s="5">
        <v>10283</v>
      </c>
      <c r="C5" s="6">
        <v>4136</v>
      </c>
      <c r="D5" s="8">
        <v>4</v>
      </c>
      <c r="E5" s="31">
        <f>$J$114+$J$115*D5</f>
        <v>13451.134466070283</v>
      </c>
      <c r="F5" s="31">
        <f t="shared" si="0"/>
        <v>3168.1344660702835</v>
      </c>
      <c r="G5" s="17">
        <f>$J$110+$J$111*D5</f>
        <v>5251.8454974738042</v>
      </c>
      <c r="H5" s="31">
        <f t="shared" si="1"/>
        <v>1115.8454974738042</v>
      </c>
      <c r="I5" s="11"/>
      <c r="J5" s="10"/>
      <c r="M5" s="4">
        <v>37803</v>
      </c>
      <c r="N5" s="17">
        <f t="shared" si="2"/>
        <v>13514.12</v>
      </c>
      <c r="O5" s="17">
        <f t="shared" si="3"/>
        <v>4811.92</v>
      </c>
      <c r="P5" s="17">
        <f t="shared" si="4"/>
        <v>3231.1200000000008</v>
      </c>
      <c r="Q5" s="17">
        <f t="shared" si="5"/>
        <v>675.92000000000007</v>
      </c>
    </row>
    <row r="6" spans="1:17" x14ac:dyDescent="0.35">
      <c r="A6" s="4">
        <v>37834</v>
      </c>
      <c r="B6" s="5">
        <v>9522</v>
      </c>
      <c r="C6" s="6">
        <v>3872</v>
      </c>
      <c r="D6" s="8">
        <v>5</v>
      </c>
      <c r="E6" s="31">
        <f>$J$114+$J$115*D6</f>
        <v>13734.665356731159</v>
      </c>
      <c r="F6" s="31">
        <f t="shared" si="0"/>
        <v>4212.6653567311587</v>
      </c>
      <c r="G6" s="17">
        <f>$J$110+$J$111*D6</f>
        <v>5371.6437531160536</v>
      </c>
      <c r="H6" s="31">
        <f t="shared" si="1"/>
        <v>1499.6437531160536</v>
      </c>
      <c r="I6" s="11"/>
      <c r="J6" s="33" t="s">
        <v>50</v>
      </c>
      <c r="K6" s="34" t="s">
        <v>51</v>
      </c>
      <c r="M6" s="4">
        <v>37834</v>
      </c>
      <c r="N6" s="17">
        <f t="shared" si="2"/>
        <v>10929.224</v>
      </c>
      <c r="O6" s="17">
        <f t="shared" si="3"/>
        <v>4271.1840000000002</v>
      </c>
      <c r="P6" s="17">
        <f t="shared" si="4"/>
        <v>1407.2240000000002</v>
      </c>
      <c r="Q6" s="17">
        <f t="shared" si="5"/>
        <v>399.1840000000002</v>
      </c>
    </row>
    <row r="7" spans="1:17" x14ac:dyDescent="0.35">
      <c r="A7" s="4">
        <v>37865</v>
      </c>
      <c r="B7" s="5">
        <v>14263</v>
      </c>
      <c r="C7" s="6">
        <v>5938</v>
      </c>
      <c r="D7" s="8">
        <v>6</v>
      </c>
      <c r="E7" s="31">
        <f>$J$114+$J$115*D7</f>
        <v>14018.196247392032</v>
      </c>
      <c r="F7" s="31">
        <f t="shared" si="0"/>
        <v>244.80375260796791</v>
      </c>
      <c r="G7" s="17">
        <f>$J$110+$J$111*D7</f>
        <v>5491.442008758303</v>
      </c>
      <c r="H7" s="31">
        <f t="shared" si="1"/>
        <v>446.55799124169698</v>
      </c>
      <c r="I7" s="11"/>
      <c r="J7" s="10">
        <f>SUM(P3:P109)/107</f>
        <v>5533.8772842634544</v>
      </c>
      <c r="K7">
        <f>SUM(Q3:Q109)/107</f>
        <v>2364.3593744844379</v>
      </c>
      <c r="M7" s="4">
        <v>37865</v>
      </c>
      <c r="N7" s="17">
        <f t="shared" si="2"/>
        <v>9803.4448000000011</v>
      </c>
      <c r="O7" s="17">
        <f t="shared" si="3"/>
        <v>3951.8368000000005</v>
      </c>
      <c r="P7" s="17">
        <f t="shared" si="4"/>
        <v>4459.5551999999989</v>
      </c>
      <c r="Q7" s="17">
        <f t="shared" si="5"/>
        <v>1986.1631999999995</v>
      </c>
    </row>
    <row r="8" spans="1:17" x14ac:dyDescent="0.35">
      <c r="A8" s="4">
        <v>37895</v>
      </c>
      <c r="B8" s="5">
        <v>20264</v>
      </c>
      <c r="C8" s="6">
        <v>8790</v>
      </c>
      <c r="D8" s="8">
        <v>7</v>
      </c>
      <c r="E8" s="31">
        <f>$J$114+$J$115*D8</f>
        <v>14301.727138052907</v>
      </c>
      <c r="F8" s="31">
        <f t="shared" si="0"/>
        <v>5962.2728619470927</v>
      </c>
      <c r="G8" s="17">
        <f>$J$110+$J$111*D8</f>
        <v>5611.2402644005524</v>
      </c>
      <c r="H8" s="31">
        <f t="shared" si="1"/>
        <v>3178.7597355994476</v>
      </c>
      <c r="I8" s="11"/>
      <c r="J8" s="10"/>
      <c r="M8" s="4">
        <v>37895</v>
      </c>
      <c r="N8" s="17">
        <f t="shared" si="2"/>
        <v>13371.088960000001</v>
      </c>
      <c r="O8" s="17">
        <f t="shared" si="3"/>
        <v>5540.7673600000007</v>
      </c>
      <c r="P8" s="17">
        <f t="shared" si="4"/>
        <v>6892.911039999999</v>
      </c>
      <c r="Q8" s="17">
        <f t="shared" si="5"/>
        <v>3249.2326399999993</v>
      </c>
    </row>
    <row r="9" spans="1:17" x14ac:dyDescent="0.35">
      <c r="A9" s="4">
        <v>37926</v>
      </c>
      <c r="B9" s="5">
        <v>15778</v>
      </c>
      <c r="C9" s="6">
        <v>6825</v>
      </c>
      <c r="D9" s="8">
        <v>8</v>
      </c>
      <c r="E9" s="31">
        <f>$J$114+$J$115*D9</f>
        <v>14585.258028713783</v>
      </c>
      <c r="F9" s="31">
        <f t="shared" si="0"/>
        <v>1192.7419712862174</v>
      </c>
      <c r="G9" s="17">
        <f>$J$110+$J$111*D9</f>
        <v>5731.0385200428027</v>
      </c>
      <c r="H9" s="31">
        <f t="shared" si="1"/>
        <v>1093.9614799571973</v>
      </c>
      <c r="I9" s="11"/>
      <c r="J9" s="10"/>
      <c r="M9" s="4">
        <v>37926</v>
      </c>
      <c r="N9" s="17">
        <f t="shared" si="2"/>
        <v>18885.417792</v>
      </c>
      <c r="O9" s="17">
        <f t="shared" si="3"/>
        <v>8140.153472</v>
      </c>
      <c r="P9" s="17">
        <f t="shared" si="4"/>
        <v>3107.4177920000002</v>
      </c>
      <c r="Q9" s="17">
        <f t="shared" si="5"/>
        <v>1315.153472</v>
      </c>
    </row>
    <row r="10" spans="1:17" x14ac:dyDescent="0.35">
      <c r="A10" s="4">
        <v>37956</v>
      </c>
      <c r="B10" s="5">
        <v>12758</v>
      </c>
      <c r="C10" s="6">
        <v>4858</v>
      </c>
      <c r="D10" s="8">
        <v>9</v>
      </c>
      <c r="E10" s="31">
        <f>$J$114+$J$115*D10</f>
        <v>14868.788919374656</v>
      </c>
      <c r="F10" s="31">
        <f t="shared" si="0"/>
        <v>2110.788919374656</v>
      </c>
      <c r="G10" s="17">
        <f>$J$110+$J$111*D10</f>
        <v>5850.8367756850521</v>
      </c>
      <c r="H10" s="31">
        <f t="shared" si="1"/>
        <v>992.83677568505209</v>
      </c>
      <c r="I10" s="11"/>
      <c r="J10" s="10"/>
      <c r="M10" s="4">
        <v>37956</v>
      </c>
      <c r="N10" s="17">
        <f t="shared" si="2"/>
        <v>16399.483558400003</v>
      </c>
      <c r="O10" s="17">
        <f t="shared" si="3"/>
        <v>7088.0306944000004</v>
      </c>
      <c r="P10" s="17">
        <f t="shared" si="4"/>
        <v>3641.4835584000029</v>
      </c>
      <c r="Q10" s="17">
        <f t="shared" si="5"/>
        <v>2230.0306944000004</v>
      </c>
    </row>
    <row r="11" spans="1:17" x14ac:dyDescent="0.35">
      <c r="A11" s="4">
        <v>37987</v>
      </c>
      <c r="B11" s="5">
        <v>14297</v>
      </c>
      <c r="C11" s="6">
        <v>5907</v>
      </c>
      <c r="D11" s="8">
        <v>10</v>
      </c>
      <c r="E11" s="31">
        <f>$J$114+$J$115*D11</f>
        <v>15152.319810035531</v>
      </c>
      <c r="F11" s="31">
        <f t="shared" si="0"/>
        <v>855.31981003553119</v>
      </c>
      <c r="G11" s="17">
        <f>$J$110+$J$111*D11</f>
        <v>5970.6350313273015</v>
      </c>
      <c r="H11" s="31">
        <f t="shared" si="1"/>
        <v>63.635031327301476</v>
      </c>
      <c r="I11" s="11"/>
      <c r="J11" s="10"/>
      <c r="M11" s="4">
        <v>37987</v>
      </c>
      <c r="N11" s="17">
        <f t="shared" si="2"/>
        <v>13486.296711680003</v>
      </c>
      <c r="O11" s="17">
        <f t="shared" si="3"/>
        <v>5304.0061388800004</v>
      </c>
      <c r="P11" s="17">
        <f t="shared" si="4"/>
        <v>810.70328831999723</v>
      </c>
      <c r="Q11" s="17">
        <f t="shared" si="5"/>
        <v>602.99386111999956</v>
      </c>
    </row>
    <row r="12" spans="1:17" x14ac:dyDescent="0.35">
      <c r="A12" s="4">
        <v>38018</v>
      </c>
      <c r="B12" s="5">
        <v>17521</v>
      </c>
      <c r="C12" s="6">
        <v>6386</v>
      </c>
      <c r="D12" s="8">
        <v>11</v>
      </c>
      <c r="E12" s="31">
        <f>$J$114+$J$115*D12</f>
        <v>15435.850700696406</v>
      </c>
      <c r="F12" s="31">
        <f t="shared" si="0"/>
        <v>2085.1492993035936</v>
      </c>
      <c r="G12" s="17">
        <f>$J$110+$J$111*D12</f>
        <v>6090.4332869695509</v>
      </c>
      <c r="H12" s="31">
        <f t="shared" si="1"/>
        <v>295.56671303044914</v>
      </c>
      <c r="I12" s="11"/>
      <c r="J12" s="10"/>
      <c r="M12" s="4">
        <v>38018</v>
      </c>
      <c r="N12" s="17">
        <f t="shared" si="2"/>
        <v>14134.859342336002</v>
      </c>
      <c r="O12" s="17">
        <f t="shared" si="3"/>
        <v>5786.4012277760003</v>
      </c>
      <c r="P12" s="17">
        <f t="shared" si="4"/>
        <v>3386.1406576639984</v>
      </c>
      <c r="Q12" s="17">
        <f t="shared" si="5"/>
        <v>599.59877222399973</v>
      </c>
    </row>
    <row r="13" spans="1:17" x14ac:dyDescent="0.35">
      <c r="A13" s="4">
        <v>38047</v>
      </c>
      <c r="B13" s="5">
        <v>24773</v>
      </c>
      <c r="C13" s="6">
        <v>9085</v>
      </c>
      <c r="D13" s="8">
        <v>12</v>
      </c>
      <c r="E13" s="31">
        <f>$J$114+$J$115*D13</f>
        <v>15719.38159135728</v>
      </c>
      <c r="F13" s="31">
        <f t="shared" si="0"/>
        <v>9053.6184086427202</v>
      </c>
      <c r="G13" s="17">
        <f>$J$110+$J$111*D13</f>
        <v>6210.2315426118003</v>
      </c>
      <c r="H13" s="31">
        <f t="shared" si="1"/>
        <v>2874.7684573881997</v>
      </c>
      <c r="I13" s="11"/>
      <c r="J13" s="10"/>
      <c r="M13" s="4">
        <v>38047</v>
      </c>
      <c r="N13" s="17">
        <f t="shared" si="2"/>
        <v>16843.7718684672</v>
      </c>
      <c r="O13" s="17">
        <f t="shared" si="3"/>
        <v>6266.0802455552002</v>
      </c>
      <c r="P13" s="17">
        <f t="shared" si="4"/>
        <v>7929.2281315328</v>
      </c>
      <c r="Q13" s="17">
        <f t="shared" si="5"/>
        <v>2818.9197544447998</v>
      </c>
    </row>
    <row r="14" spans="1:17" x14ac:dyDescent="0.35">
      <c r="A14" s="4">
        <v>38078</v>
      </c>
      <c r="B14" s="5">
        <v>15714</v>
      </c>
      <c r="C14" s="6">
        <v>6492</v>
      </c>
      <c r="D14" s="8">
        <v>13</v>
      </c>
      <c r="E14" s="31">
        <f>$J$114+$J$115*D14</f>
        <v>16002.912482018155</v>
      </c>
      <c r="F14" s="31">
        <f t="shared" si="0"/>
        <v>288.91248201815506</v>
      </c>
      <c r="G14" s="17">
        <f>$J$110+$J$111*D14</f>
        <v>6330.0297982540505</v>
      </c>
      <c r="H14" s="31">
        <f t="shared" si="1"/>
        <v>161.97020174594945</v>
      </c>
      <c r="I14" s="11"/>
      <c r="J14" s="10"/>
      <c r="M14" s="4">
        <v>38078</v>
      </c>
      <c r="N14" s="17">
        <f t="shared" si="2"/>
        <v>23187.15437369344</v>
      </c>
      <c r="O14" s="17">
        <f t="shared" si="3"/>
        <v>8521.2160491110408</v>
      </c>
      <c r="P14" s="17">
        <f t="shared" si="4"/>
        <v>7473.15437369344</v>
      </c>
      <c r="Q14" s="17">
        <f t="shared" si="5"/>
        <v>2029.2160491110408</v>
      </c>
    </row>
    <row r="15" spans="1:17" x14ac:dyDescent="0.35">
      <c r="A15" s="4">
        <v>38108</v>
      </c>
      <c r="B15" s="5">
        <v>17352</v>
      </c>
      <c r="C15" s="6">
        <v>6832</v>
      </c>
      <c r="D15" s="8">
        <v>14</v>
      </c>
      <c r="E15" s="31">
        <f>$J$114+$J$115*D15</f>
        <v>16286.443372679028</v>
      </c>
      <c r="F15" s="31">
        <f t="shared" si="0"/>
        <v>1065.5566273209715</v>
      </c>
      <c r="G15" s="17">
        <f>$J$110+$J$111*D15</f>
        <v>6449.828053896299</v>
      </c>
      <c r="H15" s="31">
        <f t="shared" si="1"/>
        <v>382.17194610370098</v>
      </c>
      <c r="I15" s="12"/>
      <c r="J15" s="9"/>
      <c r="M15" s="4">
        <v>38108</v>
      </c>
      <c r="N15" s="17">
        <f t="shared" si="2"/>
        <v>17208.63087473869</v>
      </c>
      <c r="O15" s="17">
        <f t="shared" si="3"/>
        <v>6897.8432098222083</v>
      </c>
      <c r="P15" s="17">
        <f t="shared" si="4"/>
        <v>143.36912526130982</v>
      </c>
      <c r="Q15" s="17">
        <f t="shared" si="5"/>
        <v>65.843209822208337</v>
      </c>
    </row>
    <row r="16" spans="1:17" x14ac:dyDescent="0.35">
      <c r="A16" s="4">
        <v>38139</v>
      </c>
      <c r="B16" s="5">
        <v>20901</v>
      </c>
      <c r="C16" s="6">
        <v>8867</v>
      </c>
      <c r="D16" s="8">
        <v>15</v>
      </c>
      <c r="E16" s="31">
        <f>$J$114+$J$115*D16</f>
        <v>16569.974263339904</v>
      </c>
      <c r="F16" s="31">
        <f t="shared" si="0"/>
        <v>4331.0257366600963</v>
      </c>
      <c r="G16" s="17">
        <f>$J$110+$J$111*D16</f>
        <v>6569.6263095385493</v>
      </c>
      <c r="H16" s="31">
        <f t="shared" si="1"/>
        <v>2297.3736904614507</v>
      </c>
      <c r="I16" s="12"/>
      <c r="J16" s="9"/>
      <c r="M16" s="4">
        <v>38139</v>
      </c>
      <c r="N16" s="17">
        <f t="shared" si="2"/>
        <v>17323.326174947739</v>
      </c>
      <c r="O16" s="17">
        <f t="shared" si="3"/>
        <v>6845.168641964442</v>
      </c>
      <c r="P16" s="17">
        <f t="shared" si="4"/>
        <v>3577.6738250522612</v>
      </c>
      <c r="Q16" s="17">
        <f t="shared" si="5"/>
        <v>2021.831358035558</v>
      </c>
    </row>
    <row r="17" spans="1:17" x14ac:dyDescent="0.35">
      <c r="A17" s="4">
        <v>38169</v>
      </c>
      <c r="B17" s="5">
        <v>12065</v>
      </c>
      <c r="C17" s="6">
        <v>4998</v>
      </c>
      <c r="D17" s="8">
        <v>16</v>
      </c>
      <c r="E17" s="31">
        <f>$J$114+$J$115*D17</f>
        <v>16853.505154000777</v>
      </c>
      <c r="F17" s="31">
        <f t="shared" si="0"/>
        <v>4788.5051540007771</v>
      </c>
      <c r="G17" s="17">
        <f>$J$110+$J$111*D17</f>
        <v>6689.4245651807987</v>
      </c>
      <c r="H17" s="31">
        <f t="shared" si="1"/>
        <v>1691.4245651807987</v>
      </c>
      <c r="I17" s="12"/>
      <c r="J17" s="9"/>
      <c r="M17" s="4">
        <v>38169</v>
      </c>
      <c r="N17" s="17">
        <f t="shared" si="2"/>
        <v>20185.465234989548</v>
      </c>
      <c r="O17" s="17">
        <f t="shared" si="3"/>
        <v>8462.6337283928879</v>
      </c>
      <c r="P17" s="17">
        <f t="shared" si="4"/>
        <v>8120.4652349895478</v>
      </c>
      <c r="Q17" s="17">
        <f t="shared" si="5"/>
        <v>3464.6337283928879</v>
      </c>
    </row>
    <row r="18" spans="1:17" x14ac:dyDescent="0.35">
      <c r="A18" s="4">
        <v>38200</v>
      </c>
      <c r="B18" s="5">
        <v>13452</v>
      </c>
      <c r="C18" s="6">
        <v>5305</v>
      </c>
      <c r="D18" s="8">
        <v>17</v>
      </c>
      <c r="E18" s="31">
        <f>$J$114+$J$115*D18</f>
        <v>17137.036044661654</v>
      </c>
      <c r="F18" s="31">
        <f t="shared" si="0"/>
        <v>3685.0360446616542</v>
      </c>
      <c r="G18" s="17">
        <f>$J$110+$J$111*D18</f>
        <v>6809.2228208230481</v>
      </c>
      <c r="H18" s="31">
        <f t="shared" si="1"/>
        <v>1504.2228208230481</v>
      </c>
      <c r="I18" s="12"/>
      <c r="J18" s="9"/>
      <c r="M18" s="4">
        <v>38200</v>
      </c>
      <c r="N18" s="17">
        <f t="shared" si="2"/>
        <v>13689.09304699791</v>
      </c>
      <c r="O18" s="17">
        <f t="shared" si="3"/>
        <v>5690.9267456785783</v>
      </c>
      <c r="P18" s="17">
        <f t="shared" si="4"/>
        <v>237.09304699791028</v>
      </c>
      <c r="Q18" s="17">
        <f t="shared" si="5"/>
        <v>385.9267456785783</v>
      </c>
    </row>
    <row r="19" spans="1:17" x14ac:dyDescent="0.35">
      <c r="A19" s="4">
        <v>38231</v>
      </c>
      <c r="B19" s="5">
        <v>22018</v>
      </c>
      <c r="C19" s="6">
        <v>7618</v>
      </c>
      <c r="D19" s="8">
        <v>18</v>
      </c>
      <c r="E19" s="31">
        <f>$J$114+$J$115*D19</f>
        <v>17420.566935322528</v>
      </c>
      <c r="F19" s="31">
        <f t="shared" si="0"/>
        <v>4597.4330646774724</v>
      </c>
      <c r="G19" s="17">
        <f>$J$110+$J$111*D19</f>
        <v>6929.0210764652984</v>
      </c>
      <c r="H19" s="31">
        <f t="shared" si="1"/>
        <v>688.97892353470161</v>
      </c>
      <c r="I19" s="12"/>
      <c r="J19" s="9"/>
      <c r="M19" s="4">
        <v>38231</v>
      </c>
      <c r="N19" s="17">
        <f t="shared" si="2"/>
        <v>13499.418609399583</v>
      </c>
      <c r="O19" s="17">
        <f t="shared" si="3"/>
        <v>5382.185349135716</v>
      </c>
      <c r="P19" s="17">
        <f t="shared" si="4"/>
        <v>8518.5813906004169</v>
      </c>
      <c r="Q19" s="17">
        <f t="shared" si="5"/>
        <v>2235.814650864284</v>
      </c>
    </row>
    <row r="20" spans="1:17" x14ac:dyDescent="0.35">
      <c r="A20" s="4">
        <v>38261</v>
      </c>
      <c r="B20" s="5">
        <v>27631</v>
      </c>
      <c r="C20" s="6">
        <v>11443</v>
      </c>
      <c r="D20" s="8">
        <v>19</v>
      </c>
      <c r="E20" s="31">
        <f>$J$114+$J$115*D20</f>
        <v>17704.097825983401</v>
      </c>
      <c r="F20" s="31">
        <f t="shared" si="0"/>
        <v>9926.902174016599</v>
      </c>
      <c r="G20" s="17">
        <f>$J$110+$J$111*D20</f>
        <v>7048.8193321075469</v>
      </c>
      <c r="H20" s="31">
        <f t="shared" si="1"/>
        <v>4394.1806678924531</v>
      </c>
      <c r="I20" s="12"/>
      <c r="J20" s="9"/>
      <c r="M20" s="4">
        <v>38261</v>
      </c>
      <c r="N20" s="17">
        <f t="shared" si="2"/>
        <v>20314.283721879918</v>
      </c>
      <c r="O20" s="17">
        <f t="shared" si="3"/>
        <v>7170.8370698271438</v>
      </c>
      <c r="P20" s="17">
        <f t="shared" si="4"/>
        <v>7316.7162781200823</v>
      </c>
      <c r="Q20" s="17">
        <f t="shared" si="5"/>
        <v>4272.1629301728562</v>
      </c>
    </row>
    <row r="21" spans="1:17" x14ac:dyDescent="0.35">
      <c r="A21" s="4">
        <v>38292</v>
      </c>
      <c r="B21" s="5">
        <v>21799</v>
      </c>
      <c r="C21" s="6">
        <v>8716</v>
      </c>
      <c r="D21" s="8">
        <v>20</v>
      </c>
      <c r="E21" s="31">
        <f>$J$114+$J$115*D21</f>
        <v>17987.628716644278</v>
      </c>
      <c r="F21" s="31">
        <f t="shared" si="0"/>
        <v>3811.371283355722</v>
      </c>
      <c r="G21" s="17">
        <f>$J$110+$J$111*D21</f>
        <v>7168.6175877497972</v>
      </c>
      <c r="H21" s="31">
        <f t="shared" si="1"/>
        <v>1547.3824122502028</v>
      </c>
      <c r="I21" s="12"/>
      <c r="J21" s="9"/>
      <c r="M21" s="4">
        <v>38292</v>
      </c>
      <c r="N21" s="17">
        <f t="shared" si="2"/>
        <v>26167.656744375985</v>
      </c>
      <c r="O21" s="17">
        <f t="shared" si="3"/>
        <v>10588.567413965429</v>
      </c>
      <c r="P21" s="17">
        <f t="shared" si="4"/>
        <v>4368.656744375985</v>
      </c>
      <c r="Q21" s="17">
        <f t="shared" si="5"/>
        <v>1872.5674139654293</v>
      </c>
    </row>
    <row r="22" spans="1:17" x14ac:dyDescent="0.35">
      <c r="A22" s="4">
        <v>38322</v>
      </c>
      <c r="B22" s="5">
        <v>16209</v>
      </c>
      <c r="C22" s="6">
        <v>6119</v>
      </c>
      <c r="D22" s="8">
        <v>21</v>
      </c>
      <c r="E22" s="31">
        <f>$J$114+$J$115*D22</f>
        <v>18271.159607305151</v>
      </c>
      <c r="F22" s="31">
        <f t="shared" si="0"/>
        <v>2062.1596073051514</v>
      </c>
      <c r="G22" s="17">
        <f>$J$110+$J$111*D22</f>
        <v>7288.4158433920466</v>
      </c>
      <c r="H22" s="31">
        <f t="shared" si="1"/>
        <v>1169.4158433920466</v>
      </c>
      <c r="I22" s="12"/>
      <c r="J22" s="9"/>
      <c r="M22" s="4">
        <v>38322</v>
      </c>
      <c r="N22" s="17">
        <f t="shared" si="2"/>
        <v>22672.731348875197</v>
      </c>
      <c r="O22" s="17">
        <f t="shared" si="3"/>
        <v>9090.5134827930851</v>
      </c>
      <c r="P22" s="17">
        <f t="shared" si="4"/>
        <v>6463.731348875197</v>
      </c>
      <c r="Q22" s="17">
        <f t="shared" si="5"/>
        <v>2971.5134827930851</v>
      </c>
    </row>
    <row r="23" spans="1:17" x14ac:dyDescent="0.35">
      <c r="A23" s="4">
        <v>38353</v>
      </c>
      <c r="B23" s="5">
        <v>16249</v>
      </c>
      <c r="C23" s="6">
        <v>7408</v>
      </c>
      <c r="D23" s="8">
        <v>22</v>
      </c>
      <c r="E23" s="31">
        <f>$J$114+$J$115*D23</f>
        <v>18554.690497966025</v>
      </c>
      <c r="F23" s="31">
        <f t="shared" si="0"/>
        <v>2305.6904979660249</v>
      </c>
      <c r="G23" s="17">
        <f>$J$110+$J$111*D23</f>
        <v>7408.2140990342959</v>
      </c>
      <c r="H23" s="31">
        <f t="shared" si="1"/>
        <v>0.21409903429594124</v>
      </c>
      <c r="I23" s="12"/>
      <c r="J23" s="9"/>
      <c r="M23" s="4">
        <v>38353</v>
      </c>
      <c r="N23" s="17">
        <f t="shared" si="2"/>
        <v>17501.746269775042</v>
      </c>
      <c r="O23" s="17">
        <f t="shared" si="3"/>
        <v>6713.3026965586168</v>
      </c>
      <c r="P23" s="17">
        <f t="shared" si="4"/>
        <v>1252.7462697750416</v>
      </c>
      <c r="Q23" s="17">
        <f t="shared" si="5"/>
        <v>694.69730344138316</v>
      </c>
    </row>
    <row r="24" spans="1:17" x14ac:dyDescent="0.35">
      <c r="A24" s="4">
        <v>38384</v>
      </c>
      <c r="B24" s="5">
        <v>18867</v>
      </c>
      <c r="C24" s="6">
        <v>7493</v>
      </c>
      <c r="D24" s="8">
        <v>23</v>
      </c>
      <c r="E24" s="31">
        <f>$J$114+$J$115*D24</f>
        <v>18838.221388626898</v>
      </c>
      <c r="F24" s="31">
        <f t="shared" si="0"/>
        <v>28.778611373101739</v>
      </c>
      <c r="G24" s="17">
        <f>$J$110+$J$111*D24</f>
        <v>7528.0123546765462</v>
      </c>
      <c r="H24" s="31">
        <f t="shared" si="1"/>
        <v>35.012354676546238</v>
      </c>
      <c r="I24" s="12"/>
      <c r="J24" s="9"/>
      <c r="M24" s="4">
        <v>38384</v>
      </c>
      <c r="N24" s="17">
        <f t="shared" si="2"/>
        <v>16499.54925395501</v>
      </c>
      <c r="O24" s="17">
        <f t="shared" si="3"/>
        <v>7269.0605393117239</v>
      </c>
      <c r="P24" s="17">
        <f t="shared" si="4"/>
        <v>2367.4507460449895</v>
      </c>
      <c r="Q24" s="17">
        <f t="shared" si="5"/>
        <v>223.93946068827609</v>
      </c>
    </row>
    <row r="25" spans="1:17" x14ac:dyDescent="0.35">
      <c r="A25" s="4">
        <v>38412</v>
      </c>
      <c r="B25" s="5">
        <v>23857</v>
      </c>
      <c r="C25" s="6">
        <v>8541</v>
      </c>
      <c r="D25" s="8">
        <v>24</v>
      </c>
      <c r="E25" s="31">
        <f>$J$114+$J$115*D25</f>
        <v>19121.752279287772</v>
      </c>
      <c r="F25" s="31">
        <f t="shared" si="0"/>
        <v>4735.2477207122283</v>
      </c>
      <c r="G25" s="17">
        <f>$J$110+$J$111*D25</f>
        <v>7647.8106103187947</v>
      </c>
      <c r="H25" s="31">
        <f t="shared" si="1"/>
        <v>893.18938968120528</v>
      </c>
      <c r="I25" s="12"/>
      <c r="J25" s="9"/>
      <c r="M25" s="4">
        <v>38412</v>
      </c>
      <c r="N25" s="17">
        <f t="shared" si="2"/>
        <v>18393.509850791001</v>
      </c>
      <c r="O25" s="17">
        <f t="shared" si="3"/>
        <v>7448.2121078623459</v>
      </c>
      <c r="P25" s="17">
        <f t="shared" si="4"/>
        <v>5463.4901492089994</v>
      </c>
      <c r="Q25" s="17">
        <f t="shared" si="5"/>
        <v>1092.7878921376541</v>
      </c>
    </row>
    <row r="26" spans="1:17" x14ac:dyDescent="0.35">
      <c r="A26" s="4">
        <v>38443</v>
      </c>
      <c r="B26" s="5">
        <v>16828</v>
      </c>
      <c r="C26" s="6">
        <v>8029</v>
      </c>
      <c r="D26" s="8">
        <v>25</v>
      </c>
      <c r="E26" s="31">
        <f>$J$114+$J$115*D26</f>
        <v>19405.283169948649</v>
      </c>
      <c r="F26" s="31">
        <f t="shared" si="0"/>
        <v>2577.2831699486487</v>
      </c>
      <c r="G26" s="17">
        <f>$J$110+$J$111*D26</f>
        <v>7767.608865961045</v>
      </c>
      <c r="H26" s="31">
        <f t="shared" si="1"/>
        <v>261.39113403895499</v>
      </c>
      <c r="I26" s="12"/>
      <c r="J26" s="9"/>
      <c r="M26" s="4">
        <v>38443</v>
      </c>
      <c r="N26" s="17">
        <f t="shared" si="2"/>
        <v>22764.301970158202</v>
      </c>
      <c r="O26" s="17">
        <f t="shared" si="3"/>
        <v>8322.4424215724684</v>
      </c>
      <c r="P26" s="17">
        <f t="shared" si="4"/>
        <v>5936.3019701582016</v>
      </c>
      <c r="Q26" s="17">
        <f t="shared" si="5"/>
        <v>293.44242157246845</v>
      </c>
    </row>
    <row r="27" spans="1:17" x14ac:dyDescent="0.35">
      <c r="A27" s="4">
        <v>38473</v>
      </c>
      <c r="B27" s="5">
        <v>19062</v>
      </c>
      <c r="C27" s="6">
        <v>8650</v>
      </c>
      <c r="D27" s="8">
        <v>26</v>
      </c>
      <c r="E27" s="31">
        <f>$J$114+$J$115*D27</f>
        <v>19688.814060609522</v>
      </c>
      <c r="F27" s="31">
        <f t="shared" si="0"/>
        <v>626.81406060952213</v>
      </c>
      <c r="G27" s="17">
        <f>$J$110+$J$111*D27</f>
        <v>7887.4071216032944</v>
      </c>
      <c r="H27" s="31">
        <f t="shared" si="1"/>
        <v>762.5928783967056</v>
      </c>
      <c r="I27" s="12"/>
      <c r="J27" s="9"/>
      <c r="M27" s="4">
        <v>38473</v>
      </c>
      <c r="N27" s="17">
        <f t="shared" si="2"/>
        <v>18015.26039403164</v>
      </c>
      <c r="O27" s="17">
        <f t="shared" si="3"/>
        <v>8087.6884843144944</v>
      </c>
      <c r="P27" s="17">
        <f t="shared" si="4"/>
        <v>1046.7396059683597</v>
      </c>
      <c r="Q27" s="17">
        <f t="shared" si="5"/>
        <v>562.31151568550558</v>
      </c>
    </row>
    <row r="28" spans="1:17" x14ac:dyDescent="0.35">
      <c r="A28" s="4">
        <v>38504</v>
      </c>
      <c r="B28" s="5">
        <v>22724</v>
      </c>
      <c r="C28" s="6">
        <v>9960</v>
      </c>
      <c r="D28" s="8">
        <v>27</v>
      </c>
      <c r="E28" s="31">
        <f>$J$114+$J$115*D28</f>
        <v>19972.344951270396</v>
      </c>
      <c r="F28" s="31">
        <f t="shared" si="0"/>
        <v>2751.6550487296045</v>
      </c>
      <c r="G28" s="17">
        <f>$J$110+$J$111*D28</f>
        <v>8007.2053772455438</v>
      </c>
      <c r="H28" s="31">
        <f t="shared" si="1"/>
        <v>1952.7946227544562</v>
      </c>
      <c r="I28" s="12"/>
      <c r="J28" s="9"/>
      <c r="M28" s="4">
        <v>38504</v>
      </c>
      <c r="N28" s="17">
        <f t="shared" si="2"/>
        <v>18852.652078806328</v>
      </c>
      <c r="O28" s="17">
        <f t="shared" si="3"/>
        <v>8537.5376968628989</v>
      </c>
      <c r="P28" s="17">
        <f t="shared" si="4"/>
        <v>3871.3479211936719</v>
      </c>
      <c r="Q28" s="17">
        <f t="shared" si="5"/>
        <v>1422.4623031371011</v>
      </c>
    </row>
    <row r="29" spans="1:17" x14ac:dyDescent="0.35">
      <c r="A29" s="4">
        <v>38534</v>
      </c>
      <c r="B29" s="5">
        <v>15320</v>
      </c>
      <c r="C29" s="6">
        <v>7152</v>
      </c>
      <c r="D29" s="8">
        <v>28</v>
      </c>
      <c r="E29" s="31">
        <f>$J$114+$J$115*D29</f>
        <v>20255.875841931273</v>
      </c>
      <c r="F29" s="31">
        <f t="shared" si="0"/>
        <v>4935.8758419312726</v>
      </c>
      <c r="G29" s="17">
        <f>$J$110+$J$111*D29</f>
        <v>8127.0036328877932</v>
      </c>
      <c r="H29" s="31">
        <f t="shared" si="1"/>
        <v>975.00363288779317</v>
      </c>
      <c r="I29" s="12"/>
      <c r="J29" s="9"/>
      <c r="M29" s="4">
        <v>38534</v>
      </c>
      <c r="N29" s="17">
        <f t="shared" si="2"/>
        <v>21949.730415761267</v>
      </c>
      <c r="O29" s="17">
        <f t="shared" si="3"/>
        <v>9675.5075393725801</v>
      </c>
      <c r="P29" s="17">
        <f t="shared" si="4"/>
        <v>6629.7304157612671</v>
      </c>
      <c r="Q29" s="17">
        <f t="shared" si="5"/>
        <v>2523.5075393725801</v>
      </c>
    </row>
    <row r="30" spans="1:17" x14ac:dyDescent="0.35">
      <c r="A30" s="4">
        <v>38565</v>
      </c>
      <c r="B30" s="5">
        <v>16936</v>
      </c>
      <c r="C30" s="6">
        <v>7322</v>
      </c>
      <c r="D30" s="8">
        <v>29</v>
      </c>
      <c r="E30" s="31">
        <f>$J$114+$J$115*D30</f>
        <v>20539.406732592146</v>
      </c>
      <c r="F30" s="31">
        <f t="shared" si="0"/>
        <v>3603.406732592146</v>
      </c>
      <c r="G30" s="17">
        <f>$J$110+$J$111*D30</f>
        <v>8246.8018885300426</v>
      </c>
      <c r="H30" s="31">
        <f t="shared" si="1"/>
        <v>924.80188853004256</v>
      </c>
      <c r="I30" s="12"/>
      <c r="J30" s="9"/>
      <c r="M30" s="4">
        <v>38565</v>
      </c>
      <c r="N30" s="17">
        <f t="shared" si="2"/>
        <v>16645.946083152252</v>
      </c>
      <c r="O30" s="17">
        <f t="shared" si="3"/>
        <v>7656.7015078745162</v>
      </c>
      <c r="P30" s="17">
        <f t="shared" si="4"/>
        <v>290.05391684774804</v>
      </c>
      <c r="Q30" s="17">
        <f t="shared" si="5"/>
        <v>334.70150787451621</v>
      </c>
    </row>
    <row r="31" spans="1:17" x14ac:dyDescent="0.35">
      <c r="A31" s="4">
        <v>38596</v>
      </c>
      <c r="B31" s="5">
        <v>21986</v>
      </c>
      <c r="C31" s="6">
        <v>9239</v>
      </c>
      <c r="D31" s="8">
        <v>30</v>
      </c>
      <c r="E31" s="31">
        <f>$J$114+$J$115*D31</f>
        <v>20822.937623253019</v>
      </c>
      <c r="F31" s="31">
        <f t="shared" si="0"/>
        <v>1163.0623767469806</v>
      </c>
      <c r="G31" s="17">
        <f>$J$110+$J$111*D31</f>
        <v>8366.6001441722929</v>
      </c>
      <c r="H31" s="31">
        <f t="shared" si="1"/>
        <v>872.39985582770714</v>
      </c>
      <c r="I31" s="12"/>
      <c r="J31" s="9"/>
      <c r="M31" s="4">
        <v>38596</v>
      </c>
      <c r="N31" s="17">
        <f t="shared" si="2"/>
        <v>16877.989216630453</v>
      </c>
      <c r="O31" s="17">
        <f t="shared" si="3"/>
        <v>7388.940301574904</v>
      </c>
      <c r="P31" s="17">
        <f t="shared" si="4"/>
        <v>5108.0107833695474</v>
      </c>
      <c r="Q31" s="17">
        <f t="shared" si="5"/>
        <v>1850.059698425096</v>
      </c>
    </row>
    <row r="32" spans="1:17" x14ac:dyDescent="0.35">
      <c r="A32" s="4">
        <v>38626</v>
      </c>
      <c r="B32" s="5">
        <v>30998</v>
      </c>
      <c r="C32" s="6">
        <v>14123</v>
      </c>
      <c r="D32" s="8">
        <v>31</v>
      </c>
      <c r="E32" s="31">
        <f>$J$114+$J$115*D32</f>
        <v>21106.468513913896</v>
      </c>
      <c r="F32" s="31">
        <f t="shared" si="0"/>
        <v>9891.5314860861035</v>
      </c>
      <c r="G32" s="17">
        <f>$J$110+$J$111*D32</f>
        <v>8486.3983998145413</v>
      </c>
      <c r="H32" s="31">
        <f t="shared" si="1"/>
        <v>5636.6016001854587</v>
      </c>
      <c r="I32" s="12"/>
      <c r="J32" s="9"/>
      <c r="M32" s="4">
        <v>38626</v>
      </c>
      <c r="N32" s="17">
        <f t="shared" si="2"/>
        <v>20964.397843326089</v>
      </c>
      <c r="O32" s="17">
        <f t="shared" si="3"/>
        <v>8868.9880603149813</v>
      </c>
      <c r="P32" s="17">
        <f t="shared" si="4"/>
        <v>10033.602156673911</v>
      </c>
      <c r="Q32" s="17">
        <f t="shared" si="5"/>
        <v>5254.0119396850187</v>
      </c>
    </row>
    <row r="33" spans="1:17" x14ac:dyDescent="0.35">
      <c r="A33" s="4">
        <v>38657</v>
      </c>
      <c r="B33" s="5">
        <v>22359</v>
      </c>
      <c r="C33" s="6">
        <v>9566</v>
      </c>
      <c r="D33" s="8">
        <v>32</v>
      </c>
      <c r="E33" s="31">
        <f>$J$114+$J$115*D33</f>
        <v>21389.99940457477</v>
      </c>
      <c r="F33" s="31">
        <f t="shared" si="0"/>
        <v>969.00059542523013</v>
      </c>
      <c r="G33" s="17">
        <f>$J$110+$J$111*D33</f>
        <v>8606.1966554567916</v>
      </c>
      <c r="H33" s="31">
        <f t="shared" si="1"/>
        <v>959.80334454320837</v>
      </c>
      <c r="I33" s="12"/>
      <c r="J33" s="9"/>
      <c r="M33" s="4">
        <v>38657</v>
      </c>
      <c r="N33" s="17">
        <f t="shared" si="2"/>
        <v>28991.279568665221</v>
      </c>
      <c r="O33" s="17">
        <f t="shared" si="3"/>
        <v>13072.197612062999</v>
      </c>
      <c r="P33" s="17">
        <f t="shared" si="4"/>
        <v>6632.2795686652207</v>
      </c>
      <c r="Q33" s="17">
        <f t="shared" si="5"/>
        <v>3506.1976120629988</v>
      </c>
    </row>
    <row r="34" spans="1:17" x14ac:dyDescent="0.35">
      <c r="A34" s="4">
        <v>38687</v>
      </c>
      <c r="B34" s="5">
        <v>20860</v>
      </c>
      <c r="C34" s="6">
        <v>7341</v>
      </c>
      <c r="D34" s="8">
        <v>33</v>
      </c>
      <c r="E34" s="31">
        <f>$J$114+$J$115*D34</f>
        <v>21673.530295235643</v>
      </c>
      <c r="F34" s="31">
        <f t="shared" si="0"/>
        <v>813.53029523564328</v>
      </c>
      <c r="G34" s="17">
        <f>$J$110+$J$111*D34</f>
        <v>8725.9949110990419</v>
      </c>
      <c r="H34" s="31">
        <f t="shared" si="1"/>
        <v>1384.9949110990419</v>
      </c>
      <c r="I34" s="12"/>
      <c r="J34" s="9"/>
      <c r="M34" s="4">
        <v>38687</v>
      </c>
      <c r="N34" s="17">
        <f t="shared" si="2"/>
        <v>23685.455913733043</v>
      </c>
      <c r="O34" s="17">
        <f t="shared" si="3"/>
        <v>10267.239522412601</v>
      </c>
      <c r="P34" s="17">
        <f t="shared" si="4"/>
        <v>2825.4559137330434</v>
      </c>
      <c r="Q34" s="17">
        <f t="shared" si="5"/>
        <v>2926.2395224126012</v>
      </c>
    </row>
    <row r="35" spans="1:17" x14ac:dyDescent="0.35">
      <c r="A35" s="4">
        <v>38718</v>
      </c>
      <c r="B35" s="5">
        <v>24057</v>
      </c>
      <c r="C35" s="6">
        <v>9404</v>
      </c>
      <c r="D35" s="8">
        <v>34</v>
      </c>
      <c r="E35" s="31">
        <f>$J$114+$J$115*D35</f>
        <v>21957.06118589652</v>
      </c>
      <c r="F35" s="31">
        <f t="shared" si="0"/>
        <v>2099.9388141034797</v>
      </c>
      <c r="G35" s="17">
        <f>$J$110+$J$111*D35</f>
        <v>8845.7931667412904</v>
      </c>
      <c r="H35" s="31">
        <f t="shared" si="1"/>
        <v>558.20683325870959</v>
      </c>
      <c r="I35" s="12"/>
      <c r="J35" s="9"/>
      <c r="M35" s="4">
        <v>38718</v>
      </c>
      <c r="N35" s="17">
        <f t="shared" si="2"/>
        <v>21425.091182746608</v>
      </c>
      <c r="O35" s="17">
        <f t="shared" si="3"/>
        <v>7926.2479044825204</v>
      </c>
      <c r="P35" s="17">
        <f t="shared" si="4"/>
        <v>2631.908817253392</v>
      </c>
      <c r="Q35" s="17">
        <f t="shared" si="5"/>
        <v>1477.7520955174796</v>
      </c>
    </row>
    <row r="36" spans="1:17" x14ac:dyDescent="0.35">
      <c r="A36" s="4">
        <v>38749</v>
      </c>
      <c r="B36" s="5">
        <v>23506</v>
      </c>
      <c r="C36" s="6">
        <v>8613</v>
      </c>
      <c r="D36" s="8">
        <v>35</v>
      </c>
      <c r="E36" s="31">
        <f>$J$114+$J$115*D36</f>
        <v>22240.592076557394</v>
      </c>
      <c r="F36" s="31">
        <f t="shared" si="0"/>
        <v>1265.4079234426063</v>
      </c>
      <c r="G36" s="17">
        <f>$J$110+$J$111*D36</f>
        <v>8965.5914223835407</v>
      </c>
      <c r="H36" s="31">
        <f t="shared" si="1"/>
        <v>352.5914223835407</v>
      </c>
      <c r="I36" s="12"/>
      <c r="J36" s="9"/>
      <c r="M36" s="4">
        <v>38749</v>
      </c>
      <c r="N36" s="17">
        <f t="shared" ref="N36:N67" si="6">0.8*B35+0.2*N35</f>
        <v>23530.618236549322</v>
      </c>
      <c r="O36" s="17">
        <f t="shared" ref="O36:O67" si="7">0.8*C35+0.2*O35</f>
        <v>9108.4495808965039</v>
      </c>
      <c r="P36" s="17">
        <f t="shared" si="4"/>
        <v>24.618236549322319</v>
      </c>
      <c r="Q36" s="17">
        <f t="shared" si="5"/>
        <v>495.4495808965039</v>
      </c>
    </row>
    <row r="37" spans="1:17" x14ac:dyDescent="0.35">
      <c r="A37" s="4">
        <v>38777</v>
      </c>
      <c r="B37" s="5">
        <v>27985</v>
      </c>
      <c r="C37" s="6">
        <v>9425</v>
      </c>
      <c r="D37" s="8">
        <v>36</v>
      </c>
      <c r="E37" s="31">
        <f>$J$114+$J$115*D37</f>
        <v>22524.122967218267</v>
      </c>
      <c r="F37" s="31">
        <f t="shared" si="0"/>
        <v>5460.8770327817329</v>
      </c>
      <c r="G37" s="17">
        <f>$J$110+$J$111*D37</f>
        <v>9085.3896780257892</v>
      </c>
      <c r="H37" s="31">
        <f t="shared" si="1"/>
        <v>339.61032197421082</v>
      </c>
      <c r="I37" s="12"/>
      <c r="J37" s="9"/>
      <c r="M37" s="4">
        <v>38777</v>
      </c>
      <c r="N37" s="17">
        <f t="shared" si="6"/>
        <v>23510.923647309864</v>
      </c>
      <c r="O37" s="17">
        <f t="shared" si="7"/>
        <v>8712.0899161793022</v>
      </c>
      <c r="P37" s="17">
        <f t="shared" si="4"/>
        <v>4474.0763526901355</v>
      </c>
      <c r="Q37" s="17">
        <f t="shared" si="5"/>
        <v>712.91008382069776</v>
      </c>
    </row>
    <row r="38" spans="1:17" x14ac:dyDescent="0.35">
      <c r="A38" s="7">
        <v>38808</v>
      </c>
      <c r="B38" s="5">
        <v>24416</v>
      </c>
      <c r="C38" s="8">
        <v>10905</v>
      </c>
      <c r="D38" s="8">
        <v>37</v>
      </c>
      <c r="E38" s="31">
        <f>$J$114+$J$115*D38</f>
        <v>22807.653857879144</v>
      </c>
      <c r="F38" s="31">
        <f t="shared" si="0"/>
        <v>1608.3461421208558</v>
      </c>
      <c r="G38" s="17">
        <f>$J$110+$J$111*D38</f>
        <v>9205.1879336680395</v>
      </c>
      <c r="H38" s="31">
        <f t="shared" si="1"/>
        <v>1699.8120663319605</v>
      </c>
      <c r="M38" s="7">
        <v>38808</v>
      </c>
      <c r="N38" s="17">
        <f t="shared" si="6"/>
        <v>27090.184729461973</v>
      </c>
      <c r="O38" s="17">
        <f t="shared" si="7"/>
        <v>9282.4179832358604</v>
      </c>
      <c r="P38" s="17">
        <f t="shared" si="4"/>
        <v>2674.1847294619729</v>
      </c>
      <c r="Q38" s="17">
        <f t="shared" si="5"/>
        <v>1622.5820167641396</v>
      </c>
    </row>
    <row r="39" spans="1:17" x14ac:dyDescent="0.35">
      <c r="A39" s="7">
        <v>38838</v>
      </c>
      <c r="B39" s="5">
        <v>24262</v>
      </c>
      <c r="C39" s="8">
        <v>9842</v>
      </c>
      <c r="D39" s="8">
        <v>38</v>
      </c>
      <c r="E39" s="31">
        <f>$J$114+$J$115*D39</f>
        <v>23091.184748540018</v>
      </c>
      <c r="F39" s="31">
        <f t="shared" si="0"/>
        <v>1170.8152514599824</v>
      </c>
      <c r="G39" s="17">
        <f>$J$110+$J$111*D39</f>
        <v>9324.9861893102898</v>
      </c>
      <c r="H39" s="31">
        <f t="shared" si="1"/>
        <v>517.01381068971023</v>
      </c>
      <c r="M39" s="7">
        <v>38838</v>
      </c>
      <c r="N39" s="17">
        <f t="shared" si="6"/>
        <v>24950.836945892395</v>
      </c>
      <c r="O39" s="17">
        <f t="shared" si="7"/>
        <v>10580.483596647173</v>
      </c>
      <c r="P39" s="17">
        <f t="shared" si="4"/>
        <v>688.83694589239531</v>
      </c>
      <c r="Q39" s="17">
        <f t="shared" si="5"/>
        <v>738.48359664717282</v>
      </c>
    </row>
    <row r="40" spans="1:17" x14ac:dyDescent="0.35">
      <c r="A40" s="7">
        <v>38869</v>
      </c>
      <c r="B40" s="5">
        <v>29924</v>
      </c>
      <c r="C40" s="8">
        <v>12259</v>
      </c>
      <c r="D40" s="8">
        <v>39</v>
      </c>
      <c r="E40" s="31">
        <f>$J$114+$J$115*D40</f>
        <v>23374.715639200891</v>
      </c>
      <c r="F40" s="31">
        <f t="shared" si="0"/>
        <v>6549.284360799109</v>
      </c>
      <c r="G40" s="17">
        <f>$J$110+$J$111*D40</f>
        <v>9444.7844449525383</v>
      </c>
      <c r="H40" s="31">
        <f t="shared" si="1"/>
        <v>2814.2155550474617</v>
      </c>
      <c r="M40" s="7">
        <v>38869</v>
      </c>
      <c r="N40" s="17">
        <f t="shared" si="6"/>
        <v>24399.76738917848</v>
      </c>
      <c r="O40" s="17">
        <f t="shared" si="7"/>
        <v>9989.6967193294349</v>
      </c>
      <c r="P40" s="17">
        <f t="shared" si="4"/>
        <v>5524.2326108215202</v>
      </c>
      <c r="Q40" s="17">
        <f t="shared" si="5"/>
        <v>2269.3032806705651</v>
      </c>
    </row>
    <row r="41" spans="1:17" x14ac:dyDescent="0.35">
      <c r="A41" s="7">
        <v>38899</v>
      </c>
      <c r="B41" s="5">
        <v>21738</v>
      </c>
      <c r="C41" s="8">
        <v>9285</v>
      </c>
      <c r="D41" s="8">
        <v>40</v>
      </c>
      <c r="E41" s="31">
        <f>$J$114+$J$115*D41</f>
        <v>23658.246529861768</v>
      </c>
      <c r="F41" s="31">
        <f t="shared" si="0"/>
        <v>1920.2465298617681</v>
      </c>
      <c r="G41" s="17">
        <f>$J$110+$J$111*D41</f>
        <v>9564.5827005947885</v>
      </c>
      <c r="H41" s="31">
        <f t="shared" si="1"/>
        <v>279.58270059478855</v>
      </c>
      <c r="M41" s="7">
        <v>38899</v>
      </c>
      <c r="N41" s="17">
        <f t="shared" si="6"/>
        <v>28819.153477835698</v>
      </c>
      <c r="O41" s="17">
        <f t="shared" si="7"/>
        <v>11805.139343865889</v>
      </c>
      <c r="P41" s="17">
        <f t="shared" si="4"/>
        <v>7081.1534778356981</v>
      </c>
      <c r="Q41" s="17">
        <f t="shared" si="5"/>
        <v>2520.1393438658888</v>
      </c>
    </row>
    <row r="42" spans="1:17" x14ac:dyDescent="0.35">
      <c r="A42" s="7">
        <v>38930</v>
      </c>
      <c r="B42" s="5">
        <v>20417</v>
      </c>
      <c r="C42" s="8">
        <v>7950</v>
      </c>
      <c r="D42" s="8">
        <v>41</v>
      </c>
      <c r="E42" s="31">
        <f>$J$114+$J$115*D42</f>
        <v>23941.777420522638</v>
      </c>
      <c r="F42" s="31">
        <f t="shared" si="0"/>
        <v>3524.7774205226378</v>
      </c>
      <c r="G42" s="17">
        <f>$J$110+$J$111*D42</f>
        <v>9684.380956237037</v>
      </c>
      <c r="H42" s="31">
        <f t="shared" si="1"/>
        <v>1734.380956237037</v>
      </c>
      <c r="M42" s="7">
        <v>38930</v>
      </c>
      <c r="N42" s="17">
        <f t="shared" si="6"/>
        <v>23154.230695567141</v>
      </c>
      <c r="O42" s="17">
        <f t="shared" si="7"/>
        <v>9789.027868773177</v>
      </c>
      <c r="P42" s="17">
        <f t="shared" si="4"/>
        <v>2737.2306955671411</v>
      </c>
      <c r="Q42" s="17">
        <f t="shared" si="5"/>
        <v>1839.027868773177</v>
      </c>
    </row>
    <row r="43" spans="1:17" x14ac:dyDescent="0.35">
      <c r="A43" s="7">
        <v>38961</v>
      </c>
      <c r="B43" s="5">
        <v>33280</v>
      </c>
      <c r="C43" s="8">
        <v>11482</v>
      </c>
      <c r="D43" s="8">
        <v>42</v>
      </c>
      <c r="E43" s="31">
        <f>$J$114+$J$115*D43</f>
        <v>24225.308311183515</v>
      </c>
      <c r="F43" s="31">
        <f t="shared" si="0"/>
        <v>9054.6916888164851</v>
      </c>
      <c r="G43" s="17">
        <f>$J$110+$J$111*D43</f>
        <v>9804.1792118792873</v>
      </c>
      <c r="H43" s="31">
        <f t="shared" si="1"/>
        <v>1677.8207881207127</v>
      </c>
      <c r="M43" s="7">
        <v>38961</v>
      </c>
      <c r="N43" s="17">
        <f t="shared" si="6"/>
        <v>20964.446139113428</v>
      </c>
      <c r="O43" s="17">
        <f t="shared" si="7"/>
        <v>8317.8055737546347</v>
      </c>
      <c r="P43" s="17">
        <f t="shared" si="4"/>
        <v>12315.553860886572</v>
      </c>
      <c r="Q43" s="17">
        <f t="shared" si="5"/>
        <v>3164.1944262453653</v>
      </c>
    </row>
    <row r="44" spans="1:17" x14ac:dyDescent="0.35">
      <c r="A44" s="7">
        <v>38991</v>
      </c>
      <c r="B44" s="5">
        <v>35817</v>
      </c>
      <c r="C44" s="8">
        <v>15817</v>
      </c>
      <c r="D44" s="8">
        <v>43</v>
      </c>
      <c r="E44" s="31">
        <f>$J$114+$J$115*D44</f>
        <v>24508.839201844392</v>
      </c>
      <c r="F44" s="31">
        <f t="shared" si="0"/>
        <v>11308.160798155608</v>
      </c>
      <c r="G44" s="17">
        <f>$J$110+$J$111*D44</f>
        <v>9923.9774675215376</v>
      </c>
      <c r="H44" s="31">
        <f t="shared" si="1"/>
        <v>5893.0225324784624</v>
      </c>
      <c r="M44" s="7">
        <v>38991</v>
      </c>
      <c r="N44" s="17">
        <f t="shared" si="6"/>
        <v>30816.889227822685</v>
      </c>
      <c r="O44" s="17">
        <f t="shared" si="7"/>
        <v>10849.161114750928</v>
      </c>
      <c r="P44" s="17">
        <f t="shared" si="4"/>
        <v>5000.1107721773151</v>
      </c>
      <c r="Q44" s="17">
        <f t="shared" si="5"/>
        <v>4967.8388852490716</v>
      </c>
    </row>
    <row r="45" spans="1:17" x14ac:dyDescent="0.35">
      <c r="A45" s="7">
        <v>39022</v>
      </c>
      <c r="B45" s="5">
        <v>26057</v>
      </c>
      <c r="C45" s="8">
        <v>10288</v>
      </c>
      <c r="D45" s="8">
        <v>44</v>
      </c>
      <c r="E45" s="31">
        <f>$J$114+$J$115*D45</f>
        <v>24792.370092505262</v>
      </c>
      <c r="F45" s="31">
        <f t="shared" si="0"/>
        <v>1264.6299074947383</v>
      </c>
      <c r="G45" s="17">
        <f>$J$110+$J$111*D45</f>
        <v>10043.775723163786</v>
      </c>
      <c r="H45" s="31">
        <f t="shared" si="1"/>
        <v>244.2242768362139</v>
      </c>
      <c r="M45" s="7">
        <v>39022</v>
      </c>
      <c r="N45" s="17">
        <f t="shared" si="6"/>
        <v>34816.977845564543</v>
      </c>
      <c r="O45" s="17">
        <f t="shared" si="7"/>
        <v>14823.432222950187</v>
      </c>
      <c r="P45" s="17">
        <f t="shared" si="4"/>
        <v>8759.9778455645428</v>
      </c>
      <c r="Q45" s="17">
        <f t="shared" si="5"/>
        <v>4535.4322229501868</v>
      </c>
    </row>
    <row r="46" spans="1:17" x14ac:dyDescent="0.35">
      <c r="A46" s="7">
        <v>39052</v>
      </c>
      <c r="B46" s="5">
        <v>23742</v>
      </c>
      <c r="C46" s="8">
        <v>8743</v>
      </c>
      <c r="D46" s="8">
        <v>45</v>
      </c>
      <c r="E46" s="31">
        <f>$J$114+$J$115*D46</f>
        <v>25075.900983166139</v>
      </c>
      <c r="F46" s="31">
        <f t="shared" si="0"/>
        <v>1333.9009831661388</v>
      </c>
      <c r="G46" s="17">
        <f>$J$110+$J$111*D46</f>
        <v>10163.573978806035</v>
      </c>
      <c r="H46" s="31">
        <f t="shared" si="1"/>
        <v>1420.5739788060346</v>
      </c>
      <c r="M46" s="7">
        <v>39052</v>
      </c>
      <c r="N46" s="17">
        <f t="shared" si="6"/>
        <v>27808.995569112911</v>
      </c>
      <c r="O46" s="17">
        <f t="shared" si="7"/>
        <v>11195.086444590037</v>
      </c>
      <c r="P46" s="17">
        <f t="shared" si="4"/>
        <v>4066.9955691129107</v>
      </c>
      <c r="Q46" s="17">
        <f t="shared" si="5"/>
        <v>2452.086444590037</v>
      </c>
    </row>
    <row r="47" spans="1:17" x14ac:dyDescent="0.35">
      <c r="A47" s="7">
        <v>39083</v>
      </c>
      <c r="B47" s="5">
        <v>26259</v>
      </c>
      <c r="C47" s="8">
        <v>10419</v>
      </c>
      <c r="D47" s="8">
        <v>46</v>
      </c>
      <c r="E47" s="31">
        <f>$J$114+$J$115*D47</f>
        <v>25359.431873827012</v>
      </c>
      <c r="F47" s="31">
        <f t="shared" si="0"/>
        <v>899.56812617298783</v>
      </c>
      <c r="G47" s="17">
        <f>$J$110+$J$111*D47</f>
        <v>10283.372234448285</v>
      </c>
      <c r="H47" s="31">
        <f t="shared" si="1"/>
        <v>135.62776555171513</v>
      </c>
      <c r="M47" s="7">
        <v>39083</v>
      </c>
      <c r="N47" s="17">
        <f t="shared" si="6"/>
        <v>24555.399113822583</v>
      </c>
      <c r="O47" s="17">
        <f t="shared" si="7"/>
        <v>9233.4172889180081</v>
      </c>
      <c r="P47" s="17">
        <f t="shared" si="4"/>
        <v>1703.6008861774171</v>
      </c>
      <c r="Q47" s="17">
        <f t="shared" si="5"/>
        <v>1185.5827110819919</v>
      </c>
    </row>
    <row r="48" spans="1:17" x14ac:dyDescent="0.35">
      <c r="A48" s="7">
        <v>39114</v>
      </c>
      <c r="B48" s="5">
        <v>23995</v>
      </c>
      <c r="C48" s="8">
        <v>8801</v>
      </c>
      <c r="D48" s="8">
        <v>47</v>
      </c>
      <c r="E48" s="31">
        <f>$J$114+$J$115*D48</f>
        <v>25642.962764487886</v>
      </c>
      <c r="F48" s="31">
        <f t="shared" si="0"/>
        <v>1647.9627644878856</v>
      </c>
      <c r="G48" s="17">
        <f>$J$110+$J$111*D48</f>
        <v>10403.170490090535</v>
      </c>
      <c r="H48" s="31">
        <f t="shared" si="1"/>
        <v>1602.1704900905352</v>
      </c>
      <c r="M48" s="7">
        <v>39114</v>
      </c>
      <c r="N48" s="17">
        <f t="shared" si="6"/>
        <v>25918.279822764518</v>
      </c>
      <c r="O48" s="17">
        <f t="shared" si="7"/>
        <v>10181.883457783602</v>
      </c>
      <c r="P48" s="17">
        <f t="shared" si="4"/>
        <v>1923.279822764518</v>
      </c>
      <c r="Q48" s="17">
        <f t="shared" si="5"/>
        <v>1380.8834577836024</v>
      </c>
    </row>
    <row r="49" spans="1:17" x14ac:dyDescent="0.35">
      <c r="A49" s="7">
        <v>39142</v>
      </c>
      <c r="B49" s="5">
        <v>28421</v>
      </c>
      <c r="C49" s="8">
        <v>8631</v>
      </c>
      <c r="D49" s="8">
        <v>48</v>
      </c>
      <c r="E49" s="31">
        <f>$J$114+$J$115*D49</f>
        <v>25926.493655148763</v>
      </c>
      <c r="F49" s="31">
        <f t="shared" si="0"/>
        <v>2494.5063448512374</v>
      </c>
      <c r="G49" s="17">
        <f>$J$110+$J$111*D49</f>
        <v>10522.968745732785</v>
      </c>
      <c r="H49" s="31">
        <f t="shared" si="1"/>
        <v>1891.9687457327855</v>
      </c>
      <c r="M49" s="7">
        <v>39142</v>
      </c>
      <c r="N49" s="17">
        <f t="shared" si="6"/>
        <v>24379.655964552905</v>
      </c>
      <c r="O49" s="17">
        <f t="shared" si="7"/>
        <v>9077.1766915567205</v>
      </c>
      <c r="P49" s="17">
        <f t="shared" si="4"/>
        <v>4041.3440354470949</v>
      </c>
      <c r="Q49" s="17">
        <f t="shared" si="5"/>
        <v>446.17669155672047</v>
      </c>
    </row>
    <row r="50" spans="1:17" x14ac:dyDescent="0.35">
      <c r="A50" s="7">
        <v>39173</v>
      </c>
      <c r="B50" s="5">
        <v>22357</v>
      </c>
      <c r="C50" s="8">
        <v>9682</v>
      </c>
      <c r="D50" s="8">
        <v>49</v>
      </c>
      <c r="E50" s="31">
        <f>$J$114+$J$115*D50</f>
        <v>26210.024545809636</v>
      </c>
      <c r="F50" s="31">
        <f t="shared" si="0"/>
        <v>3853.024545809636</v>
      </c>
      <c r="G50" s="17">
        <f>$J$110+$J$111*D50</f>
        <v>10642.767001375034</v>
      </c>
      <c r="H50" s="31">
        <f t="shared" si="1"/>
        <v>960.76700137503394</v>
      </c>
      <c r="M50" s="7">
        <v>39173</v>
      </c>
      <c r="N50" s="17">
        <f t="shared" si="6"/>
        <v>27612.731192910585</v>
      </c>
      <c r="O50" s="17">
        <f t="shared" si="7"/>
        <v>8720.2353383113441</v>
      </c>
      <c r="P50" s="17">
        <f t="shared" si="4"/>
        <v>5255.7311929105854</v>
      </c>
      <c r="Q50" s="17">
        <f t="shared" si="5"/>
        <v>961.76466168865591</v>
      </c>
    </row>
    <row r="51" spans="1:17" x14ac:dyDescent="0.35">
      <c r="A51" s="7">
        <v>39203</v>
      </c>
      <c r="B51" s="5">
        <v>23488</v>
      </c>
      <c r="C51" s="8">
        <v>9052</v>
      </c>
      <c r="D51" s="8">
        <v>50</v>
      </c>
      <c r="E51" s="31">
        <f>$J$114+$J$115*D51</f>
        <v>26493.555436470509</v>
      </c>
      <c r="F51" s="31">
        <f t="shared" si="0"/>
        <v>3005.5554364705094</v>
      </c>
      <c r="G51" s="17">
        <f>$J$110+$J$111*D51</f>
        <v>10762.565257017282</v>
      </c>
      <c r="H51" s="31">
        <f t="shared" si="1"/>
        <v>1710.5652570172824</v>
      </c>
      <c r="M51" s="7">
        <v>39203</v>
      </c>
      <c r="N51" s="17">
        <f t="shared" si="6"/>
        <v>23408.146238582121</v>
      </c>
      <c r="O51" s="17">
        <f t="shared" si="7"/>
        <v>9489.6470676622703</v>
      </c>
      <c r="P51" s="17">
        <f t="shared" si="4"/>
        <v>79.853761417878559</v>
      </c>
      <c r="Q51" s="17">
        <f t="shared" si="5"/>
        <v>437.64706766227027</v>
      </c>
    </row>
    <row r="52" spans="1:17" x14ac:dyDescent="0.35">
      <c r="A52" s="7">
        <v>39234</v>
      </c>
      <c r="B52" s="5">
        <v>29631</v>
      </c>
      <c r="C52" s="8">
        <v>11477</v>
      </c>
      <c r="D52" s="8">
        <v>51</v>
      </c>
      <c r="E52" s="31">
        <f>$J$114+$J$115*D52</f>
        <v>26777.086327131386</v>
      </c>
      <c r="F52" s="31">
        <f t="shared" si="0"/>
        <v>2853.9136728686135</v>
      </c>
      <c r="G52" s="17">
        <f>$J$110+$J$111*D52</f>
        <v>10882.363512659533</v>
      </c>
      <c r="H52" s="31">
        <f t="shared" si="1"/>
        <v>594.63648734046728</v>
      </c>
      <c r="M52" s="7">
        <v>39234</v>
      </c>
      <c r="N52" s="17">
        <f t="shared" si="6"/>
        <v>23472.029247716426</v>
      </c>
      <c r="O52" s="17">
        <f t="shared" si="7"/>
        <v>9139.5294135324548</v>
      </c>
      <c r="P52" s="17">
        <f t="shared" si="4"/>
        <v>6158.9707522835743</v>
      </c>
      <c r="Q52" s="17">
        <f t="shared" si="5"/>
        <v>2337.4705864675452</v>
      </c>
    </row>
    <row r="53" spans="1:17" x14ac:dyDescent="0.35">
      <c r="A53" s="7">
        <v>39264</v>
      </c>
      <c r="B53" s="5">
        <v>20594</v>
      </c>
      <c r="C53" s="8">
        <v>8242</v>
      </c>
      <c r="D53" s="8">
        <v>52</v>
      </c>
      <c r="E53" s="31">
        <f>$J$114+$J$115*D53</f>
        <v>27060.61721779226</v>
      </c>
      <c r="F53" s="31">
        <f t="shared" si="0"/>
        <v>6466.6172177922599</v>
      </c>
      <c r="G53" s="17">
        <f>$J$110+$J$111*D53</f>
        <v>11002.161768301783</v>
      </c>
      <c r="H53" s="31">
        <f t="shared" si="1"/>
        <v>2760.161768301783</v>
      </c>
      <c r="M53" s="7">
        <v>39264</v>
      </c>
      <c r="N53" s="17">
        <f t="shared" si="6"/>
        <v>28399.205849543287</v>
      </c>
      <c r="O53" s="17">
        <f t="shared" si="7"/>
        <v>11009.505882706491</v>
      </c>
      <c r="P53" s="17">
        <f t="shared" si="4"/>
        <v>7805.2058495432866</v>
      </c>
      <c r="Q53" s="17">
        <f t="shared" si="5"/>
        <v>2767.5058827064913</v>
      </c>
    </row>
    <row r="54" spans="1:17" x14ac:dyDescent="0.35">
      <c r="A54" s="7">
        <v>39295</v>
      </c>
      <c r="B54" s="5">
        <v>20051</v>
      </c>
      <c r="C54" s="8">
        <v>7674</v>
      </c>
      <c r="D54" s="8">
        <v>53</v>
      </c>
      <c r="E54" s="31">
        <f>$J$114+$J$115*D54</f>
        <v>27344.148108453133</v>
      </c>
      <c r="F54" s="31">
        <f t="shared" si="0"/>
        <v>7293.1481084531333</v>
      </c>
      <c r="G54" s="17">
        <f>$J$110+$J$111*D54</f>
        <v>11121.960023944033</v>
      </c>
      <c r="H54" s="31">
        <f t="shared" si="1"/>
        <v>3447.9600239440333</v>
      </c>
      <c r="M54" s="7">
        <v>39295</v>
      </c>
      <c r="N54" s="17">
        <f t="shared" si="6"/>
        <v>22155.041169908658</v>
      </c>
      <c r="O54" s="17">
        <f t="shared" si="7"/>
        <v>8795.5011765412983</v>
      </c>
      <c r="P54" s="17">
        <f t="shared" si="4"/>
        <v>2104.041169908658</v>
      </c>
      <c r="Q54" s="17">
        <f t="shared" si="5"/>
        <v>1121.5011765412983</v>
      </c>
    </row>
    <row r="55" spans="1:17" x14ac:dyDescent="0.35">
      <c r="A55" s="7">
        <v>39326</v>
      </c>
      <c r="B55" s="5">
        <v>27466</v>
      </c>
      <c r="C55" s="8">
        <v>10339</v>
      </c>
      <c r="D55" s="8">
        <v>54</v>
      </c>
      <c r="E55" s="31">
        <f>$J$114+$J$115*D55</f>
        <v>27627.67899911401</v>
      </c>
      <c r="F55" s="31">
        <f t="shared" si="0"/>
        <v>161.67899911401037</v>
      </c>
      <c r="G55" s="17">
        <f>$J$110+$J$111*D55</f>
        <v>11241.758279586282</v>
      </c>
      <c r="H55" s="31">
        <f t="shared" si="1"/>
        <v>902.75827958628179</v>
      </c>
      <c r="M55" s="7">
        <v>39326</v>
      </c>
      <c r="N55" s="17">
        <f t="shared" si="6"/>
        <v>20471.808233981734</v>
      </c>
      <c r="O55" s="17">
        <f t="shared" si="7"/>
        <v>7898.3002353082602</v>
      </c>
      <c r="P55" s="17">
        <f t="shared" si="4"/>
        <v>6994.1917660182662</v>
      </c>
      <c r="Q55" s="17">
        <f t="shared" si="5"/>
        <v>2440.6997646917398</v>
      </c>
    </row>
    <row r="56" spans="1:17" x14ac:dyDescent="0.35">
      <c r="A56" s="7">
        <v>39356</v>
      </c>
      <c r="B56" s="5">
        <v>34778</v>
      </c>
      <c r="C56" s="8">
        <v>13919</v>
      </c>
      <c r="D56" s="8">
        <v>55</v>
      </c>
      <c r="E56" s="31">
        <f>$J$114+$J$115*D56</f>
        <v>27911.209889774884</v>
      </c>
      <c r="F56" s="31">
        <f t="shared" si="0"/>
        <v>6866.7901102251162</v>
      </c>
      <c r="G56" s="17">
        <f>$J$110+$J$111*D56</f>
        <v>11361.55653522853</v>
      </c>
      <c r="H56" s="31">
        <f t="shared" si="1"/>
        <v>2557.4434647714697</v>
      </c>
      <c r="M56" s="7">
        <v>39356</v>
      </c>
      <c r="N56" s="17">
        <f t="shared" si="6"/>
        <v>26067.16164679635</v>
      </c>
      <c r="O56" s="17">
        <f t="shared" si="7"/>
        <v>9850.8600470616529</v>
      </c>
      <c r="P56" s="17">
        <f t="shared" si="4"/>
        <v>8710.8383532036496</v>
      </c>
      <c r="Q56" s="17">
        <f t="shared" si="5"/>
        <v>4068.1399529383471</v>
      </c>
    </row>
    <row r="57" spans="1:17" x14ac:dyDescent="0.35">
      <c r="A57" s="7">
        <v>39387</v>
      </c>
      <c r="B57" s="5">
        <v>25839</v>
      </c>
      <c r="C57" s="8">
        <v>10531</v>
      </c>
      <c r="D57" s="8">
        <v>56</v>
      </c>
      <c r="E57" s="31">
        <f>$J$114+$J$115*D57</f>
        <v>28194.740780435757</v>
      </c>
      <c r="F57" s="31">
        <f t="shared" si="0"/>
        <v>2355.7407804357572</v>
      </c>
      <c r="G57" s="17">
        <f>$J$110+$J$111*D57</f>
        <v>11481.354790870781</v>
      </c>
      <c r="H57" s="31">
        <f t="shared" si="1"/>
        <v>950.35479087078056</v>
      </c>
      <c r="M57" s="7">
        <v>39387</v>
      </c>
      <c r="N57" s="17">
        <f t="shared" si="6"/>
        <v>33035.832329359269</v>
      </c>
      <c r="O57" s="17">
        <f t="shared" si="7"/>
        <v>13105.372009412331</v>
      </c>
      <c r="P57" s="17">
        <f t="shared" si="4"/>
        <v>7196.8323293592694</v>
      </c>
      <c r="Q57" s="17">
        <f t="shared" si="5"/>
        <v>2574.372009412331</v>
      </c>
    </row>
    <row r="58" spans="1:17" x14ac:dyDescent="0.35">
      <c r="A58" s="7">
        <v>39417</v>
      </c>
      <c r="B58" s="5">
        <v>23053</v>
      </c>
      <c r="C58" s="8">
        <v>8435</v>
      </c>
      <c r="D58" s="8">
        <v>57</v>
      </c>
      <c r="E58" s="31">
        <f>$J$114+$J$115*D58</f>
        <v>28478.271671096634</v>
      </c>
      <c r="F58" s="31">
        <f t="shared" si="0"/>
        <v>5425.2716710966342</v>
      </c>
      <c r="G58" s="17">
        <f>$J$110+$J$111*D58</f>
        <v>11601.153046513031</v>
      </c>
      <c r="H58" s="31">
        <f t="shared" si="1"/>
        <v>3166.1530465130309</v>
      </c>
      <c r="M58" s="7">
        <v>39417</v>
      </c>
      <c r="N58" s="17">
        <f t="shared" si="6"/>
        <v>27278.366465871855</v>
      </c>
      <c r="O58" s="17">
        <f t="shared" si="7"/>
        <v>11045.874401882467</v>
      </c>
      <c r="P58" s="17">
        <f t="shared" si="4"/>
        <v>4225.3664658718553</v>
      </c>
      <c r="Q58" s="17">
        <f t="shared" si="5"/>
        <v>2610.8744018824673</v>
      </c>
    </row>
    <row r="59" spans="1:17" x14ac:dyDescent="0.35">
      <c r="A59" s="7">
        <v>39448</v>
      </c>
      <c r="B59" s="5">
        <v>23548</v>
      </c>
      <c r="C59" s="8">
        <v>9750</v>
      </c>
      <c r="D59" s="8">
        <v>58</v>
      </c>
      <c r="E59" s="31">
        <f>$J$114+$J$115*D59</f>
        <v>28761.802561757504</v>
      </c>
      <c r="F59" s="31">
        <f t="shared" si="0"/>
        <v>5213.802561757504</v>
      </c>
      <c r="G59" s="17">
        <f>$J$110+$J$111*D59</f>
        <v>11720.951302155281</v>
      </c>
      <c r="H59" s="31">
        <f t="shared" si="1"/>
        <v>1970.9513021552812</v>
      </c>
      <c r="M59" s="7">
        <v>39448</v>
      </c>
      <c r="N59" s="17">
        <f t="shared" si="6"/>
        <v>23898.073293174373</v>
      </c>
      <c r="O59" s="17">
        <f t="shared" si="7"/>
        <v>8957.1748803764931</v>
      </c>
      <c r="P59" s="17">
        <f t="shared" si="4"/>
        <v>350.07329317437325</v>
      </c>
      <c r="Q59" s="17">
        <f t="shared" si="5"/>
        <v>792.82511962350691</v>
      </c>
    </row>
    <row r="60" spans="1:17" x14ac:dyDescent="0.35">
      <c r="A60" s="7">
        <v>39479</v>
      </c>
      <c r="B60" s="5">
        <v>22619</v>
      </c>
      <c r="C60" s="8">
        <v>8477</v>
      </c>
      <c r="D60" s="8">
        <v>59</v>
      </c>
      <c r="E60" s="31">
        <f>$J$114+$J$115*D60</f>
        <v>29045.333452418381</v>
      </c>
      <c r="F60" s="31">
        <f t="shared" si="0"/>
        <v>6426.3334524183811</v>
      </c>
      <c r="G60" s="17">
        <f>$J$110+$J$111*D60</f>
        <v>11840.74955779753</v>
      </c>
      <c r="H60" s="31">
        <f t="shared" si="1"/>
        <v>3363.7495577975296</v>
      </c>
      <c r="M60" s="7">
        <v>39479</v>
      </c>
      <c r="N60" s="17">
        <f t="shared" si="6"/>
        <v>23618.014658634878</v>
      </c>
      <c r="O60" s="17">
        <f t="shared" si="7"/>
        <v>9591.4349760752993</v>
      </c>
      <c r="P60" s="17">
        <f t="shared" si="4"/>
        <v>999.01465863487829</v>
      </c>
      <c r="Q60" s="17">
        <f t="shared" si="5"/>
        <v>1114.4349760752993</v>
      </c>
    </row>
    <row r="61" spans="1:17" x14ac:dyDescent="0.35">
      <c r="A61" s="7">
        <v>39508</v>
      </c>
      <c r="B61" s="5">
        <v>28817</v>
      </c>
      <c r="C61" s="8">
        <v>9814</v>
      </c>
      <c r="D61" s="8">
        <v>60</v>
      </c>
      <c r="E61" s="31">
        <f>$J$114+$J$115*D61</f>
        <v>29328.864343079258</v>
      </c>
      <c r="F61" s="31">
        <f t="shared" si="0"/>
        <v>511.86434307925811</v>
      </c>
      <c r="G61" s="17">
        <f>$J$110+$J$111*D61</f>
        <v>11960.547813439778</v>
      </c>
      <c r="H61" s="31">
        <f t="shared" si="1"/>
        <v>2146.5478134397781</v>
      </c>
      <c r="M61" s="7">
        <v>39508</v>
      </c>
      <c r="N61" s="17">
        <f t="shared" si="6"/>
        <v>22818.802931726976</v>
      </c>
      <c r="O61" s="17">
        <f t="shared" si="7"/>
        <v>8699.8869952150599</v>
      </c>
      <c r="P61" s="17">
        <f t="shared" si="4"/>
        <v>5998.1970682730243</v>
      </c>
      <c r="Q61" s="17">
        <f t="shared" si="5"/>
        <v>1114.1130047849401</v>
      </c>
    </row>
    <row r="62" spans="1:17" x14ac:dyDescent="0.35">
      <c r="A62" s="7">
        <v>39539</v>
      </c>
      <c r="B62" s="5">
        <v>24644</v>
      </c>
      <c r="C62" s="8">
        <v>10684</v>
      </c>
      <c r="D62" s="8">
        <v>61</v>
      </c>
      <c r="E62" s="31">
        <f>$J$114+$J$115*D62</f>
        <v>29612.395233740128</v>
      </c>
      <c r="F62" s="31">
        <f t="shared" si="0"/>
        <v>4968.3952337401279</v>
      </c>
      <c r="G62" s="17">
        <f>$J$110+$J$111*D62</f>
        <v>12080.346069082028</v>
      </c>
      <c r="H62" s="31">
        <f t="shared" si="1"/>
        <v>1396.3460690820284</v>
      </c>
      <c r="M62" s="7">
        <v>39539</v>
      </c>
      <c r="N62" s="17">
        <f t="shared" si="6"/>
        <v>27617.360586345399</v>
      </c>
      <c r="O62" s="17">
        <f t="shared" si="7"/>
        <v>9591.177399043012</v>
      </c>
      <c r="P62" s="17">
        <f t="shared" si="4"/>
        <v>2973.3605863453995</v>
      </c>
      <c r="Q62" s="17">
        <f t="shared" si="5"/>
        <v>1092.822600956988</v>
      </c>
    </row>
    <row r="63" spans="1:17" x14ac:dyDescent="0.35">
      <c r="A63" s="7">
        <v>39569</v>
      </c>
      <c r="B63" s="5">
        <v>27949</v>
      </c>
      <c r="C63" s="8">
        <v>11693</v>
      </c>
      <c r="D63" s="8">
        <v>62</v>
      </c>
      <c r="E63" s="31">
        <f>$J$114+$J$115*D63</f>
        <v>29895.926124401005</v>
      </c>
      <c r="F63" s="31">
        <f t="shared" si="0"/>
        <v>1946.9261244010049</v>
      </c>
      <c r="G63" s="17">
        <f>$J$110+$J$111*D63</f>
        <v>12200.144324724279</v>
      </c>
      <c r="H63" s="31">
        <f t="shared" si="1"/>
        <v>507.1443247242787</v>
      </c>
      <c r="M63" s="7">
        <v>39569</v>
      </c>
      <c r="N63" s="17">
        <f t="shared" si="6"/>
        <v>25238.672117269081</v>
      </c>
      <c r="O63" s="17">
        <f t="shared" si="7"/>
        <v>10465.435479808602</v>
      </c>
      <c r="P63" s="17">
        <f t="shared" si="4"/>
        <v>2710.3278827309186</v>
      </c>
      <c r="Q63" s="17">
        <f t="shared" si="5"/>
        <v>1227.5645201913976</v>
      </c>
    </row>
    <row r="64" spans="1:17" x14ac:dyDescent="0.35">
      <c r="A64" s="7">
        <v>39600</v>
      </c>
      <c r="B64" s="5">
        <v>32737</v>
      </c>
      <c r="C64" s="8">
        <v>14439</v>
      </c>
      <c r="D64" s="8">
        <v>63</v>
      </c>
      <c r="E64" s="31">
        <f>$J$114+$J$115*D64</f>
        <v>30179.457015061882</v>
      </c>
      <c r="F64" s="31">
        <f t="shared" si="0"/>
        <v>2557.542984938118</v>
      </c>
      <c r="G64" s="17">
        <f>$J$110+$J$111*D64</f>
        <v>12319.942580366529</v>
      </c>
      <c r="H64" s="31">
        <f t="shared" si="1"/>
        <v>2119.057419633471</v>
      </c>
      <c r="M64" s="7">
        <v>39600</v>
      </c>
      <c r="N64" s="17">
        <f t="shared" si="6"/>
        <v>27406.934423453818</v>
      </c>
      <c r="O64" s="17">
        <f t="shared" si="7"/>
        <v>11447.48709596172</v>
      </c>
      <c r="P64" s="17">
        <f t="shared" si="4"/>
        <v>5330.0655765461815</v>
      </c>
      <c r="Q64" s="17">
        <f t="shared" si="5"/>
        <v>2991.5129040382799</v>
      </c>
    </row>
    <row r="65" spans="1:17" x14ac:dyDescent="0.35">
      <c r="A65" s="7">
        <v>39630</v>
      </c>
      <c r="B65" s="5">
        <v>21654</v>
      </c>
      <c r="C65" s="8">
        <v>9081</v>
      </c>
      <c r="D65" s="8">
        <v>64</v>
      </c>
      <c r="E65" s="31">
        <f>$J$114+$J$115*D65</f>
        <v>30462.987905722752</v>
      </c>
      <c r="F65" s="31">
        <f t="shared" si="0"/>
        <v>8808.9879057227517</v>
      </c>
      <c r="G65" s="17">
        <f>$J$110+$J$111*D65</f>
        <v>12439.740836008777</v>
      </c>
      <c r="H65" s="31">
        <f t="shared" si="1"/>
        <v>3358.7408360087775</v>
      </c>
      <c r="M65" s="7">
        <v>39630</v>
      </c>
      <c r="N65" s="17">
        <f t="shared" si="6"/>
        <v>31670.986884690767</v>
      </c>
      <c r="O65" s="17">
        <f t="shared" si="7"/>
        <v>13840.697419192345</v>
      </c>
      <c r="P65" s="17">
        <f t="shared" si="4"/>
        <v>10016.986884690767</v>
      </c>
      <c r="Q65" s="17">
        <f t="shared" si="5"/>
        <v>4759.6974191923455</v>
      </c>
    </row>
    <row r="66" spans="1:17" x14ac:dyDescent="0.35">
      <c r="A66" s="7">
        <v>39661</v>
      </c>
      <c r="B66" s="5">
        <v>22718</v>
      </c>
      <c r="C66" s="8">
        <v>9781</v>
      </c>
      <c r="D66" s="8">
        <v>65</v>
      </c>
      <c r="E66" s="31">
        <f>$J$114+$J$115*D66</f>
        <v>30746.518796383629</v>
      </c>
      <c r="F66" s="31">
        <f t="shared" si="0"/>
        <v>8028.5187963836288</v>
      </c>
      <c r="G66" s="17">
        <f>$J$110+$J$111*D66</f>
        <v>12559.539091651026</v>
      </c>
      <c r="H66" s="31">
        <f t="shared" si="1"/>
        <v>2778.539091651026</v>
      </c>
      <c r="M66" s="7">
        <v>39661</v>
      </c>
      <c r="N66" s="17">
        <f t="shared" si="6"/>
        <v>23657.397376938156</v>
      </c>
      <c r="O66" s="17">
        <f t="shared" si="7"/>
        <v>10032.939483838469</v>
      </c>
      <c r="P66" s="17">
        <f t="shared" si="4"/>
        <v>939.3973769381555</v>
      </c>
      <c r="Q66" s="17">
        <f t="shared" si="5"/>
        <v>251.93948383846873</v>
      </c>
    </row>
    <row r="67" spans="1:17" x14ac:dyDescent="0.35">
      <c r="A67" s="7">
        <v>39692</v>
      </c>
      <c r="B67" s="5">
        <v>28855</v>
      </c>
      <c r="C67" s="8">
        <v>10307</v>
      </c>
      <c r="D67" s="8">
        <v>66</v>
      </c>
      <c r="E67" s="31">
        <f>$J$114+$J$115*D67</f>
        <v>31030.049687044506</v>
      </c>
      <c r="F67" s="31">
        <f t="shared" ref="F67:F109" si="8">ABS(B67-E67)</f>
        <v>2175.0496870445058</v>
      </c>
      <c r="G67" s="17">
        <f>$J$110+$J$111*D67</f>
        <v>12679.337347293276</v>
      </c>
      <c r="H67" s="31">
        <f t="shared" ref="H67:H109" si="9">ABS(C67-G67)</f>
        <v>2372.3373472932763</v>
      </c>
      <c r="M67" s="7">
        <v>39692</v>
      </c>
      <c r="N67" s="17">
        <f t="shared" si="6"/>
        <v>22905.879475387632</v>
      </c>
      <c r="O67" s="17">
        <f t="shared" si="7"/>
        <v>9831.3878967676937</v>
      </c>
      <c r="P67" s="17">
        <f t="shared" si="4"/>
        <v>5949.1205246123682</v>
      </c>
      <c r="Q67" s="17">
        <f t="shared" si="5"/>
        <v>475.61210323230625</v>
      </c>
    </row>
    <row r="68" spans="1:17" x14ac:dyDescent="0.35">
      <c r="A68" s="7">
        <v>39722</v>
      </c>
      <c r="B68" s="5">
        <v>33205</v>
      </c>
      <c r="C68" s="8">
        <v>14800</v>
      </c>
      <c r="D68" s="8">
        <v>67</v>
      </c>
      <c r="E68" s="31">
        <f>$J$114+$J$115*D68</f>
        <v>31313.580577705376</v>
      </c>
      <c r="F68" s="31">
        <f t="shared" si="8"/>
        <v>1891.4194222946244</v>
      </c>
      <c r="G68" s="17">
        <f>$J$110+$J$111*D68</f>
        <v>12799.135602935527</v>
      </c>
      <c r="H68" s="31">
        <f t="shared" si="9"/>
        <v>2000.8643970644735</v>
      </c>
      <c r="M68" s="7">
        <v>39722</v>
      </c>
      <c r="N68" s="17">
        <f t="shared" ref="N68:N99" si="10">0.8*B67+0.2*N67</f>
        <v>27665.175895077526</v>
      </c>
      <c r="O68" s="17">
        <f t="shared" ref="O68:O99" si="11">0.8*C67+0.2*O67</f>
        <v>10211.877579353539</v>
      </c>
      <c r="P68" s="17">
        <f t="shared" ref="P68:P121" si="12">ABS(B68-N68)</f>
        <v>5539.8241049224744</v>
      </c>
      <c r="Q68" s="17">
        <f t="shared" ref="Q68:Q121" si="13">ABS(C68-O68)</f>
        <v>4588.1224206464613</v>
      </c>
    </row>
    <row r="69" spans="1:17" x14ac:dyDescent="0.35">
      <c r="A69" s="7">
        <v>39753</v>
      </c>
      <c r="B69" s="5">
        <v>20983</v>
      </c>
      <c r="C69" s="8">
        <v>7960</v>
      </c>
      <c r="D69" s="8">
        <v>68</v>
      </c>
      <c r="E69" s="31">
        <f>$J$114+$J$115*D69</f>
        <v>31597.111468366253</v>
      </c>
      <c r="F69" s="31">
        <f t="shared" si="8"/>
        <v>10614.111468366253</v>
      </c>
      <c r="G69" s="17">
        <f>$J$110+$J$111*D69</f>
        <v>12918.933858577777</v>
      </c>
      <c r="H69" s="31">
        <f t="shared" si="9"/>
        <v>4958.9338585777768</v>
      </c>
      <c r="M69" s="7">
        <v>39753</v>
      </c>
      <c r="N69" s="17">
        <f t="shared" si="10"/>
        <v>32097.035179015504</v>
      </c>
      <c r="O69" s="17">
        <f t="shared" si="11"/>
        <v>13882.375515870708</v>
      </c>
      <c r="P69" s="17">
        <f t="shared" si="12"/>
        <v>11114.035179015504</v>
      </c>
      <c r="Q69" s="17">
        <f t="shared" si="13"/>
        <v>5922.3755158707081</v>
      </c>
    </row>
    <row r="70" spans="1:17" x14ac:dyDescent="0.35">
      <c r="A70" s="7">
        <v>39783</v>
      </c>
      <c r="B70" s="5">
        <v>17751</v>
      </c>
      <c r="C70" s="8">
        <v>6858</v>
      </c>
      <c r="D70" s="8">
        <v>69</v>
      </c>
      <c r="E70" s="31">
        <f>$J$114+$J$115*D70</f>
        <v>31880.642359027122</v>
      </c>
      <c r="F70" s="31">
        <f t="shared" si="8"/>
        <v>14129.642359027122</v>
      </c>
      <c r="G70" s="17">
        <f>$J$110+$J$111*D70</f>
        <v>13038.732114220025</v>
      </c>
      <c r="H70" s="31">
        <f t="shared" si="9"/>
        <v>6180.7321142200253</v>
      </c>
      <c r="M70" s="7">
        <v>39783</v>
      </c>
      <c r="N70" s="17">
        <f t="shared" si="10"/>
        <v>23205.807035803104</v>
      </c>
      <c r="O70" s="17">
        <f t="shared" si="11"/>
        <v>9144.4751031741416</v>
      </c>
      <c r="P70" s="17">
        <f t="shared" si="12"/>
        <v>5454.8070358031036</v>
      </c>
      <c r="Q70" s="17">
        <f t="shared" si="13"/>
        <v>2286.4751031741416</v>
      </c>
    </row>
    <row r="71" spans="1:17" x14ac:dyDescent="0.35">
      <c r="A71" s="7">
        <v>39814</v>
      </c>
      <c r="B71" s="5">
        <v>22114</v>
      </c>
      <c r="C71" s="8">
        <v>9438</v>
      </c>
      <c r="D71" s="8">
        <v>70</v>
      </c>
      <c r="E71" s="31">
        <f>$J$114+$J$115*D71</f>
        <v>32164.173249687999</v>
      </c>
      <c r="F71" s="31">
        <f t="shared" si="8"/>
        <v>10050.173249687999</v>
      </c>
      <c r="G71" s="17">
        <f>$J$110+$J$111*D71</f>
        <v>13158.530369862276</v>
      </c>
      <c r="H71" s="31">
        <f t="shared" si="9"/>
        <v>3720.5303698622756</v>
      </c>
      <c r="M71" s="7">
        <v>39814</v>
      </c>
      <c r="N71" s="17">
        <f t="shared" si="10"/>
        <v>18841.961407160623</v>
      </c>
      <c r="O71" s="17">
        <f t="shared" si="11"/>
        <v>7315.2950206348287</v>
      </c>
      <c r="P71" s="17">
        <f t="shared" si="12"/>
        <v>3272.0385928393771</v>
      </c>
      <c r="Q71" s="17">
        <f t="shared" si="13"/>
        <v>2122.7049793651713</v>
      </c>
    </row>
    <row r="72" spans="1:17" x14ac:dyDescent="0.35">
      <c r="A72" s="7">
        <v>39845</v>
      </c>
      <c r="B72" s="5">
        <v>20025</v>
      </c>
      <c r="C72" s="8">
        <v>8487</v>
      </c>
      <c r="D72" s="8">
        <v>71</v>
      </c>
      <c r="E72" s="31">
        <f>$J$114+$J$115*D72</f>
        <v>32447.704140348877</v>
      </c>
      <c r="F72" s="31">
        <f t="shared" si="8"/>
        <v>12422.704140348877</v>
      </c>
      <c r="G72" s="17">
        <f>$J$110+$J$111*D72</f>
        <v>13278.328625504524</v>
      </c>
      <c r="H72" s="31">
        <f t="shared" si="9"/>
        <v>4791.3286255045241</v>
      </c>
      <c r="M72" s="7">
        <v>39845</v>
      </c>
      <c r="N72" s="17">
        <f t="shared" si="10"/>
        <v>21459.592281432124</v>
      </c>
      <c r="O72" s="17">
        <f t="shared" si="11"/>
        <v>9013.4590041269657</v>
      </c>
      <c r="P72" s="17">
        <f t="shared" si="12"/>
        <v>1434.5922814321239</v>
      </c>
      <c r="Q72" s="17">
        <f t="shared" si="13"/>
        <v>526.45900412696574</v>
      </c>
    </row>
    <row r="73" spans="1:17" x14ac:dyDescent="0.35">
      <c r="A73" s="7">
        <v>39873</v>
      </c>
      <c r="B73" s="5">
        <v>31286</v>
      </c>
      <c r="C73" s="8">
        <v>10609</v>
      </c>
      <c r="D73" s="8">
        <v>72</v>
      </c>
      <c r="E73" s="31">
        <f>$J$114+$J$115*D73</f>
        <v>32731.235031009746</v>
      </c>
      <c r="F73" s="31">
        <f t="shared" si="8"/>
        <v>1445.2350310097463</v>
      </c>
      <c r="G73" s="17">
        <f>$J$110+$J$111*D73</f>
        <v>13398.126881146774</v>
      </c>
      <c r="H73" s="31">
        <f t="shared" si="9"/>
        <v>2789.1268811467744</v>
      </c>
      <c r="M73" s="7">
        <v>39873</v>
      </c>
      <c r="N73" s="17">
        <f t="shared" si="10"/>
        <v>20311.918456286425</v>
      </c>
      <c r="O73" s="17">
        <f t="shared" si="11"/>
        <v>8592.2918008253946</v>
      </c>
      <c r="P73" s="17">
        <f t="shared" si="12"/>
        <v>10974.081543713575</v>
      </c>
      <c r="Q73" s="17">
        <f t="shared" si="13"/>
        <v>2016.7081991746054</v>
      </c>
    </row>
    <row r="74" spans="1:17" x14ac:dyDescent="0.35">
      <c r="A74" s="4">
        <v>39904</v>
      </c>
      <c r="B74" s="5">
        <v>27039</v>
      </c>
      <c r="C74" s="8">
        <v>11282</v>
      </c>
      <c r="D74" s="8">
        <v>73</v>
      </c>
      <c r="E74" s="31">
        <f>$J$114+$J$115*D74</f>
        <v>33014.765921670623</v>
      </c>
      <c r="F74" s="31">
        <f t="shared" si="8"/>
        <v>5975.7659216706234</v>
      </c>
      <c r="G74" s="17">
        <f>$J$110+$J$111*D74</f>
        <v>13517.925136789023</v>
      </c>
      <c r="H74" s="31">
        <f t="shared" si="9"/>
        <v>2235.9251367890229</v>
      </c>
      <c r="M74" s="4">
        <v>39904</v>
      </c>
      <c r="N74" s="17">
        <f t="shared" si="10"/>
        <v>29091.183691257287</v>
      </c>
      <c r="O74" s="17">
        <f t="shared" si="11"/>
        <v>10205.65836016508</v>
      </c>
      <c r="P74" s="17">
        <f t="shared" si="12"/>
        <v>2052.1836912572871</v>
      </c>
      <c r="Q74" s="17">
        <f t="shared" si="13"/>
        <v>1076.34163983492</v>
      </c>
    </row>
    <row r="75" spans="1:17" x14ac:dyDescent="0.35">
      <c r="A75" s="4">
        <v>39934</v>
      </c>
      <c r="B75" s="5">
        <v>31113</v>
      </c>
      <c r="C75" s="8">
        <v>12870</v>
      </c>
      <c r="D75" s="8">
        <v>74</v>
      </c>
      <c r="E75" s="31">
        <f>$J$114+$J$115*D75</f>
        <v>33298.2968123315</v>
      </c>
      <c r="F75" s="31">
        <f t="shared" si="8"/>
        <v>2185.2968123315004</v>
      </c>
      <c r="G75" s="17">
        <f>$J$110+$J$111*D75</f>
        <v>13637.723392431273</v>
      </c>
      <c r="H75" s="31">
        <f t="shared" si="9"/>
        <v>767.72339243127317</v>
      </c>
      <c r="M75" s="4">
        <v>39934</v>
      </c>
      <c r="N75" s="17">
        <f t="shared" si="10"/>
        <v>27449.436738251457</v>
      </c>
      <c r="O75" s="17">
        <f t="shared" si="11"/>
        <v>11066.731672033016</v>
      </c>
      <c r="P75" s="17">
        <f t="shared" si="12"/>
        <v>3663.5632617485426</v>
      </c>
      <c r="Q75" s="17">
        <f t="shared" si="13"/>
        <v>1803.2683279669836</v>
      </c>
    </row>
    <row r="76" spans="1:17" x14ac:dyDescent="0.35">
      <c r="A76" s="4">
        <v>39965</v>
      </c>
      <c r="B76" s="5">
        <v>39396</v>
      </c>
      <c r="C76" s="8">
        <v>17811</v>
      </c>
      <c r="D76" s="8">
        <v>75</v>
      </c>
      <c r="E76" s="31">
        <f>$J$114+$J$115*D76</f>
        <v>33581.82770299237</v>
      </c>
      <c r="F76" s="31">
        <f t="shared" si="8"/>
        <v>5814.1722970076298</v>
      </c>
      <c r="G76" s="17">
        <f>$J$110+$J$111*D76</f>
        <v>13757.521648073523</v>
      </c>
      <c r="H76" s="31">
        <f t="shared" si="9"/>
        <v>4053.4783519264765</v>
      </c>
      <c r="M76" s="4">
        <v>39965</v>
      </c>
      <c r="N76" s="17">
        <f t="shared" si="10"/>
        <v>30380.287347650294</v>
      </c>
      <c r="O76" s="17">
        <f t="shared" si="11"/>
        <v>12509.346334406604</v>
      </c>
      <c r="P76" s="17">
        <f t="shared" si="12"/>
        <v>9015.7126523497063</v>
      </c>
      <c r="Q76" s="17">
        <f t="shared" si="13"/>
        <v>5301.653665593396</v>
      </c>
    </row>
    <row r="77" spans="1:17" x14ac:dyDescent="0.35">
      <c r="A77" s="4">
        <v>39995</v>
      </c>
      <c r="B77" s="5">
        <v>27219</v>
      </c>
      <c r="C77" s="8">
        <v>12128</v>
      </c>
      <c r="D77" s="8">
        <v>76</v>
      </c>
      <c r="E77" s="31">
        <f>$J$114+$J$115*D77</f>
        <v>33865.358593653247</v>
      </c>
      <c r="F77" s="31">
        <f t="shared" si="8"/>
        <v>6646.3585936532472</v>
      </c>
      <c r="G77" s="17">
        <f>$J$110+$J$111*D77</f>
        <v>13877.319903715772</v>
      </c>
      <c r="H77" s="31">
        <f t="shared" si="9"/>
        <v>1749.3199037157719</v>
      </c>
      <c r="M77" s="4">
        <v>39995</v>
      </c>
      <c r="N77" s="17">
        <f t="shared" si="10"/>
        <v>37592.857469530063</v>
      </c>
      <c r="O77" s="17">
        <f t="shared" si="11"/>
        <v>16750.669266881323</v>
      </c>
      <c r="P77" s="17">
        <f t="shared" si="12"/>
        <v>10373.857469530063</v>
      </c>
      <c r="Q77" s="17">
        <f t="shared" si="13"/>
        <v>4622.669266881323</v>
      </c>
    </row>
    <row r="78" spans="1:17" x14ac:dyDescent="0.35">
      <c r="A78" s="4">
        <v>40026</v>
      </c>
      <c r="B78" s="5">
        <v>24434</v>
      </c>
      <c r="C78" s="8">
        <v>10161</v>
      </c>
      <c r="D78" s="8">
        <v>77</v>
      </c>
      <c r="E78" s="31">
        <f>$J$114+$J$115*D78</f>
        <v>34148.889484314124</v>
      </c>
      <c r="F78" s="31">
        <f t="shared" si="8"/>
        <v>9714.8894843141243</v>
      </c>
      <c r="G78" s="17">
        <f>$J$110+$J$111*D78</f>
        <v>13997.118159358022</v>
      </c>
      <c r="H78" s="31">
        <f t="shared" si="9"/>
        <v>3836.1181593580222</v>
      </c>
      <c r="M78" s="4">
        <v>40026</v>
      </c>
      <c r="N78" s="17">
        <f t="shared" si="10"/>
        <v>29293.771493906013</v>
      </c>
      <c r="O78" s="17">
        <f t="shared" si="11"/>
        <v>13052.533853376264</v>
      </c>
      <c r="P78" s="17">
        <f t="shared" si="12"/>
        <v>4859.7714939060133</v>
      </c>
      <c r="Q78" s="17">
        <f t="shared" si="13"/>
        <v>2891.5338533762642</v>
      </c>
    </row>
    <row r="79" spans="1:17" x14ac:dyDescent="0.35">
      <c r="A79" s="4">
        <v>40057</v>
      </c>
      <c r="B79" s="5">
        <v>41338</v>
      </c>
      <c r="C79" s="8">
        <v>16359</v>
      </c>
      <c r="D79" s="8">
        <v>78</v>
      </c>
      <c r="E79" s="31">
        <f>$J$114+$J$115*D79</f>
        <v>34432.420374974994</v>
      </c>
      <c r="F79" s="31">
        <f t="shared" si="8"/>
        <v>6905.579625025006</v>
      </c>
      <c r="G79" s="17">
        <f>$J$110+$J$111*D79</f>
        <v>14116.916415000271</v>
      </c>
      <c r="H79" s="31">
        <f t="shared" si="9"/>
        <v>2242.0835849997293</v>
      </c>
      <c r="M79" s="4">
        <v>40057</v>
      </c>
      <c r="N79" s="17">
        <f t="shared" si="10"/>
        <v>25405.954298781202</v>
      </c>
      <c r="O79" s="17">
        <f t="shared" si="11"/>
        <v>10739.306770675254</v>
      </c>
      <c r="P79" s="17">
        <f t="shared" si="12"/>
        <v>15932.045701218798</v>
      </c>
      <c r="Q79" s="17">
        <f t="shared" si="13"/>
        <v>5619.6932293247464</v>
      </c>
    </row>
    <row r="80" spans="1:17" x14ac:dyDescent="0.35">
      <c r="A80" s="4">
        <v>40087</v>
      </c>
      <c r="B80" s="5">
        <v>43171</v>
      </c>
      <c r="C80" s="8">
        <v>17796</v>
      </c>
      <c r="D80" s="8">
        <v>79</v>
      </c>
      <c r="E80" s="31">
        <f>$J$114+$J$115*D80</f>
        <v>34715.951265635871</v>
      </c>
      <c r="F80" s="31">
        <f t="shared" si="8"/>
        <v>8455.0487343641289</v>
      </c>
      <c r="G80" s="17">
        <f>$J$110+$J$111*D80</f>
        <v>14236.714670642521</v>
      </c>
      <c r="H80" s="31">
        <f t="shared" si="9"/>
        <v>3559.285329357479</v>
      </c>
      <c r="M80" s="4">
        <v>40087</v>
      </c>
      <c r="N80" s="17">
        <f t="shared" si="10"/>
        <v>38151.590859756245</v>
      </c>
      <c r="O80" s="17">
        <f t="shared" si="11"/>
        <v>15235.061354135052</v>
      </c>
      <c r="P80" s="17">
        <f t="shared" si="12"/>
        <v>5019.4091402437552</v>
      </c>
      <c r="Q80" s="17">
        <f t="shared" si="13"/>
        <v>2560.9386458649478</v>
      </c>
    </row>
    <row r="81" spans="1:17" x14ac:dyDescent="0.35">
      <c r="A81" s="4">
        <v>40118</v>
      </c>
      <c r="B81" s="5">
        <v>27743</v>
      </c>
      <c r="C81" s="8">
        <v>11604</v>
      </c>
      <c r="D81" s="8">
        <v>80</v>
      </c>
      <c r="E81" s="31">
        <f>$J$114+$J$115*D81</f>
        <v>34999.482156296748</v>
      </c>
      <c r="F81" s="31">
        <f t="shared" si="8"/>
        <v>7256.4821562967481</v>
      </c>
      <c r="G81" s="17">
        <f>$J$110+$J$111*D81</f>
        <v>14356.512926284771</v>
      </c>
      <c r="H81" s="31">
        <f t="shared" si="9"/>
        <v>2752.5129262847713</v>
      </c>
      <c r="M81" s="4">
        <v>40118</v>
      </c>
      <c r="N81" s="17">
        <f t="shared" si="10"/>
        <v>42167.118171951253</v>
      </c>
      <c r="O81" s="17">
        <f t="shared" si="11"/>
        <v>17283.812270827013</v>
      </c>
      <c r="P81" s="17">
        <f t="shared" si="12"/>
        <v>14424.118171951253</v>
      </c>
      <c r="Q81" s="17">
        <f t="shared" si="13"/>
        <v>5679.812270827013</v>
      </c>
    </row>
    <row r="82" spans="1:17" x14ac:dyDescent="0.35">
      <c r="A82" s="4">
        <v>40148</v>
      </c>
      <c r="B82" s="5">
        <v>27424</v>
      </c>
      <c r="C82" s="8">
        <v>11517</v>
      </c>
      <c r="D82" s="8">
        <v>81</v>
      </c>
      <c r="E82" s="31">
        <f>$J$114+$J$115*D82</f>
        <v>35283.013046957618</v>
      </c>
      <c r="F82" s="31">
        <f t="shared" si="8"/>
        <v>7859.0130469576179</v>
      </c>
      <c r="G82" s="17">
        <f>$J$110+$J$111*D82</f>
        <v>14476.31118192702</v>
      </c>
      <c r="H82" s="31">
        <f t="shared" si="9"/>
        <v>2959.3111819270198</v>
      </c>
      <c r="M82" s="4">
        <v>40148</v>
      </c>
      <c r="N82" s="17">
        <f t="shared" si="10"/>
        <v>30627.823634390254</v>
      </c>
      <c r="O82" s="17">
        <f t="shared" si="11"/>
        <v>12739.962454165403</v>
      </c>
      <c r="P82" s="17">
        <f t="shared" si="12"/>
        <v>3203.8236343902536</v>
      </c>
      <c r="Q82" s="17">
        <f t="shared" si="13"/>
        <v>1222.962454165403</v>
      </c>
    </row>
    <row r="83" spans="1:17" x14ac:dyDescent="0.35">
      <c r="A83" s="4">
        <v>40179</v>
      </c>
      <c r="B83" s="5">
        <v>35941</v>
      </c>
      <c r="C83" s="8">
        <v>15925</v>
      </c>
      <c r="D83" s="8">
        <v>82</v>
      </c>
      <c r="E83" s="31">
        <f>$J$114+$J$115*D83</f>
        <v>35566.543937618495</v>
      </c>
      <c r="F83" s="31">
        <f t="shared" si="8"/>
        <v>374.45606238150503</v>
      </c>
      <c r="G83" s="17">
        <f>$J$110+$J$111*D83</f>
        <v>14596.10943756927</v>
      </c>
      <c r="H83" s="31">
        <f t="shared" si="9"/>
        <v>1328.8905624307299</v>
      </c>
      <c r="M83" s="4">
        <v>40179</v>
      </c>
      <c r="N83" s="17">
        <f t="shared" si="10"/>
        <v>28064.764726878053</v>
      </c>
      <c r="O83" s="17">
        <f t="shared" si="11"/>
        <v>11761.592490833082</v>
      </c>
      <c r="P83" s="17">
        <f t="shared" si="12"/>
        <v>7876.2352731219471</v>
      </c>
      <c r="Q83" s="17">
        <f t="shared" si="13"/>
        <v>4163.4075091669183</v>
      </c>
    </row>
    <row r="84" spans="1:17" x14ac:dyDescent="0.35">
      <c r="A84" s="4">
        <v>40210</v>
      </c>
      <c r="B84" s="5">
        <v>32140</v>
      </c>
      <c r="C84" s="8">
        <v>13532</v>
      </c>
      <c r="D84" s="8">
        <v>83</v>
      </c>
      <c r="E84" s="31">
        <f>$J$114+$J$115*D84</f>
        <v>35850.074828279372</v>
      </c>
      <c r="F84" s="31">
        <f t="shared" si="8"/>
        <v>3710.074828279372</v>
      </c>
      <c r="G84" s="17">
        <f>$J$110+$J$111*D84</f>
        <v>14715.907693211519</v>
      </c>
      <c r="H84" s="31">
        <f t="shared" si="9"/>
        <v>1183.9076932115186</v>
      </c>
      <c r="M84" s="4">
        <v>40210</v>
      </c>
      <c r="N84" s="17">
        <f t="shared" si="10"/>
        <v>34365.752945375614</v>
      </c>
      <c r="O84" s="17">
        <f t="shared" si="11"/>
        <v>15092.318498166616</v>
      </c>
      <c r="P84" s="17">
        <f t="shared" si="12"/>
        <v>2225.7529453756142</v>
      </c>
      <c r="Q84" s="17">
        <f t="shared" si="13"/>
        <v>1560.3184981666163</v>
      </c>
    </row>
    <row r="85" spans="1:17" x14ac:dyDescent="0.35">
      <c r="A85" s="4">
        <v>40238</v>
      </c>
      <c r="B85" s="5">
        <v>43245</v>
      </c>
      <c r="C85" s="8">
        <v>14648</v>
      </c>
      <c r="D85" s="8">
        <v>84</v>
      </c>
      <c r="E85" s="31">
        <f>$J$114+$J$115*D85</f>
        <v>36133.605718940242</v>
      </c>
      <c r="F85" s="31">
        <f t="shared" si="8"/>
        <v>7111.3942810597582</v>
      </c>
      <c r="G85" s="17">
        <f>$J$110+$J$111*D85</f>
        <v>14835.705948853769</v>
      </c>
      <c r="H85" s="31">
        <f t="shared" si="9"/>
        <v>187.70594885376886</v>
      </c>
      <c r="M85" s="4">
        <v>40238</v>
      </c>
      <c r="N85" s="17">
        <f t="shared" si="10"/>
        <v>32585.150589075121</v>
      </c>
      <c r="O85" s="17">
        <f t="shared" si="11"/>
        <v>13844.063699633323</v>
      </c>
      <c r="P85" s="17">
        <f t="shared" si="12"/>
        <v>10659.849410924879</v>
      </c>
      <c r="Q85" s="17">
        <f t="shared" si="13"/>
        <v>803.93630036667673</v>
      </c>
    </row>
    <row r="86" spans="1:17" x14ac:dyDescent="0.35">
      <c r="A86" s="4">
        <v>40269</v>
      </c>
      <c r="B86" s="5">
        <v>38301</v>
      </c>
      <c r="C86" s="8">
        <v>15697</v>
      </c>
      <c r="D86" s="8">
        <v>85</v>
      </c>
      <c r="E86" s="31">
        <f>$J$114+$J$115*D86</f>
        <v>36417.136609601119</v>
      </c>
      <c r="F86" s="31">
        <f t="shared" si="8"/>
        <v>1883.8633903988812</v>
      </c>
      <c r="G86" s="17">
        <f>$J$110+$J$111*D86</f>
        <v>14955.504204496017</v>
      </c>
      <c r="H86" s="31">
        <f t="shared" si="9"/>
        <v>741.49579550398266</v>
      </c>
      <c r="M86" s="4">
        <v>40269</v>
      </c>
      <c r="N86" s="17">
        <f t="shared" si="10"/>
        <v>41113.030117815026</v>
      </c>
      <c r="O86" s="17">
        <f t="shared" si="11"/>
        <v>14487.212739926666</v>
      </c>
      <c r="P86" s="17">
        <f t="shared" si="12"/>
        <v>2812.0301178150257</v>
      </c>
      <c r="Q86" s="17">
        <f t="shared" si="13"/>
        <v>1209.7872600733335</v>
      </c>
    </row>
    <row r="87" spans="1:17" x14ac:dyDescent="0.35">
      <c r="A87" s="4">
        <v>40299</v>
      </c>
      <c r="B87" s="5">
        <v>40442</v>
      </c>
      <c r="C87" s="8">
        <v>16653</v>
      </c>
      <c r="D87" s="8">
        <v>86</v>
      </c>
      <c r="E87" s="31">
        <f>$J$114+$J$115*D87</f>
        <v>36700.667500261996</v>
      </c>
      <c r="F87" s="31">
        <f t="shared" si="8"/>
        <v>3741.3324997380041</v>
      </c>
      <c r="G87" s="17">
        <f>$J$110+$J$111*D87</f>
        <v>15075.302460138268</v>
      </c>
      <c r="H87" s="31">
        <f t="shared" si="9"/>
        <v>1577.6975398617324</v>
      </c>
      <c r="M87" s="4">
        <v>40299</v>
      </c>
      <c r="N87" s="17">
        <f t="shared" si="10"/>
        <v>38863.40602356301</v>
      </c>
      <c r="O87" s="17">
        <f t="shared" si="11"/>
        <v>15455.042547985333</v>
      </c>
      <c r="P87" s="17">
        <f t="shared" si="12"/>
        <v>1578.5939764369905</v>
      </c>
      <c r="Q87" s="17">
        <f t="shared" si="13"/>
        <v>1197.9574520146671</v>
      </c>
    </row>
    <row r="88" spans="1:17" x14ac:dyDescent="0.35">
      <c r="A88" s="4">
        <v>40330</v>
      </c>
      <c r="B88" s="5">
        <v>38356</v>
      </c>
      <c r="C88" s="8">
        <v>15411</v>
      </c>
      <c r="D88" s="8">
        <v>87</v>
      </c>
      <c r="E88" s="31">
        <f>$J$114+$J$115*D88</f>
        <v>36984.198390922866</v>
      </c>
      <c r="F88" s="31">
        <f t="shared" si="8"/>
        <v>1371.8016090771343</v>
      </c>
      <c r="G88" s="17">
        <f>$J$110+$J$111*D88</f>
        <v>15195.100715780518</v>
      </c>
      <c r="H88" s="31">
        <f t="shared" si="9"/>
        <v>215.89928421948207</v>
      </c>
      <c r="M88" s="4">
        <v>40330</v>
      </c>
      <c r="N88" s="17">
        <f t="shared" si="10"/>
        <v>40126.281204712606</v>
      </c>
      <c r="O88" s="17">
        <f t="shared" si="11"/>
        <v>16413.408509597069</v>
      </c>
      <c r="P88" s="17">
        <f t="shared" si="12"/>
        <v>1770.2812047126063</v>
      </c>
      <c r="Q88" s="17">
        <f t="shared" si="13"/>
        <v>1002.4085095970695</v>
      </c>
    </row>
    <row r="89" spans="1:17" x14ac:dyDescent="0.35">
      <c r="A89" s="4">
        <v>40360</v>
      </c>
      <c r="B89" s="5">
        <v>31198</v>
      </c>
      <c r="C89" s="8">
        <v>13534</v>
      </c>
      <c r="D89" s="8">
        <v>88</v>
      </c>
      <c r="E89" s="31">
        <f>$J$114+$J$115*D89</f>
        <v>37267.729281583743</v>
      </c>
      <c r="F89" s="31">
        <f t="shared" si="8"/>
        <v>6069.7292815837427</v>
      </c>
      <c r="G89" s="17">
        <f>$J$110+$J$111*D89</f>
        <v>15314.898971422766</v>
      </c>
      <c r="H89" s="31">
        <f t="shared" si="9"/>
        <v>1780.8989714227664</v>
      </c>
      <c r="M89" s="4">
        <v>40360</v>
      </c>
      <c r="N89" s="17">
        <f t="shared" si="10"/>
        <v>38710.056240942526</v>
      </c>
      <c r="O89" s="17">
        <f t="shared" si="11"/>
        <v>15611.481701919416</v>
      </c>
      <c r="P89" s="17">
        <f t="shared" si="12"/>
        <v>7512.0562409425256</v>
      </c>
      <c r="Q89" s="17">
        <f t="shared" si="13"/>
        <v>2077.4817019194161</v>
      </c>
    </row>
    <row r="90" spans="1:17" x14ac:dyDescent="0.35">
      <c r="A90" s="4">
        <v>40391</v>
      </c>
      <c r="B90" s="5">
        <v>29763</v>
      </c>
      <c r="C90" s="8">
        <v>12454</v>
      </c>
      <c r="D90" s="8">
        <v>89</v>
      </c>
      <c r="E90" s="31">
        <f>$J$114+$J$115*D90</f>
        <v>37551.260172244612</v>
      </c>
      <c r="F90" s="31">
        <f t="shared" si="8"/>
        <v>7788.2601722446125</v>
      </c>
      <c r="G90" s="17">
        <f>$J$110+$J$111*D90</f>
        <v>15434.697227065017</v>
      </c>
      <c r="H90" s="31">
        <f t="shared" si="9"/>
        <v>2980.6972270650167</v>
      </c>
      <c r="M90" s="4">
        <v>40391</v>
      </c>
      <c r="N90" s="17">
        <f t="shared" si="10"/>
        <v>32700.411248188506</v>
      </c>
      <c r="O90" s="17">
        <f t="shared" si="11"/>
        <v>13949.496340383885</v>
      </c>
      <c r="P90" s="17">
        <f t="shared" si="12"/>
        <v>2937.4112481885059</v>
      </c>
      <c r="Q90" s="17">
        <f t="shared" si="13"/>
        <v>1495.4963403838847</v>
      </c>
    </row>
    <row r="91" spans="1:17" x14ac:dyDescent="0.35">
      <c r="A91" s="4">
        <v>40422</v>
      </c>
      <c r="B91" s="5">
        <v>42042</v>
      </c>
      <c r="C91" s="8">
        <v>16300</v>
      </c>
      <c r="D91" s="8">
        <v>90</v>
      </c>
      <c r="E91" s="31">
        <f>$J$114+$J$115*D91</f>
        <v>37834.79106290549</v>
      </c>
      <c r="F91" s="31">
        <f t="shared" si="8"/>
        <v>4207.2089370945105</v>
      </c>
      <c r="G91" s="17">
        <f>$J$110+$J$111*D91</f>
        <v>15554.495482707265</v>
      </c>
      <c r="H91" s="31">
        <f t="shared" si="9"/>
        <v>745.50451729273482</v>
      </c>
      <c r="M91" s="4">
        <v>40422</v>
      </c>
      <c r="N91" s="17">
        <f t="shared" si="10"/>
        <v>30350.482249637702</v>
      </c>
      <c r="O91" s="17">
        <f t="shared" si="11"/>
        <v>12753.099268076778</v>
      </c>
      <c r="P91" s="17">
        <f t="shared" si="12"/>
        <v>11691.517750362298</v>
      </c>
      <c r="Q91" s="17">
        <f t="shared" si="13"/>
        <v>3546.9007319232223</v>
      </c>
    </row>
    <row r="92" spans="1:17" x14ac:dyDescent="0.35">
      <c r="A92" s="4">
        <v>40452</v>
      </c>
      <c r="B92" s="5">
        <v>55946</v>
      </c>
      <c r="C92" s="8">
        <v>23378</v>
      </c>
      <c r="D92" s="8">
        <v>91</v>
      </c>
      <c r="E92" s="31">
        <f>$J$114+$J$115*D92</f>
        <v>38118.321953566367</v>
      </c>
      <c r="F92" s="31">
        <f t="shared" si="8"/>
        <v>17827.678046433633</v>
      </c>
      <c r="G92" s="17">
        <f>$J$110+$J$111*D92</f>
        <v>15674.293738349515</v>
      </c>
      <c r="H92" s="31">
        <f t="shared" si="9"/>
        <v>7703.7062616504845</v>
      </c>
      <c r="M92" s="4">
        <v>40452</v>
      </c>
      <c r="N92" s="17">
        <f t="shared" si="10"/>
        <v>39703.696449927542</v>
      </c>
      <c r="O92" s="17">
        <f t="shared" si="11"/>
        <v>15590.619853615355</v>
      </c>
      <c r="P92" s="17">
        <f t="shared" si="12"/>
        <v>16242.303550072458</v>
      </c>
      <c r="Q92" s="17">
        <f t="shared" si="13"/>
        <v>7787.3801463846448</v>
      </c>
    </row>
    <row r="93" spans="1:17" x14ac:dyDescent="0.35">
      <c r="A93" s="4">
        <v>40483</v>
      </c>
      <c r="B93" s="5">
        <v>37044</v>
      </c>
      <c r="C93" s="8">
        <v>16975</v>
      </c>
      <c r="D93" s="8">
        <v>92</v>
      </c>
      <c r="E93" s="31">
        <f>$J$114+$J$115*D93</f>
        <v>38401.852844227236</v>
      </c>
      <c r="F93" s="31">
        <f t="shared" si="8"/>
        <v>1357.8528442272363</v>
      </c>
      <c r="G93" s="17">
        <f>$J$110+$J$111*D93</f>
        <v>15794.091993991766</v>
      </c>
      <c r="H93" s="31">
        <f t="shared" si="9"/>
        <v>1180.9080060082342</v>
      </c>
      <c r="M93" s="4">
        <v>40483</v>
      </c>
      <c r="N93" s="17">
        <f t="shared" si="10"/>
        <v>52697.539289985514</v>
      </c>
      <c r="O93" s="17">
        <f t="shared" si="11"/>
        <v>21820.523970723072</v>
      </c>
      <c r="P93" s="17">
        <f t="shared" si="12"/>
        <v>15653.539289985514</v>
      </c>
      <c r="Q93" s="17">
        <f t="shared" si="13"/>
        <v>4845.5239707230721</v>
      </c>
    </row>
    <row r="94" spans="1:17" x14ac:dyDescent="0.35">
      <c r="A94" s="4">
        <v>40513</v>
      </c>
      <c r="B94" s="5">
        <v>35298</v>
      </c>
      <c r="C94" s="8">
        <v>15135</v>
      </c>
      <c r="D94" s="8">
        <v>93</v>
      </c>
      <c r="E94" s="31">
        <f>$J$114+$J$115*D94</f>
        <v>38685.383734888113</v>
      </c>
      <c r="F94" s="31">
        <f t="shared" si="8"/>
        <v>3387.3837348881134</v>
      </c>
      <c r="G94" s="17">
        <f>$J$110+$J$111*D94</f>
        <v>15913.890249634014</v>
      </c>
      <c r="H94" s="31">
        <f t="shared" si="9"/>
        <v>778.89024963401425</v>
      </c>
      <c r="M94" s="4">
        <v>40513</v>
      </c>
      <c r="N94" s="17">
        <f t="shared" si="10"/>
        <v>40174.707857997106</v>
      </c>
      <c r="O94" s="17">
        <f t="shared" si="11"/>
        <v>17944.104794144616</v>
      </c>
      <c r="P94" s="17">
        <f t="shared" si="12"/>
        <v>4876.7078579971057</v>
      </c>
      <c r="Q94" s="17">
        <f t="shared" si="13"/>
        <v>2809.1047941446159</v>
      </c>
    </row>
    <row r="95" spans="1:17" x14ac:dyDescent="0.35">
      <c r="A95" s="4">
        <v>40544</v>
      </c>
      <c r="B95" s="5">
        <v>42838</v>
      </c>
      <c r="C95" s="8">
        <v>19430</v>
      </c>
      <c r="D95" s="8">
        <v>94</v>
      </c>
      <c r="E95" s="31">
        <f>$J$114+$J$115*D95</f>
        <v>38968.91462554899</v>
      </c>
      <c r="F95" s="31">
        <f t="shared" si="8"/>
        <v>3869.0853744510096</v>
      </c>
      <c r="G95" s="17">
        <f>$J$110+$J$111*D95</f>
        <v>16033.688505276265</v>
      </c>
      <c r="H95" s="31">
        <f t="shared" si="9"/>
        <v>3396.3114947237354</v>
      </c>
      <c r="M95" s="4">
        <v>40544</v>
      </c>
      <c r="N95" s="17">
        <f t="shared" si="10"/>
        <v>36273.34157159942</v>
      </c>
      <c r="O95" s="17">
        <f t="shared" si="11"/>
        <v>15696.820958828923</v>
      </c>
      <c r="P95" s="17">
        <f t="shared" si="12"/>
        <v>6564.6584284005803</v>
      </c>
      <c r="Q95" s="17">
        <f t="shared" si="13"/>
        <v>3733.1790411710772</v>
      </c>
    </row>
    <row r="96" spans="1:17" x14ac:dyDescent="0.35">
      <c r="A96" s="4">
        <v>40575</v>
      </c>
      <c r="B96" s="5">
        <v>41784</v>
      </c>
      <c r="C96" s="8">
        <v>17534</v>
      </c>
      <c r="D96" s="8">
        <v>95</v>
      </c>
      <c r="E96" s="31">
        <f>$J$114+$J$115*D96</f>
        <v>39252.44551620986</v>
      </c>
      <c r="F96" s="31">
        <f t="shared" si="8"/>
        <v>2531.5544837901398</v>
      </c>
      <c r="G96" s="17">
        <f>$J$110+$J$111*D96</f>
        <v>16153.486760918513</v>
      </c>
      <c r="H96" s="31">
        <f t="shared" si="9"/>
        <v>1380.513239081487</v>
      </c>
      <c r="M96" s="4">
        <v>40575</v>
      </c>
      <c r="N96" s="17">
        <f t="shared" si="10"/>
        <v>41525.068314319884</v>
      </c>
      <c r="O96" s="17">
        <f t="shared" si="11"/>
        <v>18683.364191765784</v>
      </c>
      <c r="P96" s="17">
        <f t="shared" si="12"/>
        <v>258.93168568011606</v>
      </c>
      <c r="Q96" s="17">
        <f t="shared" si="13"/>
        <v>1149.3641917657842</v>
      </c>
    </row>
    <row r="97" spans="1:17" x14ac:dyDescent="0.35">
      <c r="A97" s="4">
        <v>40603</v>
      </c>
      <c r="B97" s="5">
        <v>45500</v>
      </c>
      <c r="C97" s="8">
        <v>17822</v>
      </c>
      <c r="D97" s="8">
        <v>96</v>
      </c>
      <c r="E97" s="31">
        <f>$J$114+$J$115*D97</f>
        <v>39535.976406870737</v>
      </c>
      <c r="F97" s="31">
        <f t="shared" si="8"/>
        <v>5964.0235931292627</v>
      </c>
      <c r="G97" s="17">
        <f>$J$110+$J$111*D97</f>
        <v>16273.285016560763</v>
      </c>
      <c r="H97" s="31">
        <f t="shared" si="9"/>
        <v>1548.7149834392367</v>
      </c>
      <c r="M97" s="4">
        <v>40603</v>
      </c>
      <c r="N97" s="17">
        <f t="shared" si="10"/>
        <v>41732.213662863986</v>
      </c>
      <c r="O97" s="17">
        <f t="shared" si="11"/>
        <v>17763.872838353156</v>
      </c>
      <c r="P97" s="17">
        <f t="shared" si="12"/>
        <v>3767.7863371360145</v>
      </c>
      <c r="Q97" s="17">
        <f t="shared" si="13"/>
        <v>58.127161646843888</v>
      </c>
    </row>
    <row r="98" spans="1:17" x14ac:dyDescent="0.35">
      <c r="A98" s="4">
        <v>40634</v>
      </c>
      <c r="B98" s="5">
        <v>42513</v>
      </c>
      <c r="C98" s="8">
        <v>17740</v>
      </c>
      <c r="D98" s="8">
        <v>97</v>
      </c>
      <c r="E98" s="31">
        <f>$J$114+$J$115*D98</f>
        <v>39819.507297531614</v>
      </c>
      <c r="F98" s="31">
        <f t="shared" si="8"/>
        <v>2693.4927024683857</v>
      </c>
      <c r="G98" s="17">
        <f>$J$110+$J$111*D98</f>
        <v>16393.083272203014</v>
      </c>
      <c r="H98" s="31">
        <f t="shared" si="9"/>
        <v>1346.9167277969864</v>
      </c>
      <c r="M98" s="4">
        <v>40634</v>
      </c>
      <c r="N98" s="17">
        <f t="shared" si="10"/>
        <v>44746.442732572796</v>
      </c>
      <c r="O98" s="17">
        <f t="shared" si="11"/>
        <v>17810.374567670631</v>
      </c>
      <c r="P98" s="17">
        <f t="shared" si="12"/>
        <v>2233.4427325727956</v>
      </c>
      <c r="Q98" s="17">
        <f t="shared" si="13"/>
        <v>70.374567670631222</v>
      </c>
    </row>
    <row r="99" spans="1:17" x14ac:dyDescent="0.35">
      <c r="A99" s="4">
        <v>40664</v>
      </c>
      <c r="B99" s="5">
        <v>41874</v>
      </c>
      <c r="C99" s="8">
        <v>17952</v>
      </c>
      <c r="D99" s="8">
        <v>98</v>
      </c>
      <c r="E99" s="31">
        <f>$J$114+$J$115*D99</f>
        <v>40103.038188192484</v>
      </c>
      <c r="F99" s="31">
        <f t="shared" si="8"/>
        <v>1770.9618118075159</v>
      </c>
      <c r="G99" s="17">
        <f>$J$110+$J$111*D99</f>
        <v>16512.88152784526</v>
      </c>
      <c r="H99" s="31">
        <f t="shared" si="9"/>
        <v>1439.1184721547397</v>
      </c>
      <c r="M99" s="4">
        <v>40664</v>
      </c>
      <c r="N99" s="17">
        <f t="shared" si="10"/>
        <v>42959.688546514561</v>
      </c>
      <c r="O99" s="17">
        <f t="shared" si="11"/>
        <v>17754.074913534125</v>
      </c>
      <c r="P99" s="17">
        <f t="shared" si="12"/>
        <v>1085.6885465145606</v>
      </c>
      <c r="Q99" s="17">
        <f t="shared" si="13"/>
        <v>197.92508646587521</v>
      </c>
    </row>
    <row r="100" spans="1:17" x14ac:dyDescent="0.35">
      <c r="A100" s="4">
        <v>40695</v>
      </c>
      <c r="B100" s="5">
        <v>48716</v>
      </c>
      <c r="C100" s="8">
        <v>21552</v>
      </c>
      <c r="D100" s="8">
        <v>99</v>
      </c>
      <c r="E100" s="31">
        <f>$J$114+$J$115*D100</f>
        <v>40386.569078853361</v>
      </c>
      <c r="F100" s="31">
        <f t="shared" si="8"/>
        <v>8329.4309211466389</v>
      </c>
      <c r="G100" s="17">
        <f>$J$110+$J$111*D100</f>
        <v>16632.679783487511</v>
      </c>
      <c r="H100" s="31">
        <f t="shared" si="9"/>
        <v>4919.3202165124894</v>
      </c>
      <c r="M100" s="4">
        <v>40695</v>
      </c>
      <c r="N100" s="17">
        <f t="shared" ref="N100:N121" si="14">0.8*B99+0.2*N99</f>
        <v>42091.137709302915</v>
      </c>
      <c r="O100" s="17">
        <f t="shared" ref="O100:O121" si="15">0.8*C99+0.2*O99</f>
        <v>17912.414982706825</v>
      </c>
      <c r="P100" s="17">
        <f t="shared" si="12"/>
        <v>6624.862290697085</v>
      </c>
      <c r="Q100" s="17">
        <f t="shared" si="13"/>
        <v>3639.585017293175</v>
      </c>
    </row>
    <row r="101" spans="1:17" x14ac:dyDescent="0.35">
      <c r="A101" s="4">
        <v>40725</v>
      </c>
      <c r="B101" s="5">
        <v>38577</v>
      </c>
      <c r="C101" s="8">
        <v>15699</v>
      </c>
      <c r="D101" s="8">
        <v>100</v>
      </c>
      <c r="E101" s="31">
        <f>$J$114+$J$115*D101</f>
        <v>40670.099969514238</v>
      </c>
      <c r="F101" s="31">
        <f t="shared" si="8"/>
        <v>2093.0999695142382</v>
      </c>
      <c r="G101" s="17">
        <f>$J$110+$J$111*D101</f>
        <v>16752.478039129761</v>
      </c>
      <c r="H101" s="31">
        <f t="shared" si="9"/>
        <v>1053.4780391297609</v>
      </c>
      <c r="M101" s="4">
        <v>40725</v>
      </c>
      <c r="N101" s="17">
        <f t="shared" si="14"/>
        <v>47391.027541860589</v>
      </c>
      <c r="O101" s="17">
        <f t="shared" si="15"/>
        <v>20824.082996541369</v>
      </c>
      <c r="P101" s="17">
        <f t="shared" si="12"/>
        <v>8814.0275418605888</v>
      </c>
      <c r="Q101" s="17">
        <f t="shared" si="13"/>
        <v>5125.0829965413686</v>
      </c>
    </row>
    <row r="102" spans="1:17" x14ac:dyDescent="0.35">
      <c r="A102" s="4">
        <v>40756</v>
      </c>
      <c r="B102" s="5">
        <v>36407</v>
      </c>
      <c r="C102" s="8">
        <v>15059</v>
      </c>
      <c r="D102" s="8">
        <v>101</v>
      </c>
      <c r="E102" s="31">
        <f>$J$114+$J$115*D102</f>
        <v>40953.630860175108</v>
      </c>
      <c r="F102" s="31">
        <f t="shared" si="8"/>
        <v>4546.630860175108</v>
      </c>
      <c r="G102" s="17">
        <f>$J$110+$J$111*D102</f>
        <v>16872.276294772011</v>
      </c>
      <c r="H102" s="31">
        <f t="shared" si="9"/>
        <v>1813.2762947720112</v>
      </c>
      <c r="M102" s="4">
        <v>40756</v>
      </c>
      <c r="N102" s="17">
        <f t="shared" si="14"/>
        <v>40339.805508372119</v>
      </c>
      <c r="O102" s="17">
        <f t="shared" si="15"/>
        <v>16724.016599308274</v>
      </c>
      <c r="P102" s="17">
        <f t="shared" si="12"/>
        <v>3932.8055083721192</v>
      </c>
      <c r="Q102" s="17">
        <f t="shared" si="13"/>
        <v>1665.0165993082737</v>
      </c>
    </row>
    <row r="103" spans="1:17" x14ac:dyDescent="0.35">
      <c r="A103" s="4">
        <v>40787</v>
      </c>
      <c r="B103" s="5">
        <v>56864</v>
      </c>
      <c r="C103" s="8">
        <v>23508</v>
      </c>
      <c r="D103" s="8">
        <v>102</v>
      </c>
      <c r="E103" s="31">
        <f>$J$114+$J$115*D103</f>
        <v>41237.161750835985</v>
      </c>
      <c r="F103" s="31">
        <f t="shared" si="8"/>
        <v>15626.838249164015</v>
      </c>
      <c r="G103" s="17">
        <f>$J$110+$J$111*D103</f>
        <v>16992.074550414261</v>
      </c>
      <c r="H103" s="31">
        <f t="shared" si="9"/>
        <v>6515.9254495857385</v>
      </c>
      <c r="M103" s="4">
        <v>40787</v>
      </c>
      <c r="N103" s="17">
        <f t="shared" si="14"/>
        <v>37193.561101674422</v>
      </c>
      <c r="O103" s="17">
        <f t="shared" si="15"/>
        <v>15392.003319861655</v>
      </c>
      <c r="P103" s="17">
        <f t="shared" si="12"/>
        <v>19670.438898325578</v>
      </c>
      <c r="Q103" s="17">
        <f t="shared" si="13"/>
        <v>8115.9966801383453</v>
      </c>
    </row>
    <row r="104" spans="1:17" x14ac:dyDescent="0.35">
      <c r="A104" s="4">
        <v>40817</v>
      </c>
      <c r="B104" s="5">
        <v>67886</v>
      </c>
      <c r="C104" s="8">
        <v>30519</v>
      </c>
      <c r="D104" s="8">
        <v>103</v>
      </c>
      <c r="E104" s="31">
        <f>$J$114+$J$115*D104</f>
        <v>41520.692641496862</v>
      </c>
      <c r="F104" s="31">
        <f t="shared" si="8"/>
        <v>26365.307358503138</v>
      </c>
      <c r="G104" s="17">
        <f>$J$110+$J$111*D104</f>
        <v>17111.872806056512</v>
      </c>
      <c r="H104" s="31">
        <f t="shared" si="9"/>
        <v>13407.127193943488</v>
      </c>
      <c r="M104" s="4">
        <v>40817</v>
      </c>
      <c r="N104" s="17">
        <f t="shared" si="14"/>
        <v>52929.912220334889</v>
      </c>
      <c r="O104" s="17">
        <f t="shared" si="15"/>
        <v>21884.800663972332</v>
      </c>
      <c r="P104" s="17">
        <f t="shared" si="12"/>
        <v>14956.087779665111</v>
      </c>
      <c r="Q104" s="17">
        <f t="shared" si="13"/>
        <v>8634.1993360276683</v>
      </c>
    </row>
    <row r="105" spans="1:17" x14ac:dyDescent="0.35">
      <c r="A105" s="4">
        <v>40848</v>
      </c>
      <c r="B105" s="5">
        <v>39735</v>
      </c>
      <c r="C105" s="8">
        <v>16175</v>
      </c>
      <c r="D105" s="8">
        <v>104</v>
      </c>
      <c r="E105" s="31">
        <f>$J$114+$J$115*D105</f>
        <v>41804.223532157732</v>
      </c>
      <c r="F105" s="31">
        <f t="shared" si="8"/>
        <v>2069.2235321577318</v>
      </c>
      <c r="G105" s="17">
        <f>$J$110+$J$111*D105</f>
        <v>17231.671061698762</v>
      </c>
      <c r="H105" s="31">
        <f t="shared" si="9"/>
        <v>1056.6710616987621</v>
      </c>
      <c r="M105" s="4">
        <v>40848</v>
      </c>
      <c r="N105" s="17">
        <f t="shared" si="14"/>
        <v>64894.782444066979</v>
      </c>
      <c r="O105" s="17">
        <f t="shared" si="15"/>
        <v>28792.160132794466</v>
      </c>
      <c r="P105" s="17">
        <f t="shared" si="12"/>
        <v>25159.782444066979</v>
      </c>
      <c r="Q105" s="17">
        <f t="shared" si="13"/>
        <v>12617.160132794466</v>
      </c>
    </row>
    <row r="106" spans="1:17" x14ac:dyDescent="0.35">
      <c r="A106" s="4">
        <v>40878</v>
      </c>
      <c r="B106" s="5">
        <v>36604</v>
      </c>
      <c r="C106" s="8">
        <v>15315</v>
      </c>
      <c r="D106" s="8">
        <v>105</v>
      </c>
      <c r="E106" s="31">
        <f>$J$114+$J$115*D106</f>
        <v>42087.754422818609</v>
      </c>
      <c r="F106" s="31">
        <f t="shared" si="8"/>
        <v>5483.7544228186089</v>
      </c>
      <c r="G106" s="17">
        <f>$J$110+$J$111*D106</f>
        <v>17351.469317341009</v>
      </c>
      <c r="H106" s="31">
        <f t="shared" si="9"/>
        <v>2036.4693173410087</v>
      </c>
      <c r="M106" s="4">
        <v>40878</v>
      </c>
      <c r="N106" s="17">
        <f t="shared" si="14"/>
        <v>44766.956488813397</v>
      </c>
      <c r="O106" s="17">
        <f t="shared" si="15"/>
        <v>18698.432026558894</v>
      </c>
      <c r="P106" s="17">
        <f t="shared" si="12"/>
        <v>8162.9564888133973</v>
      </c>
      <c r="Q106" s="17">
        <f t="shared" si="13"/>
        <v>3383.432026558894</v>
      </c>
    </row>
    <row r="107" spans="1:17" x14ac:dyDescent="0.35">
      <c r="A107" s="4">
        <v>40909</v>
      </c>
      <c r="B107" s="5">
        <v>42277</v>
      </c>
      <c r="C107" s="8">
        <v>17950</v>
      </c>
      <c r="D107" s="8">
        <v>106</v>
      </c>
      <c r="E107" s="31">
        <f>$J$114+$J$115*D107</f>
        <v>42371.285313479479</v>
      </c>
      <c r="F107" s="31">
        <f t="shared" si="8"/>
        <v>94.285313479478646</v>
      </c>
      <c r="G107" s="17">
        <f>$J$110+$J$111*D107</f>
        <v>17471.267572983259</v>
      </c>
      <c r="H107" s="31">
        <f t="shared" si="9"/>
        <v>478.73242701674098</v>
      </c>
      <c r="M107" s="4">
        <v>40909</v>
      </c>
      <c r="N107" s="17">
        <f t="shared" si="14"/>
        <v>38236.591297762679</v>
      </c>
      <c r="O107" s="17">
        <f t="shared" si="15"/>
        <v>15991.686405311779</v>
      </c>
      <c r="P107" s="17">
        <f t="shared" si="12"/>
        <v>4040.4087022373205</v>
      </c>
      <c r="Q107" s="17">
        <f t="shared" si="13"/>
        <v>1958.3135946882212</v>
      </c>
    </row>
    <row r="108" spans="1:17" x14ac:dyDescent="0.35">
      <c r="A108" s="4">
        <v>40940</v>
      </c>
      <c r="B108" s="5">
        <v>36701</v>
      </c>
      <c r="C108" s="8">
        <v>13534</v>
      </c>
      <c r="D108" s="8">
        <v>107</v>
      </c>
      <c r="E108" s="31">
        <f>$J$114+$J$115*D108</f>
        <v>42654.816204140356</v>
      </c>
      <c r="F108" s="31">
        <f t="shared" si="8"/>
        <v>5953.8162041403557</v>
      </c>
      <c r="G108" s="17">
        <f>$J$110+$J$111*D108</f>
        <v>17591.065828625509</v>
      </c>
      <c r="H108" s="31">
        <f t="shared" si="9"/>
        <v>4057.0658286255093</v>
      </c>
      <c r="M108" s="4">
        <v>40940</v>
      </c>
      <c r="N108" s="17">
        <f t="shared" si="14"/>
        <v>41468.918259552534</v>
      </c>
      <c r="O108" s="17">
        <f t="shared" si="15"/>
        <v>17558.337281062355</v>
      </c>
      <c r="P108" s="17">
        <f t="shared" si="12"/>
        <v>4767.9182595525344</v>
      </c>
      <c r="Q108" s="17">
        <f t="shared" si="13"/>
        <v>4024.337281062355</v>
      </c>
    </row>
    <row r="109" spans="1:17" x14ac:dyDescent="0.35">
      <c r="A109" s="4">
        <v>40969</v>
      </c>
      <c r="B109" s="5">
        <v>43541</v>
      </c>
      <c r="C109" s="8">
        <v>15054</v>
      </c>
      <c r="D109" s="8">
        <v>108</v>
      </c>
      <c r="E109" s="31">
        <f>$J$114+$J$115*D109</f>
        <v>42938.347094801233</v>
      </c>
      <c r="F109" s="31">
        <f t="shared" si="8"/>
        <v>602.65290519876726</v>
      </c>
      <c r="G109" s="17">
        <f>$J$110+$J$111*D109</f>
        <v>17710.864084267756</v>
      </c>
      <c r="H109" s="31">
        <f t="shared" si="9"/>
        <v>2656.864084267756</v>
      </c>
      <c r="I109" s="18" t="s">
        <v>2</v>
      </c>
      <c r="J109" s="18"/>
      <c r="M109" s="41">
        <v>40969</v>
      </c>
      <c r="N109" s="42">
        <f t="shared" si="14"/>
        <v>37654.583651910507</v>
      </c>
      <c r="O109" s="42">
        <f t="shared" si="15"/>
        <v>14338.867456212472</v>
      </c>
      <c r="P109" s="42">
        <f t="shared" si="12"/>
        <v>5886.4163480894931</v>
      </c>
      <c r="Q109" s="42">
        <f t="shared" si="13"/>
        <v>715.13254378752754</v>
      </c>
    </row>
    <row r="110" spans="1:17" x14ac:dyDescent="0.35">
      <c r="A110" s="24">
        <v>41000</v>
      </c>
      <c r="B110" s="25">
        <f>$J$114+$J$115*D110</f>
        <v>43221.877985462103</v>
      </c>
      <c r="C110" s="25">
        <f>$J$110+$J$111*D110</f>
        <v>17830.662339910006</v>
      </c>
      <c r="D110" s="26">
        <v>109</v>
      </c>
      <c r="I110" s="17" t="s">
        <v>28</v>
      </c>
      <c r="J110" s="17">
        <f>MMFD!B17</f>
        <v>4772.6524749048058</v>
      </c>
    </row>
    <row r="111" spans="1:17" x14ac:dyDescent="0.35">
      <c r="A111" s="24">
        <v>41030</v>
      </c>
      <c r="B111" s="25">
        <f t="shared" ref="B111:B121" si="16">$J$114+$J$115*D111</f>
        <v>43505.40887612298</v>
      </c>
      <c r="C111" s="25">
        <f t="shared" ref="C111:C121" si="17">$J$110+$J$111*D111</f>
        <v>17950.460595552257</v>
      </c>
      <c r="D111" s="26">
        <v>110</v>
      </c>
      <c r="I111" s="17" t="s">
        <v>29</v>
      </c>
      <c r="J111" s="17">
        <f>MMFD!B18</f>
        <v>119.79825564224956</v>
      </c>
    </row>
    <row r="112" spans="1:17" x14ac:dyDescent="0.35">
      <c r="A112" s="24">
        <v>41061</v>
      </c>
      <c r="B112" s="25">
        <f t="shared" si="16"/>
        <v>43788.939766783857</v>
      </c>
      <c r="C112" s="25">
        <f t="shared" si="17"/>
        <v>18070.258851194507</v>
      </c>
      <c r="D112" s="26">
        <v>111</v>
      </c>
    </row>
    <row r="113" spans="1:10" x14ac:dyDescent="0.35">
      <c r="A113" s="24">
        <v>41091</v>
      </c>
      <c r="B113" s="25">
        <f t="shared" si="16"/>
        <v>44072.470657444726</v>
      </c>
      <c r="C113" s="25">
        <f t="shared" si="17"/>
        <v>18190.057106836757</v>
      </c>
      <c r="D113" s="26">
        <v>112</v>
      </c>
      <c r="I113" s="19" t="s">
        <v>1</v>
      </c>
      <c r="J113" s="19"/>
    </row>
    <row r="114" spans="1:10" x14ac:dyDescent="0.35">
      <c r="A114" s="24">
        <v>41122</v>
      </c>
      <c r="B114" s="25">
        <f t="shared" si="16"/>
        <v>44356.001548105603</v>
      </c>
      <c r="C114" s="25">
        <f t="shared" si="17"/>
        <v>18309.855362479007</v>
      </c>
      <c r="D114" s="26">
        <v>113</v>
      </c>
      <c r="I114" s="17" t="s">
        <v>28</v>
      </c>
      <c r="J114" s="17">
        <f>Industry!B17</f>
        <v>12317.010903426786</v>
      </c>
    </row>
    <row r="115" spans="1:10" x14ac:dyDescent="0.35">
      <c r="A115" s="24">
        <v>41153</v>
      </c>
      <c r="B115" s="25">
        <f t="shared" si="16"/>
        <v>44639.53243876648</v>
      </c>
      <c r="C115" s="25">
        <f t="shared" si="17"/>
        <v>18429.653618121258</v>
      </c>
      <c r="D115" s="26">
        <v>114</v>
      </c>
      <c r="I115" s="17" t="s">
        <v>29</v>
      </c>
      <c r="J115" s="17">
        <f>Industry!B18</f>
        <v>283.53089066087449</v>
      </c>
    </row>
    <row r="116" spans="1:10" x14ac:dyDescent="0.35">
      <c r="A116" s="24">
        <v>41183</v>
      </c>
      <c r="B116" s="25">
        <f t="shared" si="16"/>
        <v>44923.06332942735</v>
      </c>
      <c r="C116" s="25">
        <f t="shared" si="17"/>
        <v>18549.451873763504</v>
      </c>
      <c r="D116" s="26">
        <v>115</v>
      </c>
    </row>
    <row r="117" spans="1:10" x14ac:dyDescent="0.35">
      <c r="A117" s="24">
        <v>41214</v>
      </c>
      <c r="B117" s="25">
        <f t="shared" si="16"/>
        <v>45206.594220088227</v>
      </c>
      <c r="C117" s="25">
        <f t="shared" si="17"/>
        <v>18669.250129405755</v>
      </c>
      <c r="D117" s="26">
        <v>116</v>
      </c>
    </row>
    <row r="118" spans="1:10" x14ac:dyDescent="0.35">
      <c r="A118" s="24">
        <v>41244</v>
      </c>
      <c r="B118" s="25">
        <f t="shared" si="16"/>
        <v>45490.125110749104</v>
      </c>
      <c r="C118" s="25">
        <f t="shared" si="17"/>
        <v>18789.048385048001</v>
      </c>
      <c r="D118" s="26">
        <v>117</v>
      </c>
    </row>
    <row r="119" spans="1:10" x14ac:dyDescent="0.35">
      <c r="A119" s="24">
        <v>41275</v>
      </c>
      <c r="B119" s="25">
        <f t="shared" si="16"/>
        <v>45773.656001409981</v>
      </c>
      <c r="C119" s="25">
        <f t="shared" si="17"/>
        <v>18908.846640690252</v>
      </c>
      <c r="D119" s="26">
        <v>118</v>
      </c>
    </row>
    <row r="120" spans="1:10" x14ac:dyDescent="0.35">
      <c r="A120" s="24">
        <v>41306</v>
      </c>
      <c r="B120" s="25">
        <f t="shared" si="16"/>
        <v>46057.186892070851</v>
      </c>
      <c r="C120" s="25">
        <f t="shared" si="17"/>
        <v>19028.644896332502</v>
      </c>
      <c r="D120" s="26">
        <v>119</v>
      </c>
    </row>
    <row r="121" spans="1:10" x14ac:dyDescent="0.35">
      <c r="A121" s="24">
        <v>41334</v>
      </c>
      <c r="B121" s="25">
        <f t="shared" si="16"/>
        <v>46340.717782731728</v>
      </c>
      <c r="C121" s="25">
        <f t="shared" si="17"/>
        <v>19148.443151974752</v>
      </c>
      <c r="D121" s="26">
        <v>120</v>
      </c>
    </row>
  </sheetData>
  <mergeCells count="2">
    <mergeCell ref="I109:J109"/>
    <mergeCell ref="I113:J113"/>
  </mergeCell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480EF4-D44A-4023-879F-8158B66FB8CA}">
  <dimension ref="A1:AK34"/>
  <sheetViews>
    <sheetView topLeftCell="N1" zoomScale="68" zoomScaleNormal="68" workbookViewId="0">
      <selection activeCell="AI29" sqref="AI29"/>
    </sheetView>
  </sheetViews>
  <sheetFormatPr defaultRowHeight="14.5" x14ac:dyDescent="0.35"/>
  <cols>
    <col min="1" max="1" width="7.453125" bestFit="1" customWidth="1"/>
    <col min="2" max="2" width="8.54296875" bestFit="1" customWidth="1"/>
    <col min="3" max="3" width="6.90625" bestFit="1" customWidth="1"/>
    <col min="4" max="4" width="7.453125" bestFit="1" customWidth="1"/>
    <col min="5" max="5" width="8.54296875" bestFit="1" customWidth="1"/>
    <col min="6" max="6" width="6.90625" bestFit="1" customWidth="1"/>
    <col min="7" max="7" width="7.453125" bestFit="1" customWidth="1"/>
    <col min="8" max="8" width="8.54296875" bestFit="1" customWidth="1"/>
    <col min="9" max="9" width="6.90625" bestFit="1" customWidth="1"/>
    <col min="10" max="10" width="8.81640625" bestFit="1" customWidth="1"/>
    <col min="11" max="11" width="8.54296875" bestFit="1" customWidth="1"/>
    <col min="12" max="12" width="8.08984375" bestFit="1" customWidth="1"/>
    <col min="13" max="13" width="8.81640625" bestFit="1" customWidth="1"/>
    <col min="14" max="14" width="8.54296875" bestFit="1" customWidth="1"/>
    <col min="15" max="15" width="8.08984375" bestFit="1" customWidth="1"/>
    <col min="16" max="16" width="8.81640625" bestFit="1" customWidth="1"/>
    <col min="17" max="17" width="8.54296875" bestFit="1" customWidth="1"/>
    <col min="18" max="18" width="8.08984375" bestFit="1" customWidth="1"/>
    <col min="19" max="19" width="7.453125" bestFit="1" customWidth="1"/>
    <col min="20" max="20" width="8.54296875" bestFit="1" customWidth="1"/>
    <col min="21" max="21" width="8.08984375" bestFit="1" customWidth="1"/>
    <col min="22" max="22" width="7.453125" bestFit="1" customWidth="1"/>
    <col min="23" max="23" width="8.54296875" bestFit="1" customWidth="1"/>
    <col min="24" max="24" width="8.08984375" bestFit="1" customWidth="1"/>
    <col min="25" max="25" width="7.453125" bestFit="1" customWidth="1"/>
    <col min="26" max="26" width="8.54296875" bestFit="1" customWidth="1"/>
    <col min="27" max="27" width="8.08984375" bestFit="1" customWidth="1"/>
    <col min="28" max="28" width="7.453125" bestFit="1" customWidth="1"/>
    <col min="29" max="30" width="11.81640625" bestFit="1" customWidth="1"/>
    <col min="31" max="31" width="16.81640625" bestFit="1" customWidth="1"/>
    <col min="32" max="32" width="15.08984375" bestFit="1" customWidth="1"/>
    <col min="33" max="34" width="11.81640625" bestFit="1" customWidth="1"/>
    <col min="35" max="35" width="7.453125" bestFit="1" customWidth="1"/>
    <col min="36" max="37" width="11.81640625" bestFit="1" customWidth="1"/>
  </cols>
  <sheetData>
    <row r="1" spans="1:37" ht="39" x14ac:dyDescent="0.35">
      <c r="A1" s="2" t="s">
        <v>0</v>
      </c>
      <c r="B1" s="2" t="s">
        <v>1</v>
      </c>
      <c r="C1" s="2" t="s">
        <v>2</v>
      </c>
      <c r="D1" s="2" t="s">
        <v>0</v>
      </c>
      <c r="E1" s="2" t="s">
        <v>1</v>
      </c>
      <c r="F1" s="2" t="s">
        <v>2</v>
      </c>
      <c r="G1" s="2" t="s">
        <v>0</v>
      </c>
      <c r="H1" s="2" t="s">
        <v>1</v>
      </c>
      <c r="I1" s="2" t="s">
        <v>2</v>
      </c>
      <c r="J1" s="2" t="s">
        <v>0</v>
      </c>
      <c r="K1" s="2" t="s">
        <v>1</v>
      </c>
      <c r="L1" s="2" t="s">
        <v>2</v>
      </c>
      <c r="M1" s="2" t="s">
        <v>0</v>
      </c>
      <c r="N1" s="2" t="s">
        <v>1</v>
      </c>
      <c r="O1" s="2" t="s">
        <v>2</v>
      </c>
      <c r="P1" s="2" t="s">
        <v>0</v>
      </c>
      <c r="Q1" s="2" t="s">
        <v>1</v>
      </c>
      <c r="R1" s="2" t="s">
        <v>2</v>
      </c>
      <c r="S1" s="2" t="s">
        <v>0</v>
      </c>
      <c r="T1" s="2" t="s">
        <v>1</v>
      </c>
      <c r="U1" s="2" t="s">
        <v>2</v>
      </c>
      <c r="V1" s="2" t="s">
        <v>0</v>
      </c>
      <c r="W1" s="2" t="s">
        <v>1</v>
      </c>
      <c r="X1" s="2" t="s">
        <v>2</v>
      </c>
      <c r="Y1" s="2" t="s">
        <v>0</v>
      </c>
      <c r="Z1" s="2" t="s">
        <v>1</v>
      </c>
      <c r="AA1" s="2" t="s">
        <v>2</v>
      </c>
      <c r="AB1" s="2" t="s">
        <v>0</v>
      </c>
      <c r="AC1" s="2" t="s">
        <v>34</v>
      </c>
      <c r="AD1" s="2" t="s">
        <v>35</v>
      </c>
      <c r="AE1" s="27" t="s">
        <v>32</v>
      </c>
      <c r="AF1" s="27" t="s">
        <v>33</v>
      </c>
      <c r="AG1" s="27" t="s">
        <v>30</v>
      </c>
      <c r="AH1" s="27" t="s">
        <v>31</v>
      </c>
      <c r="AI1" s="2" t="s">
        <v>0</v>
      </c>
      <c r="AJ1" s="2" t="s">
        <v>36</v>
      </c>
      <c r="AK1" s="2" t="s">
        <v>37</v>
      </c>
    </row>
    <row r="2" spans="1:37" x14ac:dyDescent="0.35">
      <c r="A2" s="4">
        <v>37712</v>
      </c>
      <c r="B2" s="5">
        <v>10281</v>
      </c>
      <c r="C2" s="6">
        <v>4698</v>
      </c>
      <c r="D2" s="4">
        <v>38078</v>
      </c>
      <c r="E2" s="5">
        <v>15714</v>
      </c>
      <c r="F2" s="6">
        <v>6492</v>
      </c>
      <c r="G2" s="4">
        <v>38443</v>
      </c>
      <c r="H2" s="5">
        <v>16828</v>
      </c>
      <c r="I2" s="6">
        <v>8029</v>
      </c>
      <c r="J2" s="7">
        <v>38808</v>
      </c>
      <c r="K2" s="5">
        <v>24416</v>
      </c>
      <c r="L2" s="8">
        <v>10905</v>
      </c>
      <c r="M2" s="7">
        <v>39173</v>
      </c>
      <c r="N2" s="5">
        <v>22357</v>
      </c>
      <c r="O2" s="8">
        <v>9682</v>
      </c>
      <c r="P2" s="7">
        <v>39539</v>
      </c>
      <c r="Q2" s="5">
        <v>24644</v>
      </c>
      <c r="R2" s="8">
        <v>10684</v>
      </c>
      <c r="S2" s="4">
        <v>39904</v>
      </c>
      <c r="T2" s="5">
        <v>27039</v>
      </c>
      <c r="U2" s="8">
        <v>11282</v>
      </c>
      <c r="V2" s="4">
        <v>40269</v>
      </c>
      <c r="W2" s="5">
        <v>38301</v>
      </c>
      <c r="X2" s="8">
        <v>15697</v>
      </c>
      <c r="Y2" s="4">
        <v>40634</v>
      </c>
      <c r="Z2" s="5">
        <v>42513</v>
      </c>
      <c r="AA2" s="8">
        <v>17740</v>
      </c>
      <c r="AB2" s="24">
        <v>41000</v>
      </c>
      <c r="AC2" s="25">
        <v>43221.877985462103</v>
      </c>
      <c r="AD2" s="25">
        <v>17830.662339910006</v>
      </c>
      <c r="AE2" s="28">
        <f>AVERAGE(B2,E2,H2,K2,N2,Q2,T2,W2,Z2)</f>
        <v>24677</v>
      </c>
      <c r="AF2" s="28">
        <f>AVERAGE(C2,F2,I2,L2,O2,R2,U2,X2,AA2)</f>
        <v>10578.777777777777</v>
      </c>
      <c r="AG2" s="17">
        <f>AE2/$AE$14</f>
        <v>0.88863859157747349</v>
      </c>
      <c r="AH2" s="17">
        <f>AF2/$AF$14</f>
        <v>0.9360377329120031</v>
      </c>
      <c r="AI2" s="24">
        <v>41000</v>
      </c>
      <c r="AJ2" s="30">
        <f>AC2*AG2</f>
        <v>38408.628778334452</v>
      </c>
      <c r="AK2" s="30">
        <f>AD2*AH2</f>
        <v>16690.172752968796</v>
      </c>
    </row>
    <row r="3" spans="1:37" x14ac:dyDescent="0.35">
      <c r="A3" s="4">
        <v>37742</v>
      </c>
      <c r="B3" s="5">
        <v>11683</v>
      </c>
      <c r="C3" s="6">
        <v>4605</v>
      </c>
      <c r="D3" s="4">
        <v>38108</v>
      </c>
      <c r="E3" s="5">
        <v>17352</v>
      </c>
      <c r="F3" s="6">
        <v>6832</v>
      </c>
      <c r="G3" s="4">
        <v>38473</v>
      </c>
      <c r="H3" s="5">
        <v>19062</v>
      </c>
      <c r="I3" s="6">
        <v>8650</v>
      </c>
      <c r="J3" s="7">
        <v>38838</v>
      </c>
      <c r="K3" s="5">
        <v>24262</v>
      </c>
      <c r="L3" s="8">
        <v>9842</v>
      </c>
      <c r="M3" s="7">
        <v>39203</v>
      </c>
      <c r="N3" s="5">
        <v>23488</v>
      </c>
      <c r="O3" s="8">
        <v>9052</v>
      </c>
      <c r="P3" s="7">
        <v>39569</v>
      </c>
      <c r="Q3" s="5">
        <v>27949</v>
      </c>
      <c r="R3" s="8">
        <v>11693</v>
      </c>
      <c r="S3" s="4">
        <v>39934</v>
      </c>
      <c r="T3" s="5">
        <v>31113</v>
      </c>
      <c r="U3" s="8">
        <v>12870</v>
      </c>
      <c r="V3" s="4">
        <v>40299</v>
      </c>
      <c r="W3" s="5">
        <v>40442</v>
      </c>
      <c r="X3" s="8">
        <v>16653</v>
      </c>
      <c r="Y3" s="4">
        <v>40664</v>
      </c>
      <c r="Z3" s="5">
        <v>41874</v>
      </c>
      <c r="AA3" s="8">
        <v>17952</v>
      </c>
      <c r="AB3" s="24">
        <v>41030</v>
      </c>
      <c r="AC3" s="25">
        <v>43505.40887612298</v>
      </c>
      <c r="AD3" s="25">
        <v>17950.460595552257</v>
      </c>
      <c r="AE3" s="28">
        <f t="shared" ref="AE3:AE13" si="0">AVERAGE(B3,E3,H3,K3,N3,Q3,T3,W3,Z3)</f>
        <v>26358.333333333332</v>
      </c>
      <c r="AF3" s="28">
        <f t="shared" ref="AF3:AF13" si="1">AVERAGE(C3,F3,I3,L3,O3,R3,U3,X3,AA3)</f>
        <v>10905.444444444445</v>
      </c>
      <c r="AG3" s="17">
        <f t="shared" ref="AG3:AG13" si="2">AE3/$AE$14</f>
        <v>0.94918475542662817</v>
      </c>
      <c r="AH3" s="17">
        <f t="shared" ref="AH3:AH13" si="3">AF3/$AF$14</f>
        <v>0.96494204799525463</v>
      </c>
      <c r="AI3" s="24">
        <v>41030</v>
      </c>
      <c r="AJ3" s="30">
        <f t="shared" ref="AJ3:AJ13" si="4">AC3*AG3</f>
        <v>41294.670883818246</v>
      </c>
      <c r="AK3" s="30">
        <f t="shared" ref="AK3:AK13" si="5">AD3*AH3</f>
        <v>17321.154209530312</v>
      </c>
    </row>
    <row r="4" spans="1:37" x14ac:dyDescent="0.35">
      <c r="A4" s="4">
        <v>37773</v>
      </c>
      <c r="B4" s="5">
        <v>14042</v>
      </c>
      <c r="C4" s="6">
        <v>4859</v>
      </c>
      <c r="D4" s="4">
        <v>38139</v>
      </c>
      <c r="E4" s="5">
        <v>20901</v>
      </c>
      <c r="F4" s="6">
        <v>8867</v>
      </c>
      <c r="G4" s="4">
        <v>38504</v>
      </c>
      <c r="H4" s="5">
        <v>22724</v>
      </c>
      <c r="I4" s="6">
        <v>9960</v>
      </c>
      <c r="J4" s="7">
        <v>38869</v>
      </c>
      <c r="K4" s="5">
        <v>29924</v>
      </c>
      <c r="L4" s="8">
        <v>12259</v>
      </c>
      <c r="M4" s="7">
        <v>39234</v>
      </c>
      <c r="N4" s="5">
        <v>29631</v>
      </c>
      <c r="O4" s="8">
        <v>11477</v>
      </c>
      <c r="P4" s="7">
        <v>39600</v>
      </c>
      <c r="Q4" s="5">
        <v>32737</v>
      </c>
      <c r="R4" s="8">
        <v>14439</v>
      </c>
      <c r="S4" s="4">
        <v>39965</v>
      </c>
      <c r="T4" s="5">
        <v>39396</v>
      </c>
      <c r="U4" s="8">
        <v>17811</v>
      </c>
      <c r="V4" s="4">
        <v>40330</v>
      </c>
      <c r="W4" s="5">
        <v>38356</v>
      </c>
      <c r="X4" s="8">
        <v>15411</v>
      </c>
      <c r="Y4" s="4">
        <v>40695</v>
      </c>
      <c r="Z4" s="5">
        <v>48716</v>
      </c>
      <c r="AA4" s="8">
        <v>21552</v>
      </c>
      <c r="AB4" s="24">
        <v>41061</v>
      </c>
      <c r="AC4" s="25">
        <v>43788.939766783857</v>
      </c>
      <c r="AD4" s="25">
        <v>18070.258851194507</v>
      </c>
      <c r="AE4" s="28">
        <f t="shared" si="0"/>
        <v>30714.111111111109</v>
      </c>
      <c r="AF4" s="28">
        <f t="shared" si="1"/>
        <v>12959.444444444445</v>
      </c>
      <c r="AG4" s="17">
        <f t="shared" si="2"/>
        <v>1.1060398119435833</v>
      </c>
      <c r="AH4" s="17">
        <f t="shared" si="3"/>
        <v>1.1466853026309645</v>
      </c>
      <c r="AI4" s="24">
        <v>41061</v>
      </c>
      <c r="AJ4" s="30">
        <f t="shared" si="4"/>
        <v>48432.31070486251</v>
      </c>
      <c r="AK4" s="30">
        <f t="shared" si="5"/>
        <v>20720.900239401839</v>
      </c>
    </row>
    <row r="5" spans="1:37" x14ac:dyDescent="0.35">
      <c r="A5" s="4">
        <v>37803</v>
      </c>
      <c r="B5" s="5">
        <v>10283</v>
      </c>
      <c r="C5" s="6">
        <v>4136</v>
      </c>
      <c r="D5" s="4">
        <v>38169</v>
      </c>
      <c r="E5" s="5">
        <v>12065</v>
      </c>
      <c r="F5" s="6">
        <v>4998</v>
      </c>
      <c r="G5" s="4">
        <v>38534</v>
      </c>
      <c r="H5" s="5">
        <v>15320</v>
      </c>
      <c r="I5" s="6">
        <v>7152</v>
      </c>
      <c r="J5" s="7">
        <v>38899</v>
      </c>
      <c r="K5" s="5">
        <v>21738</v>
      </c>
      <c r="L5" s="8">
        <v>9285</v>
      </c>
      <c r="M5" s="7">
        <v>39264</v>
      </c>
      <c r="N5" s="5">
        <v>20594</v>
      </c>
      <c r="O5" s="8">
        <v>8242</v>
      </c>
      <c r="P5" s="7">
        <v>39630</v>
      </c>
      <c r="Q5" s="5">
        <v>21654</v>
      </c>
      <c r="R5" s="8">
        <v>9081</v>
      </c>
      <c r="S5" s="4">
        <v>39995</v>
      </c>
      <c r="T5" s="5">
        <v>27219</v>
      </c>
      <c r="U5" s="8">
        <v>12128</v>
      </c>
      <c r="V5" s="4">
        <v>40360</v>
      </c>
      <c r="W5" s="5">
        <v>31198</v>
      </c>
      <c r="X5" s="8">
        <v>13534</v>
      </c>
      <c r="Y5" s="4">
        <v>40725</v>
      </c>
      <c r="Z5" s="5">
        <v>38577</v>
      </c>
      <c r="AA5" s="8">
        <v>15699</v>
      </c>
      <c r="AB5" s="24">
        <v>41091</v>
      </c>
      <c r="AC5" s="25">
        <v>44072.470657444726</v>
      </c>
      <c r="AD5" s="25">
        <v>18190.057106836757</v>
      </c>
      <c r="AE5" s="28">
        <f t="shared" si="0"/>
        <v>22072</v>
      </c>
      <c r="AF5" s="28">
        <f t="shared" si="1"/>
        <v>9361.6666666666661</v>
      </c>
      <c r="AG5" s="17">
        <f t="shared" si="2"/>
        <v>0.79483044913474066</v>
      </c>
      <c r="AH5" s="17">
        <f t="shared" si="3"/>
        <v>0.82834458072767092</v>
      </c>
      <c r="AI5" s="24">
        <v>41091</v>
      </c>
      <c r="AJ5" s="30">
        <f t="shared" si="4"/>
        <v>35030.141647134471</v>
      </c>
      <c r="AK5" s="30">
        <f t="shared" si="5"/>
        <v>15067.635227575085</v>
      </c>
    </row>
    <row r="6" spans="1:37" x14ac:dyDescent="0.35">
      <c r="A6" s="4">
        <v>37834</v>
      </c>
      <c r="B6" s="5">
        <v>9522</v>
      </c>
      <c r="C6" s="6">
        <v>3872</v>
      </c>
      <c r="D6" s="4">
        <v>38200</v>
      </c>
      <c r="E6" s="5">
        <v>13452</v>
      </c>
      <c r="F6" s="6">
        <v>5305</v>
      </c>
      <c r="G6" s="4">
        <v>38565</v>
      </c>
      <c r="H6" s="5">
        <v>16936</v>
      </c>
      <c r="I6" s="6">
        <v>7322</v>
      </c>
      <c r="J6" s="7">
        <v>38930</v>
      </c>
      <c r="K6" s="5">
        <v>20417</v>
      </c>
      <c r="L6" s="8">
        <v>7950</v>
      </c>
      <c r="M6" s="7">
        <v>39295</v>
      </c>
      <c r="N6" s="5">
        <v>20051</v>
      </c>
      <c r="O6" s="8">
        <v>7674</v>
      </c>
      <c r="P6" s="7">
        <v>39661</v>
      </c>
      <c r="Q6" s="5">
        <v>22718</v>
      </c>
      <c r="R6" s="8">
        <v>9781</v>
      </c>
      <c r="S6" s="4">
        <v>40026</v>
      </c>
      <c r="T6" s="5">
        <v>24434</v>
      </c>
      <c r="U6" s="8">
        <v>10161</v>
      </c>
      <c r="V6" s="4">
        <v>40391</v>
      </c>
      <c r="W6" s="5">
        <v>29763</v>
      </c>
      <c r="X6" s="8">
        <v>12454</v>
      </c>
      <c r="Y6" s="4">
        <v>40756</v>
      </c>
      <c r="Z6" s="5">
        <v>36407</v>
      </c>
      <c r="AA6" s="8">
        <v>15059</v>
      </c>
      <c r="AB6" s="24">
        <v>41122</v>
      </c>
      <c r="AC6" s="25">
        <v>44356.001548105603</v>
      </c>
      <c r="AD6" s="25">
        <v>18309.855362479007</v>
      </c>
      <c r="AE6" s="28">
        <f t="shared" si="0"/>
        <v>21522.222222222223</v>
      </c>
      <c r="AF6" s="28">
        <f t="shared" si="1"/>
        <v>8842</v>
      </c>
      <c r="AG6" s="17">
        <f t="shared" si="2"/>
        <v>0.77503250975292604</v>
      </c>
      <c r="AH6" s="17">
        <f t="shared" si="3"/>
        <v>0.78236312438604949</v>
      </c>
      <c r="AI6" s="24">
        <v>41122</v>
      </c>
      <c r="AJ6" s="30">
        <f t="shared" si="4"/>
        <v>34377.34320243296</v>
      </c>
      <c r="AK6" s="30">
        <f t="shared" si="5"/>
        <v>14324.955648445739</v>
      </c>
    </row>
    <row r="7" spans="1:37" x14ac:dyDescent="0.35">
      <c r="A7" s="4">
        <v>37865</v>
      </c>
      <c r="B7" s="5">
        <v>14263</v>
      </c>
      <c r="C7" s="6">
        <v>5938</v>
      </c>
      <c r="D7" s="4">
        <v>38231</v>
      </c>
      <c r="E7" s="5">
        <v>22018</v>
      </c>
      <c r="F7" s="6">
        <v>7618</v>
      </c>
      <c r="G7" s="4">
        <v>38596</v>
      </c>
      <c r="H7" s="5">
        <v>21986</v>
      </c>
      <c r="I7" s="6">
        <v>9239</v>
      </c>
      <c r="J7" s="7">
        <v>38961</v>
      </c>
      <c r="K7" s="5">
        <v>33280</v>
      </c>
      <c r="L7" s="8">
        <v>11482</v>
      </c>
      <c r="M7" s="7">
        <v>39326</v>
      </c>
      <c r="N7" s="5">
        <v>27466</v>
      </c>
      <c r="O7" s="8">
        <v>10339</v>
      </c>
      <c r="P7" s="7">
        <v>39692</v>
      </c>
      <c r="Q7" s="5">
        <v>28855</v>
      </c>
      <c r="R7" s="8">
        <v>10307</v>
      </c>
      <c r="S7" s="4">
        <v>40057</v>
      </c>
      <c r="T7" s="5">
        <v>41338</v>
      </c>
      <c r="U7" s="8">
        <v>16359</v>
      </c>
      <c r="V7" s="4">
        <v>40422</v>
      </c>
      <c r="W7" s="5">
        <v>42042</v>
      </c>
      <c r="X7" s="8">
        <v>16300</v>
      </c>
      <c r="Y7" s="4">
        <v>40787</v>
      </c>
      <c r="Z7" s="5">
        <v>56864</v>
      </c>
      <c r="AA7" s="8">
        <v>23508</v>
      </c>
      <c r="AB7" s="24">
        <v>41153</v>
      </c>
      <c r="AC7" s="25">
        <v>44639.53243876648</v>
      </c>
      <c r="AD7" s="25">
        <v>18429.653618121258</v>
      </c>
      <c r="AE7" s="28">
        <f t="shared" si="0"/>
        <v>32012.444444444445</v>
      </c>
      <c r="AF7" s="28">
        <f t="shared" si="1"/>
        <v>12343.333333333334</v>
      </c>
      <c r="AG7" s="17">
        <f t="shared" si="2"/>
        <v>1.1527938381514458</v>
      </c>
      <c r="AH7" s="17">
        <f t="shared" si="3"/>
        <v>1.0921701913600019</v>
      </c>
      <c r="AI7" s="24">
        <v>41153</v>
      </c>
      <c r="AJ7" s="30">
        <f t="shared" si="4"/>
        <v>51460.177933371582</v>
      </c>
      <c r="AK7" s="30">
        <f t="shared" si="5"/>
        <v>20128.318318802045</v>
      </c>
    </row>
    <row r="8" spans="1:37" x14ac:dyDescent="0.35">
      <c r="A8" s="4">
        <v>37895</v>
      </c>
      <c r="B8" s="5">
        <v>20264</v>
      </c>
      <c r="C8" s="6">
        <v>8790</v>
      </c>
      <c r="D8" s="4">
        <v>38261</v>
      </c>
      <c r="E8" s="5">
        <v>27631</v>
      </c>
      <c r="F8" s="6">
        <v>11443</v>
      </c>
      <c r="G8" s="4">
        <v>38626</v>
      </c>
      <c r="H8" s="5">
        <v>30998</v>
      </c>
      <c r="I8" s="6">
        <v>14123</v>
      </c>
      <c r="J8" s="7">
        <v>38991</v>
      </c>
      <c r="K8" s="5">
        <v>35817</v>
      </c>
      <c r="L8" s="8">
        <v>15817</v>
      </c>
      <c r="M8" s="7">
        <v>39356</v>
      </c>
      <c r="N8" s="5">
        <v>34778</v>
      </c>
      <c r="O8" s="8">
        <v>13919</v>
      </c>
      <c r="P8" s="7">
        <v>39722</v>
      </c>
      <c r="Q8" s="5">
        <v>33205</v>
      </c>
      <c r="R8" s="8">
        <v>14800</v>
      </c>
      <c r="S8" s="4">
        <v>40087</v>
      </c>
      <c r="T8" s="5">
        <v>43171</v>
      </c>
      <c r="U8" s="8">
        <v>17796</v>
      </c>
      <c r="V8" s="4">
        <v>40452</v>
      </c>
      <c r="W8" s="5">
        <v>55946</v>
      </c>
      <c r="X8" s="8">
        <v>23378</v>
      </c>
      <c r="Y8" s="4">
        <v>40817</v>
      </c>
      <c r="Z8" s="5">
        <v>67886</v>
      </c>
      <c r="AA8" s="8">
        <v>30519</v>
      </c>
      <c r="AB8" s="24">
        <v>41183</v>
      </c>
      <c r="AC8" s="25">
        <v>44923.06332942735</v>
      </c>
      <c r="AD8" s="25">
        <v>18549.451873763504</v>
      </c>
      <c r="AE8" s="28">
        <f t="shared" si="0"/>
        <v>38855.111111111109</v>
      </c>
      <c r="AF8" s="28">
        <f t="shared" si="1"/>
        <v>16731.666666666668</v>
      </c>
      <c r="AG8" s="17">
        <f t="shared" si="2"/>
        <v>1.3992037611283388</v>
      </c>
      <c r="AH8" s="17">
        <f t="shared" si="3"/>
        <v>1.4804613220447016</v>
      </c>
      <c r="AI8" s="24">
        <v>41183</v>
      </c>
      <c r="AJ8" s="30">
        <f t="shared" si="4"/>
        <v>62856.519171941298</v>
      </c>
      <c r="AK8" s="30">
        <f t="shared" si="5"/>
        <v>27461.746044236486</v>
      </c>
    </row>
    <row r="9" spans="1:37" x14ac:dyDescent="0.35">
      <c r="A9" s="4">
        <v>37926</v>
      </c>
      <c r="B9" s="5">
        <v>15778</v>
      </c>
      <c r="C9" s="6">
        <v>6825</v>
      </c>
      <c r="D9" s="4">
        <v>38292</v>
      </c>
      <c r="E9" s="5">
        <v>21799</v>
      </c>
      <c r="F9" s="6">
        <v>8716</v>
      </c>
      <c r="G9" s="4">
        <v>38657</v>
      </c>
      <c r="H9" s="5">
        <v>22359</v>
      </c>
      <c r="I9" s="6">
        <v>9566</v>
      </c>
      <c r="J9" s="7">
        <v>39022</v>
      </c>
      <c r="K9" s="5">
        <v>26057</v>
      </c>
      <c r="L9" s="8">
        <v>10288</v>
      </c>
      <c r="M9" s="7">
        <v>39387</v>
      </c>
      <c r="N9" s="5">
        <v>25839</v>
      </c>
      <c r="O9" s="8">
        <v>10531</v>
      </c>
      <c r="P9" s="7">
        <v>39753</v>
      </c>
      <c r="Q9" s="5">
        <v>20983</v>
      </c>
      <c r="R9" s="8">
        <v>7960</v>
      </c>
      <c r="S9" s="4">
        <v>40118</v>
      </c>
      <c r="T9" s="5">
        <v>27743</v>
      </c>
      <c r="U9" s="8">
        <v>11604</v>
      </c>
      <c r="V9" s="4">
        <v>40483</v>
      </c>
      <c r="W9" s="5">
        <v>37044</v>
      </c>
      <c r="X9" s="8">
        <v>16975</v>
      </c>
      <c r="Y9" s="4">
        <v>40848</v>
      </c>
      <c r="Z9" s="5">
        <v>39735</v>
      </c>
      <c r="AA9" s="8">
        <v>16175</v>
      </c>
      <c r="AB9" s="24">
        <v>41214</v>
      </c>
      <c r="AC9" s="25">
        <v>45206.594220088227</v>
      </c>
      <c r="AD9" s="25">
        <v>18669.250129405755</v>
      </c>
      <c r="AE9" s="28">
        <f t="shared" si="0"/>
        <v>26370.777777777777</v>
      </c>
      <c r="AF9" s="28">
        <f t="shared" si="1"/>
        <v>10960</v>
      </c>
      <c r="AG9" s="17">
        <f t="shared" si="2"/>
        <v>0.94963288986696026</v>
      </c>
      <c r="AH9" s="17">
        <f t="shared" si="3"/>
        <v>0.96976926524215135</v>
      </c>
      <c r="AI9" s="24">
        <v>41214</v>
      </c>
      <c r="AJ9" s="30">
        <f t="shared" si="4"/>
        <v>42929.668710265403</v>
      </c>
      <c r="AK9" s="30">
        <f t="shared" si="5"/>
        <v>18104.864980615759</v>
      </c>
    </row>
    <row r="10" spans="1:37" x14ac:dyDescent="0.35">
      <c r="A10" s="4">
        <v>37956</v>
      </c>
      <c r="B10" s="5">
        <v>12758</v>
      </c>
      <c r="C10" s="6">
        <v>4858</v>
      </c>
      <c r="D10" s="4">
        <v>38322</v>
      </c>
      <c r="E10" s="5">
        <v>16209</v>
      </c>
      <c r="F10" s="6">
        <v>6119</v>
      </c>
      <c r="G10" s="4">
        <v>38687</v>
      </c>
      <c r="H10" s="5">
        <v>20860</v>
      </c>
      <c r="I10" s="6">
        <v>7341</v>
      </c>
      <c r="J10" s="7">
        <v>39052</v>
      </c>
      <c r="K10" s="5">
        <v>23742</v>
      </c>
      <c r="L10" s="8">
        <v>8743</v>
      </c>
      <c r="M10" s="7">
        <v>39417</v>
      </c>
      <c r="N10" s="5">
        <v>23053</v>
      </c>
      <c r="O10" s="8">
        <v>8435</v>
      </c>
      <c r="P10" s="7">
        <v>39783</v>
      </c>
      <c r="Q10" s="5">
        <v>17751</v>
      </c>
      <c r="R10" s="8">
        <v>6858</v>
      </c>
      <c r="S10" s="4">
        <v>40148</v>
      </c>
      <c r="T10" s="5">
        <v>27424</v>
      </c>
      <c r="U10" s="8">
        <v>11517</v>
      </c>
      <c r="V10" s="4">
        <v>40513</v>
      </c>
      <c r="W10" s="5">
        <v>35298</v>
      </c>
      <c r="X10" s="8">
        <v>15135</v>
      </c>
      <c r="Y10" s="4">
        <v>40878</v>
      </c>
      <c r="Z10" s="5">
        <v>36604</v>
      </c>
      <c r="AA10" s="8">
        <v>15315</v>
      </c>
      <c r="AB10" s="24">
        <v>41244</v>
      </c>
      <c r="AC10" s="25">
        <v>45490.125110749104</v>
      </c>
      <c r="AD10" s="25">
        <v>18789.048385048001</v>
      </c>
      <c r="AE10" s="28">
        <f t="shared" si="0"/>
        <v>23744.333333333332</v>
      </c>
      <c r="AF10" s="28">
        <f t="shared" si="1"/>
        <v>9369</v>
      </c>
      <c r="AG10" s="17">
        <f t="shared" si="2"/>
        <v>0.85505251575472663</v>
      </c>
      <c r="AH10" s="17">
        <f t="shared" si="3"/>
        <v>0.82899345310709083</v>
      </c>
      <c r="AI10" s="24">
        <v>41244</v>
      </c>
      <c r="AJ10" s="30">
        <f t="shared" si="4"/>
        <v>38896.445917943282</v>
      </c>
      <c r="AK10" s="30">
        <f t="shared" si="5"/>
        <v>15575.998101317151</v>
      </c>
    </row>
    <row r="11" spans="1:37" x14ac:dyDescent="0.35">
      <c r="A11" s="4">
        <v>37987</v>
      </c>
      <c r="B11" s="5">
        <v>14297</v>
      </c>
      <c r="C11" s="6">
        <v>5907</v>
      </c>
      <c r="D11" s="4">
        <v>38353</v>
      </c>
      <c r="E11" s="5">
        <v>16249</v>
      </c>
      <c r="F11" s="6">
        <v>7408</v>
      </c>
      <c r="G11" s="4">
        <v>38718</v>
      </c>
      <c r="H11" s="5">
        <v>24057</v>
      </c>
      <c r="I11" s="6">
        <v>9404</v>
      </c>
      <c r="J11" s="7">
        <v>39083</v>
      </c>
      <c r="K11" s="5">
        <v>26259</v>
      </c>
      <c r="L11" s="8">
        <v>10419</v>
      </c>
      <c r="M11" s="7">
        <v>39448</v>
      </c>
      <c r="N11" s="5">
        <v>23548</v>
      </c>
      <c r="O11" s="8">
        <v>9750</v>
      </c>
      <c r="P11" s="7">
        <v>39814</v>
      </c>
      <c r="Q11" s="5">
        <v>22114</v>
      </c>
      <c r="R11" s="8">
        <v>9438</v>
      </c>
      <c r="S11" s="4">
        <v>40179</v>
      </c>
      <c r="T11" s="5">
        <v>35941</v>
      </c>
      <c r="U11" s="8">
        <v>15925</v>
      </c>
      <c r="V11" s="4">
        <v>40544</v>
      </c>
      <c r="W11" s="5">
        <v>42838</v>
      </c>
      <c r="X11" s="8">
        <v>19430</v>
      </c>
      <c r="Y11" s="4">
        <v>40909</v>
      </c>
      <c r="Z11" s="5">
        <v>42277</v>
      </c>
      <c r="AA11" s="8">
        <v>17950</v>
      </c>
      <c r="AB11" s="24">
        <v>41275</v>
      </c>
      <c r="AC11" s="25">
        <v>45773.656001409981</v>
      </c>
      <c r="AD11" s="25">
        <v>18908.846640690252</v>
      </c>
      <c r="AE11" s="28">
        <f t="shared" si="0"/>
        <v>27508.888888888891</v>
      </c>
      <c r="AF11" s="28">
        <f t="shared" si="1"/>
        <v>11736.777777777777</v>
      </c>
      <c r="AG11" s="17">
        <f t="shared" si="2"/>
        <v>0.99061718515554698</v>
      </c>
      <c r="AH11" s="17">
        <f t="shared" si="3"/>
        <v>1.0385005804622232</v>
      </c>
      <c r="AI11" s="24">
        <v>41275</v>
      </c>
      <c r="AJ11" s="30">
        <f t="shared" si="4"/>
        <v>45344.170262395062</v>
      </c>
      <c r="AK11" s="30">
        <f t="shared" si="5"/>
        <v>19636.848212227986</v>
      </c>
    </row>
    <row r="12" spans="1:37" x14ac:dyDescent="0.35">
      <c r="A12" s="4">
        <v>38018</v>
      </c>
      <c r="B12" s="5">
        <v>17521</v>
      </c>
      <c r="C12" s="6">
        <v>6386</v>
      </c>
      <c r="D12" s="4">
        <v>38384</v>
      </c>
      <c r="E12" s="5">
        <v>18867</v>
      </c>
      <c r="F12" s="6">
        <v>7493</v>
      </c>
      <c r="G12" s="4">
        <v>38749</v>
      </c>
      <c r="H12" s="5">
        <v>23506</v>
      </c>
      <c r="I12" s="6">
        <v>8613</v>
      </c>
      <c r="J12" s="7">
        <v>39114</v>
      </c>
      <c r="K12" s="5">
        <v>23995</v>
      </c>
      <c r="L12" s="8">
        <v>8801</v>
      </c>
      <c r="M12" s="7">
        <v>39479</v>
      </c>
      <c r="N12" s="5">
        <v>22619</v>
      </c>
      <c r="O12" s="8">
        <v>8477</v>
      </c>
      <c r="P12" s="7">
        <v>39845</v>
      </c>
      <c r="Q12" s="5">
        <v>20025</v>
      </c>
      <c r="R12" s="8">
        <v>8487</v>
      </c>
      <c r="S12" s="4">
        <v>40210</v>
      </c>
      <c r="T12" s="5">
        <v>32140</v>
      </c>
      <c r="U12" s="8">
        <v>13532</v>
      </c>
      <c r="V12" s="4">
        <v>40575</v>
      </c>
      <c r="W12" s="5">
        <v>41784</v>
      </c>
      <c r="X12" s="8">
        <v>17534</v>
      </c>
      <c r="Y12" s="4">
        <v>40940</v>
      </c>
      <c r="Z12" s="5">
        <v>36701</v>
      </c>
      <c r="AA12" s="8">
        <v>13534</v>
      </c>
      <c r="AB12" s="24">
        <v>41306</v>
      </c>
      <c r="AC12" s="25">
        <v>46057.186892070851</v>
      </c>
      <c r="AD12" s="25">
        <v>19028.644896332502</v>
      </c>
      <c r="AE12" s="28">
        <f t="shared" si="0"/>
        <v>26350.888888888891</v>
      </c>
      <c r="AF12" s="28">
        <f t="shared" si="1"/>
        <v>10317.444444444445</v>
      </c>
      <c r="AG12" s="17">
        <f t="shared" si="2"/>
        <v>0.94891667500250099</v>
      </c>
      <c r="AH12" s="17">
        <f t="shared" si="3"/>
        <v>0.91291428084540205</v>
      </c>
      <c r="AI12" s="24">
        <v>41306</v>
      </c>
      <c r="AJ12" s="30">
        <f t="shared" si="4"/>
        <v>43704.432645592642</v>
      </c>
      <c r="AK12" s="30">
        <f t="shared" si="5"/>
        <v>17371.521670997918</v>
      </c>
    </row>
    <row r="13" spans="1:37" x14ac:dyDescent="0.35">
      <c r="A13" s="4">
        <v>38047</v>
      </c>
      <c r="B13" s="5">
        <v>24773</v>
      </c>
      <c r="C13" s="6">
        <v>9085</v>
      </c>
      <c r="D13" s="4">
        <v>38412</v>
      </c>
      <c r="E13" s="5">
        <v>23857</v>
      </c>
      <c r="F13" s="6">
        <v>8541</v>
      </c>
      <c r="G13" s="4">
        <v>38777</v>
      </c>
      <c r="H13" s="5">
        <v>27985</v>
      </c>
      <c r="I13" s="6">
        <v>9425</v>
      </c>
      <c r="J13" s="7">
        <v>39142</v>
      </c>
      <c r="K13" s="5">
        <v>28421</v>
      </c>
      <c r="L13" s="8">
        <v>8631</v>
      </c>
      <c r="M13" s="7">
        <v>39508</v>
      </c>
      <c r="N13" s="5">
        <v>28817</v>
      </c>
      <c r="O13" s="8">
        <v>9814</v>
      </c>
      <c r="P13" s="7">
        <v>39873</v>
      </c>
      <c r="Q13" s="5">
        <v>31286</v>
      </c>
      <c r="R13" s="8">
        <v>10609</v>
      </c>
      <c r="S13" s="4">
        <v>40238</v>
      </c>
      <c r="T13" s="5">
        <v>43245</v>
      </c>
      <c r="U13" s="8">
        <v>14648</v>
      </c>
      <c r="V13" s="4">
        <v>40603</v>
      </c>
      <c r="W13" s="5">
        <v>45500</v>
      </c>
      <c r="X13" s="8">
        <v>17822</v>
      </c>
      <c r="Y13" s="4">
        <v>40969</v>
      </c>
      <c r="Z13" s="5">
        <v>43541</v>
      </c>
      <c r="AA13" s="8">
        <v>15054</v>
      </c>
      <c r="AB13" s="24">
        <v>41334</v>
      </c>
      <c r="AC13" s="25">
        <v>46340.717782731728</v>
      </c>
      <c r="AD13" s="25">
        <v>19148.443151974752</v>
      </c>
      <c r="AE13" s="28">
        <f t="shared" si="0"/>
        <v>33047.222222222219</v>
      </c>
      <c r="AF13" s="28">
        <f t="shared" si="1"/>
        <v>11514.333333333334</v>
      </c>
      <c r="AG13" s="17">
        <f t="shared" si="2"/>
        <v>1.1900570171051317</v>
      </c>
      <c r="AH13" s="17">
        <f t="shared" si="3"/>
        <v>1.0188181182864853</v>
      </c>
      <c r="AI13" s="24">
        <v>41334</v>
      </c>
      <c r="AJ13" s="30">
        <f t="shared" si="4"/>
        <v>55148.09637502845</v>
      </c>
      <c r="AK13" s="30">
        <f t="shared" si="5"/>
        <v>19508.780820210653</v>
      </c>
    </row>
    <row r="14" spans="1:37" x14ac:dyDescent="0.35">
      <c r="AE14" s="29">
        <f>AVERAGE(AE2:AE13)</f>
        <v>27769.444444444438</v>
      </c>
      <c r="AF14" s="29">
        <f>AVERAGE(AF2:AF13)</f>
        <v>11301.657407407409</v>
      </c>
    </row>
    <row r="17" spans="31:33" x14ac:dyDescent="0.35">
      <c r="AF17" t="s">
        <v>42</v>
      </c>
    </row>
    <row r="19" spans="31:33" ht="29" x14ac:dyDescent="0.35">
      <c r="AF19" s="38" t="s">
        <v>43</v>
      </c>
      <c r="AG19" s="38" t="s">
        <v>44</v>
      </c>
    </row>
    <row r="20" spans="31:33" x14ac:dyDescent="0.35">
      <c r="AE20" s="37">
        <v>41000</v>
      </c>
      <c r="AF20" s="17">
        <f>ABS(AE2-AJ2)</f>
        <v>13731.628778334452</v>
      </c>
      <c r="AG20" s="17">
        <f>ABS(AF3-AK2)</f>
        <v>5784.7283085243507</v>
      </c>
    </row>
    <row r="21" spans="31:33" x14ac:dyDescent="0.35">
      <c r="AE21" s="37">
        <v>41030</v>
      </c>
      <c r="AF21" s="17">
        <f t="shared" ref="AF21:AF31" si="6">ABS(AE3-AJ3)</f>
        <v>14936.337550484914</v>
      </c>
      <c r="AG21" s="17">
        <f t="shared" ref="AG21:AG31" si="7">ABS(AF4-AK3)</f>
        <v>4361.7097650858668</v>
      </c>
    </row>
    <row r="22" spans="31:33" x14ac:dyDescent="0.35">
      <c r="AE22" s="37">
        <v>41061</v>
      </c>
      <c r="AF22" s="17">
        <f t="shared" si="6"/>
        <v>17718.1995937514</v>
      </c>
      <c r="AG22" s="17">
        <f t="shared" si="7"/>
        <v>11359.233572735173</v>
      </c>
    </row>
    <row r="23" spans="31:33" x14ac:dyDescent="0.35">
      <c r="AE23" s="37">
        <v>41091</v>
      </c>
      <c r="AF23" s="17">
        <f t="shared" si="6"/>
        <v>12958.141647134471</v>
      </c>
      <c r="AG23" s="17">
        <f t="shared" si="7"/>
        <v>6225.6352275750851</v>
      </c>
    </row>
    <row r="24" spans="31:33" x14ac:dyDescent="0.35">
      <c r="AE24" s="37">
        <v>41122</v>
      </c>
      <c r="AF24" s="17">
        <f t="shared" si="6"/>
        <v>12855.120980210737</v>
      </c>
      <c r="AG24" s="17">
        <f t="shared" si="7"/>
        <v>1981.622315112405</v>
      </c>
    </row>
    <row r="25" spans="31:33" x14ac:dyDescent="0.35">
      <c r="AE25" s="37">
        <v>41153</v>
      </c>
      <c r="AF25" s="17">
        <f t="shared" si="6"/>
        <v>19447.733488927137</v>
      </c>
      <c r="AG25" s="17">
        <f t="shared" si="7"/>
        <v>3396.6516521353769</v>
      </c>
    </row>
    <row r="26" spans="31:33" x14ac:dyDescent="0.35">
      <c r="AE26" s="37">
        <v>41183</v>
      </c>
      <c r="AF26" s="17">
        <f t="shared" si="6"/>
        <v>24001.408060830188</v>
      </c>
      <c r="AG26" s="17">
        <f t="shared" si="7"/>
        <v>16501.746044236486</v>
      </c>
    </row>
    <row r="27" spans="31:33" x14ac:dyDescent="0.35">
      <c r="AE27" s="37">
        <v>41214</v>
      </c>
      <c r="AF27" s="17">
        <f t="shared" si="6"/>
        <v>16558.890932487626</v>
      </c>
      <c r="AG27" s="17">
        <f t="shared" si="7"/>
        <v>8735.8649806157591</v>
      </c>
    </row>
    <row r="28" spans="31:33" x14ac:dyDescent="0.35">
      <c r="AE28" s="37">
        <v>41244</v>
      </c>
      <c r="AF28" s="17">
        <f t="shared" si="6"/>
        <v>15152.112584609949</v>
      </c>
      <c r="AG28" s="17">
        <f t="shared" si="7"/>
        <v>3839.2203235393736</v>
      </c>
    </row>
    <row r="29" spans="31:33" x14ac:dyDescent="0.35">
      <c r="AE29" s="37">
        <v>41275</v>
      </c>
      <c r="AF29" s="17">
        <f t="shared" si="6"/>
        <v>17835.281373506172</v>
      </c>
      <c r="AG29" s="17">
        <f t="shared" si="7"/>
        <v>9319.4037677835404</v>
      </c>
    </row>
    <row r="30" spans="31:33" x14ac:dyDescent="0.35">
      <c r="AE30" s="37">
        <v>41306</v>
      </c>
      <c r="AF30" s="17">
        <f t="shared" si="6"/>
        <v>17353.543756703752</v>
      </c>
      <c r="AG30" s="17">
        <f t="shared" si="7"/>
        <v>5857.1883376645837</v>
      </c>
    </row>
    <row r="31" spans="31:33" x14ac:dyDescent="0.35">
      <c r="AE31" s="37">
        <v>41334</v>
      </c>
      <c r="AF31" s="17">
        <f t="shared" si="6"/>
        <v>22100.874152806231</v>
      </c>
      <c r="AG31" s="17">
        <f t="shared" si="7"/>
        <v>8207.1234128032447</v>
      </c>
    </row>
    <row r="32" spans="31:33" x14ac:dyDescent="0.35">
      <c r="AF32" s="17"/>
      <c r="AG32" s="17"/>
    </row>
    <row r="33" spans="32:33" x14ac:dyDescent="0.35">
      <c r="AF33" s="39" t="s">
        <v>45</v>
      </c>
      <c r="AG33" s="39" t="s">
        <v>45</v>
      </c>
    </row>
    <row r="34" spans="32:33" x14ac:dyDescent="0.35">
      <c r="AF34" s="36">
        <f>SUM(AF20:AF31)/12</f>
        <v>17054.106074982254</v>
      </c>
      <c r="AG34" s="36">
        <f>SUM(AG20:AG31)/12</f>
        <v>7130.843975650937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MMFD</vt:lpstr>
      <vt:lpstr>Industry</vt:lpstr>
      <vt:lpstr>Sheet1</vt:lpstr>
      <vt:lpstr>Seasonality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Himanshu Gupta</dc:creator>
  <cp:lastModifiedBy>Prateek Sarkar</cp:lastModifiedBy>
  <dcterms:created xsi:type="dcterms:W3CDTF">2015-06-05T18:17:20Z</dcterms:created>
  <dcterms:modified xsi:type="dcterms:W3CDTF">2022-09-06T07:04:36Z</dcterms:modified>
</cp:coreProperties>
</file>