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tabRatio="792" activeTab="5"/>
  </bookViews>
  <sheets>
    <sheet name="ADANIGREEN" sheetId="1" r:id="rId1"/>
    <sheet name="HDFC" sheetId="3" r:id="rId2"/>
    <sheet name="BPCL" sheetId="2" r:id="rId3"/>
    <sheet name="ITC" sheetId="4" r:id="rId4"/>
    <sheet name="YESBANK" sheetId="5" r:id="rId5"/>
    <sheet name="compare the stock" sheetId="6" r:id="rId6"/>
    <sheet name="calcuate optimal risky portfol." sheetId="9" r:id="rId7"/>
  </sheets>
  <definedNames>
    <definedName name="solver_adj" localSheetId="6" hidden="1">'calcuate optimal risky portfol.'!$W$18:$W$22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ng" localSheetId="5" hidden="1">1</definedName>
    <definedName name="solver_est" localSheetId="6" hidden="1">1</definedName>
    <definedName name="solver_itr" localSheetId="6" hidden="1">2147483647</definedName>
    <definedName name="solver_lhs1" localSheetId="6" hidden="1">'calcuate optimal risky portfol.'!$W$23</definedName>
    <definedName name="solver_lhs10" localSheetId="6" hidden="1">'calcuate optimal risky portfol.'!#REF!</definedName>
    <definedName name="solver_lhs11" localSheetId="6" hidden="1">'calcuate optimal risky portfol.'!#REF!</definedName>
    <definedName name="solver_lhs12" localSheetId="6" hidden="1">'calcuate optimal risky portfol.'!#REF!</definedName>
    <definedName name="solver_lhs2" localSheetId="6" hidden="1">'calcuate optimal risky portfol.'!#REF!</definedName>
    <definedName name="solver_lhs3" localSheetId="6" hidden="1">'calcuate optimal risky portfol.'!#REF!</definedName>
    <definedName name="solver_lhs4" localSheetId="6" hidden="1">'calcuate optimal risky portfol.'!#REF!</definedName>
    <definedName name="solver_lhs5" localSheetId="6" hidden="1">'calcuate optimal risky portfol.'!#REF!</definedName>
    <definedName name="solver_lhs6" localSheetId="6" hidden="1">'calcuate optimal risky portfol.'!#REF!</definedName>
    <definedName name="solver_lhs7" localSheetId="6" hidden="1">'calcuate optimal risky portfol.'!#REF!</definedName>
    <definedName name="solver_lhs8" localSheetId="6" hidden="1">'calcuate optimal risky portfol.'!#REF!</definedName>
    <definedName name="solver_lhs9" localSheetId="6" hidden="1">'calcuate optimal risky portfol.'!#REF!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eg" localSheetId="5" hidden="1">1</definedName>
    <definedName name="solver_nod" localSheetId="6" hidden="1">2147483647</definedName>
    <definedName name="solver_num" localSheetId="6" hidden="1">1</definedName>
    <definedName name="solver_num" localSheetId="5" hidden="1">0</definedName>
    <definedName name="solver_nwt" localSheetId="6" hidden="1">1</definedName>
    <definedName name="solver_opt" localSheetId="6" hidden="1">'calcuate optimal risky portfol.'!$W$27</definedName>
    <definedName name="solver_opt" localSheetId="5" hidden="1">'compare the stock'!$O$52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10" localSheetId="6" hidden="1">1</definedName>
    <definedName name="solver_rel11" localSheetId="6" hidden="1">3</definedName>
    <definedName name="solver_rel12" localSheetId="6" hidden="1">2</definedName>
    <definedName name="solver_rel2" localSheetId="6" hidden="1">1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1</definedName>
    <definedName name="solver_rhs10" localSheetId="6" hidden="1">1</definedName>
    <definedName name="solver_rhs11" localSheetId="6" hidden="1">0</definedName>
    <definedName name="solver_rhs12" localSheetId="6" hidden="1">1</definedName>
    <definedName name="solver_rhs2" localSheetId="6" hidden="1">1</definedName>
    <definedName name="solver_rhs3" localSheetId="6" hidden="1">0</definedName>
    <definedName name="solver_rhs4" localSheetId="6" hidden="1">1</definedName>
    <definedName name="solver_rhs5" localSheetId="6" hidden="1">0</definedName>
    <definedName name="solver_rhs6" localSheetId="6" hidden="1">1</definedName>
    <definedName name="solver_rhs7" localSheetId="6" hidden="1">0</definedName>
    <definedName name="solver_rhs8" localSheetId="6" hidden="1">1</definedName>
    <definedName name="solver_rhs9" localSheetId="6" hidden="1">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typ" localSheetId="5" hidden="1">1</definedName>
    <definedName name="solver_val" localSheetId="6" hidden="1">0</definedName>
    <definedName name="solver_val" localSheetId="5" hidden="1">0</definedName>
    <definedName name="solver_ver" localSheetId="6" hidden="1">3</definedName>
    <definedName name="solver_ver" localSheetId="5" hidden="1">3</definedName>
  </definedNames>
  <calcPr calcId="144525"/>
</workbook>
</file>

<file path=xl/sharedStrings.xml><?xml version="1.0" encoding="utf-8"?>
<sst xmlns="http://schemas.openxmlformats.org/spreadsheetml/2006/main" count="253" uniqueCount="86">
  <si>
    <t>Date</t>
  </si>
  <si>
    <t>Close Price</t>
  </si>
  <si>
    <t>RETURN</t>
  </si>
  <si>
    <t>index</t>
  </si>
  <si>
    <t>indexReturn</t>
  </si>
  <si>
    <t>ADANIGREEN</t>
  </si>
  <si>
    <t>MARKET</t>
  </si>
  <si>
    <t>Returns</t>
  </si>
  <si>
    <t>standard deviation</t>
  </si>
  <si>
    <t>Variance</t>
  </si>
  <si>
    <t>Covariance</t>
  </si>
  <si>
    <t>Beta/slope</t>
  </si>
  <si>
    <t>alpha(intercept)</t>
  </si>
  <si>
    <t>Systematic risk</t>
  </si>
  <si>
    <t>Unsystematic risk</t>
  </si>
  <si>
    <t>r (coeff of correlation)</t>
  </si>
  <si>
    <t>Avearge=</t>
  </si>
  <si>
    <t>Return</t>
  </si>
  <si>
    <t>mrk</t>
  </si>
  <si>
    <t>mrk return</t>
  </si>
  <si>
    <t>HDFC</t>
  </si>
  <si>
    <t>Market</t>
  </si>
  <si>
    <t>return</t>
  </si>
  <si>
    <t>BPCL</t>
  </si>
  <si>
    <t>standard deviation(Risk)</t>
  </si>
  <si>
    <t>ITC</t>
  </si>
  <si>
    <t>YES BANK</t>
  </si>
  <si>
    <t>market index</t>
  </si>
  <si>
    <t>stock 1(AG)</t>
  </si>
  <si>
    <t>stock 2(h)</t>
  </si>
  <si>
    <t>stock 3(b)</t>
  </si>
  <si>
    <t>stock 4(i)</t>
  </si>
  <si>
    <t>stock 5(y)</t>
  </si>
  <si>
    <t>mrk index</t>
  </si>
  <si>
    <t>stock 1/ADANIGREE</t>
  </si>
  <si>
    <t>stock 2/HDFC</t>
  </si>
  <si>
    <t>stock 3/</t>
  </si>
  <si>
    <t>stock 4/ITC</t>
  </si>
  <si>
    <t>stock 5/YESBANK</t>
  </si>
  <si>
    <t>data per day</t>
  </si>
  <si>
    <t>here all return in year ( let trading  session 252 day) and below table to help plot SML line and Sharpe ratio of stock</t>
  </si>
  <si>
    <t>Annual actual return</t>
  </si>
  <si>
    <t>Standard deviation</t>
  </si>
  <si>
    <t>Return/std.dev</t>
  </si>
  <si>
    <t>sharpe ratio</t>
  </si>
  <si>
    <t>Nifty-50</t>
  </si>
  <si>
    <t>Market index</t>
  </si>
  <si>
    <t>ADANI GREEN</t>
  </si>
  <si>
    <t>Stock 1</t>
  </si>
  <si>
    <t>Stock 2</t>
  </si>
  <si>
    <t>Stock 3</t>
  </si>
  <si>
    <t>Stock 4</t>
  </si>
  <si>
    <t>YESBANK</t>
  </si>
  <si>
    <t>Stock 5</t>
  </si>
  <si>
    <t>Beta</t>
  </si>
  <si>
    <t>CAPM</t>
  </si>
  <si>
    <t>Actual return</t>
  </si>
  <si>
    <t>Alpha</t>
  </si>
  <si>
    <t>r1</t>
  </si>
  <si>
    <t>stock 1</t>
  </si>
  <si>
    <t>stock 2</t>
  </si>
  <si>
    <t>stock 3</t>
  </si>
  <si>
    <t>stock 4</t>
  </si>
  <si>
    <t xml:space="preserve">  </t>
  </si>
  <si>
    <t>stock 5</t>
  </si>
  <si>
    <t>annual Return</t>
  </si>
  <si>
    <t>Standard dev.</t>
  </si>
  <si>
    <t>covarince</t>
  </si>
  <si>
    <t xml:space="preserve">ALL Return in year </t>
  </si>
  <si>
    <t>Return(Y)</t>
  </si>
  <si>
    <t>varince</t>
  </si>
  <si>
    <t xml:space="preserve"> maximum the sharpe ratio by changing weight of stock  help excel  solver tool to getting  optimal portfolio</t>
  </si>
  <si>
    <t>Equally-Weighted Portfolio</t>
  </si>
  <si>
    <t>Optimal Risky Portfolio</t>
  </si>
  <si>
    <t>Weights</t>
  </si>
  <si>
    <t>Weight</t>
  </si>
  <si>
    <t>Risk_free return</t>
  </si>
  <si>
    <t>sum of weight</t>
  </si>
  <si>
    <t>Expected Return(Y)</t>
  </si>
  <si>
    <t>std deviation</t>
  </si>
  <si>
    <t>Standard deviaton</t>
  </si>
  <si>
    <t>Sharpe Ratio</t>
  </si>
  <si>
    <t>If we take risk aversion 10</t>
  </si>
  <si>
    <t>y*</t>
  </si>
  <si>
    <t>Investor risk aversion</t>
  </si>
  <si>
    <t>y* is  the proportion of the portfolio invested in the risky portfolio</t>
  </si>
</sst>
</file>

<file path=xl/styles.xml><?xml version="1.0" encoding="utf-8"?>
<styleSheet xmlns="http://schemas.openxmlformats.org/spreadsheetml/2006/main">
  <numFmts count="7">
    <numFmt numFmtId="176" formatCode="_ &quot;₹&quot;\ * #,##0.00_ ;_ &quot;₹&quot;\ * \-#,##0.00_ ;_ &quot;₹&quot;\ * &quot;-&quot;??_ ;_ @_ "/>
    <numFmt numFmtId="177" formatCode="0.0%"/>
    <numFmt numFmtId="178" formatCode="_ * #,##0_ ;_ * \-#,##0_ ;_ * &quot;-&quot;_ ;_ @_ "/>
    <numFmt numFmtId="179" formatCode="dd/mmm/yy"/>
    <numFmt numFmtId="180" formatCode="_ &quot;₹&quot;\ * #,##0_ ;_ &quot;₹&quot;\ * \-#,##0_ ;_ &quot;₹&quot;\ * &quot;-&quot;_ ;_ @_ "/>
    <numFmt numFmtId="181" formatCode="0.000"/>
    <numFmt numFmtId="182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18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5" borderId="4" applyNumberFormat="0" applyAlignment="0" applyProtection="0"/>
    <xf numFmtId="0" fontId="9" fillId="0" borderId="12" applyNumberFormat="0" applyFill="0" applyAlignment="0" applyProtection="0"/>
    <xf numFmtId="0" fontId="0" fillId="6" borderId="5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12" fillId="14" borderId="6" applyNumberFormat="0" applyAlignment="0" applyProtection="0"/>
    <xf numFmtId="0" fontId="7" fillId="11" borderId="0" applyNumberFormat="0" applyBorder="0" applyAlignment="0" applyProtection="0"/>
    <xf numFmtId="0" fontId="14" fillId="18" borderId="0" applyNumberFormat="0" applyBorder="0" applyAlignment="0" applyProtection="0"/>
    <xf numFmtId="0" fontId="2" fillId="4" borderId="2" applyNumberFormat="0" applyAlignment="0" applyProtection="0"/>
    <xf numFmtId="0" fontId="0" fillId="13" borderId="0" applyNumberFormat="0" applyBorder="0" applyAlignment="0" applyProtection="0"/>
    <xf numFmtId="0" fontId="3" fillId="4" borderId="6" applyNumberFormat="0" applyAlignment="0" applyProtection="0"/>
    <xf numFmtId="0" fontId="18" fillId="0" borderId="14" applyNumberFormat="0" applyFill="0" applyAlignment="0" applyProtection="0"/>
    <xf numFmtId="0" fontId="17" fillId="0" borderId="13" applyNumberFormat="0" applyFill="0" applyAlignment="0" applyProtection="0"/>
    <xf numFmtId="0" fontId="4" fillId="7" borderId="0" applyNumberFormat="0" applyBorder="0" applyAlignment="0" applyProtection="0"/>
    <xf numFmtId="0" fontId="20" fillId="23" borderId="0" applyNumberFormat="0" applyBorder="0" applyAlignment="0" applyProtection="0"/>
    <xf numFmtId="0" fontId="7" fillId="22" borderId="0" applyNumberFormat="0" applyBorder="0" applyAlignment="0" applyProtection="0"/>
    <xf numFmtId="0" fontId="0" fillId="25" borderId="0" applyNumberFormat="0" applyBorder="0" applyAlignment="0" applyProtection="0"/>
    <xf numFmtId="0" fontId="7" fillId="8" borderId="0" applyNumberFormat="0" applyBorder="0" applyAlignment="0" applyProtection="0"/>
    <xf numFmtId="0" fontId="7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7" fillId="15" borderId="0" applyNumberFormat="0" applyBorder="0" applyAlignment="0" applyProtection="0"/>
    <xf numFmtId="0" fontId="7" fillId="27" borderId="0" applyNumberFormat="0" applyBorder="0" applyAlignment="0" applyProtection="0"/>
    <xf numFmtId="0" fontId="0" fillId="10" borderId="0" applyNumberFormat="0" applyBorder="0" applyAlignment="0" applyProtection="0"/>
    <xf numFmtId="0" fontId="7" fillId="9" borderId="0" applyNumberFormat="0" applyBorder="0" applyAlignment="0" applyProtection="0"/>
    <xf numFmtId="0" fontId="0" fillId="32" borderId="0" applyNumberFormat="0" applyBorder="0" applyAlignment="0" applyProtection="0"/>
    <xf numFmtId="0" fontId="0" fillId="26" borderId="0" applyNumberFormat="0" applyBorder="0" applyAlignment="0" applyProtection="0"/>
    <xf numFmtId="0" fontId="7" fillId="34" borderId="0" applyNumberFormat="0" applyBorder="0" applyAlignment="0" applyProtection="0"/>
    <xf numFmtId="0" fontId="0" fillId="19" borderId="0" applyNumberFormat="0" applyBorder="0" applyAlignment="0" applyProtection="0"/>
    <xf numFmtId="0" fontId="7" fillId="31" borderId="0" applyNumberFormat="0" applyBorder="0" applyAlignment="0" applyProtection="0"/>
    <xf numFmtId="0" fontId="7" fillId="29" borderId="0" applyNumberFormat="0" applyBorder="0" applyAlignment="0" applyProtection="0"/>
    <xf numFmtId="0" fontId="0" fillId="30" borderId="0" applyNumberFormat="0" applyBorder="0" applyAlignment="0" applyProtection="0"/>
    <xf numFmtId="0" fontId="7" fillId="33" borderId="0" applyNumberFormat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179" fontId="0" fillId="3" borderId="1" xfId="0" applyNumberFormat="1" applyFont="1" applyFill="1" applyBorder="1"/>
    <xf numFmtId="0" fontId="2" fillId="4" borderId="2" xfId="24" applyFont="1" applyFill="1" applyBorder="1"/>
    <xf numFmtId="0" fontId="0" fillId="3" borderId="3" xfId="0" applyFont="1" applyFill="1" applyBorder="1"/>
    <xf numFmtId="179" fontId="0" fillId="0" borderId="1" xfId="0" applyNumberFormat="1" applyFont="1" applyBorder="1"/>
    <xf numFmtId="0" fontId="0" fillId="0" borderId="3" xfId="0" applyFont="1" applyBorder="1"/>
    <xf numFmtId="0" fontId="1" fillId="5" borderId="4" xfId="7"/>
    <xf numFmtId="0" fontId="0" fillId="6" borderId="5" xfId="9" applyFont="1"/>
    <xf numFmtId="0" fontId="3" fillId="4" borderId="6" xfId="26"/>
    <xf numFmtId="0" fontId="4" fillId="7" borderId="5" xfId="29" applyBorder="1"/>
    <xf numFmtId="10" fontId="0" fillId="6" borderId="5" xfId="6" applyNumberFormat="1" applyFont="1" applyFill="1" applyBorder="1"/>
    <xf numFmtId="0" fontId="4" fillId="7" borderId="0" xfId="29"/>
    <xf numFmtId="10" fontId="3" fillId="4" borderId="6" xfId="26" applyNumberFormat="1"/>
    <xf numFmtId="2" fontId="3" fillId="4" borderId="6" xfId="26" applyNumberFormat="1"/>
    <xf numFmtId="0" fontId="0" fillId="3" borderId="0" xfId="0" applyFont="1" applyFill="1" applyBorder="1"/>
    <xf numFmtId="0" fontId="0" fillId="0" borderId="0" xfId="0" applyFont="1" applyBorder="1"/>
    <xf numFmtId="0" fontId="4" fillId="7" borderId="2" xfId="29" applyBorder="1"/>
    <xf numFmtId="0" fontId="2" fillId="4" borderId="2" xfId="24" applyAlignment="1"/>
    <xf numFmtId="0" fontId="3" fillId="4" borderId="7" xfId="26" applyBorder="1"/>
    <xf numFmtId="10" fontId="3" fillId="4" borderId="6" xfId="6" applyNumberFormat="1" applyFont="1" applyFill="1" applyBorder="1"/>
    <xf numFmtId="181" fontId="3" fillId="4" borderId="6" xfId="26" applyNumberFormat="1"/>
    <xf numFmtId="181" fontId="4" fillId="7" borderId="6" xfId="29" applyNumberFormat="1" applyBorder="1"/>
    <xf numFmtId="181" fontId="4" fillId="7" borderId="0" xfId="29" applyNumberFormat="1"/>
    <xf numFmtId="0" fontId="3" fillId="4" borderId="8" xfId="26" applyBorder="1"/>
    <xf numFmtId="177" fontId="3" fillId="4" borderId="6" xfId="26" applyNumberFormat="1"/>
    <xf numFmtId="177" fontId="3" fillId="8" borderId="6" xfId="26" applyNumberFormat="1" applyFill="1"/>
    <xf numFmtId="177" fontId="3" fillId="9" borderId="6" xfId="26" applyNumberFormat="1" applyFill="1"/>
    <xf numFmtId="10" fontId="3" fillId="8" borderId="6" xfId="26" applyNumberFormat="1" applyFill="1"/>
    <xf numFmtId="181" fontId="3" fillId="4" borderId="6" xfId="26" applyNumberFormat="1" applyAlignment="1">
      <alignment horizontal="center"/>
    </xf>
    <xf numFmtId="0" fontId="2" fillId="4" borderId="2" xfId="24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179" fontId="3" fillId="4" borderId="6" xfId="26" applyNumberFormat="1"/>
    <xf numFmtId="179" fontId="0" fillId="0" borderId="0" xfId="0" applyNumberFormat="1"/>
    <xf numFmtId="0" fontId="3" fillId="4" borderId="6" xfId="26" applyAlignment="1">
      <alignment horizontal="center"/>
    </xf>
    <xf numFmtId="10" fontId="3" fillId="4" borderId="6" xfId="26" applyNumberFormat="1" applyAlignment="1">
      <alignment horizontal="center"/>
    </xf>
    <xf numFmtId="0" fontId="0" fillId="0" borderId="9" xfId="0" applyBorder="1"/>
    <xf numFmtId="0" fontId="3" fillId="4" borderId="6" xfId="26" applyNumberFormat="1"/>
    <xf numFmtId="0" fontId="6" fillId="0" borderId="0" xfId="0" applyFont="1"/>
    <xf numFmtId="179" fontId="0" fillId="0" borderId="0" xfId="0" applyNumberFormat="1" applyBorder="1"/>
    <xf numFmtId="0" fontId="2" fillId="4" borderId="10" xfId="24" applyFont="1" applyFill="1" applyBorder="1" applyAlignment="1">
      <alignment wrapText="1"/>
    </xf>
    <xf numFmtId="0" fontId="2" fillId="4" borderId="10" xfId="24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numFmt numFmtId="179" formatCode="dd/mmm/yy"/>
    </dxf>
    <dxf>
      <font>
        <name val="Calibri"/>
        <scheme val="none"/>
        <b val="1"/>
        <i val="0"/>
        <strike val="0"/>
        <u val="none"/>
        <sz val="11"/>
        <color rgb="FF3F3F3F"/>
      </font>
      <fill>
        <patternFill patternType="solid">
          <bgColor rgb="FFF2F2F2"/>
        </patternFill>
      </fill>
      <border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name val="Calibri"/>
        <scheme val="none"/>
        <b val="1"/>
        <i val="0"/>
        <strike val="0"/>
        <u val="none"/>
        <sz val="11"/>
        <color rgb="FF3F3F3F"/>
      </font>
      <fill>
        <patternFill patternType="solid">
          <bgColor rgb="FFF2F2F2"/>
        </patternFill>
      </fill>
      <border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name val="Calibri"/>
        <scheme val="none"/>
        <b val="1"/>
        <i val="0"/>
        <strike val="0"/>
        <u val="none"/>
        <sz val="11"/>
        <color rgb="FF3F3F3F"/>
      </font>
      <fill>
        <patternFill patternType="solid">
          <bgColor rgb="FFF2F2F2"/>
        </patternFill>
      </fill>
      <border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name val="Calibri"/>
        <scheme val="none"/>
        <b val="1"/>
        <i val="0"/>
        <strike val="0"/>
        <u val="none"/>
        <sz val="11"/>
        <color rgb="FF3F3F3F"/>
      </font>
      <fill>
        <patternFill patternType="solid">
          <bgColor rgb="FFF2F2F2"/>
        </patternFill>
      </fill>
      <border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1">
                <a:effectLst/>
              </a:rPr>
              <a:t>The Security Market Line (SML)</a:t>
            </a:r>
            <a:endParaRPr lang="en-IN" sz="1600" b="1" i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layout>
        <c:manualLayout>
          <c:xMode val="edge"/>
          <c:yMode val="edge"/>
          <c:x val="0.261659405976315"/>
          <c:y val="0.0555555026920729"/>
        </c:manualLayout>
      </c:layout>
      <c:overlay val="0"/>
      <c:spPr>
        <a:solidFill>
          <a:srgbClr val="FFFF00"/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925044068654"/>
          <c:y val="0.177631676408547"/>
          <c:w val="0.826451115385518"/>
          <c:h val="0.640277048702246"/>
        </c:manualLayout>
      </c:layout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Lbl>
              <c:idx val="3"/>
              <c:layout>
                <c:manualLayout>
                  <c:x val="-0.0260464085134582"/>
                  <c:y val="0.039386482939632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'compare the stock'!$Q$27:$Q$32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 c:formatCode="0.000">
                  <c:v>1.38692040169907</c:v>
                </c:pt>
                <c:pt idx="3" c:formatCode="0.000">
                  <c:v>1.16272528047025</c:v>
                </c:pt>
                <c:pt idx="4" c:formatCode="0.000">
                  <c:v>1.35780113740969</c:v>
                </c:pt>
                <c:pt idx="5" c:formatCode="0.000">
                  <c:v>0.767337230162394</c:v>
                </c:pt>
              </c:numCache>
            </c:numRef>
          </c:xVal>
          <c:yVal>
            <c:numRef>
              <c:f>'compare the stock'!$R$27:$R$32</c:f>
              <c:numCache>
                <c:formatCode>0.0%</c:formatCode>
                <c:ptCount val="6"/>
                <c:pt idx="0">
                  <c:v>0.062</c:v>
                </c:pt>
                <c:pt idx="1">
                  <c:v>0.103972441918363</c:v>
                </c:pt>
                <c:pt idx="2" c:formatCode="0.00%">
                  <c:v>0.120212436005706</c:v>
                </c:pt>
                <c:pt idx="3" c:formatCode="0.00%">
                  <c:v>0.110802419301549</c:v>
                </c:pt>
                <c:pt idx="4" c:formatCode="0.00%">
                  <c:v>0.118990229376615</c:v>
                </c:pt>
                <c:pt idx="5" c:formatCode="0.00%">
                  <c:v>0.0942070173247883</c:v>
                </c:pt>
              </c:numCache>
            </c:numRef>
          </c:yVal>
          <c:smooth val="0"/>
        </c:ser>
        <c:ser>
          <c:idx val="1"/>
          <c:order val="1"/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Lbl>
              <c:idx val="2"/>
              <c:layout>
                <c:manualLayout>
                  <c:x val="0.0105063003488199"/>
                  <c:y val="-0.011847023653765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Adani</a:t>
                    </a:r>
                    <a:r>
                      <a:rPr lang="en-US" baseline="0"/>
                      <a:t> green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HDFC</a:t>
                    </a:r>
                    <a:r>
                      <a:rPr lang="en-US" baseline="0"/>
                      <a:t> 12.9%</a:t>
                    </a:r>
                    <a:endParaRPr lang="en-US" baseline="0"/>
                  </a:p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0240873299928418"/>
                  <c:y val="-0.042265940322414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BPCL 60.3%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xVal>
            <c:numRef>
              <c:f>'compare the stock'!$Q$27:$Q$32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 c:formatCode="0.000">
                  <c:v>1.38692040169907</c:v>
                </c:pt>
                <c:pt idx="3" c:formatCode="0.000">
                  <c:v>1.16272528047025</c:v>
                </c:pt>
                <c:pt idx="4" c:formatCode="0.000">
                  <c:v>1.35780113740969</c:v>
                </c:pt>
                <c:pt idx="5" c:formatCode="0.000">
                  <c:v>0.767337230162394</c:v>
                </c:pt>
              </c:numCache>
            </c:numRef>
          </c:xVal>
          <c:yVal>
            <c:numRef>
              <c:f>'compare the stock'!$S$27:$S$32</c:f>
              <c:numCache>
                <c:formatCode>General</c:formatCode>
                <c:ptCount val="6"/>
                <c:pt idx="1" c:formatCode="0.0%">
                  <c:v>0.103972441918363</c:v>
                </c:pt>
                <c:pt idx="2" c:formatCode="0.0%">
                  <c:v>0.440033294981731</c:v>
                </c:pt>
                <c:pt idx="3" c:formatCode="0.0%">
                  <c:v>0.128505267589641</c:v>
                </c:pt>
                <c:pt idx="4" c:formatCode="0.0%">
                  <c:v>0.602702946569988</c:v>
                </c:pt>
                <c:pt idx="5" c:formatCode="0.0%">
                  <c:v>-0.0535842229757123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976"/>
        <c:axId val="1"/>
      </c:scatterChart>
      <c:valAx>
        <c:axId val="495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BETA</a:t>
                </a:r>
                <a:r>
                  <a:rPr lang="en-IN" baseline="0"/>
                  <a:t> OF STOCK</a:t>
                </a:r>
                <a:endParaRPr lang="en-IN" baseline="0"/>
              </a:p>
            </c:rich>
          </c:tx>
          <c:layout/>
          <c:overlay val="0"/>
          <c:spPr>
            <a:solidFill>
              <a:srgbClr val="FFFF00"/>
            </a:solidFill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33333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</a:p>
        </c:txPr>
        <c:crossAx val="1"/>
        <c:crossesAt val="0"/>
        <c:crossBetween val="midCat"/>
      </c:valAx>
      <c:valAx>
        <c:axId val="1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RETURN</a:t>
                </a:r>
                <a:endParaRPr lang="en-US"/>
              </a:p>
            </c:rich>
          </c:tx>
          <c:layout/>
          <c:overlay val="0"/>
          <c:spPr>
            <a:solidFill>
              <a:srgbClr val="FFFF00"/>
            </a:solidFill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39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190500</xdr:colOff>
      <xdr:row>34</xdr:row>
      <xdr:rowOff>66675</xdr:rowOff>
    </xdr:from>
    <xdr:to>
      <xdr:col>22</xdr:col>
      <xdr:colOff>19050</xdr:colOff>
      <xdr:row>50</xdr:row>
      <xdr:rowOff>171450</xdr:rowOff>
    </xdr:to>
    <xdr:graphicFrame>
      <xdr:nvGraphicFramePr>
        <xdr:cNvPr id="1075" name="Chart 2"/>
        <xdr:cNvGraphicFramePr/>
      </xdr:nvGraphicFramePr>
      <xdr:xfrm>
        <a:off x="9517380" y="6341745"/>
        <a:ext cx="9057005" cy="303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23</xdr:col>
      <xdr:colOff>161925</xdr:colOff>
      <xdr:row>1</xdr:row>
      <xdr:rowOff>152400</xdr:rowOff>
    </xdr:from>
    <xdr:to>
      <xdr:col>29</xdr:col>
      <xdr:colOff>333375</xdr:colOff>
      <xdr:row>6</xdr:row>
      <xdr:rowOff>104775</xdr:rowOff>
    </xdr:to>
    <xdr:pic>
      <xdr:nvPicPr>
        <xdr:cNvPr id="10347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29760" y="354330"/>
          <a:ext cx="434467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123825</xdr:colOff>
      <xdr:row>10</xdr:row>
      <xdr:rowOff>85725</xdr:rowOff>
    </xdr:from>
    <xdr:to>
      <xdr:col>32</xdr:col>
      <xdr:colOff>190500</xdr:colOff>
      <xdr:row>20</xdr:row>
      <xdr:rowOff>29321</xdr:rowOff>
    </xdr:to>
    <xdr:pic>
      <xdr:nvPicPr>
        <xdr:cNvPr id="10348" name="Picture 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30440" y="1962150"/>
          <a:ext cx="3152775" cy="1810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266700</xdr:colOff>
      <xdr:row>21</xdr:row>
      <xdr:rowOff>76200</xdr:rowOff>
    </xdr:from>
    <xdr:to>
      <xdr:col>32</xdr:col>
      <xdr:colOff>266700</xdr:colOff>
      <xdr:row>30</xdr:row>
      <xdr:rowOff>9525</xdr:rowOff>
    </xdr:to>
    <xdr:pic>
      <xdr:nvPicPr>
        <xdr:cNvPr id="10349" name="Picture 12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556095" y="4002405"/>
          <a:ext cx="3703320" cy="1579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4" name="Table225" displayName="Table225" ref="A1:E221" totalsRowShown="0">
  <autoFilter ref="A1:E221"/>
  <tableColumns count="5">
    <tableColumn id="1" name="Date" dataDxfId="0"/>
    <tableColumn id="2" name="Close Price" dataDxfId="1"/>
    <tableColumn id="3" name="RETURN" dataDxfId="2"/>
    <tableColumn id="4" name="index" dataDxfId="3"/>
    <tableColumn id="5" name="indexRetur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1"/>
  <sheetViews>
    <sheetView workbookViewId="0">
      <selection activeCell="H8" sqref="H8"/>
    </sheetView>
  </sheetViews>
  <sheetFormatPr defaultColWidth="9" defaultRowHeight="14.4"/>
  <cols>
    <col min="1" max="1" width="13.1388888888889" customWidth="1"/>
    <col min="2" max="2" width="27.287037037037" customWidth="1"/>
    <col min="3" max="3" width="19.712962962963" customWidth="1"/>
    <col min="4" max="4" width="17.287037037037" customWidth="1"/>
    <col min="5" max="5" width="20.5740740740741" customWidth="1"/>
    <col min="8" max="8" width="27.287037037037" customWidth="1"/>
    <col min="9" max="9" width="14.85185185185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s="34">
        <v>43413</v>
      </c>
      <c r="B2">
        <v>45.25</v>
      </c>
      <c r="C2" s="3"/>
      <c r="D2" s="3">
        <v>10585.2</v>
      </c>
      <c r="E2" s="3"/>
      <c r="H2" s="9"/>
      <c r="I2" s="9" t="s">
        <v>5</v>
      </c>
      <c r="J2" s="9" t="s">
        <v>6</v>
      </c>
    </row>
    <row r="3" spans="1:10">
      <c r="A3" s="34">
        <v>43416</v>
      </c>
      <c r="B3">
        <v>43.1</v>
      </c>
      <c r="C3" s="3">
        <f t="shared" ref="C3:C66" si="0">(B3-B2)/B2</f>
        <v>-0.0475138121546961</v>
      </c>
      <c r="D3" s="3">
        <v>10482.2</v>
      </c>
      <c r="E3" s="3">
        <f>(D3-D2)/D2</f>
        <v>-0.0097305672070438</v>
      </c>
      <c r="H3" s="9"/>
      <c r="I3" s="9"/>
      <c r="J3" s="9"/>
    </row>
    <row r="4" spans="1:10">
      <c r="A4" s="34">
        <v>43417</v>
      </c>
      <c r="B4">
        <v>42.1</v>
      </c>
      <c r="C4" s="3">
        <f t="shared" si="0"/>
        <v>-0.0232018561484919</v>
      </c>
      <c r="D4" s="3">
        <v>10582.5</v>
      </c>
      <c r="E4" s="3">
        <f t="shared" ref="E4:E67" si="1">(D4-D3)/D3</f>
        <v>0.00956860201102815</v>
      </c>
      <c r="H4" s="9" t="s">
        <v>7</v>
      </c>
      <c r="I4" s="13">
        <f>AVERAGE(C3:C220)</f>
        <v>0.00174616386897512</v>
      </c>
      <c r="J4" s="13">
        <f>AVERAGE(E3:E220)</f>
        <v>0.000412589055231597</v>
      </c>
    </row>
    <row r="5" spans="1:10">
      <c r="A5" s="34">
        <v>43418</v>
      </c>
      <c r="B5">
        <v>42.7</v>
      </c>
      <c r="C5" s="3">
        <f t="shared" si="0"/>
        <v>0.0142517814726841</v>
      </c>
      <c r="D5" s="3">
        <v>10576.3</v>
      </c>
      <c r="E5" s="3">
        <f t="shared" si="1"/>
        <v>-0.000585872903378288</v>
      </c>
      <c r="H5" s="9" t="s">
        <v>8</v>
      </c>
      <c r="I5" s="13">
        <f>_xlfn.STDEV.P(C3:C220)</f>
        <v>0.0348676772701308</v>
      </c>
      <c r="J5" s="13">
        <f>_xlfn.STDEV.P(E3:E220)</f>
        <v>0.00924855601341002</v>
      </c>
    </row>
    <row r="6" spans="1:10">
      <c r="A6" s="34">
        <v>43419</v>
      </c>
      <c r="B6">
        <v>43.35</v>
      </c>
      <c r="C6" s="3">
        <f t="shared" si="0"/>
        <v>0.0152224824355972</v>
      </c>
      <c r="D6" s="3">
        <v>10616.7</v>
      </c>
      <c r="E6" s="3">
        <f t="shared" si="1"/>
        <v>0.00381986138819828</v>
      </c>
      <c r="H6" s="9" t="s">
        <v>9</v>
      </c>
      <c r="I6" s="13">
        <f>_xlfn.VAR.P(C3:C220)</f>
        <v>0.001215754918214</v>
      </c>
      <c r="J6" s="13">
        <f>_xlfn.VAR.P(E3:E220)</f>
        <v>8.55357883331827e-5</v>
      </c>
    </row>
    <row r="7" ht="14.45" customHeight="1" spans="1:10">
      <c r="A7" s="34">
        <v>43420</v>
      </c>
      <c r="B7">
        <v>42.35</v>
      </c>
      <c r="C7" s="3">
        <f t="shared" si="0"/>
        <v>-0.0230680507497117</v>
      </c>
      <c r="D7" s="3">
        <v>10682.2</v>
      </c>
      <c r="E7" s="3">
        <f t="shared" si="1"/>
        <v>0.006169525370407</v>
      </c>
      <c r="H7" s="9" t="s">
        <v>10</v>
      </c>
      <c r="I7" s="9">
        <f>_xlfn.COVARIANCE.P(C3:C220,E3:E220)</f>
        <v>0.000120845421580186</v>
      </c>
      <c r="J7" s="9"/>
    </row>
    <row r="8" spans="1:10">
      <c r="A8" s="34">
        <v>43423</v>
      </c>
      <c r="B8">
        <v>41.25</v>
      </c>
      <c r="C8" s="3">
        <f t="shared" si="0"/>
        <v>-0.025974025974026</v>
      </c>
      <c r="D8" s="3">
        <v>10763.4</v>
      </c>
      <c r="E8" s="3">
        <f t="shared" si="1"/>
        <v>0.00760143041695521</v>
      </c>
      <c r="H8" s="9" t="s">
        <v>11</v>
      </c>
      <c r="I8" s="9">
        <f>I7/J6</f>
        <v>1.41280537579736</v>
      </c>
      <c r="J8" s="9"/>
    </row>
    <row r="9" spans="1:10">
      <c r="A9" s="34">
        <v>43424</v>
      </c>
      <c r="B9">
        <v>41.45</v>
      </c>
      <c r="C9" s="3">
        <f t="shared" si="0"/>
        <v>0.00484848484848492</v>
      </c>
      <c r="D9" s="3">
        <v>10656.2</v>
      </c>
      <c r="E9" s="3">
        <f t="shared" si="1"/>
        <v>-0.00995967816860833</v>
      </c>
      <c r="H9" s="9" t="s">
        <v>12</v>
      </c>
      <c r="I9" s="9">
        <f>INTERCEPT(C3:C220,E3:E220)</f>
        <v>0.00116325583374877</v>
      </c>
      <c r="J9" s="9"/>
    </row>
    <row r="10" spans="1:10">
      <c r="A10" s="34">
        <v>43425</v>
      </c>
      <c r="B10">
        <v>43.5</v>
      </c>
      <c r="C10" s="3">
        <f t="shared" si="0"/>
        <v>0.0494571773220747</v>
      </c>
      <c r="D10" s="3">
        <v>10600.05</v>
      </c>
      <c r="E10" s="3">
        <f t="shared" si="1"/>
        <v>-0.00526923293481743</v>
      </c>
      <c r="H10" s="9" t="s">
        <v>13</v>
      </c>
      <c r="I10" s="9">
        <f>I8*J5</f>
        <v>0.0130664096541087</v>
      </c>
      <c r="J10" s="9"/>
    </row>
    <row r="11" spans="1:10">
      <c r="A11" s="34">
        <v>43426</v>
      </c>
      <c r="B11">
        <v>45.65</v>
      </c>
      <c r="C11" s="3">
        <f t="shared" si="0"/>
        <v>0.0494252873563218</v>
      </c>
      <c r="D11" s="3">
        <v>10526.75</v>
      </c>
      <c r="E11" s="3">
        <f t="shared" si="1"/>
        <v>-0.00691506172140691</v>
      </c>
      <c r="H11" s="9" t="s">
        <v>14</v>
      </c>
      <c r="I11" s="9">
        <f>I5-I10</f>
        <v>0.0218012676160221</v>
      </c>
      <c r="J11" s="9"/>
    </row>
    <row r="12" spans="1:10">
      <c r="A12" s="34">
        <v>43430</v>
      </c>
      <c r="B12">
        <v>47.9</v>
      </c>
      <c r="C12" s="3">
        <f t="shared" si="0"/>
        <v>0.0492880613362541</v>
      </c>
      <c r="D12" s="3">
        <v>10628.6</v>
      </c>
      <c r="E12" s="3">
        <f t="shared" si="1"/>
        <v>0.00967535089177575</v>
      </c>
      <c r="H12" s="9" t="s">
        <v>15</v>
      </c>
      <c r="I12" s="9">
        <f>I7/(I5*J5)</f>
        <v>0.374742761121687</v>
      </c>
      <c r="J12" s="9"/>
    </row>
    <row r="13" ht="21" spans="1:10">
      <c r="A13" s="34">
        <v>43431</v>
      </c>
      <c r="B13">
        <v>49.45</v>
      </c>
      <c r="C13" s="3">
        <f t="shared" si="0"/>
        <v>0.0323590814196243</v>
      </c>
      <c r="D13" s="3">
        <v>10685.6</v>
      </c>
      <c r="E13" s="3">
        <f t="shared" si="1"/>
        <v>0.00536288880943868</v>
      </c>
      <c r="H13" s="39"/>
      <c r="I13" s="39"/>
      <c r="J13" s="39"/>
    </row>
    <row r="14" spans="1:5">
      <c r="A14" s="34">
        <v>43432</v>
      </c>
      <c r="B14">
        <v>48.4</v>
      </c>
      <c r="C14" s="3">
        <f t="shared" si="0"/>
        <v>-0.0212335692618808</v>
      </c>
      <c r="D14" s="3">
        <v>10728.85</v>
      </c>
      <c r="E14" s="3">
        <f t="shared" si="1"/>
        <v>0.00404750318185221</v>
      </c>
    </row>
    <row r="15" spans="1:5">
      <c r="A15" s="34">
        <v>43433</v>
      </c>
      <c r="B15">
        <v>47.45</v>
      </c>
      <c r="C15" s="3">
        <f t="shared" si="0"/>
        <v>-0.0196280991735536</v>
      </c>
      <c r="D15" s="3">
        <v>10858.7</v>
      </c>
      <c r="E15" s="3">
        <f t="shared" si="1"/>
        <v>0.012102881483104</v>
      </c>
    </row>
    <row r="16" spans="1:5">
      <c r="A16" s="34">
        <v>43434</v>
      </c>
      <c r="B16">
        <v>46.75</v>
      </c>
      <c r="C16" s="3">
        <f t="shared" si="0"/>
        <v>-0.0147523709167545</v>
      </c>
      <c r="D16" s="3">
        <v>10876.75</v>
      </c>
      <c r="E16" s="3">
        <f t="shared" si="1"/>
        <v>0.00166226159669199</v>
      </c>
    </row>
    <row r="17" spans="1:5">
      <c r="A17" s="34">
        <v>43437</v>
      </c>
      <c r="B17">
        <v>46.05</v>
      </c>
      <c r="C17" s="3">
        <f t="shared" si="0"/>
        <v>-0.0149732620320856</v>
      </c>
      <c r="D17" s="3">
        <v>10883.75</v>
      </c>
      <c r="E17" s="3">
        <f t="shared" si="1"/>
        <v>0.000643574597191257</v>
      </c>
    </row>
    <row r="18" spans="1:5">
      <c r="A18" s="34">
        <v>43438</v>
      </c>
      <c r="B18">
        <v>45.1</v>
      </c>
      <c r="C18" s="3">
        <f t="shared" si="0"/>
        <v>-0.020629750271444</v>
      </c>
      <c r="D18" s="3">
        <v>10869.5</v>
      </c>
      <c r="E18" s="3">
        <f t="shared" si="1"/>
        <v>-0.00130929137475594</v>
      </c>
    </row>
    <row r="19" spans="1:5">
      <c r="A19" s="34">
        <v>43439</v>
      </c>
      <c r="B19">
        <v>46.8</v>
      </c>
      <c r="C19" s="3">
        <f t="shared" si="0"/>
        <v>0.0376940133037693</v>
      </c>
      <c r="D19" s="3">
        <v>10782.9</v>
      </c>
      <c r="E19" s="3">
        <f t="shared" si="1"/>
        <v>-0.00796724780348685</v>
      </c>
    </row>
    <row r="20" spans="1:5">
      <c r="A20" s="34">
        <v>43440</v>
      </c>
      <c r="B20">
        <v>45.2</v>
      </c>
      <c r="C20" s="3">
        <f t="shared" si="0"/>
        <v>-0.0341880341880341</v>
      </c>
      <c r="D20" s="3">
        <v>10601.15</v>
      </c>
      <c r="E20" s="3">
        <f t="shared" si="1"/>
        <v>-0.0168553914067644</v>
      </c>
    </row>
    <row r="21" spans="1:5">
      <c r="A21" s="34">
        <v>43441</v>
      </c>
      <c r="B21">
        <v>44.45</v>
      </c>
      <c r="C21" s="3">
        <f t="shared" si="0"/>
        <v>-0.0165929203539823</v>
      </c>
      <c r="D21" s="3">
        <v>10693.7</v>
      </c>
      <c r="E21" s="3">
        <f t="shared" si="1"/>
        <v>0.00873018493276683</v>
      </c>
    </row>
    <row r="22" spans="1:5">
      <c r="A22" s="34">
        <v>43444</v>
      </c>
      <c r="B22">
        <v>41.3</v>
      </c>
      <c r="C22" s="3">
        <f t="shared" si="0"/>
        <v>-0.0708661417322836</v>
      </c>
      <c r="D22" s="3">
        <v>10488.45</v>
      </c>
      <c r="E22" s="3">
        <f t="shared" si="1"/>
        <v>-0.019193543862274</v>
      </c>
    </row>
    <row r="23" spans="1:5">
      <c r="A23" s="34">
        <v>43445</v>
      </c>
      <c r="B23">
        <v>43.35</v>
      </c>
      <c r="C23" s="3">
        <f t="shared" si="0"/>
        <v>0.0496368038740921</v>
      </c>
      <c r="D23" s="3">
        <v>10549.15</v>
      </c>
      <c r="E23" s="3">
        <f t="shared" si="1"/>
        <v>0.00578731843122663</v>
      </c>
    </row>
    <row r="24" spans="1:5">
      <c r="A24" s="34">
        <v>43446</v>
      </c>
      <c r="B24">
        <v>44.8</v>
      </c>
      <c r="C24" s="3">
        <f t="shared" si="0"/>
        <v>0.0334486735870818</v>
      </c>
      <c r="D24" s="3">
        <v>10737.6</v>
      </c>
      <c r="E24" s="3">
        <f t="shared" si="1"/>
        <v>0.0178639985212079</v>
      </c>
    </row>
    <row r="25" spans="1:5">
      <c r="A25" s="34">
        <v>43447</v>
      </c>
      <c r="B25">
        <v>44.3</v>
      </c>
      <c r="C25" s="3">
        <f t="shared" si="0"/>
        <v>-0.0111607142857143</v>
      </c>
      <c r="D25" s="3">
        <v>10791.55</v>
      </c>
      <c r="E25" s="3">
        <f t="shared" si="1"/>
        <v>0.00502440023841444</v>
      </c>
    </row>
    <row r="26" spans="1:5">
      <c r="A26" s="34">
        <v>43448</v>
      </c>
      <c r="B26">
        <v>44.15</v>
      </c>
      <c r="C26" s="3">
        <f t="shared" si="0"/>
        <v>-0.00338600451467265</v>
      </c>
      <c r="D26" s="3">
        <v>10805.45</v>
      </c>
      <c r="E26" s="3">
        <f t="shared" si="1"/>
        <v>0.00128804481283981</v>
      </c>
    </row>
    <row r="27" spans="1:5">
      <c r="A27" s="34">
        <v>43451</v>
      </c>
      <c r="B27">
        <v>44.65</v>
      </c>
      <c r="C27" s="3">
        <f t="shared" si="0"/>
        <v>0.0113250283125708</v>
      </c>
      <c r="D27" s="3">
        <v>10888.35</v>
      </c>
      <c r="E27" s="3">
        <f t="shared" si="1"/>
        <v>0.00767205437996563</v>
      </c>
    </row>
    <row r="28" spans="1:5">
      <c r="A28" s="34">
        <v>43452</v>
      </c>
      <c r="B28">
        <v>44.25</v>
      </c>
      <c r="C28" s="3">
        <f t="shared" si="0"/>
        <v>-0.00895856662933927</v>
      </c>
      <c r="D28" s="3">
        <v>10908.7</v>
      </c>
      <c r="E28" s="3">
        <f t="shared" si="1"/>
        <v>0.00186897004596659</v>
      </c>
    </row>
    <row r="29" spans="1:5">
      <c r="A29" s="34">
        <v>43453</v>
      </c>
      <c r="B29">
        <v>44.15</v>
      </c>
      <c r="C29" s="3">
        <f t="shared" si="0"/>
        <v>-0.00225988700564975</v>
      </c>
      <c r="D29" s="3">
        <v>10967.3</v>
      </c>
      <c r="E29" s="3">
        <f t="shared" si="1"/>
        <v>0.00537185915828637</v>
      </c>
    </row>
    <row r="30" spans="1:5">
      <c r="A30" s="34">
        <v>43454</v>
      </c>
      <c r="B30">
        <v>43.95</v>
      </c>
      <c r="C30" s="3">
        <f t="shared" si="0"/>
        <v>-0.00453001132502822</v>
      </c>
      <c r="D30" s="3">
        <v>10951.7</v>
      </c>
      <c r="E30" s="3">
        <f t="shared" si="1"/>
        <v>-0.00142241025594253</v>
      </c>
    </row>
    <row r="31" spans="1:5">
      <c r="A31" s="34">
        <v>43455</v>
      </c>
      <c r="B31">
        <v>42.5</v>
      </c>
      <c r="C31" s="3">
        <f t="shared" si="0"/>
        <v>-0.0329920364050058</v>
      </c>
      <c r="D31" s="3">
        <v>10754</v>
      </c>
      <c r="E31" s="3">
        <f t="shared" si="1"/>
        <v>-0.0180519919281939</v>
      </c>
    </row>
    <row r="32" spans="1:5">
      <c r="A32" s="34">
        <v>43458</v>
      </c>
      <c r="B32">
        <v>42.15</v>
      </c>
      <c r="C32" s="3">
        <f t="shared" si="0"/>
        <v>-0.00823529411764709</v>
      </c>
      <c r="D32" s="3">
        <v>10663.5</v>
      </c>
      <c r="E32" s="3">
        <f t="shared" si="1"/>
        <v>-0.0084154733122559</v>
      </c>
    </row>
    <row r="33" spans="1:5">
      <c r="A33" s="34">
        <v>43460</v>
      </c>
      <c r="B33">
        <v>41.55</v>
      </c>
      <c r="C33" s="3">
        <f t="shared" si="0"/>
        <v>-0.0142348754448399</v>
      </c>
      <c r="D33" s="3">
        <v>10729.85</v>
      </c>
      <c r="E33" s="3">
        <f t="shared" si="1"/>
        <v>0.00622215970366206</v>
      </c>
    </row>
    <row r="34" spans="1:5">
      <c r="A34" s="34">
        <v>43461</v>
      </c>
      <c r="B34">
        <v>41.45</v>
      </c>
      <c r="C34" s="3">
        <f t="shared" si="0"/>
        <v>-0.0024067388688326</v>
      </c>
      <c r="D34" s="3">
        <v>10779.8</v>
      </c>
      <c r="E34" s="3">
        <f t="shared" si="1"/>
        <v>0.00465523749167033</v>
      </c>
    </row>
    <row r="35" spans="1:5">
      <c r="A35" s="34">
        <v>43462</v>
      </c>
      <c r="B35">
        <v>41.7</v>
      </c>
      <c r="C35" s="3">
        <f t="shared" si="0"/>
        <v>0.0060313630880579</v>
      </c>
      <c r="D35" s="3">
        <v>10859.9</v>
      </c>
      <c r="E35" s="3">
        <f t="shared" si="1"/>
        <v>0.00743056457448194</v>
      </c>
    </row>
    <row r="36" spans="1:5">
      <c r="A36" s="34">
        <v>43465</v>
      </c>
      <c r="B36">
        <v>41.85</v>
      </c>
      <c r="C36" s="3">
        <f t="shared" si="0"/>
        <v>0.00359712230215824</v>
      </c>
      <c r="D36" s="3">
        <v>10862.55</v>
      </c>
      <c r="E36" s="3">
        <f t="shared" si="1"/>
        <v>0.000244016979898492</v>
      </c>
    </row>
    <row r="37" spans="1:5">
      <c r="A37" s="34">
        <v>43466</v>
      </c>
      <c r="B37">
        <v>41.4</v>
      </c>
      <c r="C37" s="3">
        <f t="shared" si="0"/>
        <v>-0.0107526881720431</v>
      </c>
      <c r="D37" s="3">
        <v>10910.1</v>
      </c>
      <c r="E37" s="3">
        <f t="shared" si="1"/>
        <v>0.00437742519021787</v>
      </c>
    </row>
    <row r="38" spans="1:5">
      <c r="A38" s="34">
        <v>43467</v>
      </c>
      <c r="B38">
        <v>41.15</v>
      </c>
      <c r="C38" s="3">
        <f t="shared" si="0"/>
        <v>-0.00603864734299517</v>
      </c>
      <c r="D38" s="3">
        <v>10792.5</v>
      </c>
      <c r="E38" s="3">
        <f t="shared" si="1"/>
        <v>-0.0107790029422279</v>
      </c>
    </row>
    <row r="39" spans="1:5">
      <c r="A39" s="34">
        <v>43468</v>
      </c>
      <c r="B39">
        <v>40.95</v>
      </c>
      <c r="C39" s="3">
        <f t="shared" si="0"/>
        <v>-0.0048602673147022</v>
      </c>
      <c r="D39" s="3">
        <v>10672.25</v>
      </c>
      <c r="E39" s="3">
        <f t="shared" si="1"/>
        <v>-0.0111419967570072</v>
      </c>
    </row>
    <row r="40" spans="1:5">
      <c r="A40" s="34">
        <v>43469</v>
      </c>
      <c r="B40">
        <v>40.55</v>
      </c>
      <c r="C40" s="3">
        <f t="shared" si="0"/>
        <v>-0.00976800976800991</v>
      </c>
      <c r="D40" s="3">
        <v>10727.35</v>
      </c>
      <c r="E40" s="3">
        <f t="shared" si="1"/>
        <v>0.0051629225327368</v>
      </c>
    </row>
    <row r="41" spans="1:5">
      <c r="A41" s="34">
        <v>43472</v>
      </c>
      <c r="B41">
        <v>41.1</v>
      </c>
      <c r="C41" s="3">
        <f t="shared" si="0"/>
        <v>0.0135635018495685</v>
      </c>
      <c r="D41" s="3">
        <v>10771.8</v>
      </c>
      <c r="E41" s="3">
        <f t="shared" si="1"/>
        <v>0.00414361421972798</v>
      </c>
    </row>
    <row r="42" spans="1:5">
      <c r="A42" s="34">
        <v>43473</v>
      </c>
      <c r="B42">
        <v>40.75</v>
      </c>
      <c r="C42" s="3">
        <f t="shared" si="0"/>
        <v>-0.00851581508515819</v>
      </c>
      <c r="D42" s="3">
        <v>10802.15</v>
      </c>
      <c r="E42" s="3">
        <f t="shared" si="1"/>
        <v>0.0028175421006703</v>
      </c>
    </row>
    <row r="43" spans="1:5">
      <c r="A43" s="34">
        <v>43474</v>
      </c>
      <c r="B43">
        <v>40.65</v>
      </c>
      <c r="C43" s="3">
        <f t="shared" si="0"/>
        <v>-0.00245398773006138</v>
      </c>
      <c r="D43" s="3">
        <v>10855.15</v>
      </c>
      <c r="E43" s="3">
        <f t="shared" si="1"/>
        <v>0.00490643066426591</v>
      </c>
    </row>
    <row r="44" spans="1:5">
      <c r="A44" s="34">
        <v>43475</v>
      </c>
      <c r="B44">
        <v>40.65</v>
      </c>
      <c r="C44" s="3">
        <f t="shared" si="0"/>
        <v>0</v>
      </c>
      <c r="D44" s="3">
        <v>10821.6</v>
      </c>
      <c r="E44" s="3">
        <f t="shared" si="1"/>
        <v>-0.00309069888486104</v>
      </c>
    </row>
    <row r="45" spans="1:5">
      <c r="A45" s="34">
        <v>43476</v>
      </c>
      <c r="B45">
        <v>39.75</v>
      </c>
      <c r="C45" s="3">
        <f t="shared" si="0"/>
        <v>-0.022140221402214</v>
      </c>
      <c r="D45" s="3">
        <v>10794.95</v>
      </c>
      <c r="E45" s="3">
        <f t="shared" si="1"/>
        <v>-0.00246266725807641</v>
      </c>
    </row>
    <row r="46" spans="1:5">
      <c r="A46" s="34">
        <v>43479</v>
      </c>
      <c r="B46">
        <v>39.6</v>
      </c>
      <c r="C46" s="3">
        <f t="shared" si="0"/>
        <v>-0.00377358490566034</v>
      </c>
      <c r="D46" s="3">
        <v>10737.6</v>
      </c>
      <c r="E46" s="3">
        <f t="shared" si="1"/>
        <v>-0.00531266935002018</v>
      </c>
    </row>
    <row r="47" spans="1:5">
      <c r="A47" s="34">
        <v>43480</v>
      </c>
      <c r="B47">
        <v>38.75</v>
      </c>
      <c r="C47" s="3">
        <f t="shared" si="0"/>
        <v>-0.0214646464646465</v>
      </c>
      <c r="D47" s="3">
        <v>10886.8</v>
      </c>
      <c r="E47" s="3">
        <f t="shared" si="1"/>
        <v>0.0138950976009536</v>
      </c>
    </row>
    <row r="48" spans="1:5">
      <c r="A48" s="34">
        <v>43481</v>
      </c>
      <c r="B48">
        <v>39.15</v>
      </c>
      <c r="C48" s="3">
        <f t="shared" si="0"/>
        <v>0.0103225806451613</v>
      </c>
      <c r="D48" s="3">
        <v>10890.3</v>
      </c>
      <c r="E48" s="3">
        <f t="shared" si="1"/>
        <v>0.000321490245067421</v>
      </c>
    </row>
    <row r="49" spans="1:5">
      <c r="A49" s="34">
        <v>43482</v>
      </c>
      <c r="B49">
        <v>39.65</v>
      </c>
      <c r="C49" s="3">
        <f t="shared" si="0"/>
        <v>0.0127713920817369</v>
      </c>
      <c r="D49" s="3">
        <v>10905.2</v>
      </c>
      <c r="E49" s="3">
        <f t="shared" si="1"/>
        <v>0.00136819004067854</v>
      </c>
    </row>
    <row r="50" spans="1:5">
      <c r="A50" s="34">
        <v>43483</v>
      </c>
      <c r="B50">
        <v>38.75</v>
      </c>
      <c r="C50" s="3">
        <f t="shared" si="0"/>
        <v>-0.0226986128625473</v>
      </c>
      <c r="D50" s="3">
        <v>10906.95</v>
      </c>
      <c r="E50" s="3">
        <f t="shared" si="1"/>
        <v>0.000160473902358508</v>
      </c>
    </row>
    <row r="51" spans="1:5">
      <c r="A51" s="34">
        <v>43486</v>
      </c>
      <c r="B51">
        <v>37.95</v>
      </c>
      <c r="C51" s="3">
        <f t="shared" si="0"/>
        <v>-0.0206451612903225</v>
      </c>
      <c r="D51" s="3">
        <v>10961.85</v>
      </c>
      <c r="E51" s="3">
        <f t="shared" si="1"/>
        <v>0.00503348782198503</v>
      </c>
    </row>
    <row r="52" spans="1:5">
      <c r="A52" s="34">
        <v>43487</v>
      </c>
      <c r="B52">
        <v>37.75</v>
      </c>
      <c r="C52" s="3">
        <f t="shared" si="0"/>
        <v>-0.00527009222661404</v>
      </c>
      <c r="D52" s="3">
        <v>10922.75</v>
      </c>
      <c r="E52" s="3">
        <f t="shared" si="1"/>
        <v>-0.00356691616834753</v>
      </c>
    </row>
    <row r="53" spans="1:5">
      <c r="A53" s="34">
        <v>43488</v>
      </c>
      <c r="B53">
        <v>37.95</v>
      </c>
      <c r="C53" s="3">
        <f t="shared" si="0"/>
        <v>0.00529801324503319</v>
      </c>
      <c r="D53" s="3">
        <v>10831.5</v>
      </c>
      <c r="E53" s="3">
        <f t="shared" si="1"/>
        <v>-0.00835412327481632</v>
      </c>
    </row>
    <row r="54" spans="1:5">
      <c r="A54" s="34">
        <v>43489</v>
      </c>
      <c r="B54">
        <v>37.35</v>
      </c>
      <c r="C54" s="3">
        <f t="shared" si="0"/>
        <v>-0.0158102766798419</v>
      </c>
      <c r="D54" s="3">
        <v>10849.8</v>
      </c>
      <c r="E54" s="3">
        <f t="shared" si="1"/>
        <v>0.00168951668743935</v>
      </c>
    </row>
    <row r="55" spans="1:5">
      <c r="A55" s="34">
        <v>43490</v>
      </c>
      <c r="B55">
        <v>35.1</v>
      </c>
      <c r="C55" s="3">
        <f t="shared" si="0"/>
        <v>-0.0602409638554217</v>
      </c>
      <c r="D55" s="3">
        <v>10780.55</v>
      </c>
      <c r="E55" s="3">
        <f t="shared" si="1"/>
        <v>-0.00638260613098859</v>
      </c>
    </row>
    <row r="56" spans="1:5">
      <c r="A56" s="34">
        <v>43493</v>
      </c>
      <c r="B56">
        <v>32.5</v>
      </c>
      <c r="C56" s="3">
        <f t="shared" si="0"/>
        <v>-0.0740740740740741</v>
      </c>
      <c r="D56" s="3">
        <v>10661.55</v>
      </c>
      <c r="E56" s="3">
        <f t="shared" si="1"/>
        <v>-0.011038397855397</v>
      </c>
    </row>
    <row r="57" spans="1:5">
      <c r="A57" s="34">
        <v>43494</v>
      </c>
      <c r="B57">
        <v>34.9</v>
      </c>
      <c r="C57" s="3">
        <f t="shared" si="0"/>
        <v>0.0738461538461538</v>
      </c>
      <c r="D57" s="3">
        <v>10652.2</v>
      </c>
      <c r="E57" s="3">
        <f t="shared" si="1"/>
        <v>-0.000876983177867997</v>
      </c>
    </row>
    <row r="58" spans="1:5">
      <c r="A58" s="34">
        <v>43495</v>
      </c>
      <c r="B58">
        <v>37.3</v>
      </c>
      <c r="C58" s="3">
        <f t="shared" si="0"/>
        <v>0.0687679083094555</v>
      </c>
      <c r="D58" s="3">
        <v>10651.8</v>
      </c>
      <c r="E58" s="3">
        <f t="shared" si="1"/>
        <v>-3.75509284468424e-5</v>
      </c>
    </row>
    <row r="59" spans="1:5">
      <c r="A59" s="34">
        <v>43496</v>
      </c>
      <c r="B59">
        <v>35.6</v>
      </c>
      <c r="C59" s="3">
        <f t="shared" si="0"/>
        <v>-0.0455764075067023</v>
      </c>
      <c r="D59" s="3">
        <v>10830.95</v>
      </c>
      <c r="E59" s="3">
        <f t="shared" si="1"/>
        <v>0.0168187536378829</v>
      </c>
    </row>
    <row r="60" spans="1:5">
      <c r="A60" s="34">
        <v>43497</v>
      </c>
      <c r="B60">
        <v>35.75</v>
      </c>
      <c r="C60" s="3">
        <f t="shared" si="0"/>
        <v>0.00421348314606738</v>
      </c>
      <c r="D60" s="3">
        <v>10893.65</v>
      </c>
      <c r="E60" s="3">
        <f t="shared" si="1"/>
        <v>0.00578896588018585</v>
      </c>
    </row>
    <row r="61" spans="1:5">
      <c r="A61" s="34">
        <v>43500</v>
      </c>
      <c r="B61">
        <v>33.85</v>
      </c>
      <c r="C61" s="3">
        <f t="shared" si="0"/>
        <v>-0.0531468531468531</v>
      </c>
      <c r="D61" s="3">
        <v>10912.25</v>
      </c>
      <c r="E61" s="3">
        <f t="shared" si="1"/>
        <v>0.00170741670606274</v>
      </c>
    </row>
    <row r="62" spans="1:5">
      <c r="A62" s="34">
        <v>43501</v>
      </c>
      <c r="B62">
        <v>32.95</v>
      </c>
      <c r="C62" s="3">
        <f t="shared" si="0"/>
        <v>-0.0265878877400295</v>
      </c>
      <c r="D62" s="3">
        <v>10934.35</v>
      </c>
      <c r="E62" s="3">
        <f t="shared" si="1"/>
        <v>0.0020252468555981</v>
      </c>
    </row>
    <row r="63" spans="1:5">
      <c r="A63" s="34">
        <v>43502</v>
      </c>
      <c r="B63">
        <v>33.1</v>
      </c>
      <c r="C63" s="3">
        <f t="shared" si="0"/>
        <v>0.00455235204855838</v>
      </c>
      <c r="D63" s="3">
        <v>11062.45</v>
      </c>
      <c r="E63" s="3">
        <f t="shared" si="1"/>
        <v>0.01171537402772</v>
      </c>
    </row>
    <row r="64" spans="1:5">
      <c r="A64" s="34">
        <v>43503</v>
      </c>
      <c r="B64">
        <v>34.4</v>
      </c>
      <c r="C64" s="3">
        <f t="shared" si="0"/>
        <v>0.039274924471299</v>
      </c>
      <c r="D64" s="3">
        <v>11069.4</v>
      </c>
      <c r="E64" s="3">
        <f t="shared" si="1"/>
        <v>0.000628251427124996</v>
      </c>
    </row>
    <row r="65" spans="1:5">
      <c r="A65" s="34">
        <v>43504</v>
      </c>
      <c r="B65">
        <v>33.9</v>
      </c>
      <c r="C65" s="3">
        <f t="shared" si="0"/>
        <v>-0.0145348837209302</v>
      </c>
      <c r="D65" s="3">
        <v>10943.6</v>
      </c>
      <c r="E65" s="3">
        <f t="shared" si="1"/>
        <v>-0.0113646629446943</v>
      </c>
    </row>
    <row r="66" spans="1:5">
      <c r="A66" s="34">
        <v>43507</v>
      </c>
      <c r="B66">
        <v>32.85</v>
      </c>
      <c r="C66" s="3">
        <f t="shared" si="0"/>
        <v>-0.0309734513274335</v>
      </c>
      <c r="D66" s="3">
        <v>10888.8</v>
      </c>
      <c r="E66" s="3">
        <f t="shared" si="1"/>
        <v>-0.00500749296392422</v>
      </c>
    </row>
    <row r="67" spans="1:5">
      <c r="A67" s="34">
        <v>43508</v>
      </c>
      <c r="B67">
        <v>32.1</v>
      </c>
      <c r="C67" s="3">
        <f t="shared" ref="C67:C130" si="2">(B67-B66)/B66</f>
        <v>-0.0228310502283105</v>
      </c>
      <c r="D67" s="3">
        <v>10831.4</v>
      </c>
      <c r="E67" s="3">
        <f t="shared" si="1"/>
        <v>-0.00527147160384979</v>
      </c>
    </row>
    <row r="68" spans="1:5">
      <c r="A68" s="34">
        <v>43509</v>
      </c>
      <c r="B68">
        <v>32.4</v>
      </c>
      <c r="C68" s="3">
        <f t="shared" si="2"/>
        <v>0.00934579439252328</v>
      </c>
      <c r="D68" s="3">
        <v>10793.65</v>
      </c>
      <c r="E68" s="3">
        <f t="shared" ref="E68:E131" si="3">(D68-D67)/D67</f>
        <v>-0.00348523736543752</v>
      </c>
    </row>
    <row r="69" spans="1:5">
      <c r="A69" s="34">
        <v>43510</v>
      </c>
      <c r="B69">
        <v>31.95</v>
      </c>
      <c r="C69" s="3">
        <f t="shared" si="2"/>
        <v>-0.0138888888888889</v>
      </c>
      <c r="D69" s="3">
        <v>10746.05</v>
      </c>
      <c r="E69" s="3">
        <f t="shared" si="3"/>
        <v>-0.00441000032426476</v>
      </c>
    </row>
    <row r="70" spans="1:5">
      <c r="A70" s="34">
        <v>43511</v>
      </c>
      <c r="B70">
        <v>31</v>
      </c>
      <c r="C70" s="3">
        <f t="shared" si="2"/>
        <v>-0.0297339593114241</v>
      </c>
      <c r="D70" s="3">
        <v>10724.4</v>
      </c>
      <c r="E70" s="3">
        <f t="shared" si="3"/>
        <v>-0.00201469377119962</v>
      </c>
    </row>
    <row r="71" spans="1:5">
      <c r="A71" s="34">
        <v>43514</v>
      </c>
      <c r="B71">
        <v>30.25</v>
      </c>
      <c r="C71" s="3">
        <f t="shared" si="2"/>
        <v>-0.0241935483870968</v>
      </c>
      <c r="D71" s="3">
        <v>10640.95</v>
      </c>
      <c r="E71" s="3">
        <f t="shared" si="3"/>
        <v>-0.00778132109954859</v>
      </c>
    </row>
    <row r="72" spans="1:5">
      <c r="A72" s="34">
        <v>43515</v>
      </c>
      <c r="B72">
        <v>30.8</v>
      </c>
      <c r="C72" s="3">
        <f t="shared" si="2"/>
        <v>0.0181818181818182</v>
      </c>
      <c r="D72" s="3">
        <v>10604.35</v>
      </c>
      <c r="E72" s="3">
        <f t="shared" si="3"/>
        <v>-0.00343954252204929</v>
      </c>
    </row>
    <row r="73" spans="1:5">
      <c r="A73" s="34">
        <v>43516</v>
      </c>
      <c r="B73">
        <v>30.95</v>
      </c>
      <c r="C73" s="3">
        <f t="shared" si="2"/>
        <v>0.00487012987012982</v>
      </c>
      <c r="D73" s="3">
        <v>10735.45</v>
      </c>
      <c r="E73" s="3">
        <f t="shared" si="3"/>
        <v>0.0123628510941265</v>
      </c>
    </row>
    <row r="74" spans="1:5">
      <c r="A74" s="34">
        <v>43517</v>
      </c>
      <c r="B74">
        <v>30.85</v>
      </c>
      <c r="C74" s="3">
        <f t="shared" si="2"/>
        <v>-0.00323101777059767</v>
      </c>
      <c r="D74" s="3">
        <v>10789.85</v>
      </c>
      <c r="E74" s="3">
        <f t="shared" si="3"/>
        <v>0.00506732367995749</v>
      </c>
    </row>
    <row r="75" spans="1:5">
      <c r="A75" s="34">
        <v>43518</v>
      </c>
      <c r="B75">
        <v>32.7</v>
      </c>
      <c r="C75" s="3">
        <f t="shared" si="2"/>
        <v>0.059967585089141</v>
      </c>
      <c r="D75" s="3">
        <v>10791.65</v>
      </c>
      <c r="E75" s="3">
        <f t="shared" si="3"/>
        <v>0.000166823449816195</v>
      </c>
    </row>
    <row r="76" spans="1:5">
      <c r="A76" s="34">
        <v>43521</v>
      </c>
      <c r="B76">
        <v>32.95</v>
      </c>
      <c r="C76" s="3">
        <f t="shared" si="2"/>
        <v>0.00764525993883792</v>
      </c>
      <c r="D76" s="3">
        <v>10880.1</v>
      </c>
      <c r="E76" s="3">
        <f t="shared" si="3"/>
        <v>0.00819615165428834</v>
      </c>
    </row>
    <row r="77" spans="1:5">
      <c r="A77" s="34">
        <v>43522</v>
      </c>
      <c r="B77">
        <v>32.9</v>
      </c>
      <c r="C77" s="3">
        <f t="shared" si="2"/>
        <v>-0.00151745068285294</v>
      </c>
      <c r="D77" s="3">
        <v>10835.3</v>
      </c>
      <c r="E77" s="3">
        <f t="shared" si="3"/>
        <v>-0.00411760921315071</v>
      </c>
    </row>
    <row r="78" spans="1:5">
      <c r="A78" s="34">
        <v>43523</v>
      </c>
      <c r="B78">
        <v>32.9</v>
      </c>
      <c r="C78" s="3">
        <f t="shared" si="2"/>
        <v>0</v>
      </c>
      <c r="D78" s="3">
        <v>10806.65</v>
      </c>
      <c r="E78" s="3">
        <f t="shared" si="3"/>
        <v>-0.00264413537234776</v>
      </c>
    </row>
    <row r="79" spans="1:5">
      <c r="A79" s="34">
        <v>43524</v>
      </c>
      <c r="B79">
        <v>33.05</v>
      </c>
      <c r="C79" s="3">
        <f t="shared" si="2"/>
        <v>0.00455927051671728</v>
      </c>
      <c r="D79" s="3">
        <v>10792.5</v>
      </c>
      <c r="E79" s="3">
        <f t="shared" si="3"/>
        <v>-0.00130937894722228</v>
      </c>
    </row>
    <row r="80" spans="1:5">
      <c r="A80" s="34">
        <v>43525</v>
      </c>
      <c r="B80">
        <v>34.2</v>
      </c>
      <c r="C80" s="3">
        <f t="shared" si="2"/>
        <v>0.0347957639939487</v>
      </c>
      <c r="D80" s="3">
        <v>10863.5</v>
      </c>
      <c r="E80" s="3">
        <f t="shared" si="3"/>
        <v>0.00657864257586287</v>
      </c>
    </row>
    <row r="81" spans="1:5">
      <c r="A81" s="34">
        <v>43529</v>
      </c>
      <c r="B81">
        <v>36.25</v>
      </c>
      <c r="C81" s="3">
        <f t="shared" si="2"/>
        <v>0.0599415204678362</v>
      </c>
      <c r="D81" s="3">
        <v>10987.45</v>
      </c>
      <c r="E81" s="3">
        <f t="shared" si="3"/>
        <v>0.0114097666497907</v>
      </c>
    </row>
    <row r="82" spans="1:5">
      <c r="A82" s="34">
        <v>43530</v>
      </c>
      <c r="B82">
        <v>35.4</v>
      </c>
      <c r="C82" s="3">
        <f t="shared" si="2"/>
        <v>-0.023448275862069</v>
      </c>
      <c r="D82" s="3">
        <v>11053</v>
      </c>
      <c r="E82" s="3">
        <f t="shared" si="3"/>
        <v>0.00596589745573352</v>
      </c>
    </row>
    <row r="83" spans="1:5">
      <c r="A83" s="34">
        <v>43531</v>
      </c>
      <c r="B83">
        <v>35.6</v>
      </c>
      <c r="C83" s="3">
        <f t="shared" si="2"/>
        <v>0.00564971751412437</v>
      </c>
      <c r="D83" s="3">
        <v>11058.2</v>
      </c>
      <c r="E83" s="3">
        <f t="shared" si="3"/>
        <v>0.000470460508459308</v>
      </c>
    </row>
    <row r="84" spans="1:5">
      <c r="A84" s="34">
        <v>43532</v>
      </c>
      <c r="B84">
        <v>35</v>
      </c>
      <c r="C84" s="3">
        <f t="shared" si="2"/>
        <v>-0.0168539325842697</v>
      </c>
      <c r="D84" s="3">
        <v>11035.4</v>
      </c>
      <c r="E84" s="3">
        <f t="shared" si="3"/>
        <v>-0.00206181837912147</v>
      </c>
    </row>
    <row r="85" spans="1:5">
      <c r="A85" s="34">
        <v>43535</v>
      </c>
      <c r="B85">
        <v>36.15</v>
      </c>
      <c r="C85" s="3">
        <f t="shared" si="2"/>
        <v>0.0328571428571428</v>
      </c>
      <c r="D85" s="3">
        <v>11168.05</v>
      </c>
      <c r="E85" s="3">
        <f t="shared" si="3"/>
        <v>0.0120204070536636</v>
      </c>
    </row>
    <row r="86" spans="1:5">
      <c r="A86" s="34">
        <v>43536</v>
      </c>
      <c r="B86">
        <v>39.1</v>
      </c>
      <c r="C86" s="3">
        <f t="shared" si="2"/>
        <v>0.0816044260027663</v>
      </c>
      <c r="D86" s="3">
        <v>11301.2</v>
      </c>
      <c r="E86" s="3">
        <f t="shared" si="3"/>
        <v>0.011922403642534</v>
      </c>
    </row>
    <row r="87" spans="1:5">
      <c r="A87" s="34">
        <v>43537</v>
      </c>
      <c r="B87">
        <v>39.75</v>
      </c>
      <c r="C87" s="3">
        <f t="shared" si="2"/>
        <v>0.0166240409207161</v>
      </c>
      <c r="D87" s="3">
        <v>11341.7</v>
      </c>
      <c r="E87" s="3">
        <f t="shared" si="3"/>
        <v>0.00358369022758645</v>
      </c>
    </row>
    <row r="88" spans="1:5">
      <c r="A88" s="34">
        <v>43538</v>
      </c>
      <c r="B88">
        <v>38.55</v>
      </c>
      <c r="C88" s="3">
        <f t="shared" si="2"/>
        <v>-0.0301886792452831</v>
      </c>
      <c r="D88" s="3">
        <v>11343.25</v>
      </c>
      <c r="E88" s="3">
        <f t="shared" si="3"/>
        <v>0.000136663815830014</v>
      </c>
    </row>
    <row r="89" spans="1:5">
      <c r="A89" s="34">
        <v>43539</v>
      </c>
      <c r="B89">
        <v>37.8</v>
      </c>
      <c r="C89" s="3">
        <f t="shared" si="2"/>
        <v>-0.0194552529182879</v>
      </c>
      <c r="D89" s="3">
        <v>11426.85</v>
      </c>
      <c r="E89" s="3">
        <f t="shared" si="3"/>
        <v>0.00737002181914358</v>
      </c>
    </row>
    <row r="90" spans="1:5">
      <c r="A90" s="34">
        <v>43542</v>
      </c>
      <c r="B90">
        <v>37.4</v>
      </c>
      <c r="C90" s="3">
        <f t="shared" si="2"/>
        <v>-0.0105820105820105</v>
      </c>
      <c r="D90" s="3">
        <v>11462.2</v>
      </c>
      <c r="E90" s="3">
        <f t="shared" si="3"/>
        <v>0.00309359097214021</v>
      </c>
    </row>
    <row r="91" spans="1:5">
      <c r="A91" s="34">
        <v>43543</v>
      </c>
      <c r="B91">
        <v>37.1</v>
      </c>
      <c r="C91" s="3">
        <f t="shared" si="2"/>
        <v>-0.00802139037433148</v>
      </c>
      <c r="D91" s="3">
        <v>11532.4</v>
      </c>
      <c r="E91" s="3">
        <f t="shared" si="3"/>
        <v>0.0061244787213623</v>
      </c>
    </row>
    <row r="92" spans="1:5">
      <c r="A92" s="34">
        <v>43544</v>
      </c>
      <c r="B92">
        <v>36.45</v>
      </c>
      <c r="C92" s="3">
        <f t="shared" si="2"/>
        <v>-0.0175202156334231</v>
      </c>
      <c r="D92" s="3">
        <v>11521.05</v>
      </c>
      <c r="E92" s="3">
        <f t="shared" si="3"/>
        <v>-0.000984183691165791</v>
      </c>
    </row>
    <row r="93" spans="1:5">
      <c r="A93" s="34">
        <v>43546</v>
      </c>
      <c r="B93">
        <v>36</v>
      </c>
      <c r="C93" s="3">
        <f t="shared" si="2"/>
        <v>-0.0123456790123458</v>
      </c>
      <c r="D93" s="3">
        <v>11456.9</v>
      </c>
      <c r="E93" s="3">
        <f t="shared" si="3"/>
        <v>-0.00556806888261049</v>
      </c>
    </row>
    <row r="94" spans="1:5">
      <c r="A94" s="34">
        <v>43549</v>
      </c>
      <c r="B94">
        <v>35.15</v>
      </c>
      <c r="C94" s="3">
        <f t="shared" si="2"/>
        <v>-0.0236111111111112</v>
      </c>
      <c r="D94" s="3">
        <v>11354.25</v>
      </c>
      <c r="E94" s="3">
        <f t="shared" si="3"/>
        <v>-0.00895966622733895</v>
      </c>
    </row>
    <row r="95" spans="1:5">
      <c r="A95" s="34">
        <v>43550</v>
      </c>
      <c r="B95">
        <v>35.95</v>
      </c>
      <c r="C95" s="3">
        <f t="shared" si="2"/>
        <v>0.0227596017069703</v>
      </c>
      <c r="D95" s="3">
        <v>11483.25</v>
      </c>
      <c r="E95" s="3">
        <f t="shared" si="3"/>
        <v>0.0113613845036</v>
      </c>
    </row>
    <row r="96" spans="1:5">
      <c r="A96" s="34">
        <v>43551</v>
      </c>
      <c r="B96">
        <v>35.55</v>
      </c>
      <c r="C96" s="3">
        <f t="shared" si="2"/>
        <v>-0.0111265646731573</v>
      </c>
      <c r="D96" s="3">
        <v>11445.05</v>
      </c>
      <c r="E96" s="3">
        <f t="shared" si="3"/>
        <v>-0.00332658437289101</v>
      </c>
    </row>
    <row r="97" spans="1:5">
      <c r="A97" s="34">
        <v>43552</v>
      </c>
      <c r="B97">
        <v>35.85</v>
      </c>
      <c r="C97" s="3">
        <f t="shared" si="2"/>
        <v>0.00843881856540096</v>
      </c>
      <c r="D97" s="3">
        <v>11570</v>
      </c>
      <c r="E97" s="3">
        <f t="shared" si="3"/>
        <v>0.0109173834976694</v>
      </c>
    </row>
    <row r="98" spans="1:5">
      <c r="A98" s="34">
        <v>43553</v>
      </c>
      <c r="B98">
        <v>37.15</v>
      </c>
      <c r="C98" s="3">
        <f t="shared" si="2"/>
        <v>0.0362622036262203</v>
      </c>
      <c r="D98" s="3">
        <v>11623.9</v>
      </c>
      <c r="E98" s="3">
        <f t="shared" si="3"/>
        <v>0.00465859982713912</v>
      </c>
    </row>
    <row r="99" spans="1:5">
      <c r="A99" s="34">
        <v>43556</v>
      </c>
      <c r="B99">
        <v>38.7</v>
      </c>
      <c r="C99" s="3">
        <f t="shared" si="2"/>
        <v>0.0417227456258413</v>
      </c>
      <c r="D99" s="3">
        <v>11669.15</v>
      </c>
      <c r="E99" s="3">
        <f t="shared" si="3"/>
        <v>0.00389284147317166</v>
      </c>
    </row>
    <row r="100" spans="1:5">
      <c r="A100" s="34">
        <v>43557</v>
      </c>
      <c r="B100">
        <v>37.75</v>
      </c>
      <c r="C100" s="3">
        <f t="shared" si="2"/>
        <v>-0.0245478036175711</v>
      </c>
      <c r="D100" s="3">
        <v>11713.2</v>
      </c>
      <c r="E100" s="3">
        <f t="shared" si="3"/>
        <v>0.00377491076899355</v>
      </c>
    </row>
    <row r="101" spans="1:5">
      <c r="A101" s="34">
        <v>43558</v>
      </c>
      <c r="B101">
        <v>37.25</v>
      </c>
      <c r="C101" s="3">
        <f t="shared" si="2"/>
        <v>-0.0132450331125828</v>
      </c>
      <c r="D101" s="3">
        <v>11643.95</v>
      </c>
      <c r="E101" s="3">
        <f t="shared" si="3"/>
        <v>-0.00591213331967353</v>
      </c>
    </row>
    <row r="102" spans="1:5">
      <c r="A102" s="34">
        <v>43559</v>
      </c>
      <c r="B102">
        <v>36.95</v>
      </c>
      <c r="C102" s="3">
        <f t="shared" si="2"/>
        <v>-0.00805369127516771</v>
      </c>
      <c r="D102" s="3">
        <v>11598</v>
      </c>
      <c r="E102" s="3">
        <f t="shared" si="3"/>
        <v>-0.00394625535149161</v>
      </c>
    </row>
    <row r="103" spans="1:5">
      <c r="A103" s="34">
        <v>43560</v>
      </c>
      <c r="B103">
        <v>36.65</v>
      </c>
      <c r="C103" s="3">
        <f t="shared" si="2"/>
        <v>-0.00811907983761852</v>
      </c>
      <c r="D103" s="3">
        <v>11665.95</v>
      </c>
      <c r="E103" s="3">
        <f t="shared" si="3"/>
        <v>0.00585876875323338</v>
      </c>
    </row>
    <row r="104" spans="1:5">
      <c r="A104" s="34">
        <v>43563</v>
      </c>
      <c r="B104">
        <v>36.25</v>
      </c>
      <c r="C104" s="3">
        <f t="shared" si="2"/>
        <v>-0.0109140518417462</v>
      </c>
      <c r="D104" s="3">
        <v>11604.5</v>
      </c>
      <c r="E104" s="3">
        <f t="shared" si="3"/>
        <v>-0.00526746643008077</v>
      </c>
    </row>
    <row r="105" spans="1:5">
      <c r="A105" s="34">
        <v>43564</v>
      </c>
      <c r="B105">
        <v>37</v>
      </c>
      <c r="C105" s="3">
        <f t="shared" si="2"/>
        <v>0.0206896551724138</v>
      </c>
      <c r="D105" s="3">
        <v>11671.95</v>
      </c>
      <c r="E105" s="3">
        <f t="shared" si="3"/>
        <v>0.00581240036192862</v>
      </c>
    </row>
    <row r="106" spans="1:5">
      <c r="A106" s="34">
        <v>43565</v>
      </c>
      <c r="B106">
        <v>36.95</v>
      </c>
      <c r="C106" s="3">
        <f t="shared" si="2"/>
        <v>-0.00135135135135127</v>
      </c>
      <c r="D106" s="3">
        <v>11584.3</v>
      </c>
      <c r="E106" s="3">
        <f t="shared" si="3"/>
        <v>-0.00750945643187312</v>
      </c>
    </row>
    <row r="107" spans="1:5">
      <c r="A107" s="34">
        <v>43566</v>
      </c>
      <c r="B107">
        <v>36</v>
      </c>
      <c r="C107" s="3">
        <f t="shared" si="2"/>
        <v>-0.0257104194857917</v>
      </c>
      <c r="D107" s="3">
        <v>11596.7</v>
      </c>
      <c r="E107" s="3">
        <f t="shared" si="3"/>
        <v>0.00107041426758643</v>
      </c>
    </row>
    <row r="108" spans="1:5">
      <c r="A108" s="34">
        <v>43567</v>
      </c>
      <c r="B108">
        <v>37</v>
      </c>
      <c r="C108" s="3">
        <f t="shared" si="2"/>
        <v>0.0277777777777778</v>
      </c>
      <c r="D108" s="3">
        <v>11643.45</v>
      </c>
      <c r="E108" s="3">
        <f t="shared" si="3"/>
        <v>0.00403131925461554</v>
      </c>
    </row>
    <row r="109" spans="1:5">
      <c r="A109" s="34">
        <v>43570</v>
      </c>
      <c r="B109">
        <v>37.45</v>
      </c>
      <c r="C109" s="3">
        <f t="shared" si="2"/>
        <v>0.0121621621621622</v>
      </c>
      <c r="D109" s="3">
        <v>11690.35</v>
      </c>
      <c r="E109" s="3">
        <f t="shared" si="3"/>
        <v>0.00402801575134515</v>
      </c>
    </row>
    <row r="110" spans="1:5">
      <c r="A110" s="34">
        <v>43571</v>
      </c>
      <c r="B110">
        <v>44.5</v>
      </c>
      <c r="C110" s="3">
        <f t="shared" si="2"/>
        <v>0.188251001335113</v>
      </c>
      <c r="D110" s="3">
        <v>11787.15</v>
      </c>
      <c r="E110" s="3">
        <f t="shared" si="3"/>
        <v>0.00828033377957027</v>
      </c>
    </row>
    <row r="111" spans="1:5">
      <c r="A111" s="34">
        <v>43573</v>
      </c>
      <c r="B111">
        <v>45</v>
      </c>
      <c r="C111" s="3">
        <f t="shared" si="2"/>
        <v>0.0112359550561798</v>
      </c>
      <c r="D111" s="3">
        <v>11752.8</v>
      </c>
      <c r="E111" s="3">
        <f t="shared" si="3"/>
        <v>-0.00291419045316301</v>
      </c>
    </row>
    <row r="112" spans="1:5">
      <c r="A112" s="34">
        <v>43577</v>
      </c>
      <c r="B112">
        <v>44.75</v>
      </c>
      <c r="C112" s="3">
        <f t="shared" si="2"/>
        <v>-0.00555555555555556</v>
      </c>
      <c r="D112" s="3">
        <v>11594.45</v>
      </c>
      <c r="E112" s="3">
        <f t="shared" si="3"/>
        <v>-0.0134733850656864</v>
      </c>
    </row>
    <row r="113" spans="1:5">
      <c r="A113" s="34">
        <v>43578</v>
      </c>
      <c r="B113">
        <v>44.2</v>
      </c>
      <c r="C113" s="3">
        <f t="shared" si="2"/>
        <v>-0.012290502793296</v>
      </c>
      <c r="D113" s="3">
        <v>11575.95</v>
      </c>
      <c r="E113" s="3">
        <f t="shared" si="3"/>
        <v>-0.00159559099396694</v>
      </c>
    </row>
    <row r="114" spans="1:5">
      <c r="A114" s="34">
        <v>43579</v>
      </c>
      <c r="B114">
        <v>44.7</v>
      </c>
      <c r="C114" s="3">
        <f t="shared" si="2"/>
        <v>0.0113122171945701</v>
      </c>
      <c r="D114" s="3">
        <v>11726.15</v>
      </c>
      <c r="E114" s="3">
        <f t="shared" si="3"/>
        <v>0.0129751769833144</v>
      </c>
    </row>
    <row r="115" spans="1:5">
      <c r="A115" s="34">
        <v>43580</v>
      </c>
      <c r="B115">
        <v>43.8</v>
      </c>
      <c r="C115" s="3">
        <f t="shared" si="2"/>
        <v>-0.0201342281879196</v>
      </c>
      <c r="D115" s="3">
        <v>11641.8</v>
      </c>
      <c r="E115" s="3">
        <f t="shared" si="3"/>
        <v>-0.00719332432213475</v>
      </c>
    </row>
    <row r="116" spans="1:5">
      <c r="A116" s="34">
        <v>43581</v>
      </c>
      <c r="B116">
        <v>43</v>
      </c>
      <c r="C116" s="3">
        <f t="shared" si="2"/>
        <v>-0.0182648401826483</v>
      </c>
      <c r="D116" s="3">
        <v>11754.65</v>
      </c>
      <c r="E116" s="3">
        <f t="shared" si="3"/>
        <v>0.00969351818447322</v>
      </c>
    </row>
    <row r="117" spans="1:5">
      <c r="A117" s="34">
        <v>43585</v>
      </c>
      <c r="B117">
        <v>40.05</v>
      </c>
      <c r="C117" s="3">
        <f t="shared" si="2"/>
        <v>-0.0686046511627908</v>
      </c>
      <c r="D117" s="3">
        <v>11748.15</v>
      </c>
      <c r="E117" s="3">
        <f t="shared" si="3"/>
        <v>-0.000552972653375473</v>
      </c>
    </row>
    <row r="118" spans="1:5">
      <c r="A118" s="34">
        <v>43587</v>
      </c>
      <c r="B118">
        <v>41.8</v>
      </c>
      <c r="C118" s="3">
        <f t="shared" si="2"/>
        <v>0.0436953807740325</v>
      </c>
      <c r="D118" s="3">
        <v>11724.75</v>
      </c>
      <c r="E118" s="3">
        <f t="shared" si="3"/>
        <v>-0.00199180296472207</v>
      </c>
    </row>
    <row r="119" spans="1:5">
      <c r="A119" s="34">
        <v>43588</v>
      </c>
      <c r="B119">
        <v>41.9</v>
      </c>
      <c r="C119" s="3">
        <f t="shared" si="2"/>
        <v>0.00239234449760769</v>
      </c>
      <c r="D119" s="3">
        <v>11712.25</v>
      </c>
      <c r="E119" s="3">
        <f t="shared" si="3"/>
        <v>-0.00106612081281051</v>
      </c>
    </row>
    <row r="120" spans="1:5">
      <c r="A120" s="34">
        <v>43591</v>
      </c>
      <c r="B120">
        <v>40.2</v>
      </c>
      <c r="C120" s="3">
        <f t="shared" si="2"/>
        <v>-0.0405727923627684</v>
      </c>
      <c r="D120" s="3">
        <v>11598.25</v>
      </c>
      <c r="E120" s="3">
        <f t="shared" si="3"/>
        <v>-0.00973339879186322</v>
      </c>
    </row>
    <row r="121" spans="1:5">
      <c r="A121" s="34">
        <v>43592</v>
      </c>
      <c r="B121">
        <v>39.45</v>
      </c>
      <c r="C121" s="3">
        <f t="shared" si="2"/>
        <v>-0.0186567164179104</v>
      </c>
      <c r="D121" s="3">
        <v>11497.9</v>
      </c>
      <c r="E121" s="3">
        <f t="shared" si="3"/>
        <v>-0.00865216735283343</v>
      </c>
    </row>
    <row r="122" spans="1:5">
      <c r="A122" s="34">
        <v>43593</v>
      </c>
      <c r="B122">
        <v>38.05</v>
      </c>
      <c r="C122" s="3">
        <f t="shared" si="2"/>
        <v>-0.0354879594423322</v>
      </c>
      <c r="D122" s="3">
        <v>11359.45</v>
      </c>
      <c r="E122" s="3">
        <f t="shared" si="3"/>
        <v>-0.0120413292862174</v>
      </c>
    </row>
    <row r="123" spans="1:5">
      <c r="A123" s="34">
        <v>43594</v>
      </c>
      <c r="B123">
        <v>39.15</v>
      </c>
      <c r="C123" s="3">
        <f t="shared" si="2"/>
        <v>0.0289093298291722</v>
      </c>
      <c r="D123" s="3">
        <v>11301.8</v>
      </c>
      <c r="E123" s="3">
        <f t="shared" si="3"/>
        <v>-0.00507506965566127</v>
      </c>
    </row>
    <row r="124" spans="1:5">
      <c r="A124" s="34">
        <v>43595</v>
      </c>
      <c r="B124">
        <v>39.1</v>
      </c>
      <c r="C124" s="3">
        <f t="shared" si="2"/>
        <v>-0.00127713920817362</v>
      </c>
      <c r="D124" s="3">
        <v>11278.9</v>
      </c>
      <c r="E124" s="3">
        <f t="shared" si="3"/>
        <v>-0.00202622591091681</v>
      </c>
    </row>
    <row r="125" spans="1:5">
      <c r="A125" s="34">
        <v>43598</v>
      </c>
      <c r="B125">
        <v>37.8</v>
      </c>
      <c r="C125" s="3">
        <f t="shared" si="2"/>
        <v>-0.0332480818414323</v>
      </c>
      <c r="D125" s="3">
        <v>11148.2</v>
      </c>
      <c r="E125" s="3">
        <f t="shared" si="3"/>
        <v>-0.0115880094690084</v>
      </c>
    </row>
    <row r="126" spans="1:5">
      <c r="A126" s="34">
        <v>43599</v>
      </c>
      <c r="B126">
        <v>37.7</v>
      </c>
      <c r="C126" s="3">
        <f t="shared" si="2"/>
        <v>-0.0026455026455025</v>
      </c>
      <c r="D126" s="3">
        <v>11222.05</v>
      </c>
      <c r="E126" s="3">
        <f t="shared" si="3"/>
        <v>0.00662438779354502</v>
      </c>
    </row>
    <row r="127" spans="1:5">
      <c r="A127" s="34">
        <v>43600</v>
      </c>
      <c r="B127">
        <v>37.5</v>
      </c>
      <c r="C127" s="3">
        <f t="shared" si="2"/>
        <v>-0.00530503978779848</v>
      </c>
      <c r="D127" s="3">
        <v>11157</v>
      </c>
      <c r="E127" s="3">
        <f t="shared" si="3"/>
        <v>-0.00579662361155041</v>
      </c>
    </row>
    <row r="128" spans="1:5">
      <c r="A128" s="34">
        <v>43601</v>
      </c>
      <c r="B128">
        <v>36.6</v>
      </c>
      <c r="C128" s="3">
        <f t="shared" si="2"/>
        <v>-0.024</v>
      </c>
      <c r="D128" s="3">
        <v>11257.1</v>
      </c>
      <c r="E128" s="3">
        <f t="shared" si="3"/>
        <v>0.00897194586358343</v>
      </c>
    </row>
    <row r="129" spans="1:5">
      <c r="A129" s="34">
        <v>43602</v>
      </c>
      <c r="B129">
        <v>37.4</v>
      </c>
      <c r="C129" s="3">
        <f t="shared" si="2"/>
        <v>0.0218579234972677</v>
      </c>
      <c r="D129" s="3">
        <v>11407.15</v>
      </c>
      <c r="E129" s="3">
        <f t="shared" si="3"/>
        <v>0.0133293654671273</v>
      </c>
    </row>
    <row r="130" spans="1:5">
      <c r="A130" s="34">
        <v>43605</v>
      </c>
      <c r="B130">
        <v>43.1</v>
      </c>
      <c r="C130" s="3">
        <f t="shared" si="2"/>
        <v>0.1524064171123</v>
      </c>
      <c r="D130" s="3">
        <v>11828.25</v>
      </c>
      <c r="E130" s="3">
        <f t="shared" si="3"/>
        <v>0.0369154433841933</v>
      </c>
    </row>
    <row r="131" spans="1:5">
      <c r="A131" s="34">
        <v>43606</v>
      </c>
      <c r="B131">
        <v>43.35</v>
      </c>
      <c r="C131" s="3">
        <f t="shared" ref="C131:C194" si="4">(B131-B130)/B130</f>
        <v>0.00580046403712297</v>
      </c>
      <c r="D131" s="3">
        <v>11709.1</v>
      </c>
      <c r="E131" s="3">
        <f t="shared" si="3"/>
        <v>-0.0100733413649525</v>
      </c>
    </row>
    <row r="132" spans="1:5">
      <c r="A132" s="34">
        <v>43607</v>
      </c>
      <c r="B132">
        <v>43.95</v>
      </c>
      <c r="C132" s="3">
        <f t="shared" si="4"/>
        <v>0.013840830449827</v>
      </c>
      <c r="D132" s="3">
        <v>11737.9</v>
      </c>
      <c r="E132" s="3">
        <f t="shared" ref="E132:E195" si="5">(D132-D131)/D131</f>
        <v>0.00245962541954542</v>
      </c>
    </row>
    <row r="133" spans="1:5">
      <c r="A133" s="34">
        <v>43608</v>
      </c>
      <c r="B133">
        <v>43.4</v>
      </c>
      <c r="C133" s="3">
        <f t="shared" si="4"/>
        <v>-0.0125142207053471</v>
      </c>
      <c r="D133" s="3">
        <v>11657.05</v>
      </c>
      <c r="E133" s="3">
        <f t="shared" si="5"/>
        <v>-0.00688794418081602</v>
      </c>
    </row>
    <row r="134" spans="1:5">
      <c r="A134" s="34">
        <v>43609</v>
      </c>
      <c r="B134">
        <v>42.3</v>
      </c>
      <c r="C134" s="3">
        <f t="shared" si="4"/>
        <v>-0.0253456221198157</v>
      </c>
      <c r="D134" s="3">
        <v>11844.1</v>
      </c>
      <c r="E134" s="3">
        <f t="shared" si="5"/>
        <v>0.0160460837004217</v>
      </c>
    </row>
    <row r="135" spans="1:5">
      <c r="A135" s="34">
        <v>43612</v>
      </c>
      <c r="B135">
        <v>43.15</v>
      </c>
      <c r="C135" s="3">
        <f t="shared" si="4"/>
        <v>0.0200945626477542</v>
      </c>
      <c r="D135" s="3">
        <v>11924.75</v>
      </c>
      <c r="E135" s="3">
        <f t="shared" si="5"/>
        <v>0.00680929745611736</v>
      </c>
    </row>
    <row r="136" spans="1:5">
      <c r="A136" s="34">
        <v>43613</v>
      </c>
      <c r="B136">
        <v>45</v>
      </c>
      <c r="C136" s="3">
        <f t="shared" si="4"/>
        <v>0.0428736964078795</v>
      </c>
      <c r="D136" s="3">
        <v>11928.75</v>
      </c>
      <c r="E136" s="3">
        <f t="shared" si="5"/>
        <v>0.000335436801610097</v>
      </c>
    </row>
    <row r="137" spans="1:5">
      <c r="A137" s="34">
        <v>43614</v>
      </c>
      <c r="B137">
        <v>44.7</v>
      </c>
      <c r="C137" s="3">
        <f t="shared" si="4"/>
        <v>-0.0066666666666666</v>
      </c>
      <c r="D137" s="3">
        <v>11861.1</v>
      </c>
      <c r="E137" s="3">
        <f t="shared" si="5"/>
        <v>-0.00567117258723669</v>
      </c>
    </row>
    <row r="138" spans="1:5">
      <c r="A138" s="34">
        <v>43615</v>
      </c>
      <c r="B138">
        <v>44.6</v>
      </c>
      <c r="C138" s="3">
        <f t="shared" si="4"/>
        <v>-0.00223713646532442</v>
      </c>
      <c r="D138" s="3">
        <v>11945.9</v>
      </c>
      <c r="E138" s="3">
        <f t="shared" si="5"/>
        <v>0.00714942121725635</v>
      </c>
    </row>
    <row r="139" spans="1:5">
      <c r="A139" s="34">
        <v>43616</v>
      </c>
      <c r="B139">
        <v>43.3</v>
      </c>
      <c r="C139" s="3">
        <f t="shared" si="4"/>
        <v>-0.0291479820627804</v>
      </c>
      <c r="D139" s="3">
        <v>11922.8</v>
      </c>
      <c r="E139" s="3">
        <f t="shared" si="5"/>
        <v>-0.00193371784461617</v>
      </c>
    </row>
    <row r="140" spans="1:5">
      <c r="A140" s="34">
        <v>43619</v>
      </c>
      <c r="B140">
        <v>44.1</v>
      </c>
      <c r="C140" s="3">
        <f t="shared" si="4"/>
        <v>0.0184757505773673</v>
      </c>
      <c r="D140" s="3">
        <v>12088.55</v>
      </c>
      <c r="E140" s="3">
        <f t="shared" si="5"/>
        <v>0.0139019357868957</v>
      </c>
    </row>
    <row r="141" spans="1:5">
      <c r="A141" s="34">
        <v>43620</v>
      </c>
      <c r="B141">
        <v>45.2</v>
      </c>
      <c r="C141" s="3">
        <f t="shared" si="4"/>
        <v>0.0249433106575964</v>
      </c>
      <c r="D141" s="3">
        <v>12021.65</v>
      </c>
      <c r="E141" s="3">
        <f t="shared" si="5"/>
        <v>-0.00553416249260661</v>
      </c>
    </row>
    <row r="142" spans="1:5">
      <c r="A142" s="34">
        <v>43622</v>
      </c>
      <c r="B142">
        <v>44.35</v>
      </c>
      <c r="C142" s="3">
        <f t="shared" si="4"/>
        <v>-0.0188053097345133</v>
      </c>
      <c r="D142" s="3">
        <v>11843.75</v>
      </c>
      <c r="E142" s="3">
        <f t="shared" si="5"/>
        <v>-0.0147983013978946</v>
      </c>
    </row>
    <row r="143" spans="1:5">
      <c r="A143" s="34">
        <v>43623</v>
      </c>
      <c r="B143">
        <v>43.25</v>
      </c>
      <c r="C143" s="3">
        <f t="shared" si="4"/>
        <v>-0.0248027057497182</v>
      </c>
      <c r="D143" s="3">
        <v>11870.65</v>
      </c>
      <c r="E143" s="3">
        <f t="shared" si="5"/>
        <v>0.00227124010554087</v>
      </c>
    </row>
    <row r="144" spans="1:5">
      <c r="A144" s="34">
        <v>43626</v>
      </c>
      <c r="B144">
        <v>42.9</v>
      </c>
      <c r="C144" s="3">
        <f t="shared" si="4"/>
        <v>-0.00809248554913298</v>
      </c>
      <c r="D144" s="3">
        <v>11922.7</v>
      </c>
      <c r="E144" s="3">
        <f t="shared" si="5"/>
        <v>0.004384764103061</v>
      </c>
    </row>
    <row r="145" spans="1:5">
      <c r="A145" s="34">
        <v>43627</v>
      </c>
      <c r="B145">
        <v>42.55</v>
      </c>
      <c r="C145" s="3">
        <f t="shared" si="4"/>
        <v>-0.00815850815850819</v>
      </c>
      <c r="D145" s="3">
        <v>11965.6</v>
      </c>
      <c r="E145" s="3">
        <f t="shared" si="5"/>
        <v>0.00359817826499028</v>
      </c>
    </row>
    <row r="146" spans="1:5">
      <c r="A146" s="34">
        <v>43628</v>
      </c>
      <c r="B146">
        <v>43.15</v>
      </c>
      <c r="C146" s="3">
        <f t="shared" si="4"/>
        <v>0.0141010575793185</v>
      </c>
      <c r="D146" s="3">
        <v>11906.2</v>
      </c>
      <c r="E146" s="3">
        <f t="shared" si="5"/>
        <v>-0.00496423079494548</v>
      </c>
    </row>
    <row r="147" spans="1:5">
      <c r="A147" s="34">
        <v>43629</v>
      </c>
      <c r="B147">
        <v>43.4</v>
      </c>
      <c r="C147" s="3">
        <f t="shared" si="4"/>
        <v>0.00579374275782155</v>
      </c>
      <c r="D147" s="3">
        <v>11914.05</v>
      </c>
      <c r="E147" s="3">
        <f t="shared" si="5"/>
        <v>0.000659320354101102</v>
      </c>
    </row>
    <row r="148" spans="1:5">
      <c r="A148" s="34">
        <v>43630</v>
      </c>
      <c r="B148">
        <v>42.6</v>
      </c>
      <c r="C148" s="3">
        <f t="shared" si="4"/>
        <v>-0.0184331797235022</v>
      </c>
      <c r="D148" s="3">
        <v>11823.3</v>
      </c>
      <c r="E148" s="3">
        <f t="shared" si="5"/>
        <v>-0.00761705717199441</v>
      </c>
    </row>
    <row r="149" spans="1:5">
      <c r="A149" s="34">
        <v>43633</v>
      </c>
      <c r="B149">
        <v>41.65</v>
      </c>
      <c r="C149" s="3">
        <f t="shared" si="4"/>
        <v>-0.0223004694835681</v>
      </c>
      <c r="D149" s="3">
        <v>11672.15</v>
      </c>
      <c r="E149" s="3">
        <f t="shared" si="5"/>
        <v>-0.0127840788950631</v>
      </c>
    </row>
    <row r="150" spans="1:5">
      <c r="A150" s="34">
        <v>43634</v>
      </c>
      <c r="B150">
        <v>40.8</v>
      </c>
      <c r="C150" s="3">
        <f t="shared" si="4"/>
        <v>-0.0204081632653062</v>
      </c>
      <c r="D150" s="3">
        <v>11691.5</v>
      </c>
      <c r="E150" s="3">
        <f t="shared" si="5"/>
        <v>0.00165779226620634</v>
      </c>
    </row>
    <row r="151" spans="1:5">
      <c r="A151" s="34">
        <v>43635</v>
      </c>
      <c r="B151">
        <v>39.75</v>
      </c>
      <c r="C151" s="3">
        <f t="shared" si="4"/>
        <v>-0.025735294117647</v>
      </c>
      <c r="D151" s="3">
        <v>11691.45</v>
      </c>
      <c r="E151" s="3">
        <f t="shared" si="5"/>
        <v>-4.27661121321237e-6</v>
      </c>
    </row>
    <row r="152" spans="1:5">
      <c r="A152" s="34">
        <v>43636</v>
      </c>
      <c r="B152">
        <v>40.95</v>
      </c>
      <c r="C152" s="3">
        <f t="shared" si="4"/>
        <v>0.0301886792452831</v>
      </c>
      <c r="D152" s="3">
        <v>11831.75</v>
      </c>
      <c r="E152" s="3">
        <f t="shared" si="5"/>
        <v>0.0120002223847341</v>
      </c>
    </row>
    <row r="153" spans="1:5">
      <c r="A153" s="34">
        <v>43637</v>
      </c>
      <c r="B153">
        <v>41.25</v>
      </c>
      <c r="C153" s="3">
        <f t="shared" si="4"/>
        <v>0.00732600732600726</v>
      </c>
      <c r="D153" s="3">
        <v>11724.1</v>
      </c>
      <c r="E153" s="3">
        <f t="shared" si="5"/>
        <v>-0.0090984004902064</v>
      </c>
    </row>
    <row r="154" spans="1:5">
      <c r="A154" s="34">
        <v>43640</v>
      </c>
      <c r="B154">
        <v>41.15</v>
      </c>
      <c r="C154" s="3">
        <f t="shared" si="4"/>
        <v>-0.00242424242424246</v>
      </c>
      <c r="D154" s="3">
        <v>11699.65</v>
      </c>
      <c r="E154" s="3">
        <f t="shared" si="5"/>
        <v>-0.00208544792350805</v>
      </c>
    </row>
    <row r="155" spans="1:5">
      <c r="A155" s="34">
        <v>43641</v>
      </c>
      <c r="B155">
        <v>41.35</v>
      </c>
      <c r="C155" s="3">
        <f t="shared" si="4"/>
        <v>0.00486026731470238</v>
      </c>
      <c r="D155" s="3">
        <v>11796.45</v>
      </c>
      <c r="E155" s="3">
        <f t="shared" si="5"/>
        <v>0.00827375177889946</v>
      </c>
    </row>
    <row r="156" spans="1:5">
      <c r="A156" s="34">
        <v>43642</v>
      </c>
      <c r="B156">
        <v>41.5</v>
      </c>
      <c r="C156" s="3">
        <f t="shared" si="4"/>
        <v>0.00362756952841593</v>
      </c>
      <c r="D156" s="3">
        <v>11847.55</v>
      </c>
      <c r="E156" s="3">
        <f t="shared" si="5"/>
        <v>0.00433181168910974</v>
      </c>
    </row>
    <row r="157" spans="1:5">
      <c r="A157" s="34">
        <v>43643</v>
      </c>
      <c r="B157">
        <v>42.35</v>
      </c>
      <c r="C157" s="3">
        <f t="shared" si="4"/>
        <v>0.0204819277108434</v>
      </c>
      <c r="D157" s="3">
        <v>11841.55</v>
      </c>
      <c r="E157" s="3">
        <f t="shared" si="5"/>
        <v>-0.000506433819650476</v>
      </c>
    </row>
    <row r="158" spans="1:5">
      <c r="A158" s="34">
        <v>43644</v>
      </c>
      <c r="B158">
        <v>44.4</v>
      </c>
      <c r="C158" s="3">
        <f t="shared" si="4"/>
        <v>0.0484061393152302</v>
      </c>
      <c r="D158" s="3">
        <v>11788.85</v>
      </c>
      <c r="E158" s="3">
        <f t="shared" si="5"/>
        <v>-0.00445043089798201</v>
      </c>
    </row>
    <row r="159" spans="1:5">
      <c r="A159" s="34">
        <v>43647</v>
      </c>
      <c r="B159">
        <v>45.5</v>
      </c>
      <c r="C159" s="3">
        <f t="shared" si="4"/>
        <v>0.0247747747747748</v>
      </c>
      <c r="D159" s="3">
        <v>11865.6</v>
      </c>
      <c r="E159" s="3">
        <f t="shared" si="5"/>
        <v>0.0065103890540638</v>
      </c>
    </row>
    <row r="160" spans="1:5">
      <c r="A160" s="34">
        <v>43648</v>
      </c>
      <c r="B160">
        <v>50.2</v>
      </c>
      <c r="C160" s="3">
        <f t="shared" si="4"/>
        <v>0.103296703296703</v>
      </c>
      <c r="D160" s="3">
        <v>11910.3</v>
      </c>
      <c r="E160" s="3">
        <f t="shared" si="5"/>
        <v>0.00376719255663421</v>
      </c>
    </row>
    <row r="161" spans="1:5">
      <c r="A161" s="34">
        <v>43649</v>
      </c>
      <c r="B161">
        <v>52</v>
      </c>
      <c r="C161" s="3">
        <f t="shared" si="4"/>
        <v>0.0358565737051792</v>
      </c>
      <c r="D161" s="3">
        <v>11916.75</v>
      </c>
      <c r="E161" s="3">
        <f t="shared" si="5"/>
        <v>0.000541548071837043</v>
      </c>
    </row>
    <row r="162" spans="1:5">
      <c r="A162" s="34">
        <v>43650</v>
      </c>
      <c r="B162">
        <v>51.05</v>
      </c>
      <c r="C162" s="3">
        <f t="shared" si="4"/>
        <v>-0.0182692307692308</v>
      </c>
      <c r="D162" s="3">
        <v>11946.75</v>
      </c>
      <c r="E162" s="3">
        <f t="shared" si="5"/>
        <v>0.00251746491283278</v>
      </c>
    </row>
    <row r="163" spans="1:5">
      <c r="A163" s="34">
        <v>43651</v>
      </c>
      <c r="B163">
        <v>47.6</v>
      </c>
      <c r="C163" s="3">
        <f t="shared" si="4"/>
        <v>-0.0675808031341821</v>
      </c>
      <c r="D163" s="3">
        <v>11811.15</v>
      </c>
      <c r="E163" s="3">
        <f t="shared" si="5"/>
        <v>-0.0113503672546927</v>
      </c>
    </row>
    <row r="164" spans="1:5">
      <c r="A164" s="34">
        <v>43654</v>
      </c>
      <c r="B164">
        <v>44.85</v>
      </c>
      <c r="C164" s="3">
        <f t="shared" si="4"/>
        <v>-0.0577731092436975</v>
      </c>
      <c r="D164" s="3">
        <v>11558.6</v>
      </c>
      <c r="E164" s="3">
        <f t="shared" si="5"/>
        <v>-0.0213823378756513</v>
      </c>
    </row>
    <row r="165" spans="1:5">
      <c r="A165" s="34">
        <v>43655</v>
      </c>
      <c r="B165">
        <v>49.6</v>
      </c>
      <c r="C165" s="3">
        <f t="shared" si="4"/>
        <v>0.105908584169454</v>
      </c>
      <c r="D165" s="3">
        <v>11555.9</v>
      </c>
      <c r="E165" s="3">
        <f t="shared" si="5"/>
        <v>-0.000233592303566239</v>
      </c>
    </row>
    <row r="166" spans="1:5">
      <c r="A166" s="34">
        <v>43656</v>
      </c>
      <c r="B166">
        <v>49.1</v>
      </c>
      <c r="C166" s="3">
        <f t="shared" si="4"/>
        <v>-0.0100806451612903</v>
      </c>
      <c r="D166" s="3">
        <v>11498.9</v>
      </c>
      <c r="E166" s="3">
        <f t="shared" si="5"/>
        <v>-0.00493254527990031</v>
      </c>
    </row>
    <row r="167" spans="1:5">
      <c r="A167" s="34">
        <v>43657</v>
      </c>
      <c r="B167">
        <v>49.45</v>
      </c>
      <c r="C167" s="3">
        <f t="shared" si="4"/>
        <v>0.00712830957230145</v>
      </c>
      <c r="D167" s="3">
        <v>11582.9</v>
      </c>
      <c r="E167" s="3">
        <f t="shared" si="5"/>
        <v>0.00730504656967188</v>
      </c>
    </row>
    <row r="168" spans="1:5">
      <c r="A168" s="34">
        <v>43658</v>
      </c>
      <c r="B168">
        <v>49.55</v>
      </c>
      <c r="C168" s="3">
        <f t="shared" si="4"/>
        <v>0.00202224469160757</v>
      </c>
      <c r="D168" s="3">
        <v>11552.5</v>
      </c>
      <c r="E168" s="3">
        <f t="shared" si="5"/>
        <v>-0.00262455861658131</v>
      </c>
    </row>
    <row r="169" spans="1:5">
      <c r="A169" s="34">
        <v>43661</v>
      </c>
      <c r="B169">
        <v>48.5</v>
      </c>
      <c r="C169" s="3">
        <f t="shared" si="4"/>
        <v>-0.0211907164480322</v>
      </c>
      <c r="D169" s="3">
        <v>11588.35</v>
      </c>
      <c r="E169" s="3">
        <f t="shared" si="5"/>
        <v>0.00310322441030083</v>
      </c>
    </row>
    <row r="170" spans="1:5">
      <c r="A170" s="34">
        <v>43662</v>
      </c>
      <c r="B170">
        <v>49.2</v>
      </c>
      <c r="C170" s="3">
        <f t="shared" si="4"/>
        <v>0.0144329896907217</v>
      </c>
      <c r="D170" s="3">
        <v>11662.6</v>
      </c>
      <c r="E170" s="3">
        <f t="shared" si="5"/>
        <v>0.00640729698360854</v>
      </c>
    </row>
    <row r="171" spans="1:5">
      <c r="A171" s="34">
        <v>43663</v>
      </c>
      <c r="B171">
        <v>48.45</v>
      </c>
      <c r="C171" s="3">
        <f t="shared" si="4"/>
        <v>-0.0152439024390244</v>
      </c>
      <c r="D171" s="3">
        <v>11687.5</v>
      </c>
      <c r="E171" s="3">
        <f t="shared" si="5"/>
        <v>0.00213502992471658</v>
      </c>
    </row>
    <row r="172" spans="1:5">
      <c r="A172" s="34">
        <v>43664</v>
      </c>
      <c r="B172">
        <v>47.5</v>
      </c>
      <c r="C172" s="3">
        <f t="shared" si="4"/>
        <v>-0.019607843137255</v>
      </c>
      <c r="D172" s="3">
        <v>11596.9</v>
      </c>
      <c r="E172" s="3">
        <f t="shared" si="5"/>
        <v>-0.00775187165775404</v>
      </c>
    </row>
    <row r="173" spans="1:5">
      <c r="A173" s="34">
        <v>43665</v>
      </c>
      <c r="B173">
        <v>45.8</v>
      </c>
      <c r="C173" s="3">
        <f t="shared" si="4"/>
        <v>-0.0357894736842106</v>
      </c>
      <c r="D173" s="3">
        <v>11419.25</v>
      </c>
      <c r="E173" s="3">
        <f t="shared" si="5"/>
        <v>-0.0153187489760194</v>
      </c>
    </row>
    <row r="174" spans="1:5">
      <c r="A174" s="34">
        <v>43668</v>
      </c>
      <c r="B174">
        <v>46.8</v>
      </c>
      <c r="C174" s="3">
        <f t="shared" si="4"/>
        <v>0.0218340611353712</v>
      </c>
      <c r="D174" s="3">
        <v>11346.2</v>
      </c>
      <c r="E174" s="3">
        <f t="shared" si="5"/>
        <v>-0.0063970926286752</v>
      </c>
    </row>
    <row r="175" spans="1:5">
      <c r="A175" s="34">
        <v>43669</v>
      </c>
      <c r="B175">
        <v>48.8</v>
      </c>
      <c r="C175" s="3">
        <f t="shared" si="4"/>
        <v>0.0427350427350427</v>
      </c>
      <c r="D175" s="3">
        <v>11331.05</v>
      </c>
      <c r="E175" s="3">
        <f t="shared" si="5"/>
        <v>-0.0013352488057677</v>
      </c>
    </row>
    <row r="176" spans="1:5">
      <c r="A176" s="34">
        <v>43670</v>
      </c>
      <c r="B176">
        <v>48.45</v>
      </c>
      <c r="C176" s="3">
        <f t="shared" si="4"/>
        <v>-0.00717213114754087</v>
      </c>
      <c r="D176" s="3">
        <v>11271.3</v>
      </c>
      <c r="E176" s="3">
        <f t="shared" si="5"/>
        <v>-0.00527312120235989</v>
      </c>
    </row>
    <row r="177" spans="1:5">
      <c r="A177" s="34">
        <v>43671</v>
      </c>
      <c r="B177">
        <v>48.8</v>
      </c>
      <c r="C177" s="3">
        <f t="shared" si="4"/>
        <v>0.00722394220846221</v>
      </c>
      <c r="D177" s="3">
        <v>11252.15</v>
      </c>
      <c r="E177" s="3">
        <f t="shared" si="5"/>
        <v>-0.00169900543859179</v>
      </c>
    </row>
    <row r="178" spans="1:5">
      <c r="A178" s="34">
        <v>43672</v>
      </c>
      <c r="B178">
        <v>49.6</v>
      </c>
      <c r="C178" s="3">
        <f t="shared" si="4"/>
        <v>0.0163934426229509</v>
      </c>
      <c r="D178" s="3">
        <v>11284.3</v>
      </c>
      <c r="E178" s="3">
        <f t="shared" si="5"/>
        <v>0.00285723172904731</v>
      </c>
    </row>
    <row r="179" spans="1:5">
      <c r="A179" s="34">
        <v>43675</v>
      </c>
      <c r="B179">
        <v>48.8</v>
      </c>
      <c r="C179" s="3">
        <f t="shared" si="4"/>
        <v>-0.0161290322580646</v>
      </c>
      <c r="D179" s="3">
        <v>11189.2</v>
      </c>
      <c r="E179" s="3">
        <f t="shared" si="5"/>
        <v>-0.00842763840025509</v>
      </c>
    </row>
    <row r="180" spans="1:5">
      <c r="A180" s="34">
        <v>43676</v>
      </c>
      <c r="B180">
        <v>46.4</v>
      </c>
      <c r="C180" s="3">
        <f t="shared" si="4"/>
        <v>-0.0491803278688524</v>
      </c>
      <c r="D180" s="3">
        <v>11085.4</v>
      </c>
      <c r="E180" s="3">
        <f t="shared" si="5"/>
        <v>-0.00927680263110867</v>
      </c>
    </row>
    <row r="181" spans="1:5">
      <c r="A181" s="34">
        <v>43677</v>
      </c>
      <c r="B181">
        <v>46.8</v>
      </c>
      <c r="C181" s="3">
        <f t="shared" si="4"/>
        <v>0.00862068965517238</v>
      </c>
      <c r="D181" s="3">
        <v>11118</v>
      </c>
      <c r="E181" s="3">
        <f t="shared" si="5"/>
        <v>0.00294080502282285</v>
      </c>
    </row>
    <row r="182" spans="1:5">
      <c r="A182" s="34">
        <v>43678</v>
      </c>
      <c r="B182">
        <v>45.6</v>
      </c>
      <c r="C182" s="3">
        <f t="shared" si="4"/>
        <v>-0.0256410256410255</v>
      </c>
      <c r="D182" s="3">
        <v>10980</v>
      </c>
      <c r="E182" s="3">
        <f t="shared" si="5"/>
        <v>-0.0124123043712898</v>
      </c>
    </row>
    <row r="183" spans="1:5">
      <c r="A183" s="34">
        <v>43679</v>
      </c>
      <c r="B183">
        <v>46.85</v>
      </c>
      <c r="C183" s="3">
        <f t="shared" si="4"/>
        <v>0.0274122807017544</v>
      </c>
      <c r="D183" s="3">
        <v>10997.35</v>
      </c>
      <c r="E183" s="3">
        <f t="shared" si="5"/>
        <v>0.00158014571949001</v>
      </c>
    </row>
    <row r="184" spans="1:5">
      <c r="A184" s="34">
        <v>43682</v>
      </c>
      <c r="B184">
        <v>45.8</v>
      </c>
      <c r="C184" s="3">
        <f t="shared" si="4"/>
        <v>-0.0224119530416223</v>
      </c>
      <c r="D184" s="3">
        <v>10862.6</v>
      </c>
      <c r="E184" s="3">
        <f t="shared" si="5"/>
        <v>-0.0122529518474905</v>
      </c>
    </row>
    <row r="185" spans="1:5">
      <c r="A185" s="34">
        <v>43683</v>
      </c>
      <c r="B185">
        <v>47.5</v>
      </c>
      <c r="C185" s="3">
        <f t="shared" si="4"/>
        <v>0.0371179039301311</v>
      </c>
      <c r="D185" s="3">
        <v>10948.25</v>
      </c>
      <c r="E185" s="3">
        <f t="shared" si="5"/>
        <v>0.00788485261355473</v>
      </c>
    </row>
    <row r="186" spans="1:5">
      <c r="A186" s="34">
        <v>43684</v>
      </c>
      <c r="B186">
        <v>47.8</v>
      </c>
      <c r="C186" s="3">
        <f t="shared" si="4"/>
        <v>0.00631578947368415</v>
      </c>
      <c r="D186" s="3">
        <v>10855.5</v>
      </c>
      <c r="E186" s="3">
        <f t="shared" si="5"/>
        <v>-0.00847167355513438</v>
      </c>
    </row>
    <row r="187" spans="1:5">
      <c r="A187" s="34">
        <v>43685</v>
      </c>
      <c r="B187">
        <v>47.35</v>
      </c>
      <c r="C187" s="3">
        <f t="shared" si="4"/>
        <v>-0.00941422594142251</v>
      </c>
      <c r="D187" s="3">
        <v>11032.45</v>
      </c>
      <c r="E187" s="3">
        <f t="shared" si="5"/>
        <v>0.0163004928377321</v>
      </c>
    </row>
    <row r="188" spans="1:5">
      <c r="A188" s="34">
        <v>43686</v>
      </c>
      <c r="B188">
        <v>46.4</v>
      </c>
      <c r="C188" s="3">
        <f t="shared" si="4"/>
        <v>-0.0200633579725449</v>
      </c>
      <c r="D188" s="3">
        <v>11109.65</v>
      </c>
      <c r="E188" s="3">
        <f t="shared" si="5"/>
        <v>0.00699753907790191</v>
      </c>
    </row>
    <row r="189" spans="1:5">
      <c r="A189" s="34">
        <v>43690</v>
      </c>
      <c r="B189">
        <v>46.5</v>
      </c>
      <c r="C189" s="3">
        <f t="shared" si="4"/>
        <v>0.00215517241379313</v>
      </c>
      <c r="D189" s="3">
        <v>10925.85</v>
      </c>
      <c r="E189" s="3">
        <f t="shared" si="5"/>
        <v>-0.016544175559086</v>
      </c>
    </row>
    <row r="190" spans="1:5">
      <c r="A190" s="34">
        <v>43691</v>
      </c>
      <c r="B190">
        <v>46.6</v>
      </c>
      <c r="C190" s="3">
        <f t="shared" si="4"/>
        <v>0.00215053763440863</v>
      </c>
      <c r="D190" s="3">
        <v>11029.4</v>
      </c>
      <c r="E190" s="3">
        <f t="shared" si="5"/>
        <v>0.00947752348787502</v>
      </c>
    </row>
    <row r="191" spans="1:5">
      <c r="A191" s="34">
        <v>43693</v>
      </c>
      <c r="B191">
        <v>46.85</v>
      </c>
      <c r="C191" s="3">
        <f t="shared" si="4"/>
        <v>0.00536480686695279</v>
      </c>
      <c r="D191" s="3">
        <v>11047.8</v>
      </c>
      <c r="E191" s="3">
        <f t="shared" si="5"/>
        <v>0.00166826844615298</v>
      </c>
    </row>
    <row r="192" spans="1:5">
      <c r="A192" s="34">
        <v>43696</v>
      </c>
      <c r="B192">
        <v>46.35</v>
      </c>
      <c r="C192" s="3">
        <f t="shared" si="4"/>
        <v>-0.0106723585912487</v>
      </c>
      <c r="D192" s="3">
        <v>11053.9</v>
      </c>
      <c r="E192" s="3">
        <f t="shared" si="5"/>
        <v>0.000552146128641029</v>
      </c>
    </row>
    <row r="193" spans="1:5">
      <c r="A193" s="34">
        <v>43697</v>
      </c>
      <c r="B193">
        <v>45.8</v>
      </c>
      <c r="C193" s="3">
        <f t="shared" si="4"/>
        <v>-0.0118662351672061</v>
      </c>
      <c r="D193" s="3">
        <v>11017</v>
      </c>
      <c r="E193" s="3">
        <f t="shared" si="5"/>
        <v>-0.00333818833171999</v>
      </c>
    </row>
    <row r="194" spans="1:5">
      <c r="A194" s="34">
        <v>43698</v>
      </c>
      <c r="B194">
        <v>44.1</v>
      </c>
      <c r="C194" s="3">
        <f t="shared" si="4"/>
        <v>-0.0371179039301309</v>
      </c>
      <c r="D194" s="3">
        <v>10918.7</v>
      </c>
      <c r="E194" s="3">
        <f t="shared" si="5"/>
        <v>-0.00892257420350361</v>
      </c>
    </row>
    <row r="195" spans="1:5">
      <c r="A195" s="34">
        <v>43699</v>
      </c>
      <c r="B195">
        <v>43.5</v>
      </c>
      <c r="C195" s="3">
        <f t="shared" ref="C195:C220" si="6">(B195-B194)/B194</f>
        <v>-0.0136054421768708</v>
      </c>
      <c r="D195" s="3">
        <v>10741.35</v>
      </c>
      <c r="E195" s="3">
        <f t="shared" si="5"/>
        <v>-0.0162427761546705</v>
      </c>
    </row>
    <row r="196" spans="1:5">
      <c r="A196" s="34">
        <v>43700</v>
      </c>
      <c r="B196">
        <v>43.85</v>
      </c>
      <c r="C196" s="3">
        <f t="shared" si="6"/>
        <v>0.00804597701149429</v>
      </c>
      <c r="D196" s="3">
        <v>10829.35</v>
      </c>
      <c r="E196" s="3">
        <f t="shared" ref="E196:E220" si="7">(D196-D195)/D195</f>
        <v>0.00819263872790664</v>
      </c>
    </row>
    <row r="197" spans="1:5">
      <c r="A197" s="34">
        <v>43703</v>
      </c>
      <c r="B197">
        <v>43.65</v>
      </c>
      <c r="C197" s="3">
        <f t="shared" si="6"/>
        <v>-0.00456100342075263</v>
      </c>
      <c r="D197" s="3">
        <v>11057.85</v>
      </c>
      <c r="E197" s="3">
        <f t="shared" si="7"/>
        <v>0.0211000660242766</v>
      </c>
    </row>
    <row r="198" spans="1:5">
      <c r="A198" s="34">
        <v>43704</v>
      </c>
      <c r="B198">
        <v>44.95</v>
      </c>
      <c r="C198" s="3">
        <f t="shared" si="6"/>
        <v>0.029782359679267</v>
      </c>
      <c r="D198" s="3">
        <v>11105.35</v>
      </c>
      <c r="E198" s="3">
        <f t="shared" si="7"/>
        <v>0.0042955909150513</v>
      </c>
    </row>
    <row r="199" spans="1:5">
      <c r="A199" s="34">
        <v>43705</v>
      </c>
      <c r="B199">
        <v>44.05</v>
      </c>
      <c r="C199" s="3">
        <f t="shared" si="6"/>
        <v>-0.0200222469410457</v>
      </c>
      <c r="D199" s="3">
        <v>11046.1</v>
      </c>
      <c r="E199" s="3">
        <f t="shared" si="7"/>
        <v>-0.00533526633559501</v>
      </c>
    </row>
    <row r="200" spans="1:5">
      <c r="A200" s="34">
        <v>43706</v>
      </c>
      <c r="B200">
        <v>43.4</v>
      </c>
      <c r="C200" s="3">
        <f t="shared" si="6"/>
        <v>-0.0147559591373439</v>
      </c>
      <c r="D200" s="3">
        <v>10948.3</v>
      </c>
      <c r="E200" s="3">
        <f t="shared" si="7"/>
        <v>-0.00885380360489232</v>
      </c>
    </row>
    <row r="201" spans="1:5">
      <c r="A201" s="34">
        <v>43707</v>
      </c>
      <c r="B201">
        <v>46.4</v>
      </c>
      <c r="C201" s="3">
        <f t="shared" si="6"/>
        <v>0.0691244239631336</v>
      </c>
      <c r="D201" s="3">
        <v>11023.25</v>
      </c>
      <c r="E201" s="3">
        <f t="shared" si="7"/>
        <v>0.0068458116785255</v>
      </c>
    </row>
    <row r="202" spans="1:5">
      <c r="A202" s="34">
        <v>43711</v>
      </c>
      <c r="B202">
        <v>44.45</v>
      </c>
      <c r="C202" s="3">
        <f t="shared" si="6"/>
        <v>-0.0420258620689654</v>
      </c>
      <c r="D202" s="3">
        <v>10797.9</v>
      </c>
      <c r="E202" s="3">
        <f t="shared" si="7"/>
        <v>-0.02044315424217</v>
      </c>
    </row>
    <row r="203" spans="1:5">
      <c r="A203" s="34">
        <v>43712</v>
      </c>
      <c r="B203">
        <v>43.85</v>
      </c>
      <c r="C203" s="3">
        <f t="shared" si="6"/>
        <v>-0.0134983127109112</v>
      </c>
      <c r="D203" s="3">
        <v>10844.65</v>
      </c>
      <c r="E203" s="3">
        <f t="shared" si="7"/>
        <v>0.00432954555978477</v>
      </c>
    </row>
    <row r="204" spans="1:5">
      <c r="A204" s="34">
        <v>43713</v>
      </c>
      <c r="B204">
        <v>45.05</v>
      </c>
      <c r="C204" s="3">
        <f t="shared" si="6"/>
        <v>0.0273660205245153</v>
      </c>
      <c r="D204" s="3">
        <v>10847.9</v>
      </c>
      <c r="E204" s="3">
        <f t="shared" si="7"/>
        <v>0.000299686942409391</v>
      </c>
    </row>
    <row r="205" spans="1:5">
      <c r="A205" s="34">
        <v>43714</v>
      </c>
      <c r="B205">
        <v>45.1</v>
      </c>
      <c r="C205" s="3">
        <f t="shared" si="6"/>
        <v>0.00110987791342962</v>
      </c>
      <c r="D205" s="3">
        <v>10946.2</v>
      </c>
      <c r="E205" s="3">
        <f t="shared" si="7"/>
        <v>0.00906166170410873</v>
      </c>
    </row>
    <row r="206" spans="1:5">
      <c r="A206" s="34">
        <v>43717</v>
      </c>
      <c r="B206">
        <v>45.5</v>
      </c>
      <c r="C206" s="3">
        <f t="shared" si="6"/>
        <v>0.00886917960088689</v>
      </c>
      <c r="D206" s="3">
        <v>11003.05</v>
      </c>
      <c r="E206" s="3">
        <f t="shared" si="7"/>
        <v>0.00519358316127958</v>
      </c>
    </row>
    <row r="207" spans="1:5">
      <c r="A207" s="34">
        <v>43719</v>
      </c>
      <c r="B207">
        <v>48.3</v>
      </c>
      <c r="C207" s="3">
        <f t="shared" si="6"/>
        <v>0.0615384615384615</v>
      </c>
      <c r="D207" s="3">
        <v>11035.7</v>
      </c>
      <c r="E207" s="3">
        <f t="shared" si="7"/>
        <v>0.00296735905044524</v>
      </c>
    </row>
    <row r="208" spans="1:5">
      <c r="A208" s="34">
        <v>43720</v>
      </c>
      <c r="B208">
        <v>48.9</v>
      </c>
      <c r="C208" s="3">
        <f t="shared" si="6"/>
        <v>0.0124223602484472</v>
      </c>
      <c r="D208" s="3">
        <v>10982.8</v>
      </c>
      <c r="E208" s="3">
        <f t="shared" si="7"/>
        <v>-0.00479353371331238</v>
      </c>
    </row>
    <row r="209" spans="1:5">
      <c r="A209" s="34">
        <v>43721</v>
      </c>
      <c r="B209">
        <v>50.25</v>
      </c>
      <c r="C209" s="3">
        <f t="shared" si="6"/>
        <v>0.0276073619631902</v>
      </c>
      <c r="D209" s="3">
        <v>11075.9</v>
      </c>
      <c r="E209" s="3">
        <f t="shared" si="7"/>
        <v>0.00847689113887172</v>
      </c>
    </row>
    <row r="210" spans="1:5">
      <c r="A210" s="34">
        <v>43724</v>
      </c>
      <c r="B210">
        <v>55.55</v>
      </c>
      <c r="C210" s="3">
        <f t="shared" si="6"/>
        <v>0.10547263681592</v>
      </c>
      <c r="D210" s="3">
        <v>11003.5</v>
      </c>
      <c r="E210" s="3">
        <f t="shared" si="7"/>
        <v>-0.00653671484935758</v>
      </c>
    </row>
    <row r="211" spans="1:5">
      <c r="A211" s="34">
        <v>43725</v>
      </c>
      <c r="B211">
        <v>54.85</v>
      </c>
      <c r="C211" s="3">
        <f t="shared" si="6"/>
        <v>-0.0126012601260125</v>
      </c>
      <c r="D211" s="3">
        <v>10817.6</v>
      </c>
      <c r="E211" s="3">
        <f t="shared" si="7"/>
        <v>-0.0168946244376789</v>
      </c>
    </row>
    <row r="212" spans="1:5">
      <c r="A212" s="34">
        <v>43726</v>
      </c>
      <c r="B212">
        <v>53.05</v>
      </c>
      <c r="C212" s="3">
        <f t="shared" si="6"/>
        <v>-0.03281677301732</v>
      </c>
      <c r="D212" s="3">
        <v>10840.65</v>
      </c>
      <c r="E212" s="3">
        <f t="shared" si="7"/>
        <v>0.00213078686584818</v>
      </c>
    </row>
    <row r="213" spans="1:5">
      <c r="A213" s="34">
        <v>43727</v>
      </c>
      <c r="B213">
        <v>50.15</v>
      </c>
      <c r="C213" s="3">
        <f t="shared" si="6"/>
        <v>-0.0546654099905749</v>
      </c>
      <c r="D213" s="3">
        <v>10704.8</v>
      </c>
      <c r="E213" s="3">
        <f t="shared" si="7"/>
        <v>-0.012531536393113</v>
      </c>
    </row>
    <row r="214" spans="1:5">
      <c r="A214" s="34">
        <v>43728</v>
      </c>
      <c r="B214">
        <v>51.6</v>
      </c>
      <c r="C214" s="3">
        <f t="shared" si="6"/>
        <v>0.028913260219342</v>
      </c>
      <c r="D214" s="3">
        <v>11274.2</v>
      </c>
      <c r="E214" s="3">
        <f t="shared" si="7"/>
        <v>0.0531910918466484</v>
      </c>
    </row>
    <row r="215" spans="1:5">
      <c r="A215" s="34">
        <v>43731</v>
      </c>
      <c r="B215">
        <v>52.2</v>
      </c>
      <c r="C215" s="3">
        <f t="shared" si="6"/>
        <v>0.0116279069767442</v>
      </c>
      <c r="D215" s="3">
        <v>11600.2</v>
      </c>
      <c r="E215" s="3">
        <f t="shared" si="7"/>
        <v>0.028915577158468</v>
      </c>
    </row>
    <row r="216" spans="1:5">
      <c r="A216" s="34">
        <v>43732</v>
      </c>
      <c r="B216">
        <v>52.7</v>
      </c>
      <c r="C216" s="3">
        <f t="shared" si="6"/>
        <v>0.00957854406130268</v>
      </c>
      <c r="D216" s="3">
        <v>11588.2</v>
      </c>
      <c r="E216" s="3">
        <f t="shared" si="7"/>
        <v>-0.00103446492301857</v>
      </c>
    </row>
    <row r="217" spans="1:5">
      <c r="A217" s="34">
        <v>43733</v>
      </c>
      <c r="B217">
        <v>52.55</v>
      </c>
      <c r="C217" s="3">
        <f t="shared" si="6"/>
        <v>-0.00284629981024679</v>
      </c>
      <c r="D217" s="3">
        <v>11440.2</v>
      </c>
      <c r="E217" s="3">
        <f t="shared" si="7"/>
        <v>-0.0127716125023731</v>
      </c>
    </row>
    <row r="218" spans="1:5">
      <c r="A218" s="34">
        <v>43734</v>
      </c>
      <c r="B218">
        <v>59.15</v>
      </c>
      <c r="C218" s="3">
        <f t="shared" si="6"/>
        <v>0.125594671741199</v>
      </c>
      <c r="D218" s="3">
        <v>11571.2</v>
      </c>
      <c r="E218" s="3">
        <f t="shared" si="7"/>
        <v>0.0114508487613853</v>
      </c>
    </row>
    <row r="219" spans="1:5">
      <c r="A219" s="34">
        <v>43735</v>
      </c>
      <c r="B219">
        <v>57.35</v>
      </c>
      <c r="C219" s="3">
        <f t="shared" si="6"/>
        <v>-0.0304311073541842</v>
      </c>
      <c r="D219" s="3">
        <v>11512.4</v>
      </c>
      <c r="E219" s="3">
        <f t="shared" si="7"/>
        <v>-0.00508158185840717</v>
      </c>
    </row>
    <row r="220" spans="1:5">
      <c r="A220" s="34">
        <v>43738</v>
      </c>
      <c r="B220">
        <v>58.25</v>
      </c>
      <c r="C220" s="3">
        <f t="shared" si="6"/>
        <v>0.015693112467306</v>
      </c>
      <c r="D220" s="3">
        <v>11474.45</v>
      </c>
      <c r="E220" s="3">
        <f t="shared" si="7"/>
        <v>-0.00329644557173126</v>
      </c>
    </row>
    <row r="221" spans="1:5">
      <c r="A221" s="40"/>
      <c r="B221" s="32" t="s">
        <v>16</v>
      </c>
      <c r="C221" s="41">
        <f>AVERAGE(C3:C220)</f>
        <v>0.00174616386897512</v>
      </c>
      <c r="D221" s="41"/>
      <c r="E221" s="42">
        <f>AVERAGE(E3:E220)</f>
        <v>0.000412589055231597</v>
      </c>
    </row>
    <row r="222" spans="5:5">
      <c r="E222" s="34"/>
    </row>
    <row r="223" spans="5:5">
      <c r="E223" s="34"/>
    </row>
    <row r="224" spans="5:5">
      <c r="E224" s="34"/>
    </row>
    <row r="225" spans="5:5">
      <c r="E225" s="34"/>
    </row>
    <row r="226" spans="5:5">
      <c r="E226" s="34"/>
    </row>
    <row r="227" spans="5:5">
      <c r="E227" s="34"/>
    </row>
    <row r="228" spans="5:5">
      <c r="E228" s="34"/>
    </row>
    <row r="229" spans="5:5">
      <c r="E229" s="34"/>
    </row>
    <row r="230" spans="5:5">
      <c r="E230" s="34"/>
    </row>
    <row r="231" spans="5:5">
      <c r="E231" s="34"/>
    </row>
    <row r="232" spans="5:5">
      <c r="E232" s="34"/>
    </row>
    <row r="233" spans="5:5">
      <c r="E233" s="34"/>
    </row>
    <row r="234" spans="5:5">
      <c r="E234" s="34"/>
    </row>
    <row r="235" spans="5:5">
      <c r="E235" s="34"/>
    </row>
    <row r="236" spans="5:5">
      <c r="E236" s="34"/>
    </row>
    <row r="237" spans="5:5">
      <c r="E237" s="34"/>
    </row>
    <row r="238" spans="5:5">
      <c r="E238" s="34"/>
    </row>
    <row r="239" spans="5:5">
      <c r="E239" s="34"/>
    </row>
    <row r="240" spans="5:5">
      <c r="E240" s="34"/>
    </row>
    <row r="241" spans="5:5">
      <c r="E241" s="34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5"/>
  <sheetViews>
    <sheetView workbookViewId="0">
      <selection activeCell="L15" sqref="L15"/>
    </sheetView>
  </sheetViews>
  <sheetFormatPr defaultColWidth="9" defaultRowHeight="14.4"/>
  <cols>
    <col min="1" max="1" width="10.287037037037" customWidth="1"/>
    <col min="2" max="5" width="9.28703703703704" customWidth="1"/>
    <col min="6" max="6" width="9.85185185185185" customWidth="1"/>
    <col min="8" max="8" width="23.4259259259259" customWidth="1"/>
    <col min="9" max="9" width="12" customWidth="1"/>
  </cols>
  <sheetData>
    <row r="1" spans="1:5">
      <c r="A1" s="9" t="s">
        <v>0</v>
      </c>
      <c r="B1" s="9" t="s">
        <v>1</v>
      </c>
      <c r="C1" s="9" t="s">
        <v>17</v>
      </c>
      <c r="D1" s="9" t="s">
        <v>18</v>
      </c>
      <c r="E1" s="9" t="s">
        <v>19</v>
      </c>
    </row>
    <row r="2" spans="1:6">
      <c r="A2" s="33">
        <v>43413</v>
      </c>
      <c r="B2" s="9">
        <v>1816.1</v>
      </c>
      <c r="C2" s="9"/>
      <c r="D2" s="9">
        <v>10585.2</v>
      </c>
      <c r="E2" s="9"/>
      <c r="F2" s="34"/>
    </row>
    <row r="3" spans="1:10">
      <c r="A3" s="33">
        <v>43416</v>
      </c>
      <c r="B3" s="9">
        <v>1795.9</v>
      </c>
      <c r="C3" s="9">
        <f t="shared" ref="C3:C66" si="0">(B3-B2)/B2</f>
        <v>-0.0111227355321843</v>
      </c>
      <c r="D3" s="9">
        <v>10482.2</v>
      </c>
      <c r="E3" s="9">
        <f>(D3-D2)/D2</f>
        <v>-0.0097305672070438</v>
      </c>
      <c r="F3" s="34"/>
      <c r="H3" s="9"/>
      <c r="I3" s="9" t="s">
        <v>20</v>
      </c>
      <c r="J3" s="9" t="s">
        <v>21</v>
      </c>
    </row>
    <row r="4" spans="1:10">
      <c r="A4" s="33">
        <v>43417</v>
      </c>
      <c r="B4" s="9">
        <v>1824.7</v>
      </c>
      <c r="C4" s="9">
        <f t="shared" si="0"/>
        <v>0.0160365276463054</v>
      </c>
      <c r="D4" s="9">
        <v>10582.5</v>
      </c>
      <c r="E4" s="9">
        <f t="shared" ref="E4:E67" si="1">(D4-D3)/D3</f>
        <v>0.00956860201102815</v>
      </c>
      <c r="F4" s="34"/>
      <c r="H4" s="9"/>
      <c r="I4" s="9"/>
      <c r="J4" s="9"/>
    </row>
    <row r="5" spans="1:10">
      <c r="A5" s="33">
        <v>43418</v>
      </c>
      <c r="B5" s="9">
        <v>1839.15</v>
      </c>
      <c r="C5" s="9">
        <f t="shared" si="0"/>
        <v>0.00791910999068342</v>
      </c>
      <c r="D5" s="9">
        <v>10576.3</v>
      </c>
      <c r="E5" s="9">
        <f t="shared" si="1"/>
        <v>-0.000585872903378288</v>
      </c>
      <c r="F5" s="34"/>
      <c r="H5" s="9" t="s">
        <v>7</v>
      </c>
      <c r="I5" s="13">
        <f>AVERAGE(C3:C220)</f>
        <v>0.000509941538054132</v>
      </c>
      <c r="J5" s="13">
        <f>AVERAGE(E3:E220)</f>
        <v>0.000412589055231597</v>
      </c>
    </row>
    <row r="6" spans="1:10">
      <c r="A6" s="33">
        <v>43419</v>
      </c>
      <c r="B6" s="9">
        <v>1853.6</v>
      </c>
      <c r="C6" s="9">
        <f t="shared" si="0"/>
        <v>0.00785689041133122</v>
      </c>
      <c r="D6" s="9">
        <v>10616.7</v>
      </c>
      <c r="E6" s="9">
        <f t="shared" si="1"/>
        <v>0.00381986138819828</v>
      </c>
      <c r="F6" s="34"/>
      <c r="H6" s="9" t="s">
        <v>8</v>
      </c>
      <c r="I6" s="13">
        <f>_xlfn.STDEV.P(C4:C221)</f>
        <v>0.0155480950935683</v>
      </c>
      <c r="J6" s="13">
        <f>_xlfn.STDEV.P(E4:E221)</f>
        <v>0.00924411485959515</v>
      </c>
    </row>
    <row r="7" spans="1:10">
      <c r="A7" s="33">
        <v>43420</v>
      </c>
      <c r="B7" s="9">
        <v>1889</v>
      </c>
      <c r="C7" s="9">
        <f t="shared" si="0"/>
        <v>0.01909797151489</v>
      </c>
      <c r="D7" s="9">
        <v>10682.2</v>
      </c>
      <c r="E7" s="9">
        <f t="shared" si="1"/>
        <v>0.006169525370407</v>
      </c>
      <c r="F7" s="34"/>
      <c r="H7" s="9" t="s">
        <v>9</v>
      </c>
      <c r="I7" s="13">
        <f>_xlfn.VAR.P(C3:C220,E3)</f>
        <v>0.000240632966127089</v>
      </c>
      <c r="J7" s="13">
        <f>_xlfn.VAR.P(E3:E220)</f>
        <v>8.55357883331827e-5</v>
      </c>
    </row>
    <row r="8" spans="1:10">
      <c r="A8" s="33">
        <v>43423</v>
      </c>
      <c r="B8" s="9">
        <v>1899.35</v>
      </c>
      <c r="C8" s="9">
        <f t="shared" si="0"/>
        <v>0.00547908946532552</v>
      </c>
      <c r="D8" s="9">
        <v>10763.4</v>
      </c>
      <c r="E8" s="9">
        <f t="shared" si="1"/>
        <v>0.00760143041695521</v>
      </c>
      <c r="F8" s="34"/>
      <c r="H8" s="9" t="s">
        <v>10</v>
      </c>
      <c r="I8" s="9">
        <f>_xlfn.COVARIANCE.P(C3:C220,E3:E220)</f>
        <v>0.000100349808946443</v>
      </c>
      <c r="J8" s="9"/>
    </row>
    <row r="9" spans="1:10">
      <c r="A9" s="33">
        <v>43424</v>
      </c>
      <c r="B9" s="9">
        <v>1876.8</v>
      </c>
      <c r="C9" s="9">
        <f t="shared" si="0"/>
        <v>-0.0118724826914471</v>
      </c>
      <c r="D9" s="9">
        <v>10656.2</v>
      </c>
      <c r="E9" s="9">
        <f t="shared" si="1"/>
        <v>-0.00995967816860833</v>
      </c>
      <c r="F9" s="34"/>
      <c r="H9" s="9" t="s">
        <v>11</v>
      </c>
      <c r="I9" s="9">
        <f>I8/J7</f>
        <v>1.1731909052566</v>
      </c>
      <c r="J9" s="9"/>
    </row>
    <row r="10" spans="1:10">
      <c r="A10" s="33">
        <v>43425</v>
      </c>
      <c r="B10" s="9">
        <v>1868.15</v>
      </c>
      <c r="C10" s="9">
        <f t="shared" si="0"/>
        <v>-0.00460890878090359</v>
      </c>
      <c r="D10" s="9">
        <v>10600.05</v>
      </c>
      <c r="E10" s="9">
        <f t="shared" si="1"/>
        <v>-0.00526923293481743</v>
      </c>
      <c r="F10" s="34"/>
      <c r="H10" s="9" t="s">
        <v>12</v>
      </c>
      <c r="I10" s="9">
        <f ca="1">INTERCEPT(C3:C220,E3:E3:E220)</f>
        <v>2.58958108480094e-5</v>
      </c>
      <c r="J10" s="9"/>
    </row>
    <row r="11" spans="1:10">
      <c r="A11" s="33">
        <v>43426</v>
      </c>
      <c r="B11" s="9">
        <v>1873.7</v>
      </c>
      <c r="C11" s="9">
        <f t="shared" si="0"/>
        <v>0.00297085351818642</v>
      </c>
      <c r="D11" s="9">
        <v>10526.75</v>
      </c>
      <c r="E11" s="9">
        <f t="shared" si="1"/>
        <v>-0.00691506172140691</v>
      </c>
      <c r="F11" s="34"/>
      <c r="H11" s="9" t="s">
        <v>13</v>
      </c>
      <c r="I11" s="9">
        <f>I9*J6</f>
        <v>0.0108451114804244</v>
      </c>
      <c r="J11" s="9"/>
    </row>
    <row r="12" spans="1:10">
      <c r="A12" s="33">
        <v>43430</v>
      </c>
      <c r="B12" s="9">
        <v>1884.65</v>
      </c>
      <c r="C12" s="9">
        <f t="shared" si="0"/>
        <v>0.00584405187596736</v>
      </c>
      <c r="D12" s="9">
        <v>10628.6</v>
      </c>
      <c r="E12" s="9">
        <f t="shared" si="1"/>
        <v>0.00967535089177575</v>
      </c>
      <c r="F12" s="34"/>
      <c r="H12" s="9" t="s">
        <v>14</v>
      </c>
      <c r="I12" s="9">
        <f>I6-I11</f>
        <v>0.00470298361314385</v>
      </c>
      <c r="J12" s="9"/>
    </row>
    <row r="13" spans="1:10">
      <c r="A13" s="33">
        <v>43431</v>
      </c>
      <c r="B13" s="9">
        <v>1901.7</v>
      </c>
      <c r="C13" s="9">
        <f t="shared" si="0"/>
        <v>0.00904677261029897</v>
      </c>
      <c r="D13" s="9">
        <v>10685.6</v>
      </c>
      <c r="E13" s="9">
        <f t="shared" si="1"/>
        <v>0.00536288880943868</v>
      </c>
      <c r="F13" s="34"/>
      <c r="H13" s="9" t="s">
        <v>15</v>
      </c>
      <c r="I13" s="9">
        <f>I8/(I6*J6)</f>
        <v>0.698190650418689</v>
      </c>
      <c r="J13" s="9"/>
    </row>
    <row r="14" spans="1:6">
      <c r="A14" s="33">
        <v>43432</v>
      </c>
      <c r="B14" s="9">
        <v>1928</v>
      </c>
      <c r="C14" s="9">
        <f t="shared" si="0"/>
        <v>0.0138297312930536</v>
      </c>
      <c r="D14" s="9">
        <v>10728.85</v>
      </c>
      <c r="E14" s="9">
        <f t="shared" si="1"/>
        <v>0.00404750318185221</v>
      </c>
      <c r="F14" s="34"/>
    </row>
    <row r="15" spans="1:6">
      <c r="A15" s="33">
        <v>43433</v>
      </c>
      <c r="B15" s="9">
        <v>1956.3</v>
      </c>
      <c r="C15" s="9">
        <f t="shared" si="0"/>
        <v>0.0146784232365145</v>
      </c>
      <c r="D15" s="9">
        <v>10858.7</v>
      </c>
      <c r="E15" s="9">
        <f t="shared" si="1"/>
        <v>0.012102881483104</v>
      </c>
      <c r="F15" s="34"/>
    </row>
    <row r="16" spans="1:6">
      <c r="A16" s="33">
        <v>43434</v>
      </c>
      <c r="B16" s="9">
        <v>1989</v>
      </c>
      <c r="C16" s="9">
        <f t="shared" si="0"/>
        <v>0.016715227725809</v>
      </c>
      <c r="D16" s="9">
        <v>10876.75</v>
      </c>
      <c r="E16" s="9">
        <f t="shared" si="1"/>
        <v>0.00166226159669199</v>
      </c>
      <c r="F16" s="34"/>
    </row>
    <row r="17" spans="1:6">
      <c r="A17" s="33">
        <v>43437</v>
      </c>
      <c r="B17" s="9">
        <v>1980.75</v>
      </c>
      <c r="C17" s="9">
        <f t="shared" si="0"/>
        <v>-0.00414781297134238</v>
      </c>
      <c r="D17" s="9">
        <v>10883.75</v>
      </c>
      <c r="E17" s="9">
        <f t="shared" si="1"/>
        <v>0.000643574597191257</v>
      </c>
      <c r="F17" s="34"/>
    </row>
    <row r="18" spans="1:6">
      <c r="A18" s="33">
        <v>43438</v>
      </c>
      <c r="B18" s="9">
        <v>1939.45</v>
      </c>
      <c r="C18" s="9">
        <f t="shared" si="0"/>
        <v>-0.020850687870756</v>
      </c>
      <c r="D18" s="9">
        <v>10869.5</v>
      </c>
      <c r="E18" s="9">
        <f t="shared" si="1"/>
        <v>-0.00130929137475594</v>
      </c>
      <c r="F18" s="34"/>
    </row>
    <row r="19" spans="1:6">
      <c r="A19" s="33">
        <v>43439</v>
      </c>
      <c r="B19" s="9">
        <v>1973.3</v>
      </c>
      <c r="C19" s="9">
        <f t="shared" si="0"/>
        <v>0.017453401737606</v>
      </c>
      <c r="D19" s="9">
        <v>10782.9</v>
      </c>
      <c r="E19" s="9">
        <f t="shared" si="1"/>
        <v>-0.00796724780348685</v>
      </c>
      <c r="F19" s="34"/>
    </row>
    <row r="20" spans="1:6">
      <c r="A20" s="33">
        <v>43440</v>
      </c>
      <c r="B20" s="9">
        <v>1945.8</v>
      </c>
      <c r="C20" s="9">
        <f t="shared" si="0"/>
        <v>-0.0139360462169969</v>
      </c>
      <c r="D20" s="9">
        <v>10601.15</v>
      </c>
      <c r="E20" s="9">
        <f t="shared" si="1"/>
        <v>-0.0168553914067644</v>
      </c>
      <c r="F20" s="34"/>
    </row>
    <row r="21" spans="1:6">
      <c r="A21" s="33">
        <v>43441</v>
      </c>
      <c r="B21" s="9">
        <v>1951.35</v>
      </c>
      <c r="C21" s="9">
        <f t="shared" si="0"/>
        <v>0.00285229725562748</v>
      </c>
      <c r="D21" s="9">
        <v>10693.7</v>
      </c>
      <c r="E21" s="9">
        <f t="shared" si="1"/>
        <v>0.00873018493276683</v>
      </c>
      <c r="F21" s="34"/>
    </row>
    <row r="22" spans="1:6">
      <c r="A22" s="33">
        <v>43444</v>
      </c>
      <c r="B22" s="9">
        <v>1906.5</v>
      </c>
      <c r="C22" s="9">
        <f t="shared" si="0"/>
        <v>-0.022984087939119</v>
      </c>
      <c r="D22" s="9">
        <v>10488.45</v>
      </c>
      <c r="E22" s="9">
        <f t="shared" si="1"/>
        <v>-0.019193543862274</v>
      </c>
      <c r="F22" s="34"/>
    </row>
    <row r="23" spans="1:6">
      <c r="A23" s="33">
        <v>43445</v>
      </c>
      <c r="B23" s="9">
        <v>1905.25</v>
      </c>
      <c r="C23" s="9">
        <f t="shared" si="0"/>
        <v>-0.000655651717807501</v>
      </c>
      <c r="D23" s="9">
        <v>10549.15</v>
      </c>
      <c r="E23" s="9">
        <f t="shared" si="1"/>
        <v>0.00578731843122663</v>
      </c>
      <c r="F23" s="34"/>
    </row>
    <row r="24" spans="1:6">
      <c r="A24" s="33">
        <v>43446</v>
      </c>
      <c r="B24" s="9">
        <v>1940.2</v>
      </c>
      <c r="C24" s="9">
        <f t="shared" si="0"/>
        <v>0.0183440493373573</v>
      </c>
      <c r="D24" s="9">
        <v>10737.6</v>
      </c>
      <c r="E24" s="9">
        <f t="shared" si="1"/>
        <v>0.0178639985212079</v>
      </c>
      <c r="F24" s="34"/>
    </row>
    <row r="25" spans="1:6">
      <c r="A25" s="33">
        <v>43447</v>
      </c>
      <c r="B25" s="9">
        <v>1942.05</v>
      </c>
      <c r="C25" s="9">
        <f t="shared" si="0"/>
        <v>0.000953509947428053</v>
      </c>
      <c r="D25" s="9">
        <v>10791.55</v>
      </c>
      <c r="E25" s="9">
        <f t="shared" si="1"/>
        <v>0.00502440023841444</v>
      </c>
      <c r="F25" s="34"/>
    </row>
    <row r="26" spans="1:6">
      <c r="A26" s="33">
        <v>43448</v>
      </c>
      <c r="B26" s="9">
        <v>1904.1</v>
      </c>
      <c r="C26" s="9">
        <f t="shared" si="0"/>
        <v>-0.0195412064570943</v>
      </c>
      <c r="D26" s="9">
        <v>10805.45</v>
      </c>
      <c r="E26" s="9">
        <f t="shared" si="1"/>
        <v>0.00128804481283981</v>
      </c>
      <c r="F26" s="34"/>
    </row>
    <row r="27" spans="1:6">
      <c r="A27" s="33">
        <v>43451</v>
      </c>
      <c r="B27" s="9">
        <v>1960.35</v>
      </c>
      <c r="C27" s="9">
        <f t="shared" si="0"/>
        <v>0.0295415156766977</v>
      </c>
      <c r="D27" s="9">
        <v>10888.35</v>
      </c>
      <c r="E27" s="9">
        <f t="shared" si="1"/>
        <v>0.00767205437996563</v>
      </c>
      <c r="F27" s="34"/>
    </row>
    <row r="28" spans="1:6">
      <c r="A28" s="33">
        <v>43452</v>
      </c>
      <c r="B28" s="9">
        <v>1952</v>
      </c>
      <c r="C28" s="9">
        <f t="shared" si="0"/>
        <v>-0.00425944346672783</v>
      </c>
      <c r="D28" s="9">
        <v>10908.7</v>
      </c>
      <c r="E28" s="9">
        <f t="shared" si="1"/>
        <v>0.00186897004596659</v>
      </c>
      <c r="F28" s="34"/>
    </row>
    <row r="29" spans="1:6">
      <c r="A29" s="33">
        <v>43453</v>
      </c>
      <c r="B29" s="9">
        <v>1981.7</v>
      </c>
      <c r="C29" s="9">
        <f t="shared" si="0"/>
        <v>0.0152151639344263</v>
      </c>
      <c r="D29" s="9">
        <v>10967.3</v>
      </c>
      <c r="E29" s="9">
        <f t="shared" si="1"/>
        <v>0.00537185915828637</v>
      </c>
      <c r="F29" s="34"/>
    </row>
    <row r="30" spans="1:6">
      <c r="A30" s="33">
        <v>43454</v>
      </c>
      <c r="B30" s="9">
        <v>1974.7</v>
      </c>
      <c r="C30" s="9">
        <f t="shared" si="0"/>
        <v>-0.00353232073472271</v>
      </c>
      <c r="D30" s="9">
        <v>10951.7</v>
      </c>
      <c r="E30" s="9">
        <f t="shared" si="1"/>
        <v>-0.00142241025594253</v>
      </c>
      <c r="F30" s="34"/>
    </row>
    <row r="31" spans="1:6">
      <c r="A31" s="33">
        <v>43455</v>
      </c>
      <c r="B31" s="9">
        <v>1948.6</v>
      </c>
      <c r="C31" s="9">
        <f t="shared" si="0"/>
        <v>-0.0132171975489949</v>
      </c>
      <c r="D31" s="9">
        <v>10754</v>
      </c>
      <c r="E31" s="9">
        <f t="shared" si="1"/>
        <v>-0.0180519919281939</v>
      </c>
      <c r="F31" s="34"/>
    </row>
    <row r="32" spans="1:6">
      <c r="A32" s="33">
        <v>43458</v>
      </c>
      <c r="B32" s="9">
        <v>1902.15</v>
      </c>
      <c r="C32" s="9">
        <f t="shared" si="0"/>
        <v>-0.0238376270142666</v>
      </c>
      <c r="D32" s="9">
        <v>10663.5</v>
      </c>
      <c r="E32" s="9">
        <f t="shared" si="1"/>
        <v>-0.0084154733122559</v>
      </c>
      <c r="F32" s="34"/>
    </row>
    <row r="33" spans="1:6">
      <c r="A33" s="33">
        <v>43460</v>
      </c>
      <c r="B33" s="9">
        <v>1933.35</v>
      </c>
      <c r="C33" s="9">
        <f t="shared" si="0"/>
        <v>0.0164024919170411</v>
      </c>
      <c r="D33" s="9">
        <v>10729.85</v>
      </c>
      <c r="E33" s="9">
        <f t="shared" si="1"/>
        <v>0.00622215970366206</v>
      </c>
      <c r="F33" s="34"/>
    </row>
    <row r="34" spans="1:6">
      <c r="A34" s="33">
        <v>43461</v>
      </c>
      <c r="B34" s="9">
        <v>1948.85</v>
      </c>
      <c r="C34" s="9">
        <f t="shared" si="0"/>
        <v>0.00801717226575633</v>
      </c>
      <c r="D34" s="9">
        <v>10779.8</v>
      </c>
      <c r="E34" s="9">
        <f t="shared" si="1"/>
        <v>0.00465523749167033</v>
      </c>
      <c r="F34" s="34"/>
    </row>
    <row r="35" spans="1:6">
      <c r="A35" s="33">
        <v>43462</v>
      </c>
      <c r="B35" s="9">
        <v>1979.95</v>
      </c>
      <c r="C35" s="9">
        <f t="shared" si="0"/>
        <v>0.0159581291530904</v>
      </c>
      <c r="D35" s="9">
        <v>10859.9</v>
      </c>
      <c r="E35" s="9">
        <f t="shared" si="1"/>
        <v>0.00743056457448194</v>
      </c>
      <c r="F35" s="34"/>
    </row>
    <row r="36" spans="1:6">
      <c r="A36" s="33">
        <v>43465</v>
      </c>
      <c r="B36" s="9">
        <v>1968.35</v>
      </c>
      <c r="C36" s="9">
        <f t="shared" si="0"/>
        <v>-0.00585873380640932</v>
      </c>
      <c r="D36" s="9">
        <v>10862.55</v>
      </c>
      <c r="E36" s="9">
        <f t="shared" si="1"/>
        <v>0.000244016979898492</v>
      </c>
      <c r="F36" s="34"/>
    </row>
    <row r="37" spans="1:6">
      <c r="A37" s="33">
        <v>43466</v>
      </c>
      <c r="B37" s="9">
        <v>2009</v>
      </c>
      <c r="C37" s="9">
        <f t="shared" si="0"/>
        <v>0.0206518149719309</v>
      </c>
      <c r="D37" s="9">
        <v>10910.1</v>
      </c>
      <c r="E37" s="9">
        <f t="shared" si="1"/>
        <v>0.00437742519021787</v>
      </c>
      <c r="F37" s="34"/>
    </row>
    <row r="38" spans="1:6">
      <c r="A38" s="33">
        <v>43467</v>
      </c>
      <c r="B38" s="9">
        <v>1980.65</v>
      </c>
      <c r="C38" s="9">
        <f t="shared" si="0"/>
        <v>-0.0141114982578397</v>
      </c>
      <c r="D38" s="9">
        <v>10792.5</v>
      </c>
      <c r="E38" s="9">
        <f t="shared" si="1"/>
        <v>-0.0107790029422279</v>
      </c>
      <c r="F38" s="34"/>
    </row>
    <row r="39" spans="1:6">
      <c r="A39" s="33">
        <v>43468</v>
      </c>
      <c r="B39" s="9">
        <v>1936.85</v>
      </c>
      <c r="C39" s="9">
        <f t="shared" si="0"/>
        <v>-0.0221139524903442</v>
      </c>
      <c r="D39" s="9">
        <v>10672.25</v>
      </c>
      <c r="E39" s="9">
        <f t="shared" si="1"/>
        <v>-0.0111419967570072</v>
      </c>
      <c r="F39" s="34"/>
    </row>
    <row r="40" spans="1:6">
      <c r="A40" s="33">
        <v>43469</v>
      </c>
      <c r="B40" s="9">
        <v>1972.6</v>
      </c>
      <c r="C40" s="9">
        <f t="shared" si="0"/>
        <v>0.0184578051991636</v>
      </c>
      <c r="D40" s="9">
        <v>10727.35</v>
      </c>
      <c r="E40" s="9">
        <f t="shared" si="1"/>
        <v>0.0051629225327368</v>
      </c>
      <c r="F40" s="34"/>
    </row>
    <row r="41" spans="1:6">
      <c r="A41" s="33">
        <v>43472</v>
      </c>
      <c r="B41" s="9">
        <v>1972.9</v>
      </c>
      <c r="C41" s="9">
        <f t="shared" si="0"/>
        <v>0.000152083544560571</v>
      </c>
      <c r="D41" s="9">
        <v>10771.8</v>
      </c>
      <c r="E41" s="9">
        <f t="shared" si="1"/>
        <v>0.00414361421972798</v>
      </c>
      <c r="F41" s="34"/>
    </row>
    <row r="42" spans="1:6">
      <c r="A42" s="33">
        <v>43473</v>
      </c>
      <c r="B42" s="9">
        <v>1958.95</v>
      </c>
      <c r="C42" s="9">
        <f t="shared" si="0"/>
        <v>-0.00707080946829543</v>
      </c>
      <c r="D42" s="9">
        <v>10802.15</v>
      </c>
      <c r="E42" s="9">
        <f t="shared" si="1"/>
        <v>0.0028175421006703</v>
      </c>
      <c r="F42" s="34"/>
    </row>
    <row r="43" spans="1:6">
      <c r="A43" s="33">
        <v>43474</v>
      </c>
      <c r="B43" s="9">
        <v>1994.95</v>
      </c>
      <c r="C43" s="9">
        <f t="shared" si="0"/>
        <v>0.0183771918629878</v>
      </c>
      <c r="D43" s="9">
        <v>10855.15</v>
      </c>
      <c r="E43" s="9">
        <f t="shared" si="1"/>
        <v>0.00490643066426591</v>
      </c>
      <c r="F43" s="34"/>
    </row>
    <row r="44" spans="1:6">
      <c r="A44" s="33">
        <v>43475</v>
      </c>
      <c r="B44" s="9">
        <v>1980.1</v>
      </c>
      <c r="C44" s="9">
        <f t="shared" si="0"/>
        <v>-0.00744379558384929</v>
      </c>
      <c r="D44" s="9">
        <v>10821.6</v>
      </c>
      <c r="E44" s="9">
        <f t="shared" si="1"/>
        <v>-0.00309069888486104</v>
      </c>
      <c r="F44" s="34"/>
    </row>
    <row r="45" spans="1:6">
      <c r="A45" s="33">
        <v>43476</v>
      </c>
      <c r="B45" s="9">
        <v>1991.4</v>
      </c>
      <c r="C45" s="9">
        <f t="shared" si="0"/>
        <v>0.00570678248573314</v>
      </c>
      <c r="D45" s="9">
        <v>10794.95</v>
      </c>
      <c r="E45" s="9">
        <f t="shared" si="1"/>
        <v>-0.00246266725807641</v>
      </c>
      <c r="F45" s="34"/>
    </row>
    <row r="46" spans="1:6">
      <c r="A46" s="33">
        <v>43479</v>
      </c>
      <c r="B46" s="9">
        <v>1969.2</v>
      </c>
      <c r="C46" s="9">
        <f t="shared" si="0"/>
        <v>-0.011147936125339</v>
      </c>
      <c r="D46" s="9">
        <v>10737.6</v>
      </c>
      <c r="E46" s="9">
        <f t="shared" si="1"/>
        <v>-0.00531266935002018</v>
      </c>
      <c r="F46" s="34"/>
    </row>
    <row r="47" spans="1:6">
      <c r="A47" s="33">
        <v>43480</v>
      </c>
      <c r="B47" s="9">
        <v>1992.15</v>
      </c>
      <c r="C47" s="9">
        <f t="shared" si="0"/>
        <v>0.011654478976234</v>
      </c>
      <c r="D47" s="9">
        <v>10886.8</v>
      </c>
      <c r="E47" s="9">
        <f t="shared" si="1"/>
        <v>0.0138950976009536</v>
      </c>
      <c r="F47" s="34"/>
    </row>
    <row r="48" spans="1:6">
      <c r="A48" s="33">
        <v>43481</v>
      </c>
      <c r="B48" s="9">
        <v>1975</v>
      </c>
      <c r="C48" s="9">
        <f t="shared" si="0"/>
        <v>-0.00860878949878277</v>
      </c>
      <c r="D48" s="9">
        <v>10890.3</v>
      </c>
      <c r="E48" s="9">
        <f t="shared" si="1"/>
        <v>0.000321490245067421</v>
      </c>
      <c r="F48" s="34"/>
    </row>
    <row r="49" spans="1:6">
      <c r="A49" s="33">
        <v>43482</v>
      </c>
      <c r="B49" s="9">
        <v>2004.55</v>
      </c>
      <c r="C49" s="9">
        <f t="shared" si="0"/>
        <v>0.0149620253164557</v>
      </c>
      <c r="D49" s="9">
        <v>10905.2</v>
      </c>
      <c r="E49" s="9">
        <f t="shared" si="1"/>
        <v>0.00136819004067854</v>
      </c>
      <c r="F49" s="34"/>
    </row>
    <row r="50" spans="1:6">
      <c r="A50" s="33">
        <v>43483</v>
      </c>
      <c r="B50" s="9">
        <v>2006.85</v>
      </c>
      <c r="C50" s="9">
        <f t="shared" si="0"/>
        <v>0.00114738968845873</v>
      </c>
      <c r="D50" s="9">
        <v>10906.95</v>
      </c>
      <c r="E50" s="9">
        <f t="shared" si="1"/>
        <v>0.000160473902358508</v>
      </c>
      <c r="F50" s="34"/>
    </row>
    <row r="51" spans="1:6">
      <c r="A51" s="33">
        <v>43486</v>
      </c>
      <c r="B51" s="9">
        <v>2004.45</v>
      </c>
      <c r="C51" s="9">
        <f t="shared" si="0"/>
        <v>-0.00119590402870163</v>
      </c>
      <c r="D51" s="9">
        <v>10961.85</v>
      </c>
      <c r="E51" s="9">
        <f t="shared" si="1"/>
        <v>0.00503348782198503</v>
      </c>
      <c r="F51" s="34"/>
    </row>
    <row r="52" spans="1:6">
      <c r="A52" s="33">
        <v>43487</v>
      </c>
      <c r="B52" s="9">
        <v>1979.4</v>
      </c>
      <c r="C52" s="9">
        <f t="shared" si="0"/>
        <v>-0.0124971937439198</v>
      </c>
      <c r="D52" s="9">
        <v>10922.75</v>
      </c>
      <c r="E52" s="9">
        <f t="shared" si="1"/>
        <v>-0.00356691616834753</v>
      </c>
      <c r="F52" s="34"/>
    </row>
    <row r="53" spans="1:6">
      <c r="A53" s="33">
        <v>43488</v>
      </c>
      <c r="B53" s="9">
        <v>1958.25</v>
      </c>
      <c r="C53" s="9">
        <f t="shared" si="0"/>
        <v>-0.0106850560775993</v>
      </c>
      <c r="D53" s="9">
        <v>10831.5</v>
      </c>
      <c r="E53" s="9">
        <f t="shared" si="1"/>
        <v>-0.00835412327481632</v>
      </c>
      <c r="F53" s="34"/>
    </row>
    <row r="54" spans="1:6">
      <c r="A54" s="33">
        <v>43489</v>
      </c>
      <c r="B54" s="9">
        <v>1971.1</v>
      </c>
      <c r="C54" s="9">
        <f t="shared" si="0"/>
        <v>0.00656198136090893</v>
      </c>
      <c r="D54" s="9">
        <v>10849.8</v>
      </c>
      <c r="E54" s="9">
        <f t="shared" si="1"/>
        <v>0.00168951668743935</v>
      </c>
      <c r="F54" s="34"/>
    </row>
    <row r="55" spans="1:6">
      <c r="A55" s="33">
        <v>43490</v>
      </c>
      <c r="B55" s="9">
        <v>1977.8</v>
      </c>
      <c r="C55" s="9">
        <f t="shared" si="0"/>
        <v>0.0033991172441784</v>
      </c>
      <c r="D55" s="9">
        <v>10780.55</v>
      </c>
      <c r="E55" s="9">
        <f t="shared" si="1"/>
        <v>-0.00638260613098859</v>
      </c>
      <c r="F55" s="34"/>
    </row>
    <row r="56" spans="1:6">
      <c r="A56" s="33">
        <v>43493</v>
      </c>
      <c r="B56" s="9">
        <v>1946.9</v>
      </c>
      <c r="C56" s="9">
        <f t="shared" si="0"/>
        <v>-0.0156234199615734</v>
      </c>
      <c r="D56" s="9">
        <v>10661.55</v>
      </c>
      <c r="E56" s="9">
        <f t="shared" si="1"/>
        <v>-0.011038397855397</v>
      </c>
      <c r="F56" s="34"/>
    </row>
    <row r="57" spans="1:6">
      <c r="A57" s="33">
        <v>43494</v>
      </c>
      <c r="B57" s="9">
        <v>1922.3</v>
      </c>
      <c r="C57" s="9">
        <f t="shared" si="0"/>
        <v>-0.0126354717756434</v>
      </c>
      <c r="D57" s="9">
        <v>10652.2</v>
      </c>
      <c r="E57" s="9">
        <f t="shared" si="1"/>
        <v>-0.000876983177867997</v>
      </c>
      <c r="F57" s="34"/>
    </row>
    <row r="58" spans="1:6">
      <c r="A58" s="33">
        <v>43495</v>
      </c>
      <c r="B58" s="9">
        <v>1885.8</v>
      </c>
      <c r="C58" s="9">
        <f t="shared" si="0"/>
        <v>-0.0189876710190917</v>
      </c>
      <c r="D58" s="9">
        <v>10651.8</v>
      </c>
      <c r="E58" s="9">
        <f t="shared" si="1"/>
        <v>-3.75509284468424e-5</v>
      </c>
      <c r="F58" s="34"/>
    </row>
    <row r="59" spans="1:6">
      <c r="A59" s="33">
        <v>43496</v>
      </c>
      <c r="B59" s="9">
        <v>1922.35</v>
      </c>
      <c r="C59" s="9">
        <f t="shared" si="0"/>
        <v>0.0193816947714498</v>
      </c>
      <c r="D59" s="9">
        <v>10830.95</v>
      </c>
      <c r="E59" s="9">
        <f t="shared" si="1"/>
        <v>0.0168187536378829</v>
      </c>
      <c r="F59" s="34"/>
    </row>
    <row r="60" spans="1:6">
      <c r="A60" s="33">
        <v>43497</v>
      </c>
      <c r="B60" s="9">
        <v>1961.25</v>
      </c>
      <c r="C60" s="9">
        <f t="shared" si="0"/>
        <v>0.0202356490753505</v>
      </c>
      <c r="D60" s="9">
        <v>10893.65</v>
      </c>
      <c r="E60" s="9">
        <f t="shared" si="1"/>
        <v>0.00578896588018585</v>
      </c>
      <c r="F60" s="34"/>
    </row>
    <row r="61" spans="1:6">
      <c r="A61" s="33">
        <v>43500</v>
      </c>
      <c r="B61" s="9">
        <v>1978.5</v>
      </c>
      <c r="C61" s="9">
        <f t="shared" si="0"/>
        <v>0.00879541108986616</v>
      </c>
      <c r="D61" s="9">
        <v>10912.25</v>
      </c>
      <c r="E61" s="9">
        <f t="shared" si="1"/>
        <v>0.00170741670606274</v>
      </c>
      <c r="F61" s="34"/>
    </row>
    <row r="62" spans="1:6">
      <c r="A62" s="33">
        <v>43501</v>
      </c>
      <c r="B62" s="9">
        <v>1981.4</v>
      </c>
      <c r="C62" s="9">
        <f t="shared" si="0"/>
        <v>0.00146575688653025</v>
      </c>
      <c r="D62" s="9">
        <v>10934.35</v>
      </c>
      <c r="E62" s="9">
        <f t="shared" si="1"/>
        <v>0.0020252468555981</v>
      </c>
      <c r="F62" s="34"/>
    </row>
    <row r="63" spans="1:6">
      <c r="A63" s="33">
        <v>43502</v>
      </c>
      <c r="B63" s="9">
        <v>1987.95</v>
      </c>
      <c r="C63" s="9">
        <f t="shared" si="0"/>
        <v>0.00330574341374783</v>
      </c>
      <c r="D63" s="9">
        <v>11062.45</v>
      </c>
      <c r="E63" s="9">
        <f t="shared" si="1"/>
        <v>0.01171537402772</v>
      </c>
      <c r="F63" s="34"/>
    </row>
    <row r="64" spans="1:6">
      <c r="A64" s="33">
        <v>43503</v>
      </c>
      <c r="B64" s="9">
        <v>1969.65</v>
      </c>
      <c r="C64" s="9">
        <f t="shared" si="0"/>
        <v>-0.00920546291405717</v>
      </c>
      <c r="D64" s="9">
        <v>11069.4</v>
      </c>
      <c r="E64" s="9">
        <f t="shared" si="1"/>
        <v>0.000628251427124996</v>
      </c>
      <c r="F64" s="34"/>
    </row>
    <row r="65" spans="1:6">
      <c r="A65" s="33">
        <v>43504</v>
      </c>
      <c r="B65" s="9">
        <v>1944.65</v>
      </c>
      <c r="C65" s="9">
        <f t="shared" si="0"/>
        <v>-0.0126926103622471</v>
      </c>
      <c r="D65" s="9">
        <v>10943.6</v>
      </c>
      <c r="E65" s="9">
        <f t="shared" si="1"/>
        <v>-0.0113646629446943</v>
      </c>
      <c r="F65" s="34"/>
    </row>
    <row r="66" spans="1:6">
      <c r="A66" s="33">
        <v>43507</v>
      </c>
      <c r="B66" s="9">
        <v>1948.2</v>
      </c>
      <c r="C66" s="9">
        <f t="shared" si="0"/>
        <v>0.00182552130203376</v>
      </c>
      <c r="D66" s="9">
        <v>10888.8</v>
      </c>
      <c r="E66" s="9">
        <f t="shared" si="1"/>
        <v>-0.00500749296392422</v>
      </c>
      <c r="F66" s="34"/>
    </row>
    <row r="67" spans="1:6">
      <c r="A67" s="33">
        <v>43508</v>
      </c>
      <c r="B67" s="9">
        <v>1905.05</v>
      </c>
      <c r="C67" s="9">
        <f t="shared" ref="C67:C130" si="2">(B67-B66)/B66</f>
        <v>-0.0221486500359306</v>
      </c>
      <c r="D67" s="9">
        <v>10831.4</v>
      </c>
      <c r="E67" s="9">
        <f t="shared" si="1"/>
        <v>-0.00527147160384979</v>
      </c>
      <c r="F67" s="34"/>
    </row>
    <row r="68" spans="1:6">
      <c r="A68" s="33">
        <v>43509</v>
      </c>
      <c r="B68" s="9">
        <v>1930.5</v>
      </c>
      <c r="C68" s="9">
        <f t="shared" si="2"/>
        <v>0.0133592294165508</v>
      </c>
      <c r="D68" s="9">
        <v>10793.65</v>
      </c>
      <c r="E68" s="9">
        <f t="shared" ref="E68:E131" si="3">(D68-D67)/D67</f>
        <v>-0.00348523736543752</v>
      </c>
      <c r="F68" s="34"/>
    </row>
    <row r="69" spans="1:6">
      <c r="A69" s="33">
        <v>43510</v>
      </c>
      <c r="B69" s="9">
        <v>1900.7</v>
      </c>
      <c r="C69" s="9">
        <f t="shared" si="2"/>
        <v>-0.0154364154364154</v>
      </c>
      <c r="D69" s="9">
        <v>10746.05</v>
      </c>
      <c r="E69" s="9">
        <f t="shared" si="3"/>
        <v>-0.00441000032426476</v>
      </c>
      <c r="F69" s="34"/>
    </row>
    <row r="70" spans="1:6">
      <c r="A70" s="33">
        <v>43511</v>
      </c>
      <c r="B70" s="9">
        <v>1874.9</v>
      </c>
      <c r="C70" s="9">
        <f t="shared" si="2"/>
        <v>-0.013573946440785</v>
      </c>
      <c r="D70" s="9">
        <v>10724.4</v>
      </c>
      <c r="E70" s="9">
        <f t="shared" si="3"/>
        <v>-0.00201469377119962</v>
      </c>
      <c r="F70" s="34"/>
    </row>
    <row r="71" spans="1:6">
      <c r="A71" s="33">
        <v>43514</v>
      </c>
      <c r="B71" s="9">
        <v>1874.85</v>
      </c>
      <c r="C71" s="9">
        <f t="shared" si="2"/>
        <v>-2.66680889648418e-5</v>
      </c>
      <c r="D71" s="9">
        <v>10640.95</v>
      </c>
      <c r="E71" s="9">
        <f t="shared" si="3"/>
        <v>-0.00778132109954859</v>
      </c>
      <c r="F71" s="34"/>
    </row>
    <row r="72" spans="1:6">
      <c r="A72" s="33">
        <v>43515</v>
      </c>
      <c r="B72" s="9">
        <v>1853.45</v>
      </c>
      <c r="C72" s="9">
        <f t="shared" si="2"/>
        <v>-0.0114142464730511</v>
      </c>
      <c r="D72" s="9">
        <v>10604.35</v>
      </c>
      <c r="E72" s="9">
        <f t="shared" si="3"/>
        <v>-0.00343954252204929</v>
      </c>
      <c r="F72" s="34"/>
    </row>
    <row r="73" spans="1:6">
      <c r="A73" s="33">
        <v>43516</v>
      </c>
      <c r="B73" s="9">
        <v>1870.5</v>
      </c>
      <c r="C73" s="9">
        <f t="shared" si="2"/>
        <v>0.00919906121017559</v>
      </c>
      <c r="D73" s="9">
        <v>10735.45</v>
      </c>
      <c r="E73" s="9">
        <f t="shared" si="3"/>
        <v>0.0123628510941265</v>
      </c>
      <c r="F73" s="34"/>
    </row>
    <row r="74" spans="1:6">
      <c r="A74" s="33">
        <v>43517</v>
      </c>
      <c r="B74" s="9">
        <v>1891.45</v>
      </c>
      <c r="C74" s="9">
        <f t="shared" si="2"/>
        <v>0.0112002138465651</v>
      </c>
      <c r="D74" s="9">
        <v>10789.85</v>
      </c>
      <c r="E74" s="9">
        <f t="shared" si="3"/>
        <v>0.00506732367995749</v>
      </c>
      <c r="F74" s="34"/>
    </row>
    <row r="75" spans="1:6">
      <c r="A75" s="33">
        <v>43518</v>
      </c>
      <c r="B75" s="9">
        <v>1887.4</v>
      </c>
      <c r="C75" s="9">
        <f t="shared" si="2"/>
        <v>-0.0021412144122234</v>
      </c>
      <c r="D75" s="9">
        <v>10791.65</v>
      </c>
      <c r="E75" s="9">
        <f t="shared" si="3"/>
        <v>0.000166823449816195</v>
      </c>
      <c r="F75" s="34"/>
    </row>
    <row r="76" spans="1:6">
      <c r="A76" s="33">
        <v>43521</v>
      </c>
      <c r="B76" s="9">
        <v>1894.5</v>
      </c>
      <c r="C76" s="9">
        <f t="shared" si="2"/>
        <v>0.00376178870403725</v>
      </c>
      <c r="D76" s="9">
        <v>10880.1</v>
      </c>
      <c r="E76" s="9">
        <f t="shared" si="3"/>
        <v>0.00819615165428834</v>
      </c>
      <c r="F76" s="34"/>
    </row>
    <row r="77" spans="1:6">
      <c r="A77" s="33">
        <v>43522</v>
      </c>
      <c r="B77" s="9">
        <v>1853.65</v>
      </c>
      <c r="C77" s="9">
        <f t="shared" si="2"/>
        <v>-0.0215624175244127</v>
      </c>
      <c r="D77" s="9">
        <v>10835.3</v>
      </c>
      <c r="E77" s="9">
        <f t="shared" si="3"/>
        <v>-0.00411760921315071</v>
      </c>
      <c r="F77" s="34"/>
    </row>
    <row r="78" spans="1:6">
      <c r="A78" s="33">
        <v>43523</v>
      </c>
      <c r="B78" s="9">
        <v>1841</v>
      </c>
      <c r="C78" s="9">
        <f t="shared" si="2"/>
        <v>-0.00682437353329922</v>
      </c>
      <c r="D78" s="9">
        <v>10806.65</v>
      </c>
      <c r="E78" s="9">
        <f t="shared" si="3"/>
        <v>-0.00264413537234776</v>
      </c>
      <c r="F78" s="34"/>
    </row>
    <row r="79" spans="1:6">
      <c r="A79" s="33">
        <v>43524</v>
      </c>
      <c r="B79" s="9">
        <v>1841.2</v>
      </c>
      <c r="C79" s="9">
        <f t="shared" si="2"/>
        <v>0.000108636610537776</v>
      </c>
      <c r="D79" s="9">
        <v>10792.5</v>
      </c>
      <c r="E79" s="9">
        <f t="shared" si="3"/>
        <v>-0.00130937894722228</v>
      </c>
      <c r="F79" s="34"/>
    </row>
    <row r="80" spans="1:6">
      <c r="A80" s="33">
        <v>43525</v>
      </c>
      <c r="B80" s="9">
        <v>1859.45</v>
      </c>
      <c r="C80" s="9">
        <f t="shared" si="2"/>
        <v>0.00991201390397567</v>
      </c>
      <c r="D80" s="9">
        <v>10863.5</v>
      </c>
      <c r="E80" s="9">
        <f t="shared" si="3"/>
        <v>0.00657864257586287</v>
      </c>
      <c r="F80" s="34"/>
    </row>
    <row r="81" spans="1:6">
      <c r="A81" s="33">
        <v>43529</v>
      </c>
      <c r="B81" s="9">
        <v>1860</v>
      </c>
      <c r="C81" s="9">
        <f t="shared" si="2"/>
        <v>0.000295786388448173</v>
      </c>
      <c r="D81" s="9">
        <v>10987.45</v>
      </c>
      <c r="E81" s="9">
        <f t="shared" si="3"/>
        <v>0.0114097666497907</v>
      </c>
      <c r="F81" s="34"/>
    </row>
    <row r="82" spans="1:6">
      <c r="A82" s="33">
        <v>43530</v>
      </c>
      <c r="B82" s="9">
        <v>1885.2</v>
      </c>
      <c r="C82" s="9">
        <f t="shared" si="2"/>
        <v>0.0135483870967742</v>
      </c>
      <c r="D82" s="9">
        <v>11053</v>
      </c>
      <c r="E82" s="9">
        <f t="shared" si="3"/>
        <v>0.00596589745573352</v>
      </c>
      <c r="F82" s="34"/>
    </row>
    <row r="83" spans="1:6">
      <c r="A83" s="33">
        <v>43531</v>
      </c>
      <c r="B83" s="9">
        <v>1880.2</v>
      </c>
      <c r="C83" s="9">
        <f t="shared" si="2"/>
        <v>-0.00265223848928496</v>
      </c>
      <c r="D83" s="9">
        <v>11058.2</v>
      </c>
      <c r="E83" s="9">
        <f t="shared" si="3"/>
        <v>0.000470460508459308</v>
      </c>
      <c r="F83" s="34"/>
    </row>
    <row r="84" spans="1:6">
      <c r="A84" s="33">
        <v>43532</v>
      </c>
      <c r="B84" s="9">
        <v>1884.05</v>
      </c>
      <c r="C84" s="9">
        <f t="shared" si="2"/>
        <v>0.00204765450483986</v>
      </c>
      <c r="D84" s="9">
        <v>11035.4</v>
      </c>
      <c r="E84" s="9">
        <f t="shared" si="3"/>
        <v>-0.00206181837912147</v>
      </c>
      <c r="F84" s="34"/>
    </row>
    <row r="85" spans="1:6">
      <c r="A85" s="33">
        <v>43535</v>
      </c>
      <c r="B85" s="9">
        <v>1897.55</v>
      </c>
      <c r="C85" s="9">
        <f t="shared" si="2"/>
        <v>0.00716541493060163</v>
      </c>
      <c r="D85" s="9">
        <v>11168.05</v>
      </c>
      <c r="E85" s="9">
        <f t="shared" si="3"/>
        <v>0.0120204070536636</v>
      </c>
      <c r="F85" s="34"/>
    </row>
    <row r="86" spans="1:6">
      <c r="A86" s="33">
        <v>43536</v>
      </c>
      <c r="B86" s="9">
        <v>1930</v>
      </c>
      <c r="C86" s="9">
        <f t="shared" si="2"/>
        <v>0.0171009986561619</v>
      </c>
      <c r="D86" s="9">
        <v>11301.2</v>
      </c>
      <c r="E86" s="9">
        <f t="shared" si="3"/>
        <v>0.011922403642534</v>
      </c>
      <c r="F86" s="34"/>
    </row>
    <row r="87" spans="1:6">
      <c r="A87" s="33">
        <v>43537</v>
      </c>
      <c r="B87" s="9">
        <v>1950.65</v>
      </c>
      <c r="C87" s="9">
        <f t="shared" si="2"/>
        <v>0.010699481865285</v>
      </c>
      <c r="D87" s="9">
        <v>11341.7</v>
      </c>
      <c r="E87" s="9">
        <f t="shared" si="3"/>
        <v>0.00358369022758645</v>
      </c>
      <c r="F87" s="34"/>
    </row>
    <row r="88" spans="1:6">
      <c r="A88" s="33">
        <v>43538</v>
      </c>
      <c r="B88" s="9">
        <v>1956.95</v>
      </c>
      <c r="C88" s="9">
        <f t="shared" si="2"/>
        <v>0.00322969266654702</v>
      </c>
      <c r="D88" s="9">
        <v>11343.25</v>
      </c>
      <c r="E88" s="9">
        <f t="shared" si="3"/>
        <v>0.000136663815830014</v>
      </c>
      <c r="F88" s="34"/>
    </row>
    <row r="89" spans="1:6">
      <c r="A89" s="33">
        <v>43539</v>
      </c>
      <c r="B89" s="9">
        <v>1974.65</v>
      </c>
      <c r="C89" s="9">
        <f t="shared" si="2"/>
        <v>0.00904468688520404</v>
      </c>
      <c r="D89" s="9">
        <v>11426.85</v>
      </c>
      <c r="E89" s="9">
        <f t="shared" si="3"/>
        <v>0.00737002181914358</v>
      </c>
      <c r="F89" s="34"/>
    </row>
    <row r="90" spans="1:6">
      <c r="A90" s="33">
        <v>43542</v>
      </c>
      <c r="B90" s="9">
        <v>1962.4</v>
      </c>
      <c r="C90" s="9">
        <f t="shared" si="2"/>
        <v>-0.0062036310232193</v>
      </c>
      <c r="D90" s="9">
        <v>11462.2</v>
      </c>
      <c r="E90" s="9">
        <f t="shared" si="3"/>
        <v>0.00309359097214021</v>
      </c>
      <c r="F90" s="34"/>
    </row>
    <row r="91" spans="1:6">
      <c r="A91" s="33">
        <v>43543</v>
      </c>
      <c r="B91" s="9">
        <v>1967.85</v>
      </c>
      <c r="C91" s="9">
        <f t="shared" si="2"/>
        <v>0.00277721157765992</v>
      </c>
      <c r="D91" s="9">
        <v>11532.4</v>
      </c>
      <c r="E91" s="9">
        <f t="shared" si="3"/>
        <v>0.0061244787213623</v>
      </c>
      <c r="F91" s="34"/>
    </row>
    <row r="92" spans="1:6">
      <c r="A92" s="33">
        <v>43544</v>
      </c>
      <c r="B92" s="9">
        <v>1987.55</v>
      </c>
      <c r="C92" s="9">
        <f t="shared" si="2"/>
        <v>0.0100109256294941</v>
      </c>
      <c r="D92" s="9">
        <v>11521.05</v>
      </c>
      <c r="E92" s="9">
        <f t="shared" si="3"/>
        <v>-0.000984183691165791</v>
      </c>
      <c r="F92" s="34"/>
    </row>
    <row r="93" spans="1:6">
      <c r="A93" s="33">
        <v>43546</v>
      </c>
      <c r="B93" s="9">
        <v>1981.55</v>
      </c>
      <c r="C93" s="9">
        <f t="shared" si="2"/>
        <v>-0.00301879198007597</v>
      </c>
      <c r="D93" s="9">
        <v>11456.9</v>
      </c>
      <c r="E93" s="9">
        <f t="shared" si="3"/>
        <v>-0.00556806888261049</v>
      </c>
      <c r="F93" s="34"/>
    </row>
    <row r="94" spans="1:6">
      <c r="A94" s="33">
        <v>43549</v>
      </c>
      <c r="B94" s="9">
        <v>1945.65</v>
      </c>
      <c r="C94" s="9">
        <f t="shared" si="2"/>
        <v>-0.0181171305291312</v>
      </c>
      <c r="D94" s="9">
        <v>11354.25</v>
      </c>
      <c r="E94" s="9">
        <f t="shared" si="3"/>
        <v>-0.00895966622733895</v>
      </c>
      <c r="F94" s="34"/>
    </row>
    <row r="95" spans="1:6">
      <c r="A95" s="33">
        <v>43550</v>
      </c>
      <c r="B95" s="9">
        <v>1946.3</v>
      </c>
      <c r="C95" s="9">
        <f t="shared" si="2"/>
        <v>0.000334078585562595</v>
      </c>
      <c r="D95" s="9">
        <v>11483.25</v>
      </c>
      <c r="E95" s="9">
        <f t="shared" si="3"/>
        <v>0.0113613845036</v>
      </c>
      <c r="F95" s="34"/>
    </row>
    <row r="96" spans="1:6">
      <c r="A96" s="33">
        <v>43551</v>
      </c>
      <c r="B96" s="9">
        <v>1919.9</v>
      </c>
      <c r="C96" s="9">
        <f t="shared" si="2"/>
        <v>-0.0135641987360632</v>
      </c>
      <c r="D96" s="9">
        <v>11445.05</v>
      </c>
      <c r="E96" s="9">
        <f t="shared" si="3"/>
        <v>-0.00332658437289101</v>
      </c>
      <c r="F96" s="34"/>
    </row>
    <row r="97" spans="1:6">
      <c r="A97" s="33">
        <v>43552</v>
      </c>
      <c r="B97" s="9">
        <v>1944.45</v>
      </c>
      <c r="C97" s="9">
        <f t="shared" si="2"/>
        <v>0.0127871243293921</v>
      </c>
      <c r="D97" s="9">
        <v>11570</v>
      </c>
      <c r="E97" s="9">
        <f t="shared" si="3"/>
        <v>0.0109173834976694</v>
      </c>
      <c r="F97" s="34"/>
    </row>
    <row r="98" spans="1:6">
      <c r="A98" s="33">
        <v>43553</v>
      </c>
      <c r="B98" s="9">
        <v>1968.25</v>
      </c>
      <c r="C98" s="9">
        <f t="shared" si="2"/>
        <v>0.0122399650286713</v>
      </c>
      <c r="D98" s="9">
        <v>11623.9</v>
      </c>
      <c r="E98" s="9">
        <f t="shared" si="3"/>
        <v>0.00465859982713912</v>
      </c>
      <c r="F98" s="34"/>
    </row>
    <row r="99" spans="1:6">
      <c r="A99" s="33">
        <v>43556</v>
      </c>
      <c r="B99" s="9">
        <v>1959.65</v>
      </c>
      <c r="C99" s="9">
        <f t="shared" si="2"/>
        <v>-0.00436936364791053</v>
      </c>
      <c r="D99" s="9">
        <v>11669.15</v>
      </c>
      <c r="E99" s="9">
        <f t="shared" si="3"/>
        <v>0.00389284147317166</v>
      </c>
      <c r="F99" s="34"/>
    </row>
    <row r="100" spans="1:6">
      <c r="A100" s="33">
        <v>43557</v>
      </c>
      <c r="B100" s="9">
        <v>1995.95</v>
      </c>
      <c r="C100" s="9">
        <f t="shared" si="2"/>
        <v>0.0185237159696884</v>
      </c>
      <c r="D100" s="9">
        <v>11713.2</v>
      </c>
      <c r="E100" s="9">
        <f t="shared" si="3"/>
        <v>0.00377491076899355</v>
      </c>
      <c r="F100" s="34"/>
    </row>
    <row r="101" spans="1:6">
      <c r="A101" s="33">
        <v>43558</v>
      </c>
      <c r="B101" s="9">
        <v>2013.1</v>
      </c>
      <c r="C101" s="9">
        <f t="shared" si="2"/>
        <v>0.00859239960920858</v>
      </c>
      <c r="D101" s="9">
        <v>11643.95</v>
      </c>
      <c r="E101" s="9">
        <f t="shared" si="3"/>
        <v>-0.00591213331967353</v>
      </c>
      <c r="F101" s="34"/>
    </row>
    <row r="102" spans="1:6">
      <c r="A102" s="33">
        <v>43559</v>
      </c>
      <c r="B102" s="9">
        <v>2042.05</v>
      </c>
      <c r="C102" s="9">
        <f t="shared" si="2"/>
        <v>0.0143808057225175</v>
      </c>
      <c r="D102" s="9">
        <v>11598</v>
      </c>
      <c r="E102" s="9">
        <f t="shared" si="3"/>
        <v>-0.00394625535149161</v>
      </c>
      <c r="F102" s="34"/>
    </row>
    <row r="103" spans="1:6">
      <c r="A103" s="33">
        <v>43560</v>
      </c>
      <c r="B103" s="9">
        <v>2059.2</v>
      </c>
      <c r="C103" s="9">
        <f t="shared" si="2"/>
        <v>0.00839842315320382</v>
      </c>
      <c r="D103" s="9">
        <v>11665.95</v>
      </c>
      <c r="E103" s="9">
        <f t="shared" si="3"/>
        <v>0.00585876875323338</v>
      </c>
      <c r="F103" s="34"/>
    </row>
    <row r="104" spans="1:6">
      <c r="A104" s="33">
        <v>43563</v>
      </c>
      <c r="B104" s="9">
        <v>2054.9</v>
      </c>
      <c r="C104" s="9">
        <f t="shared" si="2"/>
        <v>-0.00208818958818946</v>
      </c>
      <c r="D104" s="9">
        <v>11604.5</v>
      </c>
      <c r="E104" s="9">
        <f t="shared" si="3"/>
        <v>-0.00526746643008077</v>
      </c>
      <c r="F104" s="34"/>
    </row>
    <row r="105" spans="1:6">
      <c r="A105" s="33">
        <v>43564</v>
      </c>
      <c r="B105" s="9">
        <v>2069.15</v>
      </c>
      <c r="C105" s="9">
        <f t="shared" si="2"/>
        <v>0.00693464402160689</v>
      </c>
      <c r="D105" s="9">
        <v>11671.95</v>
      </c>
      <c r="E105" s="9">
        <f t="shared" si="3"/>
        <v>0.00581240036192862</v>
      </c>
      <c r="F105" s="34"/>
    </row>
    <row r="106" spans="1:6">
      <c r="A106" s="33">
        <v>43565</v>
      </c>
      <c r="B106" s="9">
        <v>2029.25</v>
      </c>
      <c r="C106" s="9">
        <f t="shared" si="2"/>
        <v>-0.0192832805741488</v>
      </c>
      <c r="D106" s="9">
        <v>11584.3</v>
      </c>
      <c r="E106" s="9">
        <f t="shared" si="3"/>
        <v>-0.00750945643187312</v>
      </c>
      <c r="F106" s="34"/>
    </row>
    <row r="107" spans="1:6">
      <c r="A107" s="33">
        <v>43566</v>
      </c>
      <c r="B107" s="9">
        <v>2022.8</v>
      </c>
      <c r="C107" s="9">
        <f t="shared" si="2"/>
        <v>-0.00317851422939512</v>
      </c>
      <c r="D107" s="9">
        <v>11596.7</v>
      </c>
      <c r="E107" s="9">
        <f t="shared" si="3"/>
        <v>0.00107041426758643</v>
      </c>
      <c r="F107" s="34"/>
    </row>
    <row r="108" spans="1:6">
      <c r="A108" s="33">
        <v>43567</v>
      </c>
      <c r="B108" s="9">
        <v>2024.95</v>
      </c>
      <c r="C108" s="9">
        <f t="shared" si="2"/>
        <v>0.00106288313229192</v>
      </c>
      <c r="D108" s="9">
        <v>11643.45</v>
      </c>
      <c r="E108" s="9">
        <f t="shared" si="3"/>
        <v>0.00403131925461554</v>
      </c>
      <c r="F108" s="34"/>
    </row>
    <row r="109" spans="1:6">
      <c r="A109" s="33">
        <v>43570</v>
      </c>
      <c r="B109" s="9">
        <v>2014.25</v>
      </c>
      <c r="C109" s="9">
        <f t="shared" si="2"/>
        <v>-0.00528408108842196</v>
      </c>
      <c r="D109" s="9">
        <v>11690.35</v>
      </c>
      <c r="E109" s="9">
        <f t="shared" si="3"/>
        <v>0.00402801575134515</v>
      </c>
      <c r="F109" s="34"/>
    </row>
    <row r="110" spans="1:6">
      <c r="A110" s="33">
        <v>43571</v>
      </c>
      <c r="B110" s="9">
        <v>2026.7</v>
      </c>
      <c r="C110" s="9">
        <f t="shared" si="2"/>
        <v>0.00618096065533079</v>
      </c>
      <c r="D110" s="9">
        <v>11787.15</v>
      </c>
      <c r="E110" s="9">
        <f t="shared" si="3"/>
        <v>0.00828033377957027</v>
      </c>
      <c r="F110" s="34"/>
    </row>
    <row r="111" spans="1:6">
      <c r="A111" s="33">
        <v>43573</v>
      </c>
      <c r="B111" s="9">
        <v>2003.75</v>
      </c>
      <c r="C111" s="9">
        <f t="shared" si="2"/>
        <v>-0.0113238269107416</v>
      </c>
      <c r="D111" s="9">
        <v>11752.8</v>
      </c>
      <c r="E111" s="9">
        <f t="shared" si="3"/>
        <v>-0.00291419045316301</v>
      </c>
      <c r="F111" s="34"/>
    </row>
    <row r="112" spans="1:6">
      <c r="A112" s="33">
        <v>43577</v>
      </c>
      <c r="B112" s="9">
        <v>1953.9</v>
      </c>
      <c r="C112" s="9">
        <f t="shared" si="2"/>
        <v>-0.02487835308796</v>
      </c>
      <c r="D112" s="9">
        <v>11594.45</v>
      </c>
      <c r="E112" s="9">
        <f t="shared" si="3"/>
        <v>-0.0134733850656864</v>
      </c>
      <c r="F112" s="34"/>
    </row>
    <row r="113" spans="1:6">
      <c r="A113" s="33">
        <v>43578</v>
      </c>
      <c r="B113" s="9">
        <v>1934.7</v>
      </c>
      <c r="C113" s="9">
        <f t="shared" si="2"/>
        <v>-0.00982650084446494</v>
      </c>
      <c r="D113" s="9">
        <v>11575.95</v>
      </c>
      <c r="E113" s="9">
        <f t="shared" si="3"/>
        <v>-0.00159559099396694</v>
      </c>
      <c r="F113" s="34"/>
    </row>
    <row r="114" spans="1:6">
      <c r="A114" s="33">
        <v>43579</v>
      </c>
      <c r="B114" s="9">
        <v>1980.4</v>
      </c>
      <c r="C114" s="9">
        <f t="shared" si="2"/>
        <v>0.0236212332661395</v>
      </c>
      <c r="D114" s="9">
        <v>11726.15</v>
      </c>
      <c r="E114" s="9">
        <f t="shared" si="3"/>
        <v>0.0129751769833144</v>
      </c>
      <c r="F114" s="34"/>
    </row>
    <row r="115" spans="1:6">
      <c r="A115" s="33">
        <v>43580</v>
      </c>
      <c r="B115" s="9">
        <v>1955.15</v>
      </c>
      <c r="C115" s="9">
        <f t="shared" si="2"/>
        <v>-0.0127499495051505</v>
      </c>
      <c r="D115" s="9">
        <v>11641.8</v>
      </c>
      <c r="E115" s="9">
        <f t="shared" si="3"/>
        <v>-0.00719332432213475</v>
      </c>
      <c r="F115" s="34"/>
    </row>
    <row r="116" spans="1:6">
      <c r="A116" s="33">
        <v>43581</v>
      </c>
      <c r="B116" s="9">
        <v>1977.4</v>
      </c>
      <c r="C116" s="9">
        <f t="shared" si="2"/>
        <v>0.0113802010075953</v>
      </c>
      <c r="D116" s="9">
        <v>11754.65</v>
      </c>
      <c r="E116" s="9">
        <f t="shared" si="3"/>
        <v>0.00969351818447322</v>
      </c>
      <c r="F116" s="34"/>
    </row>
    <row r="117" spans="1:6">
      <c r="A117" s="33">
        <v>43585</v>
      </c>
      <c r="B117" s="9">
        <v>1995.05</v>
      </c>
      <c r="C117" s="9">
        <f t="shared" si="2"/>
        <v>0.00892586224334978</v>
      </c>
      <c r="D117" s="9">
        <v>11748.15</v>
      </c>
      <c r="E117" s="9">
        <f t="shared" si="3"/>
        <v>-0.000552972653375473</v>
      </c>
      <c r="F117" s="34"/>
    </row>
    <row r="118" spans="1:6">
      <c r="A118" s="33">
        <v>43587</v>
      </c>
      <c r="B118" s="9">
        <v>2017.4</v>
      </c>
      <c r="C118" s="9">
        <f t="shared" si="2"/>
        <v>0.0112027267487031</v>
      </c>
      <c r="D118" s="9">
        <v>11724.75</v>
      </c>
      <c r="E118" s="9">
        <f t="shared" si="3"/>
        <v>-0.00199180296472207</v>
      </c>
      <c r="F118" s="34"/>
    </row>
    <row r="119" spans="1:6">
      <c r="A119" s="33">
        <v>43588</v>
      </c>
      <c r="B119" s="9">
        <v>2006.4</v>
      </c>
      <c r="C119" s="9">
        <f t="shared" si="2"/>
        <v>-0.0054525627044711</v>
      </c>
      <c r="D119" s="9">
        <v>11712.25</v>
      </c>
      <c r="E119" s="9">
        <f t="shared" si="3"/>
        <v>-0.00106612081281051</v>
      </c>
      <c r="F119" s="34"/>
    </row>
    <row r="120" spans="1:6">
      <c r="A120" s="33">
        <v>43591</v>
      </c>
      <c r="B120" s="9">
        <v>1965.45</v>
      </c>
      <c r="C120" s="9">
        <f t="shared" si="2"/>
        <v>-0.0204096889952153</v>
      </c>
      <c r="D120" s="9">
        <v>11598.25</v>
      </c>
      <c r="E120" s="9">
        <f t="shared" si="3"/>
        <v>-0.00973339879186322</v>
      </c>
      <c r="F120" s="34"/>
    </row>
    <row r="121" spans="1:6">
      <c r="A121" s="33">
        <v>43592</v>
      </c>
      <c r="B121" s="9">
        <v>1966.3</v>
      </c>
      <c r="C121" s="9">
        <f t="shared" si="2"/>
        <v>0.000432470935409148</v>
      </c>
      <c r="D121" s="9">
        <v>11497.9</v>
      </c>
      <c r="E121" s="9">
        <f t="shared" si="3"/>
        <v>-0.00865216735283343</v>
      </c>
      <c r="F121" s="34"/>
    </row>
    <row r="122" spans="1:6">
      <c r="A122" s="33">
        <v>43593</v>
      </c>
      <c r="B122" s="9">
        <v>1930.75</v>
      </c>
      <c r="C122" s="9">
        <f t="shared" si="2"/>
        <v>-0.0180796419671464</v>
      </c>
      <c r="D122" s="9">
        <v>11359.45</v>
      </c>
      <c r="E122" s="9">
        <f t="shared" si="3"/>
        <v>-0.0120413292862174</v>
      </c>
      <c r="F122" s="34"/>
    </row>
    <row r="123" spans="1:6">
      <c r="A123" s="33">
        <v>43594</v>
      </c>
      <c r="B123" s="9">
        <v>1914.6</v>
      </c>
      <c r="C123" s="9">
        <f t="shared" si="2"/>
        <v>-0.00836462514566883</v>
      </c>
      <c r="D123" s="9">
        <v>11301.8</v>
      </c>
      <c r="E123" s="9">
        <f t="shared" si="3"/>
        <v>-0.00507506965566127</v>
      </c>
      <c r="F123" s="34"/>
    </row>
    <row r="124" spans="1:6">
      <c r="A124" s="33">
        <v>43595</v>
      </c>
      <c r="B124" s="9">
        <v>1931.7</v>
      </c>
      <c r="C124" s="9">
        <f t="shared" si="2"/>
        <v>0.00893136947665316</v>
      </c>
      <c r="D124" s="9">
        <v>11278.9</v>
      </c>
      <c r="E124" s="9">
        <f t="shared" si="3"/>
        <v>-0.00202622591091681</v>
      </c>
      <c r="F124" s="34"/>
    </row>
    <row r="125" spans="1:6">
      <c r="A125" s="33">
        <v>43598</v>
      </c>
      <c r="B125" s="9">
        <v>1952.9</v>
      </c>
      <c r="C125" s="9">
        <f t="shared" si="2"/>
        <v>0.0109747890459181</v>
      </c>
      <c r="D125" s="9">
        <v>11148.2</v>
      </c>
      <c r="E125" s="9">
        <f t="shared" si="3"/>
        <v>-0.0115880094690084</v>
      </c>
      <c r="F125" s="34"/>
    </row>
    <row r="126" spans="1:6">
      <c r="A126" s="33">
        <v>43599</v>
      </c>
      <c r="B126" s="9">
        <v>1965.2</v>
      </c>
      <c r="C126" s="9">
        <f t="shared" si="2"/>
        <v>0.00629832556710531</v>
      </c>
      <c r="D126" s="9">
        <v>11222.05</v>
      </c>
      <c r="E126" s="9">
        <f t="shared" si="3"/>
        <v>0.00662438779354502</v>
      </c>
      <c r="F126" s="34"/>
    </row>
    <row r="127" spans="1:6">
      <c r="A127" s="33">
        <v>43600</v>
      </c>
      <c r="B127" s="9">
        <v>1944.95</v>
      </c>
      <c r="C127" s="9">
        <f t="shared" si="2"/>
        <v>-0.0103042947282719</v>
      </c>
      <c r="D127" s="9">
        <v>11157</v>
      </c>
      <c r="E127" s="9">
        <f t="shared" si="3"/>
        <v>-0.00579662361155041</v>
      </c>
      <c r="F127" s="34"/>
    </row>
    <row r="128" spans="1:6">
      <c r="A128" s="33">
        <v>43601</v>
      </c>
      <c r="B128" s="9">
        <v>1942.1</v>
      </c>
      <c r="C128" s="9">
        <f t="shared" si="2"/>
        <v>-0.0014653332990566</v>
      </c>
      <c r="D128" s="9">
        <v>11257.1</v>
      </c>
      <c r="E128" s="9">
        <f t="shared" si="3"/>
        <v>0.00897194586358343</v>
      </c>
      <c r="F128" s="34"/>
    </row>
    <row r="129" spans="1:6">
      <c r="A129" s="33">
        <v>43602</v>
      </c>
      <c r="B129" s="9">
        <v>1993.65</v>
      </c>
      <c r="C129" s="9">
        <f t="shared" si="2"/>
        <v>0.0265434323670255</v>
      </c>
      <c r="D129" s="9">
        <v>11407.15</v>
      </c>
      <c r="E129" s="9">
        <f t="shared" si="3"/>
        <v>0.0133293654671273</v>
      </c>
      <c r="F129" s="34"/>
    </row>
    <row r="130" spans="1:6">
      <c r="A130" s="33">
        <v>43605</v>
      </c>
      <c r="B130" s="9">
        <v>2122.5</v>
      </c>
      <c r="C130" s="9">
        <f t="shared" si="2"/>
        <v>0.0646302008878188</v>
      </c>
      <c r="D130" s="9">
        <v>11828.25</v>
      </c>
      <c r="E130" s="9">
        <f t="shared" si="3"/>
        <v>0.0369154433841933</v>
      </c>
      <c r="F130" s="34"/>
    </row>
    <row r="131" spans="1:6">
      <c r="A131" s="33">
        <v>43606</v>
      </c>
      <c r="B131" s="9">
        <v>2114.5</v>
      </c>
      <c r="C131" s="9">
        <f t="shared" ref="C131:C194" si="4">(B131-B130)/B130</f>
        <v>-0.00376914016489988</v>
      </c>
      <c r="D131" s="9">
        <v>11709.1</v>
      </c>
      <c r="E131" s="9">
        <f t="shared" si="3"/>
        <v>-0.0100733413649525</v>
      </c>
      <c r="F131" s="34"/>
    </row>
    <row r="132" spans="1:6">
      <c r="A132" s="33">
        <v>43607</v>
      </c>
      <c r="B132" s="9">
        <v>2138.8</v>
      </c>
      <c r="C132" s="9">
        <f t="shared" si="4"/>
        <v>0.011492078505557</v>
      </c>
      <c r="D132" s="9">
        <v>11737.9</v>
      </c>
      <c r="E132" s="9">
        <f t="shared" ref="E132:E195" si="5">(D132-D131)/D131</f>
        <v>0.00245962541954542</v>
      </c>
      <c r="F132" s="34"/>
    </row>
    <row r="133" spans="1:6">
      <c r="A133" s="33">
        <v>43608</v>
      </c>
      <c r="B133" s="9">
        <v>2114.4</v>
      </c>
      <c r="C133" s="9">
        <f t="shared" si="4"/>
        <v>-0.0114082663175613</v>
      </c>
      <c r="D133" s="9">
        <v>11657.05</v>
      </c>
      <c r="E133" s="9">
        <f t="shared" si="5"/>
        <v>-0.00688794418081602</v>
      </c>
      <c r="F133" s="34"/>
    </row>
    <row r="134" spans="1:6">
      <c r="A134" s="33">
        <v>43609</v>
      </c>
      <c r="B134" s="9">
        <v>2123.4</v>
      </c>
      <c r="C134" s="9">
        <f t="shared" si="4"/>
        <v>0.00425652667423383</v>
      </c>
      <c r="D134" s="9">
        <v>11844.1</v>
      </c>
      <c r="E134" s="9">
        <f t="shared" si="5"/>
        <v>0.0160460837004217</v>
      </c>
      <c r="F134" s="34"/>
    </row>
    <row r="135" spans="1:6">
      <c r="A135" s="33">
        <v>43612</v>
      </c>
      <c r="B135" s="9">
        <v>2165.3</v>
      </c>
      <c r="C135" s="9">
        <f t="shared" si="4"/>
        <v>0.0197325044739569</v>
      </c>
      <c r="D135" s="9">
        <v>11924.75</v>
      </c>
      <c r="E135" s="9">
        <f t="shared" si="5"/>
        <v>0.00680929745611736</v>
      </c>
      <c r="F135" s="34"/>
    </row>
    <row r="136" spans="1:6">
      <c r="A136" s="33">
        <v>43613</v>
      </c>
      <c r="B136" s="9">
        <v>2147.85</v>
      </c>
      <c r="C136" s="9">
        <f t="shared" si="4"/>
        <v>-0.00805892947859432</v>
      </c>
      <c r="D136" s="9">
        <v>11928.75</v>
      </c>
      <c r="E136" s="9">
        <f t="shared" si="5"/>
        <v>0.000335436801610097</v>
      </c>
      <c r="F136" s="34"/>
    </row>
    <row r="137" spans="1:6">
      <c r="A137" s="33">
        <v>43614</v>
      </c>
      <c r="B137" s="9">
        <v>2147.45</v>
      </c>
      <c r="C137" s="9">
        <f t="shared" si="4"/>
        <v>-0.000186232744372322</v>
      </c>
      <c r="D137" s="9">
        <v>11861.1</v>
      </c>
      <c r="E137" s="9">
        <f t="shared" si="5"/>
        <v>-0.00567117258723669</v>
      </c>
      <c r="F137" s="34"/>
    </row>
    <row r="138" spans="1:6">
      <c r="A138" s="33">
        <v>43615</v>
      </c>
      <c r="B138" s="9">
        <v>2184.4</v>
      </c>
      <c r="C138" s="9">
        <f t="shared" si="4"/>
        <v>0.0172064541665698</v>
      </c>
      <c r="D138" s="9">
        <v>11945.9</v>
      </c>
      <c r="E138" s="9">
        <f t="shared" si="5"/>
        <v>0.00714942121725635</v>
      </c>
      <c r="F138" s="34"/>
    </row>
    <row r="139" spans="1:6">
      <c r="A139" s="33">
        <v>43616</v>
      </c>
      <c r="B139" s="9">
        <v>2182.65</v>
      </c>
      <c r="C139" s="9">
        <f t="shared" si="4"/>
        <v>-0.000801135323200879</v>
      </c>
      <c r="D139" s="9">
        <v>11922.8</v>
      </c>
      <c r="E139" s="9">
        <f t="shared" si="5"/>
        <v>-0.00193371784461617</v>
      </c>
      <c r="F139" s="34"/>
    </row>
    <row r="140" spans="1:6">
      <c r="A140" s="33">
        <v>43619</v>
      </c>
      <c r="B140" s="9">
        <v>2230.45</v>
      </c>
      <c r="C140" s="9">
        <f t="shared" si="4"/>
        <v>0.0218999839644468</v>
      </c>
      <c r="D140" s="9">
        <v>12088.55</v>
      </c>
      <c r="E140" s="9">
        <f t="shared" si="5"/>
        <v>0.0139019357868957</v>
      </c>
      <c r="F140" s="34"/>
    </row>
    <row r="141" spans="1:6">
      <c r="A141" s="33">
        <v>43620</v>
      </c>
      <c r="B141" s="9">
        <v>2223.95</v>
      </c>
      <c r="C141" s="9">
        <f t="shared" si="4"/>
        <v>-0.00291421013696788</v>
      </c>
      <c r="D141" s="9">
        <v>12021.65</v>
      </c>
      <c r="E141" s="9">
        <f t="shared" si="5"/>
        <v>-0.00553416249260661</v>
      </c>
      <c r="F141" s="34"/>
    </row>
    <row r="142" spans="1:6">
      <c r="A142" s="33">
        <v>43622</v>
      </c>
      <c r="B142" s="9">
        <v>2183.45</v>
      </c>
      <c r="C142" s="9">
        <f t="shared" si="4"/>
        <v>-0.0182108410710672</v>
      </c>
      <c r="D142" s="9">
        <v>11843.75</v>
      </c>
      <c r="E142" s="9">
        <f t="shared" si="5"/>
        <v>-0.0147983013978946</v>
      </c>
      <c r="F142" s="34"/>
    </row>
    <row r="143" spans="1:6">
      <c r="A143" s="33">
        <v>43623</v>
      </c>
      <c r="B143" s="9">
        <v>2210.85</v>
      </c>
      <c r="C143" s="9">
        <f t="shared" si="4"/>
        <v>0.0125489477661499</v>
      </c>
      <c r="D143" s="9">
        <v>11870.65</v>
      </c>
      <c r="E143" s="9">
        <f t="shared" si="5"/>
        <v>0.00227124010554087</v>
      </c>
      <c r="F143" s="34"/>
    </row>
    <row r="144" spans="1:6">
      <c r="A144" s="33">
        <v>43626</v>
      </c>
      <c r="B144" s="9">
        <v>2194.05</v>
      </c>
      <c r="C144" s="9">
        <f t="shared" si="4"/>
        <v>-0.00759888730578724</v>
      </c>
      <c r="D144" s="9">
        <v>11922.7</v>
      </c>
      <c r="E144" s="9">
        <f t="shared" si="5"/>
        <v>0.004384764103061</v>
      </c>
      <c r="F144" s="34"/>
    </row>
    <row r="145" spans="1:6">
      <c r="A145" s="33">
        <v>43627</v>
      </c>
      <c r="B145" s="9">
        <v>2189.85</v>
      </c>
      <c r="C145" s="9">
        <f t="shared" si="4"/>
        <v>-0.00191426813427236</v>
      </c>
      <c r="D145" s="9">
        <v>11965.6</v>
      </c>
      <c r="E145" s="9">
        <f t="shared" si="5"/>
        <v>0.00359817826499028</v>
      </c>
      <c r="F145" s="34"/>
    </row>
    <row r="146" spans="1:6">
      <c r="A146" s="33">
        <v>43628</v>
      </c>
      <c r="B146" s="9">
        <v>2181.95</v>
      </c>
      <c r="C146" s="9">
        <f t="shared" si="4"/>
        <v>-0.0036075530287463</v>
      </c>
      <c r="D146" s="9">
        <v>11906.2</v>
      </c>
      <c r="E146" s="9">
        <f t="shared" si="5"/>
        <v>-0.00496423079494548</v>
      </c>
      <c r="F146" s="34"/>
    </row>
    <row r="147" spans="1:6">
      <c r="A147" s="33">
        <v>43629</v>
      </c>
      <c r="B147" s="9">
        <v>2197.5</v>
      </c>
      <c r="C147" s="9">
        <f t="shared" si="4"/>
        <v>0.00712665276472888</v>
      </c>
      <c r="D147" s="9">
        <v>11914.05</v>
      </c>
      <c r="E147" s="9">
        <f t="shared" si="5"/>
        <v>0.000659320354101102</v>
      </c>
      <c r="F147" s="34"/>
    </row>
    <row r="148" spans="1:6">
      <c r="A148" s="33">
        <v>43630</v>
      </c>
      <c r="B148" s="9">
        <v>2185.85</v>
      </c>
      <c r="C148" s="9">
        <f t="shared" si="4"/>
        <v>-0.00530147895335613</v>
      </c>
      <c r="D148" s="9">
        <v>11823.3</v>
      </c>
      <c r="E148" s="9">
        <f t="shared" si="5"/>
        <v>-0.00761705717199441</v>
      </c>
      <c r="F148" s="34"/>
    </row>
    <row r="149" spans="1:6">
      <c r="A149" s="33">
        <v>43633</v>
      </c>
      <c r="B149" s="9">
        <v>2173</v>
      </c>
      <c r="C149" s="9">
        <f t="shared" si="4"/>
        <v>-0.00587871994876131</v>
      </c>
      <c r="D149" s="9">
        <v>11672.15</v>
      </c>
      <c r="E149" s="9">
        <f t="shared" si="5"/>
        <v>-0.0127840788950631</v>
      </c>
      <c r="F149" s="34"/>
    </row>
    <row r="150" spans="1:6">
      <c r="A150" s="33">
        <v>43634</v>
      </c>
      <c r="B150" s="9">
        <v>2153</v>
      </c>
      <c r="C150" s="9">
        <f t="shared" si="4"/>
        <v>-0.0092038656235619</v>
      </c>
      <c r="D150" s="9">
        <v>11691.5</v>
      </c>
      <c r="E150" s="9">
        <f t="shared" si="5"/>
        <v>0.00165779226620634</v>
      </c>
      <c r="F150" s="34"/>
    </row>
    <row r="151" spans="1:6">
      <c r="A151" s="33">
        <v>43635</v>
      </c>
      <c r="B151" s="9">
        <v>2175.4</v>
      </c>
      <c r="C151" s="9">
        <f t="shared" si="4"/>
        <v>0.0104040873200186</v>
      </c>
      <c r="D151" s="9">
        <v>11691.45</v>
      </c>
      <c r="E151" s="9">
        <f t="shared" si="5"/>
        <v>-4.27661121321237e-6</v>
      </c>
      <c r="F151" s="34"/>
    </row>
    <row r="152" spans="1:6">
      <c r="A152" s="33">
        <v>43636</v>
      </c>
      <c r="B152" s="9">
        <v>2199.25</v>
      </c>
      <c r="C152" s="9">
        <f t="shared" si="4"/>
        <v>0.0109635009653397</v>
      </c>
      <c r="D152" s="9">
        <v>11831.75</v>
      </c>
      <c r="E152" s="9">
        <f t="shared" si="5"/>
        <v>0.0120002223847341</v>
      </c>
      <c r="F152" s="34"/>
    </row>
    <row r="153" spans="1:6">
      <c r="A153" s="33">
        <v>43637</v>
      </c>
      <c r="B153" s="9">
        <v>2140.8</v>
      </c>
      <c r="C153" s="9">
        <f t="shared" si="4"/>
        <v>-0.0265772422416732</v>
      </c>
      <c r="D153" s="9">
        <v>11724.1</v>
      </c>
      <c r="E153" s="9">
        <f t="shared" si="5"/>
        <v>-0.0090984004902064</v>
      </c>
      <c r="F153" s="34"/>
    </row>
    <row r="154" spans="1:6">
      <c r="A154" s="33">
        <v>43640</v>
      </c>
      <c r="B154" s="9">
        <v>2148.9</v>
      </c>
      <c r="C154" s="9">
        <f t="shared" si="4"/>
        <v>0.00378363228699547</v>
      </c>
      <c r="D154" s="9">
        <v>11699.65</v>
      </c>
      <c r="E154" s="9">
        <f t="shared" si="5"/>
        <v>-0.00208544792350805</v>
      </c>
      <c r="F154" s="34"/>
    </row>
    <row r="155" spans="1:6">
      <c r="A155" s="33">
        <v>43641</v>
      </c>
      <c r="B155" s="9">
        <v>2172.8</v>
      </c>
      <c r="C155" s="9">
        <f t="shared" si="4"/>
        <v>0.0111219693796827</v>
      </c>
      <c r="D155" s="9">
        <v>11796.45</v>
      </c>
      <c r="E155" s="9">
        <f t="shared" si="5"/>
        <v>0.00827375177889946</v>
      </c>
      <c r="F155" s="34"/>
    </row>
    <row r="156" spans="1:6">
      <c r="A156" s="33">
        <v>43642</v>
      </c>
      <c r="B156" s="9">
        <v>2168.1</v>
      </c>
      <c r="C156" s="9">
        <f t="shared" si="4"/>
        <v>-0.00216310751104578</v>
      </c>
      <c r="D156" s="9">
        <v>11847.55</v>
      </c>
      <c r="E156" s="9">
        <f t="shared" si="5"/>
        <v>0.00433181168910974</v>
      </c>
      <c r="F156" s="34"/>
    </row>
    <row r="157" spans="1:6">
      <c r="A157" s="33">
        <v>43643</v>
      </c>
      <c r="B157" s="9">
        <v>2195.45</v>
      </c>
      <c r="C157" s="9">
        <f t="shared" si="4"/>
        <v>0.0126147317928139</v>
      </c>
      <c r="D157" s="9">
        <v>11841.55</v>
      </c>
      <c r="E157" s="9">
        <f t="shared" si="5"/>
        <v>-0.000506433819650476</v>
      </c>
      <c r="F157" s="34"/>
    </row>
    <row r="158" spans="1:6">
      <c r="A158" s="33">
        <v>43644</v>
      </c>
      <c r="B158" s="9">
        <v>2192.1</v>
      </c>
      <c r="C158" s="9">
        <f t="shared" si="4"/>
        <v>-0.00152588307636244</v>
      </c>
      <c r="D158" s="9">
        <v>11788.85</v>
      </c>
      <c r="E158" s="9">
        <f t="shared" si="5"/>
        <v>-0.00445043089798201</v>
      </c>
      <c r="F158" s="34"/>
    </row>
    <row r="159" spans="1:6">
      <c r="A159" s="33">
        <v>43647</v>
      </c>
      <c r="B159" s="9">
        <v>2245.9</v>
      </c>
      <c r="C159" s="9">
        <f t="shared" si="4"/>
        <v>0.0245426759728115</v>
      </c>
      <c r="D159" s="9">
        <v>11865.6</v>
      </c>
      <c r="E159" s="9">
        <f t="shared" si="5"/>
        <v>0.0065103890540638</v>
      </c>
      <c r="F159" s="34"/>
    </row>
    <row r="160" spans="1:6">
      <c r="A160" s="33">
        <v>43648</v>
      </c>
      <c r="B160" s="9">
        <v>2281.25</v>
      </c>
      <c r="C160" s="9">
        <f t="shared" si="4"/>
        <v>0.0157397925107974</v>
      </c>
      <c r="D160" s="9">
        <v>11910.3</v>
      </c>
      <c r="E160" s="9">
        <f t="shared" si="5"/>
        <v>0.00376719255663421</v>
      </c>
      <c r="F160" s="34"/>
    </row>
    <row r="161" spans="1:6">
      <c r="A161" s="33">
        <v>43649</v>
      </c>
      <c r="B161" s="9">
        <v>2277.2</v>
      </c>
      <c r="C161" s="9">
        <f t="shared" si="4"/>
        <v>-0.0017753424657535</v>
      </c>
      <c r="D161" s="9">
        <v>11916.75</v>
      </c>
      <c r="E161" s="9">
        <f t="shared" si="5"/>
        <v>0.000541548071837043</v>
      </c>
      <c r="F161" s="34"/>
    </row>
    <row r="162" spans="1:6">
      <c r="A162" s="33">
        <v>43650</v>
      </c>
      <c r="B162" s="9">
        <v>2280.25</v>
      </c>
      <c r="C162" s="9">
        <f t="shared" si="4"/>
        <v>0.00133936413138951</v>
      </c>
      <c r="D162" s="9">
        <v>11946.75</v>
      </c>
      <c r="E162" s="9">
        <f t="shared" si="5"/>
        <v>0.00251746491283278</v>
      </c>
      <c r="F162" s="34"/>
    </row>
    <row r="163" spans="1:6">
      <c r="A163" s="33">
        <v>43651</v>
      </c>
      <c r="B163" s="9">
        <v>2278.9</v>
      </c>
      <c r="C163" s="9">
        <f t="shared" si="4"/>
        <v>-0.0005920403464532</v>
      </c>
      <c r="D163" s="9">
        <v>11811.15</v>
      </c>
      <c r="E163" s="9">
        <f t="shared" si="5"/>
        <v>-0.0113503672546927</v>
      </c>
      <c r="F163" s="34"/>
    </row>
    <row r="164" spans="1:6">
      <c r="A164" s="33">
        <v>43654</v>
      </c>
      <c r="B164" s="9">
        <v>2259.95</v>
      </c>
      <c r="C164" s="9">
        <f t="shared" si="4"/>
        <v>-0.00831541533195852</v>
      </c>
      <c r="D164" s="9">
        <v>11558.6</v>
      </c>
      <c r="E164" s="9">
        <f t="shared" si="5"/>
        <v>-0.0213823378756513</v>
      </c>
      <c r="F164" s="34"/>
    </row>
    <row r="165" spans="1:6">
      <c r="A165" s="33">
        <v>43655</v>
      </c>
      <c r="B165" s="9">
        <v>2232.8</v>
      </c>
      <c r="C165" s="9">
        <f t="shared" si="4"/>
        <v>-0.0120135401225689</v>
      </c>
      <c r="D165" s="9">
        <v>11555.9</v>
      </c>
      <c r="E165" s="9">
        <f t="shared" si="5"/>
        <v>-0.000233592303566239</v>
      </c>
      <c r="F165" s="34"/>
    </row>
    <row r="166" spans="1:6">
      <c r="A166" s="33">
        <v>43656</v>
      </c>
      <c r="B166" s="9">
        <v>2227.75</v>
      </c>
      <c r="C166" s="9">
        <f t="shared" si="4"/>
        <v>-0.00226173414546766</v>
      </c>
      <c r="D166" s="9">
        <v>11498.9</v>
      </c>
      <c r="E166" s="9">
        <f t="shared" si="5"/>
        <v>-0.00493254527990031</v>
      </c>
      <c r="F166" s="34"/>
    </row>
    <row r="167" spans="1:6">
      <c r="A167" s="33">
        <v>43657</v>
      </c>
      <c r="B167" s="9">
        <v>2261.9</v>
      </c>
      <c r="C167" s="9">
        <f t="shared" si="4"/>
        <v>0.015329368196611</v>
      </c>
      <c r="D167" s="9">
        <v>11582.9</v>
      </c>
      <c r="E167" s="9">
        <f t="shared" si="5"/>
        <v>0.00730504656967188</v>
      </c>
      <c r="F167" s="34"/>
    </row>
    <row r="168" spans="1:6">
      <c r="A168" s="33">
        <v>43658</v>
      </c>
      <c r="B168" s="9">
        <v>2257.8</v>
      </c>
      <c r="C168" s="9">
        <f t="shared" si="4"/>
        <v>-0.00181263539502184</v>
      </c>
      <c r="D168" s="9">
        <v>11552.5</v>
      </c>
      <c r="E168" s="9">
        <f t="shared" si="5"/>
        <v>-0.00262455861658131</v>
      </c>
      <c r="F168" s="34"/>
    </row>
    <row r="169" spans="1:6">
      <c r="A169" s="33">
        <v>43661</v>
      </c>
      <c r="B169" s="9">
        <v>2265.35</v>
      </c>
      <c r="C169" s="9">
        <f t="shared" si="4"/>
        <v>0.00334396314996888</v>
      </c>
      <c r="D169" s="9">
        <v>11588.35</v>
      </c>
      <c r="E169" s="9">
        <f t="shared" si="5"/>
        <v>0.00310322441030083</v>
      </c>
      <c r="F169" s="34"/>
    </row>
    <row r="170" spans="1:6">
      <c r="A170" s="33">
        <v>43662</v>
      </c>
      <c r="B170" s="9">
        <v>2277.55</v>
      </c>
      <c r="C170" s="9">
        <f t="shared" si="4"/>
        <v>0.00538548127220971</v>
      </c>
      <c r="D170" s="9">
        <v>11662.6</v>
      </c>
      <c r="E170" s="9">
        <f t="shared" si="5"/>
        <v>0.00640729698360854</v>
      </c>
      <c r="F170" s="34"/>
    </row>
    <row r="171" spans="1:6">
      <c r="A171" s="33">
        <v>43663</v>
      </c>
      <c r="B171" s="9">
        <v>2286.7</v>
      </c>
      <c r="C171" s="9">
        <f t="shared" si="4"/>
        <v>0.00401747491822337</v>
      </c>
      <c r="D171" s="9">
        <v>11687.5</v>
      </c>
      <c r="E171" s="9">
        <f t="shared" si="5"/>
        <v>0.00213502992471658</v>
      </c>
      <c r="F171" s="34"/>
    </row>
    <row r="172" spans="1:6">
      <c r="A172" s="33">
        <v>43664</v>
      </c>
      <c r="B172" s="9">
        <v>2345.15</v>
      </c>
      <c r="C172" s="9">
        <f t="shared" si="4"/>
        <v>0.0255608518826257</v>
      </c>
      <c r="D172" s="9">
        <v>11596.9</v>
      </c>
      <c r="E172" s="9">
        <f t="shared" si="5"/>
        <v>-0.00775187165775404</v>
      </c>
      <c r="F172" s="34"/>
    </row>
    <row r="173" spans="1:6">
      <c r="A173" s="33">
        <v>43665</v>
      </c>
      <c r="B173" s="9">
        <v>2303.55</v>
      </c>
      <c r="C173" s="9">
        <f t="shared" si="4"/>
        <v>-0.0177387373941965</v>
      </c>
      <c r="D173" s="9">
        <v>11419.25</v>
      </c>
      <c r="E173" s="9">
        <f t="shared" si="5"/>
        <v>-0.0153187489760194</v>
      </c>
      <c r="F173" s="34"/>
    </row>
    <row r="174" spans="1:6">
      <c r="A174" s="33">
        <v>43668</v>
      </c>
      <c r="B174" s="9">
        <v>2186.9</v>
      </c>
      <c r="C174" s="9">
        <f t="shared" si="4"/>
        <v>-0.0506392307525342</v>
      </c>
      <c r="D174" s="9">
        <v>11346.2</v>
      </c>
      <c r="E174" s="9">
        <f t="shared" si="5"/>
        <v>-0.0063970926286752</v>
      </c>
      <c r="F174" s="34"/>
    </row>
    <row r="175" spans="1:6">
      <c r="A175" s="33">
        <v>43669</v>
      </c>
      <c r="B175" s="9">
        <v>2138.5</v>
      </c>
      <c r="C175" s="9">
        <f t="shared" si="4"/>
        <v>-0.0221317847180941</v>
      </c>
      <c r="D175" s="9">
        <v>11331.05</v>
      </c>
      <c r="E175" s="9">
        <f t="shared" si="5"/>
        <v>-0.0013352488057677</v>
      </c>
      <c r="F175" s="34"/>
    </row>
    <row r="176" spans="1:6">
      <c r="A176" s="33">
        <v>43670</v>
      </c>
      <c r="B176" s="9">
        <v>2184.25</v>
      </c>
      <c r="C176" s="9">
        <f t="shared" si="4"/>
        <v>0.0213935001169044</v>
      </c>
      <c r="D176" s="9">
        <v>11271.3</v>
      </c>
      <c r="E176" s="9">
        <f t="shared" si="5"/>
        <v>-0.00527312120235989</v>
      </c>
      <c r="F176" s="34"/>
    </row>
    <row r="177" spans="1:6">
      <c r="A177" s="33">
        <v>43671</v>
      </c>
      <c r="B177" s="9">
        <v>2195.35</v>
      </c>
      <c r="C177" s="9">
        <f t="shared" si="4"/>
        <v>0.00508183587043603</v>
      </c>
      <c r="D177" s="9">
        <v>11252.15</v>
      </c>
      <c r="E177" s="9">
        <f t="shared" si="5"/>
        <v>-0.00169900543859179</v>
      </c>
      <c r="F177" s="34"/>
    </row>
    <row r="178" spans="1:6">
      <c r="A178" s="33">
        <v>43672</v>
      </c>
      <c r="B178" s="9">
        <v>2165.75</v>
      </c>
      <c r="C178" s="9">
        <f t="shared" si="4"/>
        <v>-0.0134830437060149</v>
      </c>
      <c r="D178" s="9">
        <v>11284.3</v>
      </c>
      <c r="E178" s="9">
        <f t="shared" si="5"/>
        <v>0.00285723172904731</v>
      </c>
      <c r="F178" s="34"/>
    </row>
    <row r="179" spans="1:6">
      <c r="A179" s="33">
        <v>43675</v>
      </c>
      <c r="B179" s="9">
        <v>2149</v>
      </c>
      <c r="C179" s="9">
        <f t="shared" si="4"/>
        <v>-0.00773404132517604</v>
      </c>
      <c r="D179" s="9">
        <v>11189.2</v>
      </c>
      <c r="E179" s="9">
        <f t="shared" si="5"/>
        <v>-0.00842763840025509</v>
      </c>
      <c r="F179" s="34"/>
    </row>
    <row r="180" spans="1:6">
      <c r="A180" s="33">
        <v>43676</v>
      </c>
      <c r="B180" s="9">
        <v>2127.25</v>
      </c>
      <c r="C180" s="9">
        <f t="shared" si="4"/>
        <v>-0.0101209865053513</v>
      </c>
      <c r="D180" s="9">
        <v>11085.4</v>
      </c>
      <c r="E180" s="9">
        <f t="shared" si="5"/>
        <v>-0.00927680263110867</v>
      </c>
      <c r="F180" s="34"/>
    </row>
    <row r="181" spans="1:6">
      <c r="A181" s="33">
        <v>43677</v>
      </c>
      <c r="B181" s="9">
        <v>2121.8</v>
      </c>
      <c r="C181" s="9">
        <f t="shared" si="4"/>
        <v>-0.00256199318368777</v>
      </c>
      <c r="D181" s="9">
        <v>11118</v>
      </c>
      <c r="E181" s="9">
        <f t="shared" si="5"/>
        <v>0.00294080502282285</v>
      </c>
      <c r="F181" s="34"/>
    </row>
    <row r="182" spans="1:6">
      <c r="A182" s="33">
        <v>43678</v>
      </c>
      <c r="B182" s="9">
        <v>2086.8</v>
      </c>
      <c r="C182" s="9">
        <f t="shared" si="4"/>
        <v>-0.0164954284098407</v>
      </c>
      <c r="D182" s="9">
        <v>10980</v>
      </c>
      <c r="E182" s="9">
        <f t="shared" si="5"/>
        <v>-0.0124123043712898</v>
      </c>
      <c r="F182" s="34"/>
    </row>
    <row r="183" spans="1:6">
      <c r="A183" s="33">
        <v>43679</v>
      </c>
      <c r="B183" s="9">
        <v>2124.8</v>
      </c>
      <c r="C183" s="9">
        <f t="shared" si="4"/>
        <v>0.0182096990607629</v>
      </c>
      <c r="D183" s="9">
        <v>10997.35</v>
      </c>
      <c r="E183" s="9">
        <f t="shared" si="5"/>
        <v>0.00158014571949001</v>
      </c>
      <c r="F183" s="34"/>
    </row>
    <row r="184" spans="1:6">
      <c r="A184" s="33">
        <v>43682</v>
      </c>
      <c r="B184" s="9">
        <v>2152.35</v>
      </c>
      <c r="C184" s="9">
        <f t="shared" si="4"/>
        <v>0.0129659262048191</v>
      </c>
      <c r="D184" s="9">
        <v>10862.6</v>
      </c>
      <c r="E184" s="9">
        <f t="shared" si="5"/>
        <v>-0.0122529518474905</v>
      </c>
      <c r="F184" s="34"/>
    </row>
    <row r="185" spans="1:6">
      <c r="A185" s="33">
        <v>43683</v>
      </c>
      <c r="B185" s="9">
        <v>2189.9</v>
      </c>
      <c r="C185" s="9">
        <f t="shared" si="4"/>
        <v>0.0174460473436013</v>
      </c>
      <c r="D185" s="9">
        <v>10948.25</v>
      </c>
      <c r="E185" s="9">
        <f t="shared" si="5"/>
        <v>0.00788485261355473</v>
      </c>
      <c r="F185" s="34"/>
    </row>
    <row r="186" spans="1:6">
      <c r="A186" s="33">
        <v>43684</v>
      </c>
      <c r="B186" s="9">
        <v>2175.2</v>
      </c>
      <c r="C186" s="9">
        <f t="shared" si="4"/>
        <v>-0.0067126352801499</v>
      </c>
      <c r="D186" s="9">
        <v>10855.5</v>
      </c>
      <c r="E186" s="9">
        <f t="shared" si="5"/>
        <v>-0.00847167355513438</v>
      </c>
      <c r="F186" s="34"/>
    </row>
    <row r="187" spans="1:6">
      <c r="A187" s="33">
        <v>43685</v>
      </c>
      <c r="B187" s="9">
        <v>2182.3</v>
      </c>
      <c r="C187" s="9">
        <f t="shared" si="4"/>
        <v>0.00326406767193838</v>
      </c>
      <c r="D187" s="9">
        <v>11032.45</v>
      </c>
      <c r="E187" s="9">
        <f t="shared" si="5"/>
        <v>0.0163004928377321</v>
      </c>
      <c r="F187" s="34"/>
    </row>
    <row r="188" spans="1:6">
      <c r="A188" s="33">
        <v>43686</v>
      </c>
      <c r="B188" s="9">
        <v>2211.65</v>
      </c>
      <c r="C188" s="9">
        <f t="shared" si="4"/>
        <v>0.0134491133208083</v>
      </c>
      <c r="D188" s="9">
        <v>11109.65</v>
      </c>
      <c r="E188" s="9">
        <f t="shared" si="5"/>
        <v>0.00699753907790191</v>
      </c>
      <c r="F188" s="34"/>
    </row>
    <row r="189" spans="1:6">
      <c r="A189" s="33">
        <v>43690</v>
      </c>
      <c r="B189" s="9">
        <v>2100.1</v>
      </c>
      <c r="C189" s="9">
        <f t="shared" si="4"/>
        <v>-0.0504374561978614</v>
      </c>
      <c r="D189" s="9">
        <v>10925.85</v>
      </c>
      <c r="E189" s="9">
        <f t="shared" si="5"/>
        <v>-0.016544175559086</v>
      </c>
      <c r="F189" s="34"/>
    </row>
    <row r="190" spans="1:6">
      <c r="A190" s="33">
        <v>43691</v>
      </c>
      <c r="B190" s="9">
        <v>2117.7</v>
      </c>
      <c r="C190" s="9">
        <f t="shared" si="4"/>
        <v>0.00838055330698534</v>
      </c>
      <c r="D190" s="9">
        <v>11029.4</v>
      </c>
      <c r="E190" s="9">
        <f t="shared" si="5"/>
        <v>0.00947752348787502</v>
      </c>
      <c r="F190" s="34"/>
    </row>
    <row r="191" spans="1:6">
      <c r="A191" s="33">
        <v>43693</v>
      </c>
      <c r="B191" s="9">
        <v>2100</v>
      </c>
      <c r="C191" s="9">
        <f t="shared" si="4"/>
        <v>-0.00835812438022374</v>
      </c>
      <c r="D191" s="9">
        <v>11047.8</v>
      </c>
      <c r="E191" s="9">
        <f t="shared" si="5"/>
        <v>0.00166826844615298</v>
      </c>
      <c r="F191" s="34"/>
    </row>
    <row r="192" spans="1:6">
      <c r="A192" s="33">
        <v>43696</v>
      </c>
      <c r="B192" s="9">
        <v>2114.05</v>
      </c>
      <c r="C192" s="9">
        <f t="shared" si="4"/>
        <v>0.00669047619047628</v>
      </c>
      <c r="D192" s="9">
        <v>11053.9</v>
      </c>
      <c r="E192" s="9">
        <f t="shared" si="5"/>
        <v>0.000552146128641029</v>
      </c>
      <c r="F192" s="34"/>
    </row>
    <row r="193" spans="1:6">
      <c r="A193" s="33">
        <v>43697</v>
      </c>
      <c r="B193" s="9">
        <v>2090.1</v>
      </c>
      <c r="C193" s="9">
        <f t="shared" si="4"/>
        <v>-0.0113289657292875</v>
      </c>
      <c r="D193" s="9">
        <v>11017</v>
      </c>
      <c r="E193" s="9">
        <f t="shared" si="5"/>
        <v>-0.00333818833171999</v>
      </c>
      <c r="F193" s="34"/>
    </row>
    <row r="194" spans="1:6">
      <c r="A194" s="33">
        <v>43698</v>
      </c>
      <c r="B194" s="9">
        <v>2066.9</v>
      </c>
      <c r="C194" s="9">
        <f t="shared" si="4"/>
        <v>-0.0110999473709391</v>
      </c>
      <c r="D194" s="9">
        <v>10918.7</v>
      </c>
      <c r="E194" s="9">
        <f t="shared" si="5"/>
        <v>-0.00892257420350361</v>
      </c>
      <c r="F194" s="34"/>
    </row>
    <row r="195" spans="1:6">
      <c r="A195" s="33">
        <v>43699</v>
      </c>
      <c r="B195" s="9">
        <v>2014.1</v>
      </c>
      <c r="C195" s="9">
        <f t="shared" ref="C195:C220" si="6">(B195-B194)/B194</f>
        <v>-0.025545502927089</v>
      </c>
      <c r="D195" s="9">
        <v>10741.35</v>
      </c>
      <c r="E195" s="9">
        <f t="shared" si="5"/>
        <v>-0.0162427761546705</v>
      </c>
      <c r="F195" s="34"/>
    </row>
    <row r="196" spans="1:6">
      <c r="A196" s="33">
        <v>43700</v>
      </c>
      <c r="B196" s="9">
        <v>2043.75</v>
      </c>
      <c r="C196" s="9">
        <f t="shared" si="6"/>
        <v>0.01472121543121</v>
      </c>
      <c r="D196" s="9">
        <v>10829.35</v>
      </c>
      <c r="E196" s="9">
        <f t="shared" ref="E196:E220" si="7">(D196-D195)/D195</f>
        <v>0.00819263872790664</v>
      </c>
      <c r="F196" s="34"/>
    </row>
    <row r="197" spans="1:6">
      <c r="A197" s="33">
        <v>43703</v>
      </c>
      <c r="B197" s="9">
        <v>2148.35</v>
      </c>
      <c r="C197" s="9">
        <f t="shared" si="6"/>
        <v>0.0511804281345565</v>
      </c>
      <c r="D197" s="9">
        <v>11057.85</v>
      </c>
      <c r="E197" s="9">
        <f t="shared" si="7"/>
        <v>0.0211000660242766</v>
      </c>
      <c r="F197" s="34"/>
    </row>
    <row r="198" spans="1:6">
      <c r="A198" s="33">
        <v>43704</v>
      </c>
      <c r="B198" s="9">
        <v>2174.3</v>
      </c>
      <c r="C198" s="9">
        <f t="shared" si="6"/>
        <v>0.0120790374007961</v>
      </c>
      <c r="D198" s="9">
        <v>11105.35</v>
      </c>
      <c r="E198" s="9">
        <f t="shared" si="7"/>
        <v>0.0042955909150513</v>
      </c>
      <c r="F198" s="34"/>
    </row>
    <row r="199" spans="1:6">
      <c r="A199" s="33">
        <v>43705</v>
      </c>
      <c r="B199" s="9">
        <v>2187.15</v>
      </c>
      <c r="C199" s="9">
        <f t="shared" si="6"/>
        <v>0.00590994802925075</v>
      </c>
      <c r="D199" s="9">
        <v>11046.1</v>
      </c>
      <c r="E199" s="9">
        <f t="shared" si="7"/>
        <v>-0.00533526633559501</v>
      </c>
      <c r="F199" s="34"/>
    </row>
    <row r="200" spans="1:6">
      <c r="A200" s="33">
        <v>43706</v>
      </c>
      <c r="B200" s="9">
        <v>2128.45</v>
      </c>
      <c r="C200" s="9">
        <f t="shared" si="6"/>
        <v>-0.0268385798870678</v>
      </c>
      <c r="D200" s="9">
        <v>10948.3</v>
      </c>
      <c r="E200" s="9">
        <f t="shared" si="7"/>
        <v>-0.00885380360489232</v>
      </c>
      <c r="F200" s="34"/>
    </row>
    <row r="201" spans="1:6">
      <c r="A201" s="33">
        <v>43707</v>
      </c>
      <c r="B201" s="9">
        <v>2166.45</v>
      </c>
      <c r="C201" s="9">
        <f t="shared" si="6"/>
        <v>0.0178533674739834</v>
      </c>
      <c r="D201" s="9">
        <v>11023.25</v>
      </c>
      <c r="E201" s="9">
        <f t="shared" si="7"/>
        <v>0.0068458116785255</v>
      </c>
      <c r="F201" s="34"/>
    </row>
    <row r="202" spans="1:6">
      <c r="A202" s="33">
        <v>43711</v>
      </c>
      <c r="B202" s="9">
        <v>2089.9</v>
      </c>
      <c r="C202" s="9">
        <f t="shared" si="6"/>
        <v>-0.0353343026610352</v>
      </c>
      <c r="D202" s="9">
        <v>10797.9</v>
      </c>
      <c r="E202" s="9">
        <f t="shared" si="7"/>
        <v>-0.02044315424217</v>
      </c>
      <c r="F202" s="34"/>
    </row>
    <row r="203" spans="1:6">
      <c r="A203" s="33">
        <v>43712</v>
      </c>
      <c r="B203" s="9">
        <v>2100.1</v>
      </c>
      <c r="C203" s="9">
        <f t="shared" si="6"/>
        <v>0.00488061629743041</v>
      </c>
      <c r="D203" s="9">
        <v>10844.65</v>
      </c>
      <c r="E203" s="9">
        <f t="shared" si="7"/>
        <v>0.00432954555978477</v>
      </c>
      <c r="F203" s="34"/>
    </row>
    <row r="204" spans="1:6">
      <c r="A204" s="33">
        <v>43713</v>
      </c>
      <c r="B204" s="9">
        <v>2044.15</v>
      </c>
      <c r="C204" s="9">
        <f t="shared" si="6"/>
        <v>-0.0266415884957858</v>
      </c>
      <c r="D204" s="9">
        <v>10847.9</v>
      </c>
      <c r="E204" s="9">
        <f t="shared" si="7"/>
        <v>0.000299686942409391</v>
      </c>
      <c r="F204" s="34"/>
    </row>
    <row r="205" spans="1:6">
      <c r="A205" s="33">
        <v>43714</v>
      </c>
      <c r="B205" s="9">
        <v>2041.45</v>
      </c>
      <c r="C205" s="9">
        <f t="shared" si="6"/>
        <v>-0.0013208424039332</v>
      </c>
      <c r="D205" s="9">
        <v>10946.2</v>
      </c>
      <c r="E205" s="9">
        <f t="shared" si="7"/>
        <v>0.00906166170410873</v>
      </c>
      <c r="F205" s="34"/>
    </row>
    <row r="206" spans="1:6">
      <c r="A206" s="33">
        <v>43717</v>
      </c>
      <c r="B206" s="9">
        <v>2064.25</v>
      </c>
      <c r="C206" s="9">
        <f t="shared" si="6"/>
        <v>0.011168532170761</v>
      </c>
      <c r="D206" s="9">
        <v>11003.05</v>
      </c>
      <c r="E206" s="9">
        <f t="shared" si="7"/>
        <v>0.00519358316127958</v>
      </c>
      <c r="F206" s="34"/>
    </row>
    <row r="207" spans="1:6">
      <c r="A207" s="33">
        <v>43719</v>
      </c>
      <c r="B207" s="9">
        <v>2071.85</v>
      </c>
      <c r="C207" s="9">
        <f t="shared" si="6"/>
        <v>0.00368172459731133</v>
      </c>
      <c r="D207" s="9">
        <v>11035.7</v>
      </c>
      <c r="E207" s="9">
        <f t="shared" si="7"/>
        <v>0.00296735905044524</v>
      </c>
      <c r="F207" s="34"/>
    </row>
    <row r="208" spans="1:6">
      <c r="A208" s="33">
        <v>43720</v>
      </c>
      <c r="B208" s="9">
        <v>2082.75</v>
      </c>
      <c r="C208" s="9">
        <f t="shared" si="6"/>
        <v>0.00526099862441784</v>
      </c>
      <c r="D208" s="9">
        <v>10982.8</v>
      </c>
      <c r="E208" s="9">
        <f t="shared" si="7"/>
        <v>-0.00479353371331238</v>
      </c>
      <c r="F208" s="34"/>
    </row>
    <row r="209" spans="1:6">
      <c r="A209" s="33">
        <v>43721</v>
      </c>
      <c r="B209" s="9">
        <v>2083.85</v>
      </c>
      <c r="C209" s="9">
        <f t="shared" si="6"/>
        <v>0.00052814788140675</v>
      </c>
      <c r="D209" s="9">
        <v>11075.9</v>
      </c>
      <c r="E209" s="9">
        <f t="shared" si="7"/>
        <v>0.00847689113887172</v>
      </c>
      <c r="F209" s="34"/>
    </row>
    <row r="210" spans="1:6">
      <c r="A210" s="33">
        <v>43724</v>
      </c>
      <c r="B210" s="9">
        <v>2046.75</v>
      </c>
      <c r="C210" s="9">
        <f t="shared" si="6"/>
        <v>-0.0178035847109916</v>
      </c>
      <c r="D210" s="9">
        <v>11003.5</v>
      </c>
      <c r="E210" s="9">
        <f t="shared" si="7"/>
        <v>-0.00653671484935758</v>
      </c>
      <c r="F210" s="34"/>
    </row>
    <row r="211" spans="1:6">
      <c r="A211" s="33">
        <v>43725</v>
      </c>
      <c r="B211" s="9">
        <v>1996.25</v>
      </c>
      <c r="C211" s="9">
        <f t="shared" si="6"/>
        <v>-0.0246732624893123</v>
      </c>
      <c r="D211" s="9">
        <v>10817.6</v>
      </c>
      <c r="E211" s="9">
        <f t="shared" si="7"/>
        <v>-0.0168946244376789</v>
      </c>
      <c r="F211" s="34"/>
    </row>
    <row r="212" spans="1:6">
      <c r="A212" s="33">
        <v>43726</v>
      </c>
      <c r="B212" s="9">
        <v>1988.3</v>
      </c>
      <c r="C212" s="9">
        <f t="shared" si="6"/>
        <v>-0.00398246712586101</v>
      </c>
      <c r="D212" s="9">
        <v>10840.65</v>
      </c>
      <c r="E212" s="9">
        <f t="shared" si="7"/>
        <v>0.00213078686584818</v>
      </c>
      <c r="F212" s="34"/>
    </row>
    <row r="213" spans="1:6">
      <c r="A213" s="33">
        <v>43727</v>
      </c>
      <c r="B213" s="9">
        <v>1974.6</v>
      </c>
      <c r="C213" s="9">
        <f t="shared" si="6"/>
        <v>-0.00689030830357594</v>
      </c>
      <c r="D213" s="9">
        <v>10704.8</v>
      </c>
      <c r="E213" s="9">
        <f t="shared" si="7"/>
        <v>-0.012531536393113</v>
      </c>
      <c r="F213" s="34"/>
    </row>
    <row r="214" spans="1:6">
      <c r="A214" s="33">
        <v>43728</v>
      </c>
      <c r="B214" s="9">
        <v>2049.3</v>
      </c>
      <c r="C214" s="9">
        <f t="shared" si="6"/>
        <v>0.037830446672744</v>
      </c>
      <c r="D214" s="9">
        <v>11274.2</v>
      </c>
      <c r="E214" s="9">
        <f t="shared" si="7"/>
        <v>0.0531910918466484</v>
      </c>
      <c r="F214" s="34"/>
    </row>
    <row r="215" spans="1:6">
      <c r="A215" s="33">
        <v>43731</v>
      </c>
      <c r="B215" s="9">
        <v>2162</v>
      </c>
      <c r="C215" s="9">
        <f t="shared" si="6"/>
        <v>0.0549943883277216</v>
      </c>
      <c r="D215" s="9">
        <v>11600.2</v>
      </c>
      <c r="E215" s="9">
        <f t="shared" si="7"/>
        <v>0.028915577158468</v>
      </c>
      <c r="F215" s="34"/>
    </row>
    <row r="216" spans="1:6">
      <c r="A216" s="33">
        <v>43732</v>
      </c>
      <c r="B216" s="9">
        <v>2130</v>
      </c>
      <c r="C216" s="9">
        <f t="shared" si="6"/>
        <v>-0.0148011100832562</v>
      </c>
      <c r="D216" s="9">
        <v>11588.2</v>
      </c>
      <c r="E216" s="9">
        <f t="shared" si="7"/>
        <v>-0.00103446492301857</v>
      </c>
      <c r="F216" s="34"/>
    </row>
    <row r="217" spans="1:6">
      <c r="A217" s="33">
        <v>43733</v>
      </c>
      <c r="B217" s="9">
        <v>2069.95</v>
      </c>
      <c r="C217" s="9">
        <f t="shared" si="6"/>
        <v>-0.0281924882629109</v>
      </c>
      <c r="D217" s="9">
        <v>11440.2</v>
      </c>
      <c r="E217" s="9">
        <f t="shared" si="7"/>
        <v>-0.0127716125023731</v>
      </c>
      <c r="F217" s="34"/>
    </row>
    <row r="218" spans="1:6">
      <c r="A218" s="33">
        <v>43734</v>
      </c>
      <c r="B218" s="9">
        <v>2063.2</v>
      </c>
      <c r="C218" s="9">
        <f t="shared" si="6"/>
        <v>-0.00326094833208532</v>
      </c>
      <c r="D218" s="9">
        <v>11571.2</v>
      </c>
      <c r="E218" s="9">
        <f t="shared" si="7"/>
        <v>0.0114508487613853</v>
      </c>
      <c r="F218" s="34"/>
    </row>
    <row r="219" spans="1:6">
      <c r="A219" s="33">
        <v>43735</v>
      </c>
      <c r="B219" s="9">
        <v>2035.9</v>
      </c>
      <c r="C219" s="9">
        <f t="shared" si="6"/>
        <v>-0.0132318728189219</v>
      </c>
      <c r="D219" s="9">
        <v>11512.4</v>
      </c>
      <c r="E219" s="9">
        <f t="shared" si="7"/>
        <v>-0.00508158185840717</v>
      </c>
      <c r="F219" s="34"/>
    </row>
    <row r="220" spans="1:5">
      <c r="A220" s="33">
        <v>43738</v>
      </c>
      <c r="B220" s="9">
        <v>1977.05</v>
      </c>
      <c r="C220" s="9">
        <f t="shared" si="6"/>
        <v>-0.0289061348789234</v>
      </c>
      <c r="D220" s="9">
        <v>11474.45</v>
      </c>
      <c r="E220" s="9">
        <f t="shared" si="7"/>
        <v>-0.00329644557173126</v>
      </c>
    </row>
    <row r="221" spans="1:1">
      <c r="A221" s="34"/>
    </row>
    <row r="222" spans="1:1">
      <c r="A222" s="34"/>
    </row>
    <row r="223" spans="1:1">
      <c r="A223" s="34"/>
    </row>
    <row r="224" spans="1:1">
      <c r="A224" s="34"/>
    </row>
    <row r="225" spans="1:1">
      <c r="A225" s="34"/>
    </row>
    <row r="226" spans="1:1">
      <c r="A226" s="34"/>
    </row>
    <row r="227" spans="1:1">
      <c r="A227" s="34"/>
    </row>
    <row r="228" spans="1:1">
      <c r="A228" s="34"/>
    </row>
    <row r="229" spans="1:1">
      <c r="A229" s="34"/>
    </row>
    <row r="230" spans="1:1">
      <c r="A230" s="34"/>
    </row>
    <row r="231" spans="1:1">
      <c r="A231" s="34"/>
    </row>
    <row r="232" spans="1:1">
      <c r="A232" s="34"/>
    </row>
    <row r="233" spans="1:1">
      <c r="A233" s="34"/>
    </row>
    <row r="234" spans="1:1">
      <c r="A234" s="34"/>
    </row>
    <row r="235" spans="1:1">
      <c r="A235" s="34"/>
    </row>
    <row r="236" spans="1:1">
      <c r="A236" s="34"/>
    </row>
    <row r="237" spans="1:1">
      <c r="A237" s="34"/>
    </row>
    <row r="238" spans="1:1">
      <c r="A238" s="34"/>
    </row>
    <row r="239" spans="1:1">
      <c r="A239" s="34"/>
    </row>
    <row r="240" spans="1:1">
      <c r="A240" s="34"/>
    </row>
    <row r="241" spans="1:1">
      <c r="A241" s="34"/>
    </row>
    <row r="242" spans="1:1">
      <c r="A242" s="34"/>
    </row>
    <row r="243" spans="1:1">
      <c r="A243" s="34"/>
    </row>
    <row r="244" spans="1:1">
      <c r="A244" s="34"/>
    </row>
    <row r="245" spans="1:1">
      <c r="A245" s="3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5"/>
  <sheetViews>
    <sheetView workbookViewId="0">
      <selection activeCell="H9" sqref="H9"/>
    </sheetView>
  </sheetViews>
  <sheetFormatPr defaultColWidth="9" defaultRowHeight="14.4"/>
  <cols>
    <col min="1" max="1" width="10.287037037037" customWidth="1"/>
    <col min="2" max="5" width="9.28703703703704" customWidth="1"/>
    <col min="8" max="8" width="25" customWidth="1"/>
    <col min="10" max="10" width="10.1388888888889" customWidth="1"/>
  </cols>
  <sheetData>
    <row r="1" spans="1:5">
      <c r="A1" s="9" t="s">
        <v>0</v>
      </c>
      <c r="B1" s="9" t="s">
        <v>1</v>
      </c>
      <c r="C1" s="9" t="s">
        <v>22</v>
      </c>
      <c r="D1" s="9" t="s">
        <v>3</v>
      </c>
      <c r="E1" s="9" t="s">
        <v>19</v>
      </c>
    </row>
    <row r="2" spans="1:5">
      <c r="A2" s="33">
        <v>43413</v>
      </c>
      <c r="B2" s="9">
        <v>296.85</v>
      </c>
      <c r="C2" s="9"/>
      <c r="D2" s="9">
        <v>10585.2</v>
      </c>
      <c r="E2" s="9"/>
    </row>
    <row r="3" spans="1:11">
      <c r="A3" s="33">
        <v>43416</v>
      </c>
      <c r="B3" s="9">
        <v>291.2</v>
      </c>
      <c r="C3" s="9">
        <f t="shared" ref="C3:C66" si="0">(B3-B2)/B2</f>
        <v>-0.0190331817416205</v>
      </c>
      <c r="D3" s="9">
        <v>10482.2</v>
      </c>
      <c r="E3" s="9">
        <f>(D3-D2)/D2</f>
        <v>-0.0097305672070438</v>
      </c>
      <c r="H3" s="9"/>
      <c r="I3" s="9"/>
      <c r="J3" s="9" t="s">
        <v>23</v>
      </c>
      <c r="K3" s="9" t="s">
        <v>21</v>
      </c>
    </row>
    <row r="4" spans="1:11">
      <c r="A4" s="33">
        <v>43417</v>
      </c>
      <c r="B4" s="9">
        <v>303.15</v>
      </c>
      <c r="C4" s="9">
        <f t="shared" si="0"/>
        <v>0.0410370879120879</v>
      </c>
      <c r="D4" s="9">
        <v>10582.5</v>
      </c>
      <c r="E4" s="9">
        <f t="shared" ref="E4:E67" si="1">(D4-D3)/D3</f>
        <v>0.00956860201102815</v>
      </c>
      <c r="H4" s="9"/>
      <c r="I4" s="9"/>
      <c r="J4" s="9"/>
      <c r="K4" s="9"/>
    </row>
    <row r="5" spans="1:11">
      <c r="A5" s="33">
        <v>43418</v>
      </c>
      <c r="B5" s="9">
        <v>315.95</v>
      </c>
      <c r="C5" s="9">
        <f t="shared" si="0"/>
        <v>0.0422233217878938</v>
      </c>
      <c r="D5" s="9">
        <v>10576.3</v>
      </c>
      <c r="E5" s="9">
        <f t="shared" si="1"/>
        <v>-0.000585872903378288</v>
      </c>
      <c r="H5" s="9" t="s">
        <v>7</v>
      </c>
      <c r="I5" s="9"/>
      <c r="J5" s="13">
        <f>AVERAGE(C3:C220)</f>
        <v>0.00239167835940472</v>
      </c>
      <c r="K5" s="13">
        <f>AVERAGE(E3:E220)</f>
        <v>0.000412589055231597</v>
      </c>
    </row>
    <row r="6" spans="1:11">
      <c r="A6" s="33">
        <v>43419</v>
      </c>
      <c r="B6" s="9">
        <v>321.85</v>
      </c>
      <c r="C6" s="9">
        <f t="shared" si="0"/>
        <v>0.0186738407975947</v>
      </c>
      <c r="D6" s="9">
        <v>10616.7</v>
      </c>
      <c r="E6" s="9">
        <f t="shared" si="1"/>
        <v>0.00381986138819828</v>
      </c>
      <c r="H6" s="9" t="s">
        <v>24</v>
      </c>
      <c r="I6" s="9"/>
      <c r="J6" s="13">
        <f>_xlfn.STDEV.P(C3:C220)</f>
        <v>0.0237731120768959</v>
      </c>
      <c r="K6" s="13">
        <f>_xlfn.STDEV.P(E3:E220)</f>
        <v>0.00924855601341002</v>
      </c>
    </row>
    <row r="7" spans="1:11">
      <c r="A7" s="33">
        <v>43420</v>
      </c>
      <c r="B7" s="9">
        <v>322.05</v>
      </c>
      <c r="C7" s="9">
        <f t="shared" si="0"/>
        <v>0.000621407487960195</v>
      </c>
      <c r="D7" s="9">
        <v>10682.2</v>
      </c>
      <c r="E7" s="9">
        <f t="shared" si="1"/>
        <v>0.006169525370407</v>
      </c>
      <c r="H7" s="9" t="s">
        <v>9</v>
      </c>
      <c r="I7" s="9"/>
      <c r="J7" s="13">
        <f>_xlfn.VAR.P(C3:C220)</f>
        <v>0.000565160857820653</v>
      </c>
      <c r="K7" s="13">
        <f>_xlfn.VAR.P(E3:E220)</f>
        <v>8.55357883331827e-5</v>
      </c>
    </row>
    <row r="8" spans="1:11">
      <c r="A8" s="33">
        <v>43423</v>
      </c>
      <c r="B8" s="9">
        <v>322.95</v>
      </c>
      <c r="C8" s="9">
        <f t="shared" si="0"/>
        <v>0.00279459711224958</v>
      </c>
      <c r="D8" s="9">
        <v>10763.4</v>
      </c>
      <c r="E8" s="9">
        <f t="shared" si="1"/>
        <v>0.00760143041695521</v>
      </c>
      <c r="H8" s="9" t="s">
        <v>10</v>
      </c>
      <c r="I8" s="9"/>
      <c r="J8" s="38">
        <f>_xlfn.COVARIANCE.P(C3:C220,E3:E220)</f>
        <v>0.000118136165517375</v>
      </c>
      <c r="K8" s="9"/>
    </row>
    <row r="9" spans="1:11">
      <c r="A9" s="33">
        <v>43424</v>
      </c>
      <c r="B9" s="9">
        <v>322.9</v>
      </c>
      <c r="C9" s="9">
        <f t="shared" si="0"/>
        <v>-0.000154822727976502</v>
      </c>
      <c r="D9" s="9">
        <v>10656.2</v>
      </c>
      <c r="E9" s="9">
        <f t="shared" si="1"/>
        <v>-0.00995967816860833</v>
      </c>
      <c r="H9" s="9" t="s">
        <v>11</v>
      </c>
      <c r="I9" s="9"/>
      <c r="J9" s="38">
        <f>J8/K7</f>
        <v>1.38113142837015</v>
      </c>
      <c r="K9" s="9"/>
    </row>
    <row r="10" spans="1:11">
      <c r="A10" s="33">
        <v>43425</v>
      </c>
      <c r="B10" s="9">
        <v>326.6</v>
      </c>
      <c r="C10" s="9">
        <f t="shared" si="0"/>
        <v>0.0114586559306288</v>
      </c>
      <c r="D10" s="9">
        <v>10600.05</v>
      </c>
      <c r="E10" s="9">
        <f t="shared" si="1"/>
        <v>-0.00526923293481743</v>
      </c>
      <c r="H10" s="9" t="s">
        <v>12</v>
      </c>
      <c r="I10" s="9"/>
      <c r="J10" s="38">
        <f>INTERCEPT(C3:C220,E3:E220)</f>
        <v>0.00182183864822281</v>
      </c>
      <c r="K10" s="9"/>
    </row>
    <row r="11" spans="1:11">
      <c r="A11" s="33">
        <v>43426</v>
      </c>
      <c r="B11" s="9">
        <v>320.1</v>
      </c>
      <c r="C11" s="9">
        <f t="shared" si="0"/>
        <v>-0.0199020208205756</v>
      </c>
      <c r="D11" s="9">
        <v>10526.75</v>
      </c>
      <c r="E11" s="9">
        <f t="shared" si="1"/>
        <v>-0.00691506172140691</v>
      </c>
      <c r="H11" s="9" t="s">
        <v>13</v>
      </c>
      <c r="I11" s="9"/>
      <c r="J11" s="9">
        <f>J9*K6</f>
        <v>0.0127734713771623</v>
      </c>
      <c r="K11" s="9"/>
    </row>
    <row r="12" spans="1:11">
      <c r="A12" s="33">
        <v>43430</v>
      </c>
      <c r="B12" s="9">
        <v>327.35</v>
      </c>
      <c r="C12" s="9">
        <f t="shared" si="0"/>
        <v>0.0226491721337082</v>
      </c>
      <c r="D12" s="9">
        <v>10628.6</v>
      </c>
      <c r="E12" s="9">
        <f t="shared" si="1"/>
        <v>0.00967535089177575</v>
      </c>
      <c r="H12" s="9" t="s">
        <v>14</v>
      </c>
      <c r="I12" s="9"/>
      <c r="J12" s="9">
        <f>J6-J11</f>
        <v>0.0109996406997336</v>
      </c>
      <c r="K12" s="9"/>
    </row>
    <row r="13" spans="1:11">
      <c r="A13" s="33">
        <v>43431</v>
      </c>
      <c r="B13" s="9">
        <v>335.5</v>
      </c>
      <c r="C13" s="9">
        <f t="shared" si="0"/>
        <v>0.0248968993432106</v>
      </c>
      <c r="D13" s="9">
        <v>10685.6</v>
      </c>
      <c r="E13" s="9">
        <f t="shared" si="1"/>
        <v>0.00536288880943868</v>
      </c>
      <c r="H13" s="9" t="s">
        <v>15</v>
      </c>
      <c r="I13" s="9"/>
      <c r="J13" s="9">
        <f>J8/(J6*K6)</f>
        <v>0.537307498313455</v>
      </c>
      <c r="K13" s="9"/>
    </row>
    <row r="14" spans="1:5">
      <c r="A14" s="33">
        <v>43432</v>
      </c>
      <c r="B14" s="9">
        <v>320.15</v>
      </c>
      <c r="C14" s="9">
        <f t="shared" si="0"/>
        <v>-0.0457526080476901</v>
      </c>
      <c r="D14" s="9">
        <v>10728.85</v>
      </c>
      <c r="E14" s="9">
        <f t="shared" si="1"/>
        <v>0.00404750318185221</v>
      </c>
    </row>
    <row r="15" spans="1:5">
      <c r="A15" s="33">
        <v>43433</v>
      </c>
      <c r="B15" s="9">
        <v>328.5</v>
      </c>
      <c r="C15" s="9">
        <f t="shared" si="0"/>
        <v>0.0260815242854913</v>
      </c>
      <c r="D15" s="9">
        <v>10858.7</v>
      </c>
      <c r="E15" s="9">
        <f t="shared" si="1"/>
        <v>0.012102881483104</v>
      </c>
    </row>
    <row r="16" spans="1:5">
      <c r="A16" s="33">
        <v>43434</v>
      </c>
      <c r="B16" s="9">
        <v>324.4</v>
      </c>
      <c r="C16" s="9">
        <f t="shared" si="0"/>
        <v>-0.0124809741248098</v>
      </c>
      <c r="D16" s="9">
        <v>10876.75</v>
      </c>
      <c r="E16" s="9">
        <f t="shared" si="1"/>
        <v>0.00166226159669199</v>
      </c>
    </row>
    <row r="17" spans="1:5">
      <c r="A17" s="33">
        <v>43437</v>
      </c>
      <c r="B17" s="9">
        <v>323.95</v>
      </c>
      <c r="C17" s="9">
        <f t="shared" si="0"/>
        <v>-0.00138717632552401</v>
      </c>
      <c r="D17" s="9">
        <v>10883.75</v>
      </c>
      <c r="E17" s="9">
        <f t="shared" si="1"/>
        <v>0.000643574597191257</v>
      </c>
    </row>
    <row r="18" spans="1:5">
      <c r="A18" s="33">
        <v>43438</v>
      </c>
      <c r="B18" s="9">
        <v>333.7</v>
      </c>
      <c r="C18" s="9">
        <f t="shared" si="0"/>
        <v>0.0300972372279673</v>
      </c>
      <c r="D18" s="9">
        <v>10869.5</v>
      </c>
      <c r="E18" s="9">
        <f t="shared" si="1"/>
        <v>-0.00130929137475594</v>
      </c>
    </row>
    <row r="19" spans="1:5">
      <c r="A19" s="33">
        <v>43439</v>
      </c>
      <c r="B19" s="9">
        <v>329.45</v>
      </c>
      <c r="C19" s="9">
        <f t="shared" si="0"/>
        <v>-0.0127359904105484</v>
      </c>
      <c r="D19" s="9">
        <v>10782.9</v>
      </c>
      <c r="E19" s="9">
        <f t="shared" si="1"/>
        <v>-0.00796724780348685</v>
      </c>
    </row>
    <row r="20" spans="1:5">
      <c r="A20" s="33">
        <v>43440</v>
      </c>
      <c r="B20" s="9">
        <v>324.9</v>
      </c>
      <c r="C20" s="9">
        <f t="shared" si="0"/>
        <v>-0.0138108969494613</v>
      </c>
      <c r="D20" s="9">
        <v>10601.15</v>
      </c>
      <c r="E20" s="9">
        <f t="shared" si="1"/>
        <v>-0.0168553914067644</v>
      </c>
    </row>
    <row r="21" spans="1:5">
      <c r="A21" s="33">
        <v>43441</v>
      </c>
      <c r="B21" s="9">
        <v>325.4</v>
      </c>
      <c r="C21" s="9">
        <f t="shared" si="0"/>
        <v>0.0015389350569406</v>
      </c>
      <c r="D21" s="9">
        <v>10693.7</v>
      </c>
      <c r="E21" s="9">
        <f t="shared" si="1"/>
        <v>0.00873018493276683</v>
      </c>
    </row>
    <row r="22" spans="1:5">
      <c r="A22" s="33">
        <v>43444</v>
      </c>
      <c r="B22" s="9">
        <v>330.25</v>
      </c>
      <c r="C22" s="9">
        <f t="shared" si="0"/>
        <v>0.0149047326367548</v>
      </c>
      <c r="D22" s="9">
        <v>10488.45</v>
      </c>
      <c r="E22" s="9">
        <f t="shared" si="1"/>
        <v>-0.019193543862274</v>
      </c>
    </row>
    <row r="23" spans="1:5">
      <c r="A23" s="33">
        <v>43445</v>
      </c>
      <c r="B23" s="9">
        <v>326.75</v>
      </c>
      <c r="C23" s="9">
        <f t="shared" si="0"/>
        <v>-0.0105980317940954</v>
      </c>
      <c r="D23" s="9">
        <v>10549.15</v>
      </c>
      <c r="E23" s="9">
        <f t="shared" si="1"/>
        <v>0.00578731843122663</v>
      </c>
    </row>
    <row r="24" spans="1:5">
      <c r="A24" s="33">
        <v>43446</v>
      </c>
      <c r="B24" s="9">
        <v>329.4</v>
      </c>
      <c r="C24" s="9">
        <f t="shared" si="0"/>
        <v>0.00811017597551638</v>
      </c>
      <c r="D24" s="9">
        <v>10737.6</v>
      </c>
      <c r="E24" s="9">
        <f t="shared" si="1"/>
        <v>0.0178639985212079</v>
      </c>
    </row>
    <row r="25" spans="1:5">
      <c r="A25" s="33">
        <v>43447</v>
      </c>
      <c r="B25" s="9">
        <v>334.9</v>
      </c>
      <c r="C25" s="9">
        <f t="shared" si="0"/>
        <v>0.0166970248937462</v>
      </c>
      <c r="D25" s="9">
        <v>10791.55</v>
      </c>
      <c r="E25" s="9">
        <f t="shared" si="1"/>
        <v>0.00502440023841444</v>
      </c>
    </row>
    <row r="26" spans="1:5">
      <c r="A26" s="33">
        <v>43448</v>
      </c>
      <c r="B26" s="9">
        <v>345.3</v>
      </c>
      <c r="C26" s="9">
        <f t="shared" si="0"/>
        <v>0.0310540459838759</v>
      </c>
      <c r="D26" s="9">
        <v>10805.45</v>
      </c>
      <c r="E26" s="9">
        <f t="shared" si="1"/>
        <v>0.00128804481283981</v>
      </c>
    </row>
    <row r="27" spans="1:5">
      <c r="A27" s="33">
        <v>43451</v>
      </c>
      <c r="B27" s="9">
        <v>350.35</v>
      </c>
      <c r="C27" s="9">
        <f t="shared" si="0"/>
        <v>0.0146249637995946</v>
      </c>
      <c r="D27" s="9">
        <v>10888.35</v>
      </c>
      <c r="E27" s="9">
        <f t="shared" si="1"/>
        <v>0.00767205437996563</v>
      </c>
    </row>
    <row r="28" spans="1:5">
      <c r="A28" s="33">
        <v>43452</v>
      </c>
      <c r="B28" s="9">
        <v>353.25</v>
      </c>
      <c r="C28" s="9">
        <f t="shared" si="0"/>
        <v>0.00827743684886536</v>
      </c>
      <c r="D28" s="9">
        <v>10908.7</v>
      </c>
      <c r="E28" s="9">
        <f t="shared" si="1"/>
        <v>0.00186897004596659</v>
      </c>
    </row>
    <row r="29" spans="1:5">
      <c r="A29" s="33">
        <v>43453</v>
      </c>
      <c r="B29" s="9">
        <v>361.75</v>
      </c>
      <c r="C29" s="9">
        <f t="shared" si="0"/>
        <v>0.0240622788393489</v>
      </c>
      <c r="D29" s="9">
        <v>10967.3</v>
      </c>
      <c r="E29" s="9">
        <f t="shared" si="1"/>
        <v>0.00537185915828637</v>
      </c>
    </row>
    <row r="30" spans="1:5">
      <c r="A30" s="33">
        <v>43454</v>
      </c>
      <c r="B30" s="9">
        <v>371.1</v>
      </c>
      <c r="C30" s="9">
        <f t="shared" si="0"/>
        <v>0.025846579129233</v>
      </c>
      <c r="D30" s="9">
        <v>10951.7</v>
      </c>
      <c r="E30" s="9">
        <f t="shared" si="1"/>
        <v>-0.00142241025594253</v>
      </c>
    </row>
    <row r="31" spans="1:5">
      <c r="A31" s="33">
        <v>43455</v>
      </c>
      <c r="B31" s="9">
        <v>374.65</v>
      </c>
      <c r="C31" s="9">
        <f t="shared" si="0"/>
        <v>0.00956615467528956</v>
      </c>
      <c r="D31" s="9">
        <v>10754</v>
      </c>
      <c r="E31" s="9">
        <f t="shared" si="1"/>
        <v>-0.0180519919281939</v>
      </c>
    </row>
    <row r="32" spans="1:5">
      <c r="A32" s="33">
        <v>43458</v>
      </c>
      <c r="B32" s="9">
        <v>364.95</v>
      </c>
      <c r="C32" s="9">
        <f t="shared" si="0"/>
        <v>-0.0258908314426798</v>
      </c>
      <c r="D32" s="9">
        <v>10663.5</v>
      </c>
      <c r="E32" s="9">
        <f t="shared" si="1"/>
        <v>-0.0084154733122559</v>
      </c>
    </row>
    <row r="33" spans="1:5">
      <c r="A33" s="33">
        <v>43460</v>
      </c>
      <c r="B33" s="9">
        <v>366.35</v>
      </c>
      <c r="C33" s="9">
        <f t="shared" si="0"/>
        <v>0.00383614193725177</v>
      </c>
      <c r="D33" s="9">
        <v>10729.85</v>
      </c>
      <c r="E33" s="9">
        <f t="shared" si="1"/>
        <v>0.00622215970366206</v>
      </c>
    </row>
    <row r="34" spans="1:5">
      <c r="A34" s="33">
        <v>43461</v>
      </c>
      <c r="B34" s="9">
        <v>364.6</v>
      </c>
      <c r="C34" s="9">
        <f t="shared" si="0"/>
        <v>-0.00477685273645421</v>
      </c>
      <c r="D34" s="9">
        <v>10779.8</v>
      </c>
      <c r="E34" s="9">
        <f t="shared" si="1"/>
        <v>0.00465523749167033</v>
      </c>
    </row>
    <row r="35" spans="1:5">
      <c r="A35" s="33">
        <v>43462</v>
      </c>
      <c r="B35" s="9">
        <v>361.9</v>
      </c>
      <c r="C35" s="9">
        <f t="shared" si="0"/>
        <v>-0.00740537575425136</v>
      </c>
      <c r="D35" s="9">
        <v>10859.9</v>
      </c>
      <c r="E35" s="9">
        <f t="shared" si="1"/>
        <v>0.00743056457448194</v>
      </c>
    </row>
    <row r="36" spans="1:5">
      <c r="A36" s="33">
        <v>43465</v>
      </c>
      <c r="B36" s="9">
        <v>362.75</v>
      </c>
      <c r="C36" s="9">
        <f t="shared" si="0"/>
        <v>0.00234871511467262</v>
      </c>
      <c r="D36" s="9">
        <v>10862.55</v>
      </c>
      <c r="E36" s="9">
        <f t="shared" si="1"/>
        <v>0.000244016979898492</v>
      </c>
    </row>
    <row r="37" spans="1:5">
      <c r="A37" s="33">
        <v>43466</v>
      </c>
      <c r="B37" s="9">
        <v>367.2</v>
      </c>
      <c r="C37" s="9">
        <f t="shared" si="0"/>
        <v>0.0122674017918676</v>
      </c>
      <c r="D37" s="9">
        <v>10910.1</v>
      </c>
      <c r="E37" s="9">
        <f t="shared" si="1"/>
        <v>0.00437742519021787</v>
      </c>
    </row>
    <row r="38" spans="1:5">
      <c r="A38" s="33">
        <v>43467</v>
      </c>
      <c r="B38" s="9">
        <v>357.95</v>
      </c>
      <c r="C38" s="9">
        <f t="shared" si="0"/>
        <v>-0.0251906318082789</v>
      </c>
      <c r="D38" s="9">
        <v>10792.5</v>
      </c>
      <c r="E38" s="9">
        <f t="shared" si="1"/>
        <v>-0.0107790029422279</v>
      </c>
    </row>
    <row r="39" spans="1:5">
      <c r="A39" s="33">
        <v>43468</v>
      </c>
      <c r="B39" s="9">
        <v>352.5</v>
      </c>
      <c r="C39" s="9">
        <f t="shared" si="0"/>
        <v>-0.0152255901662243</v>
      </c>
      <c r="D39" s="9">
        <v>10672.25</v>
      </c>
      <c r="E39" s="9">
        <f t="shared" si="1"/>
        <v>-0.0111419967570072</v>
      </c>
    </row>
    <row r="40" spans="1:5">
      <c r="A40" s="33">
        <v>43469</v>
      </c>
      <c r="B40" s="9">
        <v>359.45</v>
      </c>
      <c r="C40" s="9">
        <f t="shared" si="0"/>
        <v>0.0197163120567376</v>
      </c>
      <c r="D40" s="9">
        <v>10727.35</v>
      </c>
      <c r="E40" s="9">
        <f t="shared" si="1"/>
        <v>0.0051629225327368</v>
      </c>
    </row>
    <row r="41" spans="1:5">
      <c r="A41" s="33">
        <v>43472</v>
      </c>
      <c r="B41" s="9">
        <v>355.55</v>
      </c>
      <c r="C41" s="9">
        <f t="shared" si="0"/>
        <v>-0.0108499095840867</v>
      </c>
      <c r="D41" s="9">
        <v>10771.8</v>
      </c>
      <c r="E41" s="9">
        <f t="shared" si="1"/>
        <v>0.00414361421972798</v>
      </c>
    </row>
    <row r="42" spans="1:5">
      <c r="A42" s="33">
        <v>43473</v>
      </c>
      <c r="B42" s="9">
        <v>351.95</v>
      </c>
      <c r="C42" s="9">
        <f t="shared" si="0"/>
        <v>-0.010125158205597</v>
      </c>
      <c r="D42" s="9">
        <v>10802.15</v>
      </c>
      <c r="E42" s="9">
        <f t="shared" si="1"/>
        <v>0.0028175421006703</v>
      </c>
    </row>
    <row r="43" spans="1:5">
      <c r="A43" s="33">
        <v>43474</v>
      </c>
      <c r="B43" s="9">
        <v>340.05</v>
      </c>
      <c r="C43" s="9">
        <f t="shared" si="0"/>
        <v>-0.0338116209688876</v>
      </c>
      <c r="D43" s="9">
        <v>10855.15</v>
      </c>
      <c r="E43" s="9">
        <f t="shared" si="1"/>
        <v>0.00490643066426591</v>
      </c>
    </row>
    <row r="44" spans="1:5">
      <c r="A44" s="33">
        <v>43475</v>
      </c>
      <c r="B44" s="9">
        <v>335.6</v>
      </c>
      <c r="C44" s="9">
        <f t="shared" si="0"/>
        <v>-0.0130863108366416</v>
      </c>
      <c r="D44" s="9">
        <v>10821.6</v>
      </c>
      <c r="E44" s="9">
        <f t="shared" si="1"/>
        <v>-0.00309069888486104</v>
      </c>
    </row>
    <row r="45" spans="1:5">
      <c r="A45" s="33">
        <v>43476</v>
      </c>
      <c r="B45" s="9">
        <v>337.3</v>
      </c>
      <c r="C45" s="9">
        <f t="shared" si="0"/>
        <v>0.00506555423122762</v>
      </c>
      <c r="D45" s="9">
        <v>10794.95</v>
      </c>
      <c r="E45" s="9">
        <f t="shared" si="1"/>
        <v>-0.00246266725807641</v>
      </c>
    </row>
    <row r="46" spans="1:5">
      <c r="A46" s="33">
        <v>43479</v>
      </c>
      <c r="B46" s="9">
        <v>334.95</v>
      </c>
      <c r="C46" s="9">
        <f t="shared" si="0"/>
        <v>-0.00696709160984294</v>
      </c>
      <c r="D46" s="9">
        <v>10737.6</v>
      </c>
      <c r="E46" s="9">
        <f t="shared" si="1"/>
        <v>-0.00531266935002018</v>
      </c>
    </row>
    <row r="47" spans="1:5">
      <c r="A47" s="33">
        <v>43480</v>
      </c>
      <c r="B47" s="9">
        <v>341.7</v>
      </c>
      <c r="C47" s="9">
        <f t="shared" si="0"/>
        <v>0.0201522615315719</v>
      </c>
      <c r="D47" s="9">
        <v>10886.8</v>
      </c>
      <c r="E47" s="9">
        <f t="shared" si="1"/>
        <v>0.0138950976009536</v>
      </c>
    </row>
    <row r="48" spans="1:5">
      <c r="A48" s="33">
        <v>43481</v>
      </c>
      <c r="B48" s="9">
        <v>347.25</v>
      </c>
      <c r="C48" s="9">
        <f t="shared" si="0"/>
        <v>0.0162423178226515</v>
      </c>
      <c r="D48" s="9">
        <v>10890.3</v>
      </c>
      <c r="E48" s="9">
        <f t="shared" si="1"/>
        <v>0.000321490245067421</v>
      </c>
    </row>
    <row r="49" spans="1:5">
      <c r="A49" s="33">
        <v>43482</v>
      </c>
      <c r="B49" s="9">
        <v>355.2</v>
      </c>
      <c r="C49" s="9">
        <f t="shared" si="0"/>
        <v>0.0228941684665226</v>
      </c>
      <c r="D49" s="9">
        <v>10905.2</v>
      </c>
      <c r="E49" s="9">
        <f t="shared" si="1"/>
        <v>0.00136819004067854</v>
      </c>
    </row>
    <row r="50" spans="1:5">
      <c r="A50" s="33">
        <v>43483</v>
      </c>
      <c r="B50" s="9">
        <v>354.2</v>
      </c>
      <c r="C50" s="9">
        <f t="shared" si="0"/>
        <v>-0.00281531531531532</v>
      </c>
      <c r="D50" s="9">
        <v>10906.95</v>
      </c>
      <c r="E50" s="9">
        <f t="shared" si="1"/>
        <v>0.000160473902358508</v>
      </c>
    </row>
    <row r="51" spans="1:5">
      <c r="A51" s="33">
        <v>43486</v>
      </c>
      <c r="B51" s="9">
        <v>351.55</v>
      </c>
      <c r="C51" s="9">
        <f t="shared" si="0"/>
        <v>-0.00748164878599655</v>
      </c>
      <c r="D51" s="9">
        <v>10961.85</v>
      </c>
      <c r="E51" s="9">
        <f t="shared" si="1"/>
        <v>0.00503348782198503</v>
      </c>
    </row>
    <row r="52" spans="1:5">
      <c r="A52" s="33">
        <v>43487</v>
      </c>
      <c r="B52" s="9">
        <v>353.8</v>
      </c>
      <c r="C52" s="9">
        <f t="shared" si="0"/>
        <v>0.00640022756364671</v>
      </c>
      <c r="D52" s="9">
        <v>10922.75</v>
      </c>
      <c r="E52" s="9">
        <f t="shared" si="1"/>
        <v>-0.00356691616834753</v>
      </c>
    </row>
    <row r="53" spans="1:5">
      <c r="A53" s="33">
        <v>43488</v>
      </c>
      <c r="B53" s="9">
        <v>357.15</v>
      </c>
      <c r="C53" s="9">
        <f t="shared" si="0"/>
        <v>0.00946862634256633</v>
      </c>
      <c r="D53" s="9">
        <v>10831.5</v>
      </c>
      <c r="E53" s="9">
        <f t="shared" si="1"/>
        <v>-0.00835412327481632</v>
      </c>
    </row>
    <row r="54" spans="1:5">
      <c r="A54" s="33">
        <v>43489</v>
      </c>
      <c r="B54" s="9">
        <v>353.95</v>
      </c>
      <c r="C54" s="9">
        <f t="shared" si="0"/>
        <v>-0.0089598208035839</v>
      </c>
      <c r="D54" s="9">
        <v>10849.8</v>
      </c>
      <c r="E54" s="9">
        <f t="shared" si="1"/>
        <v>0.00168951668743935</v>
      </c>
    </row>
    <row r="55" spans="1:5">
      <c r="A55" s="33">
        <v>43490</v>
      </c>
      <c r="B55" s="9">
        <v>357.45</v>
      </c>
      <c r="C55" s="9">
        <f t="shared" si="0"/>
        <v>0.0098884023167114</v>
      </c>
      <c r="D55" s="9">
        <v>10780.55</v>
      </c>
      <c r="E55" s="9">
        <f t="shared" si="1"/>
        <v>-0.00638260613098859</v>
      </c>
    </row>
    <row r="56" spans="1:5">
      <c r="A56" s="33">
        <v>43493</v>
      </c>
      <c r="B56" s="9">
        <v>348.7</v>
      </c>
      <c r="C56" s="9">
        <f t="shared" si="0"/>
        <v>-0.02447894810463</v>
      </c>
      <c r="D56" s="9">
        <v>10661.55</v>
      </c>
      <c r="E56" s="9">
        <f t="shared" si="1"/>
        <v>-0.011038397855397</v>
      </c>
    </row>
    <row r="57" spans="1:5">
      <c r="A57" s="33">
        <v>43494</v>
      </c>
      <c r="B57" s="9">
        <v>344.9</v>
      </c>
      <c r="C57" s="9">
        <f t="shared" si="0"/>
        <v>-0.0108976197304273</v>
      </c>
      <c r="D57" s="9">
        <v>10652.2</v>
      </c>
      <c r="E57" s="9">
        <f t="shared" si="1"/>
        <v>-0.000876983177867997</v>
      </c>
    </row>
    <row r="58" spans="1:5">
      <c r="A58" s="33">
        <v>43495</v>
      </c>
      <c r="B58" s="9">
        <v>342.7</v>
      </c>
      <c r="C58" s="9">
        <f t="shared" si="0"/>
        <v>-0.00637866048129889</v>
      </c>
      <c r="D58" s="9">
        <v>10651.8</v>
      </c>
      <c r="E58" s="9">
        <f t="shared" si="1"/>
        <v>-3.75509284468424e-5</v>
      </c>
    </row>
    <row r="59" spans="1:5">
      <c r="A59" s="33">
        <v>43496</v>
      </c>
      <c r="B59" s="9">
        <v>345.45</v>
      </c>
      <c r="C59" s="9">
        <f t="shared" si="0"/>
        <v>0.00802451123431573</v>
      </c>
      <c r="D59" s="9">
        <v>10830.95</v>
      </c>
      <c r="E59" s="9">
        <f t="shared" si="1"/>
        <v>0.0168187536378829</v>
      </c>
    </row>
    <row r="60" spans="1:5">
      <c r="A60" s="33">
        <v>43497</v>
      </c>
      <c r="B60" s="9">
        <v>341</v>
      </c>
      <c r="C60" s="9">
        <f t="shared" si="0"/>
        <v>-0.0128817484440584</v>
      </c>
      <c r="D60" s="9">
        <v>10893.65</v>
      </c>
      <c r="E60" s="9">
        <f t="shared" si="1"/>
        <v>0.00578896588018585</v>
      </c>
    </row>
    <row r="61" spans="1:5">
      <c r="A61" s="33">
        <v>43500</v>
      </c>
      <c r="B61" s="9">
        <v>338.55</v>
      </c>
      <c r="C61" s="9">
        <f t="shared" si="0"/>
        <v>-0.0071847507331378</v>
      </c>
      <c r="D61" s="9">
        <v>10912.25</v>
      </c>
      <c r="E61" s="9">
        <f t="shared" si="1"/>
        <v>0.00170741670606274</v>
      </c>
    </row>
    <row r="62" spans="1:5">
      <c r="A62" s="33">
        <v>43501</v>
      </c>
      <c r="B62" s="9">
        <v>337.95</v>
      </c>
      <c r="C62" s="9">
        <f t="shared" si="0"/>
        <v>-0.0017722640673461</v>
      </c>
      <c r="D62" s="9">
        <v>10934.35</v>
      </c>
      <c r="E62" s="9">
        <f t="shared" si="1"/>
        <v>0.0020252468555981</v>
      </c>
    </row>
    <row r="63" spans="1:5">
      <c r="A63" s="33">
        <v>43502</v>
      </c>
      <c r="B63" s="9">
        <v>339.3</v>
      </c>
      <c r="C63" s="9">
        <f t="shared" si="0"/>
        <v>0.00399467376830899</v>
      </c>
      <c r="D63" s="9">
        <v>11062.45</v>
      </c>
      <c r="E63" s="9">
        <f t="shared" si="1"/>
        <v>0.01171537402772</v>
      </c>
    </row>
    <row r="64" spans="1:5">
      <c r="A64" s="33">
        <v>43503</v>
      </c>
      <c r="B64" s="9">
        <v>339.4</v>
      </c>
      <c r="C64" s="9">
        <f t="shared" si="0"/>
        <v>0.000294724432655367</v>
      </c>
      <c r="D64" s="9">
        <v>11069.4</v>
      </c>
      <c r="E64" s="9">
        <f t="shared" si="1"/>
        <v>0.000628251427124996</v>
      </c>
    </row>
    <row r="65" spans="1:5">
      <c r="A65" s="33">
        <v>43504</v>
      </c>
      <c r="B65" s="9">
        <v>337.4</v>
      </c>
      <c r="C65" s="9">
        <f t="shared" si="0"/>
        <v>-0.00589275191514437</v>
      </c>
      <c r="D65" s="9">
        <v>10943.6</v>
      </c>
      <c r="E65" s="9">
        <f t="shared" si="1"/>
        <v>-0.0113646629446943</v>
      </c>
    </row>
    <row r="66" spans="1:5">
      <c r="A66" s="33">
        <v>43507</v>
      </c>
      <c r="B66" s="9">
        <v>333.6</v>
      </c>
      <c r="C66" s="9">
        <f t="shared" si="0"/>
        <v>-0.0112625963248369</v>
      </c>
      <c r="D66" s="9">
        <v>10888.8</v>
      </c>
      <c r="E66" s="9">
        <f t="shared" si="1"/>
        <v>-0.00500749296392422</v>
      </c>
    </row>
    <row r="67" spans="1:5">
      <c r="A67" s="33">
        <v>43508</v>
      </c>
      <c r="B67" s="9">
        <v>339.3</v>
      </c>
      <c r="C67" s="9">
        <f t="shared" ref="C67:C130" si="2">(B67-B66)/B66</f>
        <v>0.0170863309352518</v>
      </c>
      <c r="D67" s="9">
        <v>10831.4</v>
      </c>
      <c r="E67" s="9">
        <f t="shared" si="1"/>
        <v>-0.00527147160384979</v>
      </c>
    </row>
    <row r="68" spans="1:5">
      <c r="A68" s="33">
        <v>43509</v>
      </c>
      <c r="B68" s="9">
        <v>329.45</v>
      </c>
      <c r="C68" s="9">
        <f t="shared" si="2"/>
        <v>-0.0290303566165636</v>
      </c>
      <c r="D68" s="9">
        <v>10793.65</v>
      </c>
      <c r="E68" s="9">
        <f t="shared" ref="E68:E131" si="3">(D68-D67)/D67</f>
        <v>-0.00348523736543752</v>
      </c>
    </row>
    <row r="69" spans="1:5">
      <c r="A69" s="33">
        <v>43510</v>
      </c>
      <c r="B69" s="9">
        <v>315.65</v>
      </c>
      <c r="C69" s="9">
        <f t="shared" si="2"/>
        <v>-0.0418879951434209</v>
      </c>
      <c r="D69" s="9">
        <v>10746.05</v>
      </c>
      <c r="E69" s="9">
        <f t="shared" si="3"/>
        <v>-0.00441000032426476</v>
      </c>
    </row>
    <row r="70" spans="1:5">
      <c r="A70" s="33">
        <v>43511</v>
      </c>
      <c r="B70" s="9">
        <v>327.85</v>
      </c>
      <c r="C70" s="9">
        <f t="shared" si="2"/>
        <v>0.0386504039284019</v>
      </c>
      <c r="D70" s="9">
        <v>10724.4</v>
      </c>
      <c r="E70" s="9">
        <f t="shared" si="3"/>
        <v>-0.00201469377119962</v>
      </c>
    </row>
    <row r="71" spans="1:5">
      <c r="A71" s="33">
        <v>43514</v>
      </c>
      <c r="B71" s="9">
        <v>327.75</v>
      </c>
      <c r="C71" s="9">
        <f t="shared" si="2"/>
        <v>-0.000305017538508534</v>
      </c>
      <c r="D71" s="9">
        <v>10640.95</v>
      </c>
      <c r="E71" s="9">
        <f t="shared" si="3"/>
        <v>-0.00778132109954859</v>
      </c>
    </row>
    <row r="72" spans="1:5">
      <c r="A72" s="33">
        <v>43515</v>
      </c>
      <c r="B72" s="9">
        <v>335.25</v>
      </c>
      <c r="C72" s="9">
        <f t="shared" si="2"/>
        <v>0.022883295194508</v>
      </c>
      <c r="D72" s="9">
        <v>10604.35</v>
      </c>
      <c r="E72" s="9">
        <f t="shared" si="3"/>
        <v>-0.00343954252204929</v>
      </c>
    </row>
    <row r="73" spans="1:5">
      <c r="A73" s="33">
        <v>43516</v>
      </c>
      <c r="B73" s="9">
        <v>341.1</v>
      </c>
      <c r="C73" s="9">
        <f t="shared" si="2"/>
        <v>0.0174496644295303</v>
      </c>
      <c r="D73" s="9">
        <v>10735.45</v>
      </c>
      <c r="E73" s="9">
        <f t="shared" si="3"/>
        <v>0.0123628510941265</v>
      </c>
    </row>
    <row r="74" spans="1:5">
      <c r="A74" s="33">
        <v>43517</v>
      </c>
      <c r="B74" s="9">
        <v>335.3</v>
      </c>
      <c r="C74" s="9">
        <f t="shared" si="2"/>
        <v>-0.0170038111990619</v>
      </c>
      <c r="D74" s="9">
        <v>10789.85</v>
      </c>
      <c r="E74" s="9">
        <f t="shared" si="3"/>
        <v>0.00506732367995749</v>
      </c>
    </row>
    <row r="75" spans="1:5">
      <c r="A75" s="33">
        <v>43518</v>
      </c>
      <c r="B75" s="9">
        <v>344.2</v>
      </c>
      <c r="C75" s="9">
        <f t="shared" si="2"/>
        <v>0.0265433939755442</v>
      </c>
      <c r="D75" s="9">
        <v>10791.65</v>
      </c>
      <c r="E75" s="9">
        <f t="shared" si="3"/>
        <v>0.000166823449816195</v>
      </c>
    </row>
    <row r="76" spans="1:5">
      <c r="A76" s="33">
        <v>43521</v>
      </c>
      <c r="B76" s="9">
        <v>336.05</v>
      </c>
      <c r="C76" s="9">
        <f t="shared" si="2"/>
        <v>-0.0236780941313189</v>
      </c>
      <c r="D76" s="9">
        <v>10880.1</v>
      </c>
      <c r="E76" s="9">
        <f t="shared" si="3"/>
        <v>0.00819615165428834</v>
      </c>
    </row>
    <row r="77" spans="1:5">
      <c r="A77" s="33">
        <v>43522</v>
      </c>
      <c r="B77" s="9">
        <v>336.65</v>
      </c>
      <c r="C77" s="9">
        <f t="shared" si="2"/>
        <v>0.00178544859395913</v>
      </c>
      <c r="D77" s="9">
        <v>10835.3</v>
      </c>
      <c r="E77" s="9">
        <f t="shared" si="3"/>
        <v>-0.00411760921315071</v>
      </c>
    </row>
    <row r="78" spans="1:5">
      <c r="A78" s="33">
        <v>43523</v>
      </c>
      <c r="B78" s="9">
        <v>330.7</v>
      </c>
      <c r="C78" s="9">
        <f t="shared" si="2"/>
        <v>-0.0176741422842715</v>
      </c>
      <c r="D78" s="9">
        <v>10806.65</v>
      </c>
      <c r="E78" s="9">
        <f t="shared" si="3"/>
        <v>-0.00264413537234776</v>
      </c>
    </row>
    <row r="79" spans="1:5">
      <c r="A79" s="33">
        <v>43524</v>
      </c>
      <c r="B79" s="9">
        <v>337.55</v>
      </c>
      <c r="C79" s="9">
        <f t="shared" si="2"/>
        <v>0.0207136377381313</v>
      </c>
      <c r="D79" s="9">
        <v>10792.5</v>
      </c>
      <c r="E79" s="9">
        <f t="shared" si="3"/>
        <v>-0.00130937894722228</v>
      </c>
    </row>
    <row r="80" spans="1:5">
      <c r="A80" s="33">
        <v>43525</v>
      </c>
      <c r="B80" s="9">
        <v>346.05</v>
      </c>
      <c r="C80" s="9">
        <f t="shared" si="2"/>
        <v>0.0251814545993186</v>
      </c>
      <c r="D80" s="9">
        <v>10863.5</v>
      </c>
      <c r="E80" s="9">
        <f t="shared" si="3"/>
        <v>0.00657864257586287</v>
      </c>
    </row>
    <row r="81" spans="1:5">
      <c r="A81" s="33">
        <v>43529</v>
      </c>
      <c r="B81" s="9">
        <v>362.5</v>
      </c>
      <c r="C81" s="9">
        <f t="shared" si="2"/>
        <v>0.0475364831671723</v>
      </c>
      <c r="D81" s="9">
        <v>10987.45</v>
      </c>
      <c r="E81" s="9">
        <f t="shared" si="3"/>
        <v>0.0114097666497907</v>
      </c>
    </row>
    <row r="82" spans="1:5">
      <c r="A82" s="33">
        <v>43530</v>
      </c>
      <c r="B82" s="9">
        <v>372.7</v>
      </c>
      <c r="C82" s="9">
        <f t="shared" si="2"/>
        <v>0.0281379310344827</v>
      </c>
      <c r="D82" s="9">
        <v>11053</v>
      </c>
      <c r="E82" s="9">
        <f t="shared" si="3"/>
        <v>0.00596589745573352</v>
      </c>
    </row>
    <row r="83" spans="1:5">
      <c r="A83" s="33">
        <v>43531</v>
      </c>
      <c r="B83" s="9">
        <v>370.7</v>
      </c>
      <c r="C83" s="9">
        <f t="shared" si="2"/>
        <v>-0.00536624631070566</v>
      </c>
      <c r="D83" s="9">
        <v>11058.2</v>
      </c>
      <c r="E83" s="9">
        <f t="shared" si="3"/>
        <v>0.000470460508459308</v>
      </c>
    </row>
    <row r="84" spans="1:5">
      <c r="A84" s="33">
        <v>43532</v>
      </c>
      <c r="B84" s="9">
        <v>367.35</v>
      </c>
      <c r="C84" s="9">
        <f t="shared" si="2"/>
        <v>-0.00903695710817363</v>
      </c>
      <c r="D84" s="9">
        <v>11035.4</v>
      </c>
      <c r="E84" s="9">
        <f t="shared" si="3"/>
        <v>-0.00206181837912147</v>
      </c>
    </row>
    <row r="85" spans="1:5">
      <c r="A85" s="33">
        <v>43535</v>
      </c>
      <c r="B85" s="9">
        <v>387.05</v>
      </c>
      <c r="C85" s="9">
        <f t="shared" si="2"/>
        <v>0.0536273308833537</v>
      </c>
      <c r="D85" s="9">
        <v>11168.05</v>
      </c>
      <c r="E85" s="9">
        <f t="shared" si="3"/>
        <v>0.0120204070536636</v>
      </c>
    </row>
    <row r="86" spans="1:5">
      <c r="A86" s="33">
        <v>43536</v>
      </c>
      <c r="B86" s="9">
        <v>390.2</v>
      </c>
      <c r="C86" s="9">
        <f t="shared" si="2"/>
        <v>0.00813848340007745</v>
      </c>
      <c r="D86" s="9">
        <v>11301.2</v>
      </c>
      <c r="E86" s="9">
        <f t="shared" si="3"/>
        <v>0.011922403642534</v>
      </c>
    </row>
    <row r="87" spans="1:5">
      <c r="A87" s="33">
        <v>43537</v>
      </c>
      <c r="B87" s="9">
        <v>389.05</v>
      </c>
      <c r="C87" s="9">
        <f t="shared" si="2"/>
        <v>-0.00294720656073802</v>
      </c>
      <c r="D87" s="9">
        <v>11341.7</v>
      </c>
      <c r="E87" s="9">
        <f t="shared" si="3"/>
        <v>0.00358369022758645</v>
      </c>
    </row>
    <row r="88" spans="1:5">
      <c r="A88" s="33">
        <v>43538</v>
      </c>
      <c r="B88" s="9">
        <v>390.3</v>
      </c>
      <c r="C88" s="9">
        <f t="shared" si="2"/>
        <v>0.00321295463308058</v>
      </c>
      <c r="D88" s="9">
        <v>11343.25</v>
      </c>
      <c r="E88" s="9">
        <f t="shared" si="3"/>
        <v>0.000136663815830014</v>
      </c>
    </row>
    <row r="89" spans="1:5">
      <c r="A89" s="33">
        <v>43539</v>
      </c>
      <c r="B89" s="9">
        <v>396.3</v>
      </c>
      <c r="C89" s="9">
        <f t="shared" si="2"/>
        <v>0.0153727901614143</v>
      </c>
      <c r="D89" s="9">
        <v>11426.85</v>
      </c>
      <c r="E89" s="9">
        <f t="shared" si="3"/>
        <v>0.00737002181914358</v>
      </c>
    </row>
    <row r="90" spans="1:5">
      <c r="A90" s="33">
        <v>43542</v>
      </c>
      <c r="B90" s="9">
        <v>405.55</v>
      </c>
      <c r="C90" s="9">
        <f t="shared" si="2"/>
        <v>0.0233409033560434</v>
      </c>
      <c r="D90" s="9">
        <v>11462.2</v>
      </c>
      <c r="E90" s="9">
        <f t="shared" si="3"/>
        <v>0.00309359097214021</v>
      </c>
    </row>
    <row r="91" spans="1:5">
      <c r="A91" s="33">
        <v>43543</v>
      </c>
      <c r="B91" s="9">
        <v>407.8</v>
      </c>
      <c r="C91" s="9">
        <f t="shared" si="2"/>
        <v>0.00554802120576994</v>
      </c>
      <c r="D91" s="9">
        <v>11532.4</v>
      </c>
      <c r="E91" s="9">
        <f t="shared" si="3"/>
        <v>0.0061244787213623</v>
      </c>
    </row>
    <row r="92" spans="1:5">
      <c r="A92" s="33">
        <v>43544</v>
      </c>
      <c r="B92" s="9">
        <v>389.15</v>
      </c>
      <c r="C92" s="9">
        <f t="shared" si="2"/>
        <v>-0.0457332025502698</v>
      </c>
      <c r="D92" s="9">
        <v>11521.05</v>
      </c>
      <c r="E92" s="9">
        <f t="shared" si="3"/>
        <v>-0.000984183691165791</v>
      </c>
    </row>
    <row r="93" spans="1:5">
      <c r="A93" s="33">
        <v>43546</v>
      </c>
      <c r="B93" s="9">
        <v>378.95</v>
      </c>
      <c r="C93" s="9">
        <f t="shared" si="2"/>
        <v>-0.0262109726326609</v>
      </c>
      <c r="D93" s="9">
        <v>11456.9</v>
      </c>
      <c r="E93" s="9">
        <f t="shared" si="3"/>
        <v>-0.00556806888261049</v>
      </c>
    </row>
    <row r="94" spans="1:5">
      <c r="A94" s="33">
        <v>43549</v>
      </c>
      <c r="B94" s="9">
        <v>383.7</v>
      </c>
      <c r="C94" s="9">
        <f t="shared" si="2"/>
        <v>0.0125346351761446</v>
      </c>
      <c r="D94" s="9">
        <v>11354.25</v>
      </c>
      <c r="E94" s="9">
        <f t="shared" si="3"/>
        <v>-0.00895966622733895</v>
      </c>
    </row>
    <row r="95" spans="1:5">
      <c r="A95" s="33">
        <v>43550</v>
      </c>
      <c r="B95" s="9">
        <v>383.9</v>
      </c>
      <c r="C95" s="9">
        <f t="shared" si="2"/>
        <v>0.000521240552514956</v>
      </c>
      <c r="D95" s="9">
        <v>11483.25</v>
      </c>
      <c r="E95" s="9">
        <f t="shared" si="3"/>
        <v>0.0113613845036</v>
      </c>
    </row>
    <row r="96" spans="1:5">
      <c r="A96" s="33">
        <v>43551</v>
      </c>
      <c r="B96" s="9">
        <v>378.95</v>
      </c>
      <c r="C96" s="9">
        <f t="shared" si="2"/>
        <v>-0.0128939828080229</v>
      </c>
      <c r="D96" s="9">
        <v>11445.05</v>
      </c>
      <c r="E96" s="9">
        <f t="shared" si="3"/>
        <v>-0.00332658437289101</v>
      </c>
    </row>
    <row r="97" spans="1:5">
      <c r="A97" s="33">
        <v>43552</v>
      </c>
      <c r="B97" s="9">
        <v>385.85</v>
      </c>
      <c r="C97" s="9">
        <f t="shared" si="2"/>
        <v>0.0182082068874523</v>
      </c>
      <c r="D97" s="9">
        <v>11570</v>
      </c>
      <c r="E97" s="9">
        <f t="shared" si="3"/>
        <v>0.0109173834976694</v>
      </c>
    </row>
    <row r="98" spans="1:5">
      <c r="A98" s="33">
        <v>43553</v>
      </c>
      <c r="B98" s="9">
        <v>397.55</v>
      </c>
      <c r="C98" s="9">
        <f t="shared" si="2"/>
        <v>0.0303226642477646</v>
      </c>
      <c r="D98" s="9">
        <v>11623.9</v>
      </c>
      <c r="E98" s="9">
        <f t="shared" si="3"/>
        <v>0.00465859982713912</v>
      </c>
    </row>
    <row r="99" spans="1:5">
      <c r="A99" s="33">
        <v>43556</v>
      </c>
      <c r="B99" s="9">
        <v>391.9</v>
      </c>
      <c r="C99" s="9">
        <f t="shared" si="2"/>
        <v>-0.0142120487988933</v>
      </c>
      <c r="D99" s="9">
        <v>11669.15</v>
      </c>
      <c r="E99" s="9">
        <f t="shared" si="3"/>
        <v>0.00389284147317166</v>
      </c>
    </row>
    <row r="100" spans="1:5">
      <c r="A100" s="33">
        <v>43557</v>
      </c>
      <c r="B100" s="9">
        <v>380.5</v>
      </c>
      <c r="C100" s="9">
        <f t="shared" si="2"/>
        <v>-0.029089053329931</v>
      </c>
      <c r="D100" s="9">
        <v>11713.2</v>
      </c>
      <c r="E100" s="9">
        <f t="shared" si="3"/>
        <v>0.00377491076899355</v>
      </c>
    </row>
    <row r="101" spans="1:5">
      <c r="A101" s="33">
        <v>43558</v>
      </c>
      <c r="B101" s="9">
        <v>363.2</v>
      </c>
      <c r="C101" s="9">
        <f t="shared" si="2"/>
        <v>-0.0454664914586071</v>
      </c>
      <c r="D101" s="9">
        <v>11643.95</v>
      </c>
      <c r="E101" s="9">
        <f t="shared" si="3"/>
        <v>-0.00591213331967353</v>
      </c>
    </row>
    <row r="102" spans="1:5">
      <c r="A102" s="33">
        <v>43559</v>
      </c>
      <c r="B102" s="9">
        <v>354.3</v>
      </c>
      <c r="C102" s="9">
        <f t="shared" si="2"/>
        <v>-0.0245044052863435</v>
      </c>
      <c r="D102" s="9">
        <v>11598</v>
      </c>
      <c r="E102" s="9">
        <f t="shared" si="3"/>
        <v>-0.00394625535149161</v>
      </c>
    </row>
    <row r="103" spans="1:5">
      <c r="A103" s="33">
        <v>43560</v>
      </c>
      <c r="B103" s="9">
        <v>358.1</v>
      </c>
      <c r="C103" s="9">
        <f t="shared" si="2"/>
        <v>0.0107253739768558</v>
      </c>
      <c r="D103" s="9">
        <v>11665.95</v>
      </c>
      <c r="E103" s="9">
        <f t="shared" si="3"/>
        <v>0.00585876875323338</v>
      </c>
    </row>
    <row r="104" spans="1:5">
      <c r="A104" s="33">
        <v>43563</v>
      </c>
      <c r="B104" s="9">
        <v>351</v>
      </c>
      <c r="C104" s="9">
        <f t="shared" si="2"/>
        <v>-0.0198268640044681</v>
      </c>
      <c r="D104" s="9">
        <v>11604.5</v>
      </c>
      <c r="E104" s="9">
        <f t="shared" si="3"/>
        <v>-0.00526746643008077</v>
      </c>
    </row>
    <row r="105" spans="1:5">
      <c r="A105" s="33">
        <v>43564</v>
      </c>
      <c r="B105" s="9">
        <v>356.3</v>
      </c>
      <c r="C105" s="9">
        <f t="shared" si="2"/>
        <v>0.0150997150997151</v>
      </c>
      <c r="D105" s="9">
        <v>11671.95</v>
      </c>
      <c r="E105" s="9">
        <f t="shared" si="3"/>
        <v>0.00581240036192862</v>
      </c>
    </row>
    <row r="106" spans="1:5">
      <c r="A106" s="33">
        <v>43565</v>
      </c>
      <c r="B106" s="9">
        <v>357.75</v>
      </c>
      <c r="C106" s="9">
        <f t="shared" si="2"/>
        <v>0.00406960426606789</v>
      </c>
      <c r="D106" s="9">
        <v>11584.3</v>
      </c>
      <c r="E106" s="9">
        <f t="shared" si="3"/>
        <v>-0.00750945643187312</v>
      </c>
    </row>
    <row r="107" spans="1:5">
      <c r="A107" s="33">
        <v>43566</v>
      </c>
      <c r="B107" s="9">
        <v>361.7</v>
      </c>
      <c r="C107" s="9">
        <f t="shared" si="2"/>
        <v>0.0110412299091544</v>
      </c>
      <c r="D107" s="9">
        <v>11596.7</v>
      </c>
      <c r="E107" s="9">
        <f t="shared" si="3"/>
        <v>0.00107041426758643</v>
      </c>
    </row>
    <row r="108" spans="1:5">
      <c r="A108" s="33">
        <v>43567</v>
      </c>
      <c r="B108" s="9">
        <v>361.15</v>
      </c>
      <c r="C108" s="9">
        <f t="shared" si="2"/>
        <v>-0.00152059717998344</v>
      </c>
      <c r="D108" s="9">
        <v>11643.45</v>
      </c>
      <c r="E108" s="9">
        <f t="shared" si="3"/>
        <v>0.00403131925461554</v>
      </c>
    </row>
    <row r="109" spans="1:5">
      <c r="A109" s="33">
        <v>43570</v>
      </c>
      <c r="B109" s="9">
        <v>358.4</v>
      </c>
      <c r="C109" s="9">
        <f t="shared" si="2"/>
        <v>-0.00761456458535235</v>
      </c>
      <c r="D109" s="9">
        <v>11690.35</v>
      </c>
      <c r="E109" s="9">
        <f t="shared" si="3"/>
        <v>0.00402801575134515</v>
      </c>
    </row>
    <row r="110" spans="1:5">
      <c r="A110" s="33">
        <v>43571</v>
      </c>
      <c r="B110" s="9">
        <v>357.5</v>
      </c>
      <c r="C110" s="9">
        <f t="shared" si="2"/>
        <v>-0.00251116071428565</v>
      </c>
      <c r="D110" s="9">
        <v>11787.15</v>
      </c>
      <c r="E110" s="9">
        <f t="shared" si="3"/>
        <v>0.00828033377957027</v>
      </c>
    </row>
    <row r="111" spans="1:5">
      <c r="A111" s="33">
        <v>43573</v>
      </c>
      <c r="B111" s="9">
        <v>362.9</v>
      </c>
      <c r="C111" s="9">
        <f t="shared" si="2"/>
        <v>0.015104895104895</v>
      </c>
      <c r="D111" s="9">
        <v>11752.8</v>
      </c>
      <c r="E111" s="9">
        <f t="shared" si="3"/>
        <v>-0.00291419045316301</v>
      </c>
    </row>
    <row r="112" spans="1:5">
      <c r="A112" s="33">
        <v>43577</v>
      </c>
      <c r="B112" s="9">
        <v>340.1</v>
      </c>
      <c r="C112" s="9">
        <f t="shared" si="2"/>
        <v>-0.0628272251308899</v>
      </c>
      <c r="D112" s="9">
        <v>11594.45</v>
      </c>
      <c r="E112" s="9">
        <f t="shared" si="3"/>
        <v>-0.0134733850656864</v>
      </c>
    </row>
    <row r="113" spans="1:5">
      <c r="A113" s="33">
        <v>43578</v>
      </c>
      <c r="B113" s="9">
        <v>336.35</v>
      </c>
      <c r="C113" s="9">
        <f t="shared" si="2"/>
        <v>-0.01102616877389</v>
      </c>
      <c r="D113" s="9">
        <v>11575.95</v>
      </c>
      <c r="E113" s="9">
        <f t="shared" si="3"/>
        <v>-0.00159559099396694</v>
      </c>
    </row>
    <row r="114" spans="1:5">
      <c r="A114" s="33">
        <v>43579</v>
      </c>
      <c r="B114" s="9">
        <v>349</v>
      </c>
      <c r="C114" s="9">
        <f t="shared" si="2"/>
        <v>0.0376096328229522</v>
      </c>
      <c r="D114" s="9">
        <v>11726.15</v>
      </c>
      <c r="E114" s="9">
        <f t="shared" si="3"/>
        <v>0.0129751769833144</v>
      </c>
    </row>
    <row r="115" spans="1:5">
      <c r="A115" s="33">
        <v>43580</v>
      </c>
      <c r="B115" s="9">
        <v>358.25</v>
      </c>
      <c r="C115" s="9">
        <f t="shared" si="2"/>
        <v>0.0265042979942693</v>
      </c>
      <c r="D115" s="9">
        <v>11641.8</v>
      </c>
      <c r="E115" s="9">
        <f t="shared" si="3"/>
        <v>-0.00719332432213475</v>
      </c>
    </row>
    <row r="116" spans="1:5">
      <c r="A116" s="33">
        <v>43581</v>
      </c>
      <c r="B116" s="9">
        <v>371.05</v>
      </c>
      <c r="C116" s="9">
        <f t="shared" si="2"/>
        <v>0.0357292393579903</v>
      </c>
      <c r="D116" s="9">
        <v>11754.65</v>
      </c>
      <c r="E116" s="9">
        <f t="shared" si="3"/>
        <v>0.00969351818447322</v>
      </c>
    </row>
    <row r="117" spans="1:5">
      <c r="A117" s="33">
        <v>43585</v>
      </c>
      <c r="B117" s="9">
        <v>379.85</v>
      </c>
      <c r="C117" s="9">
        <f t="shared" si="2"/>
        <v>0.0237164802587253</v>
      </c>
      <c r="D117" s="9">
        <v>11748.15</v>
      </c>
      <c r="E117" s="9">
        <f t="shared" si="3"/>
        <v>-0.000552972653375473</v>
      </c>
    </row>
    <row r="118" spans="1:5">
      <c r="A118" s="33">
        <v>43587</v>
      </c>
      <c r="B118" s="9">
        <v>378.45</v>
      </c>
      <c r="C118" s="9">
        <f t="shared" si="2"/>
        <v>-0.00368566539423466</v>
      </c>
      <c r="D118" s="9">
        <v>11724.75</v>
      </c>
      <c r="E118" s="9">
        <f t="shared" si="3"/>
        <v>-0.00199180296472207</v>
      </c>
    </row>
    <row r="119" spans="1:5">
      <c r="A119" s="33">
        <v>43588</v>
      </c>
      <c r="B119" s="9">
        <v>380.75</v>
      </c>
      <c r="C119" s="9">
        <f t="shared" si="2"/>
        <v>0.00607742105958518</v>
      </c>
      <c r="D119" s="9">
        <v>11712.25</v>
      </c>
      <c r="E119" s="9">
        <f t="shared" si="3"/>
        <v>-0.00106612081281051</v>
      </c>
    </row>
    <row r="120" spans="1:5">
      <c r="A120" s="33">
        <v>43591</v>
      </c>
      <c r="B120" s="9">
        <v>390.35</v>
      </c>
      <c r="C120" s="9">
        <f t="shared" si="2"/>
        <v>0.0252133946158898</v>
      </c>
      <c r="D120" s="9">
        <v>11598.25</v>
      </c>
      <c r="E120" s="9">
        <f t="shared" si="3"/>
        <v>-0.00973339879186322</v>
      </c>
    </row>
    <row r="121" spans="1:5">
      <c r="A121" s="33">
        <v>43592</v>
      </c>
      <c r="B121" s="9">
        <v>378.85</v>
      </c>
      <c r="C121" s="9">
        <f t="shared" si="2"/>
        <v>-0.0294607403612143</v>
      </c>
      <c r="D121" s="9">
        <v>11497.9</v>
      </c>
      <c r="E121" s="9">
        <f t="shared" si="3"/>
        <v>-0.00865216735283343</v>
      </c>
    </row>
    <row r="122" spans="1:5">
      <c r="A122" s="33">
        <v>43593</v>
      </c>
      <c r="B122" s="9">
        <v>379.8</v>
      </c>
      <c r="C122" s="9">
        <f t="shared" si="2"/>
        <v>0.00250758875544408</v>
      </c>
      <c r="D122" s="9">
        <v>11359.45</v>
      </c>
      <c r="E122" s="9">
        <f t="shared" si="3"/>
        <v>-0.0120413292862174</v>
      </c>
    </row>
    <row r="123" spans="1:5">
      <c r="A123" s="33">
        <v>43594</v>
      </c>
      <c r="B123" s="9">
        <v>368.05</v>
      </c>
      <c r="C123" s="9">
        <f t="shared" si="2"/>
        <v>-0.0309373354397051</v>
      </c>
      <c r="D123" s="9">
        <v>11301.8</v>
      </c>
      <c r="E123" s="9">
        <f t="shared" si="3"/>
        <v>-0.00507506965566127</v>
      </c>
    </row>
    <row r="124" spans="1:5">
      <c r="A124" s="33">
        <v>43595</v>
      </c>
      <c r="B124" s="9">
        <v>362.95</v>
      </c>
      <c r="C124" s="9">
        <f t="shared" si="2"/>
        <v>-0.0138568129330255</v>
      </c>
      <c r="D124" s="9">
        <v>11278.9</v>
      </c>
      <c r="E124" s="9">
        <f t="shared" si="3"/>
        <v>-0.00202622591091681</v>
      </c>
    </row>
    <row r="125" spans="1:5">
      <c r="A125" s="33">
        <v>43598</v>
      </c>
      <c r="B125" s="9">
        <v>355.1</v>
      </c>
      <c r="C125" s="9">
        <f t="shared" si="2"/>
        <v>-0.0216283234605317</v>
      </c>
      <c r="D125" s="9">
        <v>11148.2</v>
      </c>
      <c r="E125" s="9">
        <f t="shared" si="3"/>
        <v>-0.0115880094690084</v>
      </c>
    </row>
    <row r="126" spans="1:5">
      <c r="A126" s="33">
        <v>43599</v>
      </c>
      <c r="B126" s="9">
        <v>358.6</v>
      </c>
      <c r="C126" s="9">
        <f t="shared" si="2"/>
        <v>0.00985637848493382</v>
      </c>
      <c r="D126" s="9">
        <v>11222.05</v>
      </c>
      <c r="E126" s="9">
        <f t="shared" si="3"/>
        <v>0.00662438779354502</v>
      </c>
    </row>
    <row r="127" spans="1:5">
      <c r="A127" s="33">
        <v>43600</v>
      </c>
      <c r="B127" s="9">
        <v>359.55</v>
      </c>
      <c r="C127" s="9">
        <f t="shared" si="2"/>
        <v>0.00264919129949802</v>
      </c>
      <c r="D127" s="9">
        <v>11157</v>
      </c>
      <c r="E127" s="9">
        <f t="shared" si="3"/>
        <v>-0.00579662361155041</v>
      </c>
    </row>
    <row r="128" spans="1:5">
      <c r="A128" s="33">
        <v>43601</v>
      </c>
      <c r="B128" s="9">
        <v>375.55</v>
      </c>
      <c r="C128" s="9">
        <f t="shared" si="2"/>
        <v>0.0445000695313586</v>
      </c>
      <c r="D128" s="9">
        <v>11257.1</v>
      </c>
      <c r="E128" s="9">
        <f t="shared" si="3"/>
        <v>0.00897194586358343</v>
      </c>
    </row>
    <row r="129" spans="1:5">
      <c r="A129" s="33">
        <v>43602</v>
      </c>
      <c r="B129" s="9">
        <v>376.2</v>
      </c>
      <c r="C129" s="9">
        <f t="shared" si="2"/>
        <v>0.00173079483424305</v>
      </c>
      <c r="D129" s="9">
        <v>11407.15</v>
      </c>
      <c r="E129" s="9">
        <f t="shared" si="3"/>
        <v>0.0133293654671273</v>
      </c>
    </row>
    <row r="130" spans="1:5">
      <c r="A130" s="33">
        <v>43605</v>
      </c>
      <c r="B130" s="9">
        <v>391.8</v>
      </c>
      <c r="C130" s="9">
        <f t="shared" si="2"/>
        <v>0.0414673046251994</v>
      </c>
      <c r="D130" s="9">
        <v>11828.25</v>
      </c>
      <c r="E130" s="9">
        <f t="shared" si="3"/>
        <v>0.0369154433841933</v>
      </c>
    </row>
    <row r="131" spans="1:5">
      <c r="A131" s="33">
        <v>43606</v>
      </c>
      <c r="B131" s="9">
        <v>374.45</v>
      </c>
      <c r="C131" s="9">
        <f t="shared" ref="C131:C194" si="4">(B131-B130)/B130</f>
        <v>-0.0442827973455845</v>
      </c>
      <c r="D131" s="9">
        <v>11709.1</v>
      </c>
      <c r="E131" s="9">
        <f t="shared" si="3"/>
        <v>-0.0100733413649525</v>
      </c>
    </row>
    <row r="132" spans="1:5">
      <c r="A132" s="33">
        <v>43607</v>
      </c>
      <c r="B132" s="9">
        <v>384.25</v>
      </c>
      <c r="C132" s="9">
        <f t="shared" si="4"/>
        <v>0.0261717185204968</v>
      </c>
      <c r="D132" s="9">
        <v>11737.9</v>
      </c>
      <c r="E132" s="9">
        <f t="shared" ref="E132:E195" si="5">(D132-D131)/D131</f>
        <v>0.00245962541954542</v>
      </c>
    </row>
    <row r="133" spans="1:5">
      <c r="A133" s="33">
        <v>43608</v>
      </c>
      <c r="B133" s="9">
        <v>384.35</v>
      </c>
      <c r="C133" s="9">
        <f t="shared" si="4"/>
        <v>0.000260247234873189</v>
      </c>
      <c r="D133" s="9">
        <v>11657.05</v>
      </c>
      <c r="E133" s="9">
        <f t="shared" si="5"/>
        <v>-0.00688794418081602</v>
      </c>
    </row>
    <row r="134" spans="1:5">
      <c r="A134" s="33">
        <v>43609</v>
      </c>
      <c r="B134" s="9">
        <v>395.45</v>
      </c>
      <c r="C134" s="9">
        <f t="shared" si="4"/>
        <v>0.0288799271497332</v>
      </c>
      <c r="D134" s="9">
        <v>11844.1</v>
      </c>
      <c r="E134" s="9">
        <f t="shared" si="5"/>
        <v>0.0160460837004217</v>
      </c>
    </row>
    <row r="135" spans="1:5">
      <c r="A135" s="33">
        <v>43612</v>
      </c>
      <c r="B135" s="9">
        <v>402</v>
      </c>
      <c r="C135" s="9">
        <f t="shared" si="4"/>
        <v>0.0165634087748135</v>
      </c>
      <c r="D135" s="9">
        <v>11924.75</v>
      </c>
      <c r="E135" s="9">
        <f t="shared" si="5"/>
        <v>0.00680929745611736</v>
      </c>
    </row>
    <row r="136" spans="1:5">
      <c r="A136" s="33">
        <v>43613</v>
      </c>
      <c r="B136" s="9">
        <v>401.95</v>
      </c>
      <c r="C136" s="9">
        <f t="shared" si="4"/>
        <v>-0.000124378109452765</v>
      </c>
      <c r="D136" s="9">
        <v>11928.75</v>
      </c>
      <c r="E136" s="9">
        <f t="shared" si="5"/>
        <v>0.000335436801610097</v>
      </c>
    </row>
    <row r="137" spans="1:5">
      <c r="A137" s="33">
        <v>43614</v>
      </c>
      <c r="B137" s="9">
        <v>399.15</v>
      </c>
      <c r="C137" s="9">
        <f t="shared" si="4"/>
        <v>-0.00696604055230753</v>
      </c>
      <c r="D137" s="9">
        <v>11861.1</v>
      </c>
      <c r="E137" s="9">
        <f t="shared" si="5"/>
        <v>-0.00567117258723669</v>
      </c>
    </row>
    <row r="138" spans="1:5">
      <c r="A138" s="33">
        <v>43615</v>
      </c>
      <c r="B138" s="9">
        <v>407.65</v>
      </c>
      <c r="C138" s="9">
        <f t="shared" si="4"/>
        <v>0.0212952524113742</v>
      </c>
      <c r="D138" s="9">
        <v>11945.9</v>
      </c>
      <c r="E138" s="9">
        <f t="shared" si="5"/>
        <v>0.00714942121725635</v>
      </c>
    </row>
    <row r="139" spans="1:5">
      <c r="A139" s="33">
        <v>43616</v>
      </c>
      <c r="B139" s="9">
        <v>409.35</v>
      </c>
      <c r="C139" s="9">
        <f t="shared" si="4"/>
        <v>0.00417024408193314</v>
      </c>
      <c r="D139" s="9">
        <v>11922.8</v>
      </c>
      <c r="E139" s="9">
        <f t="shared" si="5"/>
        <v>-0.00193371784461617</v>
      </c>
    </row>
    <row r="140" spans="1:5">
      <c r="A140" s="33">
        <v>43619</v>
      </c>
      <c r="B140" s="9">
        <v>417.1</v>
      </c>
      <c r="C140" s="9">
        <f t="shared" si="4"/>
        <v>0.0189324538903139</v>
      </c>
      <c r="D140" s="9">
        <v>12088.55</v>
      </c>
      <c r="E140" s="9">
        <f t="shared" si="5"/>
        <v>0.0139019357868957</v>
      </c>
    </row>
    <row r="141" spans="1:5">
      <c r="A141" s="33">
        <v>43620</v>
      </c>
      <c r="B141" s="9">
        <v>408.35</v>
      </c>
      <c r="C141" s="9">
        <f t="shared" si="4"/>
        <v>-0.0209781826900024</v>
      </c>
      <c r="D141" s="9">
        <v>12021.65</v>
      </c>
      <c r="E141" s="9">
        <f t="shared" si="5"/>
        <v>-0.00553416249260661</v>
      </c>
    </row>
    <row r="142" spans="1:5">
      <c r="A142" s="33">
        <v>43622</v>
      </c>
      <c r="B142" s="9">
        <v>397.05</v>
      </c>
      <c r="C142" s="9">
        <f t="shared" si="4"/>
        <v>-0.0276723399044937</v>
      </c>
      <c r="D142" s="9">
        <v>11843.75</v>
      </c>
      <c r="E142" s="9">
        <f t="shared" si="5"/>
        <v>-0.0147983013978946</v>
      </c>
    </row>
    <row r="143" spans="1:5">
      <c r="A143" s="33">
        <v>43623</v>
      </c>
      <c r="B143" s="9">
        <v>403</v>
      </c>
      <c r="C143" s="9">
        <f t="shared" si="4"/>
        <v>0.0149855181967006</v>
      </c>
      <c r="D143" s="9">
        <v>11870.65</v>
      </c>
      <c r="E143" s="9">
        <f t="shared" si="5"/>
        <v>0.00227124010554087</v>
      </c>
    </row>
    <row r="144" spans="1:5">
      <c r="A144" s="33">
        <v>43626</v>
      </c>
      <c r="B144" s="9">
        <v>389.65</v>
      </c>
      <c r="C144" s="9">
        <f t="shared" si="4"/>
        <v>-0.0331265508684864</v>
      </c>
      <c r="D144" s="9">
        <v>11922.7</v>
      </c>
      <c r="E144" s="9">
        <f t="shared" si="5"/>
        <v>0.004384764103061</v>
      </c>
    </row>
    <row r="145" spans="1:5">
      <c r="A145" s="33">
        <v>43627</v>
      </c>
      <c r="B145" s="9">
        <v>387</v>
      </c>
      <c r="C145" s="9">
        <f t="shared" si="4"/>
        <v>-0.00680097523418447</v>
      </c>
      <c r="D145" s="9">
        <v>11965.6</v>
      </c>
      <c r="E145" s="9">
        <f t="shared" si="5"/>
        <v>0.00359817826499028</v>
      </c>
    </row>
    <row r="146" spans="1:5">
      <c r="A146" s="33">
        <v>43628</v>
      </c>
      <c r="B146" s="9">
        <v>381</v>
      </c>
      <c r="C146" s="9">
        <f t="shared" si="4"/>
        <v>-0.0155038759689922</v>
      </c>
      <c r="D146" s="9">
        <v>11906.2</v>
      </c>
      <c r="E146" s="9">
        <f t="shared" si="5"/>
        <v>-0.00496423079494548</v>
      </c>
    </row>
    <row r="147" spans="1:5">
      <c r="A147" s="33">
        <v>43629</v>
      </c>
      <c r="B147" s="9">
        <v>388.8</v>
      </c>
      <c r="C147" s="9">
        <f t="shared" si="4"/>
        <v>0.0204724409448819</v>
      </c>
      <c r="D147" s="9">
        <v>11914.05</v>
      </c>
      <c r="E147" s="9">
        <f t="shared" si="5"/>
        <v>0.000659320354101102</v>
      </c>
    </row>
    <row r="148" spans="1:5">
      <c r="A148" s="33">
        <v>43630</v>
      </c>
      <c r="B148" s="9">
        <v>386.5</v>
      </c>
      <c r="C148" s="9">
        <f t="shared" si="4"/>
        <v>-0.00591563786008233</v>
      </c>
      <c r="D148" s="9">
        <v>11823.3</v>
      </c>
      <c r="E148" s="9">
        <f t="shared" si="5"/>
        <v>-0.00761705717199441</v>
      </c>
    </row>
    <row r="149" spans="1:5">
      <c r="A149" s="33">
        <v>43633</v>
      </c>
      <c r="B149" s="9">
        <v>378.15</v>
      </c>
      <c r="C149" s="9">
        <f t="shared" si="4"/>
        <v>-0.0216041397153946</v>
      </c>
      <c r="D149" s="9">
        <v>11672.15</v>
      </c>
      <c r="E149" s="9">
        <f t="shared" si="5"/>
        <v>-0.0127840788950631</v>
      </c>
    </row>
    <row r="150" spans="1:5">
      <c r="A150" s="33">
        <v>43634</v>
      </c>
      <c r="B150" s="9">
        <v>385.55</v>
      </c>
      <c r="C150" s="9">
        <f t="shared" si="4"/>
        <v>0.019568954118736</v>
      </c>
      <c r="D150" s="9">
        <v>11691.5</v>
      </c>
      <c r="E150" s="9">
        <f t="shared" si="5"/>
        <v>0.00165779226620634</v>
      </c>
    </row>
    <row r="151" spans="1:5">
      <c r="A151" s="33">
        <v>43635</v>
      </c>
      <c r="B151" s="9">
        <v>379.35</v>
      </c>
      <c r="C151" s="9">
        <f t="shared" si="4"/>
        <v>-0.0160809233562443</v>
      </c>
      <c r="D151" s="9">
        <v>11691.45</v>
      </c>
      <c r="E151" s="9">
        <f t="shared" si="5"/>
        <v>-4.27661121321237e-6</v>
      </c>
    </row>
    <row r="152" spans="1:5">
      <c r="A152" s="33">
        <v>43636</v>
      </c>
      <c r="B152" s="9">
        <v>385.2</v>
      </c>
      <c r="C152" s="9">
        <f t="shared" si="4"/>
        <v>0.0154211150652431</v>
      </c>
      <c r="D152" s="9">
        <v>11831.75</v>
      </c>
      <c r="E152" s="9">
        <f t="shared" si="5"/>
        <v>0.0120002223847341</v>
      </c>
    </row>
    <row r="153" spans="1:5">
      <c r="A153" s="33">
        <v>43637</v>
      </c>
      <c r="B153" s="9">
        <v>380</v>
      </c>
      <c r="C153" s="9">
        <f t="shared" si="4"/>
        <v>-0.0134994807892004</v>
      </c>
      <c r="D153" s="9">
        <v>11724.1</v>
      </c>
      <c r="E153" s="9">
        <f t="shared" si="5"/>
        <v>-0.0090984004902064</v>
      </c>
    </row>
    <row r="154" spans="1:5">
      <c r="A154" s="33">
        <v>43640</v>
      </c>
      <c r="B154" s="9">
        <v>380.85</v>
      </c>
      <c r="C154" s="9">
        <f t="shared" si="4"/>
        <v>0.00223684210526322</v>
      </c>
      <c r="D154" s="9">
        <v>11699.65</v>
      </c>
      <c r="E154" s="9">
        <f t="shared" si="5"/>
        <v>-0.00208544792350805</v>
      </c>
    </row>
    <row r="155" spans="1:5">
      <c r="A155" s="33">
        <v>43641</v>
      </c>
      <c r="B155" s="9">
        <v>393.1</v>
      </c>
      <c r="C155" s="9">
        <f t="shared" si="4"/>
        <v>0.0321648943153472</v>
      </c>
      <c r="D155" s="9">
        <v>11796.45</v>
      </c>
      <c r="E155" s="9">
        <f t="shared" si="5"/>
        <v>0.00827375177889946</v>
      </c>
    </row>
    <row r="156" spans="1:5">
      <c r="A156" s="33">
        <v>43642</v>
      </c>
      <c r="B156" s="9">
        <v>391.4</v>
      </c>
      <c r="C156" s="9">
        <f t="shared" si="4"/>
        <v>-0.0043245993385908</v>
      </c>
      <c r="D156" s="9">
        <v>11847.55</v>
      </c>
      <c r="E156" s="9">
        <f t="shared" si="5"/>
        <v>0.00433181168910974</v>
      </c>
    </row>
    <row r="157" spans="1:5">
      <c r="A157" s="33">
        <v>43643</v>
      </c>
      <c r="B157" s="9">
        <v>392.2</v>
      </c>
      <c r="C157" s="9">
        <f t="shared" si="4"/>
        <v>0.00204394481349007</v>
      </c>
      <c r="D157" s="9">
        <v>11841.55</v>
      </c>
      <c r="E157" s="9">
        <f t="shared" si="5"/>
        <v>-0.000506433819650476</v>
      </c>
    </row>
    <row r="158" spans="1:5">
      <c r="A158" s="33">
        <v>43644</v>
      </c>
      <c r="B158" s="9">
        <v>392.45</v>
      </c>
      <c r="C158" s="9">
        <f t="shared" si="4"/>
        <v>0.000637429882712902</v>
      </c>
      <c r="D158" s="9">
        <v>11788.85</v>
      </c>
      <c r="E158" s="9">
        <f t="shared" si="5"/>
        <v>-0.00445043089798201</v>
      </c>
    </row>
    <row r="159" spans="1:5">
      <c r="A159" s="33">
        <v>43647</v>
      </c>
      <c r="B159" s="9">
        <v>376.2</v>
      </c>
      <c r="C159" s="9">
        <f t="shared" si="4"/>
        <v>-0.0414065486049178</v>
      </c>
      <c r="D159" s="9">
        <v>11865.6</v>
      </c>
      <c r="E159" s="9">
        <f t="shared" si="5"/>
        <v>0.0065103890540638</v>
      </c>
    </row>
    <row r="160" spans="1:5">
      <c r="A160" s="33">
        <v>43648</v>
      </c>
      <c r="B160" s="9">
        <v>378.5</v>
      </c>
      <c r="C160" s="9">
        <f t="shared" si="4"/>
        <v>0.00611376927166404</v>
      </c>
      <c r="D160" s="9">
        <v>11910.3</v>
      </c>
      <c r="E160" s="9">
        <f t="shared" si="5"/>
        <v>0.00376719255663421</v>
      </c>
    </row>
    <row r="161" spans="1:5">
      <c r="A161" s="33">
        <v>43649</v>
      </c>
      <c r="B161" s="9">
        <v>381.2</v>
      </c>
      <c r="C161" s="9">
        <f t="shared" si="4"/>
        <v>0.00713342140026417</v>
      </c>
      <c r="D161" s="9">
        <v>11916.75</v>
      </c>
      <c r="E161" s="9">
        <f t="shared" si="5"/>
        <v>0.000541548071837043</v>
      </c>
    </row>
    <row r="162" spans="1:5">
      <c r="A162" s="33">
        <v>43650</v>
      </c>
      <c r="B162" s="9">
        <v>380</v>
      </c>
      <c r="C162" s="9">
        <f t="shared" si="4"/>
        <v>-0.00314795383001046</v>
      </c>
      <c r="D162" s="9">
        <v>11946.75</v>
      </c>
      <c r="E162" s="9">
        <f t="shared" si="5"/>
        <v>0.00251746491283278</v>
      </c>
    </row>
    <row r="163" spans="1:5">
      <c r="A163" s="33">
        <v>43651</v>
      </c>
      <c r="B163" s="9">
        <v>370.05</v>
      </c>
      <c r="C163" s="9">
        <f t="shared" si="4"/>
        <v>-0.0261842105263158</v>
      </c>
      <c r="D163" s="9">
        <v>11811.15</v>
      </c>
      <c r="E163" s="9">
        <f t="shared" si="5"/>
        <v>-0.0113503672546927</v>
      </c>
    </row>
    <row r="164" spans="1:5">
      <c r="A164" s="33">
        <v>43654</v>
      </c>
      <c r="B164" s="9">
        <v>360.85</v>
      </c>
      <c r="C164" s="9">
        <f t="shared" si="4"/>
        <v>-0.0248615052019997</v>
      </c>
      <c r="D164" s="9">
        <v>11558.6</v>
      </c>
      <c r="E164" s="9">
        <f t="shared" si="5"/>
        <v>-0.0213823378756513</v>
      </c>
    </row>
    <row r="165" spans="1:5">
      <c r="A165" s="33">
        <v>43655</v>
      </c>
      <c r="B165" s="9">
        <v>360.1</v>
      </c>
      <c r="C165" s="9">
        <f t="shared" si="4"/>
        <v>-0.00207842593875572</v>
      </c>
      <c r="D165" s="9">
        <v>11555.9</v>
      </c>
      <c r="E165" s="9">
        <f t="shared" si="5"/>
        <v>-0.000233592303566239</v>
      </c>
    </row>
    <row r="166" spans="1:5">
      <c r="A166" s="33">
        <v>43656</v>
      </c>
      <c r="B166" s="9">
        <v>349.6</v>
      </c>
      <c r="C166" s="9">
        <f t="shared" si="4"/>
        <v>-0.0291585670647042</v>
      </c>
      <c r="D166" s="9">
        <v>11498.9</v>
      </c>
      <c r="E166" s="9">
        <f t="shared" si="5"/>
        <v>-0.00493254527990031</v>
      </c>
    </row>
    <row r="167" spans="1:5">
      <c r="A167" s="33">
        <v>43657</v>
      </c>
      <c r="B167" s="9">
        <v>350.55</v>
      </c>
      <c r="C167" s="9">
        <f t="shared" si="4"/>
        <v>0.00271739130434779</v>
      </c>
      <c r="D167" s="9">
        <v>11582.9</v>
      </c>
      <c r="E167" s="9">
        <f t="shared" si="5"/>
        <v>0.00730504656967188</v>
      </c>
    </row>
    <row r="168" spans="1:5">
      <c r="A168" s="33">
        <v>43658</v>
      </c>
      <c r="B168" s="9">
        <v>345.75</v>
      </c>
      <c r="C168" s="9">
        <f t="shared" si="4"/>
        <v>-0.0136927685066325</v>
      </c>
      <c r="D168" s="9">
        <v>11552.5</v>
      </c>
      <c r="E168" s="9">
        <f t="shared" si="5"/>
        <v>-0.00262455861658131</v>
      </c>
    </row>
    <row r="169" spans="1:5">
      <c r="A169" s="33">
        <v>43661</v>
      </c>
      <c r="B169" s="9">
        <v>347.4</v>
      </c>
      <c r="C169" s="9">
        <f t="shared" si="4"/>
        <v>0.00477223427331881</v>
      </c>
      <c r="D169" s="9">
        <v>11588.35</v>
      </c>
      <c r="E169" s="9">
        <f t="shared" si="5"/>
        <v>0.00310322441030083</v>
      </c>
    </row>
    <row r="170" spans="1:5">
      <c r="A170" s="33">
        <v>43662</v>
      </c>
      <c r="B170" s="9">
        <v>354.45</v>
      </c>
      <c r="C170" s="9">
        <f t="shared" si="4"/>
        <v>0.020293609671848</v>
      </c>
      <c r="D170" s="9">
        <v>11662.6</v>
      </c>
      <c r="E170" s="9">
        <f t="shared" si="5"/>
        <v>0.00640729698360854</v>
      </c>
    </row>
    <row r="171" spans="1:5">
      <c r="A171" s="33">
        <v>43663</v>
      </c>
      <c r="B171" s="9">
        <v>352.8</v>
      </c>
      <c r="C171" s="9">
        <f t="shared" si="4"/>
        <v>-0.00465509944985182</v>
      </c>
      <c r="D171" s="9">
        <v>11687.5</v>
      </c>
      <c r="E171" s="9">
        <f t="shared" si="5"/>
        <v>0.00213502992471658</v>
      </c>
    </row>
    <row r="172" spans="1:5">
      <c r="A172" s="33">
        <v>43664</v>
      </c>
      <c r="B172" s="9">
        <v>349.25</v>
      </c>
      <c r="C172" s="9">
        <f t="shared" si="4"/>
        <v>-0.010062358276644</v>
      </c>
      <c r="D172" s="9">
        <v>11596.9</v>
      </c>
      <c r="E172" s="9">
        <f t="shared" si="5"/>
        <v>-0.00775187165775404</v>
      </c>
    </row>
    <row r="173" spans="1:5">
      <c r="A173" s="33">
        <v>43665</v>
      </c>
      <c r="B173" s="9">
        <v>351</v>
      </c>
      <c r="C173" s="9">
        <f t="shared" si="4"/>
        <v>0.00501073729420186</v>
      </c>
      <c r="D173" s="9">
        <v>11419.25</v>
      </c>
      <c r="E173" s="9">
        <f t="shared" si="5"/>
        <v>-0.0153187489760194</v>
      </c>
    </row>
    <row r="174" spans="1:5">
      <c r="A174" s="33">
        <v>43668</v>
      </c>
      <c r="B174" s="9">
        <v>353.5</v>
      </c>
      <c r="C174" s="9">
        <f t="shared" si="4"/>
        <v>0.00712250712250712</v>
      </c>
      <c r="D174" s="9">
        <v>11346.2</v>
      </c>
      <c r="E174" s="9">
        <f t="shared" si="5"/>
        <v>-0.0063970926286752</v>
      </c>
    </row>
    <row r="175" spans="1:5">
      <c r="A175" s="33">
        <v>43669</v>
      </c>
      <c r="B175" s="9">
        <v>359.05</v>
      </c>
      <c r="C175" s="9">
        <f t="shared" si="4"/>
        <v>0.0157001414427157</v>
      </c>
      <c r="D175" s="9">
        <v>11331.05</v>
      </c>
      <c r="E175" s="9">
        <f t="shared" si="5"/>
        <v>-0.0013352488057677</v>
      </c>
    </row>
    <row r="176" spans="1:5">
      <c r="A176" s="33">
        <v>43670</v>
      </c>
      <c r="B176" s="9">
        <v>349.1</v>
      </c>
      <c r="C176" s="9">
        <f t="shared" si="4"/>
        <v>-0.0277120178248155</v>
      </c>
      <c r="D176" s="9">
        <v>11271.3</v>
      </c>
      <c r="E176" s="9">
        <f t="shared" si="5"/>
        <v>-0.00527312120235989</v>
      </c>
    </row>
    <row r="177" spans="1:5">
      <c r="A177" s="33">
        <v>43671</v>
      </c>
      <c r="B177" s="9">
        <v>340.3</v>
      </c>
      <c r="C177" s="9">
        <f t="shared" si="4"/>
        <v>-0.0252076768834145</v>
      </c>
      <c r="D177" s="9">
        <v>11252.15</v>
      </c>
      <c r="E177" s="9">
        <f t="shared" si="5"/>
        <v>-0.00169900543859179</v>
      </c>
    </row>
    <row r="178" spans="1:5">
      <c r="A178" s="33">
        <v>43672</v>
      </c>
      <c r="B178" s="9">
        <v>343.8</v>
      </c>
      <c r="C178" s="9">
        <f t="shared" si="4"/>
        <v>0.0102850426094622</v>
      </c>
      <c r="D178" s="9">
        <v>11284.3</v>
      </c>
      <c r="E178" s="9">
        <f t="shared" si="5"/>
        <v>0.00285723172904731</v>
      </c>
    </row>
    <row r="179" spans="1:5">
      <c r="A179" s="33">
        <v>43675</v>
      </c>
      <c r="B179" s="9">
        <v>342.2</v>
      </c>
      <c r="C179" s="9">
        <f t="shared" si="4"/>
        <v>-0.00465386852821414</v>
      </c>
      <c r="D179" s="9">
        <v>11189.2</v>
      </c>
      <c r="E179" s="9">
        <f t="shared" si="5"/>
        <v>-0.00842763840025509</v>
      </c>
    </row>
    <row r="180" spans="1:5">
      <c r="A180" s="33">
        <v>43676</v>
      </c>
      <c r="B180" s="9">
        <v>335.5</v>
      </c>
      <c r="C180" s="9">
        <f t="shared" si="4"/>
        <v>-0.0195791934541204</v>
      </c>
      <c r="D180" s="9">
        <v>11085.4</v>
      </c>
      <c r="E180" s="9">
        <f t="shared" si="5"/>
        <v>-0.00927680263110867</v>
      </c>
    </row>
    <row r="181" spans="1:5">
      <c r="A181" s="33">
        <v>43677</v>
      </c>
      <c r="B181" s="9">
        <v>345.5</v>
      </c>
      <c r="C181" s="9">
        <f t="shared" si="4"/>
        <v>0.029806259314456</v>
      </c>
      <c r="D181" s="9">
        <v>11118</v>
      </c>
      <c r="E181" s="9">
        <f t="shared" si="5"/>
        <v>0.00294080502282285</v>
      </c>
    </row>
    <row r="182" spans="1:5">
      <c r="A182" s="33">
        <v>43678</v>
      </c>
      <c r="B182" s="9">
        <v>343.65</v>
      </c>
      <c r="C182" s="9">
        <f t="shared" si="4"/>
        <v>-0.00535455861070918</v>
      </c>
      <c r="D182" s="9">
        <v>10980</v>
      </c>
      <c r="E182" s="9">
        <f t="shared" si="5"/>
        <v>-0.0124123043712898</v>
      </c>
    </row>
    <row r="183" spans="1:5">
      <c r="A183" s="33">
        <v>43679</v>
      </c>
      <c r="B183" s="9">
        <v>342.45</v>
      </c>
      <c r="C183" s="9">
        <f t="shared" si="4"/>
        <v>-0.00349192492361411</v>
      </c>
      <c r="D183" s="9">
        <v>10997.35</v>
      </c>
      <c r="E183" s="9">
        <f t="shared" si="5"/>
        <v>0.00158014571949001</v>
      </c>
    </row>
    <row r="184" spans="1:5">
      <c r="A184" s="33">
        <v>43682</v>
      </c>
      <c r="B184" s="9">
        <v>339</v>
      </c>
      <c r="C184" s="9">
        <f t="shared" si="4"/>
        <v>-0.0100744634253175</v>
      </c>
      <c r="D184" s="9">
        <v>10862.6</v>
      </c>
      <c r="E184" s="9">
        <f t="shared" si="5"/>
        <v>-0.0122529518474905</v>
      </c>
    </row>
    <row r="185" spans="1:5">
      <c r="A185" s="33">
        <v>43683</v>
      </c>
      <c r="B185" s="9">
        <v>345.3</v>
      </c>
      <c r="C185" s="9">
        <f t="shared" si="4"/>
        <v>0.0185840707964602</v>
      </c>
      <c r="D185" s="9">
        <v>10948.25</v>
      </c>
      <c r="E185" s="9">
        <f t="shared" si="5"/>
        <v>0.00788485261355473</v>
      </c>
    </row>
    <row r="186" spans="1:5">
      <c r="A186" s="33">
        <v>43684</v>
      </c>
      <c r="B186" s="9">
        <v>331.1</v>
      </c>
      <c r="C186" s="9">
        <f t="shared" si="4"/>
        <v>-0.0411236605849985</v>
      </c>
      <c r="D186" s="9">
        <v>10855.5</v>
      </c>
      <c r="E186" s="9">
        <f t="shared" si="5"/>
        <v>-0.00847167355513438</v>
      </c>
    </row>
    <row r="187" spans="1:5">
      <c r="A187" s="33">
        <v>43685</v>
      </c>
      <c r="B187" s="9">
        <v>343.5</v>
      </c>
      <c r="C187" s="9">
        <f t="shared" si="4"/>
        <v>0.0374509211718513</v>
      </c>
      <c r="D187" s="9">
        <v>11032.45</v>
      </c>
      <c r="E187" s="9">
        <f t="shared" si="5"/>
        <v>0.0163004928377321</v>
      </c>
    </row>
    <row r="188" spans="1:5">
      <c r="A188" s="33">
        <v>43686</v>
      </c>
      <c r="B188" s="9">
        <v>346.45</v>
      </c>
      <c r="C188" s="9">
        <f t="shared" si="4"/>
        <v>0.0085880640465793</v>
      </c>
      <c r="D188" s="9">
        <v>11109.65</v>
      </c>
      <c r="E188" s="9">
        <f t="shared" si="5"/>
        <v>0.00699753907790191</v>
      </c>
    </row>
    <row r="189" spans="1:5">
      <c r="A189" s="33">
        <v>43690</v>
      </c>
      <c r="B189" s="9">
        <v>343.1</v>
      </c>
      <c r="C189" s="9">
        <f t="shared" si="4"/>
        <v>-0.00966950497907336</v>
      </c>
      <c r="D189" s="9">
        <v>10925.85</v>
      </c>
      <c r="E189" s="9">
        <f t="shared" si="5"/>
        <v>-0.016544175559086</v>
      </c>
    </row>
    <row r="190" spans="1:5">
      <c r="A190" s="33">
        <v>43691</v>
      </c>
      <c r="B190" s="9">
        <v>354.45</v>
      </c>
      <c r="C190" s="9">
        <f t="shared" si="4"/>
        <v>0.0330807344797434</v>
      </c>
      <c r="D190" s="9">
        <v>11029.4</v>
      </c>
      <c r="E190" s="9">
        <f t="shared" si="5"/>
        <v>0.00947752348787502</v>
      </c>
    </row>
    <row r="191" spans="1:5">
      <c r="A191" s="33">
        <v>43693</v>
      </c>
      <c r="B191" s="9">
        <v>351.2</v>
      </c>
      <c r="C191" s="9">
        <f t="shared" si="4"/>
        <v>-0.00916913528001129</v>
      </c>
      <c r="D191" s="9">
        <v>11047.8</v>
      </c>
      <c r="E191" s="9">
        <f t="shared" si="5"/>
        <v>0.00166826844615298</v>
      </c>
    </row>
    <row r="192" spans="1:5">
      <c r="A192" s="33">
        <v>43696</v>
      </c>
      <c r="B192" s="9">
        <v>347</v>
      </c>
      <c r="C192" s="9">
        <f t="shared" si="4"/>
        <v>-0.0119589977220956</v>
      </c>
      <c r="D192" s="9">
        <v>11053.9</v>
      </c>
      <c r="E192" s="9">
        <f t="shared" si="5"/>
        <v>0.000552146128641029</v>
      </c>
    </row>
    <row r="193" spans="1:5">
      <c r="A193" s="33">
        <v>43697</v>
      </c>
      <c r="B193" s="9">
        <v>342.25</v>
      </c>
      <c r="C193" s="9">
        <f t="shared" si="4"/>
        <v>-0.0136887608069164</v>
      </c>
      <c r="D193" s="9">
        <v>11017</v>
      </c>
      <c r="E193" s="9">
        <f t="shared" si="5"/>
        <v>-0.00333818833171999</v>
      </c>
    </row>
    <row r="194" spans="1:5">
      <c r="A194" s="33">
        <v>43698</v>
      </c>
      <c r="B194" s="9">
        <v>327.8</v>
      </c>
      <c r="C194" s="9">
        <f t="shared" si="4"/>
        <v>-0.0422205989773557</v>
      </c>
      <c r="D194" s="9">
        <v>10918.7</v>
      </c>
      <c r="E194" s="9">
        <f t="shared" si="5"/>
        <v>-0.00892257420350361</v>
      </c>
    </row>
    <row r="195" spans="1:5">
      <c r="A195" s="33">
        <v>43699</v>
      </c>
      <c r="B195" s="9">
        <v>313</v>
      </c>
      <c r="C195" s="9">
        <f t="shared" ref="C195:C220" si="6">(B195-B194)/B194</f>
        <v>-0.0451494813910922</v>
      </c>
      <c r="D195" s="9">
        <v>10741.35</v>
      </c>
      <c r="E195" s="9">
        <f t="shared" si="5"/>
        <v>-0.0162427761546705</v>
      </c>
    </row>
    <row r="196" spans="1:5">
      <c r="A196" s="33">
        <v>43700</v>
      </c>
      <c r="B196" s="9">
        <v>329.35</v>
      </c>
      <c r="C196" s="9">
        <f t="shared" si="6"/>
        <v>0.0522364217252397</v>
      </c>
      <c r="D196" s="9">
        <v>10829.35</v>
      </c>
      <c r="E196" s="9">
        <f t="shared" ref="E196:E220" si="7">(D196-D195)/D195</f>
        <v>0.00819263872790664</v>
      </c>
    </row>
    <row r="197" spans="1:5">
      <c r="A197" s="33">
        <v>43703</v>
      </c>
      <c r="B197" s="9">
        <v>335.4</v>
      </c>
      <c r="C197" s="9">
        <f t="shared" si="6"/>
        <v>0.0183695157127674</v>
      </c>
      <c r="D197" s="9">
        <v>11057.85</v>
      </c>
      <c r="E197" s="9">
        <f t="shared" si="7"/>
        <v>0.0211000660242766</v>
      </c>
    </row>
    <row r="198" spans="1:5">
      <c r="A198" s="33">
        <v>43704</v>
      </c>
      <c r="B198" s="9">
        <v>342.3</v>
      </c>
      <c r="C198" s="9">
        <f t="shared" si="6"/>
        <v>0.020572450805009</v>
      </c>
      <c r="D198" s="9">
        <v>11105.35</v>
      </c>
      <c r="E198" s="9">
        <f t="shared" si="7"/>
        <v>0.0042955909150513</v>
      </c>
    </row>
    <row r="199" spans="1:5">
      <c r="A199" s="33">
        <v>43705</v>
      </c>
      <c r="B199" s="9">
        <v>350.55</v>
      </c>
      <c r="C199" s="9">
        <f t="shared" si="6"/>
        <v>0.0241016652059597</v>
      </c>
      <c r="D199" s="9">
        <v>11046.1</v>
      </c>
      <c r="E199" s="9">
        <f t="shared" si="7"/>
        <v>-0.00533526633559501</v>
      </c>
    </row>
    <row r="200" spans="1:5">
      <c r="A200" s="33">
        <v>43706</v>
      </c>
      <c r="B200" s="9">
        <v>354.05</v>
      </c>
      <c r="C200" s="9">
        <f t="shared" si="6"/>
        <v>0.00998431036941948</v>
      </c>
      <c r="D200" s="9">
        <v>10948.3</v>
      </c>
      <c r="E200" s="9">
        <f t="shared" si="7"/>
        <v>-0.00885380360489232</v>
      </c>
    </row>
    <row r="201" spans="1:5">
      <c r="A201" s="33">
        <v>43707</v>
      </c>
      <c r="B201" s="9">
        <v>355.25</v>
      </c>
      <c r="C201" s="9">
        <f t="shared" si="6"/>
        <v>0.00338935178647081</v>
      </c>
      <c r="D201" s="9">
        <v>11023.25</v>
      </c>
      <c r="E201" s="9">
        <f t="shared" si="7"/>
        <v>0.0068458116785255</v>
      </c>
    </row>
    <row r="202" spans="1:5">
      <c r="A202" s="33">
        <v>43711</v>
      </c>
      <c r="B202" s="9">
        <v>356.2</v>
      </c>
      <c r="C202" s="9">
        <f t="shared" si="6"/>
        <v>0.00267417311752284</v>
      </c>
      <c r="D202" s="9">
        <v>10797.9</v>
      </c>
      <c r="E202" s="9">
        <f t="shared" si="7"/>
        <v>-0.02044315424217</v>
      </c>
    </row>
    <row r="203" spans="1:5">
      <c r="A203" s="33">
        <v>43712</v>
      </c>
      <c r="B203" s="9">
        <v>363.55</v>
      </c>
      <c r="C203" s="9">
        <f t="shared" si="6"/>
        <v>0.0206344750140371</v>
      </c>
      <c r="D203" s="9">
        <v>10844.65</v>
      </c>
      <c r="E203" s="9">
        <f t="shared" si="7"/>
        <v>0.00432954555978477</v>
      </c>
    </row>
    <row r="204" spans="1:5">
      <c r="A204" s="33">
        <v>43713</v>
      </c>
      <c r="B204" s="9">
        <v>380.8</v>
      </c>
      <c r="C204" s="9">
        <f t="shared" si="6"/>
        <v>0.0474487690826571</v>
      </c>
      <c r="D204" s="9">
        <v>10847.9</v>
      </c>
      <c r="E204" s="9">
        <f t="shared" si="7"/>
        <v>0.000299686942409391</v>
      </c>
    </row>
    <row r="205" spans="1:5">
      <c r="A205" s="33">
        <v>43714</v>
      </c>
      <c r="B205" s="9">
        <v>379</v>
      </c>
      <c r="C205" s="9">
        <f t="shared" si="6"/>
        <v>-0.00472689075630255</v>
      </c>
      <c r="D205" s="9">
        <v>10946.2</v>
      </c>
      <c r="E205" s="9">
        <f t="shared" si="7"/>
        <v>0.00906166170410873</v>
      </c>
    </row>
    <row r="206" spans="1:5">
      <c r="A206" s="33">
        <v>43717</v>
      </c>
      <c r="B206" s="9">
        <v>382</v>
      </c>
      <c r="C206" s="9">
        <f t="shared" si="6"/>
        <v>0.0079155672823219</v>
      </c>
      <c r="D206" s="9">
        <v>11003.05</v>
      </c>
      <c r="E206" s="9">
        <f t="shared" si="7"/>
        <v>0.00519358316127958</v>
      </c>
    </row>
    <row r="207" spans="1:5">
      <c r="A207" s="33">
        <v>43719</v>
      </c>
      <c r="B207" s="9">
        <v>386.1</v>
      </c>
      <c r="C207" s="9">
        <f t="shared" si="6"/>
        <v>0.0107329842931938</v>
      </c>
      <c r="D207" s="9">
        <v>11035.7</v>
      </c>
      <c r="E207" s="9">
        <f t="shared" si="7"/>
        <v>0.00296735905044524</v>
      </c>
    </row>
    <row r="208" spans="1:5">
      <c r="A208" s="33">
        <v>43720</v>
      </c>
      <c r="B208" s="9">
        <v>384.2</v>
      </c>
      <c r="C208" s="9">
        <f t="shared" si="6"/>
        <v>-0.00492100492100501</v>
      </c>
      <c r="D208" s="9">
        <v>10982.8</v>
      </c>
      <c r="E208" s="9">
        <f t="shared" si="7"/>
        <v>-0.00479353371331238</v>
      </c>
    </row>
    <row r="209" spans="1:5">
      <c r="A209" s="33">
        <v>43721</v>
      </c>
      <c r="B209" s="9">
        <v>408.55</v>
      </c>
      <c r="C209" s="9">
        <f t="shared" si="6"/>
        <v>0.0633784487246227</v>
      </c>
      <c r="D209" s="9">
        <v>11075.9</v>
      </c>
      <c r="E209" s="9">
        <f t="shared" si="7"/>
        <v>0.00847689113887172</v>
      </c>
    </row>
    <row r="210" spans="1:5">
      <c r="A210" s="33">
        <v>43724</v>
      </c>
      <c r="B210" s="9">
        <v>380</v>
      </c>
      <c r="C210" s="9">
        <f t="shared" si="6"/>
        <v>-0.0698812874801126</v>
      </c>
      <c r="D210" s="9">
        <v>11003.5</v>
      </c>
      <c r="E210" s="9">
        <f t="shared" si="7"/>
        <v>-0.00653671484935758</v>
      </c>
    </row>
    <row r="211" spans="1:5">
      <c r="A211" s="33">
        <v>43725</v>
      </c>
      <c r="B211" s="9">
        <v>368.75</v>
      </c>
      <c r="C211" s="9">
        <f t="shared" si="6"/>
        <v>-0.0296052631578947</v>
      </c>
      <c r="D211" s="9">
        <v>10817.6</v>
      </c>
      <c r="E211" s="9">
        <f t="shared" si="7"/>
        <v>-0.0168946244376789</v>
      </c>
    </row>
    <row r="212" spans="1:5">
      <c r="A212" s="33">
        <v>43726</v>
      </c>
      <c r="B212" s="9">
        <v>382.1</v>
      </c>
      <c r="C212" s="9">
        <f t="shared" si="6"/>
        <v>0.0362033898305085</v>
      </c>
      <c r="D212" s="9">
        <v>10840.65</v>
      </c>
      <c r="E212" s="9">
        <f t="shared" si="7"/>
        <v>0.00213078686584818</v>
      </c>
    </row>
    <row r="213" spans="1:5">
      <c r="A213" s="33">
        <v>43727</v>
      </c>
      <c r="B213" s="9">
        <v>379.85</v>
      </c>
      <c r="C213" s="9">
        <f t="shared" si="6"/>
        <v>-0.00588851086103114</v>
      </c>
      <c r="D213" s="9">
        <v>10704.8</v>
      </c>
      <c r="E213" s="9">
        <f t="shared" si="7"/>
        <v>-0.012531536393113</v>
      </c>
    </row>
    <row r="214" spans="1:5">
      <c r="A214" s="33">
        <v>43728</v>
      </c>
      <c r="B214" s="9">
        <v>403.85</v>
      </c>
      <c r="C214" s="9">
        <f t="shared" si="6"/>
        <v>0.0631828353297354</v>
      </c>
      <c r="D214" s="9">
        <v>11274.2</v>
      </c>
      <c r="E214" s="9">
        <f t="shared" si="7"/>
        <v>0.0531910918466484</v>
      </c>
    </row>
    <row r="215" spans="1:5">
      <c r="A215" s="33">
        <v>43731</v>
      </c>
      <c r="B215" s="9">
        <v>450.85</v>
      </c>
      <c r="C215" s="9">
        <f t="shared" si="6"/>
        <v>0.116379844001486</v>
      </c>
      <c r="D215" s="9">
        <v>11600.2</v>
      </c>
      <c r="E215" s="9">
        <f t="shared" si="7"/>
        <v>0.028915577158468</v>
      </c>
    </row>
    <row r="216" spans="1:5">
      <c r="A216" s="33">
        <v>43732</v>
      </c>
      <c r="B216" s="9">
        <v>461.3</v>
      </c>
      <c r="C216" s="9">
        <f t="shared" si="6"/>
        <v>0.0231784407230786</v>
      </c>
      <c r="D216" s="9">
        <v>11588.2</v>
      </c>
      <c r="E216" s="9">
        <f t="shared" si="7"/>
        <v>-0.00103446492301857</v>
      </c>
    </row>
    <row r="217" spans="1:5">
      <c r="A217" s="33">
        <v>43733</v>
      </c>
      <c r="B217" s="9">
        <v>465.2</v>
      </c>
      <c r="C217" s="9">
        <f t="shared" si="6"/>
        <v>0.00845436809017988</v>
      </c>
      <c r="D217" s="9">
        <v>11440.2</v>
      </c>
      <c r="E217" s="9">
        <f t="shared" si="7"/>
        <v>-0.0127716125023731</v>
      </c>
    </row>
    <row r="218" spans="1:5">
      <c r="A218" s="33">
        <v>43734</v>
      </c>
      <c r="B218" s="9">
        <v>480.05</v>
      </c>
      <c r="C218" s="9">
        <f t="shared" si="6"/>
        <v>0.0319217540842649</v>
      </c>
      <c r="D218" s="9">
        <v>11571.2</v>
      </c>
      <c r="E218" s="9">
        <f t="shared" si="7"/>
        <v>0.0114508487613853</v>
      </c>
    </row>
    <row r="219" spans="1:5">
      <c r="A219" s="33">
        <v>43735</v>
      </c>
      <c r="B219" s="9">
        <v>469.8</v>
      </c>
      <c r="C219" s="9">
        <f t="shared" si="6"/>
        <v>-0.021351942505989</v>
      </c>
      <c r="D219" s="9">
        <v>11512.4</v>
      </c>
      <c r="E219" s="9">
        <f t="shared" si="7"/>
        <v>-0.00508158185840717</v>
      </c>
    </row>
    <row r="220" spans="1:5">
      <c r="A220" s="33">
        <v>43738</v>
      </c>
      <c r="B220" s="9">
        <v>470.1</v>
      </c>
      <c r="C220" s="9">
        <f t="shared" si="6"/>
        <v>0.00063856960408687</v>
      </c>
      <c r="D220" s="9">
        <v>11474.45</v>
      </c>
      <c r="E220" s="9">
        <f t="shared" si="7"/>
        <v>-0.00329644557173126</v>
      </c>
    </row>
    <row r="221" spans="1:1">
      <c r="A221" s="34"/>
    </row>
    <row r="222" spans="1:1">
      <c r="A222" s="34"/>
    </row>
    <row r="223" spans="1:1">
      <c r="A223" s="34"/>
    </row>
    <row r="224" spans="1:1">
      <c r="A224" s="34"/>
    </row>
    <row r="225" spans="1:1">
      <c r="A225" s="34"/>
    </row>
    <row r="226" spans="1:1">
      <c r="A226" s="34"/>
    </row>
    <row r="227" spans="1:1">
      <c r="A227" s="34"/>
    </row>
    <row r="228" spans="1:1">
      <c r="A228" s="34"/>
    </row>
    <row r="229" spans="1:1">
      <c r="A229" s="34"/>
    </row>
    <row r="230" spans="1:1">
      <c r="A230" s="34"/>
    </row>
    <row r="231" spans="1:1">
      <c r="A231" s="34"/>
    </row>
    <row r="232" spans="1:1">
      <c r="A232" s="34"/>
    </row>
    <row r="233" spans="1:1">
      <c r="A233" s="34"/>
    </row>
    <row r="234" spans="1:1">
      <c r="A234" s="34"/>
    </row>
    <row r="235" spans="1:1">
      <c r="A235" s="34"/>
    </row>
    <row r="236" spans="1:1">
      <c r="A236" s="34"/>
    </row>
    <row r="237" spans="1:1">
      <c r="A237" s="34"/>
    </row>
    <row r="238" spans="1:1">
      <c r="A238" s="34"/>
    </row>
    <row r="239" spans="1:1">
      <c r="A239" s="34"/>
    </row>
    <row r="240" spans="1:1">
      <c r="A240" s="34"/>
    </row>
    <row r="241" spans="1:1">
      <c r="A241" s="34"/>
    </row>
    <row r="242" spans="1:1">
      <c r="A242" s="34"/>
    </row>
    <row r="243" spans="1:1">
      <c r="A243" s="34"/>
    </row>
    <row r="244" spans="1:1">
      <c r="A244" s="34"/>
    </row>
    <row r="245" spans="1:1">
      <c r="A245" s="3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5"/>
  <sheetViews>
    <sheetView workbookViewId="0">
      <selection activeCell="I10" sqref="I10"/>
    </sheetView>
  </sheetViews>
  <sheetFormatPr defaultColWidth="9" defaultRowHeight="14.4"/>
  <cols>
    <col min="1" max="1" width="10.287037037037" customWidth="1"/>
    <col min="2" max="5" width="9.28703703703704" customWidth="1"/>
    <col min="7" max="7" width="14.5740740740741" customWidth="1"/>
    <col min="8" max="8" width="13" customWidth="1"/>
    <col min="9" max="9" width="28.4259259259259" customWidth="1"/>
    <col min="10" max="10" width="12" customWidth="1"/>
  </cols>
  <sheetData>
    <row r="1" spans="1:5">
      <c r="A1" s="9" t="s">
        <v>0</v>
      </c>
      <c r="B1" s="9" t="s">
        <v>1</v>
      </c>
      <c r="C1" s="9" t="s">
        <v>22</v>
      </c>
      <c r="D1" s="9" t="s">
        <v>3</v>
      </c>
      <c r="E1" s="9" t="s">
        <v>19</v>
      </c>
    </row>
    <row r="2" spans="1:5">
      <c r="A2" s="33">
        <v>43413</v>
      </c>
      <c r="B2" s="9">
        <v>277.25</v>
      </c>
      <c r="C2" s="9"/>
      <c r="D2" s="9">
        <v>10585.2</v>
      </c>
      <c r="E2" s="9"/>
    </row>
    <row r="3" spans="1:5">
      <c r="A3" s="33">
        <v>43416</v>
      </c>
      <c r="B3" s="9">
        <v>273.85</v>
      </c>
      <c r="C3" s="9">
        <f t="shared" ref="C3:C66" si="0">(B3-B2)/B2</f>
        <v>-0.0122633002705139</v>
      </c>
      <c r="D3" s="9">
        <v>10482.2</v>
      </c>
      <c r="E3" s="9">
        <f>(D3-D2)/D2</f>
        <v>-0.0097305672070438</v>
      </c>
    </row>
    <row r="4" spans="1:11">
      <c r="A4" s="33">
        <v>43417</v>
      </c>
      <c r="B4" s="9">
        <v>276.85</v>
      </c>
      <c r="C4" s="9">
        <f t="shared" si="0"/>
        <v>0.0109549023187877</v>
      </c>
      <c r="D4" s="9">
        <v>10582.5</v>
      </c>
      <c r="E4" s="9">
        <f t="shared" ref="E4:E67" si="1">(D4-D3)/D3</f>
        <v>0.00956860201102815</v>
      </c>
      <c r="I4" s="35"/>
      <c r="J4" s="35" t="s">
        <v>25</v>
      </c>
      <c r="K4" s="35" t="s">
        <v>21</v>
      </c>
    </row>
    <row r="5" spans="1:11">
      <c r="A5" s="33">
        <v>43418</v>
      </c>
      <c r="B5" s="9">
        <v>276.45</v>
      </c>
      <c r="C5" s="9">
        <f t="shared" si="0"/>
        <v>-0.0014448257178979</v>
      </c>
      <c r="D5" s="9">
        <v>10576.3</v>
      </c>
      <c r="E5" s="9">
        <f t="shared" si="1"/>
        <v>-0.000585872903378288</v>
      </c>
      <c r="I5" s="35"/>
      <c r="J5" s="35"/>
      <c r="K5" s="35"/>
    </row>
    <row r="6" spans="1:11">
      <c r="A6" s="33">
        <v>43419</v>
      </c>
      <c r="B6" s="9">
        <v>274.5</v>
      </c>
      <c r="C6" s="9">
        <f t="shared" si="0"/>
        <v>-0.00705371676614212</v>
      </c>
      <c r="D6" s="9">
        <v>10616.7</v>
      </c>
      <c r="E6" s="9">
        <f t="shared" si="1"/>
        <v>0.00381986138819828</v>
      </c>
      <c r="I6" s="35" t="s">
        <v>7</v>
      </c>
      <c r="J6" s="36">
        <f>AVERAGE(C3:C220)</f>
        <v>-0.000212635805459176</v>
      </c>
      <c r="K6" s="36">
        <f>AVERAGE(E3:E220)</f>
        <v>0.000412589055231597</v>
      </c>
    </row>
    <row r="7" spans="1:11">
      <c r="A7" s="33">
        <v>43420</v>
      </c>
      <c r="B7" s="9">
        <v>276.55</v>
      </c>
      <c r="C7" s="9">
        <f t="shared" si="0"/>
        <v>0.00746812386156653</v>
      </c>
      <c r="D7" s="9">
        <v>10682.2</v>
      </c>
      <c r="E7" s="9">
        <f t="shared" si="1"/>
        <v>0.006169525370407</v>
      </c>
      <c r="I7" s="35" t="s">
        <v>8</v>
      </c>
      <c r="J7" s="36">
        <f>_xlfn.STDEV.P(C3:C220)</f>
        <v>0.0130303719063687</v>
      </c>
      <c r="K7" s="36">
        <f>_xlfn.STDEV.P(E3:E220)</f>
        <v>0.00924855601341002</v>
      </c>
    </row>
    <row r="8" spans="1:11">
      <c r="A8" s="33">
        <v>43423</v>
      </c>
      <c r="B8" s="9">
        <v>284.5</v>
      </c>
      <c r="C8" s="9">
        <f t="shared" si="0"/>
        <v>0.0287470620141023</v>
      </c>
      <c r="D8" s="9">
        <v>10763.4</v>
      </c>
      <c r="E8" s="9">
        <f t="shared" si="1"/>
        <v>0.00760143041695521</v>
      </c>
      <c r="I8" s="35" t="s">
        <v>9</v>
      </c>
      <c r="J8" s="36">
        <f>_xlfn.VAR.P(C3:C220)</f>
        <v>0.000169790592018284</v>
      </c>
      <c r="K8" s="36">
        <f>_xlfn.VAR.P(E3:E220)</f>
        <v>8.55357883331827e-5</v>
      </c>
    </row>
    <row r="9" spans="1:11">
      <c r="A9" s="33">
        <v>43424</v>
      </c>
      <c r="B9" s="9">
        <v>283.85</v>
      </c>
      <c r="C9" s="9">
        <f t="shared" si="0"/>
        <v>-0.00228471001757461</v>
      </c>
      <c r="D9" s="9">
        <v>10656.2</v>
      </c>
      <c r="E9" s="9">
        <f t="shared" si="1"/>
        <v>-0.00995967816860833</v>
      </c>
      <c r="I9" s="35" t="s">
        <v>10</v>
      </c>
      <c r="J9" s="35">
        <f>_xlfn.COVARIANCE.P(C3:C220,E3:E220)</f>
        <v>6.59766364700481e-5</v>
      </c>
      <c r="K9" s="35"/>
    </row>
    <row r="10" spans="1:11">
      <c r="A10" s="33">
        <v>43425</v>
      </c>
      <c r="B10" s="9">
        <v>281.75</v>
      </c>
      <c r="C10" s="9">
        <f t="shared" si="0"/>
        <v>-0.00739827373612832</v>
      </c>
      <c r="D10" s="9">
        <v>10600.05</v>
      </c>
      <c r="E10" s="9">
        <f t="shared" si="1"/>
        <v>-0.00526923293481743</v>
      </c>
      <c r="I10" s="35" t="s">
        <v>11</v>
      </c>
      <c r="J10" s="35">
        <f>J9/K8</f>
        <v>0.771333704356042</v>
      </c>
      <c r="K10" s="35"/>
    </row>
    <row r="11" spans="1:11">
      <c r="A11" s="33">
        <v>43426</v>
      </c>
      <c r="B11" s="9">
        <v>280.5</v>
      </c>
      <c r="C11" s="9">
        <f t="shared" si="0"/>
        <v>-0.00443655723158829</v>
      </c>
      <c r="D11" s="9">
        <v>10526.75</v>
      </c>
      <c r="E11" s="9">
        <f t="shared" si="1"/>
        <v>-0.00691506172140691</v>
      </c>
      <c r="I11" s="35" t="s">
        <v>12</v>
      </c>
      <c r="J11" s="35">
        <f>INTERCEPT(C3:C220,E3:E220)</f>
        <v>-0.000530879649807724</v>
      </c>
      <c r="K11" s="35"/>
    </row>
    <row r="12" spans="1:11">
      <c r="A12" s="33">
        <v>43430</v>
      </c>
      <c r="B12" s="9">
        <v>285.65</v>
      </c>
      <c r="C12" s="9">
        <f t="shared" si="0"/>
        <v>0.0183600713012477</v>
      </c>
      <c r="D12" s="9">
        <v>10628.6</v>
      </c>
      <c r="E12" s="9">
        <f t="shared" si="1"/>
        <v>0.00967535089177575</v>
      </c>
      <c r="I12" s="35" t="s">
        <v>13</v>
      </c>
      <c r="J12" s="35">
        <f>J10*K7</f>
        <v>0.0071337229697679</v>
      </c>
      <c r="K12" s="35"/>
    </row>
    <row r="13" spans="1:11">
      <c r="A13" s="33">
        <v>43431</v>
      </c>
      <c r="B13" s="9">
        <v>284.85</v>
      </c>
      <c r="C13" s="9">
        <f t="shared" si="0"/>
        <v>-0.00280063014178174</v>
      </c>
      <c r="D13" s="9">
        <v>10685.6</v>
      </c>
      <c r="E13" s="9">
        <f t="shared" si="1"/>
        <v>0.00536288880943868</v>
      </c>
      <c r="I13" s="35" t="s">
        <v>14</v>
      </c>
      <c r="J13" s="35">
        <f>J7-J12</f>
        <v>0.00589664893660084</v>
      </c>
      <c r="K13" s="35"/>
    </row>
    <row r="14" spans="1:11">
      <c r="A14" s="33">
        <v>43432</v>
      </c>
      <c r="B14" s="9">
        <v>282.2</v>
      </c>
      <c r="C14" s="9">
        <f t="shared" si="0"/>
        <v>-0.00930314200456392</v>
      </c>
      <c r="D14" s="9">
        <v>10728.85</v>
      </c>
      <c r="E14" s="9">
        <f t="shared" si="1"/>
        <v>0.00404750318185221</v>
      </c>
      <c r="I14" s="35" t="s">
        <v>15</v>
      </c>
      <c r="J14" s="35">
        <f>J9/(J7*K7)</f>
        <v>0.547468868964608</v>
      </c>
      <c r="K14" s="9"/>
    </row>
    <row r="15" spans="1:11">
      <c r="A15" s="33">
        <v>43433</v>
      </c>
      <c r="B15" s="9">
        <v>287.55</v>
      </c>
      <c r="C15" s="9">
        <f t="shared" si="0"/>
        <v>0.0189581856839122</v>
      </c>
      <c r="D15" s="9">
        <v>10858.7</v>
      </c>
      <c r="E15" s="9">
        <f t="shared" si="1"/>
        <v>0.012102881483104</v>
      </c>
      <c r="I15" s="9"/>
      <c r="J15" s="9"/>
      <c r="K15" s="9"/>
    </row>
    <row r="16" spans="1:5">
      <c r="A16" s="33">
        <v>43434</v>
      </c>
      <c r="B16" s="9">
        <v>285.8</v>
      </c>
      <c r="C16" s="9">
        <f t="shared" si="0"/>
        <v>-0.00608589810467745</v>
      </c>
      <c r="D16" s="9">
        <v>10876.75</v>
      </c>
      <c r="E16" s="9">
        <f t="shared" si="1"/>
        <v>0.00166226159669199</v>
      </c>
    </row>
    <row r="17" spans="1:5">
      <c r="A17" s="33">
        <v>43437</v>
      </c>
      <c r="B17" s="9">
        <v>282.95</v>
      </c>
      <c r="C17" s="9">
        <f t="shared" si="0"/>
        <v>-0.00997200839748084</v>
      </c>
      <c r="D17" s="9">
        <v>10883.75</v>
      </c>
      <c r="E17" s="9">
        <f t="shared" si="1"/>
        <v>0.000643574597191257</v>
      </c>
    </row>
    <row r="18" spans="1:5">
      <c r="A18" s="33">
        <v>43438</v>
      </c>
      <c r="B18" s="9">
        <v>281.85</v>
      </c>
      <c r="C18" s="9">
        <f t="shared" si="0"/>
        <v>-0.00388761265241197</v>
      </c>
      <c r="D18" s="9">
        <v>10869.5</v>
      </c>
      <c r="E18" s="9">
        <f t="shared" si="1"/>
        <v>-0.00130929137475594</v>
      </c>
    </row>
    <row r="19" spans="1:9">
      <c r="A19" s="33">
        <v>43439</v>
      </c>
      <c r="B19" s="9">
        <v>275.35</v>
      </c>
      <c r="C19" s="9">
        <f t="shared" si="0"/>
        <v>-0.023061912364733</v>
      </c>
      <c r="D19" s="9">
        <v>10782.9</v>
      </c>
      <c r="E19" s="9">
        <f t="shared" si="1"/>
        <v>-0.00796724780348685</v>
      </c>
      <c r="I19" s="37"/>
    </row>
    <row r="20" spans="1:5">
      <c r="A20" s="33">
        <v>43440</v>
      </c>
      <c r="B20" s="9">
        <v>273.05</v>
      </c>
      <c r="C20" s="9">
        <f t="shared" si="0"/>
        <v>-0.0083530052660251</v>
      </c>
      <c r="D20" s="9">
        <v>10601.15</v>
      </c>
      <c r="E20" s="9">
        <f t="shared" si="1"/>
        <v>-0.0168553914067644</v>
      </c>
    </row>
    <row r="21" spans="1:5">
      <c r="A21" s="33">
        <v>43441</v>
      </c>
      <c r="B21" s="9">
        <v>274.05</v>
      </c>
      <c r="C21" s="9">
        <f t="shared" si="0"/>
        <v>0.00366233290606116</v>
      </c>
      <c r="D21" s="9">
        <v>10693.7</v>
      </c>
      <c r="E21" s="9">
        <f t="shared" si="1"/>
        <v>0.00873018493276683</v>
      </c>
    </row>
    <row r="22" spans="1:5">
      <c r="A22" s="33">
        <v>43444</v>
      </c>
      <c r="B22" s="9">
        <v>270.45</v>
      </c>
      <c r="C22" s="9">
        <f t="shared" si="0"/>
        <v>-0.013136288998358</v>
      </c>
      <c r="D22" s="9">
        <v>10488.45</v>
      </c>
      <c r="E22" s="9">
        <f t="shared" si="1"/>
        <v>-0.019193543862274</v>
      </c>
    </row>
    <row r="23" spans="1:5">
      <c r="A23" s="33">
        <v>43445</v>
      </c>
      <c r="B23" s="9">
        <v>274.7</v>
      </c>
      <c r="C23" s="9">
        <f t="shared" si="0"/>
        <v>0.0157145498243668</v>
      </c>
      <c r="D23" s="9">
        <v>10549.15</v>
      </c>
      <c r="E23" s="9">
        <f t="shared" si="1"/>
        <v>0.00578731843122663</v>
      </c>
    </row>
    <row r="24" spans="1:5">
      <c r="A24" s="33">
        <v>43446</v>
      </c>
      <c r="B24" s="9">
        <v>276.05</v>
      </c>
      <c r="C24" s="9">
        <f t="shared" si="0"/>
        <v>0.00491445212959601</v>
      </c>
      <c r="D24" s="9">
        <v>10737.6</v>
      </c>
      <c r="E24" s="9">
        <f t="shared" si="1"/>
        <v>0.0178639985212079</v>
      </c>
    </row>
    <row r="25" spans="1:5">
      <c r="A25" s="33">
        <v>43447</v>
      </c>
      <c r="B25" s="9">
        <v>275.3</v>
      </c>
      <c r="C25" s="9">
        <f t="shared" si="0"/>
        <v>-0.00271689911247962</v>
      </c>
      <c r="D25" s="9">
        <v>10791.55</v>
      </c>
      <c r="E25" s="9">
        <f t="shared" si="1"/>
        <v>0.00502440023841444</v>
      </c>
    </row>
    <row r="26" spans="1:5">
      <c r="A26" s="33">
        <v>43448</v>
      </c>
      <c r="B26" s="9">
        <v>275.75</v>
      </c>
      <c r="C26" s="9">
        <f t="shared" si="0"/>
        <v>0.00163458045768249</v>
      </c>
      <c r="D26" s="9">
        <v>10805.45</v>
      </c>
      <c r="E26" s="9">
        <f t="shared" si="1"/>
        <v>0.00128804481283981</v>
      </c>
    </row>
    <row r="27" spans="1:5">
      <c r="A27" s="33">
        <v>43451</v>
      </c>
      <c r="B27" s="9">
        <v>279.85</v>
      </c>
      <c r="C27" s="9">
        <f t="shared" si="0"/>
        <v>0.014868540344515</v>
      </c>
      <c r="D27" s="9">
        <v>10888.35</v>
      </c>
      <c r="E27" s="9">
        <f t="shared" si="1"/>
        <v>0.00767205437996563</v>
      </c>
    </row>
    <row r="28" spans="1:5">
      <c r="A28" s="33">
        <v>43452</v>
      </c>
      <c r="B28" s="9">
        <v>278.15</v>
      </c>
      <c r="C28" s="9">
        <f t="shared" si="0"/>
        <v>-0.00607468286582114</v>
      </c>
      <c r="D28" s="9">
        <v>10908.7</v>
      </c>
      <c r="E28" s="9">
        <f t="shared" si="1"/>
        <v>0.00186897004596659</v>
      </c>
    </row>
    <row r="29" spans="1:5">
      <c r="A29" s="33">
        <v>43453</v>
      </c>
      <c r="B29" s="9">
        <v>283.45</v>
      </c>
      <c r="C29" s="9">
        <f t="shared" si="0"/>
        <v>0.019054467014201</v>
      </c>
      <c r="D29" s="9">
        <v>10967.3</v>
      </c>
      <c r="E29" s="9">
        <f t="shared" si="1"/>
        <v>0.00537185915828637</v>
      </c>
    </row>
    <row r="30" spans="1:5">
      <c r="A30" s="33">
        <v>43454</v>
      </c>
      <c r="B30" s="9">
        <v>282.65</v>
      </c>
      <c r="C30" s="9">
        <f t="shared" si="0"/>
        <v>-0.00282236726053982</v>
      </c>
      <c r="D30" s="9">
        <v>10951.7</v>
      </c>
      <c r="E30" s="9">
        <f t="shared" si="1"/>
        <v>-0.00142241025594253</v>
      </c>
    </row>
    <row r="31" spans="1:5">
      <c r="A31" s="33">
        <v>43455</v>
      </c>
      <c r="B31" s="9">
        <v>276.75</v>
      </c>
      <c r="C31" s="9">
        <f t="shared" si="0"/>
        <v>-0.0208738722802051</v>
      </c>
      <c r="D31" s="9">
        <v>10754</v>
      </c>
      <c r="E31" s="9">
        <f t="shared" si="1"/>
        <v>-0.0180519919281939</v>
      </c>
    </row>
    <row r="32" spans="1:5">
      <c r="A32" s="33">
        <v>43458</v>
      </c>
      <c r="B32" s="9">
        <v>276</v>
      </c>
      <c r="C32" s="9">
        <f t="shared" si="0"/>
        <v>-0.002710027100271</v>
      </c>
      <c r="D32" s="9">
        <v>10663.5</v>
      </c>
      <c r="E32" s="9">
        <f t="shared" si="1"/>
        <v>-0.0084154733122559</v>
      </c>
    </row>
    <row r="33" spans="1:5">
      <c r="A33" s="33">
        <v>43460</v>
      </c>
      <c r="B33" s="9">
        <v>276.65</v>
      </c>
      <c r="C33" s="9">
        <f t="shared" si="0"/>
        <v>0.00235507246376803</v>
      </c>
      <c r="D33" s="9">
        <v>10729.85</v>
      </c>
      <c r="E33" s="9">
        <f t="shared" si="1"/>
        <v>0.00622215970366206</v>
      </c>
    </row>
    <row r="34" spans="1:5">
      <c r="A34" s="33">
        <v>43461</v>
      </c>
      <c r="B34" s="9">
        <v>280.75</v>
      </c>
      <c r="C34" s="9">
        <f t="shared" si="0"/>
        <v>0.0148201698897525</v>
      </c>
      <c r="D34" s="9">
        <v>10779.8</v>
      </c>
      <c r="E34" s="9">
        <f t="shared" si="1"/>
        <v>0.00465523749167033</v>
      </c>
    </row>
    <row r="35" spans="1:5">
      <c r="A35" s="33">
        <v>43462</v>
      </c>
      <c r="B35" s="9">
        <v>282.25</v>
      </c>
      <c r="C35" s="9">
        <f t="shared" si="0"/>
        <v>0.00534283170080142</v>
      </c>
      <c r="D35" s="9">
        <v>10859.9</v>
      </c>
      <c r="E35" s="9">
        <f t="shared" si="1"/>
        <v>0.00743056457448194</v>
      </c>
    </row>
    <row r="36" spans="1:5">
      <c r="A36" s="33">
        <v>43465</v>
      </c>
      <c r="B36" s="9">
        <v>281.65</v>
      </c>
      <c r="C36" s="9">
        <f t="shared" si="0"/>
        <v>-0.00212577502214357</v>
      </c>
      <c r="D36" s="9">
        <v>10862.55</v>
      </c>
      <c r="E36" s="9">
        <f t="shared" si="1"/>
        <v>0.000244016979898492</v>
      </c>
    </row>
    <row r="37" spans="1:5">
      <c r="A37" s="33">
        <v>43466</v>
      </c>
      <c r="B37" s="9">
        <v>282.7</v>
      </c>
      <c r="C37" s="9">
        <f t="shared" si="0"/>
        <v>0.00372803124445238</v>
      </c>
      <c r="D37" s="9">
        <v>10910.1</v>
      </c>
      <c r="E37" s="9">
        <f t="shared" si="1"/>
        <v>0.00437742519021787</v>
      </c>
    </row>
    <row r="38" spans="1:5">
      <c r="A38" s="33">
        <v>43467</v>
      </c>
      <c r="B38" s="9">
        <v>280.6</v>
      </c>
      <c r="C38" s="9">
        <f t="shared" si="0"/>
        <v>-0.00742836929607346</v>
      </c>
      <c r="D38" s="9">
        <v>10792.5</v>
      </c>
      <c r="E38" s="9">
        <f t="shared" si="1"/>
        <v>-0.0107790029422279</v>
      </c>
    </row>
    <row r="39" spans="1:5">
      <c r="A39" s="33">
        <v>43468</v>
      </c>
      <c r="B39" s="9">
        <v>278.85</v>
      </c>
      <c r="C39" s="9">
        <f t="shared" si="0"/>
        <v>-0.00623663578047042</v>
      </c>
      <c r="D39" s="9">
        <v>10672.25</v>
      </c>
      <c r="E39" s="9">
        <f t="shared" si="1"/>
        <v>-0.0111419967570072</v>
      </c>
    </row>
    <row r="40" spans="1:5">
      <c r="A40" s="33">
        <v>43469</v>
      </c>
      <c r="B40" s="9">
        <v>280.95</v>
      </c>
      <c r="C40" s="9">
        <f t="shared" si="0"/>
        <v>0.00753093060785356</v>
      </c>
      <c r="D40" s="9">
        <v>10727.35</v>
      </c>
      <c r="E40" s="9">
        <f t="shared" si="1"/>
        <v>0.0051629225327368</v>
      </c>
    </row>
    <row r="41" spans="1:5">
      <c r="A41" s="33">
        <v>43472</v>
      </c>
      <c r="B41" s="9">
        <v>281.65</v>
      </c>
      <c r="C41" s="9">
        <f t="shared" si="0"/>
        <v>0.00249154653852995</v>
      </c>
      <c r="D41" s="9">
        <v>10771.8</v>
      </c>
      <c r="E41" s="9">
        <f t="shared" si="1"/>
        <v>0.00414361421972798</v>
      </c>
    </row>
    <row r="42" spans="1:5">
      <c r="A42" s="33">
        <v>43473</v>
      </c>
      <c r="B42" s="9">
        <v>284.25</v>
      </c>
      <c r="C42" s="9">
        <f t="shared" si="0"/>
        <v>0.00923131546245348</v>
      </c>
      <c r="D42" s="9">
        <v>10802.15</v>
      </c>
      <c r="E42" s="9">
        <f t="shared" si="1"/>
        <v>0.0028175421006703</v>
      </c>
    </row>
    <row r="43" spans="1:5">
      <c r="A43" s="33">
        <v>43474</v>
      </c>
      <c r="B43" s="9">
        <v>290.4</v>
      </c>
      <c r="C43" s="9">
        <f t="shared" si="0"/>
        <v>0.0216358839050131</v>
      </c>
      <c r="D43" s="9">
        <v>10855.15</v>
      </c>
      <c r="E43" s="9">
        <f t="shared" si="1"/>
        <v>0.00490643066426591</v>
      </c>
    </row>
    <row r="44" spans="1:5">
      <c r="A44" s="33">
        <v>43475</v>
      </c>
      <c r="B44" s="9">
        <v>289.6</v>
      </c>
      <c r="C44" s="9">
        <f t="shared" si="0"/>
        <v>-0.00275482093663896</v>
      </c>
      <c r="D44" s="9">
        <v>10821.6</v>
      </c>
      <c r="E44" s="9">
        <f t="shared" si="1"/>
        <v>-0.00309069888486104</v>
      </c>
    </row>
    <row r="45" spans="1:5">
      <c r="A45" s="33">
        <v>43476</v>
      </c>
      <c r="B45" s="9">
        <v>295.35</v>
      </c>
      <c r="C45" s="9">
        <f t="shared" si="0"/>
        <v>0.0198549723756906</v>
      </c>
      <c r="D45" s="9">
        <v>10794.95</v>
      </c>
      <c r="E45" s="9">
        <f t="shared" si="1"/>
        <v>-0.00246266725807641</v>
      </c>
    </row>
    <row r="46" spans="1:5">
      <c r="A46" s="33">
        <v>43479</v>
      </c>
      <c r="B46" s="9">
        <v>294.3</v>
      </c>
      <c r="C46" s="9">
        <f t="shared" si="0"/>
        <v>-0.00355510411376337</v>
      </c>
      <c r="D46" s="9">
        <v>10737.6</v>
      </c>
      <c r="E46" s="9">
        <f t="shared" si="1"/>
        <v>-0.00531266935002018</v>
      </c>
    </row>
    <row r="47" spans="1:5">
      <c r="A47" s="33">
        <v>43480</v>
      </c>
      <c r="B47" s="9">
        <v>296.55</v>
      </c>
      <c r="C47" s="9">
        <f t="shared" si="0"/>
        <v>0.00764525993883792</v>
      </c>
      <c r="D47" s="9">
        <v>10886.8</v>
      </c>
      <c r="E47" s="9">
        <f t="shared" si="1"/>
        <v>0.0138950976009536</v>
      </c>
    </row>
    <row r="48" spans="1:5">
      <c r="A48" s="33">
        <v>43481</v>
      </c>
      <c r="B48" s="9">
        <v>294.05</v>
      </c>
      <c r="C48" s="9">
        <f t="shared" si="0"/>
        <v>-0.00843028157140448</v>
      </c>
      <c r="D48" s="9">
        <v>10890.3</v>
      </c>
      <c r="E48" s="9">
        <f t="shared" si="1"/>
        <v>0.000321490245067421</v>
      </c>
    </row>
    <row r="49" spans="1:5">
      <c r="A49" s="33">
        <v>43482</v>
      </c>
      <c r="B49" s="9">
        <v>293.95</v>
      </c>
      <c r="C49" s="9">
        <f t="shared" si="0"/>
        <v>-0.000340078217990215</v>
      </c>
      <c r="D49" s="9">
        <v>10905.2</v>
      </c>
      <c r="E49" s="9">
        <f t="shared" si="1"/>
        <v>0.00136819004067854</v>
      </c>
    </row>
    <row r="50" spans="1:5">
      <c r="A50" s="33">
        <v>43483</v>
      </c>
      <c r="B50" s="9">
        <v>291.45</v>
      </c>
      <c r="C50" s="9">
        <f t="shared" si="0"/>
        <v>-0.00850484776322504</v>
      </c>
      <c r="D50" s="9">
        <v>10906.95</v>
      </c>
      <c r="E50" s="9">
        <f t="shared" si="1"/>
        <v>0.000160473902358508</v>
      </c>
    </row>
    <row r="51" spans="1:5">
      <c r="A51" s="33">
        <v>43486</v>
      </c>
      <c r="B51" s="9">
        <v>289.9</v>
      </c>
      <c r="C51" s="9">
        <f t="shared" si="0"/>
        <v>-0.00531823640418601</v>
      </c>
      <c r="D51" s="9">
        <v>10961.85</v>
      </c>
      <c r="E51" s="9">
        <f t="shared" si="1"/>
        <v>0.00503348782198503</v>
      </c>
    </row>
    <row r="52" spans="1:5">
      <c r="A52" s="33">
        <v>43487</v>
      </c>
      <c r="B52" s="9">
        <v>289.75</v>
      </c>
      <c r="C52" s="9">
        <f t="shared" si="0"/>
        <v>-0.000517419799930932</v>
      </c>
      <c r="D52" s="9">
        <v>10922.75</v>
      </c>
      <c r="E52" s="9">
        <f t="shared" si="1"/>
        <v>-0.00356691616834753</v>
      </c>
    </row>
    <row r="53" spans="1:5">
      <c r="A53" s="33">
        <v>43488</v>
      </c>
      <c r="B53" s="9">
        <v>277.3</v>
      </c>
      <c r="C53" s="9">
        <f t="shared" si="0"/>
        <v>-0.0429680759275237</v>
      </c>
      <c r="D53" s="9">
        <v>10831.5</v>
      </c>
      <c r="E53" s="9">
        <f t="shared" si="1"/>
        <v>-0.00835412327481632</v>
      </c>
    </row>
    <row r="54" spans="1:5">
      <c r="A54" s="33">
        <v>43489</v>
      </c>
      <c r="B54" s="9">
        <v>278.9</v>
      </c>
      <c r="C54" s="9">
        <f t="shared" si="0"/>
        <v>0.00576992426974384</v>
      </c>
      <c r="D54" s="9">
        <v>10849.8</v>
      </c>
      <c r="E54" s="9">
        <f t="shared" si="1"/>
        <v>0.00168951668743935</v>
      </c>
    </row>
    <row r="55" spans="1:5">
      <c r="A55" s="33">
        <v>43490</v>
      </c>
      <c r="B55" s="9">
        <v>279.2</v>
      </c>
      <c r="C55" s="9">
        <f t="shared" si="0"/>
        <v>0.00107565435640018</v>
      </c>
      <c r="D55" s="9">
        <v>10780.55</v>
      </c>
      <c r="E55" s="9">
        <f t="shared" si="1"/>
        <v>-0.00638260613098859</v>
      </c>
    </row>
    <row r="56" spans="1:5">
      <c r="A56" s="33">
        <v>43493</v>
      </c>
      <c r="B56" s="9">
        <v>274.75</v>
      </c>
      <c r="C56" s="9">
        <f t="shared" si="0"/>
        <v>-0.0159383954154727</v>
      </c>
      <c r="D56" s="9">
        <v>10661.55</v>
      </c>
      <c r="E56" s="9">
        <f t="shared" si="1"/>
        <v>-0.011038397855397</v>
      </c>
    </row>
    <row r="57" spans="1:5">
      <c r="A57" s="33">
        <v>43494</v>
      </c>
      <c r="B57" s="9">
        <v>278.45</v>
      </c>
      <c r="C57" s="9">
        <f t="shared" si="0"/>
        <v>0.0134667879890809</v>
      </c>
      <c r="D57" s="9">
        <v>10652.2</v>
      </c>
      <c r="E57" s="9">
        <f t="shared" si="1"/>
        <v>-0.000876983177867997</v>
      </c>
    </row>
    <row r="58" spans="1:5">
      <c r="A58" s="33">
        <v>43495</v>
      </c>
      <c r="B58" s="9">
        <v>275.5</v>
      </c>
      <c r="C58" s="9">
        <f t="shared" si="0"/>
        <v>-0.0105943616448195</v>
      </c>
      <c r="D58" s="9">
        <v>10651.8</v>
      </c>
      <c r="E58" s="9">
        <f t="shared" si="1"/>
        <v>-3.75509284468424e-5</v>
      </c>
    </row>
    <row r="59" spans="1:5">
      <c r="A59" s="33">
        <v>43496</v>
      </c>
      <c r="B59" s="9">
        <v>278.65</v>
      </c>
      <c r="C59" s="9">
        <f t="shared" si="0"/>
        <v>0.0114337568058075</v>
      </c>
      <c r="D59" s="9">
        <v>10830.95</v>
      </c>
      <c r="E59" s="9">
        <f t="shared" si="1"/>
        <v>0.0168187536378829</v>
      </c>
    </row>
    <row r="60" spans="1:5">
      <c r="A60" s="33">
        <v>43497</v>
      </c>
      <c r="B60" s="9">
        <v>280.85</v>
      </c>
      <c r="C60" s="9">
        <f t="shared" si="0"/>
        <v>0.00789520904360325</v>
      </c>
      <c r="D60" s="9">
        <v>10893.65</v>
      </c>
      <c r="E60" s="9">
        <f t="shared" si="1"/>
        <v>0.00578896588018585</v>
      </c>
    </row>
    <row r="61" spans="1:5">
      <c r="A61" s="33">
        <v>43500</v>
      </c>
      <c r="B61" s="9">
        <v>277.1</v>
      </c>
      <c r="C61" s="9">
        <f t="shared" si="0"/>
        <v>-0.0133523233042549</v>
      </c>
      <c r="D61" s="9">
        <v>10912.25</v>
      </c>
      <c r="E61" s="9">
        <f t="shared" si="1"/>
        <v>0.00170741670606274</v>
      </c>
    </row>
    <row r="62" spans="1:5">
      <c r="A62" s="33">
        <v>43501</v>
      </c>
      <c r="B62" s="9">
        <v>274.15</v>
      </c>
      <c r="C62" s="9">
        <f t="shared" si="0"/>
        <v>-0.010645976181884</v>
      </c>
      <c r="D62" s="9">
        <v>10934.35</v>
      </c>
      <c r="E62" s="9">
        <f t="shared" si="1"/>
        <v>0.0020252468555981</v>
      </c>
    </row>
    <row r="63" spans="1:5">
      <c r="A63" s="33">
        <v>43502</v>
      </c>
      <c r="B63" s="9">
        <v>277.7</v>
      </c>
      <c r="C63" s="9">
        <f t="shared" si="0"/>
        <v>0.0129491154477476</v>
      </c>
      <c r="D63" s="9">
        <v>11062.45</v>
      </c>
      <c r="E63" s="9">
        <f t="shared" si="1"/>
        <v>0.01171537402772</v>
      </c>
    </row>
    <row r="64" spans="1:5">
      <c r="A64" s="33">
        <v>43503</v>
      </c>
      <c r="B64" s="9">
        <v>280.3</v>
      </c>
      <c r="C64" s="9">
        <f t="shared" si="0"/>
        <v>0.00936262153402961</v>
      </c>
      <c r="D64" s="9">
        <v>11069.4</v>
      </c>
      <c r="E64" s="9">
        <f t="shared" si="1"/>
        <v>0.000628251427124996</v>
      </c>
    </row>
    <row r="65" spans="1:5">
      <c r="A65" s="33">
        <v>43504</v>
      </c>
      <c r="B65" s="9">
        <v>275.5</v>
      </c>
      <c r="C65" s="9">
        <f t="shared" si="0"/>
        <v>-0.0171245094541563</v>
      </c>
      <c r="D65" s="9">
        <v>10943.6</v>
      </c>
      <c r="E65" s="9">
        <f t="shared" si="1"/>
        <v>-0.0113646629446943</v>
      </c>
    </row>
    <row r="66" spans="1:5">
      <c r="A66" s="33">
        <v>43507</v>
      </c>
      <c r="B66" s="9">
        <v>277.1</v>
      </c>
      <c r="C66" s="9">
        <f t="shared" si="0"/>
        <v>0.00580762250453729</v>
      </c>
      <c r="D66" s="9">
        <v>10888.8</v>
      </c>
      <c r="E66" s="9">
        <f t="shared" si="1"/>
        <v>-0.00500749296392422</v>
      </c>
    </row>
    <row r="67" spans="1:5">
      <c r="A67" s="33">
        <v>43508</v>
      </c>
      <c r="B67" s="9">
        <v>275.3</v>
      </c>
      <c r="C67" s="9">
        <f t="shared" ref="C67:C130" si="2">(B67-B66)/B66</f>
        <v>-0.00649584987369185</v>
      </c>
      <c r="D67" s="9">
        <v>10831.4</v>
      </c>
      <c r="E67" s="9">
        <f t="shared" si="1"/>
        <v>-0.00527147160384979</v>
      </c>
    </row>
    <row r="68" spans="1:5">
      <c r="A68" s="33">
        <v>43509</v>
      </c>
      <c r="B68" s="9">
        <v>276.85</v>
      </c>
      <c r="C68" s="9">
        <f t="shared" si="2"/>
        <v>0.00563022157646208</v>
      </c>
      <c r="D68" s="9">
        <v>10793.65</v>
      </c>
      <c r="E68" s="9">
        <f t="shared" ref="E68:E131" si="3">(D68-D67)/D67</f>
        <v>-0.00348523736543752</v>
      </c>
    </row>
    <row r="69" spans="1:5">
      <c r="A69" s="33">
        <v>43510</v>
      </c>
      <c r="B69" s="9">
        <v>277.9</v>
      </c>
      <c r="C69" s="9">
        <f t="shared" si="2"/>
        <v>0.0037926675094815</v>
      </c>
      <c r="D69" s="9">
        <v>10746.05</v>
      </c>
      <c r="E69" s="9">
        <f t="shared" si="3"/>
        <v>-0.00441000032426476</v>
      </c>
    </row>
    <row r="70" spans="1:5">
      <c r="A70" s="33">
        <v>43511</v>
      </c>
      <c r="B70" s="9">
        <v>280.1</v>
      </c>
      <c r="C70" s="9">
        <f t="shared" si="2"/>
        <v>0.0079165167326378</v>
      </c>
      <c r="D70" s="9">
        <v>10724.4</v>
      </c>
      <c r="E70" s="9">
        <f t="shared" si="3"/>
        <v>-0.00201469377119962</v>
      </c>
    </row>
    <row r="71" spans="1:5">
      <c r="A71" s="33">
        <v>43514</v>
      </c>
      <c r="B71" s="9">
        <v>274.7</v>
      </c>
      <c r="C71" s="9">
        <f t="shared" si="2"/>
        <v>-0.0192788289896467</v>
      </c>
      <c r="D71" s="9">
        <v>10640.95</v>
      </c>
      <c r="E71" s="9">
        <f t="shared" si="3"/>
        <v>-0.00778132109954859</v>
      </c>
    </row>
    <row r="72" spans="1:5">
      <c r="A72" s="33">
        <v>43515</v>
      </c>
      <c r="B72" s="9">
        <v>275.9</v>
      </c>
      <c r="C72" s="9">
        <f t="shared" si="2"/>
        <v>0.00436840189297411</v>
      </c>
      <c r="D72" s="9">
        <v>10604.35</v>
      </c>
      <c r="E72" s="9">
        <f t="shared" si="3"/>
        <v>-0.00343954252204929</v>
      </c>
    </row>
    <row r="73" spans="1:5">
      <c r="A73" s="33">
        <v>43516</v>
      </c>
      <c r="B73" s="9">
        <v>275.85</v>
      </c>
      <c r="C73" s="9">
        <f t="shared" si="2"/>
        <v>-0.000181225081551122</v>
      </c>
      <c r="D73" s="9">
        <v>10735.45</v>
      </c>
      <c r="E73" s="9">
        <f t="shared" si="3"/>
        <v>0.0123628510941265</v>
      </c>
    </row>
    <row r="74" spans="1:5">
      <c r="A74" s="33">
        <v>43517</v>
      </c>
      <c r="B74" s="9">
        <v>275.05</v>
      </c>
      <c r="C74" s="9">
        <f t="shared" si="2"/>
        <v>-0.00290012688055107</v>
      </c>
      <c r="D74" s="9">
        <v>10789.85</v>
      </c>
      <c r="E74" s="9">
        <f t="shared" si="3"/>
        <v>0.00506732367995749</v>
      </c>
    </row>
    <row r="75" spans="1:5">
      <c r="A75" s="33">
        <v>43518</v>
      </c>
      <c r="B75" s="9">
        <v>274.3</v>
      </c>
      <c r="C75" s="9">
        <f t="shared" si="2"/>
        <v>-0.00272677694964552</v>
      </c>
      <c r="D75" s="9">
        <v>10791.65</v>
      </c>
      <c r="E75" s="9">
        <f t="shared" si="3"/>
        <v>0.000166823449816195</v>
      </c>
    </row>
    <row r="76" spans="1:5">
      <c r="A76" s="33">
        <v>43521</v>
      </c>
      <c r="B76" s="9">
        <v>276.7</v>
      </c>
      <c r="C76" s="9">
        <f t="shared" si="2"/>
        <v>0.00874954429456791</v>
      </c>
      <c r="D76" s="9">
        <v>10880.1</v>
      </c>
      <c r="E76" s="9">
        <f t="shared" si="3"/>
        <v>0.00819615165428834</v>
      </c>
    </row>
    <row r="77" spans="1:5">
      <c r="A77" s="33">
        <v>43522</v>
      </c>
      <c r="B77" s="9">
        <v>275.5</v>
      </c>
      <c r="C77" s="9">
        <f t="shared" si="2"/>
        <v>-0.00433682688832667</v>
      </c>
      <c r="D77" s="9">
        <v>10835.3</v>
      </c>
      <c r="E77" s="9">
        <f t="shared" si="3"/>
        <v>-0.00411760921315071</v>
      </c>
    </row>
    <row r="78" spans="1:5">
      <c r="A78" s="33">
        <v>43523</v>
      </c>
      <c r="B78" s="9">
        <v>275.1</v>
      </c>
      <c r="C78" s="9">
        <f t="shared" si="2"/>
        <v>-0.00145190562613422</v>
      </c>
      <c r="D78" s="9">
        <v>10806.65</v>
      </c>
      <c r="E78" s="9">
        <f t="shared" si="3"/>
        <v>-0.00264413537234776</v>
      </c>
    </row>
    <row r="79" spans="1:5">
      <c r="A79" s="33">
        <v>43524</v>
      </c>
      <c r="B79" s="9">
        <v>276.05</v>
      </c>
      <c r="C79" s="9">
        <f t="shared" si="2"/>
        <v>0.00345328971283166</v>
      </c>
      <c r="D79" s="9">
        <v>10792.5</v>
      </c>
      <c r="E79" s="9">
        <f t="shared" si="3"/>
        <v>-0.00130937894722228</v>
      </c>
    </row>
    <row r="80" spans="1:5">
      <c r="A80" s="33">
        <v>43525</v>
      </c>
      <c r="B80" s="9">
        <v>278.2</v>
      </c>
      <c r="C80" s="9">
        <f t="shared" si="2"/>
        <v>0.0077884441224415</v>
      </c>
      <c r="D80" s="9">
        <v>10863.5</v>
      </c>
      <c r="E80" s="9">
        <f t="shared" si="3"/>
        <v>0.00657864257586287</v>
      </c>
    </row>
    <row r="81" spans="1:5">
      <c r="A81" s="33">
        <v>43529</v>
      </c>
      <c r="B81" s="9">
        <v>282.55</v>
      </c>
      <c r="C81" s="9">
        <f t="shared" si="2"/>
        <v>0.0156362329259526</v>
      </c>
      <c r="D81" s="9">
        <v>10987.45</v>
      </c>
      <c r="E81" s="9">
        <f t="shared" si="3"/>
        <v>0.0114097666497907</v>
      </c>
    </row>
    <row r="82" spans="1:5">
      <c r="A82" s="33">
        <v>43530</v>
      </c>
      <c r="B82" s="9">
        <v>285.75</v>
      </c>
      <c r="C82" s="9">
        <f t="shared" si="2"/>
        <v>0.011325429127588</v>
      </c>
      <c r="D82" s="9">
        <v>11053</v>
      </c>
      <c r="E82" s="9">
        <f t="shared" si="3"/>
        <v>0.00596589745573352</v>
      </c>
    </row>
    <row r="83" spans="1:5">
      <c r="A83" s="33">
        <v>43531</v>
      </c>
      <c r="B83" s="9">
        <v>290.1</v>
      </c>
      <c r="C83" s="9">
        <f t="shared" si="2"/>
        <v>0.015223097112861</v>
      </c>
      <c r="D83" s="9">
        <v>11058.2</v>
      </c>
      <c r="E83" s="9">
        <f t="shared" si="3"/>
        <v>0.000470460508459308</v>
      </c>
    </row>
    <row r="84" spans="1:5">
      <c r="A84" s="33">
        <v>43532</v>
      </c>
      <c r="B84" s="9">
        <v>292</v>
      </c>
      <c r="C84" s="9">
        <f t="shared" si="2"/>
        <v>0.00654946570148217</v>
      </c>
      <c r="D84" s="9">
        <v>11035.4</v>
      </c>
      <c r="E84" s="9">
        <f t="shared" si="3"/>
        <v>-0.00206181837912147</v>
      </c>
    </row>
    <row r="85" spans="1:5">
      <c r="A85" s="33">
        <v>43535</v>
      </c>
      <c r="B85" s="9">
        <v>292.95</v>
      </c>
      <c r="C85" s="9">
        <f t="shared" si="2"/>
        <v>0.00325342465753421</v>
      </c>
      <c r="D85" s="9">
        <v>11168.05</v>
      </c>
      <c r="E85" s="9">
        <f t="shared" si="3"/>
        <v>0.0120204070536636</v>
      </c>
    </row>
    <row r="86" spans="1:5">
      <c r="A86" s="33">
        <v>43536</v>
      </c>
      <c r="B86" s="9">
        <v>294.5</v>
      </c>
      <c r="C86" s="9">
        <f t="shared" si="2"/>
        <v>0.00529100529100533</v>
      </c>
      <c r="D86" s="9">
        <v>11301.2</v>
      </c>
      <c r="E86" s="9">
        <f t="shared" si="3"/>
        <v>0.011922403642534</v>
      </c>
    </row>
    <row r="87" spans="1:5">
      <c r="A87" s="33">
        <v>43537</v>
      </c>
      <c r="B87" s="9">
        <v>294.9</v>
      </c>
      <c r="C87" s="9">
        <f t="shared" si="2"/>
        <v>0.00135823429541588</v>
      </c>
      <c r="D87" s="9">
        <v>11341.7</v>
      </c>
      <c r="E87" s="9">
        <f t="shared" si="3"/>
        <v>0.00358369022758645</v>
      </c>
    </row>
    <row r="88" spans="1:5">
      <c r="A88" s="33">
        <v>43538</v>
      </c>
      <c r="B88" s="9">
        <v>295.5</v>
      </c>
      <c r="C88" s="9">
        <f t="shared" si="2"/>
        <v>0.0020345879959309</v>
      </c>
      <c r="D88" s="9">
        <v>11343.25</v>
      </c>
      <c r="E88" s="9">
        <f t="shared" si="3"/>
        <v>0.000136663815830014</v>
      </c>
    </row>
    <row r="89" spans="1:5">
      <c r="A89" s="33">
        <v>43539</v>
      </c>
      <c r="B89" s="9">
        <v>290.8</v>
      </c>
      <c r="C89" s="9">
        <f t="shared" si="2"/>
        <v>-0.0159052453468697</v>
      </c>
      <c r="D89" s="9">
        <v>11426.85</v>
      </c>
      <c r="E89" s="9">
        <f t="shared" si="3"/>
        <v>0.00737002181914358</v>
      </c>
    </row>
    <row r="90" spans="1:5">
      <c r="A90" s="33">
        <v>43542</v>
      </c>
      <c r="B90" s="9">
        <v>293.75</v>
      </c>
      <c r="C90" s="9">
        <f t="shared" si="2"/>
        <v>0.0101444291609353</v>
      </c>
      <c r="D90" s="9">
        <v>11462.2</v>
      </c>
      <c r="E90" s="9">
        <f t="shared" si="3"/>
        <v>0.00309359097214021</v>
      </c>
    </row>
    <row r="91" spans="1:5">
      <c r="A91" s="33">
        <v>43543</v>
      </c>
      <c r="B91" s="9">
        <v>299.45</v>
      </c>
      <c r="C91" s="9">
        <f t="shared" si="2"/>
        <v>0.0194042553191489</v>
      </c>
      <c r="D91" s="9">
        <v>11532.4</v>
      </c>
      <c r="E91" s="9">
        <f t="shared" si="3"/>
        <v>0.0061244787213623</v>
      </c>
    </row>
    <row r="92" spans="1:5">
      <c r="A92" s="33">
        <v>43544</v>
      </c>
      <c r="B92" s="9">
        <v>298.9</v>
      </c>
      <c r="C92" s="9">
        <f t="shared" si="2"/>
        <v>-0.00183670061779934</v>
      </c>
      <c r="D92" s="9">
        <v>11521.05</v>
      </c>
      <c r="E92" s="9">
        <f t="shared" si="3"/>
        <v>-0.000984183691165791</v>
      </c>
    </row>
    <row r="93" spans="1:5">
      <c r="A93" s="33">
        <v>43546</v>
      </c>
      <c r="B93" s="9">
        <v>298.2</v>
      </c>
      <c r="C93" s="9">
        <f t="shared" si="2"/>
        <v>-0.00234192037470722</v>
      </c>
      <c r="D93" s="9">
        <v>11456.9</v>
      </c>
      <c r="E93" s="9">
        <f t="shared" si="3"/>
        <v>-0.00556806888261049</v>
      </c>
    </row>
    <row r="94" spans="1:5">
      <c r="A94" s="33">
        <v>43549</v>
      </c>
      <c r="B94" s="9">
        <v>295.05</v>
      </c>
      <c r="C94" s="9">
        <f t="shared" si="2"/>
        <v>-0.0105633802816901</v>
      </c>
      <c r="D94" s="9">
        <v>11354.25</v>
      </c>
      <c r="E94" s="9">
        <f t="shared" si="3"/>
        <v>-0.00895966622733895</v>
      </c>
    </row>
    <row r="95" spans="1:5">
      <c r="A95" s="33">
        <v>43550</v>
      </c>
      <c r="B95" s="9">
        <v>293.4</v>
      </c>
      <c r="C95" s="9">
        <f t="shared" si="2"/>
        <v>-0.0055922724961872</v>
      </c>
      <c r="D95" s="9">
        <v>11483.25</v>
      </c>
      <c r="E95" s="9">
        <f t="shared" si="3"/>
        <v>0.0113613845036</v>
      </c>
    </row>
    <row r="96" spans="1:5">
      <c r="A96" s="33">
        <v>43551</v>
      </c>
      <c r="B96" s="9">
        <v>293.1</v>
      </c>
      <c r="C96" s="9">
        <f t="shared" si="2"/>
        <v>-0.00102249488752541</v>
      </c>
      <c r="D96" s="9">
        <v>11445.05</v>
      </c>
      <c r="E96" s="9">
        <f t="shared" si="3"/>
        <v>-0.00332658437289101</v>
      </c>
    </row>
    <row r="97" spans="1:5">
      <c r="A97" s="33">
        <v>43552</v>
      </c>
      <c r="B97" s="9">
        <v>300</v>
      </c>
      <c r="C97" s="9">
        <f t="shared" si="2"/>
        <v>0.0235414534288638</v>
      </c>
      <c r="D97" s="9">
        <v>11570</v>
      </c>
      <c r="E97" s="9">
        <f t="shared" si="3"/>
        <v>0.0109173834976694</v>
      </c>
    </row>
    <row r="98" spans="1:5">
      <c r="A98" s="33">
        <v>43553</v>
      </c>
      <c r="B98" s="9">
        <v>297.25</v>
      </c>
      <c r="C98" s="9">
        <f t="shared" si="2"/>
        <v>-0.00916666666666667</v>
      </c>
      <c r="D98" s="9">
        <v>11623.9</v>
      </c>
      <c r="E98" s="9">
        <f t="shared" si="3"/>
        <v>0.00465859982713912</v>
      </c>
    </row>
    <row r="99" spans="1:5">
      <c r="A99" s="33">
        <v>43556</v>
      </c>
      <c r="B99" s="9">
        <v>297.25</v>
      </c>
      <c r="C99" s="9">
        <f t="shared" si="2"/>
        <v>0</v>
      </c>
      <c r="D99" s="9">
        <v>11669.15</v>
      </c>
      <c r="E99" s="9">
        <f t="shared" si="3"/>
        <v>0.00389284147317166</v>
      </c>
    </row>
    <row r="100" spans="1:5">
      <c r="A100" s="33">
        <v>43557</v>
      </c>
      <c r="B100" s="9">
        <v>297.9</v>
      </c>
      <c r="C100" s="9">
        <f t="shared" si="2"/>
        <v>0.00218671152228756</v>
      </c>
      <c r="D100" s="9">
        <v>11713.2</v>
      </c>
      <c r="E100" s="9">
        <f t="shared" si="3"/>
        <v>0.00377491076899355</v>
      </c>
    </row>
    <row r="101" spans="1:5">
      <c r="A101" s="33">
        <v>43558</v>
      </c>
      <c r="B101" s="9">
        <v>296.15</v>
      </c>
      <c r="C101" s="9">
        <f t="shared" si="2"/>
        <v>-0.0058744545149379</v>
      </c>
      <c r="D101" s="9">
        <v>11643.95</v>
      </c>
      <c r="E101" s="9">
        <f t="shared" si="3"/>
        <v>-0.00591213331967353</v>
      </c>
    </row>
    <row r="102" spans="1:5">
      <c r="A102" s="33">
        <v>43559</v>
      </c>
      <c r="B102" s="9">
        <v>294.8</v>
      </c>
      <c r="C102" s="9">
        <f t="shared" si="2"/>
        <v>-0.00455850075975001</v>
      </c>
      <c r="D102" s="9">
        <v>11598</v>
      </c>
      <c r="E102" s="9">
        <f t="shared" si="3"/>
        <v>-0.00394625535149161</v>
      </c>
    </row>
    <row r="103" spans="1:5">
      <c r="A103" s="33">
        <v>43560</v>
      </c>
      <c r="B103" s="9">
        <v>294.55</v>
      </c>
      <c r="C103" s="9">
        <f t="shared" si="2"/>
        <v>-0.000848032564450475</v>
      </c>
      <c r="D103" s="9">
        <v>11665.95</v>
      </c>
      <c r="E103" s="9">
        <f t="shared" si="3"/>
        <v>0.00585876875323338</v>
      </c>
    </row>
    <row r="104" spans="1:5">
      <c r="A104" s="33">
        <v>43563</v>
      </c>
      <c r="B104" s="9">
        <v>292.75</v>
      </c>
      <c r="C104" s="9">
        <f t="shared" si="2"/>
        <v>-0.00611101680529625</v>
      </c>
      <c r="D104" s="9">
        <v>11604.5</v>
      </c>
      <c r="E104" s="9">
        <f t="shared" si="3"/>
        <v>-0.00526746643008077</v>
      </c>
    </row>
    <row r="105" spans="1:5">
      <c r="A105" s="33">
        <v>43564</v>
      </c>
      <c r="B105" s="9">
        <v>296.3</v>
      </c>
      <c r="C105" s="9">
        <f t="shared" si="2"/>
        <v>0.0121263877028181</v>
      </c>
      <c r="D105" s="9">
        <v>11671.95</v>
      </c>
      <c r="E105" s="9">
        <f t="shared" si="3"/>
        <v>0.00581240036192862</v>
      </c>
    </row>
    <row r="106" spans="1:5">
      <c r="A106" s="33">
        <v>43565</v>
      </c>
      <c r="B106" s="9">
        <v>294.7</v>
      </c>
      <c r="C106" s="9">
        <f t="shared" si="2"/>
        <v>-0.00539993250084382</v>
      </c>
      <c r="D106" s="9">
        <v>11584.3</v>
      </c>
      <c r="E106" s="9">
        <f t="shared" si="3"/>
        <v>-0.00750945643187312</v>
      </c>
    </row>
    <row r="107" spans="1:5">
      <c r="A107" s="33">
        <v>43566</v>
      </c>
      <c r="B107" s="9">
        <v>296.4</v>
      </c>
      <c r="C107" s="9">
        <f t="shared" si="2"/>
        <v>0.005768578215134</v>
      </c>
      <c r="D107" s="9">
        <v>11596.7</v>
      </c>
      <c r="E107" s="9">
        <f t="shared" si="3"/>
        <v>0.00107041426758643</v>
      </c>
    </row>
    <row r="108" spans="1:5">
      <c r="A108" s="33">
        <v>43567</v>
      </c>
      <c r="B108" s="9">
        <v>305.75</v>
      </c>
      <c r="C108" s="9">
        <f t="shared" si="2"/>
        <v>0.0315452091767882</v>
      </c>
      <c r="D108" s="9">
        <v>11643.45</v>
      </c>
      <c r="E108" s="9">
        <f t="shared" si="3"/>
        <v>0.00403131925461554</v>
      </c>
    </row>
    <row r="109" spans="1:5">
      <c r="A109" s="33">
        <v>43570</v>
      </c>
      <c r="B109" s="9">
        <v>305.5</v>
      </c>
      <c r="C109" s="9">
        <f t="shared" si="2"/>
        <v>-0.000817661488143908</v>
      </c>
      <c r="D109" s="9">
        <v>11690.35</v>
      </c>
      <c r="E109" s="9">
        <f t="shared" si="3"/>
        <v>0.00402801575134515</v>
      </c>
    </row>
    <row r="110" spans="1:5">
      <c r="A110" s="33">
        <v>43571</v>
      </c>
      <c r="B110" s="9">
        <v>307.2</v>
      </c>
      <c r="C110" s="9">
        <f t="shared" si="2"/>
        <v>0.00556464811783957</v>
      </c>
      <c r="D110" s="9">
        <v>11787.15</v>
      </c>
      <c r="E110" s="9">
        <f t="shared" si="3"/>
        <v>0.00828033377957027</v>
      </c>
    </row>
    <row r="111" spans="1:5">
      <c r="A111" s="33">
        <v>43573</v>
      </c>
      <c r="B111" s="9">
        <v>304.4</v>
      </c>
      <c r="C111" s="9">
        <f t="shared" si="2"/>
        <v>-0.00911458333333337</v>
      </c>
      <c r="D111" s="9">
        <v>11752.8</v>
      </c>
      <c r="E111" s="9">
        <f t="shared" si="3"/>
        <v>-0.00291419045316301</v>
      </c>
    </row>
    <row r="112" spans="1:5">
      <c r="A112" s="33">
        <v>43577</v>
      </c>
      <c r="B112" s="9">
        <v>301.8</v>
      </c>
      <c r="C112" s="9">
        <f t="shared" si="2"/>
        <v>-0.00854139290407348</v>
      </c>
      <c r="D112" s="9">
        <v>11594.45</v>
      </c>
      <c r="E112" s="9">
        <f t="shared" si="3"/>
        <v>-0.0134733850656864</v>
      </c>
    </row>
    <row r="113" spans="1:5">
      <c r="A113" s="33">
        <v>43578</v>
      </c>
      <c r="B113" s="9">
        <v>303.4</v>
      </c>
      <c r="C113" s="9">
        <f t="shared" si="2"/>
        <v>0.005301524188204</v>
      </c>
      <c r="D113" s="9">
        <v>11575.95</v>
      </c>
      <c r="E113" s="9">
        <f t="shared" si="3"/>
        <v>-0.00159559099396694</v>
      </c>
    </row>
    <row r="114" spans="1:5">
      <c r="A114" s="33">
        <v>43579</v>
      </c>
      <c r="B114" s="9">
        <v>306.45</v>
      </c>
      <c r="C114" s="9">
        <f t="shared" si="2"/>
        <v>0.0100527356624918</v>
      </c>
      <c r="D114" s="9">
        <v>11726.15</v>
      </c>
      <c r="E114" s="9">
        <f t="shared" si="3"/>
        <v>0.0129751769833144</v>
      </c>
    </row>
    <row r="115" spans="1:5">
      <c r="A115" s="33">
        <v>43580</v>
      </c>
      <c r="B115" s="9">
        <v>304.15</v>
      </c>
      <c r="C115" s="9">
        <f t="shared" si="2"/>
        <v>-0.00750530265948772</v>
      </c>
      <c r="D115" s="9">
        <v>11641.8</v>
      </c>
      <c r="E115" s="9">
        <f t="shared" si="3"/>
        <v>-0.00719332432213475</v>
      </c>
    </row>
    <row r="116" spans="1:5">
      <c r="A116" s="33">
        <v>43581</v>
      </c>
      <c r="B116" s="9">
        <v>304.55</v>
      </c>
      <c r="C116" s="9">
        <f t="shared" si="2"/>
        <v>0.001315140555647</v>
      </c>
      <c r="D116" s="9">
        <v>11754.65</v>
      </c>
      <c r="E116" s="9">
        <f t="shared" si="3"/>
        <v>0.00969351818447322</v>
      </c>
    </row>
    <row r="117" spans="1:5">
      <c r="A117" s="33">
        <v>43585</v>
      </c>
      <c r="B117" s="9">
        <v>301.35</v>
      </c>
      <c r="C117" s="9">
        <f t="shared" si="2"/>
        <v>-0.0105073058611065</v>
      </c>
      <c r="D117" s="9">
        <v>11748.15</v>
      </c>
      <c r="E117" s="9">
        <f t="shared" si="3"/>
        <v>-0.000552972653375473</v>
      </c>
    </row>
    <row r="118" spans="1:5">
      <c r="A118" s="33">
        <v>43587</v>
      </c>
      <c r="B118" s="9">
        <v>305</v>
      </c>
      <c r="C118" s="9">
        <f t="shared" si="2"/>
        <v>0.0121121619379458</v>
      </c>
      <c r="D118" s="9">
        <v>11724.75</v>
      </c>
      <c r="E118" s="9">
        <f t="shared" si="3"/>
        <v>-0.00199180296472207</v>
      </c>
    </row>
    <row r="119" spans="1:5">
      <c r="A119" s="33">
        <v>43588</v>
      </c>
      <c r="B119" s="9">
        <v>304.25</v>
      </c>
      <c r="C119" s="9">
        <f t="shared" si="2"/>
        <v>-0.00245901639344262</v>
      </c>
      <c r="D119" s="9">
        <v>11712.25</v>
      </c>
      <c r="E119" s="9">
        <f t="shared" si="3"/>
        <v>-0.00106612081281051</v>
      </c>
    </row>
    <row r="120" spans="1:5">
      <c r="A120" s="33">
        <v>43591</v>
      </c>
      <c r="B120" s="9">
        <v>307</v>
      </c>
      <c r="C120" s="9">
        <f t="shared" si="2"/>
        <v>0.00903861955628595</v>
      </c>
      <c r="D120" s="9">
        <v>11598.25</v>
      </c>
      <c r="E120" s="9">
        <f t="shared" si="3"/>
        <v>-0.00973339879186322</v>
      </c>
    </row>
    <row r="121" spans="1:5">
      <c r="A121" s="33">
        <v>43592</v>
      </c>
      <c r="B121" s="9">
        <v>301.9</v>
      </c>
      <c r="C121" s="9">
        <f t="shared" si="2"/>
        <v>-0.0166123778501629</v>
      </c>
      <c r="D121" s="9">
        <v>11497.9</v>
      </c>
      <c r="E121" s="9">
        <f t="shared" si="3"/>
        <v>-0.00865216735283343</v>
      </c>
    </row>
    <row r="122" spans="1:5">
      <c r="A122" s="33">
        <v>43593</v>
      </c>
      <c r="B122" s="9">
        <v>300.65</v>
      </c>
      <c r="C122" s="9">
        <f t="shared" si="2"/>
        <v>-0.00414044385558132</v>
      </c>
      <c r="D122" s="9">
        <v>11359.45</v>
      </c>
      <c r="E122" s="9">
        <f t="shared" si="3"/>
        <v>-0.0120413292862174</v>
      </c>
    </row>
    <row r="123" spans="1:5">
      <c r="A123" s="33">
        <v>43594</v>
      </c>
      <c r="B123" s="9">
        <v>299.85</v>
      </c>
      <c r="C123" s="9">
        <f t="shared" si="2"/>
        <v>-0.00266090138034244</v>
      </c>
      <c r="D123" s="9">
        <v>11301.8</v>
      </c>
      <c r="E123" s="9">
        <f t="shared" si="3"/>
        <v>-0.00507506965566127</v>
      </c>
    </row>
    <row r="124" spans="1:5">
      <c r="A124" s="33">
        <v>43595</v>
      </c>
      <c r="B124" s="9">
        <v>297.75</v>
      </c>
      <c r="C124" s="9">
        <f t="shared" si="2"/>
        <v>-0.00700350175087551</v>
      </c>
      <c r="D124" s="9">
        <v>11278.9</v>
      </c>
      <c r="E124" s="9">
        <f t="shared" si="3"/>
        <v>-0.00202622591091681</v>
      </c>
    </row>
    <row r="125" spans="1:5">
      <c r="A125" s="33">
        <v>43598</v>
      </c>
      <c r="B125" s="9">
        <v>289.3</v>
      </c>
      <c r="C125" s="9">
        <f t="shared" si="2"/>
        <v>-0.0283795130142737</v>
      </c>
      <c r="D125" s="9">
        <v>11148.2</v>
      </c>
      <c r="E125" s="9">
        <f t="shared" si="3"/>
        <v>-0.0115880094690084</v>
      </c>
    </row>
    <row r="126" spans="1:5">
      <c r="A126" s="33">
        <v>43599</v>
      </c>
      <c r="B126" s="9">
        <v>294.35</v>
      </c>
      <c r="C126" s="9">
        <f t="shared" si="2"/>
        <v>0.017455928102316</v>
      </c>
      <c r="D126" s="9">
        <v>11222.05</v>
      </c>
      <c r="E126" s="9">
        <f t="shared" si="3"/>
        <v>0.00662438779354502</v>
      </c>
    </row>
    <row r="127" spans="1:5">
      <c r="A127" s="33">
        <v>43600</v>
      </c>
      <c r="B127" s="9">
        <v>297.05</v>
      </c>
      <c r="C127" s="9">
        <f t="shared" si="2"/>
        <v>0.00917275352471543</v>
      </c>
      <c r="D127" s="9">
        <v>11157</v>
      </c>
      <c r="E127" s="9">
        <f t="shared" si="3"/>
        <v>-0.00579662361155041</v>
      </c>
    </row>
    <row r="128" spans="1:5">
      <c r="A128" s="33">
        <v>43601</v>
      </c>
      <c r="B128" s="9">
        <v>294.75</v>
      </c>
      <c r="C128" s="9">
        <f t="shared" si="2"/>
        <v>-0.00774280424171019</v>
      </c>
      <c r="D128" s="9">
        <v>11257.1</v>
      </c>
      <c r="E128" s="9">
        <f t="shared" si="3"/>
        <v>0.00897194586358343</v>
      </c>
    </row>
    <row r="129" spans="1:5">
      <c r="A129" s="33">
        <v>43602</v>
      </c>
      <c r="B129" s="9">
        <v>301.4</v>
      </c>
      <c r="C129" s="9">
        <f t="shared" si="2"/>
        <v>0.0225614927905003</v>
      </c>
      <c r="D129" s="9">
        <v>11407.15</v>
      </c>
      <c r="E129" s="9">
        <f t="shared" si="3"/>
        <v>0.0133293654671273</v>
      </c>
    </row>
    <row r="130" spans="1:5">
      <c r="A130" s="33">
        <v>43605</v>
      </c>
      <c r="B130" s="9">
        <v>307</v>
      </c>
      <c r="C130" s="9">
        <f t="shared" si="2"/>
        <v>0.0185799601857997</v>
      </c>
      <c r="D130" s="9">
        <v>11828.25</v>
      </c>
      <c r="E130" s="9">
        <f t="shared" si="3"/>
        <v>0.0369154433841933</v>
      </c>
    </row>
    <row r="131" spans="1:5">
      <c r="A131" s="33">
        <v>43606</v>
      </c>
      <c r="B131" s="9">
        <v>305.9</v>
      </c>
      <c r="C131" s="9">
        <f t="shared" ref="C131:C194" si="4">(B131-B130)/B130</f>
        <v>-0.00358306188925089</v>
      </c>
      <c r="D131" s="9">
        <v>11709.1</v>
      </c>
      <c r="E131" s="9">
        <f t="shared" si="3"/>
        <v>-0.0100733413649525</v>
      </c>
    </row>
    <row r="132" spans="1:5">
      <c r="A132" s="33">
        <v>43607</v>
      </c>
      <c r="B132" s="9">
        <v>299.75</v>
      </c>
      <c r="C132" s="9">
        <f t="shared" si="4"/>
        <v>-0.0201046093494605</v>
      </c>
      <c r="D132" s="9">
        <v>11737.9</v>
      </c>
      <c r="E132" s="9">
        <f t="shared" ref="E132:E195" si="5">(D132-D131)/D131</f>
        <v>0.00245962541954542</v>
      </c>
    </row>
    <row r="133" spans="1:5">
      <c r="A133" s="33">
        <v>43608</v>
      </c>
      <c r="B133" s="9">
        <v>288.2</v>
      </c>
      <c r="C133" s="9">
        <f t="shared" si="4"/>
        <v>-0.0385321100917432</v>
      </c>
      <c r="D133" s="9">
        <v>11657.05</v>
      </c>
      <c r="E133" s="9">
        <f t="shared" si="5"/>
        <v>-0.00688794418081602</v>
      </c>
    </row>
    <row r="134" spans="1:5">
      <c r="A134" s="33">
        <v>43609</v>
      </c>
      <c r="B134" s="9">
        <v>290.45</v>
      </c>
      <c r="C134" s="9">
        <f t="shared" si="4"/>
        <v>0.00780707841776544</v>
      </c>
      <c r="D134" s="9">
        <v>11844.1</v>
      </c>
      <c r="E134" s="9">
        <f t="shared" si="5"/>
        <v>0.0160460837004217</v>
      </c>
    </row>
    <row r="135" spans="1:5">
      <c r="A135" s="33">
        <v>43612</v>
      </c>
      <c r="B135" s="9">
        <v>290.85</v>
      </c>
      <c r="C135" s="9">
        <f t="shared" si="4"/>
        <v>0.00137717335169576</v>
      </c>
      <c r="D135" s="9">
        <v>11924.75</v>
      </c>
      <c r="E135" s="9">
        <f t="shared" si="5"/>
        <v>0.00680929745611736</v>
      </c>
    </row>
    <row r="136" spans="1:5">
      <c r="A136" s="33">
        <v>43613</v>
      </c>
      <c r="B136" s="9">
        <v>288.9</v>
      </c>
      <c r="C136" s="9">
        <f t="shared" si="4"/>
        <v>-0.00670448684889134</v>
      </c>
      <c r="D136" s="9">
        <v>11928.75</v>
      </c>
      <c r="E136" s="9">
        <f t="shared" si="5"/>
        <v>0.000335436801610097</v>
      </c>
    </row>
    <row r="137" spans="1:5">
      <c r="A137" s="33">
        <v>43614</v>
      </c>
      <c r="B137" s="9">
        <v>288.1</v>
      </c>
      <c r="C137" s="9">
        <f t="shared" si="4"/>
        <v>-0.00276912426445121</v>
      </c>
      <c r="D137" s="9">
        <v>11861.1</v>
      </c>
      <c r="E137" s="9">
        <f t="shared" si="5"/>
        <v>-0.00567117258723669</v>
      </c>
    </row>
    <row r="138" spans="1:5">
      <c r="A138" s="33">
        <v>43615</v>
      </c>
      <c r="B138" s="9">
        <v>288.65</v>
      </c>
      <c r="C138" s="9">
        <f t="shared" si="4"/>
        <v>0.00190905935439068</v>
      </c>
      <c r="D138" s="9">
        <v>11945.9</v>
      </c>
      <c r="E138" s="9">
        <f t="shared" si="5"/>
        <v>0.00714942121725635</v>
      </c>
    </row>
    <row r="139" spans="1:5">
      <c r="A139" s="33">
        <v>43616</v>
      </c>
      <c r="B139" s="9">
        <v>278.55</v>
      </c>
      <c r="C139" s="9">
        <f t="shared" si="4"/>
        <v>-0.0349904728910444</v>
      </c>
      <c r="D139" s="9">
        <v>11922.8</v>
      </c>
      <c r="E139" s="9">
        <f t="shared" si="5"/>
        <v>-0.00193371784461617</v>
      </c>
    </row>
    <row r="140" spans="1:5">
      <c r="A140" s="33">
        <v>43619</v>
      </c>
      <c r="B140" s="9">
        <v>278.55</v>
      </c>
      <c r="C140" s="9">
        <f t="shared" si="4"/>
        <v>0</v>
      </c>
      <c r="D140" s="9">
        <v>12088.55</v>
      </c>
      <c r="E140" s="9">
        <f t="shared" si="5"/>
        <v>0.0139019357868957</v>
      </c>
    </row>
    <row r="141" spans="1:5">
      <c r="A141" s="33">
        <v>43620</v>
      </c>
      <c r="B141" s="9">
        <v>279.25</v>
      </c>
      <c r="C141" s="9">
        <f t="shared" si="4"/>
        <v>0.00251301382157598</v>
      </c>
      <c r="D141" s="9">
        <v>12021.65</v>
      </c>
      <c r="E141" s="9">
        <f t="shared" si="5"/>
        <v>-0.00553416249260661</v>
      </c>
    </row>
    <row r="142" spans="1:5">
      <c r="A142" s="33">
        <v>43622</v>
      </c>
      <c r="B142" s="9">
        <v>275.75</v>
      </c>
      <c r="C142" s="9">
        <f t="shared" si="4"/>
        <v>-0.0125335720680394</v>
      </c>
      <c r="D142" s="9">
        <v>11843.75</v>
      </c>
      <c r="E142" s="9">
        <f t="shared" si="5"/>
        <v>-0.0147983013978946</v>
      </c>
    </row>
    <row r="143" spans="1:5">
      <c r="A143" s="33">
        <v>43623</v>
      </c>
      <c r="B143" s="9">
        <v>275.25</v>
      </c>
      <c r="C143" s="9">
        <f t="shared" si="4"/>
        <v>-0.00181323662737987</v>
      </c>
      <c r="D143" s="9">
        <v>11870.65</v>
      </c>
      <c r="E143" s="9">
        <f t="shared" si="5"/>
        <v>0.00227124010554087</v>
      </c>
    </row>
    <row r="144" spans="1:5">
      <c r="A144" s="33">
        <v>43626</v>
      </c>
      <c r="B144" s="9">
        <v>279.4</v>
      </c>
      <c r="C144" s="9">
        <f t="shared" si="4"/>
        <v>0.0150772025431425</v>
      </c>
      <c r="D144" s="9">
        <v>11922.7</v>
      </c>
      <c r="E144" s="9">
        <f t="shared" si="5"/>
        <v>0.004384764103061</v>
      </c>
    </row>
    <row r="145" spans="1:5">
      <c r="A145" s="33">
        <v>43627</v>
      </c>
      <c r="B145" s="9">
        <v>279.85</v>
      </c>
      <c r="C145" s="9">
        <f t="shared" si="4"/>
        <v>0.00161059413027933</v>
      </c>
      <c r="D145" s="9">
        <v>11965.6</v>
      </c>
      <c r="E145" s="9">
        <f t="shared" si="5"/>
        <v>0.00359817826499028</v>
      </c>
    </row>
    <row r="146" spans="1:5">
      <c r="A146" s="33">
        <v>43628</v>
      </c>
      <c r="B146" s="9">
        <v>279.95</v>
      </c>
      <c r="C146" s="9">
        <f t="shared" si="4"/>
        <v>0.000357334286224641</v>
      </c>
      <c r="D146" s="9">
        <v>11906.2</v>
      </c>
      <c r="E146" s="9">
        <f t="shared" si="5"/>
        <v>-0.00496423079494548</v>
      </c>
    </row>
    <row r="147" spans="1:5">
      <c r="A147" s="33">
        <v>43629</v>
      </c>
      <c r="B147" s="9">
        <v>280.6</v>
      </c>
      <c r="C147" s="9">
        <f t="shared" si="4"/>
        <v>0.00232184318628339</v>
      </c>
      <c r="D147" s="9">
        <v>11914.05</v>
      </c>
      <c r="E147" s="9">
        <f t="shared" si="5"/>
        <v>0.000659320354101102</v>
      </c>
    </row>
    <row r="148" spans="1:5">
      <c r="A148" s="33">
        <v>43630</v>
      </c>
      <c r="B148" s="9">
        <v>278.05</v>
      </c>
      <c r="C148" s="9">
        <f t="shared" si="4"/>
        <v>-0.00908766928011408</v>
      </c>
      <c r="D148" s="9">
        <v>11823.3</v>
      </c>
      <c r="E148" s="9">
        <f t="shared" si="5"/>
        <v>-0.00761705717199441</v>
      </c>
    </row>
    <row r="149" spans="1:5">
      <c r="A149" s="33">
        <v>43633</v>
      </c>
      <c r="B149" s="9">
        <v>275</v>
      </c>
      <c r="C149" s="9">
        <f t="shared" si="4"/>
        <v>-0.0109692501348679</v>
      </c>
      <c r="D149" s="9">
        <v>11672.15</v>
      </c>
      <c r="E149" s="9">
        <f t="shared" si="5"/>
        <v>-0.0127840788950631</v>
      </c>
    </row>
    <row r="150" spans="1:5">
      <c r="A150" s="33">
        <v>43634</v>
      </c>
      <c r="B150" s="9">
        <v>275.1</v>
      </c>
      <c r="C150" s="9">
        <f t="shared" si="4"/>
        <v>0.000363636363636446</v>
      </c>
      <c r="D150" s="9">
        <v>11691.5</v>
      </c>
      <c r="E150" s="9">
        <f t="shared" si="5"/>
        <v>0.00165779226620634</v>
      </c>
    </row>
    <row r="151" spans="1:5">
      <c r="A151" s="33">
        <v>43635</v>
      </c>
      <c r="B151" s="9">
        <v>277.2</v>
      </c>
      <c r="C151" s="9">
        <f t="shared" si="4"/>
        <v>0.00763358778625942</v>
      </c>
      <c r="D151" s="9">
        <v>11691.45</v>
      </c>
      <c r="E151" s="9">
        <f t="shared" si="5"/>
        <v>-4.27661121321237e-6</v>
      </c>
    </row>
    <row r="152" spans="1:5">
      <c r="A152" s="33">
        <v>43636</v>
      </c>
      <c r="B152" s="9">
        <v>277</v>
      </c>
      <c r="C152" s="9">
        <f t="shared" si="4"/>
        <v>-0.000721500721500681</v>
      </c>
      <c r="D152" s="9">
        <v>11831.75</v>
      </c>
      <c r="E152" s="9">
        <f t="shared" si="5"/>
        <v>0.0120002223847341</v>
      </c>
    </row>
    <row r="153" spans="1:5">
      <c r="A153" s="33">
        <v>43637</v>
      </c>
      <c r="B153" s="9">
        <v>274.25</v>
      </c>
      <c r="C153" s="9">
        <f t="shared" si="4"/>
        <v>-0.00992779783393502</v>
      </c>
      <c r="D153" s="9">
        <v>11724.1</v>
      </c>
      <c r="E153" s="9">
        <f t="shared" si="5"/>
        <v>-0.0090984004902064</v>
      </c>
    </row>
    <row r="154" spans="1:5">
      <c r="A154" s="33">
        <v>43640</v>
      </c>
      <c r="B154" s="9">
        <v>276.25</v>
      </c>
      <c r="C154" s="9">
        <f t="shared" si="4"/>
        <v>0.0072926162260711</v>
      </c>
      <c r="D154" s="9">
        <v>11699.65</v>
      </c>
      <c r="E154" s="9">
        <f t="shared" si="5"/>
        <v>-0.00208544792350805</v>
      </c>
    </row>
    <row r="155" spans="1:5">
      <c r="A155" s="33">
        <v>43641</v>
      </c>
      <c r="B155" s="9">
        <v>278.5</v>
      </c>
      <c r="C155" s="9">
        <f t="shared" si="4"/>
        <v>0.0081447963800905</v>
      </c>
      <c r="D155" s="9">
        <v>11796.45</v>
      </c>
      <c r="E155" s="9">
        <f t="shared" si="5"/>
        <v>0.00827375177889946</v>
      </c>
    </row>
    <row r="156" spans="1:5">
      <c r="A156" s="33">
        <v>43642</v>
      </c>
      <c r="B156" s="9">
        <v>277.4</v>
      </c>
      <c r="C156" s="9">
        <f t="shared" si="4"/>
        <v>-0.00394973070017962</v>
      </c>
      <c r="D156" s="9">
        <v>11847.55</v>
      </c>
      <c r="E156" s="9">
        <f t="shared" si="5"/>
        <v>0.00433181168910974</v>
      </c>
    </row>
    <row r="157" spans="1:5">
      <c r="A157" s="33">
        <v>43643</v>
      </c>
      <c r="B157" s="9">
        <v>273.5</v>
      </c>
      <c r="C157" s="9">
        <f t="shared" si="4"/>
        <v>-0.014059120403749</v>
      </c>
      <c r="D157" s="9">
        <v>11841.55</v>
      </c>
      <c r="E157" s="9">
        <f t="shared" si="5"/>
        <v>-0.000506433819650476</v>
      </c>
    </row>
    <row r="158" spans="1:5">
      <c r="A158" s="33">
        <v>43644</v>
      </c>
      <c r="B158" s="9">
        <v>273.85</v>
      </c>
      <c r="C158" s="9">
        <f t="shared" si="4"/>
        <v>0.0012797074954297</v>
      </c>
      <c r="D158" s="9">
        <v>11788.85</v>
      </c>
      <c r="E158" s="9">
        <f t="shared" si="5"/>
        <v>-0.00445043089798201</v>
      </c>
    </row>
    <row r="159" spans="1:5">
      <c r="A159" s="33">
        <v>43647</v>
      </c>
      <c r="B159" s="9">
        <v>274.95</v>
      </c>
      <c r="C159" s="9">
        <f t="shared" si="4"/>
        <v>0.00401679751688868</v>
      </c>
      <c r="D159" s="9">
        <v>11865.6</v>
      </c>
      <c r="E159" s="9">
        <f t="shared" si="5"/>
        <v>0.0065103890540638</v>
      </c>
    </row>
    <row r="160" spans="1:5">
      <c r="A160" s="33">
        <v>43648</v>
      </c>
      <c r="B160" s="9">
        <v>273.85</v>
      </c>
      <c r="C160" s="9">
        <f t="shared" si="4"/>
        <v>-0.0040007274049826</v>
      </c>
      <c r="D160" s="9">
        <v>11910.3</v>
      </c>
      <c r="E160" s="9">
        <f t="shared" si="5"/>
        <v>0.00376719255663421</v>
      </c>
    </row>
    <row r="161" spans="1:5">
      <c r="A161" s="33">
        <v>43649</v>
      </c>
      <c r="B161" s="9">
        <v>276.7</v>
      </c>
      <c r="C161" s="9">
        <f t="shared" si="4"/>
        <v>0.0104071572028481</v>
      </c>
      <c r="D161" s="9">
        <v>11916.75</v>
      </c>
      <c r="E161" s="9">
        <f t="shared" si="5"/>
        <v>0.000541548071837043</v>
      </c>
    </row>
    <row r="162" spans="1:5">
      <c r="A162" s="33">
        <v>43650</v>
      </c>
      <c r="B162" s="9">
        <v>277.65</v>
      </c>
      <c r="C162" s="9">
        <f t="shared" si="4"/>
        <v>0.00343332128659194</v>
      </c>
      <c r="D162" s="9">
        <v>11946.75</v>
      </c>
      <c r="E162" s="9">
        <f t="shared" si="5"/>
        <v>0.00251746491283278</v>
      </c>
    </row>
    <row r="163" spans="1:5">
      <c r="A163" s="33">
        <v>43651</v>
      </c>
      <c r="B163" s="9">
        <v>279.45</v>
      </c>
      <c r="C163" s="9">
        <f t="shared" si="4"/>
        <v>0.00648298217179907</v>
      </c>
      <c r="D163" s="9">
        <v>11811.15</v>
      </c>
      <c r="E163" s="9">
        <f t="shared" si="5"/>
        <v>-0.0113503672546927</v>
      </c>
    </row>
    <row r="164" spans="1:5">
      <c r="A164" s="33">
        <v>43654</v>
      </c>
      <c r="B164" s="9">
        <v>277.45</v>
      </c>
      <c r="C164" s="9">
        <f t="shared" si="4"/>
        <v>-0.00715691536947576</v>
      </c>
      <c r="D164" s="9">
        <v>11558.6</v>
      </c>
      <c r="E164" s="9">
        <f t="shared" si="5"/>
        <v>-0.0213823378756513</v>
      </c>
    </row>
    <row r="165" spans="1:5">
      <c r="A165" s="33">
        <v>43655</v>
      </c>
      <c r="B165" s="9">
        <v>273.1</v>
      </c>
      <c r="C165" s="9">
        <f t="shared" si="4"/>
        <v>-0.0156785006307442</v>
      </c>
      <c r="D165" s="9">
        <v>11555.9</v>
      </c>
      <c r="E165" s="9">
        <f t="shared" si="5"/>
        <v>-0.000233592303566239</v>
      </c>
    </row>
    <row r="166" spans="1:5">
      <c r="A166" s="33">
        <v>43656</v>
      </c>
      <c r="B166" s="9">
        <v>273.15</v>
      </c>
      <c r="C166" s="9">
        <f t="shared" si="4"/>
        <v>0.000183083119736194</v>
      </c>
      <c r="D166" s="9">
        <v>11498.9</v>
      </c>
      <c r="E166" s="9">
        <f t="shared" si="5"/>
        <v>-0.00493254527990031</v>
      </c>
    </row>
    <row r="167" spans="1:5">
      <c r="A167" s="33">
        <v>43657</v>
      </c>
      <c r="B167" s="9">
        <v>275.65</v>
      </c>
      <c r="C167" s="9">
        <f t="shared" si="4"/>
        <v>0.00915248032216731</v>
      </c>
      <c r="D167" s="9">
        <v>11582.9</v>
      </c>
      <c r="E167" s="9">
        <f t="shared" si="5"/>
        <v>0.00730504656967188</v>
      </c>
    </row>
    <row r="168" spans="1:5">
      <c r="A168" s="33">
        <v>43658</v>
      </c>
      <c r="B168" s="9">
        <v>275.05</v>
      </c>
      <c r="C168" s="9">
        <f t="shared" si="4"/>
        <v>-0.00217667331761279</v>
      </c>
      <c r="D168" s="9">
        <v>11552.5</v>
      </c>
      <c r="E168" s="9">
        <f t="shared" si="5"/>
        <v>-0.00262455861658131</v>
      </c>
    </row>
    <row r="169" spans="1:5">
      <c r="A169" s="33">
        <v>43661</v>
      </c>
      <c r="B169" s="9">
        <v>270.95</v>
      </c>
      <c r="C169" s="9">
        <f t="shared" si="4"/>
        <v>-0.0149063806580623</v>
      </c>
      <c r="D169" s="9">
        <v>11588.35</v>
      </c>
      <c r="E169" s="9">
        <f t="shared" si="5"/>
        <v>0.00310322441030083</v>
      </c>
    </row>
    <row r="170" spans="1:5">
      <c r="A170" s="33">
        <v>43662</v>
      </c>
      <c r="B170" s="9">
        <v>271.95</v>
      </c>
      <c r="C170" s="9">
        <f t="shared" si="4"/>
        <v>0.00369071784462078</v>
      </c>
      <c r="D170" s="9">
        <v>11662.6</v>
      </c>
      <c r="E170" s="9">
        <f t="shared" si="5"/>
        <v>0.00640729698360854</v>
      </c>
    </row>
    <row r="171" spans="1:5">
      <c r="A171" s="33">
        <v>43663</v>
      </c>
      <c r="B171" s="9">
        <v>272.9</v>
      </c>
      <c r="C171" s="9">
        <f t="shared" si="4"/>
        <v>0.00349328920757488</v>
      </c>
      <c r="D171" s="9">
        <v>11687.5</v>
      </c>
      <c r="E171" s="9">
        <f t="shared" si="5"/>
        <v>0.00213502992471658</v>
      </c>
    </row>
    <row r="172" spans="1:5">
      <c r="A172" s="33">
        <v>43664</v>
      </c>
      <c r="B172" s="9">
        <v>273</v>
      </c>
      <c r="C172" s="9">
        <f t="shared" si="4"/>
        <v>0.000366434591425514</v>
      </c>
      <c r="D172" s="9">
        <v>11596.9</v>
      </c>
      <c r="E172" s="9">
        <f t="shared" si="5"/>
        <v>-0.00775187165775404</v>
      </c>
    </row>
    <row r="173" spans="1:5">
      <c r="A173" s="33">
        <v>43665</v>
      </c>
      <c r="B173" s="9">
        <v>268.3</v>
      </c>
      <c r="C173" s="9">
        <f t="shared" si="4"/>
        <v>-0.0172161172161172</v>
      </c>
      <c r="D173" s="9">
        <v>11419.25</v>
      </c>
      <c r="E173" s="9">
        <f t="shared" si="5"/>
        <v>-0.0153187489760194</v>
      </c>
    </row>
    <row r="174" spans="1:5">
      <c r="A174" s="33">
        <v>43668</v>
      </c>
      <c r="B174" s="9">
        <v>264.4</v>
      </c>
      <c r="C174" s="9">
        <f t="shared" si="4"/>
        <v>-0.0145359672008946</v>
      </c>
      <c r="D174" s="9">
        <v>11346.2</v>
      </c>
      <c r="E174" s="9">
        <f t="shared" si="5"/>
        <v>-0.0063970926286752</v>
      </c>
    </row>
    <row r="175" spans="1:5">
      <c r="A175" s="33">
        <v>43669</v>
      </c>
      <c r="B175" s="9">
        <v>270.65</v>
      </c>
      <c r="C175" s="9">
        <f t="shared" si="4"/>
        <v>0.0236384266263238</v>
      </c>
      <c r="D175" s="9">
        <v>11331.05</v>
      </c>
      <c r="E175" s="9">
        <f t="shared" si="5"/>
        <v>-0.0013352488057677</v>
      </c>
    </row>
    <row r="176" spans="1:5">
      <c r="A176" s="33">
        <v>43670</v>
      </c>
      <c r="B176" s="9">
        <v>270.85</v>
      </c>
      <c r="C176" s="9">
        <f t="shared" si="4"/>
        <v>0.000738961758729154</v>
      </c>
      <c r="D176" s="9">
        <v>11271.3</v>
      </c>
      <c r="E176" s="9">
        <f t="shared" si="5"/>
        <v>-0.00527312120235989</v>
      </c>
    </row>
    <row r="177" spans="1:5">
      <c r="A177" s="33">
        <v>43671</v>
      </c>
      <c r="B177" s="9">
        <v>267.85</v>
      </c>
      <c r="C177" s="9">
        <f t="shared" si="4"/>
        <v>-0.0110762414620639</v>
      </c>
      <c r="D177" s="9">
        <v>11252.15</v>
      </c>
      <c r="E177" s="9">
        <f t="shared" si="5"/>
        <v>-0.00169900543859179</v>
      </c>
    </row>
    <row r="178" spans="1:5">
      <c r="A178" s="33">
        <v>43672</v>
      </c>
      <c r="B178" s="9">
        <v>270.4</v>
      </c>
      <c r="C178" s="9">
        <f t="shared" si="4"/>
        <v>0.00952025387343645</v>
      </c>
      <c r="D178" s="9">
        <v>11284.3</v>
      </c>
      <c r="E178" s="9">
        <f t="shared" si="5"/>
        <v>0.00285723172904731</v>
      </c>
    </row>
    <row r="179" spans="1:5">
      <c r="A179" s="33">
        <v>43675</v>
      </c>
      <c r="B179" s="9">
        <v>267.75</v>
      </c>
      <c r="C179" s="9">
        <f t="shared" si="4"/>
        <v>-0.00980029585798808</v>
      </c>
      <c r="D179" s="9">
        <v>11189.2</v>
      </c>
      <c r="E179" s="9">
        <f t="shared" si="5"/>
        <v>-0.00842763840025509</v>
      </c>
    </row>
    <row r="180" spans="1:5">
      <c r="A180" s="33">
        <v>43676</v>
      </c>
      <c r="B180" s="9">
        <v>268.9</v>
      </c>
      <c r="C180" s="9">
        <f t="shared" si="4"/>
        <v>0.0042950513538748</v>
      </c>
      <c r="D180" s="9">
        <v>11085.4</v>
      </c>
      <c r="E180" s="9">
        <f t="shared" si="5"/>
        <v>-0.00927680263110867</v>
      </c>
    </row>
    <row r="181" spans="1:5">
      <c r="A181" s="33">
        <v>43677</v>
      </c>
      <c r="B181" s="9">
        <v>270.2</v>
      </c>
      <c r="C181" s="9">
        <f t="shared" si="4"/>
        <v>0.00483451097062109</v>
      </c>
      <c r="D181" s="9">
        <v>11118</v>
      </c>
      <c r="E181" s="9">
        <f t="shared" si="5"/>
        <v>0.00294080502282285</v>
      </c>
    </row>
    <row r="182" spans="1:5">
      <c r="A182" s="33">
        <v>43678</v>
      </c>
      <c r="B182" s="9">
        <v>267.55</v>
      </c>
      <c r="C182" s="9">
        <f t="shared" si="4"/>
        <v>-0.00980754996299029</v>
      </c>
      <c r="D182" s="9">
        <v>10980</v>
      </c>
      <c r="E182" s="9">
        <f t="shared" si="5"/>
        <v>-0.0124123043712898</v>
      </c>
    </row>
    <row r="183" spans="1:5">
      <c r="A183" s="33">
        <v>43679</v>
      </c>
      <c r="B183" s="9">
        <v>264.5</v>
      </c>
      <c r="C183" s="9">
        <f t="shared" si="4"/>
        <v>-0.0113997383666605</v>
      </c>
      <c r="D183" s="9">
        <v>10997.35</v>
      </c>
      <c r="E183" s="9">
        <f t="shared" si="5"/>
        <v>0.00158014571949001</v>
      </c>
    </row>
    <row r="184" spans="1:5">
      <c r="A184" s="33">
        <v>43682</v>
      </c>
      <c r="B184" s="9">
        <v>259.8</v>
      </c>
      <c r="C184" s="9">
        <f t="shared" si="4"/>
        <v>-0.0177693761814744</v>
      </c>
      <c r="D184" s="9">
        <v>10862.6</v>
      </c>
      <c r="E184" s="9">
        <f t="shared" si="5"/>
        <v>-0.0122529518474905</v>
      </c>
    </row>
    <row r="185" spans="1:5">
      <c r="A185" s="33">
        <v>43683</v>
      </c>
      <c r="B185" s="9">
        <v>258.9</v>
      </c>
      <c r="C185" s="9">
        <f t="shared" si="4"/>
        <v>-0.00346420323325648</v>
      </c>
      <c r="D185" s="9">
        <v>10948.25</v>
      </c>
      <c r="E185" s="9">
        <f t="shared" si="5"/>
        <v>0.00788485261355473</v>
      </c>
    </row>
    <row r="186" spans="1:5">
      <c r="A186" s="33">
        <v>43684</v>
      </c>
      <c r="B186" s="9">
        <v>253.65</v>
      </c>
      <c r="C186" s="9">
        <f t="shared" si="4"/>
        <v>-0.0202780996523753</v>
      </c>
      <c r="D186" s="9">
        <v>10855.5</v>
      </c>
      <c r="E186" s="9">
        <f t="shared" si="5"/>
        <v>-0.00847167355513438</v>
      </c>
    </row>
    <row r="187" spans="1:5">
      <c r="A187" s="33">
        <v>43685</v>
      </c>
      <c r="B187" s="9">
        <v>257.75</v>
      </c>
      <c r="C187" s="9">
        <f t="shared" si="4"/>
        <v>0.0161640055194165</v>
      </c>
      <c r="D187" s="9">
        <v>11032.45</v>
      </c>
      <c r="E187" s="9">
        <f t="shared" si="5"/>
        <v>0.0163004928377321</v>
      </c>
    </row>
    <row r="188" spans="1:5">
      <c r="A188" s="33">
        <v>43686</v>
      </c>
      <c r="B188" s="9">
        <v>254.2</v>
      </c>
      <c r="C188" s="9">
        <f t="shared" si="4"/>
        <v>-0.0137730358874879</v>
      </c>
      <c r="D188" s="9">
        <v>11109.65</v>
      </c>
      <c r="E188" s="9">
        <f t="shared" si="5"/>
        <v>0.00699753907790191</v>
      </c>
    </row>
    <row r="189" spans="1:5">
      <c r="A189" s="33">
        <v>43690</v>
      </c>
      <c r="B189" s="9">
        <v>246.3</v>
      </c>
      <c r="C189" s="9">
        <f t="shared" si="4"/>
        <v>-0.0310778914240754</v>
      </c>
      <c r="D189" s="9">
        <v>10925.85</v>
      </c>
      <c r="E189" s="9">
        <f t="shared" si="5"/>
        <v>-0.016544175559086</v>
      </c>
    </row>
    <row r="190" spans="1:5">
      <c r="A190" s="33">
        <v>43691</v>
      </c>
      <c r="B190" s="9">
        <v>248.75</v>
      </c>
      <c r="C190" s="9">
        <f t="shared" si="4"/>
        <v>0.00994721883881441</v>
      </c>
      <c r="D190" s="9">
        <v>11029.4</v>
      </c>
      <c r="E190" s="9">
        <f t="shared" si="5"/>
        <v>0.00947752348787502</v>
      </c>
    </row>
    <row r="191" spans="1:5">
      <c r="A191" s="33">
        <v>43693</v>
      </c>
      <c r="B191" s="9">
        <v>253</v>
      </c>
      <c r="C191" s="9">
        <f t="shared" si="4"/>
        <v>0.0170854271356784</v>
      </c>
      <c r="D191" s="9">
        <v>11047.8</v>
      </c>
      <c r="E191" s="9">
        <f t="shared" si="5"/>
        <v>0.00166826844615298</v>
      </c>
    </row>
    <row r="192" spans="1:5">
      <c r="A192" s="33">
        <v>43696</v>
      </c>
      <c r="B192" s="9">
        <v>251.55</v>
      </c>
      <c r="C192" s="9">
        <f t="shared" si="4"/>
        <v>-0.00573122529644264</v>
      </c>
      <c r="D192" s="9">
        <v>11053.9</v>
      </c>
      <c r="E192" s="9">
        <f t="shared" si="5"/>
        <v>0.000552146128641029</v>
      </c>
    </row>
    <row r="193" spans="1:5">
      <c r="A193" s="33">
        <v>43697</v>
      </c>
      <c r="B193" s="9">
        <v>246.5</v>
      </c>
      <c r="C193" s="9">
        <f t="shared" si="4"/>
        <v>-0.0200755317034387</v>
      </c>
      <c r="D193" s="9">
        <v>11017</v>
      </c>
      <c r="E193" s="9">
        <f t="shared" si="5"/>
        <v>-0.00333818833171999</v>
      </c>
    </row>
    <row r="194" spans="1:5">
      <c r="A194" s="33">
        <v>43698</v>
      </c>
      <c r="B194" s="9">
        <v>241.45</v>
      </c>
      <c r="C194" s="9">
        <f t="shared" si="4"/>
        <v>-0.0204868154158215</v>
      </c>
      <c r="D194" s="9">
        <v>10918.7</v>
      </c>
      <c r="E194" s="9">
        <f t="shared" si="5"/>
        <v>-0.00892257420350361</v>
      </c>
    </row>
    <row r="195" spans="1:5">
      <c r="A195" s="33">
        <v>43699</v>
      </c>
      <c r="B195" s="9">
        <v>240.05</v>
      </c>
      <c r="C195" s="9">
        <f t="shared" ref="C195:C220" si="6">(B195-B194)/B194</f>
        <v>-0.00579830192586447</v>
      </c>
      <c r="D195" s="9">
        <v>10741.35</v>
      </c>
      <c r="E195" s="9">
        <f t="shared" si="5"/>
        <v>-0.0162427761546705</v>
      </c>
    </row>
    <row r="196" spans="1:5">
      <c r="A196" s="33">
        <v>43700</v>
      </c>
      <c r="B196" s="9">
        <v>236.1</v>
      </c>
      <c r="C196" s="9">
        <f t="shared" si="6"/>
        <v>-0.0164549052280776</v>
      </c>
      <c r="D196" s="9">
        <v>10829.35</v>
      </c>
      <c r="E196" s="9">
        <f t="shared" ref="E196:E220" si="7">(D196-D195)/D195</f>
        <v>0.00819263872790664</v>
      </c>
    </row>
    <row r="197" spans="1:5">
      <c r="A197" s="33">
        <v>43703</v>
      </c>
      <c r="B197" s="9">
        <v>242.5</v>
      </c>
      <c r="C197" s="9">
        <f t="shared" si="6"/>
        <v>0.0271071579839051</v>
      </c>
      <c r="D197" s="9">
        <v>11057.85</v>
      </c>
      <c r="E197" s="9">
        <f t="shared" si="7"/>
        <v>0.0211000660242766</v>
      </c>
    </row>
    <row r="198" spans="1:5">
      <c r="A198" s="33">
        <v>43704</v>
      </c>
      <c r="B198" s="9">
        <v>245.5</v>
      </c>
      <c r="C198" s="9">
        <f t="shared" si="6"/>
        <v>0.0123711340206186</v>
      </c>
      <c r="D198" s="9">
        <v>11105.35</v>
      </c>
      <c r="E198" s="9">
        <f t="shared" si="7"/>
        <v>0.0042955909150513</v>
      </c>
    </row>
    <row r="199" spans="1:5">
      <c r="A199" s="33">
        <v>43705</v>
      </c>
      <c r="B199" s="9">
        <v>245.95</v>
      </c>
      <c r="C199" s="9">
        <f t="shared" si="6"/>
        <v>0.00183299389002032</v>
      </c>
      <c r="D199" s="9">
        <v>11046.1</v>
      </c>
      <c r="E199" s="9">
        <f t="shared" si="7"/>
        <v>-0.00533526633559501</v>
      </c>
    </row>
    <row r="200" spans="1:5">
      <c r="A200" s="33">
        <v>43706</v>
      </c>
      <c r="B200" s="9">
        <v>241.2</v>
      </c>
      <c r="C200" s="9">
        <f t="shared" si="6"/>
        <v>-0.0193128684692011</v>
      </c>
      <c r="D200" s="9">
        <v>10948.3</v>
      </c>
      <c r="E200" s="9">
        <f t="shared" si="7"/>
        <v>-0.00885380360489232</v>
      </c>
    </row>
    <row r="201" spans="1:5">
      <c r="A201" s="33">
        <v>43707</v>
      </c>
      <c r="B201" s="9">
        <v>245.65</v>
      </c>
      <c r="C201" s="9">
        <f t="shared" si="6"/>
        <v>0.0184494195688226</v>
      </c>
      <c r="D201" s="9">
        <v>11023.25</v>
      </c>
      <c r="E201" s="9">
        <f t="shared" si="7"/>
        <v>0.0068458116785255</v>
      </c>
    </row>
    <row r="202" spans="1:5">
      <c r="A202" s="33">
        <v>43711</v>
      </c>
      <c r="B202" s="9">
        <v>241.55</v>
      </c>
      <c r="C202" s="9">
        <f t="shared" si="6"/>
        <v>-0.0166904131894972</v>
      </c>
      <c r="D202" s="9">
        <v>10797.9</v>
      </c>
      <c r="E202" s="9">
        <f t="shared" si="7"/>
        <v>-0.02044315424217</v>
      </c>
    </row>
    <row r="203" spans="1:5">
      <c r="A203" s="33">
        <v>43712</v>
      </c>
      <c r="B203" s="9">
        <v>243.25</v>
      </c>
      <c r="C203" s="9">
        <f t="shared" si="6"/>
        <v>0.0070378803560339</v>
      </c>
      <c r="D203" s="9">
        <v>10844.65</v>
      </c>
      <c r="E203" s="9">
        <f t="shared" si="7"/>
        <v>0.00432954555978477</v>
      </c>
    </row>
    <row r="204" spans="1:5">
      <c r="A204" s="33">
        <v>43713</v>
      </c>
      <c r="B204" s="9">
        <v>244.25</v>
      </c>
      <c r="C204" s="9">
        <f t="shared" si="6"/>
        <v>0.00411099691675231</v>
      </c>
      <c r="D204" s="9">
        <v>10847.9</v>
      </c>
      <c r="E204" s="9">
        <f t="shared" si="7"/>
        <v>0.000299686942409391</v>
      </c>
    </row>
    <row r="205" spans="1:5">
      <c r="A205" s="33">
        <v>43714</v>
      </c>
      <c r="B205" s="9">
        <v>243.9</v>
      </c>
      <c r="C205" s="9">
        <f t="shared" si="6"/>
        <v>-0.00143295803480039</v>
      </c>
      <c r="D205" s="9">
        <v>10946.2</v>
      </c>
      <c r="E205" s="9">
        <f t="shared" si="7"/>
        <v>0.00906166170410873</v>
      </c>
    </row>
    <row r="206" spans="1:5">
      <c r="A206" s="33">
        <v>43717</v>
      </c>
      <c r="B206" s="9">
        <v>245.5</v>
      </c>
      <c r="C206" s="9">
        <f t="shared" si="6"/>
        <v>0.00656006560065598</v>
      </c>
      <c r="D206" s="9">
        <v>11003.05</v>
      </c>
      <c r="E206" s="9">
        <f t="shared" si="7"/>
        <v>0.00519358316127958</v>
      </c>
    </row>
    <row r="207" spans="1:5">
      <c r="A207" s="33">
        <v>43719</v>
      </c>
      <c r="B207" s="9">
        <v>243.75</v>
      </c>
      <c r="C207" s="9">
        <f t="shared" si="6"/>
        <v>-0.00712830957230143</v>
      </c>
      <c r="D207" s="9">
        <v>11035.7</v>
      </c>
      <c r="E207" s="9">
        <f t="shared" si="7"/>
        <v>0.00296735905044524</v>
      </c>
    </row>
    <row r="208" spans="1:5">
      <c r="A208" s="33">
        <v>43720</v>
      </c>
      <c r="B208" s="9">
        <v>240.75</v>
      </c>
      <c r="C208" s="9">
        <f t="shared" si="6"/>
        <v>-0.0123076923076923</v>
      </c>
      <c r="D208" s="9">
        <v>10982.8</v>
      </c>
      <c r="E208" s="9">
        <f t="shared" si="7"/>
        <v>-0.00479353371331238</v>
      </c>
    </row>
    <row r="209" spans="1:5">
      <c r="A209" s="33">
        <v>43721</v>
      </c>
      <c r="B209" s="9">
        <v>239.9</v>
      </c>
      <c r="C209" s="9">
        <f t="shared" si="6"/>
        <v>-0.00353063343717547</v>
      </c>
      <c r="D209" s="9">
        <v>11075.9</v>
      </c>
      <c r="E209" s="9">
        <f t="shared" si="7"/>
        <v>0.00847689113887172</v>
      </c>
    </row>
    <row r="210" spans="1:5">
      <c r="A210" s="33">
        <v>43724</v>
      </c>
      <c r="B210" s="9">
        <v>239.4</v>
      </c>
      <c r="C210" s="9">
        <f t="shared" si="6"/>
        <v>-0.00208420175072947</v>
      </c>
      <c r="D210" s="9">
        <v>11003.5</v>
      </c>
      <c r="E210" s="9">
        <f t="shared" si="7"/>
        <v>-0.00653671484935758</v>
      </c>
    </row>
    <row r="211" spans="1:5">
      <c r="A211" s="33">
        <v>43725</v>
      </c>
      <c r="B211" s="9">
        <v>237.2</v>
      </c>
      <c r="C211" s="9">
        <f t="shared" si="6"/>
        <v>-0.00918964076858821</v>
      </c>
      <c r="D211" s="9">
        <v>10817.6</v>
      </c>
      <c r="E211" s="9">
        <f t="shared" si="7"/>
        <v>-0.0168946244376789</v>
      </c>
    </row>
    <row r="212" spans="1:5">
      <c r="A212" s="33">
        <v>43726</v>
      </c>
      <c r="B212" s="9">
        <v>239.25</v>
      </c>
      <c r="C212" s="9">
        <f t="shared" si="6"/>
        <v>0.00864249578414845</v>
      </c>
      <c r="D212" s="9">
        <v>10840.65</v>
      </c>
      <c r="E212" s="9">
        <f t="shared" si="7"/>
        <v>0.00213078686584818</v>
      </c>
    </row>
    <row r="213" spans="1:5">
      <c r="A213" s="33">
        <v>43727</v>
      </c>
      <c r="B213" s="9">
        <v>236.7</v>
      </c>
      <c r="C213" s="9">
        <f t="shared" si="6"/>
        <v>-0.0106583072100314</v>
      </c>
      <c r="D213" s="9">
        <v>10704.8</v>
      </c>
      <c r="E213" s="9">
        <f t="shared" si="7"/>
        <v>-0.012531536393113</v>
      </c>
    </row>
    <row r="214" spans="1:5">
      <c r="A214" s="33">
        <v>43728</v>
      </c>
      <c r="B214" s="9">
        <v>238.05</v>
      </c>
      <c r="C214" s="9">
        <f t="shared" si="6"/>
        <v>0.00570342205323204</v>
      </c>
      <c r="D214" s="9">
        <v>11274.2</v>
      </c>
      <c r="E214" s="9">
        <f t="shared" si="7"/>
        <v>0.0531910918466484</v>
      </c>
    </row>
    <row r="215" spans="1:5">
      <c r="A215" s="33">
        <v>43731</v>
      </c>
      <c r="B215" s="9">
        <v>254.85</v>
      </c>
      <c r="C215" s="9">
        <f t="shared" si="6"/>
        <v>0.0705734089477</v>
      </c>
      <c r="D215" s="9">
        <v>11600.2</v>
      </c>
      <c r="E215" s="9">
        <f t="shared" si="7"/>
        <v>0.028915577158468</v>
      </c>
    </row>
    <row r="216" spans="1:5">
      <c r="A216" s="33">
        <v>43732</v>
      </c>
      <c r="B216" s="9">
        <v>256</v>
      </c>
      <c r="C216" s="9">
        <f t="shared" si="6"/>
        <v>0.00451245830880913</v>
      </c>
      <c r="D216" s="9">
        <v>11588.2</v>
      </c>
      <c r="E216" s="9">
        <f t="shared" si="7"/>
        <v>-0.00103446492301857</v>
      </c>
    </row>
    <row r="217" spans="1:5">
      <c r="A217" s="33">
        <v>43733</v>
      </c>
      <c r="B217" s="9">
        <v>247.55</v>
      </c>
      <c r="C217" s="9">
        <f t="shared" si="6"/>
        <v>-0.0330078125</v>
      </c>
      <c r="D217" s="9">
        <v>11440.2</v>
      </c>
      <c r="E217" s="9">
        <f t="shared" si="7"/>
        <v>-0.0127716125023731</v>
      </c>
    </row>
    <row r="218" spans="1:5">
      <c r="A218" s="33">
        <v>43734</v>
      </c>
      <c r="B218" s="9">
        <v>250.4</v>
      </c>
      <c r="C218" s="9">
        <f t="shared" si="6"/>
        <v>0.0115128256917794</v>
      </c>
      <c r="D218" s="9">
        <v>11571.2</v>
      </c>
      <c r="E218" s="9">
        <f t="shared" si="7"/>
        <v>0.0114508487613853</v>
      </c>
    </row>
    <row r="219" spans="1:5">
      <c r="A219" s="33">
        <v>43735</v>
      </c>
      <c r="B219" s="9">
        <v>252.95</v>
      </c>
      <c r="C219" s="9">
        <f t="shared" si="6"/>
        <v>0.0101837060702875</v>
      </c>
      <c r="D219" s="9">
        <v>11512.4</v>
      </c>
      <c r="E219" s="9">
        <f t="shared" si="7"/>
        <v>-0.00508158185840717</v>
      </c>
    </row>
    <row r="220" spans="1:5">
      <c r="A220" s="33">
        <v>43738</v>
      </c>
      <c r="B220" s="9">
        <v>259.85</v>
      </c>
      <c r="C220" s="9">
        <f t="shared" si="6"/>
        <v>0.027278118205179</v>
      </c>
      <c r="D220" s="9">
        <v>11474.45</v>
      </c>
      <c r="E220" s="9">
        <f t="shared" si="7"/>
        <v>-0.00329644557173126</v>
      </c>
    </row>
    <row r="221" spans="1:1">
      <c r="A221" s="34"/>
    </row>
    <row r="222" spans="1:1">
      <c r="A222" s="34"/>
    </row>
    <row r="223" spans="1:1">
      <c r="A223" s="34"/>
    </row>
    <row r="224" spans="1:1">
      <c r="A224" s="34"/>
    </row>
    <row r="225" spans="1:1">
      <c r="A225" s="34"/>
    </row>
    <row r="226" spans="1:1">
      <c r="A226" s="34"/>
    </row>
    <row r="227" spans="1:1">
      <c r="A227" s="34"/>
    </row>
    <row r="228" spans="1:1">
      <c r="A228" s="34"/>
    </row>
    <row r="229" spans="1:1">
      <c r="A229" s="34"/>
    </row>
    <row r="230" spans="1:1">
      <c r="A230" s="34"/>
    </row>
    <row r="231" spans="1:1">
      <c r="A231" s="34"/>
    </row>
    <row r="232" spans="1:1">
      <c r="A232" s="34"/>
    </row>
    <row r="233" spans="1:1">
      <c r="A233" s="34"/>
    </row>
    <row r="234" spans="1:1">
      <c r="A234" s="34"/>
    </row>
    <row r="235" spans="1:1">
      <c r="A235" s="34"/>
    </row>
    <row r="236" spans="1:1">
      <c r="A236" s="34"/>
    </row>
    <row r="237" spans="1:1">
      <c r="A237" s="34"/>
    </row>
    <row r="238" spans="1:1">
      <c r="A238" s="34"/>
    </row>
    <row r="239" spans="1:1">
      <c r="A239" s="34"/>
    </row>
    <row r="240" spans="1:1">
      <c r="A240" s="34"/>
    </row>
    <row r="241" spans="1:1">
      <c r="A241" s="34"/>
    </row>
    <row r="242" spans="1:1">
      <c r="A242" s="34"/>
    </row>
    <row r="243" spans="1:1">
      <c r="A243" s="34"/>
    </row>
    <row r="244" spans="1:1">
      <c r="A244" s="34"/>
    </row>
    <row r="245" spans="1:1">
      <c r="A245" s="3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5"/>
  <sheetViews>
    <sheetView workbookViewId="0">
      <selection activeCell="I17" sqref="I17"/>
    </sheetView>
  </sheetViews>
  <sheetFormatPr defaultColWidth="9" defaultRowHeight="14.4"/>
  <cols>
    <col min="1" max="1" width="10.287037037037" customWidth="1"/>
    <col min="2" max="5" width="9.28703703703704" customWidth="1"/>
    <col min="9" max="9" width="29.287037037037" customWidth="1"/>
    <col min="10" max="10" width="18.5740740740741" customWidth="1"/>
    <col min="11" max="11" width="18.1388888888889" customWidth="1"/>
  </cols>
  <sheetData>
    <row r="1" spans="1:5">
      <c r="A1" s="9" t="s">
        <v>0</v>
      </c>
      <c r="B1" s="9" t="s">
        <v>1</v>
      </c>
      <c r="C1" s="9" t="s">
        <v>22</v>
      </c>
      <c r="D1" s="9" t="s">
        <v>18</v>
      </c>
      <c r="E1" s="9" t="s">
        <v>19</v>
      </c>
    </row>
    <row r="2" spans="1:5">
      <c r="A2" s="33">
        <v>43413</v>
      </c>
      <c r="B2" s="9">
        <v>227.9</v>
      </c>
      <c r="C2" s="9"/>
      <c r="D2" s="9">
        <v>10585.2</v>
      </c>
      <c r="E2" s="9"/>
    </row>
    <row r="3" spans="1:5">
      <c r="A3" s="33">
        <v>43416</v>
      </c>
      <c r="B3" s="9">
        <v>223.05</v>
      </c>
      <c r="C3" s="9">
        <f t="shared" ref="C3:C66" si="0">(B3-B2)/B2</f>
        <v>-0.0212812637121544</v>
      </c>
      <c r="D3" s="9">
        <v>10482.2</v>
      </c>
      <c r="E3" s="9">
        <f>(D3-D2)/D2</f>
        <v>-0.0097305672070438</v>
      </c>
    </row>
    <row r="4" spans="1:11">
      <c r="A4" s="33">
        <v>43417</v>
      </c>
      <c r="B4" s="9">
        <v>225.45</v>
      </c>
      <c r="C4" s="9">
        <f t="shared" si="0"/>
        <v>0.0107599193006051</v>
      </c>
      <c r="D4" s="9">
        <v>10582.5</v>
      </c>
      <c r="E4" s="9">
        <f t="shared" ref="E4:E67" si="1">(D4-D3)/D3</f>
        <v>0.00956860201102815</v>
      </c>
      <c r="I4" s="9"/>
      <c r="J4" s="9" t="s">
        <v>26</v>
      </c>
      <c r="K4" s="9" t="s">
        <v>21</v>
      </c>
    </row>
    <row r="5" spans="1:11">
      <c r="A5" s="33">
        <v>43418</v>
      </c>
      <c r="B5" s="9">
        <v>222.4</v>
      </c>
      <c r="C5" s="9">
        <f t="shared" si="0"/>
        <v>-0.0135284985584386</v>
      </c>
      <c r="D5" s="9">
        <v>10576.3</v>
      </c>
      <c r="E5" s="9">
        <f t="shared" si="1"/>
        <v>-0.000585872903378288</v>
      </c>
      <c r="I5" s="9"/>
      <c r="J5" s="9"/>
      <c r="K5" s="9"/>
    </row>
    <row r="6" spans="1:11">
      <c r="A6" s="33">
        <v>43419</v>
      </c>
      <c r="B6" s="9">
        <v>205.85</v>
      </c>
      <c r="C6" s="9">
        <f t="shared" si="0"/>
        <v>-0.0744154676258993</v>
      </c>
      <c r="D6" s="9">
        <v>10616.7</v>
      </c>
      <c r="E6" s="9">
        <f t="shared" si="1"/>
        <v>0.00381986138819828</v>
      </c>
      <c r="I6" s="9" t="s">
        <v>7</v>
      </c>
      <c r="J6" s="13">
        <f>AVERAGE(C3:C220)</f>
        <v>-0.00636470079099841</v>
      </c>
      <c r="K6" s="13">
        <f>AVERAGE(E3:E220)</f>
        <v>0.000412589055231597</v>
      </c>
    </row>
    <row r="7" spans="1:11">
      <c r="A7" s="33">
        <v>43420</v>
      </c>
      <c r="B7" s="9">
        <v>191</v>
      </c>
      <c r="C7" s="9">
        <f t="shared" si="0"/>
        <v>-0.0721399076997814</v>
      </c>
      <c r="D7" s="9">
        <v>10682.2</v>
      </c>
      <c r="E7" s="9">
        <f t="shared" si="1"/>
        <v>0.006169525370407</v>
      </c>
      <c r="I7" s="9" t="s">
        <v>8</v>
      </c>
      <c r="J7" s="13">
        <f>_xlfn.STDEV.P(C3:C220)*252</f>
        <v>13.3316104159445</v>
      </c>
      <c r="K7" s="13">
        <f>_xlfn.STDEV.P(E3:E220)</f>
        <v>0.00924855601341002</v>
      </c>
    </row>
    <row r="8" spans="1:11">
      <c r="A8" s="33">
        <v>43423</v>
      </c>
      <c r="B8" s="9">
        <v>204.8</v>
      </c>
      <c r="C8" s="9">
        <f t="shared" si="0"/>
        <v>0.0722513089005236</v>
      </c>
      <c r="D8" s="9">
        <v>10763.4</v>
      </c>
      <c r="E8" s="9">
        <f t="shared" si="1"/>
        <v>0.00760143041695521</v>
      </c>
      <c r="I8" s="9" t="s">
        <v>9</v>
      </c>
      <c r="J8" s="13">
        <f>_xlfn.VAR.P(C3:C220)</f>
        <v>0.0027987502564015</v>
      </c>
      <c r="K8" s="13">
        <f>_xlfn.VAR.P(E3:E220)</f>
        <v>8.55357883331827e-5</v>
      </c>
    </row>
    <row r="9" spans="1:11">
      <c r="A9" s="33">
        <v>43424</v>
      </c>
      <c r="B9" s="9">
        <v>192.1</v>
      </c>
      <c r="C9" s="9">
        <f t="shared" si="0"/>
        <v>-0.0620117187500001</v>
      </c>
      <c r="D9" s="9">
        <v>10656.2</v>
      </c>
      <c r="E9" s="9">
        <f t="shared" si="1"/>
        <v>-0.00995967816860833</v>
      </c>
      <c r="I9" s="9" t="s">
        <v>10</v>
      </c>
      <c r="J9" s="9">
        <f>_xlfn.COVARIANCE.P(C3:C220,E3:E220)</f>
        <v>0.000136486207293348</v>
      </c>
      <c r="K9" s="9"/>
    </row>
    <row r="10" spans="1:11">
      <c r="A10" s="33">
        <v>43425</v>
      </c>
      <c r="B10" s="9">
        <v>198.15</v>
      </c>
      <c r="C10" s="9">
        <f t="shared" si="0"/>
        <v>0.0314940135346174</v>
      </c>
      <c r="D10" s="9">
        <v>10600.05</v>
      </c>
      <c r="E10" s="9">
        <f t="shared" si="1"/>
        <v>-0.00526923293481743</v>
      </c>
      <c r="I10" s="9" t="s">
        <v>11</v>
      </c>
      <c r="J10" s="9">
        <f>J9/K8</f>
        <v>1.59566200245564</v>
      </c>
      <c r="K10" s="9"/>
    </row>
    <row r="11" spans="1:11">
      <c r="A11" s="33">
        <v>43426</v>
      </c>
      <c r="B11" s="9">
        <v>195.55</v>
      </c>
      <c r="C11" s="9">
        <f t="shared" si="0"/>
        <v>-0.0131213726974514</v>
      </c>
      <c r="D11" s="9">
        <v>10526.75</v>
      </c>
      <c r="E11" s="9">
        <f t="shared" si="1"/>
        <v>-0.00691506172140691</v>
      </c>
      <c r="I11" s="9" t="s">
        <v>12</v>
      </c>
      <c r="J11" s="9">
        <f>INTERCEPT(C3:C220,E3:E220)</f>
        <v>-0.00702305346906055</v>
      </c>
      <c r="K11" s="9"/>
    </row>
    <row r="12" spans="1:11">
      <c r="A12" s="33">
        <v>43430</v>
      </c>
      <c r="B12" s="9">
        <v>187.9</v>
      </c>
      <c r="C12" s="9">
        <f t="shared" si="0"/>
        <v>-0.0391204295576579</v>
      </c>
      <c r="D12" s="9">
        <v>10628.6</v>
      </c>
      <c r="E12" s="9">
        <f t="shared" si="1"/>
        <v>0.00967535089177575</v>
      </c>
      <c r="I12" s="9" t="s">
        <v>13</v>
      </c>
      <c r="J12" s="9">
        <f>J10*K7</f>
        <v>0.014757569408181</v>
      </c>
      <c r="K12" s="9"/>
    </row>
    <row r="13" spans="1:11">
      <c r="A13" s="33">
        <v>43431</v>
      </c>
      <c r="B13" s="9">
        <v>182.65</v>
      </c>
      <c r="C13" s="9">
        <f t="shared" si="0"/>
        <v>-0.0279403938265035</v>
      </c>
      <c r="D13" s="9">
        <v>10685.6</v>
      </c>
      <c r="E13" s="9">
        <f t="shared" si="1"/>
        <v>0.00536288880943868</v>
      </c>
      <c r="I13" s="9" t="s">
        <v>14</v>
      </c>
      <c r="J13" s="9">
        <f>J7-J12</f>
        <v>13.3168528465363</v>
      </c>
      <c r="K13" s="9"/>
    </row>
    <row r="14" spans="1:11">
      <c r="A14" s="33">
        <v>43432</v>
      </c>
      <c r="B14" s="9">
        <v>162.1</v>
      </c>
      <c r="C14" s="9">
        <f t="shared" si="0"/>
        <v>-0.112510265535177</v>
      </c>
      <c r="D14" s="9">
        <v>10728.85</v>
      </c>
      <c r="E14" s="9">
        <f t="shared" si="1"/>
        <v>0.00404750318185221</v>
      </c>
      <c r="I14" s="9" t="s">
        <v>15</v>
      </c>
      <c r="J14" s="9">
        <f>J9/(J7*K7)</f>
        <v>0.00110696074575739</v>
      </c>
      <c r="K14" s="9"/>
    </row>
    <row r="15" spans="1:5">
      <c r="A15" s="33">
        <v>43433</v>
      </c>
      <c r="B15" s="9">
        <v>160.45</v>
      </c>
      <c r="C15" s="9">
        <f t="shared" si="0"/>
        <v>-0.0101789019123998</v>
      </c>
      <c r="D15" s="9">
        <v>10858.7</v>
      </c>
      <c r="E15" s="9">
        <f t="shared" si="1"/>
        <v>0.012102881483104</v>
      </c>
    </row>
    <row r="16" spans="1:5">
      <c r="A16" s="33">
        <v>43434</v>
      </c>
      <c r="B16" s="9">
        <v>169.8</v>
      </c>
      <c r="C16" s="9">
        <f t="shared" si="0"/>
        <v>0.0582736054845748</v>
      </c>
      <c r="D16" s="9">
        <v>10876.75</v>
      </c>
      <c r="E16" s="9">
        <f t="shared" si="1"/>
        <v>0.00166226159669199</v>
      </c>
    </row>
    <row r="17" spans="1:5">
      <c r="A17" s="33">
        <v>43437</v>
      </c>
      <c r="B17" s="9">
        <v>178</v>
      </c>
      <c r="C17" s="9">
        <f t="shared" si="0"/>
        <v>0.0482921083627797</v>
      </c>
      <c r="D17" s="9">
        <v>10883.75</v>
      </c>
      <c r="E17" s="9">
        <f t="shared" si="1"/>
        <v>0.000643574597191257</v>
      </c>
    </row>
    <row r="18" spans="1:5">
      <c r="A18" s="33">
        <v>43438</v>
      </c>
      <c r="B18" s="9">
        <v>176.5</v>
      </c>
      <c r="C18" s="9">
        <f t="shared" si="0"/>
        <v>-0.00842696629213483</v>
      </c>
      <c r="D18" s="9">
        <v>10869.5</v>
      </c>
      <c r="E18" s="9">
        <f t="shared" si="1"/>
        <v>-0.00130929137475594</v>
      </c>
    </row>
    <row r="19" spans="1:5">
      <c r="A19" s="33">
        <v>43439</v>
      </c>
      <c r="B19" s="9">
        <v>173.4</v>
      </c>
      <c r="C19" s="9">
        <f t="shared" si="0"/>
        <v>-0.0175637393767705</v>
      </c>
      <c r="D19" s="9">
        <v>10782.9</v>
      </c>
      <c r="E19" s="9">
        <f t="shared" si="1"/>
        <v>-0.00796724780348685</v>
      </c>
    </row>
    <row r="20" spans="1:5">
      <c r="A20" s="33">
        <v>43440</v>
      </c>
      <c r="B20" s="9">
        <v>168.45</v>
      </c>
      <c r="C20" s="9">
        <f t="shared" si="0"/>
        <v>-0.0285467128027683</v>
      </c>
      <c r="D20" s="9">
        <v>10601.15</v>
      </c>
      <c r="E20" s="9">
        <f t="shared" si="1"/>
        <v>-0.0168553914067644</v>
      </c>
    </row>
    <row r="21" spans="1:5">
      <c r="A21" s="33">
        <v>43441</v>
      </c>
      <c r="B21" s="9">
        <v>166.2</v>
      </c>
      <c r="C21" s="9">
        <f t="shared" si="0"/>
        <v>-0.0133570792520036</v>
      </c>
      <c r="D21" s="9">
        <v>10693.7</v>
      </c>
      <c r="E21" s="9">
        <f t="shared" si="1"/>
        <v>0.00873018493276683</v>
      </c>
    </row>
    <row r="22" spans="1:5">
      <c r="A22" s="33">
        <v>43444</v>
      </c>
      <c r="B22" s="9">
        <v>165.65</v>
      </c>
      <c r="C22" s="9">
        <f t="shared" si="0"/>
        <v>-0.0033092659446449</v>
      </c>
      <c r="D22" s="9">
        <v>10488.45</v>
      </c>
      <c r="E22" s="9">
        <f t="shared" si="1"/>
        <v>-0.019193543862274</v>
      </c>
    </row>
    <row r="23" spans="1:5">
      <c r="A23" s="33">
        <v>43445</v>
      </c>
      <c r="B23" s="9">
        <v>177.85</v>
      </c>
      <c r="C23" s="9">
        <f t="shared" si="0"/>
        <v>0.0736492604889827</v>
      </c>
      <c r="D23" s="9">
        <v>10549.15</v>
      </c>
      <c r="E23" s="9">
        <f t="shared" si="1"/>
        <v>0.00578731843122663</v>
      </c>
    </row>
    <row r="24" spans="1:5">
      <c r="A24" s="33">
        <v>43446</v>
      </c>
      <c r="B24" s="9">
        <v>186.6</v>
      </c>
      <c r="C24" s="9">
        <f t="shared" si="0"/>
        <v>0.0491987630025302</v>
      </c>
      <c r="D24" s="9">
        <v>10737.6</v>
      </c>
      <c r="E24" s="9">
        <f t="shared" si="1"/>
        <v>0.0178639985212079</v>
      </c>
    </row>
    <row r="25" spans="1:5">
      <c r="A25" s="33">
        <v>43447</v>
      </c>
      <c r="B25" s="9">
        <v>174.7</v>
      </c>
      <c r="C25" s="9">
        <f t="shared" si="0"/>
        <v>-0.0637727759914255</v>
      </c>
      <c r="D25" s="9">
        <v>10791.55</v>
      </c>
      <c r="E25" s="9">
        <f t="shared" si="1"/>
        <v>0.00502440023841444</v>
      </c>
    </row>
    <row r="26" spans="1:5">
      <c r="A26" s="33">
        <v>43448</v>
      </c>
      <c r="B26" s="9">
        <v>180.35</v>
      </c>
      <c r="C26" s="9">
        <f t="shared" si="0"/>
        <v>0.0323411562678878</v>
      </c>
      <c r="D26" s="9">
        <v>10805.45</v>
      </c>
      <c r="E26" s="9">
        <f t="shared" si="1"/>
        <v>0.00128804481283981</v>
      </c>
    </row>
    <row r="27" spans="1:5">
      <c r="A27" s="33">
        <v>43451</v>
      </c>
      <c r="B27" s="9">
        <v>181</v>
      </c>
      <c r="C27" s="9">
        <f t="shared" si="0"/>
        <v>0.00360410313279737</v>
      </c>
      <c r="D27" s="9">
        <v>10888.35</v>
      </c>
      <c r="E27" s="9">
        <f t="shared" si="1"/>
        <v>0.00767205437996563</v>
      </c>
    </row>
    <row r="28" spans="1:5">
      <c r="A28" s="33">
        <v>43452</v>
      </c>
      <c r="B28" s="9">
        <v>179</v>
      </c>
      <c r="C28" s="9">
        <f t="shared" si="0"/>
        <v>-0.0110497237569061</v>
      </c>
      <c r="D28" s="9">
        <v>10908.7</v>
      </c>
      <c r="E28" s="9">
        <f t="shared" si="1"/>
        <v>0.00186897004596659</v>
      </c>
    </row>
    <row r="29" spans="1:5">
      <c r="A29" s="33">
        <v>43453</v>
      </c>
      <c r="B29" s="9">
        <v>179.55</v>
      </c>
      <c r="C29" s="9">
        <f t="shared" si="0"/>
        <v>0.00307262569832409</v>
      </c>
      <c r="D29" s="9">
        <v>10967.3</v>
      </c>
      <c r="E29" s="9">
        <f t="shared" si="1"/>
        <v>0.00537185915828637</v>
      </c>
    </row>
    <row r="30" spans="1:5">
      <c r="A30" s="33">
        <v>43454</v>
      </c>
      <c r="B30" s="9">
        <v>186.75</v>
      </c>
      <c r="C30" s="9">
        <f t="shared" si="0"/>
        <v>0.0401002506265664</v>
      </c>
      <c r="D30" s="9">
        <v>10951.7</v>
      </c>
      <c r="E30" s="9">
        <f t="shared" si="1"/>
        <v>-0.00142241025594253</v>
      </c>
    </row>
    <row r="31" spans="1:5">
      <c r="A31" s="33">
        <v>43455</v>
      </c>
      <c r="B31" s="9">
        <v>182.95</v>
      </c>
      <c r="C31" s="9">
        <f t="shared" si="0"/>
        <v>-0.0203480589022758</v>
      </c>
      <c r="D31" s="9">
        <v>10754</v>
      </c>
      <c r="E31" s="9">
        <f t="shared" si="1"/>
        <v>-0.0180519919281939</v>
      </c>
    </row>
    <row r="32" spans="1:5">
      <c r="A32" s="33">
        <v>43458</v>
      </c>
      <c r="B32" s="9">
        <v>182.3</v>
      </c>
      <c r="C32" s="9">
        <f t="shared" si="0"/>
        <v>-0.00355288330144836</v>
      </c>
      <c r="D32" s="9">
        <v>10663.5</v>
      </c>
      <c r="E32" s="9">
        <f t="shared" si="1"/>
        <v>-0.0084154733122559</v>
      </c>
    </row>
    <row r="33" spans="1:5">
      <c r="A33" s="33">
        <v>43460</v>
      </c>
      <c r="B33" s="9">
        <v>179.45</v>
      </c>
      <c r="C33" s="9">
        <f t="shared" si="0"/>
        <v>-0.0156335710367527</v>
      </c>
      <c r="D33" s="9">
        <v>10729.85</v>
      </c>
      <c r="E33" s="9">
        <f t="shared" si="1"/>
        <v>0.00622215970366206</v>
      </c>
    </row>
    <row r="34" spans="1:5">
      <c r="A34" s="33">
        <v>43461</v>
      </c>
      <c r="B34" s="9">
        <v>178.1</v>
      </c>
      <c r="C34" s="9">
        <f t="shared" si="0"/>
        <v>-0.00752298690443017</v>
      </c>
      <c r="D34" s="9">
        <v>10779.8</v>
      </c>
      <c r="E34" s="9">
        <f t="shared" si="1"/>
        <v>0.00465523749167033</v>
      </c>
    </row>
    <row r="35" spans="1:5">
      <c r="A35" s="33">
        <v>43462</v>
      </c>
      <c r="B35" s="9">
        <v>181.45</v>
      </c>
      <c r="C35" s="9">
        <f t="shared" si="0"/>
        <v>0.0188096574957889</v>
      </c>
      <c r="D35" s="9">
        <v>10859.9</v>
      </c>
      <c r="E35" s="9">
        <f t="shared" si="1"/>
        <v>0.00743056457448194</v>
      </c>
    </row>
    <row r="36" spans="1:5">
      <c r="A36" s="33">
        <v>43465</v>
      </c>
      <c r="B36" s="9">
        <v>181.8</v>
      </c>
      <c r="C36" s="9">
        <f t="shared" si="0"/>
        <v>0.00192890603472043</v>
      </c>
      <c r="D36" s="9">
        <v>10862.55</v>
      </c>
      <c r="E36" s="9">
        <f t="shared" si="1"/>
        <v>0.000244016979898492</v>
      </c>
    </row>
    <row r="37" spans="1:5">
      <c r="A37" s="33">
        <v>43466</v>
      </c>
      <c r="B37" s="9">
        <v>184.25</v>
      </c>
      <c r="C37" s="9">
        <f t="shared" si="0"/>
        <v>0.0134763476347634</v>
      </c>
      <c r="D37" s="9">
        <v>10910.1</v>
      </c>
      <c r="E37" s="9">
        <f t="shared" si="1"/>
        <v>0.00437742519021787</v>
      </c>
    </row>
    <row r="38" spans="1:5">
      <c r="A38" s="33">
        <v>43467</v>
      </c>
      <c r="B38" s="9">
        <v>184.65</v>
      </c>
      <c r="C38" s="9">
        <f t="shared" si="0"/>
        <v>0.00217096336499325</v>
      </c>
      <c r="D38" s="9">
        <v>10792.5</v>
      </c>
      <c r="E38" s="9">
        <f t="shared" si="1"/>
        <v>-0.0107790029422279</v>
      </c>
    </row>
    <row r="39" spans="1:5">
      <c r="A39" s="33">
        <v>43468</v>
      </c>
      <c r="B39" s="9">
        <v>184.1</v>
      </c>
      <c r="C39" s="9">
        <f t="shared" si="0"/>
        <v>-0.00297860817763342</v>
      </c>
      <c r="D39" s="9">
        <v>10672.25</v>
      </c>
      <c r="E39" s="9">
        <f t="shared" si="1"/>
        <v>-0.0111419967570072</v>
      </c>
    </row>
    <row r="40" spans="1:5">
      <c r="A40" s="33">
        <v>43469</v>
      </c>
      <c r="B40" s="9">
        <v>189.65</v>
      </c>
      <c r="C40" s="9">
        <f t="shared" si="0"/>
        <v>0.030146659424226</v>
      </c>
      <c r="D40" s="9">
        <v>10727.35</v>
      </c>
      <c r="E40" s="9">
        <f t="shared" si="1"/>
        <v>0.0051629225327368</v>
      </c>
    </row>
    <row r="41" spans="1:5">
      <c r="A41" s="33">
        <v>43472</v>
      </c>
      <c r="B41" s="9">
        <v>187.15</v>
      </c>
      <c r="C41" s="9">
        <f t="shared" si="0"/>
        <v>-0.0131821776957553</v>
      </c>
      <c r="D41" s="9">
        <v>10771.8</v>
      </c>
      <c r="E41" s="9">
        <f t="shared" si="1"/>
        <v>0.00414361421972798</v>
      </c>
    </row>
    <row r="42" spans="1:5">
      <c r="A42" s="33">
        <v>43473</v>
      </c>
      <c r="B42" s="9">
        <v>192.35</v>
      </c>
      <c r="C42" s="9">
        <f t="shared" si="0"/>
        <v>0.0277851990382046</v>
      </c>
      <c r="D42" s="9">
        <v>10802.15</v>
      </c>
      <c r="E42" s="9">
        <f t="shared" si="1"/>
        <v>0.0028175421006703</v>
      </c>
    </row>
    <row r="43" spans="1:5">
      <c r="A43" s="33">
        <v>43474</v>
      </c>
      <c r="B43" s="9">
        <v>186.45</v>
      </c>
      <c r="C43" s="9">
        <f t="shared" si="0"/>
        <v>-0.0306732518845854</v>
      </c>
      <c r="D43" s="9">
        <v>10855.15</v>
      </c>
      <c r="E43" s="9">
        <f t="shared" si="1"/>
        <v>0.00490643066426591</v>
      </c>
    </row>
    <row r="44" spans="1:5">
      <c r="A44" s="33">
        <v>43475</v>
      </c>
      <c r="B44" s="9">
        <v>186.9</v>
      </c>
      <c r="C44" s="9">
        <f t="shared" si="0"/>
        <v>0.00241351568785206</v>
      </c>
      <c r="D44" s="9">
        <v>10821.6</v>
      </c>
      <c r="E44" s="9">
        <f t="shared" si="1"/>
        <v>-0.00309069888486104</v>
      </c>
    </row>
    <row r="45" spans="1:5">
      <c r="A45" s="33">
        <v>43476</v>
      </c>
      <c r="B45" s="9">
        <v>184.25</v>
      </c>
      <c r="C45" s="9">
        <f t="shared" si="0"/>
        <v>-0.0141787051899412</v>
      </c>
      <c r="D45" s="9">
        <v>10794.95</v>
      </c>
      <c r="E45" s="9">
        <f t="shared" si="1"/>
        <v>-0.00246266725807641</v>
      </c>
    </row>
    <row r="46" spans="1:5">
      <c r="A46" s="33">
        <v>43479</v>
      </c>
      <c r="B46" s="9">
        <v>195.35</v>
      </c>
      <c r="C46" s="9">
        <f t="shared" si="0"/>
        <v>0.0602442333785617</v>
      </c>
      <c r="D46" s="9">
        <v>10737.6</v>
      </c>
      <c r="E46" s="9">
        <f t="shared" si="1"/>
        <v>-0.00531266935002018</v>
      </c>
    </row>
    <row r="47" spans="1:5">
      <c r="A47" s="33">
        <v>43480</v>
      </c>
      <c r="B47" s="9">
        <v>203</v>
      </c>
      <c r="C47" s="9">
        <f t="shared" si="0"/>
        <v>0.039160481187612</v>
      </c>
      <c r="D47" s="9">
        <v>10886.8</v>
      </c>
      <c r="E47" s="9">
        <f t="shared" si="1"/>
        <v>0.0138950976009536</v>
      </c>
    </row>
    <row r="48" spans="1:5">
      <c r="A48" s="33">
        <v>43481</v>
      </c>
      <c r="B48" s="9">
        <v>208.35</v>
      </c>
      <c r="C48" s="9">
        <f t="shared" si="0"/>
        <v>0.0263546798029556</v>
      </c>
      <c r="D48" s="9">
        <v>10890.3</v>
      </c>
      <c r="E48" s="9">
        <f t="shared" si="1"/>
        <v>0.000321490245067421</v>
      </c>
    </row>
    <row r="49" spans="1:5">
      <c r="A49" s="33">
        <v>43482</v>
      </c>
      <c r="B49" s="9">
        <v>201.5</v>
      </c>
      <c r="C49" s="9">
        <f t="shared" si="0"/>
        <v>-0.0328773698104151</v>
      </c>
      <c r="D49" s="9">
        <v>10905.2</v>
      </c>
      <c r="E49" s="9">
        <f t="shared" si="1"/>
        <v>0.00136819004067854</v>
      </c>
    </row>
    <row r="50" spans="1:5">
      <c r="A50" s="33">
        <v>43483</v>
      </c>
      <c r="B50" s="9">
        <v>198.6</v>
      </c>
      <c r="C50" s="9">
        <f t="shared" si="0"/>
        <v>-0.0143920595533499</v>
      </c>
      <c r="D50" s="9">
        <v>10906.95</v>
      </c>
      <c r="E50" s="9">
        <f t="shared" si="1"/>
        <v>0.000160473902358508</v>
      </c>
    </row>
    <row r="51" spans="1:5">
      <c r="A51" s="33">
        <v>43486</v>
      </c>
      <c r="B51" s="9">
        <v>191.95</v>
      </c>
      <c r="C51" s="9">
        <f t="shared" si="0"/>
        <v>-0.0334843907351461</v>
      </c>
      <c r="D51" s="9">
        <v>10961.85</v>
      </c>
      <c r="E51" s="9">
        <f t="shared" si="1"/>
        <v>0.00503348782198503</v>
      </c>
    </row>
    <row r="52" spans="1:5">
      <c r="A52" s="33">
        <v>43487</v>
      </c>
      <c r="B52" s="9">
        <v>192.2</v>
      </c>
      <c r="C52" s="9">
        <f t="shared" si="0"/>
        <v>0.0013024225058609</v>
      </c>
      <c r="D52" s="9">
        <v>10922.75</v>
      </c>
      <c r="E52" s="9">
        <f t="shared" si="1"/>
        <v>-0.00356691616834753</v>
      </c>
    </row>
    <row r="53" spans="1:5">
      <c r="A53" s="33">
        <v>43488</v>
      </c>
      <c r="B53" s="9">
        <v>197.25</v>
      </c>
      <c r="C53" s="9">
        <f t="shared" si="0"/>
        <v>0.0262747138397503</v>
      </c>
      <c r="D53" s="9">
        <v>10831.5</v>
      </c>
      <c r="E53" s="9">
        <f t="shared" si="1"/>
        <v>-0.00835412327481632</v>
      </c>
    </row>
    <row r="54" spans="1:5">
      <c r="A54" s="33">
        <v>43489</v>
      </c>
      <c r="B54" s="9">
        <v>215.4</v>
      </c>
      <c r="C54" s="9">
        <f t="shared" si="0"/>
        <v>0.0920152091254753</v>
      </c>
      <c r="D54" s="9">
        <v>10849.8</v>
      </c>
      <c r="E54" s="9">
        <f t="shared" si="1"/>
        <v>0.00168951668743935</v>
      </c>
    </row>
    <row r="55" spans="1:5">
      <c r="A55" s="33">
        <v>43490</v>
      </c>
      <c r="B55" s="9">
        <v>219.6</v>
      </c>
      <c r="C55" s="9">
        <f t="shared" si="0"/>
        <v>0.0194986072423398</v>
      </c>
      <c r="D55" s="9">
        <v>10780.55</v>
      </c>
      <c r="E55" s="9">
        <f t="shared" si="1"/>
        <v>-0.00638260613098859</v>
      </c>
    </row>
    <row r="56" spans="1:5">
      <c r="A56" s="33">
        <v>43493</v>
      </c>
      <c r="B56" s="9">
        <v>207.5</v>
      </c>
      <c r="C56" s="9">
        <f t="shared" si="0"/>
        <v>-0.0551001821493625</v>
      </c>
      <c r="D56" s="9">
        <v>10661.55</v>
      </c>
      <c r="E56" s="9">
        <f t="shared" si="1"/>
        <v>-0.011038397855397</v>
      </c>
    </row>
    <row r="57" spans="1:5">
      <c r="A57" s="33">
        <v>43494</v>
      </c>
      <c r="B57" s="9">
        <v>202.9</v>
      </c>
      <c r="C57" s="9">
        <f t="shared" si="0"/>
        <v>-0.0221686746987952</v>
      </c>
      <c r="D57" s="9">
        <v>10652.2</v>
      </c>
      <c r="E57" s="9">
        <f t="shared" si="1"/>
        <v>-0.000876983177867997</v>
      </c>
    </row>
    <row r="58" spans="1:5">
      <c r="A58" s="33">
        <v>43495</v>
      </c>
      <c r="B58" s="9">
        <v>199.5</v>
      </c>
      <c r="C58" s="9">
        <f t="shared" si="0"/>
        <v>-0.0167570231641203</v>
      </c>
      <c r="D58" s="9">
        <v>10651.8</v>
      </c>
      <c r="E58" s="9">
        <f t="shared" si="1"/>
        <v>-3.75509284468424e-5</v>
      </c>
    </row>
    <row r="59" spans="1:5">
      <c r="A59" s="33">
        <v>43496</v>
      </c>
      <c r="B59" s="9">
        <v>194.1</v>
      </c>
      <c r="C59" s="9">
        <f t="shared" si="0"/>
        <v>-0.0270676691729324</v>
      </c>
      <c r="D59" s="9">
        <v>10830.95</v>
      </c>
      <c r="E59" s="9">
        <f t="shared" si="1"/>
        <v>0.0168187536378829</v>
      </c>
    </row>
    <row r="60" spans="1:5">
      <c r="A60" s="33">
        <v>43497</v>
      </c>
      <c r="B60" s="9">
        <v>185.6</v>
      </c>
      <c r="C60" s="9">
        <f t="shared" si="0"/>
        <v>-0.0437918598660484</v>
      </c>
      <c r="D60" s="9">
        <v>10893.65</v>
      </c>
      <c r="E60" s="9">
        <f t="shared" si="1"/>
        <v>0.00578896588018585</v>
      </c>
    </row>
    <row r="61" spans="1:5">
      <c r="A61" s="33">
        <v>43500</v>
      </c>
      <c r="B61" s="9">
        <v>179.8</v>
      </c>
      <c r="C61" s="9">
        <f t="shared" si="0"/>
        <v>-0.0312499999999999</v>
      </c>
      <c r="D61" s="9">
        <v>10912.25</v>
      </c>
      <c r="E61" s="9">
        <f t="shared" si="1"/>
        <v>0.00170741670606274</v>
      </c>
    </row>
    <row r="62" spans="1:5">
      <c r="A62" s="33">
        <v>43501</v>
      </c>
      <c r="B62" s="9">
        <v>176.1</v>
      </c>
      <c r="C62" s="9">
        <f t="shared" si="0"/>
        <v>-0.0205784204671859</v>
      </c>
      <c r="D62" s="9">
        <v>10934.35</v>
      </c>
      <c r="E62" s="9">
        <f t="shared" si="1"/>
        <v>0.0020252468555981</v>
      </c>
    </row>
    <row r="63" spans="1:5">
      <c r="A63" s="33">
        <v>43502</v>
      </c>
      <c r="B63" s="9">
        <v>176.45</v>
      </c>
      <c r="C63" s="9">
        <f t="shared" si="0"/>
        <v>0.0019875070982396</v>
      </c>
      <c r="D63" s="9">
        <v>11062.45</v>
      </c>
      <c r="E63" s="9">
        <f t="shared" si="1"/>
        <v>0.01171537402772</v>
      </c>
    </row>
    <row r="64" spans="1:5">
      <c r="A64" s="33">
        <v>43503</v>
      </c>
      <c r="B64" s="9">
        <v>176.95</v>
      </c>
      <c r="C64" s="9">
        <f t="shared" si="0"/>
        <v>0.0028336639274582</v>
      </c>
      <c r="D64" s="9">
        <v>11069.4</v>
      </c>
      <c r="E64" s="9">
        <f t="shared" si="1"/>
        <v>0.000628251427124996</v>
      </c>
    </row>
    <row r="65" spans="1:5">
      <c r="A65" s="33">
        <v>43504</v>
      </c>
      <c r="B65" s="9">
        <v>175.1</v>
      </c>
      <c r="C65" s="9">
        <f t="shared" si="0"/>
        <v>-0.0104549307714043</v>
      </c>
      <c r="D65" s="9">
        <v>10943.6</v>
      </c>
      <c r="E65" s="9">
        <f t="shared" si="1"/>
        <v>-0.0113646629446943</v>
      </c>
    </row>
    <row r="66" spans="1:5">
      <c r="A66" s="33">
        <v>43507</v>
      </c>
      <c r="B66" s="9">
        <v>173.25</v>
      </c>
      <c r="C66" s="9">
        <f t="shared" si="0"/>
        <v>-0.0105653912050257</v>
      </c>
      <c r="D66" s="9">
        <v>10888.8</v>
      </c>
      <c r="E66" s="9">
        <f t="shared" si="1"/>
        <v>-0.00500749296392422</v>
      </c>
    </row>
    <row r="67" spans="1:5">
      <c r="A67" s="33">
        <v>43508</v>
      </c>
      <c r="B67" s="9">
        <v>172.65</v>
      </c>
      <c r="C67" s="9">
        <f t="shared" ref="C67:C130" si="2">(B67-B66)/B66</f>
        <v>-0.00346320346320343</v>
      </c>
      <c r="D67" s="9">
        <v>10831.4</v>
      </c>
      <c r="E67" s="9">
        <f t="shared" si="1"/>
        <v>-0.00527147160384979</v>
      </c>
    </row>
    <row r="68" spans="1:5">
      <c r="A68" s="33">
        <v>43509</v>
      </c>
      <c r="B68" s="9">
        <v>169.45</v>
      </c>
      <c r="C68" s="9">
        <f t="shared" si="2"/>
        <v>-0.0185346075876051</v>
      </c>
      <c r="D68" s="9">
        <v>10793.65</v>
      </c>
      <c r="E68" s="9">
        <f t="shared" ref="E68:E131" si="3">(D68-D67)/D67</f>
        <v>-0.00348523736543752</v>
      </c>
    </row>
    <row r="69" spans="1:5">
      <c r="A69" s="33">
        <v>43510</v>
      </c>
      <c r="B69" s="9">
        <v>221.25</v>
      </c>
      <c r="C69" s="9">
        <f t="shared" si="2"/>
        <v>0.305694895249336</v>
      </c>
      <c r="D69" s="9">
        <v>10746.05</v>
      </c>
      <c r="E69" s="9">
        <f t="shared" si="3"/>
        <v>-0.00441000032426476</v>
      </c>
    </row>
    <row r="70" spans="1:5">
      <c r="A70" s="33">
        <v>43511</v>
      </c>
      <c r="B70" s="9">
        <v>219</v>
      </c>
      <c r="C70" s="9">
        <f t="shared" si="2"/>
        <v>-0.0101694915254237</v>
      </c>
      <c r="D70" s="9">
        <v>10724.4</v>
      </c>
      <c r="E70" s="9">
        <f t="shared" si="3"/>
        <v>-0.00201469377119962</v>
      </c>
    </row>
    <row r="71" spans="1:5">
      <c r="A71" s="33">
        <v>43514</v>
      </c>
      <c r="B71" s="9">
        <v>213.55</v>
      </c>
      <c r="C71" s="9">
        <f t="shared" si="2"/>
        <v>-0.0248858447488584</v>
      </c>
      <c r="D71" s="9">
        <v>10640.95</v>
      </c>
      <c r="E71" s="9">
        <f t="shared" si="3"/>
        <v>-0.00778132109954859</v>
      </c>
    </row>
    <row r="72" spans="1:5">
      <c r="A72" s="33">
        <v>43515</v>
      </c>
      <c r="B72" s="9">
        <v>212.85</v>
      </c>
      <c r="C72" s="9">
        <f t="shared" si="2"/>
        <v>-0.00327792086162499</v>
      </c>
      <c r="D72" s="9">
        <v>10604.35</v>
      </c>
      <c r="E72" s="9">
        <f t="shared" si="3"/>
        <v>-0.00343954252204929</v>
      </c>
    </row>
    <row r="73" spans="1:5">
      <c r="A73" s="33">
        <v>43516</v>
      </c>
      <c r="B73" s="9">
        <v>217.85</v>
      </c>
      <c r="C73" s="9">
        <f t="shared" si="2"/>
        <v>0.0234907211651398</v>
      </c>
      <c r="D73" s="9">
        <v>10735.45</v>
      </c>
      <c r="E73" s="9">
        <f t="shared" si="3"/>
        <v>0.0123628510941265</v>
      </c>
    </row>
    <row r="74" spans="1:5">
      <c r="A74" s="33">
        <v>43517</v>
      </c>
      <c r="B74" s="9">
        <v>215.15</v>
      </c>
      <c r="C74" s="9">
        <f t="shared" si="2"/>
        <v>-0.012393848978655</v>
      </c>
      <c r="D74" s="9">
        <v>10789.85</v>
      </c>
      <c r="E74" s="9">
        <f t="shared" si="3"/>
        <v>0.00506732367995749</v>
      </c>
    </row>
    <row r="75" spans="1:5">
      <c r="A75" s="33">
        <v>43518</v>
      </c>
      <c r="B75" s="9">
        <v>222</v>
      </c>
      <c r="C75" s="9">
        <f t="shared" si="2"/>
        <v>0.031838252382059</v>
      </c>
      <c r="D75" s="9">
        <v>10791.65</v>
      </c>
      <c r="E75" s="9">
        <f t="shared" si="3"/>
        <v>0.000166823449816195</v>
      </c>
    </row>
    <row r="76" spans="1:5">
      <c r="A76" s="33">
        <v>43521</v>
      </c>
      <c r="B76" s="9">
        <v>229.1</v>
      </c>
      <c r="C76" s="9">
        <f t="shared" si="2"/>
        <v>0.031981981981982</v>
      </c>
      <c r="D76" s="9">
        <v>10880.1</v>
      </c>
      <c r="E76" s="9">
        <f t="shared" si="3"/>
        <v>0.00819615165428834</v>
      </c>
    </row>
    <row r="77" spans="1:5">
      <c r="A77" s="33">
        <v>43522</v>
      </c>
      <c r="B77" s="9">
        <v>229.5</v>
      </c>
      <c r="C77" s="9">
        <f t="shared" si="2"/>
        <v>0.0017459624618071</v>
      </c>
      <c r="D77" s="9">
        <v>10835.3</v>
      </c>
      <c r="E77" s="9">
        <f t="shared" si="3"/>
        <v>-0.00411760921315071</v>
      </c>
    </row>
    <row r="78" spans="1:5">
      <c r="A78" s="33">
        <v>43523</v>
      </c>
      <c r="B78" s="9">
        <v>228.2</v>
      </c>
      <c r="C78" s="9">
        <f t="shared" si="2"/>
        <v>-0.00566448801742924</v>
      </c>
      <c r="D78" s="9">
        <v>10806.65</v>
      </c>
      <c r="E78" s="9">
        <f t="shared" si="3"/>
        <v>-0.00264413537234776</v>
      </c>
    </row>
    <row r="79" spans="1:5">
      <c r="A79" s="33">
        <v>43524</v>
      </c>
      <c r="B79" s="9">
        <v>231.15</v>
      </c>
      <c r="C79" s="9">
        <f t="shared" si="2"/>
        <v>0.0129272567922875</v>
      </c>
      <c r="D79" s="9">
        <v>10792.5</v>
      </c>
      <c r="E79" s="9">
        <f t="shared" si="3"/>
        <v>-0.00130937894722228</v>
      </c>
    </row>
    <row r="80" spans="1:5">
      <c r="A80" s="33">
        <v>43525</v>
      </c>
      <c r="B80" s="9">
        <v>237.6</v>
      </c>
      <c r="C80" s="9">
        <f t="shared" si="2"/>
        <v>0.0279039584685269</v>
      </c>
      <c r="D80" s="9">
        <v>10863.5</v>
      </c>
      <c r="E80" s="9">
        <f t="shared" si="3"/>
        <v>0.00657864257586287</v>
      </c>
    </row>
    <row r="81" spans="1:5">
      <c r="A81" s="33">
        <v>43529</v>
      </c>
      <c r="B81" s="9">
        <v>237.45</v>
      </c>
      <c r="C81" s="9">
        <f t="shared" si="2"/>
        <v>-0.000631313131313155</v>
      </c>
      <c r="D81" s="9">
        <v>10987.45</v>
      </c>
      <c r="E81" s="9">
        <f t="shared" si="3"/>
        <v>0.0114097666497907</v>
      </c>
    </row>
    <row r="82" spans="1:5">
      <c r="A82" s="33">
        <v>43530</v>
      </c>
      <c r="B82" s="9">
        <v>235.3</v>
      </c>
      <c r="C82" s="9">
        <f t="shared" si="2"/>
        <v>-0.00905453779743094</v>
      </c>
      <c r="D82" s="9">
        <v>11053</v>
      </c>
      <c r="E82" s="9">
        <f t="shared" si="3"/>
        <v>0.00596589745573352</v>
      </c>
    </row>
    <row r="83" spans="1:5">
      <c r="A83" s="33">
        <v>43531</v>
      </c>
      <c r="B83" s="9">
        <v>231.7</v>
      </c>
      <c r="C83" s="9">
        <f t="shared" si="2"/>
        <v>-0.0152996175095624</v>
      </c>
      <c r="D83" s="9">
        <v>11058.2</v>
      </c>
      <c r="E83" s="9">
        <f t="shared" si="3"/>
        <v>0.000470460508459308</v>
      </c>
    </row>
    <row r="84" spans="1:5">
      <c r="A84" s="33">
        <v>43532</v>
      </c>
      <c r="B84" s="9">
        <v>232.3</v>
      </c>
      <c r="C84" s="9">
        <f t="shared" si="2"/>
        <v>0.00258955545964619</v>
      </c>
      <c r="D84" s="9">
        <v>11035.4</v>
      </c>
      <c r="E84" s="9">
        <f t="shared" si="3"/>
        <v>-0.00206181837912147</v>
      </c>
    </row>
    <row r="85" spans="1:5">
      <c r="A85" s="33">
        <v>43535</v>
      </c>
      <c r="B85" s="9">
        <v>236.3</v>
      </c>
      <c r="C85" s="9">
        <f t="shared" si="2"/>
        <v>0.0172191132156694</v>
      </c>
      <c r="D85" s="9">
        <v>11168.05</v>
      </c>
      <c r="E85" s="9">
        <f t="shared" si="3"/>
        <v>0.0120204070536636</v>
      </c>
    </row>
    <row r="86" spans="1:5">
      <c r="A86" s="33">
        <v>43536</v>
      </c>
      <c r="B86" s="9">
        <v>235.85</v>
      </c>
      <c r="C86" s="9">
        <f t="shared" si="2"/>
        <v>-0.00190435886584857</v>
      </c>
      <c r="D86" s="9">
        <v>11301.2</v>
      </c>
      <c r="E86" s="9">
        <f t="shared" si="3"/>
        <v>0.011922403642534</v>
      </c>
    </row>
    <row r="87" spans="1:5">
      <c r="A87" s="33">
        <v>43537</v>
      </c>
      <c r="B87" s="9">
        <v>244.3</v>
      </c>
      <c r="C87" s="9">
        <f t="shared" si="2"/>
        <v>0.0358278566885733</v>
      </c>
      <c r="D87" s="9">
        <v>11341.7</v>
      </c>
      <c r="E87" s="9">
        <f t="shared" si="3"/>
        <v>0.00358369022758645</v>
      </c>
    </row>
    <row r="88" spans="1:5">
      <c r="A88" s="33">
        <v>43538</v>
      </c>
      <c r="B88" s="9">
        <v>249.85</v>
      </c>
      <c r="C88" s="9">
        <f t="shared" si="2"/>
        <v>0.0227179697093737</v>
      </c>
      <c r="D88" s="9">
        <v>11343.25</v>
      </c>
      <c r="E88" s="9">
        <f t="shared" si="3"/>
        <v>0.000136663815830014</v>
      </c>
    </row>
    <row r="89" spans="1:5">
      <c r="A89" s="33">
        <v>43539</v>
      </c>
      <c r="B89" s="9">
        <v>245.05</v>
      </c>
      <c r="C89" s="9">
        <f t="shared" si="2"/>
        <v>-0.0192115269161496</v>
      </c>
      <c r="D89" s="9">
        <v>11426.85</v>
      </c>
      <c r="E89" s="9">
        <f t="shared" si="3"/>
        <v>0.00737002181914358</v>
      </c>
    </row>
    <row r="90" spans="1:5">
      <c r="A90" s="33">
        <v>43542</v>
      </c>
      <c r="B90" s="9">
        <v>245.95</v>
      </c>
      <c r="C90" s="9">
        <f t="shared" si="2"/>
        <v>0.00367271985309111</v>
      </c>
      <c r="D90" s="9">
        <v>11462.2</v>
      </c>
      <c r="E90" s="9">
        <f t="shared" si="3"/>
        <v>0.00309359097214021</v>
      </c>
    </row>
    <row r="91" spans="1:5">
      <c r="A91" s="33">
        <v>43543</v>
      </c>
      <c r="B91" s="9">
        <v>248.8</v>
      </c>
      <c r="C91" s="9">
        <f t="shared" si="2"/>
        <v>0.0115877210815207</v>
      </c>
      <c r="D91" s="9">
        <v>11532.4</v>
      </c>
      <c r="E91" s="9">
        <f t="shared" si="3"/>
        <v>0.0061244787213623</v>
      </c>
    </row>
    <row r="92" spans="1:5">
      <c r="A92" s="33">
        <v>43544</v>
      </c>
      <c r="B92" s="9">
        <v>252.15</v>
      </c>
      <c r="C92" s="9">
        <f t="shared" si="2"/>
        <v>0.0134646302250804</v>
      </c>
      <c r="D92" s="9">
        <v>11521.05</v>
      </c>
      <c r="E92" s="9">
        <f t="shared" si="3"/>
        <v>-0.000984183691165791</v>
      </c>
    </row>
    <row r="93" spans="1:5">
      <c r="A93" s="33">
        <v>43546</v>
      </c>
      <c r="B93" s="9">
        <v>252.6</v>
      </c>
      <c r="C93" s="9">
        <f t="shared" si="2"/>
        <v>0.00178465199286135</v>
      </c>
      <c r="D93" s="9">
        <v>11456.9</v>
      </c>
      <c r="E93" s="9">
        <f t="shared" si="3"/>
        <v>-0.00556806888261049</v>
      </c>
    </row>
    <row r="94" spans="1:5">
      <c r="A94" s="33">
        <v>43549</v>
      </c>
      <c r="B94" s="9">
        <v>247.25</v>
      </c>
      <c r="C94" s="9">
        <f t="shared" si="2"/>
        <v>-0.0211797307996833</v>
      </c>
      <c r="D94" s="9">
        <v>11354.25</v>
      </c>
      <c r="E94" s="9">
        <f t="shared" si="3"/>
        <v>-0.00895966622733895</v>
      </c>
    </row>
    <row r="95" spans="1:5">
      <c r="A95" s="33">
        <v>43550</v>
      </c>
      <c r="B95" s="9">
        <v>253.7</v>
      </c>
      <c r="C95" s="9">
        <f t="shared" si="2"/>
        <v>0.0260869565217391</v>
      </c>
      <c r="D95" s="9">
        <v>11483.25</v>
      </c>
      <c r="E95" s="9">
        <f t="shared" si="3"/>
        <v>0.0113613845036</v>
      </c>
    </row>
    <row r="96" spans="1:5">
      <c r="A96" s="33">
        <v>43551</v>
      </c>
      <c r="B96" s="9">
        <v>268.45</v>
      </c>
      <c r="C96" s="9">
        <f t="shared" si="2"/>
        <v>0.0581395348837209</v>
      </c>
      <c r="D96" s="9">
        <v>11445.05</v>
      </c>
      <c r="E96" s="9">
        <f t="shared" si="3"/>
        <v>-0.00332658437289101</v>
      </c>
    </row>
    <row r="97" spans="1:5">
      <c r="A97" s="33">
        <v>43552</v>
      </c>
      <c r="B97" s="9">
        <v>276.1</v>
      </c>
      <c r="C97" s="9">
        <f t="shared" si="2"/>
        <v>0.0284969268020117</v>
      </c>
      <c r="D97" s="9">
        <v>11570</v>
      </c>
      <c r="E97" s="9">
        <f t="shared" si="3"/>
        <v>0.0109173834976694</v>
      </c>
    </row>
    <row r="98" spans="1:5">
      <c r="A98" s="33">
        <v>43553</v>
      </c>
      <c r="B98" s="9">
        <v>275.1</v>
      </c>
      <c r="C98" s="9">
        <f t="shared" si="2"/>
        <v>-0.00362187613183629</v>
      </c>
      <c r="D98" s="9">
        <v>11623.9</v>
      </c>
      <c r="E98" s="9">
        <f t="shared" si="3"/>
        <v>0.00465859982713912</v>
      </c>
    </row>
    <row r="99" spans="1:5">
      <c r="A99" s="33">
        <v>43556</v>
      </c>
      <c r="B99" s="9">
        <v>275.9</v>
      </c>
      <c r="C99" s="9">
        <f t="shared" si="2"/>
        <v>0.00290803344238442</v>
      </c>
      <c r="D99" s="9">
        <v>11669.15</v>
      </c>
      <c r="E99" s="9">
        <f t="shared" si="3"/>
        <v>0.00389284147317166</v>
      </c>
    </row>
    <row r="100" spans="1:5">
      <c r="A100" s="33">
        <v>43557</v>
      </c>
      <c r="B100" s="9">
        <v>280.3</v>
      </c>
      <c r="C100" s="9">
        <f t="shared" si="2"/>
        <v>0.0159478071765134</v>
      </c>
      <c r="D100" s="9">
        <v>11713.2</v>
      </c>
      <c r="E100" s="9">
        <f t="shared" si="3"/>
        <v>0.00377491076899355</v>
      </c>
    </row>
    <row r="101" spans="1:5">
      <c r="A101" s="33">
        <v>43558</v>
      </c>
      <c r="B101" s="9">
        <v>273.7</v>
      </c>
      <c r="C101" s="9">
        <f t="shared" si="2"/>
        <v>-0.0235462004994649</v>
      </c>
      <c r="D101" s="9">
        <v>11643.95</v>
      </c>
      <c r="E101" s="9">
        <f t="shared" si="3"/>
        <v>-0.00591213331967353</v>
      </c>
    </row>
    <row r="102" spans="1:5">
      <c r="A102" s="33">
        <v>43559</v>
      </c>
      <c r="B102" s="9">
        <v>268.05</v>
      </c>
      <c r="C102" s="9">
        <f t="shared" si="2"/>
        <v>-0.0206430398246254</v>
      </c>
      <c r="D102" s="9">
        <v>11598</v>
      </c>
      <c r="E102" s="9">
        <f t="shared" si="3"/>
        <v>-0.00394625535149161</v>
      </c>
    </row>
    <row r="103" spans="1:5">
      <c r="A103" s="33">
        <v>43560</v>
      </c>
      <c r="B103" s="9">
        <v>266.85</v>
      </c>
      <c r="C103" s="9">
        <f t="shared" si="2"/>
        <v>-0.00447677672076101</v>
      </c>
      <c r="D103" s="9">
        <v>11665.95</v>
      </c>
      <c r="E103" s="9">
        <f t="shared" si="3"/>
        <v>0.00585876875323338</v>
      </c>
    </row>
    <row r="104" spans="1:5">
      <c r="A104" s="33">
        <v>43563</v>
      </c>
      <c r="B104" s="9">
        <v>260.05</v>
      </c>
      <c r="C104" s="9">
        <f t="shared" si="2"/>
        <v>-0.0254824807944539</v>
      </c>
      <c r="D104" s="9">
        <v>11604.5</v>
      </c>
      <c r="E104" s="9">
        <f t="shared" si="3"/>
        <v>-0.00526746643008077</v>
      </c>
    </row>
    <row r="105" spans="1:5">
      <c r="A105" s="33">
        <v>43564</v>
      </c>
      <c r="B105" s="9">
        <v>270.6</v>
      </c>
      <c r="C105" s="9">
        <f t="shared" si="2"/>
        <v>0.0405691213228226</v>
      </c>
      <c r="D105" s="9">
        <v>11671.95</v>
      </c>
      <c r="E105" s="9">
        <f t="shared" si="3"/>
        <v>0.00581240036192862</v>
      </c>
    </row>
    <row r="106" spans="1:5">
      <c r="A106" s="33">
        <v>43565</v>
      </c>
      <c r="B106" s="9">
        <v>268.25</v>
      </c>
      <c r="C106" s="9">
        <f t="shared" si="2"/>
        <v>-0.00868440502586852</v>
      </c>
      <c r="D106" s="9">
        <v>11584.3</v>
      </c>
      <c r="E106" s="9">
        <f t="shared" si="3"/>
        <v>-0.00750945643187312</v>
      </c>
    </row>
    <row r="107" spans="1:5">
      <c r="A107" s="33">
        <v>43566</v>
      </c>
      <c r="B107" s="9">
        <v>269.05</v>
      </c>
      <c r="C107" s="9">
        <f t="shared" si="2"/>
        <v>0.00298229263746509</v>
      </c>
      <c r="D107" s="9">
        <v>11596.7</v>
      </c>
      <c r="E107" s="9">
        <f t="shared" si="3"/>
        <v>0.00107041426758643</v>
      </c>
    </row>
    <row r="108" spans="1:5">
      <c r="A108" s="33">
        <v>43567</v>
      </c>
      <c r="B108" s="9">
        <v>267.9</v>
      </c>
      <c r="C108" s="9">
        <f t="shared" si="2"/>
        <v>-0.0042742984575359</v>
      </c>
      <c r="D108" s="9">
        <v>11643.45</v>
      </c>
      <c r="E108" s="9">
        <f t="shared" si="3"/>
        <v>0.00403131925461554</v>
      </c>
    </row>
    <row r="109" spans="1:5">
      <c r="A109" s="33">
        <v>43570</v>
      </c>
      <c r="B109" s="9">
        <v>265.5</v>
      </c>
      <c r="C109" s="9">
        <f t="shared" si="2"/>
        <v>-0.00895856662933922</v>
      </c>
      <c r="D109" s="9">
        <v>11690.35</v>
      </c>
      <c r="E109" s="9">
        <f t="shared" si="3"/>
        <v>0.00402801575134515</v>
      </c>
    </row>
    <row r="110" spans="1:5">
      <c r="A110" s="33">
        <v>43571</v>
      </c>
      <c r="B110" s="9">
        <v>266.45</v>
      </c>
      <c r="C110" s="9">
        <f t="shared" si="2"/>
        <v>0.00357815442561201</v>
      </c>
      <c r="D110" s="9">
        <v>11787.15</v>
      </c>
      <c r="E110" s="9">
        <f t="shared" si="3"/>
        <v>0.00828033377957027</v>
      </c>
    </row>
    <row r="111" spans="1:5">
      <c r="A111" s="33">
        <v>43573</v>
      </c>
      <c r="B111" s="9">
        <v>255.8</v>
      </c>
      <c r="C111" s="9">
        <f t="shared" si="2"/>
        <v>-0.0399699756051791</v>
      </c>
      <c r="D111" s="9">
        <v>11752.8</v>
      </c>
      <c r="E111" s="9">
        <f t="shared" si="3"/>
        <v>-0.00291419045316301</v>
      </c>
    </row>
    <row r="112" spans="1:5">
      <c r="A112" s="33">
        <v>43577</v>
      </c>
      <c r="B112" s="9">
        <v>238.35</v>
      </c>
      <c r="C112" s="9">
        <f t="shared" si="2"/>
        <v>-0.0682173573103988</v>
      </c>
      <c r="D112" s="9">
        <v>11594.45</v>
      </c>
      <c r="E112" s="9">
        <f t="shared" si="3"/>
        <v>-0.0134733850656864</v>
      </c>
    </row>
    <row r="113" spans="1:5">
      <c r="A113" s="33">
        <v>43578</v>
      </c>
      <c r="B113" s="9">
        <v>232.7</v>
      </c>
      <c r="C113" s="9">
        <f t="shared" si="2"/>
        <v>-0.0237046360394378</v>
      </c>
      <c r="D113" s="9">
        <v>11575.95</v>
      </c>
      <c r="E113" s="9">
        <f t="shared" si="3"/>
        <v>-0.00159559099396694</v>
      </c>
    </row>
    <row r="114" spans="1:5">
      <c r="A114" s="33">
        <v>43579</v>
      </c>
      <c r="B114" s="9">
        <v>239.15</v>
      </c>
      <c r="C114" s="9">
        <f t="shared" si="2"/>
        <v>0.0277180919639021</v>
      </c>
      <c r="D114" s="9">
        <v>11726.15</v>
      </c>
      <c r="E114" s="9">
        <f t="shared" si="3"/>
        <v>0.0129751769833144</v>
      </c>
    </row>
    <row r="115" spans="1:5">
      <c r="A115" s="33">
        <v>43580</v>
      </c>
      <c r="B115" s="9">
        <v>237.05</v>
      </c>
      <c r="C115" s="9">
        <f t="shared" si="2"/>
        <v>-0.00878109972820403</v>
      </c>
      <c r="D115" s="9">
        <v>11641.8</v>
      </c>
      <c r="E115" s="9">
        <f t="shared" si="3"/>
        <v>-0.00719332432213475</v>
      </c>
    </row>
    <row r="116" spans="1:5">
      <c r="A116" s="33">
        <v>43581</v>
      </c>
      <c r="B116" s="9">
        <v>237.2</v>
      </c>
      <c r="C116" s="9">
        <f t="shared" si="2"/>
        <v>0.000632777894958773</v>
      </c>
      <c r="D116" s="9">
        <v>11754.65</v>
      </c>
      <c r="E116" s="9">
        <f t="shared" si="3"/>
        <v>0.00969351818447322</v>
      </c>
    </row>
    <row r="117" spans="1:5">
      <c r="A117" s="33">
        <v>43585</v>
      </c>
      <c r="B117" s="9">
        <v>168</v>
      </c>
      <c r="C117" s="9">
        <f t="shared" si="2"/>
        <v>-0.291736930860034</v>
      </c>
      <c r="D117" s="9">
        <v>11748.15</v>
      </c>
      <c r="E117" s="9">
        <f t="shared" si="3"/>
        <v>-0.000552972653375473</v>
      </c>
    </row>
    <row r="118" spans="1:5">
      <c r="A118" s="33">
        <v>43587</v>
      </c>
      <c r="B118" s="9">
        <v>173.75</v>
      </c>
      <c r="C118" s="9">
        <f t="shared" si="2"/>
        <v>0.0342261904761905</v>
      </c>
      <c r="D118" s="9">
        <v>11724.75</v>
      </c>
      <c r="E118" s="9">
        <f t="shared" si="3"/>
        <v>-0.00199180296472207</v>
      </c>
    </row>
    <row r="119" spans="1:5">
      <c r="A119" s="33">
        <v>43588</v>
      </c>
      <c r="B119" s="9">
        <v>175.9</v>
      </c>
      <c r="C119" s="9">
        <f t="shared" si="2"/>
        <v>0.0123741007194245</v>
      </c>
      <c r="D119" s="9">
        <v>11712.25</v>
      </c>
      <c r="E119" s="9">
        <f t="shared" si="3"/>
        <v>-0.00106612081281051</v>
      </c>
    </row>
    <row r="120" spans="1:5">
      <c r="A120" s="33">
        <v>43591</v>
      </c>
      <c r="B120" s="9">
        <v>166.25</v>
      </c>
      <c r="C120" s="9">
        <f t="shared" si="2"/>
        <v>-0.0548607163160887</v>
      </c>
      <c r="D120" s="9">
        <v>11598.25</v>
      </c>
      <c r="E120" s="9">
        <f t="shared" si="3"/>
        <v>-0.00973339879186322</v>
      </c>
    </row>
    <row r="121" spans="1:5">
      <c r="A121" s="33">
        <v>43592</v>
      </c>
      <c r="B121" s="9">
        <v>164.75</v>
      </c>
      <c r="C121" s="9">
        <f t="shared" si="2"/>
        <v>-0.00902255639097744</v>
      </c>
      <c r="D121" s="9">
        <v>11497.9</v>
      </c>
      <c r="E121" s="9">
        <f t="shared" si="3"/>
        <v>-0.00865216735283343</v>
      </c>
    </row>
    <row r="122" spans="1:5">
      <c r="A122" s="33">
        <v>43593</v>
      </c>
      <c r="B122" s="9">
        <v>160.75</v>
      </c>
      <c r="C122" s="9">
        <f t="shared" si="2"/>
        <v>-0.0242792109256449</v>
      </c>
      <c r="D122" s="9">
        <v>11359.45</v>
      </c>
      <c r="E122" s="9">
        <f t="shared" si="3"/>
        <v>-0.0120413292862174</v>
      </c>
    </row>
    <row r="123" spans="1:5">
      <c r="A123" s="33">
        <v>43594</v>
      </c>
      <c r="B123" s="9">
        <v>170.3</v>
      </c>
      <c r="C123" s="9">
        <f t="shared" si="2"/>
        <v>0.0594090202177295</v>
      </c>
      <c r="D123" s="9">
        <v>11301.8</v>
      </c>
      <c r="E123" s="9">
        <f t="shared" si="3"/>
        <v>-0.00507506965566127</v>
      </c>
    </row>
    <row r="124" spans="1:5">
      <c r="A124" s="33">
        <v>43595</v>
      </c>
      <c r="B124" s="9">
        <v>163.85</v>
      </c>
      <c r="C124" s="9">
        <f t="shared" si="2"/>
        <v>-0.0378743394010571</v>
      </c>
      <c r="D124" s="9">
        <v>11278.9</v>
      </c>
      <c r="E124" s="9">
        <f t="shared" si="3"/>
        <v>-0.00202622591091681</v>
      </c>
    </row>
    <row r="125" spans="1:5">
      <c r="A125" s="33">
        <v>43598</v>
      </c>
      <c r="B125" s="9">
        <v>154.7</v>
      </c>
      <c r="C125" s="9">
        <f t="shared" si="2"/>
        <v>-0.0558437595361612</v>
      </c>
      <c r="D125" s="9">
        <v>11148.2</v>
      </c>
      <c r="E125" s="9">
        <f t="shared" si="3"/>
        <v>-0.0115880094690084</v>
      </c>
    </row>
    <row r="126" spans="1:5">
      <c r="A126" s="33">
        <v>43599</v>
      </c>
      <c r="B126" s="9">
        <v>155.85</v>
      </c>
      <c r="C126" s="9">
        <f t="shared" si="2"/>
        <v>0.00743374272786041</v>
      </c>
      <c r="D126" s="9">
        <v>11222.05</v>
      </c>
      <c r="E126" s="9">
        <f t="shared" si="3"/>
        <v>0.00662438779354502</v>
      </c>
    </row>
    <row r="127" spans="1:5">
      <c r="A127" s="33">
        <v>43600</v>
      </c>
      <c r="B127" s="9">
        <v>142.95</v>
      </c>
      <c r="C127" s="9">
        <f t="shared" si="2"/>
        <v>-0.082771896053898</v>
      </c>
      <c r="D127" s="9">
        <v>11157</v>
      </c>
      <c r="E127" s="9">
        <f t="shared" si="3"/>
        <v>-0.00579662361155041</v>
      </c>
    </row>
    <row r="128" spans="1:5">
      <c r="A128" s="33">
        <v>43601</v>
      </c>
      <c r="B128" s="9">
        <v>137.75</v>
      </c>
      <c r="C128" s="9">
        <f t="shared" si="2"/>
        <v>-0.0363763553690101</v>
      </c>
      <c r="D128" s="9">
        <v>11257.1</v>
      </c>
      <c r="E128" s="9">
        <f t="shared" si="3"/>
        <v>0.00897194586358343</v>
      </c>
    </row>
    <row r="129" spans="1:5">
      <c r="A129" s="33">
        <v>43602</v>
      </c>
      <c r="B129" s="9">
        <v>134.15</v>
      </c>
      <c r="C129" s="9">
        <f t="shared" si="2"/>
        <v>-0.0261343012704174</v>
      </c>
      <c r="D129" s="9">
        <v>11407.15</v>
      </c>
      <c r="E129" s="9">
        <f t="shared" si="3"/>
        <v>0.0133293654671273</v>
      </c>
    </row>
    <row r="130" spans="1:5">
      <c r="A130" s="33">
        <v>43605</v>
      </c>
      <c r="B130" s="9">
        <v>143.55</v>
      </c>
      <c r="C130" s="9">
        <f t="shared" si="2"/>
        <v>0.0700708162504659</v>
      </c>
      <c r="D130" s="9">
        <v>11828.25</v>
      </c>
      <c r="E130" s="9">
        <f t="shared" si="3"/>
        <v>0.0369154433841933</v>
      </c>
    </row>
    <row r="131" spans="1:5">
      <c r="A131" s="33">
        <v>43606</v>
      </c>
      <c r="B131" s="9">
        <v>141</v>
      </c>
      <c r="C131" s="9">
        <f t="shared" ref="C131:C194" si="4">(B131-B130)/B130</f>
        <v>-0.0177638453500523</v>
      </c>
      <c r="D131" s="9">
        <v>11709.1</v>
      </c>
      <c r="E131" s="9">
        <f t="shared" si="3"/>
        <v>-0.0100733413649525</v>
      </c>
    </row>
    <row r="132" spans="1:5">
      <c r="A132" s="33">
        <v>43607</v>
      </c>
      <c r="B132" s="9">
        <v>137.55</v>
      </c>
      <c r="C132" s="9">
        <f t="shared" si="4"/>
        <v>-0.0244680851063829</v>
      </c>
      <c r="D132" s="9">
        <v>11737.9</v>
      </c>
      <c r="E132" s="9">
        <f t="shared" ref="E132:E195" si="5">(D132-D131)/D131</f>
        <v>0.00245962541954542</v>
      </c>
    </row>
    <row r="133" spans="1:5">
      <c r="A133" s="33">
        <v>43608</v>
      </c>
      <c r="B133" s="9">
        <v>139.75</v>
      </c>
      <c r="C133" s="9">
        <f t="shared" si="4"/>
        <v>0.0159941839331151</v>
      </c>
      <c r="D133" s="9">
        <v>11657.05</v>
      </c>
      <c r="E133" s="9">
        <f t="shared" si="5"/>
        <v>-0.00688794418081602</v>
      </c>
    </row>
    <row r="134" spans="1:5">
      <c r="A134" s="33">
        <v>43609</v>
      </c>
      <c r="B134" s="9">
        <v>141.2</v>
      </c>
      <c r="C134" s="9">
        <f t="shared" si="4"/>
        <v>0.010375670840787</v>
      </c>
      <c r="D134" s="9">
        <v>11844.1</v>
      </c>
      <c r="E134" s="9">
        <f t="shared" si="5"/>
        <v>0.0160460837004217</v>
      </c>
    </row>
    <row r="135" spans="1:5">
      <c r="A135" s="33">
        <v>43612</v>
      </c>
      <c r="B135" s="9">
        <v>146.8</v>
      </c>
      <c r="C135" s="9">
        <f t="shared" si="4"/>
        <v>0.039660056657224</v>
      </c>
      <c r="D135" s="9">
        <v>11924.75</v>
      </c>
      <c r="E135" s="9">
        <f t="shared" si="5"/>
        <v>0.00680929745611736</v>
      </c>
    </row>
    <row r="136" spans="1:5">
      <c r="A136" s="33">
        <v>43613</v>
      </c>
      <c r="B136" s="9">
        <v>152.8</v>
      </c>
      <c r="C136" s="9">
        <f t="shared" si="4"/>
        <v>0.0408719346049046</v>
      </c>
      <c r="D136" s="9">
        <v>11928.75</v>
      </c>
      <c r="E136" s="9">
        <f t="shared" si="5"/>
        <v>0.000335436801610097</v>
      </c>
    </row>
    <row r="137" spans="1:5">
      <c r="A137" s="33">
        <v>43614</v>
      </c>
      <c r="B137" s="9">
        <v>151.7</v>
      </c>
      <c r="C137" s="9">
        <f t="shared" si="4"/>
        <v>-0.0071989528795813</v>
      </c>
      <c r="D137" s="9">
        <v>11861.1</v>
      </c>
      <c r="E137" s="9">
        <f t="shared" si="5"/>
        <v>-0.00567117258723669</v>
      </c>
    </row>
    <row r="138" spans="1:5">
      <c r="A138" s="33">
        <v>43615</v>
      </c>
      <c r="B138" s="9">
        <v>155</v>
      </c>
      <c r="C138" s="9">
        <f t="shared" si="4"/>
        <v>0.0217534607778511</v>
      </c>
      <c r="D138" s="9">
        <v>11945.9</v>
      </c>
      <c r="E138" s="9">
        <f t="shared" si="5"/>
        <v>0.00714942121725635</v>
      </c>
    </row>
    <row r="139" spans="1:5">
      <c r="A139" s="33">
        <v>43616</v>
      </c>
      <c r="B139" s="9">
        <v>147.8</v>
      </c>
      <c r="C139" s="9">
        <f t="shared" si="4"/>
        <v>-0.0464516129032257</v>
      </c>
      <c r="D139" s="9">
        <v>11922.8</v>
      </c>
      <c r="E139" s="9">
        <f t="shared" si="5"/>
        <v>-0.00193371784461617</v>
      </c>
    </row>
    <row r="140" spans="1:5">
      <c r="A140" s="33">
        <v>43619</v>
      </c>
      <c r="B140" s="9">
        <v>149.45</v>
      </c>
      <c r="C140" s="9">
        <f t="shared" si="4"/>
        <v>0.0111637347767251</v>
      </c>
      <c r="D140" s="9">
        <v>12088.55</v>
      </c>
      <c r="E140" s="9">
        <f t="shared" si="5"/>
        <v>0.0139019357868957</v>
      </c>
    </row>
    <row r="141" spans="1:5">
      <c r="A141" s="33">
        <v>43620</v>
      </c>
      <c r="B141" s="9">
        <v>152.8</v>
      </c>
      <c r="C141" s="9">
        <f t="shared" si="4"/>
        <v>0.0224155235864839</v>
      </c>
      <c r="D141" s="9">
        <v>12021.65</v>
      </c>
      <c r="E141" s="9">
        <f t="shared" si="5"/>
        <v>-0.00553416249260661</v>
      </c>
    </row>
    <row r="142" spans="1:5">
      <c r="A142" s="33">
        <v>43622</v>
      </c>
      <c r="B142" s="9">
        <v>143.4</v>
      </c>
      <c r="C142" s="9">
        <f t="shared" si="4"/>
        <v>-0.0615183246073299</v>
      </c>
      <c r="D142" s="9">
        <v>11843.75</v>
      </c>
      <c r="E142" s="9">
        <f t="shared" si="5"/>
        <v>-0.0147983013978946</v>
      </c>
    </row>
    <row r="143" spans="1:5">
      <c r="A143" s="33">
        <v>43623</v>
      </c>
      <c r="B143" s="9">
        <v>139.9</v>
      </c>
      <c r="C143" s="9">
        <f t="shared" si="4"/>
        <v>-0.0244072524407252</v>
      </c>
      <c r="D143" s="9">
        <v>11870.65</v>
      </c>
      <c r="E143" s="9">
        <f t="shared" si="5"/>
        <v>0.00227124010554087</v>
      </c>
    </row>
    <row r="144" spans="1:5">
      <c r="A144" s="33">
        <v>43626</v>
      </c>
      <c r="B144" s="9">
        <v>135.9</v>
      </c>
      <c r="C144" s="9">
        <f t="shared" si="4"/>
        <v>-0.0285918513223731</v>
      </c>
      <c r="D144" s="9">
        <v>11922.7</v>
      </c>
      <c r="E144" s="9">
        <f t="shared" si="5"/>
        <v>0.004384764103061</v>
      </c>
    </row>
    <row r="145" spans="1:5">
      <c r="A145" s="33">
        <v>43627</v>
      </c>
      <c r="B145" s="9">
        <v>139.55</v>
      </c>
      <c r="C145" s="9">
        <f t="shared" si="4"/>
        <v>0.0268579838116262</v>
      </c>
      <c r="D145" s="9">
        <v>11965.6</v>
      </c>
      <c r="E145" s="9">
        <f t="shared" si="5"/>
        <v>0.00359817826499028</v>
      </c>
    </row>
    <row r="146" spans="1:5">
      <c r="A146" s="33">
        <v>43628</v>
      </c>
      <c r="B146" s="9">
        <v>134.75</v>
      </c>
      <c r="C146" s="9">
        <f t="shared" si="4"/>
        <v>-0.0343962737370119</v>
      </c>
      <c r="D146" s="9">
        <v>11906.2</v>
      </c>
      <c r="E146" s="9">
        <f t="shared" si="5"/>
        <v>-0.00496423079494548</v>
      </c>
    </row>
    <row r="147" spans="1:5">
      <c r="A147" s="33">
        <v>43629</v>
      </c>
      <c r="B147" s="9">
        <v>117.1</v>
      </c>
      <c r="C147" s="9">
        <f t="shared" si="4"/>
        <v>-0.130983302411874</v>
      </c>
      <c r="D147" s="9">
        <v>11914.05</v>
      </c>
      <c r="E147" s="9">
        <f t="shared" si="5"/>
        <v>0.000659320354101102</v>
      </c>
    </row>
    <row r="148" spans="1:5">
      <c r="A148" s="33">
        <v>43630</v>
      </c>
      <c r="B148" s="9">
        <v>115.05</v>
      </c>
      <c r="C148" s="9">
        <f t="shared" si="4"/>
        <v>-0.0175064047822374</v>
      </c>
      <c r="D148" s="9">
        <v>11823.3</v>
      </c>
      <c r="E148" s="9">
        <f t="shared" si="5"/>
        <v>-0.00761705717199441</v>
      </c>
    </row>
    <row r="149" spans="1:5">
      <c r="A149" s="33">
        <v>43633</v>
      </c>
      <c r="B149" s="9">
        <v>116.15</v>
      </c>
      <c r="C149" s="9">
        <f t="shared" si="4"/>
        <v>0.00956106040851811</v>
      </c>
      <c r="D149" s="9">
        <v>11672.15</v>
      </c>
      <c r="E149" s="9">
        <f t="shared" si="5"/>
        <v>-0.0127840788950631</v>
      </c>
    </row>
    <row r="150" spans="1:5">
      <c r="A150" s="33">
        <v>43634</v>
      </c>
      <c r="B150" s="9">
        <v>109.3</v>
      </c>
      <c r="C150" s="9">
        <f t="shared" si="4"/>
        <v>-0.0589754627636677</v>
      </c>
      <c r="D150" s="9">
        <v>11691.5</v>
      </c>
      <c r="E150" s="9">
        <f t="shared" si="5"/>
        <v>0.00165779226620634</v>
      </c>
    </row>
    <row r="151" spans="1:5">
      <c r="A151" s="33">
        <v>43635</v>
      </c>
      <c r="B151" s="9">
        <v>103.2</v>
      </c>
      <c r="C151" s="9">
        <f t="shared" si="4"/>
        <v>-0.0558096980786825</v>
      </c>
      <c r="D151" s="9">
        <v>11691.45</v>
      </c>
      <c r="E151" s="9">
        <f t="shared" si="5"/>
        <v>-4.27661121321237e-6</v>
      </c>
    </row>
    <row r="152" spans="1:5">
      <c r="A152" s="33">
        <v>43636</v>
      </c>
      <c r="B152" s="9">
        <v>114.55</v>
      </c>
      <c r="C152" s="9">
        <f t="shared" si="4"/>
        <v>0.109980620155039</v>
      </c>
      <c r="D152" s="9">
        <v>11831.75</v>
      </c>
      <c r="E152" s="9">
        <f t="shared" si="5"/>
        <v>0.0120002223847341</v>
      </c>
    </row>
    <row r="153" spans="1:5">
      <c r="A153" s="33">
        <v>43637</v>
      </c>
      <c r="B153" s="9">
        <v>109.6</v>
      </c>
      <c r="C153" s="9">
        <f t="shared" si="4"/>
        <v>-0.043212570929725</v>
      </c>
      <c r="D153" s="9">
        <v>11724.1</v>
      </c>
      <c r="E153" s="9">
        <f t="shared" si="5"/>
        <v>-0.0090984004902064</v>
      </c>
    </row>
    <row r="154" spans="1:5">
      <c r="A154" s="33">
        <v>43640</v>
      </c>
      <c r="B154" s="9">
        <v>111.95</v>
      </c>
      <c r="C154" s="9">
        <f t="shared" si="4"/>
        <v>0.0214416058394161</v>
      </c>
      <c r="D154" s="9">
        <v>11699.65</v>
      </c>
      <c r="E154" s="9">
        <f t="shared" si="5"/>
        <v>-0.00208544792350805</v>
      </c>
    </row>
    <row r="155" spans="1:5">
      <c r="A155" s="33">
        <v>43641</v>
      </c>
      <c r="B155" s="9">
        <v>110.05</v>
      </c>
      <c r="C155" s="9">
        <f t="shared" si="4"/>
        <v>-0.0169718624385887</v>
      </c>
      <c r="D155" s="9">
        <v>11796.45</v>
      </c>
      <c r="E155" s="9">
        <f t="shared" si="5"/>
        <v>0.00827375177889946</v>
      </c>
    </row>
    <row r="156" spans="1:5">
      <c r="A156" s="33">
        <v>43642</v>
      </c>
      <c r="B156" s="9">
        <v>113.05</v>
      </c>
      <c r="C156" s="9">
        <f t="shared" si="4"/>
        <v>0.0272603362108133</v>
      </c>
      <c r="D156" s="9">
        <v>11847.55</v>
      </c>
      <c r="E156" s="9">
        <f t="shared" si="5"/>
        <v>0.00433181168910974</v>
      </c>
    </row>
    <row r="157" spans="1:5">
      <c r="A157" s="33">
        <v>43643</v>
      </c>
      <c r="B157" s="9">
        <v>112.4</v>
      </c>
      <c r="C157" s="9">
        <f t="shared" si="4"/>
        <v>-0.0057496682883679</v>
      </c>
      <c r="D157" s="9">
        <v>11841.55</v>
      </c>
      <c r="E157" s="9">
        <f t="shared" si="5"/>
        <v>-0.000506433819650476</v>
      </c>
    </row>
    <row r="158" spans="1:5">
      <c r="A158" s="33">
        <v>43644</v>
      </c>
      <c r="B158" s="9">
        <v>108.75</v>
      </c>
      <c r="C158" s="9">
        <f t="shared" si="4"/>
        <v>-0.032473309608541</v>
      </c>
      <c r="D158" s="9">
        <v>11788.85</v>
      </c>
      <c r="E158" s="9">
        <f t="shared" si="5"/>
        <v>-0.00445043089798201</v>
      </c>
    </row>
    <row r="159" spans="1:5">
      <c r="A159" s="33">
        <v>43647</v>
      </c>
      <c r="B159" s="9">
        <v>109.15</v>
      </c>
      <c r="C159" s="9">
        <f t="shared" si="4"/>
        <v>0.00367816091954028</v>
      </c>
      <c r="D159" s="9">
        <v>11865.6</v>
      </c>
      <c r="E159" s="9">
        <f t="shared" si="5"/>
        <v>0.0065103890540638</v>
      </c>
    </row>
    <row r="160" spans="1:5">
      <c r="A160" s="33">
        <v>43648</v>
      </c>
      <c r="B160" s="9">
        <v>100.8</v>
      </c>
      <c r="C160" s="9">
        <f t="shared" si="4"/>
        <v>-0.076500229042602</v>
      </c>
      <c r="D160" s="9">
        <v>11910.3</v>
      </c>
      <c r="E160" s="9">
        <f t="shared" si="5"/>
        <v>0.00376719255663421</v>
      </c>
    </row>
    <row r="161" spans="1:5">
      <c r="A161" s="33">
        <v>43649</v>
      </c>
      <c r="B161" s="9">
        <v>99.75</v>
      </c>
      <c r="C161" s="9">
        <f t="shared" si="4"/>
        <v>-0.0104166666666666</v>
      </c>
      <c r="D161" s="9">
        <v>11916.75</v>
      </c>
      <c r="E161" s="9">
        <f t="shared" si="5"/>
        <v>0.000541548071837043</v>
      </c>
    </row>
    <row r="162" spans="1:5">
      <c r="A162" s="33">
        <v>43650</v>
      </c>
      <c r="B162" s="9">
        <v>96.25</v>
      </c>
      <c r="C162" s="9">
        <f t="shared" si="4"/>
        <v>-0.0350877192982456</v>
      </c>
      <c r="D162" s="9">
        <v>11946.75</v>
      </c>
      <c r="E162" s="9">
        <f t="shared" si="5"/>
        <v>0.00251746491283278</v>
      </c>
    </row>
    <row r="163" spans="1:5">
      <c r="A163" s="33">
        <v>43651</v>
      </c>
      <c r="B163" s="9">
        <v>88.15</v>
      </c>
      <c r="C163" s="9">
        <f t="shared" si="4"/>
        <v>-0.0841558441558441</v>
      </c>
      <c r="D163" s="9">
        <v>11811.15</v>
      </c>
      <c r="E163" s="9">
        <f t="shared" si="5"/>
        <v>-0.0113503672546927</v>
      </c>
    </row>
    <row r="164" spans="1:5">
      <c r="A164" s="33">
        <v>43654</v>
      </c>
      <c r="B164" s="9">
        <v>93.15</v>
      </c>
      <c r="C164" s="9">
        <f t="shared" si="4"/>
        <v>0.0567214974475326</v>
      </c>
      <c r="D164" s="9">
        <v>11558.6</v>
      </c>
      <c r="E164" s="9">
        <f t="shared" si="5"/>
        <v>-0.0213823378756513</v>
      </c>
    </row>
    <row r="165" spans="1:5">
      <c r="A165" s="33">
        <v>43655</v>
      </c>
      <c r="B165" s="9">
        <v>91.35</v>
      </c>
      <c r="C165" s="9">
        <f t="shared" si="4"/>
        <v>-0.0193236714975847</v>
      </c>
      <c r="D165" s="9">
        <v>11555.9</v>
      </c>
      <c r="E165" s="9">
        <f t="shared" si="5"/>
        <v>-0.000233592303566239</v>
      </c>
    </row>
    <row r="166" spans="1:5">
      <c r="A166" s="33">
        <v>43656</v>
      </c>
      <c r="B166" s="9">
        <v>93</v>
      </c>
      <c r="C166" s="9">
        <f t="shared" si="4"/>
        <v>0.0180623973727423</v>
      </c>
      <c r="D166" s="9">
        <v>11498.9</v>
      </c>
      <c r="E166" s="9">
        <f t="shared" si="5"/>
        <v>-0.00493254527990031</v>
      </c>
    </row>
    <row r="167" spans="1:5">
      <c r="A167" s="33">
        <v>43657</v>
      </c>
      <c r="B167" s="9">
        <v>92.45</v>
      </c>
      <c r="C167" s="9">
        <f t="shared" si="4"/>
        <v>-0.00591397849462363</v>
      </c>
      <c r="D167" s="9">
        <v>11582.9</v>
      </c>
      <c r="E167" s="9">
        <f t="shared" si="5"/>
        <v>0.00730504656967188</v>
      </c>
    </row>
    <row r="168" spans="1:5">
      <c r="A168" s="33">
        <v>43658</v>
      </c>
      <c r="B168" s="9">
        <v>94.2</v>
      </c>
      <c r="C168" s="9">
        <f t="shared" si="4"/>
        <v>0.0189291508923743</v>
      </c>
      <c r="D168" s="9">
        <v>11552.5</v>
      </c>
      <c r="E168" s="9">
        <f t="shared" si="5"/>
        <v>-0.00262455861658131</v>
      </c>
    </row>
    <row r="169" spans="1:5">
      <c r="A169" s="33">
        <v>43661</v>
      </c>
      <c r="B169" s="9">
        <v>93.2</v>
      </c>
      <c r="C169" s="9">
        <f t="shared" si="4"/>
        <v>-0.0106157112526539</v>
      </c>
      <c r="D169" s="9">
        <v>11588.35</v>
      </c>
      <c r="E169" s="9">
        <f t="shared" si="5"/>
        <v>0.00310322441030083</v>
      </c>
    </row>
    <row r="170" spans="1:5">
      <c r="A170" s="33">
        <v>43662</v>
      </c>
      <c r="B170" s="9">
        <v>103.85</v>
      </c>
      <c r="C170" s="9">
        <f t="shared" si="4"/>
        <v>0.114270386266094</v>
      </c>
      <c r="D170" s="9">
        <v>11662.6</v>
      </c>
      <c r="E170" s="9">
        <f t="shared" si="5"/>
        <v>0.00640729698360854</v>
      </c>
    </row>
    <row r="171" spans="1:5">
      <c r="A171" s="33">
        <v>43663</v>
      </c>
      <c r="B171" s="9">
        <v>98.4</v>
      </c>
      <c r="C171" s="9">
        <f t="shared" si="4"/>
        <v>-0.0524795377948964</v>
      </c>
      <c r="D171" s="9">
        <v>11687.5</v>
      </c>
      <c r="E171" s="9">
        <f t="shared" si="5"/>
        <v>0.00213502992471658</v>
      </c>
    </row>
    <row r="172" spans="1:5">
      <c r="A172" s="33">
        <v>43664</v>
      </c>
      <c r="B172" s="9">
        <v>85.8</v>
      </c>
      <c r="C172" s="9">
        <f t="shared" si="4"/>
        <v>-0.128048780487805</v>
      </c>
      <c r="D172" s="9">
        <v>11596.9</v>
      </c>
      <c r="E172" s="9">
        <f t="shared" si="5"/>
        <v>-0.00775187165775404</v>
      </c>
    </row>
    <row r="173" spans="1:5">
      <c r="A173" s="33">
        <v>43665</v>
      </c>
      <c r="B173" s="9">
        <v>83.25</v>
      </c>
      <c r="C173" s="9">
        <f t="shared" si="4"/>
        <v>-0.0297202797202797</v>
      </c>
      <c r="D173" s="9">
        <v>11419.25</v>
      </c>
      <c r="E173" s="9">
        <f t="shared" si="5"/>
        <v>-0.0153187489760194</v>
      </c>
    </row>
    <row r="174" spans="1:5">
      <c r="A174" s="33">
        <v>43668</v>
      </c>
      <c r="B174" s="9">
        <v>91.15</v>
      </c>
      <c r="C174" s="9">
        <f t="shared" si="4"/>
        <v>0.094894894894895</v>
      </c>
      <c r="D174" s="9">
        <v>11346.2</v>
      </c>
      <c r="E174" s="9">
        <f t="shared" si="5"/>
        <v>-0.0063970926286752</v>
      </c>
    </row>
    <row r="175" spans="1:5">
      <c r="A175" s="33">
        <v>43669</v>
      </c>
      <c r="B175" s="9">
        <v>90.65</v>
      </c>
      <c r="C175" s="9">
        <f t="shared" si="4"/>
        <v>-0.00548546352166758</v>
      </c>
      <c r="D175" s="9">
        <v>11331.05</v>
      </c>
      <c r="E175" s="9">
        <f t="shared" si="5"/>
        <v>-0.0013352488057677</v>
      </c>
    </row>
    <row r="176" spans="1:5">
      <c r="A176" s="33">
        <v>43670</v>
      </c>
      <c r="B176" s="9">
        <v>89.15</v>
      </c>
      <c r="C176" s="9">
        <f t="shared" si="4"/>
        <v>-0.0165471594043023</v>
      </c>
      <c r="D176" s="9">
        <v>11271.3</v>
      </c>
      <c r="E176" s="9">
        <f t="shared" si="5"/>
        <v>-0.00527312120235989</v>
      </c>
    </row>
    <row r="177" spans="1:5">
      <c r="A177" s="33">
        <v>43671</v>
      </c>
      <c r="B177" s="9">
        <v>87.65</v>
      </c>
      <c r="C177" s="9">
        <f t="shared" si="4"/>
        <v>-0.0168255748738082</v>
      </c>
      <c r="D177" s="9">
        <v>11252.15</v>
      </c>
      <c r="E177" s="9">
        <f t="shared" si="5"/>
        <v>-0.00169900543859179</v>
      </c>
    </row>
    <row r="178" spans="1:5">
      <c r="A178" s="33">
        <v>43672</v>
      </c>
      <c r="B178" s="9">
        <v>96.05</v>
      </c>
      <c r="C178" s="9">
        <f t="shared" si="4"/>
        <v>0.0958357102110666</v>
      </c>
      <c r="D178" s="9">
        <v>11284.3</v>
      </c>
      <c r="E178" s="9">
        <f t="shared" si="5"/>
        <v>0.00285723172904731</v>
      </c>
    </row>
    <row r="179" spans="1:5">
      <c r="A179" s="33">
        <v>43675</v>
      </c>
      <c r="B179" s="9">
        <v>94.75</v>
      </c>
      <c r="C179" s="9">
        <f t="shared" si="4"/>
        <v>-0.0135346173867777</v>
      </c>
      <c r="D179" s="9">
        <v>11189.2</v>
      </c>
      <c r="E179" s="9">
        <f t="shared" si="5"/>
        <v>-0.00842763840025509</v>
      </c>
    </row>
    <row r="180" spans="1:5">
      <c r="A180" s="33">
        <v>43676</v>
      </c>
      <c r="B180" s="9">
        <v>86.05</v>
      </c>
      <c r="C180" s="9">
        <f t="shared" si="4"/>
        <v>-0.0918205804749341</v>
      </c>
      <c r="D180" s="9">
        <v>11085.4</v>
      </c>
      <c r="E180" s="9">
        <f t="shared" si="5"/>
        <v>-0.00927680263110867</v>
      </c>
    </row>
    <row r="181" spans="1:5">
      <c r="A181" s="33">
        <v>43677</v>
      </c>
      <c r="B181" s="9">
        <v>91.2</v>
      </c>
      <c r="C181" s="9">
        <f t="shared" si="4"/>
        <v>0.0598489250435794</v>
      </c>
      <c r="D181" s="9">
        <v>11118</v>
      </c>
      <c r="E181" s="9">
        <f t="shared" si="5"/>
        <v>0.00294080502282285</v>
      </c>
    </row>
    <row r="182" spans="1:5">
      <c r="A182" s="33">
        <v>43678</v>
      </c>
      <c r="B182" s="9">
        <v>88.4</v>
      </c>
      <c r="C182" s="9">
        <f t="shared" si="4"/>
        <v>-0.0307017543859649</v>
      </c>
      <c r="D182" s="9">
        <v>10980</v>
      </c>
      <c r="E182" s="9">
        <f t="shared" si="5"/>
        <v>-0.0124123043712898</v>
      </c>
    </row>
    <row r="183" spans="1:5">
      <c r="A183" s="33">
        <v>43679</v>
      </c>
      <c r="B183" s="9">
        <v>88.3</v>
      </c>
      <c r="C183" s="9">
        <f t="shared" si="4"/>
        <v>-0.00113122171945711</v>
      </c>
      <c r="D183" s="9">
        <v>10997.35</v>
      </c>
      <c r="E183" s="9">
        <f t="shared" si="5"/>
        <v>0.00158014571949001</v>
      </c>
    </row>
    <row r="184" spans="1:5">
      <c r="A184" s="33">
        <v>43682</v>
      </c>
      <c r="B184" s="9">
        <v>81.1</v>
      </c>
      <c r="C184" s="9">
        <f t="shared" si="4"/>
        <v>-0.0815402038505097</v>
      </c>
      <c r="D184" s="9">
        <v>10862.6</v>
      </c>
      <c r="E184" s="9">
        <f t="shared" si="5"/>
        <v>-0.0122529518474905</v>
      </c>
    </row>
    <row r="185" spans="1:5">
      <c r="A185" s="33">
        <v>43683</v>
      </c>
      <c r="B185" s="9">
        <v>85.35</v>
      </c>
      <c r="C185" s="9">
        <f t="shared" si="4"/>
        <v>0.0524044389642417</v>
      </c>
      <c r="D185" s="9">
        <v>10948.25</v>
      </c>
      <c r="E185" s="9">
        <f t="shared" si="5"/>
        <v>0.00788485261355473</v>
      </c>
    </row>
    <row r="186" spans="1:5">
      <c r="A186" s="33">
        <v>43684</v>
      </c>
      <c r="B186" s="9">
        <v>86.85</v>
      </c>
      <c r="C186" s="9">
        <f t="shared" si="4"/>
        <v>0.0175746924428823</v>
      </c>
      <c r="D186" s="9">
        <v>10855.5</v>
      </c>
      <c r="E186" s="9">
        <f t="shared" si="5"/>
        <v>-0.00847167355513438</v>
      </c>
    </row>
    <row r="187" spans="1:5">
      <c r="A187" s="33">
        <v>43685</v>
      </c>
      <c r="B187" s="9">
        <v>89.2</v>
      </c>
      <c r="C187" s="9">
        <f t="shared" si="4"/>
        <v>0.0270581462291308</v>
      </c>
      <c r="D187" s="9">
        <v>11032.45</v>
      </c>
      <c r="E187" s="9">
        <f t="shared" si="5"/>
        <v>0.0163004928377321</v>
      </c>
    </row>
    <row r="188" spans="1:5">
      <c r="A188" s="33">
        <v>43686</v>
      </c>
      <c r="B188" s="9">
        <v>82.15</v>
      </c>
      <c r="C188" s="9">
        <f t="shared" si="4"/>
        <v>-0.0790358744394618</v>
      </c>
      <c r="D188" s="9">
        <v>11109.65</v>
      </c>
      <c r="E188" s="9">
        <f t="shared" si="5"/>
        <v>0.00699753907790191</v>
      </c>
    </row>
    <row r="189" spans="1:5">
      <c r="A189" s="33">
        <v>43690</v>
      </c>
      <c r="B189" s="9">
        <v>73.6</v>
      </c>
      <c r="C189" s="9">
        <f t="shared" si="4"/>
        <v>-0.10407790626902</v>
      </c>
      <c r="D189" s="9">
        <v>10925.85</v>
      </c>
      <c r="E189" s="9">
        <f t="shared" si="5"/>
        <v>-0.016544175559086</v>
      </c>
    </row>
    <row r="190" spans="1:5">
      <c r="A190" s="33">
        <v>43691</v>
      </c>
      <c r="B190" s="9">
        <v>76.55</v>
      </c>
      <c r="C190" s="9">
        <f t="shared" si="4"/>
        <v>0.0400815217391305</v>
      </c>
      <c r="D190" s="9">
        <v>11029.4</v>
      </c>
      <c r="E190" s="9">
        <f t="shared" si="5"/>
        <v>0.00947752348787502</v>
      </c>
    </row>
    <row r="191" spans="1:5">
      <c r="A191" s="33">
        <v>43693</v>
      </c>
      <c r="B191" s="9">
        <v>79.45</v>
      </c>
      <c r="C191" s="9">
        <f t="shared" si="4"/>
        <v>0.037883736120183</v>
      </c>
      <c r="D191" s="9">
        <v>11047.8</v>
      </c>
      <c r="E191" s="9">
        <f t="shared" si="5"/>
        <v>0.00166826844615298</v>
      </c>
    </row>
    <row r="192" spans="1:5">
      <c r="A192" s="33">
        <v>43696</v>
      </c>
      <c r="B192" s="9">
        <v>76.65</v>
      </c>
      <c r="C192" s="9">
        <f t="shared" si="4"/>
        <v>-0.0352422907488986</v>
      </c>
      <c r="D192" s="9">
        <v>11053.9</v>
      </c>
      <c r="E192" s="9">
        <f t="shared" si="5"/>
        <v>0.000552146128641029</v>
      </c>
    </row>
    <row r="193" spans="1:5">
      <c r="A193" s="33">
        <v>43697</v>
      </c>
      <c r="B193" s="9">
        <v>71.2</v>
      </c>
      <c r="C193" s="9">
        <f t="shared" si="4"/>
        <v>-0.071102413568167</v>
      </c>
      <c r="D193" s="9">
        <v>11017</v>
      </c>
      <c r="E193" s="9">
        <f t="shared" si="5"/>
        <v>-0.00333818833171999</v>
      </c>
    </row>
    <row r="194" spans="1:5">
      <c r="A194" s="33">
        <v>43698</v>
      </c>
      <c r="B194" s="9">
        <v>65.4</v>
      </c>
      <c r="C194" s="9">
        <f t="shared" si="4"/>
        <v>-0.0814606741573033</v>
      </c>
      <c r="D194" s="9">
        <v>10918.7</v>
      </c>
      <c r="E194" s="9">
        <f t="shared" si="5"/>
        <v>-0.00892257420350361</v>
      </c>
    </row>
    <row r="195" spans="1:5">
      <c r="A195" s="33">
        <v>43699</v>
      </c>
      <c r="B195" s="9">
        <v>56.3</v>
      </c>
      <c r="C195" s="9">
        <f t="shared" ref="C195:C220" si="6">(B195-B194)/B194</f>
        <v>-0.13914373088685</v>
      </c>
      <c r="D195" s="9">
        <v>10741.35</v>
      </c>
      <c r="E195" s="9">
        <f t="shared" si="5"/>
        <v>-0.0162427761546705</v>
      </c>
    </row>
    <row r="196" spans="1:5">
      <c r="A196" s="33">
        <v>43700</v>
      </c>
      <c r="B196" s="9">
        <v>59.25</v>
      </c>
      <c r="C196" s="9">
        <f t="shared" si="6"/>
        <v>0.0523978685612789</v>
      </c>
      <c r="D196" s="9">
        <v>10829.35</v>
      </c>
      <c r="E196" s="9">
        <f t="shared" ref="E196:E220" si="7">(D196-D195)/D195</f>
        <v>0.00819263872790664</v>
      </c>
    </row>
    <row r="197" spans="1:5">
      <c r="A197" s="33">
        <v>43703</v>
      </c>
      <c r="B197" s="9">
        <v>62.9</v>
      </c>
      <c r="C197" s="9">
        <f t="shared" si="6"/>
        <v>0.0616033755274261</v>
      </c>
      <c r="D197" s="9">
        <v>11057.85</v>
      </c>
      <c r="E197" s="9">
        <f t="shared" si="7"/>
        <v>0.0211000660242766</v>
      </c>
    </row>
    <row r="198" spans="1:5">
      <c r="A198" s="33">
        <v>43704</v>
      </c>
      <c r="B198" s="9">
        <v>64.5</v>
      </c>
      <c r="C198" s="9">
        <f t="shared" si="6"/>
        <v>0.0254372019077902</v>
      </c>
      <c r="D198" s="9">
        <v>11105.35</v>
      </c>
      <c r="E198" s="9">
        <f t="shared" si="7"/>
        <v>0.0042955909150513</v>
      </c>
    </row>
    <row r="199" spans="1:5">
      <c r="A199" s="33">
        <v>43705</v>
      </c>
      <c r="B199" s="9">
        <v>59.5</v>
      </c>
      <c r="C199" s="9">
        <f t="shared" si="6"/>
        <v>-0.0775193798449612</v>
      </c>
      <c r="D199" s="9">
        <v>11046.1</v>
      </c>
      <c r="E199" s="9">
        <f t="shared" si="7"/>
        <v>-0.00533526633559501</v>
      </c>
    </row>
    <row r="200" spans="1:5">
      <c r="A200" s="33">
        <v>43706</v>
      </c>
      <c r="B200" s="9">
        <v>57.4</v>
      </c>
      <c r="C200" s="9">
        <f t="shared" si="6"/>
        <v>-0.0352941176470589</v>
      </c>
      <c r="D200" s="9">
        <v>10948.3</v>
      </c>
      <c r="E200" s="9">
        <f t="shared" si="7"/>
        <v>-0.00885380360489232</v>
      </c>
    </row>
    <row r="201" spans="1:5">
      <c r="A201" s="33">
        <v>43707</v>
      </c>
      <c r="B201" s="9">
        <v>59.95</v>
      </c>
      <c r="C201" s="9">
        <f t="shared" si="6"/>
        <v>0.044425087108014</v>
      </c>
      <c r="D201" s="9">
        <v>11023.25</v>
      </c>
      <c r="E201" s="9">
        <f t="shared" si="7"/>
        <v>0.0068458116785255</v>
      </c>
    </row>
    <row r="202" spans="1:5">
      <c r="A202" s="33">
        <v>43711</v>
      </c>
      <c r="B202" s="9">
        <v>58.75</v>
      </c>
      <c r="C202" s="9">
        <f t="shared" si="6"/>
        <v>-0.0200166805671393</v>
      </c>
      <c r="D202" s="9">
        <v>10797.9</v>
      </c>
      <c r="E202" s="9">
        <f t="shared" si="7"/>
        <v>-0.02044315424217</v>
      </c>
    </row>
    <row r="203" spans="1:5">
      <c r="A203" s="33">
        <v>43712</v>
      </c>
      <c r="B203" s="9">
        <v>59.45</v>
      </c>
      <c r="C203" s="9">
        <f t="shared" si="6"/>
        <v>0.0119148936170213</v>
      </c>
      <c r="D203" s="9">
        <v>10844.65</v>
      </c>
      <c r="E203" s="9">
        <f t="shared" si="7"/>
        <v>0.00432954555978477</v>
      </c>
    </row>
    <row r="204" spans="1:5">
      <c r="A204" s="33">
        <v>43713</v>
      </c>
      <c r="B204" s="9">
        <v>61.95</v>
      </c>
      <c r="C204" s="9">
        <f t="shared" si="6"/>
        <v>0.0420521446593776</v>
      </c>
      <c r="D204" s="9">
        <v>10847.9</v>
      </c>
      <c r="E204" s="9">
        <f t="shared" si="7"/>
        <v>0.000299686942409391</v>
      </c>
    </row>
    <row r="205" spans="1:5">
      <c r="A205" s="33">
        <v>43714</v>
      </c>
      <c r="B205" s="9">
        <v>60.4</v>
      </c>
      <c r="C205" s="9">
        <f t="shared" si="6"/>
        <v>-0.0250201775625505</v>
      </c>
      <c r="D205" s="9">
        <v>10946.2</v>
      </c>
      <c r="E205" s="9">
        <f t="shared" si="7"/>
        <v>0.00906166170410873</v>
      </c>
    </row>
    <row r="206" spans="1:5">
      <c r="A206" s="33">
        <v>43717</v>
      </c>
      <c r="B206" s="9">
        <v>63.1</v>
      </c>
      <c r="C206" s="9">
        <f t="shared" si="6"/>
        <v>0.0447019867549669</v>
      </c>
      <c r="D206" s="9">
        <v>11003.05</v>
      </c>
      <c r="E206" s="9">
        <f t="shared" si="7"/>
        <v>0.00519358316127958</v>
      </c>
    </row>
    <row r="207" spans="1:5">
      <c r="A207" s="33">
        <v>43719</v>
      </c>
      <c r="B207" s="9">
        <v>71.6</v>
      </c>
      <c r="C207" s="9">
        <f t="shared" si="6"/>
        <v>0.134706814580032</v>
      </c>
      <c r="D207" s="9">
        <v>11035.7</v>
      </c>
      <c r="E207" s="9">
        <f t="shared" si="7"/>
        <v>0.00296735905044524</v>
      </c>
    </row>
    <row r="208" spans="1:5">
      <c r="A208" s="33">
        <v>43720</v>
      </c>
      <c r="B208" s="9">
        <v>67.95</v>
      </c>
      <c r="C208" s="9">
        <f t="shared" si="6"/>
        <v>-0.0509776536312848</v>
      </c>
      <c r="D208" s="9">
        <v>10982.8</v>
      </c>
      <c r="E208" s="9">
        <f t="shared" si="7"/>
        <v>-0.00479353371331238</v>
      </c>
    </row>
    <row r="209" spans="1:5">
      <c r="A209" s="33">
        <v>43721</v>
      </c>
      <c r="B209" s="9">
        <v>68.55</v>
      </c>
      <c r="C209" s="9">
        <f t="shared" si="6"/>
        <v>0.0088300220750551</v>
      </c>
      <c r="D209" s="9">
        <v>11075.9</v>
      </c>
      <c r="E209" s="9">
        <f t="shared" si="7"/>
        <v>0.00847689113887172</v>
      </c>
    </row>
    <row r="210" spans="1:5">
      <c r="A210" s="33">
        <v>43724</v>
      </c>
      <c r="B210" s="9">
        <v>67.05</v>
      </c>
      <c r="C210" s="9">
        <f t="shared" si="6"/>
        <v>-0.0218818380743982</v>
      </c>
      <c r="D210" s="9">
        <v>11003.5</v>
      </c>
      <c r="E210" s="9">
        <f t="shared" si="7"/>
        <v>-0.00653671484935758</v>
      </c>
    </row>
    <row r="211" spans="1:5">
      <c r="A211" s="33">
        <v>43725</v>
      </c>
      <c r="B211" s="9">
        <v>65.1</v>
      </c>
      <c r="C211" s="9">
        <f t="shared" si="6"/>
        <v>-0.029082774049217</v>
      </c>
      <c r="D211" s="9">
        <v>10817.6</v>
      </c>
      <c r="E211" s="9">
        <f t="shared" si="7"/>
        <v>-0.0168946244376789</v>
      </c>
    </row>
    <row r="212" spans="1:5">
      <c r="A212" s="33">
        <v>43726</v>
      </c>
      <c r="B212" s="9">
        <v>64.1</v>
      </c>
      <c r="C212" s="9">
        <f t="shared" si="6"/>
        <v>-0.0153609831029186</v>
      </c>
      <c r="D212" s="9">
        <v>10840.65</v>
      </c>
      <c r="E212" s="9">
        <f t="shared" si="7"/>
        <v>0.00213078686584818</v>
      </c>
    </row>
    <row r="213" spans="1:5">
      <c r="A213" s="33">
        <v>43727</v>
      </c>
      <c r="B213" s="9">
        <v>54.1</v>
      </c>
      <c r="C213" s="9">
        <f t="shared" si="6"/>
        <v>-0.15600624024961</v>
      </c>
      <c r="D213" s="9">
        <v>10704.8</v>
      </c>
      <c r="E213" s="9">
        <f t="shared" si="7"/>
        <v>-0.012531536393113</v>
      </c>
    </row>
    <row r="214" spans="1:5">
      <c r="A214" s="33">
        <v>43728</v>
      </c>
      <c r="B214" s="9">
        <v>55.5</v>
      </c>
      <c r="C214" s="9">
        <f t="shared" si="6"/>
        <v>0.0258780036968576</v>
      </c>
      <c r="D214" s="9">
        <v>11274.2</v>
      </c>
      <c r="E214" s="9">
        <f t="shared" si="7"/>
        <v>0.0531910918466484</v>
      </c>
    </row>
    <row r="215" spans="1:5">
      <c r="A215" s="33">
        <v>43731</v>
      </c>
      <c r="B215" s="9">
        <v>55.45</v>
      </c>
      <c r="C215" s="9">
        <f t="shared" si="6"/>
        <v>-0.00090090090090085</v>
      </c>
      <c r="D215" s="9">
        <v>11600.2</v>
      </c>
      <c r="E215" s="9">
        <f t="shared" si="7"/>
        <v>0.028915577158468</v>
      </c>
    </row>
    <row r="216" spans="1:5">
      <c r="A216" s="33">
        <v>43732</v>
      </c>
      <c r="B216" s="9">
        <v>56.05</v>
      </c>
      <c r="C216" s="9">
        <f t="shared" si="6"/>
        <v>0.0108205590622181</v>
      </c>
      <c r="D216" s="9">
        <v>11588.2</v>
      </c>
      <c r="E216" s="9">
        <f t="shared" si="7"/>
        <v>-0.00103446492301857</v>
      </c>
    </row>
    <row r="217" spans="1:5">
      <c r="A217" s="33">
        <v>43733</v>
      </c>
      <c r="B217" s="9">
        <v>53.7</v>
      </c>
      <c r="C217" s="9">
        <f t="shared" si="6"/>
        <v>-0.0419268510258697</v>
      </c>
      <c r="D217" s="9">
        <v>11440.2</v>
      </c>
      <c r="E217" s="9">
        <f t="shared" si="7"/>
        <v>-0.0127716125023731</v>
      </c>
    </row>
    <row r="218" spans="1:5">
      <c r="A218" s="33">
        <v>43734</v>
      </c>
      <c r="B218" s="9">
        <v>51.05</v>
      </c>
      <c r="C218" s="9">
        <f t="shared" si="6"/>
        <v>-0.0493482309124768</v>
      </c>
      <c r="D218" s="9">
        <v>11571.2</v>
      </c>
      <c r="E218" s="9">
        <f t="shared" si="7"/>
        <v>0.0114508487613853</v>
      </c>
    </row>
    <row r="219" spans="1:5">
      <c r="A219" s="33">
        <v>43735</v>
      </c>
      <c r="B219" s="9">
        <v>48.75</v>
      </c>
      <c r="C219" s="9">
        <f t="shared" si="6"/>
        <v>-0.0450538687561214</v>
      </c>
      <c r="D219" s="9">
        <v>11512.4</v>
      </c>
      <c r="E219" s="9">
        <f t="shared" si="7"/>
        <v>-0.00508158185840717</v>
      </c>
    </row>
    <row r="220" spans="1:5">
      <c r="A220" s="33">
        <v>43738</v>
      </c>
      <c r="B220" s="9">
        <v>41.4</v>
      </c>
      <c r="C220" s="9">
        <f t="shared" si="6"/>
        <v>-0.150769230769231</v>
      </c>
      <c r="D220" s="9">
        <v>11474.45</v>
      </c>
      <c r="E220" s="9">
        <f t="shared" si="7"/>
        <v>-0.00329644557173126</v>
      </c>
    </row>
    <row r="221" spans="1:1">
      <c r="A221" s="34"/>
    </row>
    <row r="222" spans="1:1">
      <c r="A222" s="34"/>
    </row>
    <row r="223" spans="1:1">
      <c r="A223" s="34"/>
    </row>
    <row r="224" spans="1:1">
      <c r="A224" s="34"/>
    </row>
    <row r="225" spans="1:1">
      <c r="A225" s="34"/>
    </row>
    <row r="226" spans="1:1">
      <c r="A226" s="34"/>
    </row>
    <row r="227" spans="1:1">
      <c r="A227" s="34"/>
    </row>
    <row r="228" spans="1:1">
      <c r="A228" s="34"/>
    </row>
    <row r="229" spans="1:1">
      <c r="A229" s="34"/>
    </row>
    <row r="230" spans="1:1">
      <c r="A230" s="34"/>
    </row>
    <row r="231" spans="1:1">
      <c r="A231" s="34"/>
    </row>
    <row r="232" spans="1:1">
      <c r="A232" s="34"/>
    </row>
    <row r="233" spans="1:1">
      <c r="A233" s="34"/>
    </row>
    <row r="234" spans="1:1">
      <c r="A234" s="34"/>
    </row>
    <row r="235" spans="1:1">
      <c r="A235" s="34"/>
    </row>
    <row r="236" spans="1:1">
      <c r="A236" s="34"/>
    </row>
    <row r="237" spans="1:1">
      <c r="A237" s="34"/>
    </row>
    <row r="238" spans="1:1">
      <c r="A238" s="34"/>
    </row>
    <row r="239" spans="1:1">
      <c r="A239" s="34"/>
    </row>
    <row r="240" spans="1:1">
      <c r="A240" s="34"/>
    </row>
    <row r="241" spans="1:1">
      <c r="A241" s="34"/>
    </row>
    <row r="242" spans="1:1">
      <c r="A242" s="34"/>
    </row>
    <row r="243" spans="1:1">
      <c r="A243" s="34"/>
    </row>
    <row r="244" spans="1:1">
      <c r="A244" s="34"/>
    </row>
    <row r="245" spans="1:1">
      <c r="A245" s="3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1"/>
  <sheetViews>
    <sheetView tabSelected="1" topLeftCell="H1" workbookViewId="0">
      <selection activeCell="O14" sqref="O14"/>
    </sheetView>
  </sheetViews>
  <sheetFormatPr defaultColWidth="9" defaultRowHeight="14.4"/>
  <cols>
    <col min="1" max="1" width="10" customWidth="1"/>
    <col min="2" max="2" width="12.712962962963" customWidth="1"/>
    <col min="3" max="3" width="11" customWidth="1"/>
    <col min="13" max="13" width="12.287037037037" customWidth="1"/>
    <col min="15" max="15" width="13.4259259259259" customWidth="1"/>
    <col min="16" max="16" width="20.8518518518519" customWidth="1"/>
    <col min="17" max="17" width="19.287037037037" customWidth="1"/>
    <col min="18" max="18" width="18" customWidth="1"/>
    <col min="19" max="19" width="14.5740740740741" customWidth="1"/>
    <col min="20" max="20" width="13.4259259259259" customWidth="1"/>
    <col min="21" max="21" width="20.5740740740741" customWidth="1"/>
    <col min="22" max="22" width="14.4259259259259" customWidth="1"/>
    <col min="24" max="24" width="10" customWidth="1"/>
  </cols>
  <sheetData>
    <row r="1" ht="15.15" spans="1:13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6">
      <c r="A2" s="2">
        <v>43413</v>
      </c>
      <c r="B2" s="3">
        <v>10585.2</v>
      </c>
      <c r="C2" s="4">
        <v>45.25</v>
      </c>
      <c r="D2" s="4">
        <v>1816.1</v>
      </c>
      <c r="E2" s="4">
        <v>296.85</v>
      </c>
      <c r="F2" s="4">
        <v>277.25</v>
      </c>
      <c r="G2" s="4">
        <v>227.9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s="15"/>
      <c r="P2" s="7" t="s">
        <v>39</v>
      </c>
    </row>
    <row r="3" ht="15.15" spans="1:22">
      <c r="A3" s="5">
        <v>43416</v>
      </c>
      <c r="B3" s="3">
        <v>10482.2</v>
      </c>
      <c r="C3" s="6">
        <v>43.1</v>
      </c>
      <c r="D3" s="6">
        <v>1795.9</v>
      </c>
      <c r="E3" s="6">
        <v>291.2</v>
      </c>
      <c r="F3" s="6">
        <v>273.85</v>
      </c>
      <c r="G3" s="6">
        <v>223.05</v>
      </c>
      <c r="H3">
        <f t="shared" ref="H3:M3" si="0">(B3-B2)/B2</f>
        <v>-0.0097305672070438</v>
      </c>
      <c r="I3">
        <f t="shared" si="0"/>
        <v>-0.0475138121546961</v>
      </c>
      <c r="J3">
        <f t="shared" si="0"/>
        <v>-0.0111227355321843</v>
      </c>
      <c r="K3">
        <f t="shared" si="0"/>
        <v>-0.0190331817416205</v>
      </c>
      <c r="L3">
        <f t="shared" si="0"/>
        <v>-0.0122633002705139</v>
      </c>
      <c r="M3">
        <f t="shared" si="0"/>
        <v>-0.0212812637121544</v>
      </c>
      <c r="N3" s="16"/>
      <c r="P3" s="9"/>
      <c r="Q3" s="9" t="s">
        <v>5</v>
      </c>
      <c r="R3" s="9" t="s">
        <v>20</v>
      </c>
      <c r="S3" s="9" t="s">
        <v>23</v>
      </c>
      <c r="T3" s="9" t="s">
        <v>25</v>
      </c>
      <c r="U3" s="9" t="s">
        <v>26</v>
      </c>
      <c r="V3" s="9" t="s">
        <v>21</v>
      </c>
    </row>
    <row r="4" spans="1:22">
      <c r="A4" s="2">
        <v>43417</v>
      </c>
      <c r="B4" s="3">
        <v>10582.5</v>
      </c>
      <c r="C4" s="4">
        <v>42.1</v>
      </c>
      <c r="D4" s="4">
        <v>1824.7</v>
      </c>
      <c r="E4" s="4">
        <v>303.15</v>
      </c>
      <c r="F4" s="4">
        <v>276.85</v>
      </c>
      <c r="G4" s="4">
        <v>225.45</v>
      </c>
      <c r="H4">
        <f t="shared" ref="H4:H67" si="1">(B4-B3)/B3</f>
        <v>0.00956860201102815</v>
      </c>
      <c r="I4">
        <f t="shared" ref="I4:I67" si="2">(C4-C3)/C3</f>
        <v>-0.0232018561484919</v>
      </c>
      <c r="J4">
        <f t="shared" ref="J4:J67" si="3">(D4-D3)/D3</f>
        <v>0.0160365276463054</v>
      </c>
      <c r="K4">
        <f t="shared" ref="K4:K67" si="4">(E4-E3)/E3</f>
        <v>0.0410370879120879</v>
      </c>
      <c r="L4">
        <f t="shared" ref="L4:L67" si="5">(F4-F3)/F3</f>
        <v>0.0109549023187877</v>
      </c>
      <c r="M4">
        <f t="shared" ref="M4:M67" si="6">(G4-G3)/G3</f>
        <v>0.0107599193006051</v>
      </c>
      <c r="N4" s="15"/>
      <c r="P4" s="9"/>
      <c r="Q4" s="9"/>
      <c r="R4" s="9"/>
      <c r="S4" s="9"/>
      <c r="T4" s="9"/>
      <c r="U4" s="9"/>
      <c r="V4" s="9"/>
    </row>
    <row r="5" spans="1:22">
      <c r="A5" s="5">
        <v>43418</v>
      </c>
      <c r="B5" s="3">
        <v>10576.3</v>
      </c>
      <c r="C5" s="6">
        <v>42.7</v>
      </c>
      <c r="D5" s="6">
        <v>1839.15</v>
      </c>
      <c r="E5" s="6">
        <v>315.95</v>
      </c>
      <c r="F5" s="6">
        <v>276.45</v>
      </c>
      <c r="G5" s="6">
        <v>222.4</v>
      </c>
      <c r="H5">
        <f t="shared" si="1"/>
        <v>-0.000585872903378288</v>
      </c>
      <c r="I5">
        <f t="shared" si="2"/>
        <v>0.0142517814726841</v>
      </c>
      <c r="J5">
        <f t="shared" si="3"/>
        <v>0.00791910999068342</v>
      </c>
      <c r="K5">
        <f t="shared" si="4"/>
        <v>0.0422233217878938</v>
      </c>
      <c r="L5">
        <f t="shared" si="5"/>
        <v>-0.0014448257178979</v>
      </c>
      <c r="M5">
        <f t="shared" si="6"/>
        <v>-0.0135284985584386</v>
      </c>
      <c r="N5" s="16"/>
      <c r="P5" s="9" t="s">
        <v>7</v>
      </c>
      <c r="Q5" s="13">
        <v>0.00174616386897512</v>
      </c>
      <c r="R5" s="13">
        <v>0.000509941538054132</v>
      </c>
      <c r="S5" s="9">
        <v>0.00239167835940472</v>
      </c>
      <c r="T5" s="9">
        <v>-0.000212635805459176</v>
      </c>
      <c r="U5" s="9">
        <v>-0.00636470079099841</v>
      </c>
      <c r="V5" s="9">
        <v>0.000412589055231597</v>
      </c>
    </row>
    <row r="6" spans="1:22">
      <c r="A6" s="2">
        <v>43419</v>
      </c>
      <c r="B6" s="3">
        <v>10616.7</v>
      </c>
      <c r="C6" s="4">
        <v>43.35</v>
      </c>
      <c r="D6" s="4">
        <v>1853.6</v>
      </c>
      <c r="E6" s="4">
        <v>321.85</v>
      </c>
      <c r="F6" s="4">
        <v>274.5</v>
      </c>
      <c r="G6" s="4">
        <v>205.85</v>
      </c>
      <c r="H6">
        <f t="shared" si="1"/>
        <v>0.00381986138819828</v>
      </c>
      <c r="I6">
        <f t="shared" si="2"/>
        <v>0.0152224824355972</v>
      </c>
      <c r="J6">
        <f t="shared" si="3"/>
        <v>0.00785689041133122</v>
      </c>
      <c r="K6">
        <f t="shared" si="4"/>
        <v>0.0186738407975947</v>
      </c>
      <c r="L6">
        <f t="shared" si="5"/>
        <v>-0.00705371676614212</v>
      </c>
      <c r="M6">
        <f t="shared" si="6"/>
        <v>-0.0744154676258993</v>
      </c>
      <c r="N6" s="15"/>
      <c r="P6" s="9" t="s">
        <v>8</v>
      </c>
      <c r="Q6" s="13">
        <v>0.0348676772701308</v>
      </c>
      <c r="R6" s="13">
        <v>0.0155480950935683</v>
      </c>
      <c r="S6" s="9">
        <v>0.0237731120768959</v>
      </c>
      <c r="T6" s="9">
        <v>0.0130303719063687</v>
      </c>
      <c r="U6" s="9">
        <v>13.3316104159445</v>
      </c>
      <c r="V6" s="9">
        <v>0.00924855601341002</v>
      </c>
    </row>
    <row r="7" spans="1:22">
      <c r="A7" s="5">
        <v>43420</v>
      </c>
      <c r="B7" s="3">
        <v>10682.2</v>
      </c>
      <c r="C7" s="6">
        <v>42.35</v>
      </c>
      <c r="D7" s="6">
        <v>1889</v>
      </c>
      <c r="E7" s="6">
        <v>322.05</v>
      </c>
      <c r="F7" s="6">
        <v>276.55</v>
      </c>
      <c r="G7" s="6">
        <v>191</v>
      </c>
      <c r="H7">
        <f t="shared" si="1"/>
        <v>0.006169525370407</v>
      </c>
      <c r="I7">
        <f t="shared" si="2"/>
        <v>-0.0230680507497117</v>
      </c>
      <c r="J7">
        <f t="shared" si="3"/>
        <v>0.01909797151489</v>
      </c>
      <c r="K7">
        <f t="shared" si="4"/>
        <v>0.000621407487960195</v>
      </c>
      <c r="L7">
        <f t="shared" si="5"/>
        <v>0.00746812386156653</v>
      </c>
      <c r="M7">
        <f t="shared" si="6"/>
        <v>-0.0721399076997814</v>
      </c>
      <c r="N7" s="16"/>
      <c r="P7" s="9" t="s">
        <v>9</v>
      </c>
      <c r="Q7" s="13">
        <v>0.001215754918214</v>
      </c>
      <c r="R7" s="13">
        <v>0.000240632966127089</v>
      </c>
      <c r="S7" s="9">
        <v>0.000565160857820653</v>
      </c>
      <c r="T7" s="9">
        <v>0.000169790592018284</v>
      </c>
      <c r="U7" s="9">
        <v>0.0027987502564015</v>
      </c>
      <c r="V7" s="9">
        <v>8.55357883331827e-5</v>
      </c>
    </row>
    <row r="8" spans="1:22">
      <c r="A8" s="2">
        <v>43423</v>
      </c>
      <c r="B8" s="3">
        <v>10763.4</v>
      </c>
      <c r="C8" s="4">
        <v>41.25</v>
      </c>
      <c r="D8" s="4">
        <v>1899.35</v>
      </c>
      <c r="E8" s="4">
        <v>322.95</v>
      </c>
      <c r="F8" s="4">
        <v>284.5</v>
      </c>
      <c r="G8" s="4">
        <v>204.8</v>
      </c>
      <c r="H8">
        <f t="shared" si="1"/>
        <v>0.00760143041695521</v>
      </c>
      <c r="I8">
        <f t="shared" si="2"/>
        <v>-0.025974025974026</v>
      </c>
      <c r="J8">
        <f t="shared" si="3"/>
        <v>0.00547908946532552</v>
      </c>
      <c r="K8">
        <f t="shared" si="4"/>
        <v>0.00279459711224958</v>
      </c>
      <c r="L8">
        <f t="shared" si="5"/>
        <v>0.0287470620141023</v>
      </c>
      <c r="M8">
        <f t="shared" si="6"/>
        <v>0.0722513089005236</v>
      </c>
      <c r="N8" s="15"/>
      <c r="P8" s="9" t="s">
        <v>10</v>
      </c>
      <c r="Q8" s="9">
        <v>0.000120845421580186</v>
      </c>
      <c r="R8" s="9">
        <v>0.000100349808946443</v>
      </c>
      <c r="S8" s="9">
        <v>0.000118136165517375</v>
      </c>
      <c r="T8" s="9">
        <v>6.59766364700481e-5</v>
      </c>
      <c r="U8" s="9">
        <v>0.000136486207293348</v>
      </c>
      <c r="V8" s="9"/>
    </row>
    <row r="9" spans="1:22">
      <c r="A9" s="5">
        <v>43424</v>
      </c>
      <c r="B9" s="3">
        <v>10656.2</v>
      </c>
      <c r="C9" s="6">
        <v>41.45</v>
      </c>
      <c r="D9" s="6">
        <v>1876.8</v>
      </c>
      <c r="E9" s="6">
        <v>322.9</v>
      </c>
      <c r="F9" s="6">
        <v>283.85</v>
      </c>
      <c r="G9" s="6">
        <v>192.1</v>
      </c>
      <c r="H9">
        <f t="shared" si="1"/>
        <v>-0.00995967816860833</v>
      </c>
      <c r="I9">
        <f t="shared" si="2"/>
        <v>0.00484848484848492</v>
      </c>
      <c r="J9">
        <f t="shared" si="3"/>
        <v>-0.0118724826914471</v>
      </c>
      <c r="K9">
        <f t="shared" si="4"/>
        <v>-0.000154822727976502</v>
      </c>
      <c r="L9">
        <f t="shared" si="5"/>
        <v>-0.00228471001757461</v>
      </c>
      <c r="M9">
        <f t="shared" si="6"/>
        <v>-0.0620117187500001</v>
      </c>
      <c r="N9" s="16"/>
      <c r="P9" s="9" t="s">
        <v>11</v>
      </c>
      <c r="Q9" s="9">
        <v>1.41280537579736</v>
      </c>
      <c r="R9" s="9">
        <v>1.1731909052566</v>
      </c>
      <c r="S9" s="9">
        <v>1.38113142837015</v>
      </c>
      <c r="T9" s="9">
        <v>0.771333704356042</v>
      </c>
      <c r="U9" s="9">
        <v>1.59566200245564</v>
      </c>
      <c r="V9" s="9"/>
    </row>
    <row r="10" spans="1:22">
      <c r="A10" s="2">
        <v>43425</v>
      </c>
      <c r="B10" s="3">
        <v>10600.05</v>
      </c>
      <c r="C10" s="4">
        <v>43.5</v>
      </c>
      <c r="D10" s="4">
        <v>1868.15</v>
      </c>
      <c r="E10" s="4">
        <v>326.6</v>
      </c>
      <c r="F10" s="4">
        <v>281.75</v>
      </c>
      <c r="G10" s="4">
        <v>198.15</v>
      </c>
      <c r="H10">
        <f t="shared" si="1"/>
        <v>-0.00526923293481743</v>
      </c>
      <c r="I10">
        <f t="shared" si="2"/>
        <v>0.0494571773220747</v>
      </c>
      <c r="J10">
        <f t="shared" si="3"/>
        <v>-0.00460890878090359</v>
      </c>
      <c r="K10">
        <f t="shared" si="4"/>
        <v>0.0114586559306288</v>
      </c>
      <c r="L10">
        <f t="shared" si="5"/>
        <v>-0.00739827373612832</v>
      </c>
      <c r="M10">
        <f t="shared" si="6"/>
        <v>0.0314940135346174</v>
      </c>
      <c r="N10" s="15"/>
      <c r="P10" s="9" t="s">
        <v>12</v>
      </c>
      <c r="Q10" s="9">
        <v>0.00116325583374877</v>
      </c>
      <c r="R10" s="9">
        <v>2.58958108480088e-5</v>
      </c>
      <c r="S10" s="9">
        <v>0.00182183864822281</v>
      </c>
      <c r="T10" s="9">
        <v>-0.000530879649807724</v>
      </c>
      <c r="U10" s="9">
        <v>-0.00702305346906055</v>
      </c>
      <c r="V10" s="9"/>
    </row>
    <row r="11" spans="1:22">
      <c r="A11" s="5">
        <v>43426</v>
      </c>
      <c r="B11" s="3">
        <v>10526.75</v>
      </c>
      <c r="C11" s="6">
        <v>45.65</v>
      </c>
      <c r="D11" s="6">
        <v>1873.7</v>
      </c>
      <c r="E11" s="6">
        <v>320.1</v>
      </c>
      <c r="F11" s="6">
        <v>280.5</v>
      </c>
      <c r="G11" s="6">
        <v>195.55</v>
      </c>
      <c r="H11">
        <f t="shared" si="1"/>
        <v>-0.00691506172140691</v>
      </c>
      <c r="I11">
        <f t="shared" si="2"/>
        <v>0.0494252873563218</v>
      </c>
      <c r="J11">
        <f t="shared" si="3"/>
        <v>0.00297085351818642</v>
      </c>
      <c r="K11">
        <f t="shared" si="4"/>
        <v>-0.0199020208205756</v>
      </c>
      <c r="L11">
        <f t="shared" si="5"/>
        <v>-0.00443655723158829</v>
      </c>
      <c r="M11">
        <f t="shared" si="6"/>
        <v>-0.0131213726974514</v>
      </c>
      <c r="N11" s="16"/>
      <c r="P11" s="9" t="s">
        <v>13</v>
      </c>
      <c r="Q11" s="9">
        <v>0.0130664096541087</v>
      </c>
      <c r="R11" s="9">
        <v>0.0108451114804244</v>
      </c>
      <c r="S11" s="9">
        <v>0.0127734713771623</v>
      </c>
      <c r="T11" s="9">
        <v>0.0071337229697679</v>
      </c>
      <c r="U11" s="9">
        <v>0.014757569408181</v>
      </c>
      <c r="V11" s="9"/>
    </row>
    <row r="12" spans="1:22">
      <c r="A12" s="2">
        <v>43430</v>
      </c>
      <c r="B12" s="3">
        <v>10628.6</v>
      </c>
      <c r="C12" s="4">
        <v>47.9</v>
      </c>
      <c r="D12" s="4">
        <v>1884.65</v>
      </c>
      <c r="E12" s="4">
        <v>327.35</v>
      </c>
      <c r="F12" s="4">
        <v>285.65</v>
      </c>
      <c r="G12" s="4">
        <v>187.9</v>
      </c>
      <c r="H12">
        <f t="shared" si="1"/>
        <v>0.00967535089177575</v>
      </c>
      <c r="I12">
        <f t="shared" si="2"/>
        <v>0.0492880613362541</v>
      </c>
      <c r="J12">
        <f t="shared" si="3"/>
        <v>0.00584405187596736</v>
      </c>
      <c r="K12">
        <f t="shared" si="4"/>
        <v>0.0226491721337082</v>
      </c>
      <c r="L12">
        <f t="shared" si="5"/>
        <v>0.0183600713012477</v>
      </c>
      <c r="M12">
        <f t="shared" si="6"/>
        <v>-0.0391204295576579</v>
      </c>
      <c r="N12" s="15"/>
      <c r="P12" s="9" t="s">
        <v>14</v>
      </c>
      <c r="Q12" s="9">
        <v>0.0218012676160221</v>
      </c>
      <c r="R12" s="9">
        <v>0.00470298361314385</v>
      </c>
      <c r="S12" s="9">
        <v>0.0109996406997336</v>
      </c>
      <c r="T12" s="9">
        <v>0.00589664893660084</v>
      </c>
      <c r="U12" s="9">
        <v>13.3168528465363</v>
      </c>
      <c r="V12" s="9"/>
    </row>
    <row r="13" spans="1:22">
      <c r="A13" s="5">
        <v>43431</v>
      </c>
      <c r="B13" s="3">
        <v>10685.6</v>
      </c>
      <c r="C13" s="6">
        <v>49.45</v>
      </c>
      <c r="D13" s="6">
        <v>1901.7</v>
      </c>
      <c r="E13" s="6">
        <v>335.5</v>
      </c>
      <c r="F13" s="6">
        <v>284.85</v>
      </c>
      <c r="G13" s="6">
        <v>182.65</v>
      </c>
      <c r="H13">
        <f t="shared" si="1"/>
        <v>0.00536288880943868</v>
      </c>
      <c r="I13">
        <f t="shared" si="2"/>
        <v>0.0323590814196243</v>
      </c>
      <c r="J13">
        <f t="shared" si="3"/>
        <v>0.00904677261029897</v>
      </c>
      <c r="K13">
        <f t="shared" si="4"/>
        <v>0.0248968993432106</v>
      </c>
      <c r="L13">
        <f t="shared" si="5"/>
        <v>-0.00280063014178174</v>
      </c>
      <c r="M13">
        <f t="shared" si="6"/>
        <v>-0.0279403938265035</v>
      </c>
      <c r="N13" s="16"/>
      <c r="P13" s="9" t="s">
        <v>15</v>
      </c>
      <c r="Q13" s="9">
        <v>0.374742761121687</v>
      </c>
      <c r="R13" s="9">
        <v>0.698190650418689</v>
      </c>
      <c r="S13" s="9">
        <v>0.537307498313455</v>
      </c>
      <c r="T13" s="9">
        <v>0.547468868964608</v>
      </c>
      <c r="U13" s="9">
        <v>0.00110696074575739</v>
      </c>
      <c r="V13" s="9"/>
    </row>
    <row r="14" spans="1:14">
      <c r="A14" s="2">
        <v>43432</v>
      </c>
      <c r="B14" s="3">
        <v>10728.85</v>
      </c>
      <c r="C14" s="4">
        <v>48.4</v>
      </c>
      <c r="D14" s="4">
        <v>1928</v>
      </c>
      <c r="E14" s="4">
        <v>320.15</v>
      </c>
      <c r="F14" s="4">
        <v>282.2</v>
      </c>
      <c r="G14" s="4">
        <v>162.1</v>
      </c>
      <c r="H14">
        <f t="shared" si="1"/>
        <v>0.00404750318185221</v>
      </c>
      <c r="I14">
        <f t="shared" si="2"/>
        <v>-0.0212335692618808</v>
      </c>
      <c r="J14">
        <f t="shared" si="3"/>
        <v>0.0138297312930536</v>
      </c>
      <c r="K14">
        <f t="shared" si="4"/>
        <v>-0.0457526080476901</v>
      </c>
      <c r="L14">
        <f t="shared" si="5"/>
        <v>-0.00930314200456392</v>
      </c>
      <c r="M14">
        <f t="shared" si="6"/>
        <v>-0.112510265535177</v>
      </c>
      <c r="N14" s="15"/>
    </row>
    <row r="15" spans="1:14">
      <c r="A15" s="5">
        <v>43433</v>
      </c>
      <c r="B15" s="3">
        <v>10858.7</v>
      </c>
      <c r="C15" s="6">
        <v>47.45</v>
      </c>
      <c r="D15" s="6">
        <v>1956.3</v>
      </c>
      <c r="E15" s="6">
        <v>328.5</v>
      </c>
      <c r="F15" s="6">
        <v>287.55</v>
      </c>
      <c r="G15" s="6">
        <v>160.45</v>
      </c>
      <c r="H15">
        <f t="shared" si="1"/>
        <v>0.012102881483104</v>
      </c>
      <c r="I15">
        <f t="shared" si="2"/>
        <v>-0.0196280991735536</v>
      </c>
      <c r="J15">
        <f t="shared" si="3"/>
        <v>0.0146784232365145</v>
      </c>
      <c r="K15">
        <f t="shared" si="4"/>
        <v>0.0260815242854913</v>
      </c>
      <c r="L15">
        <f t="shared" si="5"/>
        <v>0.0189581856839122</v>
      </c>
      <c r="M15">
        <f t="shared" si="6"/>
        <v>-0.0101789019123998</v>
      </c>
      <c r="N15" s="16"/>
    </row>
    <row r="16" ht="15.15" spans="1:14">
      <c r="A16" s="2">
        <v>43434</v>
      </c>
      <c r="B16" s="3">
        <v>10876.75</v>
      </c>
      <c r="C16" s="4">
        <v>46.75</v>
      </c>
      <c r="D16" s="4">
        <v>1989</v>
      </c>
      <c r="E16" s="4">
        <v>324.4</v>
      </c>
      <c r="F16" s="4">
        <v>285.8</v>
      </c>
      <c r="G16" s="4">
        <v>169.8</v>
      </c>
      <c r="H16">
        <f t="shared" si="1"/>
        <v>0.00166226159669199</v>
      </c>
      <c r="I16">
        <f t="shared" si="2"/>
        <v>-0.0147523709167545</v>
      </c>
      <c r="J16">
        <f t="shared" si="3"/>
        <v>0.016715227725809</v>
      </c>
      <c r="K16">
        <f t="shared" si="4"/>
        <v>-0.0124809741248098</v>
      </c>
      <c r="L16">
        <f t="shared" si="5"/>
        <v>-0.00608589810467745</v>
      </c>
      <c r="M16">
        <f t="shared" si="6"/>
        <v>0.0582736054845748</v>
      </c>
      <c r="N16" s="15"/>
    </row>
    <row r="17" ht="15.9" spans="1:21">
      <c r="A17" s="5">
        <v>43437</v>
      </c>
      <c r="B17" s="3">
        <v>10883.75</v>
      </c>
      <c r="C17" s="6">
        <v>46.05</v>
      </c>
      <c r="D17" s="6">
        <v>1980.75</v>
      </c>
      <c r="E17" s="6">
        <v>323.95</v>
      </c>
      <c r="F17" s="6">
        <v>282.95</v>
      </c>
      <c r="G17" s="6">
        <v>178</v>
      </c>
      <c r="H17">
        <f t="shared" si="1"/>
        <v>0.000643574597191257</v>
      </c>
      <c r="I17">
        <f t="shared" si="2"/>
        <v>-0.0149732620320856</v>
      </c>
      <c r="J17">
        <f t="shared" si="3"/>
        <v>-0.00414781297134238</v>
      </c>
      <c r="K17">
        <f t="shared" si="4"/>
        <v>-0.00138717632552401</v>
      </c>
      <c r="L17">
        <f t="shared" si="5"/>
        <v>-0.00997200839748084</v>
      </c>
      <c r="M17">
        <f t="shared" si="6"/>
        <v>0.0482921083627797</v>
      </c>
      <c r="N17" s="16"/>
      <c r="P17" s="7" t="s">
        <v>40</v>
      </c>
      <c r="Q17" s="7"/>
      <c r="R17" s="7"/>
      <c r="S17" s="7"/>
      <c r="T17" s="7"/>
      <c r="U17" s="7"/>
    </row>
    <row r="18" ht="15.15" spans="1:20">
      <c r="A18" s="2">
        <v>43438</v>
      </c>
      <c r="B18" s="3">
        <v>10869.5</v>
      </c>
      <c r="C18" s="4">
        <v>45.1</v>
      </c>
      <c r="D18" s="4">
        <v>1939.45</v>
      </c>
      <c r="E18" s="4">
        <v>333.7</v>
      </c>
      <c r="F18" s="4">
        <v>281.85</v>
      </c>
      <c r="G18" s="4">
        <v>176.5</v>
      </c>
      <c r="H18">
        <f t="shared" si="1"/>
        <v>-0.00130929137475594</v>
      </c>
      <c r="I18">
        <f t="shared" si="2"/>
        <v>-0.020629750271444</v>
      </c>
      <c r="J18">
        <f t="shared" si="3"/>
        <v>-0.020850687870756</v>
      </c>
      <c r="K18">
        <f t="shared" si="4"/>
        <v>0.0300972372279673</v>
      </c>
      <c r="L18">
        <f t="shared" si="5"/>
        <v>-0.00388761265241197</v>
      </c>
      <c r="M18">
        <f t="shared" si="6"/>
        <v>-0.00842696629213483</v>
      </c>
      <c r="N18" s="15"/>
      <c r="P18" s="9"/>
      <c r="Q18" s="9" t="s">
        <v>41</v>
      </c>
      <c r="R18" s="9" t="s">
        <v>42</v>
      </c>
      <c r="S18" s="9" t="s">
        <v>43</v>
      </c>
      <c r="T18" s="19" t="s">
        <v>44</v>
      </c>
    </row>
    <row r="19" spans="1:20">
      <c r="A19" s="5">
        <v>43439</v>
      </c>
      <c r="B19" s="3">
        <v>10782.9</v>
      </c>
      <c r="C19" s="6">
        <v>46.8</v>
      </c>
      <c r="D19" s="6">
        <v>1973.3</v>
      </c>
      <c r="E19" s="6">
        <v>329.45</v>
      </c>
      <c r="F19" s="6">
        <v>275.35</v>
      </c>
      <c r="G19" s="6">
        <v>173.4</v>
      </c>
      <c r="H19">
        <f t="shared" si="1"/>
        <v>-0.00796724780348685</v>
      </c>
      <c r="I19">
        <f t="shared" si="2"/>
        <v>0.0376940133037693</v>
      </c>
      <c r="J19">
        <f t="shared" si="3"/>
        <v>0.017453401737606</v>
      </c>
      <c r="K19">
        <f t="shared" si="4"/>
        <v>-0.0127359904105484</v>
      </c>
      <c r="L19">
        <f t="shared" si="5"/>
        <v>-0.023061912364733</v>
      </c>
      <c r="M19">
        <f t="shared" si="6"/>
        <v>-0.0175637393767705</v>
      </c>
      <c r="N19" s="16"/>
      <c r="O19" s="9" t="s">
        <v>45</v>
      </c>
      <c r="P19" s="9" t="s">
        <v>46</v>
      </c>
      <c r="Q19" s="20">
        <f>AVERAGE(H3:H220)*252</f>
        <v>0.103972441918363</v>
      </c>
      <c r="R19" s="21">
        <f>_xlfn.STDEV.S(H3:H220)*252</f>
        <v>2.33600007210687</v>
      </c>
      <c r="S19" s="22">
        <f t="shared" ref="S19:S24" si="7">Q19/R19</f>
        <v>0.0445087494473356</v>
      </c>
      <c r="T19" s="21">
        <f t="shared" ref="T19:T24" si="8">(Q19-$R$27)/R19</f>
        <v>0.0179676543761863</v>
      </c>
    </row>
    <row r="20" spans="1:20">
      <c r="A20" s="2">
        <v>43440</v>
      </c>
      <c r="B20" s="3">
        <v>10601.15</v>
      </c>
      <c r="C20" s="4">
        <v>45.2</v>
      </c>
      <c r="D20" s="4">
        <v>1945.8</v>
      </c>
      <c r="E20" s="4">
        <v>324.9</v>
      </c>
      <c r="F20" s="4">
        <v>273.05</v>
      </c>
      <c r="G20" s="4">
        <v>168.45</v>
      </c>
      <c r="H20">
        <f t="shared" si="1"/>
        <v>-0.0168553914067644</v>
      </c>
      <c r="I20">
        <f t="shared" si="2"/>
        <v>-0.0341880341880341</v>
      </c>
      <c r="J20">
        <f t="shared" si="3"/>
        <v>-0.0139360462169969</v>
      </c>
      <c r="K20">
        <f t="shared" si="4"/>
        <v>-0.0138108969494613</v>
      </c>
      <c r="L20">
        <f t="shared" si="5"/>
        <v>-0.0083530052660251</v>
      </c>
      <c r="M20">
        <f t="shared" si="6"/>
        <v>-0.0285467128027683</v>
      </c>
      <c r="N20" s="15"/>
      <c r="O20" s="9" t="s">
        <v>47</v>
      </c>
      <c r="P20" s="9" t="s">
        <v>48</v>
      </c>
      <c r="Q20" s="20">
        <f>AVERAGE(I3:I220)*252</f>
        <v>0.440033294981731</v>
      </c>
      <c r="R20" s="21">
        <f>_xlfn.STDEV.S(I3:I220)*252</f>
        <v>8.80687714915974</v>
      </c>
      <c r="S20" s="22">
        <f t="shared" si="7"/>
        <v>0.0499647363678412</v>
      </c>
      <c r="T20" s="21">
        <f t="shared" si="8"/>
        <v>0.0429247835048771</v>
      </c>
    </row>
    <row r="21" spans="1:20">
      <c r="A21" s="5">
        <v>43441</v>
      </c>
      <c r="B21" s="3">
        <v>10693.7</v>
      </c>
      <c r="C21" s="6">
        <v>44.45</v>
      </c>
      <c r="D21" s="6">
        <v>1951.35</v>
      </c>
      <c r="E21" s="6">
        <v>325.4</v>
      </c>
      <c r="F21" s="6">
        <v>274.05</v>
      </c>
      <c r="G21" s="6">
        <v>166.2</v>
      </c>
      <c r="H21">
        <f t="shared" si="1"/>
        <v>0.00873018493276683</v>
      </c>
      <c r="I21">
        <f t="shared" si="2"/>
        <v>-0.0165929203539823</v>
      </c>
      <c r="J21">
        <f t="shared" si="3"/>
        <v>0.00285229725562748</v>
      </c>
      <c r="K21">
        <f t="shared" si="4"/>
        <v>0.0015389350569406</v>
      </c>
      <c r="L21">
        <f t="shared" si="5"/>
        <v>0.00366233290606116</v>
      </c>
      <c r="M21">
        <f t="shared" si="6"/>
        <v>-0.0133570792520036</v>
      </c>
      <c r="N21" s="16"/>
      <c r="O21" s="9" t="s">
        <v>20</v>
      </c>
      <c r="P21" s="9" t="s">
        <v>49</v>
      </c>
      <c r="Q21" s="20">
        <f>AVERAGE(J3:J220)*252</f>
        <v>0.128505267589641</v>
      </c>
      <c r="R21" s="21">
        <f>_xlfn.STDEV.S(J3:J220)*252</f>
        <v>3.9231934749416</v>
      </c>
      <c r="S21" s="23">
        <f t="shared" si="7"/>
        <v>0.0327552715435616</v>
      </c>
      <c r="T21" s="21">
        <f t="shared" si="8"/>
        <v>0.0169518194844141</v>
      </c>
    </row>
    <row r="22" spans="1:20">
      <c r="A22" s="2">
        <v>43444</v>
      </c>
      <c r="B22" s="3">
        <v>10488.45</v>
      </c>
      <c r="C22" s="4">
        <v>41.3</v>
      </c>
      <c r="D22" s="4">
        <v>1906.5</v>
      </c>
      <c r="E22" s="4">
        <v>330.25</v>
      </c>
      <c r="F22" s="4">
        <v>270.45</v>
      </c>
      <c r="G22" s="4">
        <v>165.65</v>
      </c>
      <c r="H22">
        <f t="shared" si="1"/>
        <v>-0.019193543862274</v>
      </c>
      <c r="I22">
        <f t="shared" si="2"/>
        <v>-0.0708661417322836</v>
      </c>
      <c r="J22">
        <f t="shared" si="3"/>
        <v>-0.022984087939119</v>
      </c>
      <c r="K22">
        <f t="shared" si="4"/>
        <v>0.0149047326367548</v>
      </c>
      <c r="L22">
        <f t="shared" si="5"/>
        <v>-0.013136288998358</v>
      </c>
      <c r="M22">
        <f t="shared" si="6"/>
        <v>-0.0033092659446449</v>
      </c>
      <c r="N22" s="15"/>
      <c r="O22" s="9" t="s">
        <v>23</v>
      </c>
      <c r="P22" s="9" t="s">
        <v>50</v>
      </c>
      <c r="Q22" s="20">
        <f>AVERAGE(K3:K220)*252</f>
        <v>0.602702946569988</v>
      </c>
      <c r="R22" s="21">
        <f>_xlfn.STDEV.S(K3:K220)*252</f>
        <v>6.00461211948238</v>
      </c>
      <c r="S22" s="22">
        <f t="shared" si="7"/>
        <v>0.100373335459001</v>
      </c>
      <c r="T22" s="21">
        <f t="shared" si="8"/>
        <v>0.0900479391192713</v>
      </c>
    </row>
    <row r="23" spans="1:20">
      <c r="A23" s="5">
        <v>43445</v>
      </c>
      <c r="B23" s="3">
        <v>10549.15</v>
      </c>
      <c r="C23" s="6">
        <v>43.35</v>
      </c>
      <c r="D23" s="6">
        <v>1905.25</v>
      </c>
      <c r="E23" s="6">
        <v>326.75</v>
      </c>
      <c r="F23" s="6">
        <v>274.7</v>
      </c>
      <c r="G23" s="6">
        <v>177.85</v>
      </c>
      <c r="H23">
        <f t="shared" si="1"/>
        <v>0.00578731843122663</v>
      </c>
      <c r="I23">
        <f t="shared" si="2"/>
        <v>0.0496368038740921</v>
      </c>
      <c r="J23">
        <f t="shared" si="3"/>
        <v>-0.000655651717807501</v>
      </c>
      <c r="K23">
        <f t="shared" si="4"/>
        <v>-0.0105980317940954</v>
      </c>
      <c r="L23">
        <f t="shared" si="5"/>
        <v>0.0157145498243668</v>
      </c>
      <c r="M23">
        <f t="shared" si="6"/>
        <v>0.0736492604889827</v>
      </c>
      <c r="N23" s="16"/>
      <c r="O23" s="9" t="s">
        <v>25</v>
      </c>
      <c r="P23" s="9" t="s">
        <v>51</v>
      </c>
      <c r="Q23" s="20">
        <f>AVERAGE(L3:L220)*252</f>
        <v>-0.0535842229757123</v>
      </c>
      <c r="R23" s="21">
        <f>_xlfn.STDEV.S(L3:L220)*252</f>
        <v>3.29121104621321</v>
      </c>
      <c r="S23" s="21">
        <f t="shared" si="7"/>
        <v>-0.016281004840867</v>
      </c>
      <c r="T23" s="21">
        <f t="shared" si="8"/>
        <v>-0.0351190553728546</v>
      </c>
    </row>
    <row r="24" spans="1:20">
      <c r="A24" s="2">
        <v>43446</v>
      </c>
      <c r="B24" s="3">
        <v>10737.6</v>
      </c>
      <c r="C24" s="4">
        <v>44.8</v>
      </c>
      <c r="D24" s="4">
        <v>1940.2</v>
      </c>
      <c r="E24" s="4">
        <v>329.4</v>
      </c>
      <c r="F24" s="4">
        <v>276.05</v>
      </c>
      <c r="G24" s="4">
        <v>186.6</v>
      </c>
      <c r="H24">
        <f t="shared" si="1"/>
        <v>0.0178639985212079</v>
      </c>
      <c r="I24">
        <f t="shared" si="2"/>
        <v>0.0334486735870818</v>
      </c>
      <c r="J24">
        <f t="shared" si="3"/>
        <v>0.0183440493373573</v>
      </c>
      <c r="K24">
        <f t="shared" si="4"/>
        <v>0.00811017597551638</v>
      </c>
      <c r="L24">
        <f t="shared" si="5"/>
        <v>0.00491445212959601</v>
      </c>
      <c r="M24">
        <f t="shared" si="6"/>
        <v>0.0491987630025302</v>
      </c>
      <c r="N24" s="15"/>
      <c r="O24" s="9" t="s">
        <v>52</v>
      </c>
      <c r="P24" s="9" t="s">
        <v>53</v>
      </c>
      <c r="Q24" s="20">
        <f>AVERAGE(M3:M220)</f>
        <v>-0.00636470079099841</v>
      </c>
      <c r="R24" s="21">
        <f>_xlfn.STDEV.S(M3:M220)*252</f>
        <v>13.3622931042062</v>
      </c>
      <c r="S24" s="21">
        <f t="shared" si="7"/>
        <v>-0.000476318004803751</v>
      </c>
      <c r="T24" s="21">
        <f t="shared" si="8"/>
        <v>-0.00511624017358806</v>
      </c>
    </row>
    <row r="25" spans="1:14">
      <c r="A25" s="5">
        <v>43447</v>
      </c>
      <c r="B25" s="3">
        <v>10791.55</v>
      </c>
      <c r="C25" s="6">
        <v>44.3</v>
      </c>
      <c r="D25" s="6">
        <v>1942.05</v>
      </c>
      <c r="E25" s="6">
        <v>334.9</v>
      </c>
      <c r="F25" s="6">
        <v>275.3</v>
      </c>
      <c r="G25" s="6">
        <v>174.7</v>
      </c>
      <c r="H25">
        <f t="shared" si="1"/>
        <v>0.00502440023841444</v>
      </c>
      <c r="I25">
        <f t="shared" si="2"/>
        <v>-0.0111607142857143</v>
      </c>
      <c r="J25">
        <f t="shared" si="3"/>
        <v>0.000953509947428053</v>
      </c>
      <c r="K25">
        <f t="shared" si="4"/>
        <v>0.0166970248937462</v>
      </c>
      <c r="L25">
        <f t="shared" si="5"/>
        <v>-0.00271689911247962</v>
      </c>
      <c r="M25">
        <f t="shared" si="6"/>
        <v>-0.0637727759914255</v>
      </c>
      <c r="N25" s="16"/>
    </row>
    <row r="26" spans="1:22">
      <c r="A26" s="2">
        <v>43448</v>
      </c>
      <c r="B26" s="3">
        <v>10805.45</v>
      </c>
      <c r="C26" s="4">
        <v>44.15</v>
      </c>
      <c r="D26" s="4">
        <v>1904.1</v>
      </c>
      <c r="E26" s="4">
        <v>345.3</v>
      </c>
      <c r="F26" s="4">
        <v>275.75</v>
      </c>
      <c r="G26" s="4">
        <v>180.35</v>
      </c>
      <c r="H26">
        <f t="shared" si="1"/>
        <v>0.00128804481283981</v>
      </c>
      <c r="I26">
        <f t="shared" si="2"/>
        <v>-0.00338600451467265</v>
      </c>
      <c r="J26">
        <f t="shared" si="3"/>
        <v>-0.0195412064570943</v>
      </c>
      <c r="K26">
        <f t="shared" si="4"/>
        <v>0.0310540459838759</v>
      </c>
      <c r="L26">
        <f t="shared" si="5"/>
        <v>0.00163458045768249</v>
      </c>
      <c r="M26">
        <f t="shared" si="6"/>
        <v>0.0323411562678878</v>
      </c>
      <c r="N26" s="15"/>
      <c r="P26" s="9"/>
      <c r="Q26" s="9" t="s">
        <v>54</v>
      </c>
      <c r="R26" s="9" t="s">
        <v>55</v>
      </c>
      <c r="S26" s="9" t="s">
        <v>56</v>
      </c>
      <c r="T26" s="9" t="s">
        <v>57</v>
      </c>
      <c r="V26" s="24"/>
    </row>
    <row r="27" spans="1:20">
      <c r="A27" s="5">
        <v>43451</v>
      </c>
      <c r="B27" s="3">
        <v>10888.35</v>
      </c>
      <c r="C27" s="6">
        <v>44.65</v>
      </c>
      <c r="D27" s="6">
        <v>1960.35</v>
      </c>
      <c r="E27" s="6">
        <v>350.35</v>
      </c>
      <c r="F27" s="6">
        <v>279.85</v>
      </c>
      <c r="G27" s="6">
        <v>181</v>
      </c>
      <c r="H27">
        <f t="shared" si="1"/>
        <v>0.00767205437996563</v>
      </c>
      <c r="I27">
        <f t="shared" si="2"/>
        <v>0.0113250283125708</v>
      </c>
      <c r="J27">
        <f t="shared" si="3"/>
        <v>0.0295415156766977</v>
      </c>
      <c r="K27">
        <f t="shared" si="4"/>
        <v>0.0146249637995946</v>
      </c>
      <c r="L27">
        <f t="shared" si="5"/>
        <v>0.014868540344515</v>
      </c>
      <c r="M27">
        <f t="shared" si="6"/>
        <v>0.00360410313279737</v>
      </c>
      <c r="N27" s="16"/>
      <c r="P27" s="9" t="s">
        <v>58</v>
      </c>
      <c r="Q27" s="9">
        <v>0</v>
      </c>
      <c r="R27" s="25">
        <v>0.062</v>
      </c>
      <c r="S27" s="9"/>
      <c r="T27" s="9"/>
    </row>
    <row r="28" spans="1:20">
      <c r="A28" s="2">
        <v>43452</v>
      </c>
      <c r="B28" s="3">
        <v>10908.7</v>
      </c>
      <c r="C28" s="4">
        <v>44.25</v>
      </c>
      <c r="D28" s="4">
        <v>1952</v>
      </c>
      <c r="E28" s="4">
        <v>353.25</v>
      </c>
      <c r="F28" s="4">
        <v>278.15</v>
      </c>
      <c r="G28" s="4">
        <v>179</v>
      </c>
      <c r="H28">
        <f t="shared" si="1"/>
        <v>0.00186897004596659</v>
      </c>
      <c r="I28">
        <f t="shared" si="2"/>
        <v>-0.00895856662933927</v>
      </c>
      <c r="J28">
        <f t="shared" si="3"/>
        <v>-0.00425944346672783</v>
      </c>
      <c r="K28">
        <f t="shared" si="4"/>
        <v>0.00827743684886536</v>
      </c>
      <c r="L28">
        <f t="shared" si="5"/>
        <v>-0.00607468286582114</v>
      </c>
      <c r="M28">
        <f t="shared" si="6"/>
        <v>-0.0110497237569061</v>
      </c>
      <c r="N28" s="15"/>
      <c r="O28" s="9" t="s">
        <v>45</v>
      </c>
      <c r="P28" s="9" t="s">
        <v>33</v>
      </c>
      <c r="Q28" s="9">
        <v>1</v>
      </c>
      <c r="R28" s="26">
        <f>S28</f>
        <v>0.103972441918363</v>
      </c>
      <c r="S28" s="27">
        <f>Q54</f>
        <v>0.103972441918363</v>
      </c>
      <c r="T28" s="9"/>
    </row>
    <row r="29" spans="1:20">
      <c r="A29" s="5">
        <v>43453</v>
      </c>
      <c r="B29" s="3">
        <v>10967.3</v>
      </c>
      <c r="C29" s="6">
        <v>44.15</v>
      </c>
      <c r="D29" s="6">
        <v>1981.7</v>
      </c>
      <c r="E29" s="6">
        <v>361.75</v>
      </c>
      <c r="F29" s="6">
        <v>283.45</v>
      </c>
      <c r="G29" s="6">
        <v>179.55</v>
      </c>
      <c r="H29">
        <f t="shared" si="1"/>
        <v>0.00537185915828637</v>
      </c>
      <c r="I29">
        <f t="shared" si="2"/>
        <v>-0.00225988700564975</v>
      </c>
      <c r="J29">
        <f t="shared" si="3"/>
        <v>0.0152151639344263</v>
      </c>
      <c r="K29">
        <f t="shared" si="4"/>
        <v>0.0240622788393489</v>
      </c>
      <c r="L29">
        <f t="shared" si="5"/>
        <v>0.019054467014201</v>
      </c>
      <c r="M29">
        <f t="shared" si="6"/>
        <v>0.00307262569832409</v>
      </c>
      <c r="N29" s="16"/>
      <c r="O29" s="9" t="s">
        <v>47</v>
      </c>
      <c r="P29" s="9" t="s">
        <v>59</v>
      </c>
      <c r="Q29" s="21">
        <f>R55</f>
        <v>1.38692040169907</v>
      </c>
      <c r="R29" s="28">
        <f>R$56</f>
        <v>0.120212436005706</v>
      </c>
      <c r="S29" s="27">
        <f>R54</f>
        <v>0.440033294981731</v>
      </c>
      <c r="T29" s="13">
        <f>S29-R29</f>
        <v>0.319820858976024</v>
      </c>
    </row>
    <row r="30" spans="1:20">
      <c r="A30" s="2">
        <v>43454</v>
      </c>
      <c r="B30" s="3">
        <v>10951.7</v>
      </c>
      <c r="C30" s="4">
        <v>43.95</v>
      </c>
      <c r="D30" s="4">
        <v>1974.7</v>
      </c>
      <c r="E30" s="4">
        <v>371.1</v>
      </c>
      <c r="F30" s="4">
        <v>282.65</v>
      </c>
      <c r="G30" s="4">
        <v>186.75</v>
      </c>
      <c r="H30">
        <f t="shared" si="1"/>
        <v>-0.00142241025594253</v>
      </c>
      <c r="I30">
        <f t="shared" si="2"/>
        <v>-0.00453001132502822</v>
      </c>
      <c r="J30">
        <f t="shared" si="3"/>
        <v>-0.00353232073472271</v>
      </c>
      <c r="K30">
        <f t="shared" si="4"/>
        <v>0.025846579129233</v>
      </c>
      <c r="L30">
        <f t="shared" si="5"/>
        <v>-0.00282236726053982</v>
      </c>
      <c r="M30">
        <f t="shared" si="6"/>
        <v>0.0401002506265664</v>
      </c>
      <c r="N30" s="15"/>
      <c r="O30" s="9" t="s">
        <v>20</v>
      </c>
      <c r="P30" s="9" t="s">
        <v>60</v>
      </c>
      <c r="Q30" s="21">
        <f>S55</f>
        <v>1.16272528047025</v>
      </c>
      <c r="R30" s="28">
        <f>S$56</f>
        <v>0.110802419301549</v>
      </c>
      <c r="S30" s="27">
        <f>S54</f>
        <v>0.128505267589641</v>
      </c>
      <c r="T30" s="13">
        <f>S30-R30</f>
        <v>0.0177028482880917</v>
      </c>
    </row>
    <row r="31" spans="1:20">
      <c r="A31" s="5">
        <v>43455</v>
      </c>
      <c r="B31" s="3">
        <v>10754</v>
      </c>
      <c r="C31" s="6">
        <v>42.5</v>
      </c>
      <c r="D31" s="6">
        <v>1948.6</v>
      </c>
      <c r="E31" s="6">
        <v>374.65</v>
      </c>
      <c r="F31" s="6">
        <v>276.75</v>
      </c>
      <c r="G31" s="6">
        <v>182.95</v>
      </c>
      <c r="H31">
        <f t="shared" si="1"/>
        <v>-0.0180519919281939</v>
      </c>
      <c r="I31">
        <f t="shared" si="2"/>
        <v>-0.0329920364050058</v>
      </c>
      <c r="J31">
        <f t="shared" si="3"/>
        <v>-0.0132171975489949</v>
      </c>
      <c r="K31">
        <f t="shared" si="4"/>
        <v>0.00956615467528956</v>
      </c>
      <c r="L31">
        <f t="shared" si="5"/>
        <v>-0.0208738722802051</v>
      </c>
      <c r="M31">
        <f t="shared" si="6"/>
        <v>-0.0203480589022758</v>
      </c>
      <c r="N31" s="16"/>
      <c r="O31" s="9" t="s">
        <v>23</v>
      </c>
      <c r="P31" s="9" t="s">
        <v>61</v>
      </c>
      <c r="Q31" s="21">
        <f>T55</f>
        <v>1.35780113740969</v>
      </c>
      <c r="R31" s="28">
        <f>T56</f>
        <v>0.118990229376615</v>
      </c>
      <c r="S31" s="27">
        <f>T54</f>
        <v>0.602702946569988</v>
      </c>
      <c r="T31" s="13">
        <f>S31-R31</f>
        <v>0.483712717193373</v>
      </c>
    </row>
    <row r="32" spans="1:21">
      <c r="A32" s="2">
        <v>43458</v>
      </c>
      <c r="B32" s="3">
        <v>10663.5</v>
      </c>
      <c r="C32" s="4">
        <v>42.15</v>
      </c>
      <c r="D32" s="4">
        <v>1902.15</v>
      </c>
      <c r="E32" s="4">
        <v>364.95</v>
      </c>
      <c r="F32" s="4">
        <v>276</v>
      </c>
      <c r="G32" s="4">
        <v>182.3</v>
      </c>
      <c r="H32">
        <f t="shared" si="1"/>
        <v>-0.0084154733122559</v>
      </c>
      <c r="I32">
        <f t="shared" si="2"/>
        <v>-0.00823529411764709</v>
      </c>
      <c r="J32">
        <f t="shared" si="3"/>
        <v>-0.0238376270142666</v>
      </c>
      <c r="K32">
        <f t="shared" si="4"/>
        <v>-0.0258908314426798</v>
      </c>
      <c r="L32">
        <f t="shared" si="5"/>
        <v>-0.002710027100271</v>
      </c>
      <c r="M32">
        <f t="shared" si="6"/>
        <v>-0.00355288330144836</v>
      </c>
      <c r="N32" s="15"/>
      <c r="O32" s="9" t="s">
        <v>25</v>
      </c>
      <c r="P32" s="9" t="s">
        <v>62</v>
      </c>
      <c r="Q32" s="21">
        <f>U55</f>
        <v>0.767337230162394</v>
      </c>
      <c r="R32" s="28">
        <f>U56</f>
        <v>0.0942070173247883</v>
      </c>
      <c r="S32" s="27">
        <f>U54</f>
        <v>-0.0535842229757123</v>
      </c>
      <c r="T32" s="13">
        <f>S32-R32</f>
        <v>-0.147791240300501</v>
      </c>
      <c r="U32" t="s">
        <v>63</v>
      </c>
    </row>
    <row r="33" spans="1:20">
      <c r="A33" s="5">
        <v>43460</v>
      </c>
      <c r="B33" s="3">
        <v>10729.85</v>
      </c>
      <c r="C33" s="6">
        <v>41.55</v>
      </c>
      <c r="D33" s="6">
        <v>1933.35</v>
      </c>
      <c r="E33" s="6">
        <v>366.35</v>
      </c>
      <c r="F33" s="6">
        <v>276.65</v>
      </c>
      <c r="G33" s="6">
        <v>179.45</v>
      </c>
      <c r="H33">
        <f t="shared" si="1"/>
        <v>0.00622215970366206</v>
      </c>
      <c r="I33">
        <f t="shared" si="2"/>
        <v>-0.0142348754448399</v>
      </c>
      <c r="J33">
        <f t="shared" si="3"/>
        <v>0.0164024919170411</v>
      </c>
      <c r="K33">
        <f t="shared" si="4"/>
        <v>0.00383614193725177</v>
      </c>
      <c r="L33">
        <f t="shared" si="5"/>
        <v>0.00235507246376803</v>
      </c>
      <c r="M33">
        <f t="shared" si="6"/>
        <v>-0.0156335710367527</v>
      </c>
      <c r="N33" s="16"/>
      <c r="O33" s="9" t="s">
        <v>52</v>
      </c>
      <c r="P33" s="9" t="s">
        <v>64</v>
      </c>
      <c r="Q33" s="21">
        <f>V55</f>
        <v>1.63385887119793</v>
      </c>
      <c r="R33" s="28">
        <f>V56</f>
        <v>0.130577046574157</v>
      </c>
      <c r="S33" s="27">
        <f>V54</f>
        <v>-1.6039045993316</v>
      </c>
      <c r="T33" s="13">
        <f>S33-R33</f>
        <v>-1.73448164590576</v>
      </c>
    </row>
    <row r="34" spans="1:14">
      <c r="A34" s="2">
        <v>43461</v>
      </c>
      <c r="B34" s="3">
        <v>10779.8</v>
      </c>
      <c r="C34" s="4">
        <v>41.45</v>
      </c>
      <c r="D34" s="4">
        <v>1948.85</v>
      </c>
      <c r="E34" s="4">
        <v>364.6</v>
      </c>
      <c r="F34" s="4">
        <v>280.75</v>
      </c>
      <c r="G34" s="4">
        <v>178.1</v>
      </c>
      <c r="H34">
        <f t="shared" si="1"/>
        <v>0.00465523749167033</v>
      </c>
      <c r="I34">
        <f t="shared" si="2"/>
        <v>-0.0024067388688326</v>
      </c>
      <c r="J34">
        <f t="shared" si="3"/>
        <v>0.00801717226575633</v>
      </c>
      <c r="K34">
        <f t="shared" si="4"/>
        <v>-0.00477685273645421</v>
      </c>
      <c r="L34">
        <f t="shared" si="5"/>
        <v>0.0148201698897525</v>
      </c>
      <c r="M34">
        <f t="shared" si="6"/>
        <v>-0.00752298690443017</v>
      </c>
      <c r="N34" s="15"/>
    </row>
    <row r="35" spans="1:14">
      <c r="A35" s="5">
        <v>43462</v>
      </c>
      <c r="B35" s="3">
        <v>10859.9</v>
      </c>
      <c r="C35" s="6">
        <v>41.7</v>
      </c>
      <c r="D35" s="6">
        <v>1979.95</v>
      </c>
      <c r="E35" s="6">
        <v>361.9</v>
      </c>
      <c r="F35" s="6">
        <v>282.25</v>
      </c>
      <c r="G35" s="6">
        <v>181.45</v>
      </c>
      <c r="H35">
        <f t="shared" si="1"/>
        <v>0.00743056457448194</v>
      </c>
      <c r="I35">
        <f t="shared" si="2"/>
        <v>0.0060313630880579</v>
      </c>
      <c r="J35">
        <f t="shared" si="3"/>
        <v>0.0159581291530904</v>
      </c>
      <c r="K35">
        <f t="shared" si="4"/>
        <v>-0.00740537575425136</v>
      </c>
      <c r="L35">
        <f t="shared" si="5"/>
        <v>0.00534283170080142</v>
      </c>
      <c r="M35">
        <f t="shared" si="6"/>
        <v>0.0188096574957889</v>
      </c>
      <c r="N35" s="16"/>
    </row>
    <row r="36" spans="1:14">
      <c r="A36" s="2">
        <v>43465</v>
      </c>
      <c r="B36" s="3">
        <v>10862.55</v>
      </c>
      <c r="C36" s="4">
        <v>41.85</v>
      </c>
      <c r="D36" s="4">
        <v>1968.35</v>
      </c>
      <c r="E36" s="4">
        <v>362.75</v>
      </c>
      <c r="F36" s="4">
        <v>281.65</v>
      </c>
      <c r="G36" s="4">
        <v>181.8</v>
      </c>
      <c r="H36">
        <f t="shared" si="1"/>
        <v>0.000244016979898492</v>
      </c>
      <c r="I36">
        <f t="shared" si="2"/>
        <v>0.00359712230215824</v>
      </c>
      <c r="J36">
        <f t="shared" si="3"/>
        <v>-0.00585873380640932</v>
      </c>
      <c r="K36">
        <f t="shared" si="4"/>
        <v>0.00234871511467262</v>
      </c>
      <c r="L36">
        <f t="shared" si="5"/>
        <v>-0.00212577502214357</v>
      </c>
      <c r="M36">
        <f t="shared" si="6"/>
        <v>0.00192890603472043</v>
      </c>
      <c r="N36" s="15"/>
    </row>
    <row r="37" spans="1:14">
      <c r="A37" s="5">
        <v>43466</v>
      </c>
      <c r="B37" s="3">
        <v>10910.1</v>
      </c>
      <c r="C37" s="6">
        <v>41.4</v>
      </c>
      <c r="D37" s="6">
        <v>2009</v>
      </c>
      <c r="E37" s="6">
        <v>367.2</v>
      </c>
      <c r="F37" s="6">
        <v>282.7</v>
      </c>
      <c r="G37" s="6">
        <v>184.25</v>
      </c>
      <c r="H37">
        <f t="shared" si="1"/>
        <v>0.00437742519021787</v>
      </c>
      <c r="I37">
        <f t="shared" si="2"/>
        <v>-0.0107526881720431</v>
      </c>
      <c r="J37">
        <f t="shared" si="3"/>
        <v>0.0206518149719309</v>
      </c>
      <c r="K37">
        <f t="shared" si="4"/>
        <v>0.0122674017918676</v>
      </c>
      <c r="L37">
        <f t="shared" si="5"/>
        <v>0.00372803124445238</v>
      </c>
      <c r="M37">
        <f t="shared" si="6"/>
        <v>0.0134763476347634</v>
      </c>
      <c r="N37" s="16"/>
    </row>
    <row r="38" spans="1:14">
      <c r="A38" s="2">
        <v>43467</v>
      </c>
      <c r="B38" s="3">
        <v>10792.5</v>
      </c>
      <c r="C38" s="4">
        <v>41.15</v>
      </c>
      <c r="D38" s="4">
        <v>1980.65</v>
      </c>
      <c r="E38" s="4">
        <v>357.95</v>
      </c>
      <c r="F38" s="4">
        <v>280.6</v>
      </c>
      <c r="G38" s="4">
        <v>184.65</v>
      </c>
      <c r="H38">
        <f t="shared" si="1"/>
        <v>-0.0107790029422279</v>
      </c>
      <c r="I38">
        <f t="shared" si="2"/>
        <v>-0.00603864734299517</v>
      </c>
      <c r="J38">
        <f t="shared" si="3"/>
        <v>-0.0141114982578397</v>
      </c>
      <c r="K38">
        <f t="shared" si="4"/>
        <v>-0.0251906318082789</v>
      </c>
      <c r="L38">
        <f t="shared" si="5"/>
        <v>-0.00742836929607346</v>
      </c>
      <c r="M38">
        <f t="shared" si="6"/>
        <v>0.00217096336499325</v>
      </c>
      <c r="N38" s="15"/>
    </row>
    <row r="39" spans="1:14">
      <c r="A39" s="5">
        <v>43468</v>
      </c>
      <c r="B39" s="3">
        <v>10672.25</v>
      </c>
      <c r="C39" s="6">
        <v>40.95</v>
      </c>
      <c r="D39" s="6">
        <v>1936.85</v>
      </c>
      <c r="E39" s="6">
        <v>352.5</v>
      </c>
      <c r="F39" s="6">
        <v>278.85</v>
      </c>
      <c r="G39" s="6">
        <v>184.1</v>
      </c>
      <c r="H39">
        <f t="shared" si="1"/>
        <v>-0.0111419967570072</v>
      </c>
      <c r="I39">
        <f t="shared" si="2"/>
        <v>-0.0048602673147022</v>
      </c>
      <c r="J39">
        <f t="shared" si="3"/>
        <v>-0.0221139524903442</v>
      </c>
      <c r="K39">
        <f t="shared" si="4"/>
        <v>-0.0152255901662243</v>
      </c>
      <c r="L39">
        <f t="shared" si="5"/>
        <v>-0.00623663578047042</v>
      </c>
      <c r="M39">
        <f t="shared" si="6"/>
        <v>-0.00297860817763342</v>
      </c>
      <c r="N39" s="16"/>
    </row>
    <row r="40" spans="1:14">
      <c r="A40" s="2">
        <v>43469</v>
      </c>
      <c r="B40" s="3">
        <v>10727.35</v>
      </c>
      <c r="C40" s="4">
        <v>40.55</v>
      </c>
      <c r="D40" s="4">
        <v>1972.6</v>
      </c>
      <c r="E40" s="4">
        <v>359.45</v>
      </c>
      <c r="F40" s="4">
        <v>280.95</v>
      </c>
      <c r="G40" s="4">
        <v>189.65</v>
      </c>
      <c r="H40">
        <f t="shared" si="1"/>
        <v>0.0051629225327368</v>
      </c>
      <c r="I40">
        <f t="shared" si="2"/>
        <v>-0.00976800976800991</v>
      </c>
      <c r="J40">
        <f t="shared" si="3"/>
        <v>0.0184578051991636</v>
      </c>
      <c r="K40">
        <f t="shared" si="4"/>
        <v>0.0197163120567376</v>
      </c>
      <c r="L40">
        <f t="shared" si="5"/>
        <v>0.00753093060785356</v>
      </c>
      <c r="M40">
        <f t="shared" si="6"/>
        <v>0.030146659424226</v>
      </c>
      <c r="N40" s="15"/>
    </row>
    <row r="41" spans="1:14">
      <c r="A41" s="5">
        <v>43472</v>
      </c>
      <c r="B41" s="3">
        <v>10771.8</v>
      </c>
      <c r="C41" s="6">
        <v>41.1</v>
      </c>
      <c r="D41" s="6">
        <v>1972.9</v>
      </c>
      <c r="E41" s="6">
        <v>355.55</v>
      </c>
      <c r="F41" s="6">
        <v>281.65</v>
      </c>
      <c r="G41" s="6">
        <v>187.15</v>
      </c>
      <c r="H41">
        <f t="shared" si="1"/>
        <v>0.00414361421972798</v>
      </c>
      <c r="I41">
        <f t="shared" si="2"/>
        <v>0.0135635018495685</v>
      </c>
      <c r="J41">
        <f t="shared" si="3"/>
        <v>0.000152083544560571</v>
      </c>
      <c r="K41">
        <f t="shared" si="4"/>
        <v>-0.0108499095840867</v>
      </c>
      <c r="L41">
        <f t="shared" si="5"/>
        <v>0.00249154653852995</v>
      </c>
      <c r="M41">
        <f t="shared" si="6"/>
        <v>-0.0131821776957553</v>
      </c>
      <c r="N41" s="16"/>
    </row>
    <row r="42" spans="1:14">
      <c r="A42" s="2">
        <v>43473</v>
      </c>
      <c r="B42" s="3">
        <v>10802.15</v>
      </c>
      <c r="C42" s="4">
        <v>40.75</v>
      </c>
      <c r="D42" s="4">
        <v>1958.95</v>
      </c>
      <c r="E42" s="4">
        <v>351.95</v>
      </c>
      <c r="F42" s="4">
        <v>284.25</v>
      </c>
      <c r="G42" s="4">
        <v>192.35</v>
      </c>
      <c r="H42">
        <f t="shared" si="1"/>
        <v>0.0028175421006703</v>
      </c>
      <c r="I42">
        <f t="shared" si="2"/>
        <v>-0.00851581508515819</v>
      </c>
      <c r="J42">
        <f t="shared" si="3"/>
        <v>-0.00707080946829543</v>
      </c>
      <c r="K42">
        <f t="shared" si="4"/>
        <v>-0.010125158205597</v>
      </c>
      <c r="L42">
        <f t="shared" si="5"/>
        <v>0.00923131546245348</v>
      </c>
      <c r="M42">
        <f t="shared" si="6"/>
        <v>0.0277851990382046</v>
      </c>
      <c r="N42" s="15"/>
    </row>
    <row r="43" spans="1:14">
      <c r="A43" s="5">
        <v>43474</v>
      </c>
      <c r="B43" s="3">
        <v>10855.15</v>
      </c>
      <c r="C43" s="6">
        <v>40.65</v>
      </c>
      <c r="D43" s="6">
        <v>1994.95</v>
      </c>
      <c r="E43" s="6">
        <v>340.05</v>
      </c>
      <c r="F43" s="6">
        <v>290.4</v>
      </c>
      <c r="G43" s="6">
        <v>186.45</v>
      </c>
      <c r="H43">
        <f t="shared" si="1"/>
        <v>0.00490643066426591</v>
      </c>
      <c r="I43">
        <f t="shared" si="2"/>
        <v>-0.00245398773006138</v>
      </c>
      <c r="J43">
        <f t="shared" si="3"/>
        <v>0.0183771918629878</v>
      </c>
      <c r="K43">
        <f t="shared" si="4"/>
        <v>-0.0338116209688876</v>
      </c>
      <c r="L43">
        <f t="shared" si="5"/>
        <v>0.0216358839050131</v>
      </c>
      <c r="M43">
        <f t="shared" si="6"/>
        <v>-0.0306732518845854</v>
      </c>
      <c r="N43" s="16"/>
    </row>
    <row r="44" spans="1:14">
      <c r="A44" s="2">
        <v>43475</v>
      </c>
      <c r="B44" s="3">
        <v>10821.6</v>
      </c>
      <c r="C44" s="4">
        <v>40.65</v>
      </c>
      <c r="D44" s="4">
        <v>1980.1</v>
      </c>
      <c r="E44" s="4">
        <v>335.6</v>
      </c>
      <c r="F44" s="4">
        <v>289.6</v>
      </c>
      <c r="G44" s="4">
        <v>186.9</v>
      </c>
      <c r="H44">
        <f t="shared" si="1"/>
        <v>-0.00309069888486104</v>
      </c>
      <c r="I44">
        <f t="shared" si="2"/>
        <v>0</v>
      </c>
      <c r="J44">
        <f t="shared" si="3"/>
        <v>-0.00744379558384929</v>
      </c>
      <c r="K44">
        <f t="shared" si="4"/>
        <v>-0.0130863108366416</v>
      </c>
      <c r="L44">
        <f t="shared" si="5"/>
        <v>-0.00275482093663896</v>
      </c>
      <c r="M44">
        <f t="shared" si="6"/>
        <v>0.00241351568785206</v>
      </c>
      <c r="N44" s="15"/>
    </row>
    <row r="45" spans="1:14">
      <c r="A45" s="5">
        <v>43476</v>
      </c>
      <c r="B45" s="3">
        <v>10794.95</v>
      </c>
      <c r="C45" s="6">
        <v>39.75</v>
      </c>
      <c r="D45" s="6">
        <v>1991.4</v>
      </c>
      <c r="E45" s="6">
        <v>337.3</v>
      </c>
      <c r="F45" s="6">
        <v>295.35</v>
      </c>
      <c r="G45" s="6">
        <v>184.25</v>
      </c>
      <c r="H45">
        <f t="shared" si="1"/>
        <v>-0.00246266725807641</v>
      </c>
      <c r="I45">
        <f t="shared" si="2"/>
        <v>-0.022140221402214</v>
      </c>
      <c r="J45">
        <f t="shared" si="3"/>
        <v>0.00570678248573314</v>
      </c>
      <c r="K45">
        <f t="shared" si="4"/>
        <v>0.00506555423122762</v>
      </c>
      <c r="L45">
        <f t="shared" si="5"/>
        <v>0.0198549723756906</v>
      </c>
      <c r="M45">
        <f t="shared" si="6"/>
        <v>-0.0141787051899412</v>
      </c>
      <c r="N45" s="16"/>
    </row>
    <row r="46" spans="1:14">
      <c r="A46" s="2">
        <v>43479</v>
      </c>
      <c r="B46" s="3">
        <v>10737.6</v>
      </c>
      <c r="C46" s="4">
        <v>39.6</v>
      </c>
      <c r="D46" s="4">
        <v>1969.2</v>
      </c>
      <c r="E46" s="4">
        <v>334.95</v>
      </c>
      <c r="F46" s="4">
        <v>294.3</v>
      </c>
      <c r="G46" s="4">
        <v>195.35</v>
      </c>
      <c r="H46">
        <f t="shared" si="1"/>
        <v>-0.00531266935002018</v>
      </c>
      <c r="I46">
        <f t="shared" si="2"/>
        <v>-0.00377358490566034</v>
      </c>
      <c r="J46">
        <f t="shared" si="3"/>
        <v>-0.011147936125339</v>
      </c>
      <c r="K46">
        <f t="shared" si="4"/>
        <v>-0.00696709160984294</v>
      </c>
      <c r="L46">
        <f t="shared" si="5"/>
        <v>-0.00355510411376337</v>
      </c>
      <c r="M46">
        <f t="shared" si="6"/>
        <v>0.0602442333785617</v>
      </c>
      <c r="N46" s="15"/>
    </row>
    <row r="47" spans="1:14">
      <c r="A47" s="5">
        <v>43480</v>
      </c>
      <c r="B47" s="3">
        <v>10886.8</v>
      </c>
      <c r="C47" s="6">
        <v>38.75</v>
      </c>
      <c r="D47" s="6">
        <v>1992.15</v>
      </c>
      <c r="E47" s="6">
        <v>341.7</v>
      </c>
      <c r="F47" s="6">
        <v>296.55</v>
      </c>
      <c r="G47" s="6">
        <v>203</v>
      </c>
      <c r="H47">
        <f t="shared" si="1"/>
        <v>0.0138950976009536</v>
      </c>
      <c r="I47">
        <f t="shared" si="2"/>
        <v>-0.0214646464646465</v>
      </c>
      <c r="J47">
        <f t="shared" si="3"/>
        <v>0.011654478976234</v>
      </c>
      <c r="K47">
        <f t="shared" si="4"/>
        <v>0.0201522615315719</v>
      </c>
      <c r="L47">
        <f t="shared" si="5"/>
        <v>0.00764525993883792</v>
      </c>
      <c r="M47">
        <f t="shared" si="6"/>
        <v>0.039160481187612</v>
      </c>
      <c r="N47" s="16"/>
    </row>
    <row r="48" spans="1:14">
      <c r="A48" s="2">
        <v>43481</v>
      </c>
      <c r="B48" s="3">
        <v>10890.3</v>
      </c>
      <c r="C48" s="4">
        <v>39.15</v>
      </c>
      <c r="D48" s="4">
        <v>1975</v>
      </c>
      <c r="E48" s="4">
        <v>347.25</v>
      </c>
      <c r="F48" s="4">
        <v>294.05</v>
      </c>
      <c r="G48" s="4">
        <v>208.35</v>
      </c>
      <c r="H48">
        <f t="shared" si="1"/>
        <v>0.000321490245067421</v>
      </c>
      <c r="I48">
        <f t="shared" si="2"/>
        <v>0.0103225806451613</v>
      </c>
      <c r="J48">
        <f t="shared" si="3"/>
        <v>-0.00860878949878277</v>
      </c>
      <c r="K48">
        <f t="shared" si="4"/>
        <v>0.0162423178226515</v>
      </c>
      <c r="L48">
        <f t="shared" si="5"/>
        <v>-0.00843028157140448</v>
      </c>
      <c r="M48">
        <f t="shared" si="6"/>
        <v>0.0263546798029556</v>
      </c>
      <c r="N48" s="15"/>
    </row>
    <row r="49" spans="1:14">
      <c r="A49" s="5">
        <v>43482</v>
      </c>
      <c r="B49" s="3">
        <v>10905.2</v>
      </c>
      <c r="C49" s="6">
        <v>39.65</v>
      </c>
      <c r="D49" s="6">
        <v>2004.55</v>
      </c>
      <c r="E49" s="6">
        <v>355.2</v>
      </c>
      <c r="F49" s="6">
        <v>293.95</v>
      </c>
      <c r="G49" s="6">
        <v>201.5</v>
      </c>
      <c r="H49">
        <f t="shared" si="1"/>
        <v>0.00136819004067854</v>
      </c>
      <c r="I49">
        <f t="shared" si="2"/>
        <v>0.0127713920817369</v>
      </c>
      <c r="J49">
        <f t="shared" si="3"/>
        <v>0.0149620253164557</v>
      </c>
      <c r="K49">
        <f t="shared" si="4"/>
        <v>0.0228941684665226</v>
      </c>
      <c r="L49">
        <f t="shared" si="5"/>
        <v>-0.000340078217990215</v>
      </c>
      <c r="M49">
        <f t="shared" si="6"/>
        <v>-0.0328773698104151</v>
      </c>
      <c r="N49" s="16"/>
    </row>
    <row r="50" spans="1:14">
      <c r="A50" s="2">
        <v>43483</v>
      </c>
      <c r="B50" s="3">
        <v>10906.95</v>
      </c>
      <c r="C50" s="4">
        <v>38.75</v>
      </c>
      <c r="D50" s="4">
        <v>2006.85</v>
      </c>
      <c r="E50" s="4">
        <v>354.2</v>
      </c>
      <c r="F50" s="4">
        <v>291.45</v>
      </c>
      <c r="G50" s="4">
        <v>198.6</v>
      </c>
      <c r="H50">
        <f t="shared" si="1"/>
        <v>0.000160473902358508</v>
      </c>
      <c r="I50">
        <f t="shared" si="2"/>
        <v>-0.0226986128625473</v>
      </c>
      <c r="J50">
        <f t="shared" si="3"/>
        <v>0.00114738968845873</v>
      </c>
      <c r="K50">
        <f t="shared" si="4"/>
        <v>-0.00281531531531532</v>
      </c>
      <c r="L50">
        <f t="shared" si="5"/>
        <v>-0.00850484776322504</v>
      </c>
      <c r="M50">
        <f t="shared" si="6"/>
        <v>-0.0143920595533499</v>
      </c>
      <c r="N50" s="15"/>
    </row>
    <row r="51" spans="1:14">
      <c r="A51" s="5">
        <v>43486</v>
      </c>
      <c r="B51" s="3">
        <v>10961.85</v>
      </c>
      <c r="C51" s="6">
        <v>37.95</v>
      </c>
      <c r="D51" s="6">
        <v>2004.45</v>
      </c>
      <c r="E51" s="6">
        <v>351.55</v>
      </c>
      <c r="F51" s="6">
        <v>289.9</v>
      </c>
      <c r="G51" s="6">
        <v>191.95</v>
      </c>
      <c r="H51">
        <f t="shared" si="1"/>
        <v>0.00503348782198503</v>
      </c>
      <c r="I51">
        <f t="shared" si="2"/>
        <v>-0.0206451612903225</v>
      </c>
      <c r="J51">
        <f t="shared" si="3"/>
        <v>-0.00119590402870163</v>
      </c>
      <c r="K51">
        <f t="shared" si="4"/>
        <v>-0.00748164878599655</v>
      </c>
      <c r="L51">
        <f t="shared" si="5"/>
        <v>-0.00531823640418601</v>
      </c>
      <c r="M51">
        <f t="shared" si="6"/>
        <v>-0.0334843907351461</v>
      </c>
      <c r="N51" s="16"/>
    </row>
    <row r="52" spans="1:14">
      <c r="A52" s="2">
        <v>43487</v>
      </c>
      <c r="B52" s="3">
        <v>10922.75</v>
      </c>
      <c r="C52" s="4">
        <v>37.75</v>
      </c>
      <c r="D52" s="4">
        <v>1979.4</v>
      </c>
      <c r="E52" s="4">
        <v>353.8</v>
      </c>
      <c r="F52" s="4">
        <v>289.75</v>
      </c>
      <c r="G52" s="4">
        <v>192.2</v>
      </c>
      <c r="H52">
        <f t="shared" si="1"/>
        <v>-0.00356691616834753</v>
      </c>
      <c r="I52">
        <f t="shared" si="2"/>
        <v>-0.00527009222661404</v>
      </c>
      <c r="J52">
        <f t="shared" si="3"/>
        <v>-0.0124971937439198</v>
      </c>
      <c r="K52">
        <f t="shared" si="4"/>
        <v>0.00640022756364671</v>
      </c>
      <c r="L52">
        <f t="shared" si="5"/>
        <v>-0.000517419799930932</v>
      </c>
      <c r="M52">
        <f t="shared" si="6"/>
        <v>0.0013024225058609</v>
      </c>
      <c r="N52" s="15"/>
    </row>
    <row r="53" spans="1:22">
      <c r="A53" s="5">
        <v>43488</v>
      </c>
      <c r="B53" s="3">
        <v>10831.5</v>
      </c>
      <c r="C53" s="6">
        <v>37.95</v>
      </c>
      <c r="D53" s="6">
        <v>1958.25</v>
      </c>
      <c r="E53" s="6">
        <v>357.15</v>
      </c>
      <c r="F53" s="6">
        <v>277.3</v>
      </c>
      <c r="G53" s="6">
        <v>197.25</v>
      </c>
      <c r="H53">
        <f t="shared" si="1"/>
        <v>-0.00835412327481632</v>
      </c>
      <c r="I53">
        <f t="shared" si="2"/>
        <v>0.00529801324503319</v>
      </c>
      <c r="J53">
        <f t="shared" si="3"/>
        <v>-0.0106850560775993</v>
      </c>
      <c r="K53">
        <f t="shared" si="4"/>
        <v>0.00946862634256633</v>
      </c>
      <c r="L53">
        <f t="shared" si="5"/>
        <v>-0.0429680759275237</v>
      </c>
      <c r="M53">
        <f t="shared" si="6"/>
        <v>0.0262747138397503</v>
      </c>
      <c r="N53" s="16"/>
      <c r="P53" s="9"/>
      <c r="Q53" s="9" t="s">
        <v>33</v>
      </c>
      <c r="R53" s="9" t="s">
        <v>59</v>
      </c>
      <c r="S53" s="9" t="s">
        <v>60</v>
      </c>
      <c r="T53" s="9" t="s">
        <v>61</v>
      </c>
      <c r="U53" s="9" t="s">
        <v>62</v>
      </c>
      <c r="V53" s="9" t="s">
        <v>64</v>
      </c>
    </row>
    <row r="54" spans="1:22">
      <c r="A54" s="2">
        <v>43489</v>
      </c>
      <c r="B54" s="3">
        <v>10849.8</v>
      </c>
      <c r="C54" s="4">
        <v>37.35</v>
      </c>
      <c r="D54" s="4">
        <v>1971.1</v>
      </c>
      <c r="E54" s="4">
        <v>353.95</v>
      </c>
      <c r="F54" s="4">
        <v>278.9</v>
      </c>
      <c r="G54" s="4">
        <v>215.4</v>
      </c>
      <c r="H54">
        <f t="shared" si="1"/>
        <v>0.00168951668743935</v>
      </c>
      <c r="I54">
        <f t="shared" si="2"/>
        <v>-0.0158102766798419</v>
      </c>
      <c r="J54">
        <f t="shared" si="3"/>
        <v>0.00656198136090893</v>
      </c>
      <c r="K54">
        <f t="shared" si="4"/>
        <v>-0.0089598208035839</v>
      </c>
      <c r="L54">
        <f t="shared" si="5"/>
        <v>0.00576992426974384</v>
      </c>
      <c r="M54">
        <f t="shared" si="6"/>
        <v>0.0920152091254753</v>
      </c>
      <c r="N54" s="15"/>
      <c r="P54" s="9" t="s">
        <v>65</v>
      </c>
      <c r="Q54" s="25">
        <f t="shared" ref="Q54:V54" si="9">AVERAGE(H3:H220)*252</f>
        <v>0.103972441918363</v>
      </c>
      <c r="R54" s="25">
        <f t="shared" si="9"/>
        <v>0.440033294981731</v>
      </c>
      <c r="S54" s="25">
        <f t="shared" si="9"/>
        <v>0.128505267589641</v>
      </c>
      <c r="T54" s="25">
        <f t="shared" si="9"/>
        <v>0.602702946569988</v>
      </c>
      <c r="U54" s="25">
        <f t="shared" si="9"/>
        <v>-0.0535842229757123</v>
      </c>
      <c r="V54" s="25">
        <f t="shared" si="9"/>
        <v>-1.6039045993316</v>
      </c>
    </row>
    <row r="55" spans="1:22">
      <c r="A55" s="5">
        <v>43490</v>
      </c>
      <c r="B55" s="3">
        <v>10780.55</v>
      </c>
      <c r="C55" s="6">
        <v>35.1</v>
      </c>
      <c r="D55" s="6">
        <v>1977.8</v>
      </c>
      <c r="E55" s="6">
        <v>357.45</v>
      </c>
      <c r="F55" s="6">
        <v>279.2</v>
      </c>
      <c r="G55" s="6">
        <v>219.6</v>
      </c>
      <c r="H55">
        <f t="shared" si="1"/>
        <v>-0.00638260613098859</v>
      </c>
      <c r="I55">
        <f t="shared" si="2"/>
        <v>-0.0602409638554217</v>
      </c>
      <c r="J55">
        <f t="shared" si="3"/>
        <v>0.0033991172441784</v>
      </c>
      <c r="K55">
        <f t="shared" si="4"/>
        <v>0.0098884023167114</v>
      </c>
      <c r="L55">
        <f t="shared" si="5"/>
        <v>0.00107565435640018</v>
      </c>
      <c r="M55">
        <f t="shared" si="6"/>
        <v>0.0194986072423398</v>
      </c>
      <c r="N55" s="16"/>
      <c r="P55" s="9" t="s">
        <v>54</v>
      </c>
      <c r="Q55" s="29">
        <v>1</v>
      </c>
      <c r="R55" s="21">
        <f>Q63/Q62</f>
        <v>1.38692040169907</v>
      </c>
      <c r="S55" s="21">
        <f>Q64/Q62</f>
        <v>1.16272528047025</v>
      </c>
      <c r="T55" s="21">
        <f>Q65/Q62</f>
        <v>1.35780113740969</v>
      </c>
      <c r="U55" s="21">
        <f>Q66/Q62</f>
        <v>0.767337230162394</v>
      </c>
      <c r="V55" s="21">
        <f>Q67/Q62</f>
        <v>1.63385887119793</v>
      </c>
    </row>
    <row r="56" spans="1:22">
      <c r="A56" s="2">
        <v>43493</v>
      </c>
      <c r="B56" s="3">
        <v>10661.55</v>
      </c>
      <c r="C56" s="4">
        <v>32.5</v>
      </c>
      <c r="D56" s="4">
        <v>1946.9</v>
      </c>
      <c r="E56" s="4">
        <v>348.7</v>
      </c>
      <c r="F56" s="4">
        <v>274.75</v>
      </c>
      <c r="G56" s="4">
        <v>207.5</v>
      </c>
      <c r="H56">
        <f t="shared" si="1"/>
        <v>-0.011038397855397</v>
      </c>
      <c r="I56">
        <f t="shared" si="2"/>
        <v>-0.0740740740740741</v>
      </c>
      <c r="J56">
        <f t="shared" si="3"/>
        <v>-0.0156234199615734</v>
      </c>
      <c r="K56">
        <f t="shared" si="4"/>
        <v>-0.02447894810463</v>
      </c>
      <c r="L56">
        <f t="shared" si="5"/>
        <v>-0.0159383954154727</v>
      </c>
      <c r="M56">
        <f t="shared" si="6"/>
        <v>-0.0551001821493625</v>
      </c>
      <c r="N56" s="15"/>
      <c r="P56" s="9" t="s">
        <v>55</v>
      </c>
      <c r="Q56" s="9"/>
      <c r="R56" s="13">
        <f>$R$27+R55*($Q$54-$R$27)</f>
        <v>0.120212436005706</v>
      </c>
      <c r="S56" s="13">
        <f>$R$27+S55*($Q$54-$R$27)</f>
        <v>0.110802419301549</v>
      </c>
      <c r="T56" s="13">
        <f>$R$27+T55*($Q$54-$R$27)</f>
        <v>0.118990229376615</v>
      </c>
      <c r="U56" s="13">
        <f>$R$27+U55*($Q$54-$R$27)</f>
        <v>0.0942070173247883</v>
      </c>
      <c r="V56" s="13">
        <f>$R$27+V55*($Q$54-$R$27)</f>
        <v>0.130577046574157</v>
      </c>
    </row>
    <row r="57" spans="1:22">
      <c r="A57" s="5">
        <v>43494</v>
      </c>
      <c r="B57" s="3">
        <v>10652.2</v>
      </c>
      <c r="C57" s="6">
        <v>34.9</v>
      </c>
      <c r="D57" s="6">
        <v>1922.3</v>
      </c>
      <c r="E57" s="6">
        <v>344.9</v>
      </c>
      <c r="F57" s="6">
        <v>278.45</v>
      </c>
      <c r="G57" s="6">
        <v>202.9</v>
      </c>
      <c r="H57">
        <f t="shared" si="1"/>
        <v>-0.000876983177867997</v>
      </c>
      <c r="I57">
        <f t="shared" si="2"/>
        <v>0.0738461538461538</v>
      </c>
      <c r="J57">
        <f t="shared" si="3"/>
        <v>-0.0126354717756434</v>
      </c>
      <c r="K57">
        <f t="shared" si="4"/>
        <v>-0.0108976197304273</v>
      </c>
      <c r="L57">
        <f t="shared" si="5"/>
        <v>0.0134667879890809</v>
      </c>
      <c r="M57">
        <f t="shared" si="6"/>
        <v>-0.0221686746987952</v>
      </c>
      <c r="N57" s="16"/>
      <c r="P57" s="9" t="s">
        <v>66</v>
      </c>
      <c r="Q57" s="9">
        <f t="shared" ref="Q57:V57" si="10">_xlfn.STDEV.S(H3:H220)</f>
        <v>0.00926984155597963</v>
      </c>
      <c r="R57" s="9">
        <f t="shared" si="10"/>
        <v>0.0349479251950783</v>
      </c>
      <c r="S57" s="9">
        <f t="shared" si="10"/>
        <v>0.0155682280751651</v>
      </c>
      <c r="T57" s="9">
        <f t="shared" si="10"/>
        <v>0.0238278258709618</v>
      </c>
      <c r="U57" s="9">
        <f t="shared" si="10"/>
        <v>0.0130603612944969</v>
      </c>
      <c r="V57" s="9">
        <f t="shared" si="10"/>
        <v>0.0530249726357389</v>
      </c>
    </row>
    <row r="58" spans="1:14">
      <c r="A58" s="2">
        <v>43495</v>
      </c>
      <c r="B58" s="3">
        <v>10651.8</v>
      </c>
      <c r="C58" s="4">
        <v>37.3</v>
      </c>
      <c r="D58" s="4">
        <v>1885.8</v>
      </c>
      <c r="E58" s="4">
        <v>342.7</v>
      </c>
      <c r="F58" s="4">
        <v>275.5</v>
      </c>
      <c r="G58" s="4">
        <v>199.5</v>
      </c>
      <c r="H58">
        <f t="shared" si="1"/>
        <v>-3.75509284468424e-5</v>
      </c>
      <c r="I58">
        <f t="shared" si="2"/>
        <v>0.0687679083094555</v>
      </c>
      <c r="J58">
        <f t="shared" si="3"/>
        <v>-0.0189876710190917</v>
      </c>
      <c r="K58">
        <f t="shared" si="4"/>
        <v>-0.00637866048129889</v>
      </c>
      <c r="L58">
        <f t="shared" si="5"/>
        <v>-0.0105943616448195</v>
      </c>
      <c r="M58">
        <f t="shared" si="6"/>
        <v>-0.0167570231641203</v>
      </c>
      <c r="N58" s="15"/>
    </row>
    <row r="59" spans="1:14">
      <c r="A59" s="5">
        <v>43496</v>
      </c>
      <c r="B59" s="3">
        <v>10830.95</v>
      </c>
      <c r="C59" s="6">
        <v>35.6</v>
      </c>
      <c r="D59" s="6">
        <v>1922.35</v>
      </c>
      <c r="E59" s="6">
        <v>345.45</v>
      </c>
      <c r="F59" s="6">
        <v>278.65</v>
      </c>
      <c r="G59" s="6">
        <v>194.1</v>
      </c>
      <c r="H59">
        <f t="shared" si="1"/>
        <v>0.0168187536378829</v>
      </c>
      <c r="I59">
        <f t="shared" si="2"/>
        <v>-0.0455764075067023</v>
      </c>
      <c r="J59">
        <f t="shared" si="3"/>
        <v>0.0193816947714498</v>
      </c>
      <c r="K59">
        <f t="shared" si="4"/>
        <v>0.00802451123431573</v>
      </c>
      <c r="L59">
        <f t="shared" si="5"/>
        <v>0.0114337568058075</v>
      </c>
      <c r="M59">
        <f t="shared" si="6"/>
        <v>-0.0270676691729324</v>
      </c>
      <c r="N59" s="16"/>
    </row>
    <row r="60" spans="1:14">
      <c r="A60" s="2">
        <v>43497</v>
      </c>
      <c r="B60" s="3">
        <v>10893.65</v>
      </c>
      <c r="C60" s="4">
        <v>35.75</v>
      </c>
      <c r="D60" s="4">
        <v>1961.25</v>
      </c>
      <c r="E60" s="4">
        <v>341</v>
      </c>
      <c r="F60" s="4">
        <v>280.85</v>
      </c>
      <c r="G60" s="4">
        <v>185.6</v>
      </c>
      <c r="H60">
        <f t="shared" si="1"/>
        <v>0.00578896588018585</v>
      </c>
      <c r="I60">
        <f t="shared" si="2"/>
        <v>0.00421348314606738</v>
      </c>
      <c r="J60">
        <f t="shared" si="3"/>
        <v>0.0202356490753505</v>
      </c>
      <c r="K60">
        <f t="shared" si="4"/>
        <v>-0.0128817484440584</v>
      </c>
      <c r="L60">
        <f t="shared" si="5"/>
        <v>0.00789520904360325</v>
      </c>
      <c r="M60">
        <f t="shared" si="6"/>
        <v>-0.0437918598660484</v>
      </c>
      <c r="N60" s="15"/>
    </row>
    <row r="61" spans="1:22">
      <c r="A61" s="5">
        <v>43500</v>
      </c>
      <c r="B61" s="3">
        <v>10912.25</v>
      </c>
      <c r="C61" s="6">
        <v>33.85</v>
      </c>
      <c r="D61" s="6">
        <v>1978.5</v>
      </c>
      <c r="E61" s="6">
        <v>338.55</v>
      </c>
      <c r="F61" s="6">
        <v>277.1</v>
      </c>
      <c r="G61" s="6">
        <v>179.8</v>
      </c>
      <c r="H61">
        <f t="shared" si="1"/>
        <v>0.00170741670606274</v>
      </c>
      <c r="I61">
        <f t="shared" si="2"/>
        <v>-0.0531468531468531</v>
      </c>
      <c r="J61">
        <f t="shared" si="3"/>
        <v>0.00879541108986616</v>
      </c>
      <c r="K61">
        <f t="shared" si="4"/>
        <v>-0.0071847507331378</v>
      </c>
      <c r="L61">
        <f t="shared" si="5"/>
        <v>-0.0133523233042549</v>
      </c>
      <c r="M61">
        <f t="shared" si="6"/>
        <v>-0.0312499999999999</v>
      </c>
      <c r="N61" s="16"/>
      <c r="P61" s="17" t="s">
        <v>67</v>
      </c>
      <c r="Q61" s="30" t="s">
        <v>33</v>
      </c>
      <c r="R61" s="30" t="s">
        <v>59</v>
      </c>
      <c r="S61" s="30" t="s">
        <v>60</v>
      </c>
      <c r="T61" s="30" t="s">
        <v>61</v>
      </c>
      <c r="U61" s="30" t="s">
        <v>62</v>
      </c>
      <c r="V61" s="30" t="s">
        <v>64</v>
      </c>
    </row>
    <row r="62" spans="1:22">
      <c r="A62" s="2">
        <v>43501</v>
      </c>
      <c r="B62" s="3">
        <v>10934.35</v>
      </c>
      <c r="C62" s="4">
        <v>32.95</v>
      </c>
      <c r="D62" s="4">
        <v>1981.4</v>
      </c>
      <c r="E62" s="4">
        <v>337.95</v>
      </c>
      <c r="F62" s="4">
        <v>274.15</v>
      </c>
      <c r="G62" s="4">
        <v>176.1</v>
      </c>
      <c r="H62">
        <f t="shared" si="1"/>
        <v>0.0020252468555981</v>
      </c>
      <c r="I62">
        <f t="shared" si="2"/>
        <v>-0.0265878877400295</v>
      </c>
      <c r="J62">
        <f t="shared" si="3"/>
        <v>0.00146575688653025</v>
      </c>
      <c r="K62">
        <f t="shared" si="4"/>
        <v>-0.0017722640673461</v>
      </c>
      <c r="L62">
        <f t="shared" si="5"/>
        <v>-0.010645976181884</v>
      </c>
      <c r="M62">
        <f t="shared" si="6"/>
        <v>-0.0205784204671859</v>
      </c>
      <c r="N62" s="15"/>
      <c r="P62" s="18" t="s">
        <v>33</v>
      </c>
      <c r="Q62" s="18">
        <f>VARP('compare the stock'!$H$2:$H$220)</f>
        <v>8.55357883331827e-5</v>
      </c>
      <c r="R62" s="18"/>
      <c r="S62" s="18"/>
      <c r="T62" s="18"/>
      <c r="U62" s="18"/>
      <c r="V62" s="18"/>
    </row>
    <row r="63" spans="1:22">
      <c r="A63" s="5">
        <v>43502</v>
      </c>
      <c r="B63" s="3">
        <v>11062.45</v>
      </c>
      <c r="C63" s="6">
        <v>33.1</v>
      </c>
      <c r="D63" s="6">
        <v>1987.95</v>
      </c>
      <c r="E63" s="6">
        <v>339.3</v>
      </c>
      <c r="F63" s="6">
        <v>277.7</v>
      </c>
      <c r="G63" s="6">
        <v>176.45</v>
      </c>
      <c r="H63">
        <f t="shared" si="1"/>
        <v>0.01171537402772</v>
      </c>
      <c r="I63">
        <f t="shared" si="2"/>
        <v>0.00455235204855838</v>
      </c>
      <c r="J63">
        <f t="shared" si="3"/>
        <v>0.00330574341374783</v>
      </c>
      <c r="K63">
        <f t="shared" si="4"/>
        <v>0.00399467376830899</v>
      </c>
      <c r="L63">
        <f t="shared" si="5"/>
        <v>0.0129491154477476</v>
      </c>
      <c r="M63">
        <f t="shared" si="6"/>
        <v>0.0019875070982396</v>
      </c>
      <c r="N63" s="16"/>
      <c r="P63" s="18" t="s">
        <v>59</v>
      </c>
      <c r="Q63" s="18">
        <v>0.000118631329914705</v>
      </c>
      <c r="R63" s="18">
        <f>VARP('compare the stock'!$I$2:$I$220)</f>
        <v>0.001215754918214</v>
      </c>
      <c r="S63" s="18"/>
      <c r="T63" s="18"/>
      <c r="U63" s="18"/>
      <c r="V63" s="18"/>
    </row>
    <row r="64" spans="1:22">
      <c r="A64" s="2">
        <v>43503</v>
      </c>
      <c r="B64" s="3">
        <v>11069.4</v>
      </c>
      <c r="C64" s="4">
        <v>34.4</v>
      </c>
      <c r="D64" s="4">
        <v>1969.65</v>
      </c>
      <c r="E64" s="4">
        <v>339.4</v>
      </c>
      <c r="F64" s="4">
        <v>280.3</v>
      </c>
      <c r="G64" s="4">
        <v>176.95</v>
      </c>
      <c r="H64">
        <f t="shared" si="1"/>
        <v>0.000628251427124996</v>
      </c>
      <c r="I64">
        <f t="shared" si="2"/>
        <v>0.039274924471299</v>
      </c>
      <c r="J64">
        <f t="shared" si="3"/>
        <v>-0.00920546291405717</v>
      </c>
      <c r="K64">
        <f t="shared" si="4"/>
        <v>0.000294724432655367</v>
      </c>
      <c r="L64">
        <f t="shared" si="5"/>
        <v>0.00936262153402961</v>
      </c>
      <c r="M64">
        <f t="shared" si="6"/>
        <v>0.0028336639274582</v>
      </c>
      <c r="N64" s="15"/>
      <c r="P64" s="18" t="s">
        <v>60</v>
      </c>
      <c r="Q64" s="18">
        <v>9.94546234799439e-5</v>
      </c>
      <c r="R64" s="18">
        <v>9.63385012157049e-5</v>
      </c>
      <c r="S64" s="18">
        <f>VARP('compare the stock'!$J$2:$J$220)</f>
        <v>0.000241257937669163</v>
      </c>
      <c r="T64" s="18"/>
      <c r="U64" s="18"/>
      <c r="V64" s="18"/>
    </row>
    <row r="65" spans="1:22">
      <c r="A65" s="5">
        <v>43504</v>
      </c>
      <c r="B65" s="3">
        <v>10943.6</v>
      </c>
      <c r="C65" s="6">
        <v>33.9</v>
      </c>
      <c r="D65" s="6">
        <v>1944.65</v>
      </c>
      <c r="E65" s="6">
        <v>337.4</v>
      </c>
      <c r="F65" s="6">
        <v>275.5</v>
      </c>
      <c r="G65" s="6">
        <v>175.1</v>
      </c>
      <c r="H65">
        <f t="shared" si="1"/>
        <v>-0.0113646629446943</v>
      </c>
      <c r="I65">
        <f t="shared" si="2"/>
        <v>-0.0145348837209302</v>
      </c>
      <c r="J65">
        <f t="shared" si="3"/>
        <v>-0.0126926103622471</v>
      </c>
      <c r="K65">
        <f t="shared" si="4"/>
        <v>-0.00589275191514437</v>
      </c>
      <c r="L65">
        <f t="shared" si="5"/>
        <v>-0.0171245094541563</v>
      </c>
      <c r="M65">
        <f t="shared" si="6"/>
        <v>-0.0104549307714043</v>
      </c>
      <c r="N65" s="16"/>
      <c r="P65" s="18" t="s">
        <v>61</v>
      </c>
      <c r="Q65" s="18">
        <v>0.00011614059068803</v>
      </c>
      <c r="R65" s="18">
        <v>0.000110428540862116</v>
      </c>
      <c r="S65" s="18">
        <v>9.73807270496774e-5</v>
      </c>
      <c r="T65" s="18">
        <f>VARP('compare the stock'!$K$2:$K$220)</f>
        <v>0.000565160857820653</v>
      </c>
      <c r="U65" s="18"/>
      <c r="V65" s="18"/>
    </row>
    <row r="66" spans="1:22">
      <c r="A66" s="2">
        <v>43507</v>
      </c>
      <c r="B66" s="3">
        <v>10888.8</v>
      </c>
      <c r="C66" s="4">
        <v>32.85</v>
      </c>
      <c r="D66" s="4">
        <v>1948.2</v>
      </c>
      <c r="E66" s="4">
        <v>333.6</v>
      </c>
      <c r="F66" s="4">
        <v>277.1</v>
      </c>
      <c r="G66" s="4">
        <v>173.25</v>
      </c>
      <c r="H66">
        <f t="shared" si="1"/>
        <v>-0.00500749296392422</v>
      </c>
      <c r="I66">
        <f t="shared" si="2"/>
        <v>-0.0309734513274335</v>
      </c>
      <c r="J66">
        <f t="shared" si="3"/>
        <v>0.00182552130203376</v>
      </c>
      <c r="K66">
        <f t="shared" si="4"/>
        <v>-0.0112625963248369</v>
      </c>
      <c r="L66">
        <f t="shared" si="5"/>
        <v>0.00580762250453729</v>
      </c>
      <c r="M66">
        <f t="shared" si="6"/>
        <v>-0.0105653912050257</v>
      </c>
      <c r="N66" s="15"/>
      <c r="P66" s="18" t="s">
        <v>62</v>
      </c>
      <c r="Q66" s="18">
        <v>6.56347948993412e-5</v>
      </c>
      <c r="R66" s="18">
        <v>9.13857408358873e-5</v>
      </c>
      <c r="S66" s="18">
        <v>8.11257785018392e-5</v>
      </c>
      <c r="T66" s="18">
        <v>8.94516292955843e-5</v>
      </c>
      <c r="U66" s="18">
        <f>VARP('compare the stock'!$L$2:$L$220)</f>
        <v>0.000169790592018284</v>
      </c>
      <c r="V66" s="18"/>
    </row>
    <row r="67" spans="1:22">
      <c r="A67" s="5">
        <v>43508</v>
      </c>
      <c r="B67" s="3">
        <v>10831.4</v>
      </c>
      <c r="C67" s="6">
        <v>32.1</v>
      </c>
      <c r="D67" s="6">
        <v>1905.05</v>
      </c>
      <c r="E67" s="6">
        <v>339.3</v>
      </c>
      <c r="F67" s="6">
        <v>275.3</v>
      </c>
      <c r="G67" s="6">
        <v>172.65</v>
      </c>
      <c r="H67">
        <f t="shared" si="1"/>
        <v>-0.00527147160384979</v>
      </c>
      <c r="I67">
        <f t="shared" si="2"/>
        <v>-0.0228310502283105</v>
      </c>
      <c r="J67">
        <f t="shared" si="3"/>
        <v>-0.0221486500359306</v>
      </c>
      <c r="K67">
        <f t="shared" si="4"/>
        <v>0.0170863309352518</v>
      </c>
      <c r="L67">
        <f t="shared" si="5"/>
        <v>-0.00649584987369185</v>
      </c>
      <c r="M67">
        <f t="shared" si="6"/>
        <v>-0.00346320346320343</v>
      </c>
      <c r="N67" s="16"/>
      <c r="P67" s="18" t="s">
        <v>64</v>
      </c>
      <c r="Q67" s="18">
        <v>0.000139753406573079</v>
      </c>
      <c r="R67" s="18">
        <v>0.000477333664201593</v>
      </c>
      <c r="S67" s="18">
        <v>9.17674037028256e-5</v>
      </c>
      <c r="T67" s="18">
        <v>0.000168766545097229</v>
      </c>
      <c r="U67" s="18">
        <v>0.000133571190695304</v>
      </c>
      <c r="V67" s="18">
        <f>VARP('compare the stock'!$M$2:$M$220)</f>
        <v>0.0027987502564015</v>
      </c>
    </row>
    <row r="68" spans="1:14">
      <c r="A68" s="2">
        <v>43509</v>
      </c>
      <c r="B68" s="3">
        <v>10793.65</v>
      </c>
      <c r="C68" s="4">
        <v>32.4</v>
      </c>
      <c r="D68" s="4">
        <v>1930.5</v>
      </c>
      <c r="E68" s="4">
        <v>329.45</v>
      </c>
      <c r="F68" s="4">
        <v>276.85</v>
      </c>
      <c r="G68" s="4">
        <v>169.45</v>
      </c>
      <c r="H68">
        <f t="shared" ref="H68:H131" si="11">(B68-B67)/B67</f>
        <v>-0.00348523736543752</v>
      </c>
      <c r="I68">
        <f t="shared" ref="I68:I131" si="12">(C68-C67)/C67</f>
        <v>0.00934579439252328</v>
      </c>
      <c r="J68">
        <f t="shared" ref="J68:J131" si="13">(D68-D67)/D67</f>
        <v>0.0133592294165508</v>
      </c>
      <c r="K68">
        <f t="shared" ref="K68:K131" si="14">(E68-E67)/E67</f>
        <v>-0.0290303566165636</v>
      </c>
      <c r="L68">
        <f t="shared" ref="L68:L131" si="15">(F68-F67)/F67</f>
        <v>0.00563022157646208</v>
      </c>
      <c r="M68">
        <f t="shared" ref="M68:M131" si="16">(G68-G67)/G67</f>
        <v>-0.0185346075876051</v>
      </c>
      <c r="N68" s="15"/>
    </row>
    <row r="69" spans="1:14">
      <c r="A69" s="5">
        <v>43510</v>
      </c>
      <c r="B69" s="3">
        <v>10746.05</v>
      </c>
      <c r="C69" s="6">
        <v>31.95</v>
      </c>
      <c r="D69" s="6">
        <v>1900.7</v>
      </c>
      <c r="E69" s="6">
        <v>315.65</v>
      </c>
      <c r="F69" s="6">
        <v>277.9</v>
      </c>
      <c r="G69" s="6">
        <v>221.25</v>
      </c>
      <c r="H69">
        <f t="shared" si="11"/>
        <v>-0.00441000032426476</v>
      </c>
      <c r="I69">
        <f t="shared" si="12"/>
        <v>-0.0138888888888889</v>
      </c>
      <c r="J69">
        <f t="shared" si="13"/>
        <v>-0.0154364154364154</v>
      </c>
      <c r="K69">
        <f t="shared" si="14"/>
        <v>-0.0418879951434209</v>
      </c>
      <c r="L69">
        <f t="shared" si="15"/>
        <v>0.0037926675094815</v>
      </c>
      <c r="M69">
        <f t="shared" si="16"/>
        <v>0.305694895249336</v>
      </c>
      <c r="N69" s="16"/>
    </row>
    <row r="70" spans="1:14">
      <c r="A70" s="2">
        <v>43511</v>
      </c>
      <c r="B70" s="3">
        <v>10724.4</v>
      </c>
      <c r="C70" s="4">
        <v>31</v>
      </c>
      <c r="D70" s="4">
        <v>1874.9</v>
      </c>
      <c r="E70" s="4">
        <v>327.85</v>
      </c>
      <c r="F70" s="4">
        <v>280.1</v>
      </c>
      <c r="G70" s="4">
        <v>219</v>
      </c>
      <c r="H70">
        <f t="shared" si="11"/>
        <v>-0.00201469377119962</v>
      </c>
      <c r="I70">
        <f t="shared" si="12"/>
        <v>-0.0297339593114241</v>
      </c>
      <c r="J70">
        <f t="shared" si="13"/>
        <v>-0.013573946440785</v>
      </c>
      <c r="K70">
        <f t="shared" si="14"/>
        <v>0.0386504039284019</v>
      </c>
      <c r="L70">
        <f t="shared" si="15"/>
        <v>0.0079165167326378</v>
      </c>
      <c r="M70">
        <f t="shared" si="16"/>
        <v>-0.0101694915254237</v>
      </c>
      <c r="N70" s="15"/>
    </row>
    <row r="71" spans="1:14">
      <c r="A71" s="5">
        <v>43514</v>
      </c>
      <c r="B71" s="3">
        <v>10640.95</v>
      </c>
      <c r="C71" s="6">
        <v>30.25</v>
      </c>
      <c r="D71" s="6">
        <v>1874.85</v>
      </c>
      <c r="E71" s="6">
        <v>327.75</v>
      </c>
      <c r="F71" s="6">
        <v>274.7</v>
      </c>
      <c r="G71" s="6">
        <v>213.55</v>
      </c>
      <c r="H71">
        <f t="shared" si="11"/>
        <v>-0.00778132109954859</v>
      </c>
      <c r="I71">
        <f t="shared" si="12"/>
        <v>-0.0241935483870968</v>
      </c>
      <c r="J71">
        <f t="shared" si="13"/>
        <v>-2.66680889648418e-5</v>
      </c>
      <c r="K71">
        <f t="shared" si="14"/>
        <v>-0.000305017538508534</v>
      </c>
      <c r="L71">
        <f t="shared" si="15"/>
        <v>-0.0192788289896467</v>
      </c>
      <c r="M71">
        <f t="shared" si="16"/>
        <v>-0.0248858447488584</v>
      </c>
      <c r="N71" s="16"/>
    </row>
    <row r="72" spans="1:14">
      <c r="A72" s="2">
        <v>43515</v>
      </c>
      <c r="B72" s="3">
        <v>10604.35</v>
      </c>
      <c r="C72" s="4">
        <v>30.8</v>
      </c>
      <c r="D72" s="4">
        <v>1853.45</v>
      </c>
      <c r="E72" s="4">
        <v>335.25</v>
      </c>
      <c r="F72" s="4">
        <v>275.9</v>
      </c>
      <c r="G72" s="4">
        <v>212.85</v>
      </c>
      <c r="H72">
        <f t="shared" si="11"/>
        <v>-0.00343954252204929</v>
      </c>
      <c r="I72">
        <f t="shared" si="12"/>
        <v>0.0181818181818182</v>
      </c>
      <c r="J72">
        <f t="shared" si="13"/>
        <v>-0.0114142464730511</v>
      </c>
      <c r="K72">
        <f t="shared" si="14"/>
        <v>0.022883295194508</v>
      </c>
      <c r="L72">
        <f t="shared" si="15"/>
        <v>0.00436840189297411</v>
      </c>
      <c r="M72">
        <f t="shared" si="16"/>
        <v>-0.00327792086162499</v>
      </c>
      <c r="N72" s="15"/>
    </row>
    <row r="73" spans="1:14">
      <c r="A73" s="5">
        <v>43516</v>
      </c>
      <c r="B73" s="3">
        <v>10735.45</v>
      </c>
      <c r="C73" s="6">
        <v>30.95</v>
      </c>
      <c r="D73" s="6">
        <v>1870.5</v>
      </c>
      <c r="E73" s="6">
        <v>341.1</v>
      </c>
      <c r="F73" s="6">
        <v>275.85</v>
      </c>
      <c r="G73" s="6">
        <v>217.85</v>
      </c>
      <c r="H73">
        <f t="shared" si="11"/>
        <v>0.0123628510941265</v>
      </c>
      <c r="I73">
        <f t="shared" si="12"/>
        <v>0.00487012987012982</v>
      </c>
      <c r="J73">
        <f t="shared" si="13"/>
        <v>0.00919906121017559</v>
      </c>
      <c r="K73">
        <f t="shared" si="14"/>
        <v>0.0174496644295303</v>
      </c>
      <c r="L73">
        <f t="shared" si="15"/>
        <v>-0.000181225081551122</v>
      </c>
      <c r="M73">
        <f t="shared" si="16"/>
        <v>0.0234907211651398</v>
      </c>
      <c r="N73" s="16"/>
    </row>
    <row r="74" spans="1:14">
      <c r="A74" s="2">
        <v>43517</v>
      </c>
      <c r="B74" s="3">
        <v>10789.85</v>
      </c>
      <c r="C74" s="4">
        <v>30.85</v>
      </c>
      <c r="D74" s="4">
        <v>1891.45</v>
      </c>
      <c r="E74" s="4">
        <v>335.3</v>
      </c>
      <c r="F74" s="4">
        <v>275.05</v>
      </c>
      <c r="G74" s="4">
        <v>215.15</v>
      </c>
      <c r="H74">
        <f t="shared" si="11"/>
        <v>0.00506732367995749</v>
      </c>
      <c r="I74">
        <f t="shared" si="12"/>
        <v>-0.00323101777059767</v>
      </c>
      <c r="J74">
        <f t="shared" si="13"/>
        <v>0.0112002138465651</v>
      </c>
      <c r="K74">
        <f t="shared" si="14"/>
        <v>-0.0170038111990619</v>
      </c>
      <c r="L74">
        <f t="shared" si="15"/>
        <v>-0.00290012688055107</v>
      </c>
      <c r="M74">
        <f t="shared" si="16"/>
        <v>-0.012393848978655</v>
      </c>
      <c r="N74" s="15"/>
    </row>
    <row r="75" spans="1:14">
      <c r="A75" s="5">
        <v>43518</v>
      </c>
      <c r="B75" s="3">
        <v>10791.65</v>
      </c>
      <c r="C75" s="6">
        <v>32.7</v>
      </c>
      <c r="D75" s="6">
        <v>1887.4</v>
      </c>
      <c r="E75" s="6">
        <v>344.2</v>
      </c>
      <c r="F75" s="6">
        <v>274.3</v>
      </c>
      <c r="G75" s="6">
        <v>222</v>
      </c>
      <c r="H75">
        <f t="shared" si="11"/>
        <v>0.000166823449816195</v>
      </c>
      <c r="I75">
        <f t="shared" si="12"/>
        <v>0.059967585089141</v>
      </c>
      <c r="J75">
        <f t="shared" si="13"/>
        <v>-0.0021412144122234</v>
      </c>
      <c r="K75">
        <f t="shared" si="14"/>
        <v>0.0265433939755442</v>
      </c>
      <c r="L75">
        <f t="shared" si="15"/>
        <v>-0.00272677694964552</v>
      </c>
      <c r="M75">
        <f t="shared" si="16"/>
        <v>0.031838252382059</v>
      </c>
      <c r="N75" s="16"/>
    </row>
    <row r="76" spans="1:14">
      <c r="A76" s="2">
        <v>43521</v>
      </c>
      <c r="B76" s="3">
        <v>10880.1</v>
      </c>
      <c r="C76" s="4">
        <v>32.95</v>
      </c>
      <c r="D76" s="4">
        <v>1894.5</v>
      </c>
      <c r="E76" s="4">
        <v>336.05</v>
      </c>
      <c r="F76" s="4">
        <v>276.7</v>
      </c>
      <c r="G76" s="4">
        <v>229.1</v>
      </c>
      <c r="H76">
        <f t="shared" si="11"/>
        <v>0.00819615165428834</v>
      </c>
      <c r="I76">
        <f t="shared" si="12"/>
        <v>0.00764525993883792</v>
      </c>
      <c r="J76">
        <f t="shared" si="13"/>
        <v>0.00376178870403725</v>
      </c>
      <c r="K76">
        <f t="shared" si="14"/>
        <v>-0.0236780941313189</v>
      </c>
      <c r="L76">
        <f t="shared" si="15"/>
        <v>0.00874954429456791</v>
      </c>
      <c r="M76">
        <f t="shared" si="16"/>
        <v>0.031981981981982</v>
      </c>
      <c r="N76" s="15"/>
    </row>
    <row r="77" spans="1:14">
      <c r="A77" s="5">
        <v>43522</v>
      </c>
      <c r="B77" s="3">
        <v>10835.3</v>
      </c>
      <c r="C77" s="6">
        <v>32.9</v>
      </c>
      <c r="D77" s="6">
        <v>1853.65</v>
      </c>
      <c r="E77" s="6">
        <v>336.65</v>
      </c>
      <c r="F77" s="6">
        <v>275.5</v>
      </c>
      <c r="G77" s="6">
        <v>229.5</v>
      </c>
      <c r="H77">
        <f t="shared" si="11"/>
        <v>-0.00411760921315071</v>
      </c>
      <c r="I77">
        <f t="shared" si="12"/>
        <v>-0.00151745068285294</v>
      </c>
      <c r="J77">
        <f t="shared" si="13"/>
        <v>-0.0215624175244127</v>
      </c>
      <c r="K77">
        <f t="shared" si="14"/>
        <v>0.00178544859395913</v>
      </c>
      <c r="L77">
        <f t="shared" si="15"/>
        <v>-0.00433682688832667</v>
      </c>
      <c r="M77">
        <f t="shared" si="16"/>
        <v>0.0017459624618071</v>
      </c>
      <c r="N77" s="16"/>
    </row>
    <row r="78" spans="1:14">
      <c r="A78" s="2">
        <v>43523</v>
      </c>
      <c r="B78" s="3">
        <v>10806.65</v>
      </c>
      <c r="C78" s="4">
        <v>32.9</v>
      </c>
      <c r="D78" s="4">
        <v>1841</v>
      </c>
      <c r="E78" s="4">
        <v>330.7</v>
      </c>
      <c r="F78" s="4">
        <v>275.1</v>
      </c>
      <c r="G78" s="4">
        <v>228.2</v>
      </c>
      <c r="H78">
        <f t="shared" si="11"/>
        <v>-0.00264413537234776</v>
      </c>
      <c r="I78">
        <f t="shared" si="12"/>
        <v>0</v>
      </c>
      <c r="J78">
        <f t="shared" si="13"/>
        <v>-0.00682437353329922</v>
      </c>
      <c r="K78">
        <f t="shared" si="14"/>
        <v>-0.0176741422842715</v>
      </c>
      <c r="L78">
        <f t="shared" si="15"/>
        <v>-0.00145190562613422</v>
      </c>
      <c r="M78">
        <f t="shared" si="16"/>
        <v>-0.00566448801742924</v>
      </c>
      <c r="N78" s="15"/>
    </row>
    <row r="79" spans="1:14">
      <c r="A79" s="5">
        <v>43524</v>
      </c>
      <c r="B79" s="3">
        <v>10792.5</v>
      </c>
      <c r="C79" s="6">
        <v>33.05</v>
      </c>
      <c r="D79" s="6">
        <v>1841.2</v>
      </c>
      <c r="E79" s="6">
        <v>337.55</v>
      </c>
      <c r="F79" s="6">
        <v>276.05</v>
      </c>
      <c r="G79" s="6">
        <v>231.15</v>
      </c>
      <c r="H79">
        <f t="shared" si="11"/>
        <v>-0.00130937894722228</v>
      </c>
      <c r="I79">
        <f t="shared" si="12"/>
        <v>0.00455927051671728</v>
      </c>
      <c r="J79">
        <f t="shared" si="13"/>
        <v>0.000108636610537776</v>
      </c>
      <c r="K79">
        <f t="shared" si="14"/>
        <v>0.0207136377381313</v>
      </c>
      <c r="L79">
        <f t="shared" si="15"/>
        <v>0.00345328971283166</v>
      </c>
      <c r="M79">
        <f t="shared" si="16"/>
        <v>0.0129272567922875</v>
      </c>
      <c r="N79" s="16"/>
    </row>
    <row r="80" spans="1:14">
      <c r="A80" s="2">
        <v>43525</v>
      </c>
      <c r="B80" s="3">
        <v>10863.5</v>
      </c>
      <c r="C80" s="4">
        <v>34.2</v>
      </c>
      <c r="D80" s="4">
        <v>1859.45</v>
      </c>
      <c r="E80" s="4">
        <v>346.05</v>
      </c>
      <c r="F80" s="4">
        <v>278.2</v>
      </c>
      <c r="G80" s="4">
        <v>237.6</v>
      </c>
      <c r="H80">
        <f t="shared" si="11"/>
        <v>0.00657864257586287</v>
      </c>
      <c r="I80">
        <f t="shared" si="12"/>
        <v>0.0347957639939487</v>
      </c>
      <c r="J80">
        <f t="shared" si="13"/>
        <v>0.00991201390397567</v>
      </c>
      <c r="K80">
        <f t="shared" si="14"/>
        <v>0.0251814545993186</v>
      </c>
      <c r="L80">
        <f t="shared" si="15"/>
        <v>0.0077884441224415</v>
      </c>
      <c r="M80">
        <f t="shared" si="16"/>
        <v>0.0279039584685269</v>
      </c>
      <c r="N80" s="15"/>
    </row>
    <row r="81" spans="1:14">
      <c r="A81" s="5">
        <v>43529</v>
      </c>
      <c r="B81" s="3">
        <v>10987.45</v>
      </c>
      <c r="C81" s="6">
        <v>36.25</v>
      </c>
      <c r="D81" s="6">
        <v>1860</v>
      </c>
      <c r="E81" s="6">
        <v>362.5</v>
      </c>
      <c r="F81" s="6">
        <v>282.55</v>
      </c>
      <c r="G81" s="6">
        <v>237.45</v>
      </c>
      <c r="H81">
        <f t="shared" si="11"/>
        <v>0.0114097666497907</v>
      </c>
      <c r="I81">
        <f t="shared" si="12"/>
        <v>0.0599415204678362</v>
      </c>
      <c r="J81">
        <f t="shared" si="13"/>
        <v>0.000295786388448173</v>
      </c>
      <c r="K81">
        <f t="shared" si="14"/>
        <v>0.0475364831671723</v>
      </c>
      <c r="L81">
        <f t="shared" si="15"/>
        <v>0.0156362329259526</v>
      </c>
      <c r="M81">
        <f t="shared" si="16"/>
        <v>-0.000631313131313155</v>
      </c>
      <c r="N81" s="16"/>
    </row>
    <row r="82" spans="1:14">
      <c r="A82" s="2">
        <v>43530</v>
      </c>
      <c r="B82" s="3">
        <v>11053</v>
      </c>
      <c r="C82" s="4">
        <v>35.4</v>
      </c>
      <c r="D82" s="4">
        <v>1885.2</v>
      </c>
      <c r="E82" s="4">
        <v>372.7</v>
      </c>
      <c r="F82" s="4">
        <v>285.75</v>
      </c>
      <c r="G82" s="4">
        <v>235.3</v>
      </c>
      <c r="H82">
        <f t="shared" si="11"/>
        <v>0.00596589745573352</v>
      </c>
      <c r="I82">
        <f t="shared" si="12"/>
        <v>-0.023448275862069</v>
      </c>
      <c r="J82">
        <f t="shared" si="13"/>
        <v>0.0135483870967742</v>
      </c>
      <c r="K82">
        <f t="shared" si="14"/>
        <v>0.0281379310344827</v>
      </c>
      <c r="L82">
        <f t="shared" si="15"/>
        <v>0.011325429127588</v>
      </c>
      <c r="M82">
        <f t="shared" si="16"/>
        <v>-0.00905453779743094</v>
      </c>
      <c r="N82" s="15"/>
    </row>
    <row r="83" spans="1:14">
      <c r="A83" s="5">
        <v>43531</v>
      </c>
      <c r="B83" s="3">
        <v>11058.2</v>
      </c>
      <c r="C83" s="6">
        <v>35.6</v>
      </c>
      <c r="D83" s="6">
        <v>1880.2</v>
      </c>
      <c r="E83" s="6">
        <v>370.7</v>
      </c>
      <c r="F83" s="6">
        <v>290.1</v>
      </c>
      <c r="G83" s="6">
        <v>231.7</v>
      </c>
      <c r="H83">
        <f t="shared" si="11"/>
        <v>0.000470460508459308</v>
      </c>
      <c r="I83">
        <f t="shared" si="12"/>
        <v>0.00564971751412437</v>
      </c>
      <c r="J83">
        <f t="shared" si="13"/>
        <v>-0.00265223848928496</v>
      </c>
      <c r="K83">
        <f t="shared" si="14"/>
        <v>-0.00536624631070566</v>
      </c>
      <c r="L83">
        <f t="shared" si="15"/>
        <v>0.015223097112861</v>
      </c>
      <c r="M83">
        <f t="shared" si="16"/>
        <v>-0.0152996175095624</v>
      </c>
      <c r="N83" s="16"/>
    </row>
    <row r="84" spans="1:14">
      <c r="A84" s="2">
        <v>43532</v>
      </c>
      <c r="B84" s="3">
        <v>11035.4</v>
      </c>
      <c r="C84" s="4">
        <v>35</v>
      </c>
      <c r="D84" s="4">
        <v>1884.05</v>
      </c>
      <c r="E84" s="4">
        <v>367.35</v>
      </c>
      <c r="F84" s="4">
        <v>292</v>
      </c>
      <c r="G84" s="4">
        <v>232.3</v>
      </c>
      <c r="H84">
        <f t="shared" si="11"/>
        <v>-0.00206181837912147</v>
      </c>
      <c r="I84">
        <f t="shared" si="12"/>
        <v>-0.0168539325842697</v>
      </c>
      <c r="J84">
        <f t="shared" si="13"/>
        <v>0.00204765450483986</v>
      </c>
      <c r="K84">
        <f t="shared" si="14"/>
        <v>-0.00903695710817363</v>
      </c>
      <c r="L84">
        <f t="shared" si="15"/>
        <v>0.00654946570148217</v>
      </c>
      <c r="M84">
        <f t="shared" si="16"/>
        <v>0.00258955545964619</v>
      </c>
      <c r="N84" s="15"/>
    </row>
    <row r="85" spans="1:14">
      <c r="A85" s="5">
        <v>43535</v>
      </c>
      <c r="B85" s="3">
        <v>11168.05</v>
      </c>
      <c r="C85" s="6">
        <v>36.15</v>
      </c>
      <c r="D85" s="6">
        <v>1897.55</v>
      </c>
      <c r="E85" s="6">
        <v>387.05</v>
      </c>
      <c r="F85" s="6">
        <v>292.95</v>
      </c>
      <c r="G85" s="6">
        <v>236.3</v>
      </c>
      <c r="H85">
        <f t="shared" si="11"/>
        <v>0.0120204070536636</v>
      </c>
      <c r="I85">
        <f t="shared" si="12"/>
        <v>0.0328571428571428</v>
      </c>
      <c r="J85">
        <f t="shared" si="13"/>
        <v>0.00716541493060163</v>
      </c>
      <c r="K85">
        <f t="shared" si="14"/>
        <v>0.0536273308833537</v>
      </c>
      <c r="L85">
        <f t="shared" si="15"/>
        <v>0.00325342465753421</v>
      </c>
      <c r="M85">
        <f t="shared" si="16"/>
        <v>0.0172191132156694</v>
      </c>
      <c r="N85" s="16"/>
    </row>
    <row r="86" spans="1:14">
      <c r="A86" s="2">
        <v>43536</v>
      </c>
      <c r="B86" s="3">
        <v>11301.2</v>
      </c>
      <c r="C86" s="4">
        <v>39.1</v>
      </c>
      <c r="D86" s="4">
        <v>1930</v>
      </c>
      <c r="E86" s="4">
        <v>390.2</v>
      </c>
      <c r="F86" s="4">
        <v>294.5</v>
      </c>
      <c r="G86" s="4">
        <v>235.85</v>
      </c>
      <c r="H86">
        <f t="shared" si="11"/>
        <v>0.011922403642534</v>
      </c>
      <c r="I86">
        <f t="shared" si="12"/>
        <v>0.0816044260027663</v>
      </c>
      <c r="J86">
        <f t="shared" si="13"/>
        <v>0.0171009986561619</v>
      </c>
      <c r="K86">
        <f t="shared" si="14"/>
        <v>0.00813848340007745</v>
      </c>
      <c r="L86">
        <f t="shared" si="15"/>
        <v>0.00529100529100533</v>
      </c>
      <c r="M86">
        <f t="shared" si="16"/>
        <v>-0.00190435886584857</v>
      </c>
      <c r="N86" s="15"/>
    </row>
    <row r="87" spans="1:14">
      <c r="A87" s="5">
        <v>43537</v>
      </c>
      <c r="B87" s="3">
        <v>11341.7</v>
      </c>
      <c r="C87" s="6">
        <v>39.75</v>
      </c>
      <c r="D87" s="6">
        <v>1950.65</v>
      </c>
      <c r="E87" s="6">
        <v>389.05</v>
      </c>
      <c r="F87" s="6">
        <v>294.9</v>
      </c>
      <c r="G87" s="6">
        <v>244.3</v>
      </c>
      <c r="H87">
        <f t="shared" si="11"/>
        <v>0.00358369022758645</v>
      </c>
      <c r="I87">
        <f t="shared" si="12"/>
        <v>0.0166240409207161</v>
      </c>
      <c r="J87">
        <f t="shared" si="13"/>
        <v>0.010699481865285</v>
      </c>
      <c r="K87">
        <f t="shared" si="14"/>
        <v>-0.00294720656073802</v>
      </c>
      <c r="L87">
        <f t="shared" si="15"/>
        <v>0.00135823429541588</v>
      </c>
      <c r="M87">
        <f t="shared" si="16"/>
        <v>0.0358278566885733</v>
      </c>
      <c r="N87" s="16"/>
    </row>
    <row r="88" spans="1:14">
      <c r="A88" s="2">
        <v>43538</v>
      </c>
      <c r="B88" s="3">
        <v>11343.25</v>
      </c>
      <c r="C88" s="4">
        <v>38.55</v>
      </c>
      <c r="D88" s="4">
        <v>1956.95</v>
      </c>
      <c r="E88" s="4">
        <v>390.3</v>
      </c>
      <c r="F88" s="4">
        <v>295.5</v>
      </c>
      <c r="G88" s="4">
        <v>249.85</v>
      </c>
      <c r="H88">
        <f t="shared" si="11"/>
        <v>0.000136663815830014</v>
      </c>
      <c r="I88">
        <f t="shared" si="12"/>
        <v>-0.0301886792452831</v>
      </c>
      <c r="J88">
        <f t="shared" si="13"/>
        <v>0.00322969266654702</v>
      </c>
      <c r="K88">
        <f t="shared" si="14"/>
        <v>0.00321295463308058</v>
      </c>
      <c r="L88">
        <f t="shared" si="15"/>
        <v>0.0020345879959309</v>
      </c>
      <c r="M88">
        <f t="shared" si="16"/>
        <v>0.0227179697093737</v>
      </c>
      <c r="N88" s="15"/>
    </row>
    <row r="89" spans="1:14">
      <c r="A89" s="5">
        <v>43539</v>
      </c>
      <c r="B89" s="3">
        <v>11426.85</v>
      </c>
      <c r="C89" s="6">
        <v>37.8</v>
      </c>
      <c r="D89" s="6">
        <v>1974.65</v>
      </c>
      <c r="E89" s="6">
        <v>396.3</v>
      </c>
      <c r="F89" s="6">
        <v>290.8</v>
      </c>
      <c r="G89" s="6">
        <v>245.05</v>
      </c>
      <c r="H89">
        <f t="shared" si="11"/>
        <v>0.00737002181914358</v>
      </c>
      <c r="I89">
        <f t="shared" si="12"/>
        <v>-0.0194552529182879</v>
      </c>
      <c r="J89">
        <f t="shared" si="13"/>
        <v>0.00904468688520404</v>
      </c>
      <c r="K89">
        <f t="shared" si="14"/>
        <v>0.0153727901614143</v>
      </c>
      <c r="L89">
        <f t="shared" si="15"/>
        <v>-0.0159052453468697</v>
      </c>
      <c r="M89">
        <f t="shared" si="16"/>
        <v>-0.0192115269161496</v>
      </c>
      <c r="N89" s="16"/>
    </row>
    <row r="90" spans="1:14">
      <c r="A90" s="2">
        <v>43542</v>
      </c>
      <c r="B90" s="3">
        <v>11462.2</v>
      </c>
      <c r="C90" s="4">
        <v>37.4</v>
      </c>
      <c r="D90" s="4">
        <v>1962.4</v>
      </c>
      <c r="E90" s="4">
        <v>405.55</v>
      </c>
      <c r="F90" s="4">
        <v>293.75</v>
      </c>
      <c r="G90" s="4">
        <v>245.95</v>
      </c>
      <c r="H90">
        <f t="shared" si="11"/>
        <v>0.00309359097214021</v>
      </c>
      <c r="I90">
        <f t="shared" si="12"/>
        <v>-0.0105820105820105</v>
      </c>
      <c r="J90">
        <f t="shared" si="13"/>
        <v>-0.0062036310232193</v>
      </c>
      <c r="K90">
        <f t="shared" si="14"/>
        <v>0.0233409033560434</v>
      </c>
      <c r="L90">
        <f t="shared" si="15"/>
        <v>0.0101444291609353</v>
      </c>
      <c r="M90">
        <f t="shared" si="16"/>
        <v>0.00367271985309111</v>
      </c>
      <c r="N90" s="15"/>
    </row>
    <row r="91" spans="1:14">
      <c r="A91" s="5">
        <v>43543</v>
      </c>
      <c r="B91" s="3">
        <v>11532.4</v>
      </c>
      <c r="C91" s="6">
        <v>37.1</v>
      </c>
      <c r="D91" s="6">
        <v>1967.85</v>
      </c>
      <c r="E91" s="6">
        <v>407.8</v>
      </c>
      <c r="F91" s="6">
        <v>299.45</v>
      </c>
      <c r="G91" s="6">
        <v>248.8</v>
      </c>
      <c r="H91">
        <f t="shared" si="11"/>
        <v>0.0061244787213623</v>
      </c>
      <c r="I91">
        <f t="shared" si="12"/>
        <v>-0.00802139037433148</v>
      </c>
      <c r="J91">
        <f t="shared" si="13"/>
        <v>0.00277721157765992</v>
      </c>
      <c r="K91">
        <f t="shared" si="14"/>
        <v>0.00554802120576994</v>
      </c>
      <c r="L91">
        <f t="shared" si="15"/>
        <v>0.0194042553191489</v>
      </c>
      <c r="M91">
        <f t="shared" si="16"/>
        <v>0.0115877210815207</v>
      </c>
      <c r="N91" s="16"/>
    </row>
    <row r="92" spans="1:14">
      <c r="A92" s="2">
        <v>43544</v>
      </c>
      <c r="B92" s="3">
        <v>11521.05</v>
      </c>
      <c r="C92" s="4">
        <v>36.45</v>
      </c>
      <c r="D92" s="4">
        <v>1987.55</v>
      </c>
      <c r="E92" s="4">
        <v>389.15</v>
      </c>
      <c r="F92" s="4">
        <v>298.9</v>
      </c>
      <c r="G92" s="4">
        <v>252.15</v>
      </c>
      <c r="H92">
        <f t="shared" si="11"/>
        <v>-0.000984183691165791</v>
      </c>
      <c r="I92">
        <f t="shared" si="12"/>
        <v>-0.0175202156334231</v>
      </c>
      <c r="J92">
        <f t="shared" si="13"/>
        <v>0.0100109256294941</v>
      </c>
      <c r="K92">
        <f t="shared" si="14"/>
        <v>-0.0457332025502698</v>
      </c>
      <c r="L92">
        <f t="shared" si="15"/>
        <v>-0.00183670061779934</v>
      </c>
      <c r="M92">
        <f t="shared" si="16"/>
        <v>0.0134646302250804</v>
      </c>
      <c r="N92" s="15"/>
    </row>
    <row r="93" spans="1:14">
      <c r="A93" s="5">
        <v>43546</v>
      </c>
      <c r="B93" s="3">
        <v>11456.9</v>
      </c>
      <c r="C93" s="6">
        <v>36</v>
      </c>
      <c r="D93" s="6">
        <v>1981.55</v>
      </c>
      <c r="E93" s="6">
        <v>378.95</v>
      </c>
      <c r="F93" s="6">
        <v>298.2</v>
      </c>
      <c r="G93" s="6">
        <v>252.6</v>
      </c>
      <c r="H93">
        <f t="shared" si="11"/>
        <v>-0.00556806888261049</v>
      </c>
      <c r="I93">
        <f t="shared" si="12"/>
        <v>-0.0123456790123458</v>
      </c>
      <c r="J93">
        <f t="shared" si="13"/>
        <v>-0.00301879198007597</v>
      </c>
      <c r="K93">
        <f t="shared" si="14"/>
        <v>-0.0262109726326609</v>
      </c>
      <c r="L93">
        <f t="shared" si="15"/>
        <v>-0.00234192037470722</v>
      </c>
      <c r="M93">
        <f t="shared" si="16"/>
        <v>0.00178465199286135</v>
      </c>
      <c r="N93" s="16"/>
    </row>
    <row r="94" spans="1:14">
      <c r="A94" s="2">
        <v>43549</v>
      </c>
      <c r="B94" s="3">
        <v>11354.25</v>
      </c>
      <c r="C94" s="4">
        <v>35.15</v>
      </c>
      <c r="D94" s="4">
        <v>1945.65</v>
      </c>
      <c r="E94" s="4">
        <v>383.7</v>
      </c>
      <c r="F94" s="4">
        <v>295.05</v>
      </c>
      <c r="G94" s="4">
        <v>247.25</v>
      </c>
      <c r="H94">
        <f t="shared" si="11"/>
        <v>-0.00895966622733895</v>
      </c>
      <c r="I94">
        <f t="shared" si="12"/>
        <v>-0.0236111111111112</v>
      </c>
      <c r="J94">
        <f t="shared" si="13"/>
        <v>-0.0181171305291312</v>
      </c>
      <c r="K94">
        <f t="shared" si="14"/>
        <v>0.0125346351761446</v>
      </c>
      <c r="L94">
        <f t="shared" si="15"/>
        <v>-0.0105633802816901</v>
      </c>
      <c r="M94">
        <f t="shared" si="16"/>
        <v>-0.0211797307996833</v>
      </c>
      <c r="N94" s="15"/>
    </row>
    <row r="95" spans="1:14">
      <c r="A95" s="5">
        <v>43550</v>
      </c>
      <c r="B95" s="3">
        <v>11483.25</v>
      </c>
      <c r="C95" s="6">
        <v>35.95</v>
      </c>
      <c r="D95" s="6">
        <v>1946.3</v>
      </c>
      <c r="E95" s="6">
        <v>383.9</v>
      </c>
      <c r="F95" s="6">
        <v>293.4</v>
      </c>
      <c r="G95" s="6">
        <v>253.7</v>
      </c>
      <c r="H95">
        <f t="shared" si="11"/>
        <v>0.0113613845036</v>
      </c>
      <c r="I95">
        <f t="shared" si="12"/>
        <v>0.0227596017069703</v>
      </c>
      <c r="J95">
        <f t="shared" si="13"/>
        <v>0.000334078585562595</v>
      </c>
      <c r="K95">
        <f t="shared" si="14"/>
        <v>0.000521240552514956</v>
      </c>
      <c r="L95">
        <f t="shared" si="15"/>
        <v>-0.0055922724961872</v>
      </c>
      <c r="M95">
        <f t="shared" si="16"/>
        <v>0.0260869565217391</v>
      </c>
      <c r="N95" s="16"/>
    </row>
    <row r="96" spans="1:14">
      <c r="A96" s="2">
        <v>43551</v>
      </c>
      <c r="B96" s="3">
        <v>11445.05</v>
      </c>
      <c r="C96" s="4">
        <v>35.55</v>
      </c>
      <c r="D96" s="4">
        <v>1919.9</v>
      </c>
      <c r="E96" s="4">
        <v>378.95</v>
      </c>
      <c r="F96" s="4">
        <v>293.1</v>
      </c>
      <c r="G96" s="4">
        <v>268.45</v>
      </c>
      <c r="H96">
        <f t="shared" si="11"/>
        <v>-0.00332658437289101</v>
      </c>
      <c r="I96">
        <f t="shared" si="12"/>
        <v>-0.0111265646731573</v>
      </c>
      <c r="J96">
        <f t="shared" si="13"/>
        <v>-0.0135641987360632</v>
      </c>
      <c r="K96">
        <f t="shared" si="14"/>
        <v>-0.0128939828080229</v>
      </c>
      <c r="L96">
        <f t="shared" si="15"/>
        <v>-0.00102249488752541</v>
      </c>
      <c r="M96">
        <f t="shared" si="16"/>
        <v>0.0581395348837209</v>
      </c>
      <c r="N96" s="15"/>
    </row>
    <row r="97" spans="1:14">
      <c r="A97" s="5">
        <v>43552</v>
      </c>
      <c r="B97" s="3">
        <v>11570</v>
      </c>
      <c r="C97" s="6">
        <v>35.85</v>
      </c>
      <c r="D97" s="6">
        <v>1944.45</v>
      </c>
      <c r="E97" s="6">
        <v>385.85</v>
      </c>
      <c r="F97" s="6">
        <v>300</v>
      </c>
      <c r="G97" s="6">
        <v>276.1</v>
      </c>
      <c r="H97">
        <f t="shared" si="11"/>
        <v>0.0109173834976694</v>
      </c>
      <c r="I97">
        <f t="shared" si="12"/>
        <v>0.00843881856540096</v>
      </c>
      <c r="J97">
        <f t="shared" si="13"/>
        <v>0.0127871243293921</v>
      </c>
      <c r="K97">
        <f t="shared" si="14"/>
        <v>0.0182082068874523</v>
      </c>
      <c r="L97">
        <f t="shared" si="15"/>
        <v>0.0235414534288638</v>
      </c>
      <c r="M97">
        <f t="shared" si="16"/>
        <v>0.0284969268020117</v>
      </c>
      <c r="N97" s="16"/>
    </row>
    <row r="98" spans="1:14">
      <c r="A98" s="2">
        <v>43553</v>
      </c>
      <c r="B98" s="3">
        <v>11623.9</v>
      </c>
      <c r="C98" s="4">
        <v>37.15</v>
      </c>
      <c r="D98" s="4">
        <v>1968.25</v>
      </c>
      <c r="E98" s="4">
        <v>397.55</v>
      </c>
      <c r="F98" s="4">
        <v>297.25</v>
      </c>
      <c r="G98" s="4">
        <v>275.1</v>
      </c>
      <c r="H98">
        <f t="shared" si="11"/>
        <v>0.00465859982713912</v>
      </c>
      <c r="I98">
        <f t="shared" si="12"/>
        <v>0.0362622036262203</v>
      </c>
      <c r="J98">
        <f t="shared" si="13"/>
        <v>0.0122399650286713</v>
      </c>
      <c r="K98">
        <f t="shared" si="14"/>
        <v>0.0303226642477646</v>
      </c>
      <c r="L98">
        <f t="shared" si="15"/>
        <v>-0.00916666666666667</v>
      </c>
      <c r="M98">
        <f t="shared" si="16"/>
        <v>-0.00362187613183629</v>
      </c>
      <c r="N98" s="15"/>
    </row>
    <row r="99" spans="1:14">
      <c r="A99" s="5">
        <v>43556</v>
      </c>
      <c r="B99" s="3">
        <v>11669.15</v>
      </c>
      <c r="C99" s="6">
        <v>38.7</v>
      </c>
      <c r="D99" s="6">
        <v>1959.65</v>
      </c>
      <c r="E99" s="6">
        <v>391.9</v>
      </c>
      <c r="F99" s="6">
        <v>297.25</v>
      </c>
      <c r="G99" s="6">
        <v>275.9</v>
      </c>
      <c r="H99">
        <f t="shared" si="11"/>
        <v>0.00389284147317166</v>
      </c>
      <c r="I99">
        <f t="shared" si="12"/>
        <v>0.0417227456258413</v>
      </c>
      <c r="J99">
        <f t="shared" si="13"/>
        <v>-0.00436936364791053</v>
      </c>
      <c r="K99">
        <f t="shared" si="14"/>
        <v>-0.0142120487988933</v>
      </c>
      <c r="L99">
        <f t="shared" si="15"/>
        <v>0</v>
      </c>
      <c r="M99">
        <f t="shared" si="16"/>
        <v>0.00290803344238442</v>
      </c>
      <c r="N99" s="16"/>
    </row>
    <row r="100" spans="1:14">
      <c r="A100" s="2">
        <v>43557</v>
      </c>
      <c r="B100" s="3">
        <v>11713.2</v>
      </c>
      <c r="C100" s="4">
        <v>37.75</v>
      </c>
      <c r="D100" s="4">
        <v>1995.95</v>
      </c>
      <c r="E100" s="4">
        <v>380.5</v>
      </c>
      <c r="F100" s="4">
        <v>297.9</v>
      </c>
      <c r="G100" s="4">
        <v>280.3</v>
      </c>
      <c r="H100">
        <f t="shared" si="11"/>
        <v>0.00377491076899355</v>
      </c>
      <c r="I100">
        <f t="shared" si="12"/>
        <v>-0.0245478036175711</v>
      </c>
      <c r="J100">
        <f t="shared" si="13"/>
        <v>0.0185237159696884</v>
      </c>
      <c r="K100">
        <f t="shared" si="14"/>
        <v>-0.029089053329931</v>
      </c>
      <c r="L100">
        <f t="shared" si="15"/>
        <v>0.00218671152228756</v>
      </c>
      <c r="M100">
        <f t="shared" si="16"/>
        <v>0.0159478071765134</v>
      </c>
      <c r="N100" s="15"/>
    </row>
    <row r="101" spans="1:14">
      <c r="A101" s="5">
        <v>43558</v>
      </c>
      <c r="B101" s="3">
        <v>11643.95</v>
      </c>
      <c r="C101" s="6">
        <v>37.25</v>
      </c>
      <c r="D101" s="6">
        <v>2013.1</v>
      </c>
      <c r="E101" s="6">
        <v>363.2</v>
      </c>
      <c r="F101" s="6">
        <v>296.15</v>
      </c>
      <c r="G101" s="6">
        <v>273.7</v>
      </c>
      <c r="H101">
        <f t="shared" si="11"/>
        <v>-0.00591213331967353</v>
      </c>
      <c r="I101">
        <f t="shared" si="12"/>
        <v>-0.0132450331125828</v>
      </c>
      <c r="J101">
        <f t="shared" si="13"/>
        <v>0.00859239960920858</v>
      </c>
      <c r="K101">
        <f t="shared" si="14"/>
        <v>-0.0454664914586071</v>
      </c>
      <c r="L101">
        <f t="shared" si="15"/>
        <v>-0.0058744545149379</v>
      </c>
      <c r="M101">
        <f t="shared" si="16"/>
        <v>-0.0235462004994649</v>
      </c>
      <c r="N101" s="16"/>
    </row>
    <row r="102" spans="1:14">
      <c r="A102" s="2">
        <v>43559</v>
      </c>
      <c r="B102" s="3">
        <v>11598</v>
      </c>
      <c r="C102" s="4">
        <v>36.95</v>
      </c>
      <c r="D102" s="4">
        <v>2042.05</v>
      </c>
      <c r="E102" s="4">
        <v>354.3</v>
      </c>
      <c r="F102" s="4">
        <v>294.8</v>
      </c>
      <c r="G102" s="4">
        <v>268.05</v>
      </c>
      <c r="H102">
        <f t="shared" si="11"/>
        <v>-0.00394625535149161</v>
      </c>
      <c r="I102">
        <f t="shared" si="12"/>
        <v>-0.00805369127516771</v>
      </c>
      <c r="J102">
        <f t="shared" si="13"/>
        <v>0.0143808057225175</v>
      </c>
      <c r="K102">
        <f t="shared" si="14"/>
        <v>-0.0245044052863435</v>
      </c>
      <c r="L102">
        <f t="shared" si="15"/>
        <v>-0.00455850075975001</v>
      </c>
      <c r="M102">
        <f t="shared" si="16"/>
        <v>-0.0206430398246254</v>
      </c>
      <c r="N102" s="15"/>
    </row>
    <row r="103" spans="1:14">
      <c r="A103" s="5">
        <v>43560</v>
      </c>
      <c r="B103" s="3">
        <v>11665.95</v>
      </c>
      <c r="C103" s="6">
        <v>36.65</v>
      </c>
      <c r="D103" s="6">
        <v>2059.2</v>
      </c>
      <c r="E103" s="6">
        <v>358.1</v>
      </c>
      <c r="F103" s="6">
        <v>294.55</v>
      </c>
      <c r="G103" s="6">
        <v>266.85</v>
      </c>
      <c r="H103">
        <f t="shared" si="11"/>
        <v>0.00585876875323338</v>
      </c>
      <c r="I103">
        <f t="shared" si="12"/>
        <v>-0.00811907983761852</v>
      </c>
      <c r="J103">
        <f t="shared" si="13"/>
        <v>0.00839842315320382</v>
      </c>
      <c r="K103">
        <f t="shared" si="14"/>
        <v>0.0107253739768558</v>
      </c>
      <c r="L103">
        <f t="shared" si="15"/>
        <v>-0.000848032564450475</v>
      </c>
      <c r="M103">
        <f t="shared" si="16"/>
        <v>-0.00447677672076101</v>
      </c>
      <c r="N103" s="16"/>
    </row>
    <row r="104" spans="1:14">
      <c r="A104" s="2">
        <v>43563</v>
      </c>
      <c r="B104" s="3">
        <v>11604.5</v>
      </c>
      <c r="C104" s="4">
        <v>36.25</v>
      </c>
      <c r="D104" s="4">
        <v>2054.9</v>
      </c>
      <c r="E104" s="4">
        <v>351</v>
      </c>
      <c r="F104" s="4">
        <v>292.75</v>
      </c>
      <c r="G104" s="4">
        <v>260.05</v>
      </c>
      <c r="H104">
        <f t="shared" si="11"/>
        <v>-0.00526746643008077</v>
      </c>
      <c r="I104">
        <f t="shared" si="12"/>
        <v>-0.0109140518417462</v>
      </c>
      <c r="J104">
        <f t="shared" si="13"/>
        <v>-0.00208818958818946</v>
      </c>
      <c r="K104">
        <f t="shared" si="14"/>
        <v>-0.0198268640044681</v>
      </c>
      <c r="L104">
        <f t="shared" si="15"/>
        <v>-0.00611101680529625</v>
      </c>
      <c r="M104">
        <f t="shared" si="16"/>
        <v>-0.0254824807944539</v>
      </c>
      <c r="N104" s="15"/>
    </row>
    <row r="105" spans="1:14">
      <c r="A105" s="5">
        <v>43564</v>
      </c>
      <c r="B105" s="3">
        <v>11671.95</v>
      </c>
      <c r="C105" s="6">
        <v>37</v>
      </c>
      <c r="D105" s="6">
        <v>2069.15</v>
      </c>
      <c r="E105" s="6">
        <v>356.3</v>
      </c>
      <c r="F105" s="6">
        <v>296.3</v>
      </c>
      <c r="G105" s="6">
        <v>270.6</v>
      </c>
      <c r="H105">
        <f t="shared" si="11"/>
        <v>0.00581240036192862</v>
      </c>
      <c r="I105">
        <f t="shared" si="12"/>
        <v>0.0206896551724138</v>
      </c>
      <c r="J105">
        <f t="shared" si="13"/>
        <v>0.00693464402160689</v>
      </c>
      <c r="K105">
        <f t="shared" si="14"/>
        <v>0.0150997150997151</v>
      </c>
      <c r="L105">
        <f t="shared" si="15"/>
        <v>0.0121263877028181</v>
      </c>
      <c r="M105">
        <f t="shared" si="16"/>
        <v>0.0405691213228226</v>
      </c>
      <c r="N105" s="16"/>
    </row>
    <row r="106" spans="1:14">
      <c r="A106" s="2">
        <v>43565</v>
      </c>
      <c r="B106" s="3">
        <v>11584.3</v>
      </c>
      <c r="C106" s="4">
        <v>36.95</v>
      </c>
      <c r="D106" s="4">
        <v>2029.25</v>
      </c>
      <c r="E106" s="4">
        <v>357.75</v>
      </c>
      <c r="F106" s="4">
        <v>294.7</v>
      </c>
      <c r="G106" s="4">
        <v>268.25</v>
      </c>
      <c r="H106">
        <f t="shared" si="11"/>
        <v>-0.00750945643187312</v>
      </c>
      <c r="I106">
        <f t="shared" si="12"/>
        <v>-0.00135135135135127</v>
      </c>
      <c r="J106">
        <f t="shared" si="13"/>
        <v>-0.0192832805741488</v>
      </c>
      <c r="K106">
        <f t="shared" si="14"/>
        <v>0.00406960426606789</v>
      </c>
      <c r="L106">
        <f t="shared" si="15"/>
        <v>-0.00539993250084382</v>
      </c>
      <c r="M106">
        <f t="shared" si="16"/>
        <v>-0.00868440502586852</v>
      </c>
      <c r="N106" s="15"/>
    </row>
    <row r="107" spans="1:14">
      <c r="A107" s="5">
        <v>43566</v>
      </c>
      <c r="B107" s="3">
        <v>11596.7</v>
      </c>
      <c r="C107" s="6">
        <v>36</v>
      </c>
      <c r="D107" s="6">
        <v>2022.8</v>
      </c>
      <c r="E107" s="6">
        <v>361.7</v>
      </c>
      <c r="F107" s="6">
        <v>296.4</v>
      </c>
      <c r="G107" s="6">
        <v>269.05</v>
      </c>
      <c r="H107">
        <f t="shared" si="11"/>
        <v>0.00107041426758643</v>
      </c>
      <c r="I107">
        <f t="shared" si="12"/>
        <v>-0.0257104194857917</v>
      </c>
      <c r="J107">
        <f t="shared" si="13"/>
        <v>-0.00317851422939512</v>
      </c>
      <c r="K107">
        <f t="shared" si="14"/>
        <v>0.0110412299091544</v>
      </c>
      <c r="L107">
        <f t="shared" si="15"/>
        <v>0.005768578215134</v>
      </c>
      <c r="M107">
        <f t="shared" si="16"/>
        <v>0.00298229263746509</v>
      </c>
      <c r="N107" s="16"/>
    </row>
    <row r="108" spans="1:14">
      <c r="A108" s="2">
        <v>43567</v>
      </c>
      <c r="B108" s="3">
        <v>11643.45</v>
      </c>
      <c r="C108" s="4">
        <v>37</v>
      </c>
      <c r="D108" s="4">
        <v>2024.95</v>
      </c>
      <c r="E108" s="4">
        <v>361.15</v>
      </c>
      <c r="F108" s="4">
        <v>305.75</v>
      </c>
      <c r="G108" s="4">
        <v>267.9</v>
      </c>
      <c r="H108">
        <f t="shared" si="11"/>
        <v>0.00403131925461554</v>
      </c>
      <c r="I108">
        <f t="shared" si="12"/>
        <v>0.0277777777777778</v>
      </c>
      <c r="J108">
        <f t="shared" si="13"/>
        <v>0.00106288313229192</v>
      </c>
      <c r="K108">
        <f t="shared" si="14"/>
        <v>-0.00152059717998344</v>
      </c>
      <c r="L108">
        <f t="shared" si="15"/>
        <v>0.0315452091767882</v>
      </c>
      <c r="M108">
        <f t="shared" si="16"/>
        <v>-0.0042742984575359</v>
      </c>
      <c r="N108" s="15"/>
    </row>
    <row r="109" spans="1:14">
      <c r="A109" s="5">
        <v>43570</v>
      </c>
      <c r="B109" s="3">
        <v>11690.35</v>
      </c>
      <c r="C109" s="6">
        <v>37.45</v>
      </c>
      <c r="D109" s="6">
        <v>2014.25</v>
      </c>
      <c r="E109" s="6">
        <v>358.4</v>
      </c>
      <c r="F109" s="6">
        <v>305.5</v>
      </c>
      <c r="G109" s="6">
        <v>265.5</v>
      </c>
      <c r="H109">
        <f t="shared" si="11"/>
        <v>0.00402801575134515</v>
      </c>
      <c r="I109">
        <f t="shared" si="12"/>
        <v>0.0121621621621622</v>
      </c>
      <c r="J109">
        <f t="shared" si="13"/>
        <v>-0.00528408108842196</v>
      </c>
      <c r="K109">
        <f t="shared" si="14"/>
        <v>-0.00761456458535235</v>
      </c>
      <c r="L109">
        <f t="shared" si="15"/>
        <v>-0.000817661488143908</v>
      </c>
      <c r="M109">
        <f t="shared" si="16"/>
        <v>-0.00895856662933922</v>
      </c>
      <c r="N109" s="16"/>
    </row>
    <row r="110" spans="1:14">
      <c r="A110" s="2">
        <v>43571</v>
      </c>
      <c r="B110" s="3">
        <v>11787.15</v>
      </c>
      <c r="C110" s="4">
        <v>44.5</v>
      </c>
      <c r="D110" s="4">
        <v>2026.7</v>
      </c>
      <c r="E110" s="4">
        <v>357.5</v>
      </c>
      <c r="F110" s="4">
        <v>307.2</v>
      </c>
      <c r="G110" s="4">
        <v>266.45</v>
      </c>
      <c r="H110">
        <f t="shared" si="11"/>
        <v>0.00828033377957027</v>
      </c>
      <c r="I110">
        <f t="shared" si="12"/>
        <v>0.188251001335113</v>
      </c>
      <c r="J110">
        <f t="shared" si="13"/>
        <v>0.00618096065533079</v>
      </c>
      <c r="K110">
        <f t="shared" si="14"/>
        <v>-0.00251116071428565</v>
      </c>
      <c r="L110">
        <f t="shared" si="15"/>
        <v>0.00556464811783957</v>
      </c>
      <c r="M110">
        <f t="shared" si="16"/>
        <v>0.00357815442561201</v>
      </c>
      <c r="N110" s="15"/>
    </row>
    <row r="111" spans="1:14">
      <c r="A111" s="5">
        <v>43573</v>
      </c>
      <c r="B111" s="3">
        <v>11752.8</v>
      </c>
      <c r="C111" s="6">
        <v>45</v>
      </c>
      <c r="D111" s="6">
        <v>2003.75</v>
      </c>
      <c r="E111" s="6">
        <v>362.9</v>
      </c>
      <c r="F111" s="6">
        <v>304.4</v>
      </c>
      <c r="G111" s="6">
        <v>255.8</v>
      </c>
      <c r="H111">
        <f t="shared" si="11"/>
        <v>-0.00291419045316301</v>
      </c>
      <c r="I111">
        <f t="shared" si="12"/>
        <v>0.0112359550561798</v>
      </c>
      <c r="J111">
        <f t="shared" si="13"/>
        <v>-0.0113238269107416</v>
      </c>
      <c r="K111">
        <f t="shared" si="14"/>
        <v>0.015104895104895</v>
      </c>
      <c r="L111">
        <f t="shared" si="15"/>
        <v>-0.00911458333333337</v>
      </c>
      <c r="M111">
        <f t="shared" si="16"/>
        <v>-0.0399699756051791</v>
      </c>
      <c r="N111" s="16"/>
    </row>
    <row r="112" spans="1:14">
      <c r="A112" s="2">
        <v>43577</v>
      </c>
      <c r="B112" s="3">
        <v>11594.45</v>
      </c>
      <c r="C112" s="4">
        <v>44.75</v>
      </c>
      <c r="D112" s="4">
        <v>1953.9</v>
      </c>
      <c r="E112" s="4">
        <v>340.1</v>
      </c>
      <c r="F112" s="4">
        <v>301.8</v>
      </c>
      <c r="G112" s="4">
        <v>238.35</v>
      </c>
      <c r="H112">
        <f t="shared" si="11"/>
        <v>-0.0134733850656864</v>
      </c>
      <c r="I112">
        <f t="shared" si="12"/>
        <v>-0.00555555555555556</v>
      </c>
      <c r="J112">
        <f t="shared" si="13"/>
        <v>-0.02487835308796</v>
      </c>
      <c r="K112">
        <f t="shared" si="14"/>
        <v>-0.0628272251308899</v>
      </c>
      <c r="L112">
        <f t="shared" si="15"/>
        <v>-0.00854139290407348</v>
      </c>
      <c r="M112">
        <f t="shared" si="16"/>
        <v>-0.0682173573103988</v>
      </c>
      <c r="N112" s="15"/>
    </row>
    <row r="113" spans="1:14">
      <c r="A113" s="5">
        <v>43578</v>
      </c>
      <c r="B113" s="3">
        <v>11575.95</v>
      </c>
      <c r="C113" s="6">
        <v>44.2</v>
      </c>
      <c r="D113" s="6">
        <v>1934.7</v>
      </c>
      <c r="E113" s="6">
        <v>336.35</v>
      </c>
      <c r="F113" s="6">
        <v>303.4</v>
      </c>
      <c r="G113" s="6">
        <v>232.7</v>
      </c>
      <c r="H113">
        <f t="shared" si="11"/>
        <v>-0.00159559099396694</v>
      </c>
      <c r="I113">
        <f t="shared" si="12"/>
        <v>-0.012290502793296</v>
      </c>
      <c r="J113">
        <f t="shared" si="13"/>
        <v>-0.00982650084446494</v>
      </c>
      <c r="K113">
        <f t="shared" si="14"/>
        <v>-0.01102616877389</v>
      </c>
      <c r="L113">
        <f t="shared" si="15"/>
        <v>0.005301524188204</v>
      </c>
      <c r="M113">
        <f t="shared" si="16"/>
        <v>-0.0237046360394378</v>
      </c>
      <c r="N113" s="16"/>
    </row>
    <row r="114" spans="1:14">
      <c r="A114" s="2">
        <v>43579</v>
      </c>
      <c r="B114" s="3">
        <v>11726.15</v>
      </c>
      <c r="C114" s="4">
        <v>44.7</v>
      </c>
      <c r="D114" s="4">
        <v>1980.4</v>
      </c>
      <c r="E114" s="4">
        <v>349</v>
      </c>
      <c r="F114" s="4">
        <v>306.45</v>
      </c>
      <c r="G114" s="4">
        <v>239.15</v>
      </c>
      <c r="H114">
        <f t="shared" si="11"/>
        <v>0.0129751769833144</v>
      </c>
      <c r="I114">
        <f t="shared" si="12"/>
        <v>0.0113122171945701</v>
      </c>
      <c r="J114">
        <f t="shared" si="13"/>
        <v>0.0236212332661395</v>
      </c>
      <c r="K114">
        <f t="shared" si="14"/>
        <v>0.0376096328229522</v>
      </c>
      <c r="L114">
        <f t="shared" si="15"/>
        <v>0.0100527356624918</v>
      </c>
      <c r="M114">
        <f t="shared" si="16"/>
        <v>0.0277180919639021</v>
      </c>
      <c r="N114" s="15"/>
    </row>
    <row r="115" spans="1:14">
      <c r="A115" s="5">
        <v>43580</v>
      </c>
      <c r="B115" s="3">
        <v>11641.8</v>
      </c>
      <c r="C115" s="6">
        <v>43.8</v>
      </c>
      <c r="D115" s="6">
        <v>1955.15</v>
      </c>
      <c r="E115" s="6">
        <v>358.25</v>
      </c>
      <c r="F115" s="6">
        <v>304.15</v>
      </c>
      <c r="G115" s="6">
        <v>237.05</v>
      </c>
      <c r="H115">
        <f t="shared" si="11"/>
        <v>-0.00719332432213475</v>
      </c>
      <c r="I115">
        <f t="shared" si="12"/>
        <v>-0.0201342281879196</v>
      </c>
      <c r="J115">
        <f t="shared" si="13"/>
        <v>-0.0127499495051505</v>
      </c>
      <c r="K115">
        <f t="shared" si="14"/>
        <v>0.0265042979942693</v>
      </c>
      <c r="L115">
        <f t="shared" si="15"/>
        <v>-0.00750530265948772</v>
      </c>
      <c r="M115">
        <f t="shared" si="16"/>
        <v>-0.00878109972820403</v>
      </c>
      <c r="N115" s="16"/>
    </row>
    <row r="116" spans="1:14">
      <c r="A116" s="2">
        <v>43581</v>
      </c>
      <c r="B116" s="3">
        <v>11754.65</v>
      </c>
      <c r="C116" s="4">
        <v>43</v>
      </c>
      <c r="D116" s="4">
        <v>1977.4</v>
      </c>
      <c r="E116" s="4">
        <v>371.05</v>
      </c>
      <c r="F116" s="4">
        <v>304.55</v>
      </c>
      <c r="G116" s="4">
        <v>237.2</v>
      </c>
      <c r="H116">
        <f t="shared" si="11"/>
        <v>0.00969351818447322</v>
      </c>
      <c r="I116">
        <f t="shared" si="12"/>
        <v>-0.0182648401826483</v>
      </c>
      <c r="J116">
        <f t="shared" si="13"/>
        <v>0.0113802010075953</v>
      </c>
      <c r="K116">
        <f t="shared" si="14"/>
        <v>0.0357292393579903</v>
      </c>
      <c r="L116">
        <f t="shared" si="15"/>
        <v>0.001315140555647</v>
      </c>
      <c r="M116">
        <f t="shared" si="16"/>
        <v>0.000632777894958773</v>
      </c>
      <c r="N116" s="15"/>
    </row>
    <row r="117" spans="1:14">
      <c r="A117" s="5">
        <v>43585</v>
      </c>
      <c r="B117" s="3">
        <v>11748.15</v>
      </c>
      <c r="C117" s="6">
        <v>40.05</v>
      </c>
      <c r="D117" s="6">
        <v>1995.05</v>
      </c>
      <c r="E117" s="6">
        <v>379.85</v>
      </c>
      <c r="F117" s="6">
        <v>301.35</v>
      </c>
      <c r="G117" s="6">
        <v>168</v>
      </c>
      <c r="H117">
        <f t="shared" si="11"/>
        <v>-0.000552972653375473</v>
      </c>
      <c r="I117">
        <f t="shared" si="12"/>
        <v>-0.0686046511627908</v>
      </c>
      <c r="J117">
        <f t="shared" si="13"/>
        <v>0.00892586224334978</v>
      </c>
      <c r="K117">
        <f t="shared" si="14"/>
        <v>0.0237164802587253</v>
      </c>
      <c r="L117">
        <f t="shared" si="15"/>
        <v>-0.0105073058611065</v>
      </c>
      <c r="M117">
        <f t="shared" si="16"/>
        <v>-0.291736930860034</v>
      </c>
      <c r="N117" s="16"/>
    </row>
    <row r="118" spans="1:14">
      <c r="A118" s="2">
        <v>43587</v>
      </c>
      <c r="B118" s="3">
        <v>11724.75</v>
      </c>
      <c r="C118" s="4">
        <v>41.8</v>
      </c>
      <c r="D118" s="4">
        <v>2017.4</v>
      </c>
      <c r="E118" s="4">
        <v>378.45</v>
      </c>
      <c r="F118" s="4">
        <v>305</v>
      </c>
      <c r="G118" s="4">
        <v>173.75</v>
      </c>
      <c r="H118">
        <f t="shared" si="11"/>
        <v>-0.00199180296472207</v>
      </c>
      <c r="I118">
        <f t="shared" si="12"/>
        <v>0.0436953807740325</v>
      </c>
      <c r="J118">
        <f t="shared" si="13"/>
        <v>0.0112027267487031</v>
      </c>
      <c r="K118">
        <f t="shared" si="14"/>
        <v>-0.00368566539423466</v>
      </c>
      <c r="L118">
        <f t="shared" si="15"/>
        <v>0.0121121619379458</v>
      </c>
      <c r="M118">
        <f t="shared" si="16"/>
        <v>0.0342261904761905</v>
      </c>
      <c r="N118" s="15"/>
    </row>
    <row r="119" spans="1:14">
      <c r="A119" s="5">
        <v>43588</v>
      </c>
      <c r="B119" s="3">
        <v>11712.25</v>
      </c>
      <c r="C119" s="6">
        <v>41.9</v>
      </c>
      <c r="D119" s="6">
        <v>2006.4</v>
      </c>
      <c r="E119" s="6">
        <v>380.75</v>
      </c>
      <c r="F119" s="6">
        <v>304.25</v>
      </c>
      <c r="G119" s="6">
        <v>175.9</v>
      </c>
      <c r="H119">
        <f t="shared" si="11"/>
        <v>-0.00106612081281051</v>
      </c>
      <c r="I119">
        <f t="shared" si="12"/>
        <v>0.00239234449760769</v>
      </c>
      <c r="J119">
        <f t="shared" si="13"/>
        <v>-0.0054525627044711</v>
      </c>
      <c r="K119">
        <f t="shared" si="14"/>
        <v>0.00607742105958518</v>
      </c>
      <c r="L119">
        <f t="shared" si="15"/>
        <v>-0.00245901639344262</v>
      </c>
      <c r="M119">
        <f t="shared" si="16"/>
        <v>0.0123741007194245</v>
      </c>
      <c r="N119" s="16"/>
    </row>
    <row r="120" spans="1:14">
      <c r="A120" s="2">
        <v>43591</v>
      </c>
      <c r="B120" s="3">
        <v>11598.25</v>
      </c>
      <c r="C120" s="4">
        <v>40.2</v>
      </c>
      <c r="D120" s="4">
        <v>1965.45</v>
      </c>
      <c r="E120" s="4">
        <v>390.35</v>
      </c>
      <c r="F120" s="4">
        <v>307</v>
      </c>
      <c r="G120" s="4">
        <v>166.25</v>
      </c>
      <c r="H120">
        <f t="shared" si="11"/>
        <v>-0.00973339879186322</v>
      </c>
      <c r="I120">
        <f t="shared" si="12"/>
        <v>-0.0405727923627684</v>
      </c>
      <c r="J120">
        <f t="shared" si="13"/>
        <v>-0.0204096889952153</v>
      </c>
      <c r="K120">
        <f t="shared" si="14"/>
        <v>0.0252133946158898</v>
      </c>
      <c r="L120">
        <f t="shared" si="15"/>
        <v>0.00903861955628595</v>
      </c>
      <c r="M120">
        <f t="shared" si="16"/>
        <v>-0.0548607163160887</v>
      </c>
      <c r="N120" s="15"/>
    </row>
    <row r="121" spans="1:14">
      <c r="A121" s="5">
        <v>43592</v>
      </c>
      <c r="B121" s="3">
        <v>11497.9</v>
      </c>
      <c r="C121" s="6">
        <v>39.45</v>
      </c>
      <c r="D121" s="6">
        <v>1966.3</v>
      </c>
      <c r="E121" s="6">
        <v>378.85</v>
      </c>
      <c r="F121" s="6">
        <v>301.9</v>
      </c>
      <c r="G121" s="6">
        <v>164.75</v>
      </c>
      <c r="H121">
        <f t="shared" si="11"/>
        <v>-0.00865216735283343</v>
      </c>
      <c r="I121">
        <f t="shared" si="12"/>
        <v>-0.0186567164179104</v>
      </c>
      <c r="J121">
        <f t="shared" si="13"/>
        <v>0.000432470935409148</v>
      </c>
      <c r="K121">
        <f t="shared" si="14"/>
        <v>-0.0294607403612143</v>
      </c>
      <c r="L121">
        <f t="shared" si="15"/>
        <v>-0.0166123778501629</v>
      </c>
      <c r="M121">
        <f t="shared" si="16"/>
        <v>-0.00902255639097744</v>
      </c>
      <c r="N121" s="16"/>
    </row>
    <row r="122" spans="1:14">
      <c r="A122" s="2">
        <v>43593</v>
      </c>
      <c r="B122" s="3">
        <v>11359.45</v>
      </c>
      <c r="C122" s="4">
        <v>38.05</v>
      </c>
      <c r="D122" s="4">
        <v>1930.75</v>
      </c>
      <c r="E122" s="4">
        <v>379.8</v>
      </c>
      <c r="F122" s="4">
        <v>300.65</v>
      </c>
      <c r="G122" s="4">
        <v>160.75</v>
      </c>
      <c r="H122">
        <f t="shared" si="11"/>
        <v>-0.0120413292862174</v>
      </c>
      <c r="I122">
        <f t="shared" si="12"/>
        <v>-0.0354879594423322</v>
      </c>
      <c r="J122">
        <f t="shared" si="13"/>
        <v>-0.0180796419671464</v>
      </c>
      <c r="K122">
        <f t="shared" si="14"/>
        <v>0.00250758875544408</v>
      </c>
      <c r="L122">
        <f t="shared" si="15"/>
        <v>-0.00414044385558132</v>
      </c>
      <c r="M122">
        <f t="shared" si="16"/>
        <v>-0.0242792109256449</v>
      </c>
      <c r="N122" s="15"/>
    </row>
    <row r="123" spans="1:14">
      <c r="A123" s="5">
        <v>43594</v>
      </c>
      <c r="B123" s="3">
        <v>11301.8</v>
      </c>
      <c r="C123" s="6">
        <v>39.15</v>
      </c>
      <c r="D123" s="6">
        <v>1914.6</v>
      </c>
      <c r="E123" s="6">
        <v>368.05</v>
      </c>
      <c r="F123" s="6">
        <v>299.85</v>
      </c>
      <c r="G123" s="6">
        <v>170.3</v>
      </c>
      <c r="H123">
        <f t="shared" si="11"/>
        <v>-0.00507506965566127</v>
      </c>
      <c r="I123">
        <f t="shared" si="12"/>
        <v>0.0289093298291722</v>
      </c>
      <c r="J123">
        <f t="shared" si="13"/>
        <v>-0.00836462514566883</v>
      </c>
      <c r="K123">
        <f t="shared" si="14"/>
        <v>-0.0309373354397051</v>
      </c>
      <c r="L123">
        <f t="shared" si="15"/>
        <v>-0.00266090138034244</v>
      </c>
      <c r="M123">
        <f t="shared" si="16"/>
        <v>0.0594090202177295</v>
      </c>
      <c r="N123" s="16"/>
    </row>
    <row r="124" spans="1:14">
      <c r="A124" s="2">
        <v>43595</v>
      </c>
      <c r="B124" s="3">
        <v>11278.9</v>
      </c>
      <c r="C124" s="4">
        <v>39.1</v>
      </c>
      <c r="D124" s="4">
        <v>1931.7</v>
      </c>
      <c r="E124" s="4">
        <v>362.95</v>
      </c>
      <c r="F124" s="4">
        <v>297.75</v>
      </c>
      <c r="G124" s="4">
        <v>163.85</v>
      </c>
      <c r="H124">
        <f t="shared" si="11"/>
        <v>-0.00202622591091681</v>
      </c>
      <c r="I124">
        <f t="shared" si="12"/>
        <v>-0.00127713920817362</v>
      </c>
      <c r="J124">
        <f t="shared" si="13"/>
        <v>0.00893136947665316</v>
      </c>
      <c r="K124">
        <f t="shared" si="14"/>
        <v>-0.0138568129330255</v>
      </c>
      <c r="L124">
        <f t="shared" si="15"/>
        <v>-0.00700350175087551</v>
      </c>
      <c r="M124">
        <f t="shared" si="16"/>
        <v>-0.0378743394010571</v>
      </c>
      <c r="N124" s="15"/>
    </row>
    <row r="125" spans="1:14">
      <c r="A125" s="5">
        <v>43598</v>
      </c>
      <c r="B125" s="3">
        <v>11148.2</v>
      </c>
      <c r="C125" s="6">
        <v>37.8</v>
      </c>
      <c r="D125" s="6">
        <v>1952.9</v>
      </c>
      <c r="E125" s="6">
        <v>355.1</v>
      </c>
      <c r="F125" s="6">
        <v>289.3</v>
      </c>
      <c r="G125" s="6">
        <v>154.7</v>
      </c>
      <c r="H125">
        <f t="shared" si="11"/>
        <v>-0.0115880094690084</v>
      </c>
      <c r="I125">
        <f t="shared" si="12"/>
        <v>-0.0332480818414323</v>
      </c>
      <c r="J125">
        <f t="shared" si="13"/>
        <v>0.0109747890459181</v>
      </c>
      <c r="K125">
        <f t="shared" si="14"/>
        <v>-0.0216283234605317</v>
      </c>
      <c r="L125">
        <f t="shared" si="15"/>
        <v>-0.0283795130142737</v>
      </c>
      <c r="M125">
        <f t="shared" si="16"/>
        <v>-0.0558437595361612</v>
      </c>
      <c r="N125" s="16"/>
    </row>
    <row r="126" spans="1:14">
      <c r="A126" s="2">
        <v>43599</v>
      </c>
      <c r="B126" s="3">
        <v>11222.05</v>
      </c>
      <c r="C126" s="4">
        <v>37.7</v>
      </c>
      <c r="D126" s="4">
        <v>1965.2</v>
      </c>
      <c r="E126" s="4">
        <v>358.6</v>
      </c>
      <c r="F126" s="4">
        <v>294.35</v>
      </c>
      <c r="G126" s="4">
        <v>155.85</v>
      </c>
      <c r="H126">
        <f t="shared" si="11"/>
        <v>0.00662438779354502</v>
      </c>
      <c r="I126">
        <f t="shared" si="12"/>
        <v>-0.0026455026455025</v>
      </c>
      <c r="J126">
        <f t="shared" si="13"/>
        <v>0.00629832556710531</v>
      </c>
      <c r="K126">
        <f t="shared" si="14"/>
        <v>0.00985637848493382</v>
      </c>
      <c r="L126">
        <f t="shared" si="15"/>
        <v>0.017455928102316</v>
      </c>
      <c r="M126">
        <f t="shared" si="16"/>
        <v>0.00743374272786041</v>
      </c>
      <c r="N126" s="15"/>
    </row>
    <row r="127" spans="1:14">
      <c r="A127" s="5">
        <v>43600</v>
      </c>
      <c r="B127" s="3">
        <v>11157</v>
      </c>
      <c r="C127" s="6">
        <v>37.5</v>
      </c>
      <c r="D127" s="6">
        <v>1944.95</v>
      </c>
      <c r="E127" s="6">
        <v>359.55</v>
      </c>
      <c r="F127" s="6">
        <v>297.05</v>
      </c>
      <c r="G127" s="6">
        <v>142.95</v>
      </c>
      <c r="H127">
        <f t="shared" si="11"/>
        <v>-0.00579662361155041</v>
      </c>
      <c r="I127">
        <f t="shared" si="12"/>
        <v>-0.00530503978779848</v>
      </c>
      <c r="J127">
        <f t="shared" si="13"/>
        <v>-0.0103042947282719</v>
      </c>
      <c r="K127">
        <f t="shared" si="14"/>
        <v>0.00264919129949802</v>
      </c>
      <c r="L127">
        <f t="shared" si="15"/>
        <v>0.00917275352471543</v>
      </c>
      <c r="M127">
        <f t="shared" si="16"/>
        <v>-0.082771896053898</v>
      </c>
      <c r="N127" s="16"/>
    </row>
    <row r="128" spans="1:14">
      <c r="A128" s="2">
        <v>43601</v>
      </c>
      <c r="B128" s="3">
        <v>11257.1</v>
      </c>
      <c r="C128" s="4">
        <v>36.6</v>
      </c>
      <c r="D128" s="4">
        <v>1942.1</v>
      </c>
      <c r="E128" s="4">
        <v>375.55</v>
      </c>
      <c r="F128" s="4">
        <v>294.75</v>
      </c>
      <c r="G128" s="4">
        <v>137.75</v>
      </c>
      <c r="H128">
        <f t="shared" si="11"/>
        <v>0.00897194586358343</v>
      </c>
      <c r="I128">
        <f t="shared" si="12"/>
        <v>-0.024</v>
      </c>
      <c r="J128">
        <f t="shared" si="13"/>
        <v>-0.0014653332990566</v>
      </c>
      <c r="K128">
        <f t="shared" si="14"/>
        <v>0.0445000695313586</v>
      </c>
      <c r="L128">
        <f t="shared" si="15"/>
        <v>-0.00774280424171019</v>
      </c>
      <c r="M128">
        <f t="shared" si="16"/>
        <v>-0.0363763553690101</v>
      </c>
      <c r="N128" s="15"/>
    </row>
    <row r="129" spans="1:14">
      <c r="A129" s="5">
        <v>43602</v>
      </c>
      <c r="B129" s="3">
        <v>11407.15</v>
      </c>
      <c r="C129" s="6">
        <v>37.4</v>
      </c>
      <c r="D129" s="6">
        <v>1993.65</v>
      </c>
      <c r="E129" s="6">
        <v>376.2</v>
      </c>
      <c r="F129" s="6">
        <v>301.4</v>
      </c>
      <c r="G129" s="6">
        <v>134.15</v>
      </c>
      <c r="H129">
        <f t="shared" si="11"/>
        <v>0.0133293654671273</v>
      </c>
      <c r="I129">
        <f t="shared" si="12"/>
        <v>0.0218579234972677</v>
      </c>
      <c r="J129">
        <f t="shared" si="13"/>
        <v>0.0265434323670255</v>
      </c>
      <c r="K129">
        <f t="shared" si="14"/>
        <v>0.00173079483424305</v>
      </c>
      <c r="L129">
        <f t="shared" si="15"/>
        <v>0.0225614927905003</v>
      </c>
      <c r="M129">
        <f t="shared" si="16"/>
        <v>-0.0261343012704174</v>
      </c>
      <c r="N129" s="16"/>
    </row>
    <row r="130" spans="1:14">
      <c r="A130" s="2">
        <v>43605</v>
      </c>
      <c r="B130" s="3">
        <v>11828.25</v>
      </c>
      <c r="C130" s="4">
        <v>43.1</v>
      </c>
      <c r="D130" s="4">
        <v>2122.5</v>
      </c>
      <c r="E130" s="4">
        <v>391.8</v>
      </c>
      <c r="F130" s="4">
        <v>307</v>
      </c>
      <c r="G130" s="4">
        <v>143.55</v>
      </c>
      <c r="H130">
        <f t="shared" si="11"/>
        <v>0.0369154433841933</v>
      </c>
      <c r="I130">
        <f t="shared" si="12"/>
        <v>0.1524064171123</v>
      </c>
      <c r="J130">
        <f t="shared" si="13"/>
        <v>0.0646302008878188</v>
      </c>
      <c r="K130">
        <f t="shared" si="14"/>
        <v>0.0414673046251994</v>
      </c>
      <c r="L130">
        <f t="shared" si="15"/>
        <v>0.0185799601857997</v>
      </c>
      <c r="M130">
        <f t="shared" si="16"/>
        <v>0.0700708162504659</v>
      </c>
      <c r="N130" s="15"/>
    </row>
    <row r="131" spans="1:14">
      <c r="A131" s="5">
        <v>43606</v>
      </c>
      <c r="B131" s="3">
        <v>11709.1</v>
      </c>
      <c r="C131" s="6">
        <v>43.35</v>
      </c>
      <c r="D131" s="6">
        <v>2114.5</v>
      </c>
      <c r="E131" s="6">
        <v>374.45</v>
      </c>
      <c r="F131" s="6">
        <v>305.9</v>
      </c>
      <c r="G131" s="6">
        <v>141</v>
      </c>
      <c r="H131">
        <f t="shared" si="11"/>
        <v>-0.0100733413649525</v>
      </c>
      <c r="I131">
        <f t="shared" si="12"/>
        <v>0.00580046403712297</v>
      </c>
      <c r="J131">
        <f t="shared" si="13"/>
        <v>-0.00376914016489988</v>
      </c>
      <c r="K131">
        <f t="shared" si="14"/>
        <v>-0.0442827973455845</v>
      </c>
      <c r="L131">
        <f t="shared" si="15"/>
        <v>-0.00358306188925089</v>
      </c>
      <c r="M131">
        <f t="shared" si="16"/>
        <v>-0.0177638453500523</v>
      </c>
      <c r="N131" s="16"/>
    </row>
    <row r="132" spans="1:14">
      <c r="A132" s="2">
        <v>43607</v>
      </c>
      <c r="B132" s="3">
        <v>11737.9</v>
      </c>
      <c r="C132" s="4">
        <v>43.95</v>
      </c>
      <c r="D132" s="4">
        <v>2138.8</v>
      </c>
      <c r="E132" s="4">
        <v>384.25</v>
      </c>
      <c r="F132" s="4">
        <v>299.75</v>
      </c>
      <c r="G132" s="4">
        <v>137.55</v>
      </c>
      <c r="H132">
        <f t="shared" ref="H132:H195" si="17">(B132-B131)/B131</f>
        <v>0.00245962541954542</v>
      </c>
      <c r="I132">
        <f t="shared" ref="I132:I195" si="18">(C132-C131)/C131</f>
        <v>0.013840830449827</v>
      </c>
      <c r="J132">
        <f t="shared" ref="J132:J195" si="19">(D132-D131)/D131</f>
        <v>0.011492078505557</v>
      </c>
      <c r="K132">
        <f t="shared" ref="K132:K195" si="20">(E132-E131)/E131</f>
        <v>0.0261717185204968</v>
      </c>
      <c r="L132">
        <f t="shared" ref="L132:L195" si="21">(F132-F131)/F131</f>
        <v>-0.0201046093494605</v>
      </c>
      <c r="M132">
        <f t="shared" ref="M132:M195" si="22">(G132-G131)/G131</f>
        <v>-0.0244680851063829</v>
      </c>
      <c r="N132" s="15"/>
    </row>
    <row r="133" spans="1:14">
      <c r="A133" s="5">
        <v>43608</v>
      </c>
      <c r="B133" s="3">
        <v>11657.05</v>
      </c>
      <c r="C133" s="6">
        <v>43.4</v>
      </c>
      <c r="D133" s="6">
        <v>2114.4</v>
      </c>
      <c r="E133" s="6">
        <v>384.35</v>
      </c>
      <c r="F133" s="6">
        <v>288.2</v>
      </c>
      <c r="G133" s="6">
        <v>139.75</v>
      </c>
      <c r="H133">
        <f t="shared" si="17"/>
        <v>-0.00688794418081602</v>
      </c>
      <c r="I133">
        <f t="shared" si="18"/>
        <v>-0.0125142207053471</v>
      </c>
      <c r="J133">
        <f t="shared" si="19"/>
        <v>-0.0114082663175613</v>
      </c>
      <c r="K133">
        <f t="shared" si="20"/>
        <v>0.000260247234873189</v>
      </c>
      <c r="L133">
        <f t="shared" si="21"/>
        <v>-0.0385321100917432</v>
      </c>
      <c r="M133">
        <f t="shared" si="22"/>
        <v>0.0159941839331151</v>
      </c>
      <c r="N133" s="16"/>
    </row>
    <row r="134" spans="1:14">
      <c r="A134" s="2">
        <v>43609</v>
      </c>
      <c r="B134" s="3">
        <v>11844.1</v>
      </c>
      <c r="C134" s="4">
        <v>42.3</v>
      </c>
      <c r="D134" s="4">
        <v>2123.4</v>
      </c>
      <c r="E134" s="4">
        <v>395.45</v>
      </c>
      <c r="F134" s="4">
        <v>290.45</v>
      </c>
      <c r="G134" s="4">
        <v>141.2</v>
      </c>
      <c r="H134">
        <f t="shared" si="17"/>
        <v>0.0160460837004217</v>
      </c>
      <c r="I134">
        <f t="shared" si="18"/>
        <v>-0.0253456221198157</v>
      </c>
      <c r="J134">
        <f t="shared" si="19"/>
        <v>0.00425652667423383</v>
      </c>
      <c r="K134">
        <f t="shared" si="20"/>
        <v>0.0288799271497332</v>
      </c>
      <c r="L134">
        <f t="shared" si="21"/>
        <v>0.00780707841776544</v>
      </c>
      <c r="M134">
        <f t="shared" si="22"/>
        <v>0.010375670840787</v>
      </c>
      <c r="N134" s="15"/>
    </row>
    <row r="135" spans="1:14">
      <c r="A135" s="5">
        <v>43612</v>
      </c>
      <c r="B135" s="3">
        <v>11924.75</v>
      </c>
      <c r="C135" s="6">
        <v>43.15</v>
      </c>
      <c r="D135" s="6">
        <v>2165.3</v>
      </c>
      <c r="E135" s="6">
        <v>402</v>
      </c>
      <c r="F135" s="6">
        <v>290.85</v>
      </c>
      <c r="G135" s="6">
        <v>146.8</v>
      </c>
      <c r="H135">
        <f t="shared" si="17"/>
        <v>0.00680929745611736</v>
      </c>
      <c r="I135">
        <f t="shared" si="18"/>
        <v>0.0200945626477542</v>
      </c>
      <c r="J135">
        <f t="shared" si="19"/>
        <v>0.0197325044739569</v>
      </c>
      <c r="K135">
        <f t="shared" si="20"/>
        <v>0.0165634087748135</v>
      </c>
      <c r="L135">
        <f t="shared" si="21"/>
        <v>0.00137717335169576</v>
      </c>
      <c r="M135">
        <f t="shared" si="22"/>
        <v>0.039660056657224</v>
      </c>
      <c r="N135" s="16"/>
    </row>
    <row r="136" spans="1:14">
      <c r="A136" s="2">
        <v>43613</v>
      </c>
      <c r="B136" s="3">
        <v>11928.75</v>
      </c>
      <c r="C136" s="4">
        <v>45</v>
      </c>
      <c r="D136" s="4">
        <v>2147.85</v>
      </c>
      <c r="E136" s="4">
        <v>401.95</v>
      </c>
      <c r="F136" s="4">
        <v>288.9</v>
      </c>
      <c r="G136" s="4">
        <v>152.8</v>
      </c>
      <c r="H136">
        <f t="shared" si="17"/>
        <v>0.000335436801610097</v>
      </c>
      <c r="I136">
        <f t="shared" si="18"/>
        <v>0.0428736964078795</v>
      </c>
      <c r="J136">
        <f t="shared" si="19"/>
        <v>-0.00805892947859432</v>
      </c>
      <c r="K136">
        <f t="shared" si="20"/>
        <v>-0.000124378109452765</v>
      </c>
      <c r="L136">
        <f t="shared" si="21"/>
        <v>-0.00670448684889134</v>
      </c>
      <c r="M136">
        <f t="shared" si="22"/>
        <v>0.0408719346049046</v>
      </c>
      <c r="N136" s="15"/>
    </row>
    <row r="137" spans="1:14">
      <c r="A137" s="5">
        <v>43614</v>
      </c>
      <c r="B137" s="3">
        <v>11861.1</v>
      </c>
      <c r="C137" s="6">
        <v>44.7</v>
      </c>
      <c r="D137" s="6">
        <v>2147.45</v>
      </c>
      <c r="E137" s="6">
        <v>399.15</v>
      </c>
      <c r="F137" s="6">
        <v>288.1</v>
      </c>
      <c r="G137" s="6">
        <v>151.7</v>
      </c>
      <c r="H137">
        <f t="shared" si="17"/>
        <v>-0.00567117258723669</v>
      </c>
      <c r="I137">
        <f t="shared" si="18"/>
        <v>-0.0066666666666666</v>
      </c>
      <c r="J137">
        <f t="shared" si="19"/>
        <v>-0.000186232744372322</v>
      </c>
      <c r="K137">
        <f t="shared" si="20"/>
        <v>-0.00696604055230753</v>
      </c>
      <c r="L137">
        <f t="shared" si="21"/>
        <v>-0.00276912426445121</v>
      </c>
      <c r="M137">
        <f t="shared" si="22"/>
        <v>-0.0071989528795813</v>
      </c>
      <c r="N137" s="16"/>
    </row>
    <row r="138" spans="1:14">
      <c r="A138" s="2">
        <v>43615</v>
      </c>
      <c r="B138" s="3">
        <v>11945.9</v>
      </c>
      <c r="C138" s="4">
        <v>44.6</v>
      </c>
      <c r="D138" s="4">
        <v>2184.4</v>
      </c>
      <c r="E138" s="4">
        <v>407.65</v>
      </c>
      <c r="F138" s="4">
        <v>288.65</v>
      </c>
      <c r="G138" s="4">
        <v>155</v>
      </c>
      <c r="H138">
        <f t="shared" si="17"/>
        <v>0.00714942121725635</v>
      </c>
      <c r="I138">
        <f t="shared" si="18"/>
        <v>-0.00223713646532442</v>
      </c>
      <c r="J138">
        <f t="shared" si="19"/>
        <v>0.0172064541665698</v>
      </c>
      <c r="K138">
        <f t="shared" si="20"/>
        <v>0.0212952524113742</v>
      </c>
      <c r="L138">
        <f t="shared" si="21"/>
        <v>0.00190905935439068</v>
      </c>
      <c r="M138">
        <f t="shared" si="22"/>
        <v>0.0217534607778511</v>
      </c>
      <c r="N138" s="15"/>
    </row>
    <row r="139" spans="1:14">
      <c r="A139" s="5">
        <v>43616</v>
      </c>
      <c r="B139" s="3">
        <v>11922.8</v>
      </c>
      <c r="C139" s="6">
        <v>43.3</v>
      </c>
      <c r="D139" s="6">
        <v>2182.65</v>
      </c>
      <c r="E139" s="6">
        <v>409.35</v>
      </c>
      <c r="F139" s="6">
        <v>278.55</v>
      </c>
      <c r="G139" s="6">
        <v>147.8</v>
      </c>
      <c r="H139">
        <f t="shared" si="17"/>
        <v>-0.00193371784461617</v>
      </c>
      <c r="I139">
        <f t="shared" si="18"/>
        <v>-0.0291479820627804</v>
      </c>
      <c r="J139">
        <f t="shared" si="19"/>
        <v>-0.000801135323200879</v>
      </c>
      <c r="K139">
        <f t="shared" si="20"/>
        <v>0.00417024408193314</v>
      </c>
      <c r="L139">
        <f t="shared" si="21"/>
        <v>-0.0349904728910444</v>
      </c>
      <c r="M139">
        <f t="shared" si="22"/>
        <v>-0.0464516129032257</v>
      </c>
      <c r="N139" s="16"/>
    </row>
    <row r="140" spans="1:14">
      <c r="A140" s="2">
        <v>43619</v>
      </c>
      <c r="B140" s="3">
        <v>12088.55</v>
      </c>
      <c r="C140" s="4">
        <v>44.1</v>
      </c>
      <c r="D140" s="4">
        <v>2230.45</v>
      </c>
      <c r="E140" s="4">
        <v>417.1</v>
      </c>
      <c r="F140" s="4">
        <v>278.55</v>
      </c>
      <c r="G140" s="4">
        <v>149.45</v>
      </c>
      <c r="H140">
        <f t="shared" si="17"/>
        <v>0.0139019357868957</v>
      </c>
      <c r="I140">
        <f t="shared" si="18"/>
        <v>0.0184757505773673</v>
      </c>
      <c r="J140">
        <f t="shared" si="19"/>
        <v>0.0218999839644468</v>
      </c>
      <c r="K140">
        <f t="shared" si="20"/>
        <v>0.0189324538903139</v>
      </c>
      <c r="L140">
        <f t="shared" si="21"/>
        <v>0</v>
      </c>
      <c r="M140">
        <f t="shared" si="22"/>
        <v>0.0111637347767251</v>
      </c>
      <c r="N140" s="15"/>
    </row>
    <row r="141" spans="1:14">
      <c r="A141" s="5">
        <v>43620</v>
      </c>
      <c r="B141" s="3">
        <v>12021.65</v>
      </c>
      <c r="C141" s="6">
        <v>45.2</v>
      </c>
      <c r="D141" s="6">
        <v>2223.95</v>
      </c>
      <c r="E141" s="6">
        <v>408.35</v>
      </c>
      <c r="F141" s="6">
        <v>279.25</v>
      </c>
      <c r="G141" s="6">
        <v>152.8</v>
      </c>
      <c r="H141">
        <f t="shared" si="17"/>
        <v>-0.00553416249260661</v>
      </c>
      <c r="I141">
        <f t="shared" si="18"/>
        <v>0.0249433106575964</v>
      </c>
      <c r="J141">
        <f t="shared" si="19"/>
        <v>-0.00291421013696788</v>
      </c>
      <c r="K141">
        <f t="shared" si="20"/>
        <v>-0.0209781826900024</v>
      </c>
      <c r="L141">
        <f t="shared" si="21"/>
        <v>0.00251301382157598</v>
      </c>
      <c r="M141">
        <f t="shared" si="22"/>
        <v>0.0224155235864839</v>
      </c>
      <c r="N141" s="16"/>
    </row>
    <row r="142" spans="1:14">
      <c r="A142" s="2">
        <v>43622</v>
      </c>
      <c r="B142" s="3">
        <v>11843.75</v>
      </c>
      <c r="C142" s="4">
        <v>44.35</v>
      </c>
      <c r="D142" s="4">
        <v>2183.45</v>
      </c>
      <c r="E142" s="4">
        <v>397.05</v>
      </c>
      <c r="F142" s="4">
        <v>275.75</v>
      </c>
      <c r="G142" s="4">
        <v>143.4</v>
      </c>
      <c r="H142">
        <f t="shared" si="17"/>
        <v>-0.0147983013978946</v>
      </c>
      <c r="I142">
        <f t="shared" si="18"/>
        <v>-0.0188053097345133</v>
      </c>
      <c r="J142">
        <f t="shared" si="19"/>
        <v>-0.0182108410710672</v>
      </c>
      <c r="K142">
        <f t="shared" si="20"/>
        <v>-0.0276723399044937</v>
      </c>
      <c r="L142">
        <f t="shared" si="21"/>
        <v>-0.0125335720680394</v>
      </c>
      <c r="M142">
        <f t="shared" si="22"/>
        <v>-0.0615183246073299</v>
      </c>
      <c r="N142" s="15"/>
    </row>
    <row r="143" spans="1:14">
      <c r="A143" s="5">
        <v>43623</v>
      </c>
      <c r="B143" s="3">
        <v>11870.65</v>
      </c>
      <c r="C143" s="6">
        <v>43.25</v>
      </c>
      <c r="D143" s="6">
        <v>2210.85</v>
      </c>
      <c r="E143" s="6">
        <v>403</v>
      </c>
      <c r="F143" s="6">
        <v>275.25</v>
      </c>
      <c r="G143" s="6">
        <v>139.9</v>
      </c>
      <c r="H143">
        <f t="shared" si="17"/>
        <v>0.00227124010554087</v>
      </c>
      <c r="I143">
        <f t="shared" si="18"/>
        <v>-0.0248027057497182</v>
      </c>
      <c r="J143">
        <f t="shared" si="19"/>
        <v>0.0125489477661499</v>
      </c>
      <c r="K143">
        <f t="shared" si="20"/>
        <v>0.0149855181967006</v>
      </c>
      <c r="L143">
        <f t="shared" si="21"/>
        <v>-0.00181323662737987</v>
      </c>
      <c r="M143">
        <f t="shared" si="22"/>
        <v>-0.0244072524407252</v>
      </c>
      <c r="N143" s="16"/>
    </row>
    <row r="144" spans="1:14">
      <c r="A144" s="2">
        <v>43626</v>
      </c>
      <c r="B144" s="3">
        <v>11922.7</v>
      </c>
      <c r="C144" s="4">
        <v>42.9</v>
      </c>
      <c r="D144" s="4">
        <v>2194.05</v>
      </c>
      <c r="E144" s="4">
        <v>389.65</v>
      </c>
      <c r="F144" s="4">
        <v>279.4</v>
      </c>
      <c r="G144" s="4">
        <v>135.9</v>
      </c>
      <c r="H144">
        <f t="shared" si="17"/>
        <v>0.004384764103061</v>
      </c>
      <c r="I144">
        <f t="shared" si="18"/>
        <v>-0.00809248554913298</v>
      </c>
      <c r="J144">
        <f t="shared" si="19"/>
        <v>-0.00759888730578724</v>
      </c>
      <c r="K144">
        <f t="shared" si="20"/>
        <v>-0.0331265508684864</v>
      </c>
      <c r="L144">
        <f t="shared" si="21"/>
        <v>0.0150772025431425</v>
      </c>
      <c r="M144">
        <f t="shared" si="22"/>
        <v>-0.0285918513223731</v>
      </c>
      <c r="N144" s="15"/>
    </row>
    <row r="145" spans="1:14">
      <c r="A145" s="5">
        <v>43627</v>
      </c>
      <c r="B145" s="3">
        <v>11965.6</v>
      </c>
      <c r="C145" s="6">
        <v>42.55</v>
      </c>
      <c r="D145" s="6">
        <v>2189.85</v>
      </c>
      <c r="E145" s="6">
        <v>387</v>
      </c>
      <c r="F145" s="6">
        <v>279.85</v>
      </c>
      <c r="G145" s="6">
        <v>139.55</v>
      </c>
      <c r="H145">
        <f t="shared" si="17"/>
        <v>0.00359817826499028</v>
      </c>
      <c r="I145">
        <f t="shared" si="18"/>
        <v>-0.00815850815850819</v>
      </c>
      <c r="J145">
        <f t="shared" si="19"/>
        <v>-0.00191426813427236</v>
      </c>
      <c r="K145">
        <f t="shared" si="20"/>
        <v>-0.00680097523418447</v>
      </c>
      <c r="L145">
        <f t="shared" si="21"/>
        <v>0.00161059413027933</v>
      </c>
      <c r="M145">
        <f t="shared" si="22"/>
        <v>0.0268579838116262</v>
      </c>
      <c r="N145" s="16"/>
    </row>
    <row r="146" spans="1:14">
      <c r="A146" s="2">
        <v>43628</v>
      </c>
      <c r="B146" s="3">
        <v>11906.2</v>
      </c>
      <c r="C146" s="4">
        <v>43.15</v>
      </c>
      <c r="D146" s="4">
        <v>2181.95</v>
      </c>
      <c r="E146" s="4">
        <v>381</v>
      </c>
      <c r="F146" s="4">
        <v>279.95</v>
      </c>
      <c r="G146" s="4">
        <v>134.75</v>
      </c>
      <c r="H146">
        <f t="shared" si="17"/>
        <v>-0.00496423079494548</v>
      </c>
      <c r="I146">
        <f t="shared" si="18"/>
        <v>0.0141010575793185</v>
      </c>
      <c r="J146">
        <f t="shared" si="19"/>
        <v>-0.0036075530287463</v>
      </c>
      <c r="K146">
        <f t="shared" si="20"/>
        <v>-0.0155038759689922</v>
      </c>
      <c r="L146">
        <f t="shared" si="21"/>
        <v>0.000357334286224641</v>
      </c>
      <c r="M146">
        <f t="shared" si="22"/>
        <v>-0.0343962737370119</v>
      </c>
      <c r="N146" s="15"/>
    </row>
    <row r="147" spans="1:14">
      <c r="A147" s="5">
        <v>43629</v>
      </c>
      <c r="B147" s="3">
        <v>11914.05</v>
      </c>
      <c r="C147" s="6">
        <v>43.4</v>
      </c>
      <c r="D147" s="6">
        <v>2197.5</v>
      </c>
      <c r="E147" s="6">
        <v>388.8</v>
      </c>
      <c r="F147" s="6">
        <v>280.6</v>
      </c>
      <c r="G147" s="6">
        <v>117.1</v>
      </c>
      <c r="H147">
        <f t="shared" si="17"/>
        <v>0.000659320354101102</v>
      </c>
      <c r="I147">
        <f t="shared" si="18"/>
        <v>0.00579374275782155</v>
      </c>
      <c r="J147">
        <f t="shared" si="19"/>
        <v>0.00712665276472888</v>
      </c>
      <c r="K147">
        <f t="shared" si="20"/>
        <v>0.0204724409448819</v>
      </c>
      <c r="L147">
        <f t="shared" si="21"/>
        <v>0.00232184318628339</v>
      </c>
      <c r="M147">
        <f t="shared" si="22"/>
        <v>-0.130983302411874</v>
      </c>
      <c r="N147" s="16"/>
    </row>
    <row r="148" spans="1:14">
      <c r="A148" s="2">
        <v>43630</v>
      </c>
      <c r="B148" s="3">
        <v>11823.3</v>
      </c>
      <c r="C148" s="4">
        <v>42.6</v>
      </c>
      <c r="D148" s="4">
        <v>2185.85</v>
      </c>
      <c r="E148" s="4">
        <v>386.5</v>
      </c>
      <c r="F148" s="4">
        <v>278.05</v>
      </c>
      <c r="G148" s="4">
        <v>115.05</v>
      </c>
      <c r="H148">
        <f t="shared" si="17"/>
        <v>-0.00761705717199441</v>
      </c>
      <c r="I148">
        <f t="shared" si="18"/>
        <v>-0.0184331797235022</v>
      </c>
      <c r="J148">
        <f t="shared" si="19"/>
        <v>-0.00530147895335613</v>
      </c>
      <c r="K148">
        <f t="shared" si="20"/>
        <v>-0.00591563786008233</v>
      </c>
      <c r="L148">
        <f t="shared" si="21"/>
        <v>-0.00908766928011408</v>
      </c>
      <c r="M148">
        <f t="shared" si="22"/>
        <v>-0.0175064047822374</v>
      </c>
      <c r="N148" s="15"/>
    </row>
    <row r="149" spans="1:14">
      <c r="A149" s="5">
        <v>43633</v>
      </c>
      <c r="B149" s="3">
        <v>11672.15</v>
      </c>
      <c r="C149" s="6">
        <v>41.65</v>
      </c>
      <c r="D149" s="6">
        <v>2173</v>
      </c>
      <c r="E149" s="6">
        <v>378.15</v>
      </c>
      <c r="F149" s="6">
        <v>275</v>
      </c>
      <c r="G149" s="6">
        <v>116.15</v>
      </c>
      <c r="H149">
        <f t="shared" si="17"/>
        <v>-0.0127840788950631</v>
      </c>
      <c r="I149">
        <f t="shared" si="18"/>
        <v>-0.0223004694835681</v>
      </c>
      <c r="J149">
        <f t="shared" si="19"/>
        <v>-0.00587871994876131</v>
      </c>
      <c r="K149">
        <f t="shared" si="20"/>
        <v>-0.0216041397153946</v>
      </c>
      <c r="L149">
        <f t="shared" si="21"/>
        <v>-0.0109692501348679</v>
      </c>
      <c r="M149">
        <f t="shared" si="22"/>
        <v>0.00956106040851811</v>
      </c>
      <c r="N149" s="16"/>
    </row>
    <row r="150" spans="1:14">
      <c r="A150" s="2">
        <v>43634</v>
      </c>
      <c r="B150" s="3">
        <v>11691.5</v>
      </c>
      <c r="C150" s="4">
        <v>40.8</v>
      </c>
      <c r="D150" s="4">
        <v>2153</v>
      </c>
      <c r="E150" s="4">
        <v>385.55</v>
      </c>
      <c r="F150" s="4">
        <v>275.1</v>
      </c>
      <c r="G150" s="4">
        <v>109.3</v>
      </c>
      <c r="H150">
        <f t="shared" si="17"/>
        <v>0.00165779226620634</v>
      </c>
      <c r="I150">
        <f t="shared" si="18"/>
        <v>-0.0204081632653062</v>
      </c>
      <c r="J150">
        <f t="shared" si="19"/>
        <v>-0.0092038656235619</v>
      </c>
      <c r="K150">
        <f t="shared" si="20"/>
        <v>0.019568954118736</v>
      </c>
      <c r="L150">
        <f t="shared" si="21"/>
        <v>0.000363636363636446</v>
      </c>
      <c r="M150">
        <f t="shared" si="22"/>
        <v>-0.0589754627636677</v>
      </c>
      <c r="N150" s="15"/>
    </row>
    <row r="151" spans="1:14">
      <c r="A151" s="5">
        <v>43635</v>
      </c>
      <c r="B151" s="3">
        <v>11691.45</v>
      </c>
      <c r="C151" s="6">
        <v>39.75</v>
      </c>
      <c r="D151" s="6">
        <v>2175.4</v>
      </c>
      <c r="E151" s="6">
        <v>379.35</v>
      </c>
      <c r="F151" s="6">
        <v>277.2</v>
      </c>
      <c r="G151" s="6">
        <v>103.2</v>
      </c>
      <c r="H151">
        <f t="shared" si="17"/>
        <v>-4.27661121321237e-6</v>
      </c>
      <c r="I151">
        <f t="shared" si="18"/>
        <v>-0.025735294117647</v>
      </c>
      <c r="J151">
        <f t="shared" si="19"/>
        <v>0.0104040873200186</v>
      </c>
      <c r="K151">
        <f t="shared" si="20"/>
        <v>-0.0160809233562443</v>
      </c>
      <c r="L151">
        <f t="shared" si="21"/>
        <v>0.00763358778625942</v>
      </c>
      <c r="M151">
        <f t="shared" si="22"/>
        <v>-0.0558096980786825</v>
      </c>
      <c r="N151" s="16"/>
    </row>
    <row r="152" spans="1:14">
      <c r="A152" s="2">
        <v>43636</v>
      </c>
      <c r="B152" s="3">
        <v>11831.75</v>
      </c>
      <c r="C152" s="4">
        <v>40.95</v>
      </c>
      <c r="D152" s="4">
        <v>2199.25</v>
      </c>
      <c r="E152" s="4">
        <v>385.2</v>
      </c>
      <c r="F152" s="4">
        <v>277</v>
      </c>
      <c r="G152" s="4">
        <v>114.55</v>
      </c>
      <c r="H152">
        <f t="shared" si="17"/>
        <v>0.0120002223847341</v>
      </c>
      <c r="I152">
        <f t="shared" si="18"/>
        <v>0.0301886792452831</v>
      </c>
      <c r="J152">
        <f t="shared" si="19"/>
        <v>0.0109635009653397</v>
      </c>
      <c r="K152">
        <f t="shared" si="20"/>
        <v>0.0154211150652431</v>
      </c>
      <c r="L152">
        <f t="shared" si="21"/>
        <v>-0.000721500721500681</v>
      </c>
      <c r="M152">
        <f t="shared" si="22"/>
        <v>0.109980620155039</v>
      </c>
      <c r="N152" s="15"/>
    </row>
    <row r="153" spans="1:14">
      <c r="A153" s="5">
        <v>43637</v>
      </c>
      <c r="B153" s="3">
        <v>11724.1</v>
      </c>
      <c r="C153" s="6">
        <v>41.25</v>
      </c>
      <c r="D153" s="6">
        <v>2140.8</v>
      </c>
      <c r="E153" s="6">
        <v>380</v>
      </c>
      <c r="F153" s="6">
        <v>274.25</v>
      </c>
      <c r="G153" s="6">
        <v>109.6</v>
      </c>
      <c r="H153">
        <f t="shared" si="17"/>
        <v>-0.0090984004902064</v>
      </c>
      <c r="I153">
        <f t="shared" si="18"/>
        <v>0.00732600732600726</v>
      </c>
      <c r="J153">
        <f t="shared" si="19"/>
        <v>-0.0265772422416732</v>
      </c>
      <c r="K153">
        <f t="shared" si="20"/>
        <v>-0.0134994807892004</v>
      </c>
      <c r="L153">
        <f t="shared" si="21"/>
        <v>-0.00992779783393502</v>
      </c>
      <c r="M153">
        <f t="shared" si="22"/>
        <v>-0.043212570929725</v>
      </c>
      <c r="N153" s="16"/>
    </row>
    <row r="154" spans="1:14">
      <c r="A154" s="2">
        <v>43640</v>
      </c>
      <c r="B154" s="3">
        <v>11699.65</v>
      </c>
      <c r="C154" s="4">
        <v>41.15</v>
      </c>
      <c r="D154" s="4">
        <v>2148.9</v>
      </c>
      <c r="E154" s="4">
        <v>380.85</v>
      </c>
      <c r="F154" s="4">
        <v>276.25</v>
      </c>
      <c r="G154" s="4">
        <v>111.95</v>
      </c>
      <c r="H154">
        <f t="shared" si="17"/>
        <v>-0.00208544792350805</v>
      </c>
      <c r="I154">
        <f t="shared" si="18"/>
        <v>-0.00242424242424246</v>
      </c>
      <c r="J154">
        <f t="shared" si="19"/>
        <v>0.00378363228699547</v>
      </c>
      <c r="K154">
        <f t="shared" si="20"/>
        <v>0.00223684210526322</v>
      </c>
      <c r="L154">
        <f t="shared" si="21"/>
        <v>0.0072926162260711</v>
      </c>
      <c r="M154">
        <f t="shared" si="22"/>
        <v>0.0214416058394161</v>
      </c>
      <c r="N154" s="15"/>
    </row>
    <row r="155" spans="1:14">
      <c r="A155" s="5">
        <v>43641</v>
      </c>
      <c r="B155" s="3">
        <v>11796.45</v>
      </c>
      <c r="C155" s="6">
        <v>41.35</v>
      </c>
      <c r="D155" s="6">
        <v>2172.8</v>
      </c>
      <c r="E155" s="6">
        <v>393.1</v>
      </c>
      <c r="F155" s="6">
        <v>278.5</v>
      </c>
      <c r="G155" s="6">
        <v>110.05</v>
      </c>
      <c r="H155">
        <f t="shared" si="17"/>
        <v>0.00827375177889946</v>
      </c>
      <c r="I155">
        <f t="shared" si="18"/>
        <v>0.00486026731470238</v>
      </c>
      <c r="J155">
        <f t="shared" si="19"/>
        <v>0.0111219693796827</v>
      </c>
      <c r="K155">
        <f t="shared" si="20"/>
        <v>0.0321648943153472</v>
      </c>
      <c r="L155">
        <f t="shared" si="21"/>
        <v>0.0081447963800905</v>
      </c>
      <c r="M155">
        <f t="shared" si="22"/>
        <v>-0.0169718624385887</v>
      </c>
      <c r="N155" s="16"/>
    </row>
    <row r="156" spans="1:14">
      <c r="A156" s="2">
        <v>43642</v>
      </c>
      <c r="B156" s="3">
        <v>11847.55</v>
      </c>
      <c r="C156" s="4">
        <v>41.5</v>
      </c>
      <c r="D156" s="4">
        <v>2168.1</v>
      </c>
      <c r="E156" s="4">
        <v>391.4</v>
      </c>
      <c r="F156" s="4">
        <v>277.4</v>
      </c>
      <c r="G156" s="4">
        <v>113.05</v>
      </c>
      <c r="H156">
        <f t="shared" si="17"/>
        <v>0.00433181168910974</v>
      </c>
      <c r="I156">
        <f t="shared" si="18"/>
        <v>0.00362756952841593</v>
      </c>
      <c r="J156">
        <f t="shared" si="19"/>
        <v>-0.00216310751104578</v>
      </c>
      <c r="K156">
        <f t="shared" si="20"/>
        <v>-0.0043245993385908</v>
      </c>
      <c r="L156">
        <f t="shared" si="21"/>
        <v>-0.00394973070017962</v>
      </c>
      <c r="M156">
        <f t="shared" si="22"/>
        <v>0.0272603362108133</v>
      </c>
      <c r="N156" s="15"/>
    </row>
    <row r="157" spans="1:14">
      <c r="A157" s="5">
        <v>43643</v>
      </c>
      <c r="B157" s="3">
        <v>11841.55</v>
      </c>
      <c r="C157" s="6">
        <v>42.35</v>
      </c>
      <c r="D157" s="6">
        <v>2195.45</v>
      </c>
      <c r="E157" s="6">
        <v>392.2</v>
      </c>
      <c r="F157" s="6">
        <v>273.5</v>
      </c>
      <c r="G157" s="6">
        <v>112.4</v>
      </c>
      <c r="H157">
        <f t="shared" si="17"/>
        <v>-0.000506433819650476</v>
      </c>
      <c r="I157">
        <f t="shared" si="18"/>
        <v>0.0204819277108434</v>
      </c>
      <c r="J157">
        <f t="shared" si="19"/>
        <v>0.0126147317928139</v>
      </c>
      <c r="K157">
        <f t="shared" si="20"/>
        <v>0.00204394481349007</v>
      </c>
      <c r="L157">
        <f t="shared" si="21"/>
        <v>-0.014059120403749</v>
      </c>
      <c r="M157">
        <f t="shared" si="22"/>
        <v>-0.0057496682883679</v>
      </c>
      <c r="N157" s="16"/>
    </row>
    <row r="158" spans="1:14">
      <c r="A158" s="2">
        <v>43644</v>
      </c>
      <c r="B158" s="3">
        <v>11788.85</v>
      </c>
      <c r="C158" s="4">
        <v>44.4</v>
      </c>
      <c r="D158" s="4">
        <v>2192.1</v>
      </c>
      <c r="E158" s="4">
        <v>392.45</v>
      </c>
      <c r="F158" s="4">
        <v>273.85</v>
      </c>
      <c r="G158" s="4">
        <v>108.75</v>
      </c>
      <c r="H158">
        <f t="shared" si="17"/>
        <v>-0.00445043089798201</v>
      </c>
      <c r="I158">
        <f t="shared" si="18"/>
        <v>0.0484061393152302</v>
      </c>
      <c r="J158">
        <f t="shared" si="19"/>
        <v>-0.00152588307636244</v>
      </c>
      <c r="K158">
        <f t="shared" si="20"/>
        <v>0.000637429882712902</v>
      </c>
      <c r="L158">
        <f t="shared" si="21"/>
        <v>0.0012797074954297</v>
      </c>
      <c r="M158">
        <f t="shared" si="22"/>
        <v>-0.032473309608541</v>
      </c>
      <c r="N158" s="15"/>
    </row>
    <row r="159" spans="1:14">
      <c r="A159" s="5">
        <v>43647</v>
      </c>
      <c r="B159" s="3">
        <v>11865.6</v>
      </c>
      <c r="C159" s="6">
        <v>45.5</v>
      </c>
      <c r="D159" s="6">
        <v>2245.9</v>
      </c>
      <c r="E159" s="6">
        <v>376.2</v>
      </c>
      <c r="F159" s="6">
        <v>274.95</v>
      </c>
      <c r="G159" s="6">
        <v>109.15</v>
      </c>
      <c r="H159">
        <f t="shared" si="17"/>
        <v>0.0065103890540638</v>
      </c>
      <c r="I159">
        <f t="shared" si="18"/>
        <v>0.0247747747747748</v>
      </c>
      <c r="J159">
        <f t="shared" si="19"/>
        <v>0.0245426759728115</v>
      </c>
      <c r="K159">
        <f t="shared" si="20"/>
        <v>-0.0414065486049178</v>
      </c>
      <c r="L159">
        <f t="shared" si="21"/>
        <v>0.00401679751688868</v>
      </c>
      <c r="M159">
        <f t="shared" si="22"/>
        <v>0.00367816091954028</v>
      </c>
      <c r="N159" s="16"/>
    </row>
    <row r="160" spans="1:14">
      <c r="A160" s="2">
        <v>43648</v>
      </c>
      <c r="B160" s="3">
        <v>11910.3</v>
      </c>
      <c r="C160" s="4">
        <v>50.2</v>
      </c>
      <c r="D160" s="4">
        <v>2281.25</v>
      </c>
      <c r="E160" s="4">
        <v>378.5</v>
      </c>
      <c r="F160" s="4">
        <v>273.85</v>
      </c>
      <c r="G160" s="4">
        <v>100.8</v>
      </c>
      <c r="H160">
        <f t="shared" si="17"/>
        <v>0.00376719255663421</v>
      </c>
      <c r="I160">
        <f t="shared" si="18"/>
        <v>0.103296703296703</v>
      </c>
      <c r="J160">
        <f t="shared" si="19"/>
        <v>0.0157397925107974</v>
      </c>
      <c r="K160">
        <f t="shared" si="20"/>
        <v>0.00611376927166404</v>
      </c>
      <c r="L160">
        <f t="shared" si="21"/>
        <v>-0.0040007274049826</v>
      </c>
      <c r="M160">
        <f t="shared" si="22"/>
        <v>-0.076500229042602</v>
      </c>
      <c r="N160" s="15"/>
    </row>
    <row r="161" spans="1:14">
      <c r="A161" s="5">
        <v>43649</v>
      </c>
      <c r="B161" s="3">
        <v>11916.75</v>
      </c>
      <c r="C161" s="6">
        <v>52</v>
      </c>
      <c r="D161" s="6">
        <v>2277.2</v>
      </c>
      <c r="E161" s="6">
        <v>381.2</v>
      </c>
      <c r="F161" s="6">
        <v>276.7</v>
      </c>
      <c r="G161" s="6">
        <v>99.75</v>
      </c>
      <c r="H161">
        <f t="shared" si="17"/>
        <v>0.000541548071837043</v>
      </c>
      <c r="I161">
        <f t="shared" si="18"/>
        <v>0.0358565737051792</v>
      </c>
      <c r="J161">
        <f t="shared" si="19"/>
        <v>-0.0017753424657535</v>
      </c>
      <c r="K161">
        <f t="shared" si="20"/>
        <v>0.00713342140026417</v>
      </c>
      <c r="L161">
        <f t="shared" si="21"/>
        <v>0.0104071572028481</v>
      </c>
      <c r="M161">
        <f t="shared" si="22"/>
        <v>-0.0104166666666666</v>
      </c>
      <c r="N161" s="16"/>
    </row>
    <row r="162" spans="1:14">
      <c r="A162" s="2">
        <v>43650</v>
      </c>
      <c r="B162" s="3">
        <v>11946.75</v>
      </c>
      <c r="C162" s="4">
        <v>51.05</v>
      </c>
      <c r="D162" s="4">
        <v>2280.25</v>
      </c>
      <c r="E162" s="4">
        <v>380</v>
      </c>
      <c r="F162" s="4">
        <v>277.65</v>
      </c>
      <c r="G162" s="4">
        <v>96.25</v>
      </c>
      <c r="H162">
        <f t="shared" si="17"/>
        <v>0.00251746491283278</v>
      </c>
      <c r="I162">
        <f t="shared" si="18"/>
        <v>-0.0182692307692308</v>
      </c>
      <c r="J162">
        <f t="shared" si="19"/>
        <v>0.00133936413138951</v>
      </c>
      <c r="K162">
        <f t="shared" si="20"/>
        <v>-0.00314795383001046</v>
      </c>
      <c r="L162">
        <f t="shared" si="21"/>
        <v>0.00343332128659194</v>
      </c>
      <c r="M162">
        <f t="shared" si="22"/>
        <v>-0.0350877192982456</v>
      </c>
      <c r="N162" s="15"/>
    </row>
    <row r="163" spans="1:14">
      <c r="A163" s="5">
        <v>43651</v>
      </c>
      <c r="B163" s="3">
        <v>11811.15</v>
      </c>
      <c r="C163" s="6">
        <v>47.6</v>
      </c>
      <c r="D163" s="6">
        <v>2278.9</v>
      </c>
      <c r="E163" s="6">
        <v>370.05</v>
      </c>
      <c r="F163" s="6">
        <v>279.45</v>
      </c>
      <c r="G163" s="6">
        <v>88.15</v>
      </c>
      <c r="H163">
        <f t="shared" si="17"/>
        <v>-0.0113503672546927</v>
      </c>
      <c r="I163">
        <f t="shared" si="18"/>
        <v>-0.0675808031341821</v>
      </c>
      <c r="J163">
        <f t="shared" si="19"/>
        <v>-0.0005920403464532</v>
      </c>
      <c r="K163">
        <f t="shared" si="20"/>
        <v>-0.0261842105263158</v>
      </c>
      <c r="L163">
        <f t="shared" si="21"/>
        <v>0.00648298217179907</v>
      </c>
      <c r="M163">
        <f t="shared" si="22"/>
        <v>-0.0841558441558441</v>
      </c>
      <c r="N163" s="16"/>
    </row>
    <row r="164" spans="1:14">
      <c r="A164" s="2">
        <v>43654</v>
      </c>
      <c r="B164" s="3">
        <v>11558.6</v>
      </c>
      <c r="C164" s="4">
        <v>44.85</v>
      </c>
      <c r="D164" s="4">
        <v>2259.95</v>
      </c>
      <c r="E164" s="4">
        <v>360.85</v>
      </c>
      <c r="F164" s="4">
        <v>277.45</v>
      </c>
      <c r="G164" s="4">
        <v>93.15</v>
      </c>
      <c r="H164">
        <f t="shared" si="17"/>
        <v>-0.0213823378756513</v>
      </c>
      <c r="I164">
        <f t="shared" si="18"/>
        <v>-0.0577731092436975</v>
      </c>
      <c r="J164">
        <f t="shared" si="19"/>
        <v>-0.00831541533195852</v>
      </c>
      <c r="K164">
        <f t="shared" si="20"/>
        <v>-0.0248615052019997</v>
      </c>
      <c r="L164">
        <f t="shared" si="21"/>
        <v>-0.00715691536947576</v>
      </c>
      <c r="M164">
        <f t="shared" si="22"/>
        <v>0.0567214974475326</v>
      </c>
      <c r="N164" s="15"/>
    </row>
    <row r="165" spans="1:14">
      <c r="A165" s="5">
        <v>43655</v>
      </c>
      <c r="B165" s="3">
        <v>11555.9</v>
      </c>
      <c r="C165" s="6">
        <v>49.6</v>
      </c>
      <c r="D165" s="6">
        <v>2232.8</v>
      </c>
      <c r="E165" s="6">
        <v>360.1</v>
      </c>
      <c r="F165" s="6">
        <v>273.1</v>
      </c>
      <c r="G165" s="6">
        <v>91.35</v>
      </c>
      <c r="H165">
        <f t="shared" si="17"/>
        <v>-0.000233592303566239</v>
      </c>
      <c r="I165">
        <f t="shared" si="18"/>
        <v>0.105908584169454</v>
      </c>
      <c r="J165">
        <f t="shared" si="19"/>
        <v>-0.0120135401225689</v>
      </c>
      <c r="K165">
        <f t="shared" si="20"/>
        <v>-0.00207842593875572</v>
      </c>
      <c r="L165">
        <f t="shared" si="21"/>
        <v>-0.0156785006307442</v>
      </c>
      <c r="M165">
        <f t="shared" si="22"/>
        <v>-0.0193236714975847</v>
      </c>
      <c r="N165" s="16"/>
    </row>
    <row r="166" spans="1:14">
      <c r="A166" s="2">
        <v>43656</v>
      </c>
      <c r="B166" s="3">
        <v>11498.9</v>
      </c>
      <c r="C166" s="4">
        <v>49.1</v>
      </c>
      <c r="D166" s="4">
        <v>2227.75</v>
      </c>
      <c r="E166" s="4">
        <v>349.6</v>
      </c>
      <c r="F166" s="4">
        <v>273.15</v>
      </c>
      <c r="G166" s="4">
        <v>93</v>
      </c>
      <c r="H166">
        <f t="shared" si="17"/>
        <v>-0.00493254527990031</v>
      </c>
      <c r="I166">
        <f t="shared" si="18"/>
        <v>-0.0100806451612903</v>
      </c>
      <c r="J166">
        <f t="shared" si="19"/>
        <v>-0.00226173414546766</v>
      </c>
      <c r="K166">
        <f t="shared" si="20"/>
        <v>-0.0291585670647042</v>
      </c>
      <c r="L166">
        <f t="shared" si="21"/>
        <v>0.000183083119736194</v>
      </c>
      <c r="M166">
        <f t="shared" si="22"/>
        <v>0.0180623973727423</v>
      </c>
      <c r="N166" s="15"/>
    </row>
    <row r="167" spans="1:14">
      <c r="A167" s="5">
        <v>43657</v>
      </c>
      <c r="B167" s="3">
        <v>11582.9</v>
      </c>
      <c r="C167" s="6">
        <v>49.45</v>
      </c>
      <c r="D167" s="6">
        <v>2261.9</v>
      </c>
      <c r="E167" s="6">
        <v>350.55</v>
      </c>
      <c r="F167" s="6">
        <v>275.65</v>
      </c>
      <c r="G167" s="6">
        <v>92.45</v>
      </c>
      <c r="H167">
        <f t="shared" si="17"/>
        <v>0.00730504656967188</v>
      </c>
      <c r="I167">
        <f t="shared" si="18"/>
        <v>0.00712830957230145</v>
      </c>
      <c r="J167">
        <f t="shared" si="19"/>
        <v>0.015329368196611</v>
      </c>
      <c r="K167">
        <f t="shared" si="20"/>
        <v>0.00271739130434779</v>
      </c>
      <c r="L167">
        <f t="shared" si="21"/>
        <v>0.00915248032216731</v>
      </c>
      <c r="M167">
        <f t="shared" si="22"/>
        <v>-0.00591397849462363</v>
      </c>
      <c r="N167" s="16"/>
    </row>
    <row r="168" spans="1:14">
      <c r="A168" s="2">
        <v>43658</v>
      </c>
      <c r="B168" s="3">
        <v>11552.5</v>
      </c>
      <c r="C168" s="4">
        <v>49.55</v>
      </c>
      <c r="D168" s="4">
        <v>2257.8</v>
      </c>
      <c r="E168" s="4">
        <v>345.75</v>
      </c>
      <c r="F168" s="4">
        <v>275.05</v>
      </c>
      <c r="G168" s="4">
        <v>94.2</v>
      </c>
      <c r="H168">
        <f t="shared" si="17"/>
        <v>-0.00262455861658131</v>
      </c>
      <c r="I168">
        <f t="shared" si="18"/>
        <v>0.00202224469160757</v>
      </c>
      <c r="J168">
        <f t="shared" si="19"/>
        <v>-0.00181263539502184</v>
      </c>
      <c r="K168">
        <f t="shared" si="20"/>
        <v>-0.0136927685066325</v>
      </c>
      <c r="L168">
        <f t="shared" si="21"/>
        <v>-0.00217667331761279</v>
      </c>
      <c r="M168">
        <f t="shared" si="22"/>
        <v>0.0189291508923743</v>
      </c>
      <c r="N168" s="15"/>
    </row>
    <row r="169" spans="1:14">
      <c r="A169" s="5">
        <v>43661</v>
      </c>
      <c r="B169" s="3">
        <v>11588.35</v>
      </c>
      <c r="C169" s="6">
        <v>48.5</v>
      </c>
      <c r="D169" s="6">
        <v>2265.35</v>
      </c>
      <c r="E169" s="6">
        <v>347.4</v>
      </c>
      <c r="F169" s="6">
        <v>270.95</v>
      </c>
      <c r="G169" s="6">
        <v>93.2</v>
      </c>
      <c r="H169">
        <f t="shared" si="17"/>
        <v>0.00310322441030083</v>
      </c>
      <c r="I169">
        <f t="shared" si="18"/>
        <v>-0.0211907164480322</v>
      </c>
      <c r="J169">
        <f t="shared" si="19"/>
        <v>0.00334396314996888</v>
      </c>
      <c r="K169">
        <f t="shared" si="20"/>
        <v>0.00477223427331881</v>
      </c>
      <c r="L169">
        <f t="shared" si="21"/>
        <v>-0.0149063806580623</v>
      </c>
      <c r="M169">
        <f t="shared" si="22"/>
        <v>-0.0106157112526539</v>
      </c>
      <c r="N169" s="16"/>
    </row>
    <row r="170" spans="1:14">
      <c r="A170" s="2">
        <v>43662</v>
      </c>
      <c r="B170" s="3">
        <v>11662.6</v>
      </c>
      <c r="C170" s="4">
        <v>49.2</v>
      </c>
      <c r="D170" s="4">
        <v>2277.55</v>
      </c>
      <c r="E170" s="4">
        <v>354.45</v>
      </c>
      <c r="F170" s="4">
        <v>271.95</v>
      </c>
      <c r="G170" s="4">
        <v>103.85</v>
      </c>
      <c r="H170">
        <f t="shared" si="17"/>
        <v>0.00640729698360854</v>
      </c>
      <c r="I170">
        <f t="shared" si="18"/>
        <v>0.0144329896907217</v>
      </c>
      <c r="J170">
        <f t="shared" si="19"/>
        <v>0.00538548127220971</v>
      </c>
      <c r="K170">
        <f t="shared" si="20"/>
        <v>0.020293609671848</v>
      </c>
      <c r="L170">
        <f t="shared" si="21"/>
        <v>0.00369071784462078</v>
      </c>
      <c r="M170">
        <f t="shared" si="22"/>
        <v>0.114270386266094</v>
      </c>
      <c r="N170" s="15"/>
    </row>
    <row r="171" spans="1:14">
      <c r="A171" s="5">
        <v>43663</v>
      </c>
      <c r="B171" s="3">
        <v>11687.5</v>
      </c>
      <c r="C171" s="6">
        <v>48.45</v>
      </c>
      <c r="D171" s="6">
        <v>2286.7</v>
      </c>
      <c r="E171" s="6">
        <v>352.8</v>
      </c>
      <c r="F171" s="6">
        <v>272.9</v>
      </c>
      <c r="G171" s="6">
        <v>98.4</v>
      </c>
      <c r="H171">
        <f t="shared" si="17"/>
        <v>0.00213502992471658</v>
      </c>
      <c r="I171">
        <f t="shared" si="18"/>
        <v>-0.0152439024390244</v>
      </c>
      <c r="J171">
        <f t="shared" si="19"/>
        <v>0.00401747491822337</v>
      </c>
      <c r="K171">
        <f t="shared" si="20"/>
        <v>-0.00465509944985182</v>
      </c>
      <c r="L171">
        <f t="shared" si="21"/>
        <v>0.00349328920757488</v>
      </c>
      <c r="M171">
        <f t="shared" si="22"/>
        <v>-0.0524795377948964</v>
      </c>
      <c r="N171" s="16"/>
    </row>
    <row r="172" spans="1:14">
      <c r="A172" s="2">
        <v>43664</v>
      </c>
      <c r="B172" s="3">
        <v>11596.9</v>
      </c>
      <c r="C172" s="4">
        <v>47.5</v>
      </c>
      <c r="D172" s="4">
        <v>2345.15</v>
      </c>
      <c r="E172" s="4">
        <v>349.25</v>
      </c>
      <c r="F172" s="4">
        <v>273</v>
      </c>
      <c r="G172" s="4">
        <v>85.8</v>
      </c>
      <c r="H172">
        <f t="shared" si="17"/>
        <v>-0.00775187165775404</v>
      </c>
      <c r="I172">
        <f t="shared" si="18"/>
        <v>-0.019607843137255</v>
      </c>
      <c r="J172">
        <f t="shared" si="19"/>
        <v>0.0255608518826257</v>
      </c>
      <c r="K172">
        <f t="shared" si="20"/>
        <v>-0.010062358276644</v>
      </c>
      <c r="L172">
        <f t="shared" si="21"/>
        <v>0.000366434591425514</v>
      </c>
      <c r="M172">
        <f t="shared" si="22"/>
        <v>-0.128048780487805</v>
      </c>
      <c r="N172" s="15"/>
    </row>
    <row r="173" spans="1:14">
      <c r="A173" s="5">
        <v>43665</v>
      </c>
      <c r="B173" s="3">
        <v>11419.25</v>
      </c>
      <c r="C173" s="6">
        <v>45.8</v>
      </c>
      <c r="D173" s="6">
        <v>2303.55</v>
      </c>
      <c r="E173" s="6">
        <v>351</v>
      </c>
      <c r="F173" s="6">
        <v>268.3</v>
      </c>
      <c r="G173" s="6">
        <v>83.25</v>
      </c>
      <c r="H173">
        <f t="shared" si="17"/>
        <v>-0.0153187489760194</v>
      </c>
      <c r="I173">
        <f t="shared" si="18"/>
        <v>-0.0357894736842106</v>
      </c>
      <c r="J173">
        <f t="shared" si="19"/>
        <v>-0.0177387373941965</v>
      </c>
      <c r="K173">
        <f t="shared" si="20"/>
        <v>0.00501073729420186</v>
      </c>
      <c r="L173">
        <f t="shared" si="21"/>
        <v>-0.0172161172161172</v>
      </c>
      <c r="M173">
        <f t="shared" si="22"/>
        <v>-0.0297202797202797</v>
      </c>
      <c r="N173" s="16"/>
    </row>
    <row r="174" spans="1:14">
      <c r="A174" s="2">
        <v>43668</v>
      </c>
      <c r="B174" s="3">
        <v>11346.2</v>
      </c>
      <c r="C174" s="4">
        <v>46.8</v>
      </c>
      <c r="D174" s="4">
        <v>2186.9</v>
      </c>
      <c r="E174" s="4">
        <v>353.5</v>
      </c>
      <c r="F174" s="4">
        <v>264.4</v>
      </c>
      <c r="G174" s="4">
        <v>91.15</v>
      </c>
      <c r="H174">
        <f t="shared" si="17"/>
        <v>-0.0063970926286752</v>
      </c>
      <c r="I174">
        <f t="shared" si="18"/>
        <v>0.0218340611353712</v>
      </c>
      <c r="J174">
        <f t="shared" si="19"/>
        <v>-0.0506392307525342</v>
      </c>
      <c r="K174">
        <f t="shared" si="20"/>
        <v>0.00712250712250712</v>
      </c>
      <c r="L174">
        <f t="shared" si="21"/>
        <v>-0.0145359672008946</v>
      </c>
      <c r="M174">
        <f t="shared" si="22"/>
        <v>0.094894894894895</v>
      </c>
      <c r="N174" s="15"/>
    </row>
    <row r="175" spans="1:14">
      <c r="A175" s="5">
        <v>43669</v>
      </c>
      <c r="B175" s="3">
        <v>11331.05</v>
      </c>
      <c r="C175" s="6">
        <v>48.8</v>
      </c>
      <c r="D175" s="6">
        <v>2138.5</v>
      </c>
      <c r="E175" s="6">
        <v>359.05</v>
      </c>
      <c r="F175" s="6">
        <v>270.65</v>
      </c>
      <c r="G175" s="6">
        <v>90.65</v>
      </c>
      <c r="H175">
        <f t="shared" si="17"/>
        <v>-0.0013352488057677</v>
      </c>
      <c r="I175">
        <f t="shared" si="18"/>
        <v>0.0427350427350427</v>
      </c>
      <c r="J175">
        <f t="shared" si="19"/>
        <v>-0.0221317847180941</v>
      </c>
      <c r="K175">
        <f t="shared" si="20"/>
        <v>0.0157001414427157</v>
      </c>
      <c r="L175">
        <f t="shared" si="21"/>
        <v>0.0236384266263238</v>
      </c>
      <c r="M175">
        <f t="shared" si="22"/>
        <v>-0.00548546352166758</v>
      </c>
      <c r="N175" s="16"/>
    </row>
    <row r="176" spans="1:14">
      <c r="A176" s="2">
        <v>43670</v>
      </c>
      <c r="B176" s="3">
        <v>11271.3</v>
      </c>
      <c r="C176" s="4">
        <v>48.45</v>
      </c>
      <c r="D176" s="4">
        <v>2184.25</v>
      </c>
      <c r="E176" s="4">
        <v>349.1</v>
      </c>
      <c r="F176" s="4">
        <v>270.85</v>
      </c>
      <c r="G176" s="4">
        <v>89.15</v>
      </c>
      <c r="H176">
        <f t="shared" si="17"/>
        <v>-0.00527312120235989</v>
      </c>
      <c r="I176">
        <f t="shared" si="18"/>
        <v>-0.00717213114754087</v>
      </c>
      <c r="J176">
        <f t="shared" si="19"/>
        <v>0.0213935001169044</v>
      </c>
      <c r="K176">
        <f t="shared" si="20"/>
        <v>-0.0277120178248155</v>
      </c>
      <c r="L176">
        <f t="shared" si="21"/>
        <v>0.000738961758729154</v>
      </c>
      <c r="M176">
        <f t="shared" si="22"/>
        <v>-0.0165471594043023</v>
      </c>
      <c r="N176" s="15"/>
    </row>
    <row r="177" spans="1:14">
      <c r="A177" s="5">
        <v>43671</v>
      </c>
      <c r="B177" s="3">
        <v>11252.15</v>
      </c>
      <c r="C177" s="6">
        <v>48.8</v>
      </c>
      <c r="D177" s="6">
        <v>2195.35</v>
      </c>
      <c r="E177" s="6">
        <v>340.3</v>
      </c>
      <c r="F177" s="6">
        <v>267.85</v>
      </c>
      <c r="G177" s="6">
        <v>87.65</v>
      </c>
      <c r="H177">
        <f t="shared" si="17"/>
        <v>-0.00169900543859179</v>
      </c>
      <c r="I177">
        <f t="shared" si="18"/>
        <v>0.00722394220846221</v>
      </c>
      <c r="J177">
        <f t="shared" si="19"/>
        <v>0.00508183587043603</v>
      </c>
      <c r="K177">
        <f t="shared" si="20"/>
        <v>-0.0252076768834145</v>
      </c>
      <c r="L177">
        <f t="shared" si="21"/>
        <v>-0.0110762414620639</v>
      </c>
      <c r="M177">
        <f t="shared" si="22"/>
        <v>-0.0168255748738082</v>
      </c>
      <c r="N177" s="16"/>
    </row>
    <row r="178" spans="1:14">
      <c r="A178" s="2">
        <v>43672</v>
      </c>
      <c r="B178" s="3">
        <v>11284.3</v>
      </c>
      <c r="C178" s="4">
        <v>49.6</v>
      </c>
      <c r="D178" s="4">
        <v>2165.75</v>
      </c>
      <c r="E178" s="4">
        <v>343.8</v>
      </c>
      <c r="F178" s="4">
        <v>270.4</v>
      </c>
      <c r="G178" s="4">
        <v>96.05</v>
      </c>
      <c r="H178">
        <f t="shared" si="17"/>
        <v>0.00285723172904731</v>
      </c>
      <c r="I178">
        <f t="shared" si="18"/>
        <v>0.0163934426229509</v>
      </c>
      <c r="J178">
        <f t="shared" si="19"/>
        <v>-0.0134830437060149</v>
      </c>
      <c r="K178">
        <f t="shared" si="20"/>
        <v>0.0102850426094622</v>
      </c>
      <c r="L178">
        <f t="shared" si="21"/>
        <v>0.00952025387343645</v>
      </c>
      <c r="M178">
        <f t="shared" si="22"/>
        <v>0.0958357102110666</v>
      </c>
      <c r="N178" s="15"/>
    </row>
    <row r="179" spans="1:14">
      <c r="A179" s="5">
        <v>43675</v>
      </c>
      <c r="B179" s="3">
        <v>11189.2</v>
      </c>
      <c r="C179" s="6">
        <v>48.8</v>
      </c>
      <c r="D179" s="6">
        <v>2149</v>
      </c>
      <c r="E179" s="6">
        <v>342.2</v>
      </c>
      <c r="F179" s="6">
        <v>267.75</v>
      </c>
      <c r="G179" s="6">
        <v>94.75</v>
      </c>
      <c r="H179">
        <f t="shared" si="17"/>
        <v>-0.00842763840025509</v>
      </c>
      <c r="I179">
        <f t="shared" si="18"/>
        <v>-0.0161290322580646</v>
      </c>
      <c r="J179">
        <f t="shared" si="19"/>
        <v>-0.00773404132517604</v>
      </c>
      <c r="K179">
        <f t="shared" si="20"/>
        <v>-0.00465386852821414</v>
      </c>
      <c r="L179">
        <f t="shared" si="21"/>
        <v>-0.00980029585798808</v>
      </c>
      <c r="M179">
        <f t="shared" si="22"/>
        <v>-0.0135346173867777</v>
      </c>
      <c r="N179" s="16"/>
    </row>
    <row r="180" spans="1:14">
      <c r="A180" s="2">
        <v>43676</v>
      </c>
      <c r="B180" s="3">
        <v>11085.4</v>
      </c>
      <c r="C180" s="4">
        <v>46.4</v>
      </c>
      <c r="D180" s="4">
        <v>2127.25</v>
      </c>
      <c r="E180" s="4">
        <v>335.5</v>
      </c>
      <c r="F180" s="4">
        <v>268.9</v>
      </c>
      <c r="G180" s="4">
        <v>86.05</v>
      </c>
      <c r="H180">
        <f t="shared" si="17"/>
        <v>-0.00927680263110867</v>
      </c>
      <c r="I180">
        <f t="shared" si="18"/>
        <v>-0.0491803278688524</v>
      </c>
      <c r="J180">
        <f t="shared" si="19"/>
        <v>-0.0101209865053513</v>
      </c>
      <c r="K180">
        <f t="shared" si="20"/>
        <v>-0.0195791934541204</v>
      </c>
      <c r="L180">
        <f t="shared" si="21"/>
        <v>0.0042950513538748</v>
      </c>
      <c r="M180">
        <f t="shared" si="22"/>
        <v>-0.0918205804749341</v>
      </c>
      <c r="N180" s="15"/>
    </row>
    <row r="181" spans="1:14">
      <c r="A181" s="5">
        <v>43677</v>
      </c>
      <c r="B181" s="3">
        <v>11118</v>
      </c>
      <c r="C181" s="6">
        <v>46.8</v>
      </c>
      <c r="D181" s="6">
        <v>2121.8</v>
      </c>
      <c r="E181" s="6">
        <v>345.5</v>
      </c>
      <c r="F181" s="6">
        <v>270.2</v>
      </c>
      <c r="G181" s="6">
        <v>91.2</v>
      </c>
      <c r="H181">
        <f t="shared" si="17"/>
        <v>0.00294080502282285</v>
      </c>
      <c r="I181">
        <f t="shared" si="18"/>
        <v>0.00862068965517238</v>
      </c>
      <c r="J181">
        <f t="shared" si="19"/>
        <v>-0.00256199318368777</v>
      </c>
      <c r="K181">
        <f t="shared" si="20"/>
        <v>0.029806259314456</v>
      </c>
      <c r="L181">
        <f t="shared" si="21"/>
        <v>0.00483451097062109</v>
      </c>
      <c r="M181">
        <f t="shared" si="22"/>
        <v>0.0598489250435794</v>
      </c>
      <c r="N181" s="16"/>
    </row>
    <row r="182" spans="1:14">
      <c r="A182" s="2">
        <v>43678</v>
      </c>
      <c r="B182" s="3">
        <v>10980</v>
      </c>
      <c r="C182" s="4">
        <v>45.6</v>
      </c>
      <c r="D182" s="4">
        <v>2086.8</v>
      </c>
      <c r="E182" s="4">
        <v>343.65</v>
      </c>
      <c r="F182" s="4">
        <v>267.55</v>
      </c>
      <c r="G182" s="4">
        <v>88.4</v>
      </c>
      <c r="H182">
        <f t="shared" si="17"/>
        <v>-0.0124123043712898</v>
      </c>
      <c r="I182">
        <f t="shared" si="18"/>
        <v>-0.0256410256410255</v>
      </c>
      <c r="J182">
        <f t="shared" si="19"/>
        <v>-0.0164954284098407</v>
      </c>
      <c r="K182">
        <f t="shared" si="20"/>
        <v>-0.00535455861070918</v>
      </c>
      <c r="L182">
        <f t="shared" si="21"/>
        <v>-0.00980754996299029</v>
      </c>
      <c r="M182">
        <f t="shared" si="22"/>
        <v>-0.0307017543859649</v>
      </c>
      <c r="N182" s="15"/>
    </row>
    <row r="183" spans="1:14">
      <c r="A183" s="5">
        <v>43679</v>
      </c>
      <c r="B183" s="3">
        <v>10997.35</v>
      </c>
      <c r="C183" s="6">
        <v>46.85</v>
      </c>
      <c r="D183" s="6">
        <v>2124.8</v>
      </c>
      <c r="E183" s="6">
        <v>342.45</v>
      </c>
      <c r="F183" s="6">
        <v>264.5</v>
      </c>
      <c r="G183" s="6">
        <v>88.3</v>
      </c>
      <c r="H183">
        <f t="shared" si="17"/>
        <v>0.00158014571949001</v>
      </c>
      <c r="I183">
        <f t="shared" si="18"/>
        <v>0.0274122807017544</v>
      </c>
      <c r="J183">
        <f t="shared" si="19"/>
        <v>0.0182096990607629</v>
      </c>
      <c r="K183">
        <f t="shared" si="20"/>
        <v>-0.00349192492361411</v>
      </c>
      <c r="L183">
        <f t="shared" si="21"/>
        <v>-0.0113997383666605</v>
      </c>
      <c r="M183">
        <f t="shared" si="22"/>
        <v>-0.00113122171945711</v>
      </c>
      <c r="N183" s="16"/>
    </row>
    <row r="184" spans="1:14">
      <c r="A184" s="2">
        <v>43682</v>
      </c>
      <c r="B184" s="3">
        <v>10862.6</v>
      </c>
      <c r="C184" s="4">
        <v>45.8</v>
      </c>
      <c r="D184" s="4">
        <v>2152.35</v>
      </c>
      <c r="E184" s="4">
        <v>339</v>
      </c>
      <c r="F184" s="4">
        <v>259.8</v>
      </c>
      <c r="G184" s="4">
        <v>81.1</v>
      </c>
      <c r="H184">
        <f t="shared" si="17"/>
        <v>-0.0122529518474905</v>
      </c>
      <c r="I184">
        <f t="shared" si="18"/>
        <v>-0.0224119530416223</v>
      </c>
      <c r="J184">
        <f t="shared" si="19"/>
        <v>0.0129659262048191</v>
      </c>
      <c r="K184">
        <f t="shared" si="20"/>
        <v>-0.0100744634253175</v>
      </c>
      <c r="L184">
        <f t="shared" si="21"/>
        <v>-0.0177693761814744</v>
      </c>
      <c r="M184">
        <f t="shared" si="22"/>
        <v>-0.0815402038505097</v>
      </c>
      <c r="N184" s="15"/>
    </row>
    <row r="185" spans="1:14">
      <c r="A185" s="5">
        <v>43683</v>
      </c>
      <c r="B185" s="3">
        <v>10948.25</v>
      </c>
      <c r="C185" s="6">
        <v>47.5</v>
      </c>
      <c r="D185" s="6">
        <v>2189.9</v>
      </c>
      <c r="E185" s="6">
        <v>345.3</v>
      </c>
      <c r="F185" s="6">
        <v>258.9</v>
      </c>
      <c r="G185" s="6">
        <v>85.35</v>
      </c>
      <c r="H185">
        <f t="shared" si="17"/>
        <v>0.00788485261355473</v>
      </c>
      <c r="I185">
        <f t="shared" si="18"/>
        <v>0.0371179039301311</v>
      </c>
      <c r="J185">
        <f t="shared" si="19"/>
        <v>0.0174460473436013</v>
      </c>
      <c r="K185">
        <f t="shared" si="20"/>
        <v>0.0185840707964602</v>
      </c>
      <c r="L185">
        <f t="shared" si="21"/>
        <v>-0.00346420323325648</v>
      </c>
      <c r="M185">
        <f t="shared" si="22"/>
        <v>0.0524044389642417</v>
      </c>
      <c r="N185" s="16"/>
    </row>
    <row r="186" spans="1:14">
      <c r="A186" s="2">
        <v>43684</v>
      </c>
      <c r="B186" s="3">
        <v>10855.5</v>
      </c>
      <c r="C186" s="4">
        <v>47.8</v>
      </c>
      <c r="D186" s="4">
        <v>2175.2</v>
      </c>
      <c r="E186" s="4">
        <v>331.1</v>
      </c>
      <c r="F186" s="4">
        <v>253.65</v>
      </c>
      <c r="G186" s="4">
        <v>86.85</v>
      </c>
      <c r="H186">
        <f t="shared" si="17"/>
        <v>-0.00847167355513438</v>
      </c>
      <c r="I186">
        <f t="shared" si="18"/>
        <v>0.00631578947368415</v>
      </c>
      <c r="J186">
        <f t="shared" si="19"/>
        <v>-0.0067126352801499</v>
      </c>
      <c r="K186">
        <f t="shared" si="20"/>
        <v>-0.0411236605849985</v>
      </c>
      <c r="L186">
        <f t="shared" si="21"/>
        <v>-0.0202780996523753</v>
      </c>
      <c r="M186">
        <f t="shared" si="22"/>
        <v>0.0175746924428823</v>
      </c>
      <c r="N186" s="15"/>
    </row>
    <row r="187" spans="1:14">
      <c r="A187" s="5">
        <v>43685</v>
      </c>
      <c r="B187" s="3">
        <v>11032.45</v>
      </c>
      <c r="C187" s="6">
        <v>47.35</v>
      </c>
      <c r="D187" s="6">
        <v>2182.3</v>
      </c>
      <c r="E187" s="6">
        <v>343.5</v>
      </c>
      <c r="F187" s="6">
        <v>257.75</v>
      </c>
      <c r="G187" s="6">
        <v>89.2</v>
      </c>
      <c r="H187">
        <f t="shared" si="17"/>
        <v>0.0163004928377321</v>
      </c>
      <c r="I187">
        <f t="shared" si="18"/>
        <v>-0.00941422594142251</v>
      </c>
      <c r="J187">
        <f t="shared" si="19"/>
        <v>0.00326406767193838</v>
      </c>
      <c r="K187">
        <f t="shared" si="20"/>
        <v>0.0374509211718513</v>
      </c>
      <c r="L187">
        <f t="shared" si="21"/>
        <v>0.0161640055194165</v>
      </c>
      <c r="M187">
        <f t="shared" si="22"/>
        <v>0.0270581462291308</v>
      </c>
      <c r="N187" s="16"/>
    </row>
    <row r="188" spans="1:14">
      <c r="A188" s="2">
        <v>43686</v>
      </c>
      <c r="B188" s="3">
        <v>11109.65</v>
      </c>
      <c r="C188" s="4">
        <v>46.4</v>
      </c>
      <c r="D188" s="4">
        <v>2211.65</v>
      </c>
      <c r="E188" s="4">
        <v>346.45</v>
      </c>
      <c r="F188" s="4">
        <v>254.2</v>
      </c>
      <c r="G188" s="4">
        <v>82.15</v>
      </c>
      <c r="H188">
        <f t="shared" si="17"/>
        <v>0.00699753907790191</v>
      </c>
      <c r="I188">
        <f t="shared" si="18"/>
        <v>-0.0200633579725449</v>
      </c>
      <c r="J188">
        <f t="shared" si="19"/>
        <v>0.0134491133208083</v>
      </c>
      <c r="K188">
        <f t="shared" si="20"/>
        <v>0.0085880640465793</v>
      </c>
      <c r="L188">
        <f t="shared" si="21"/>
        <v>-0.0137730358874879</v>
      </c>
      <c r="M188">
        <f t="shared" si="22"/>
        <v>-0.0790358744394618</v>
      </c>
      <c r="N188" s="15"/>
    </row>
    <row r="189" spans="1:14">
      <c r="A189" s="5">
        <v>43690</v>
      </c>
      <c r="B189" s="3">
        <v>10925.85</v>
      </c>
      <c r="C189" s="6">
        <v>46.5</v>
      </c>
      <c r="D189" s="6">
        <v>2100.1</v>
      </c>
      <c r="E189" s="6">
        <v>343.1</v>
      </c>
      <c r="F189" s="6">
        <v>246.3</v>
      </c>
      <c r="G189" s="6">
        <v>73.6</v>
      </c>
      <c r="H189">
        <f t="shared" si="17"/>
        <v>-0.016544175559086</v>
      </c>
      <c r="I189">
        <f t="shared" si="18"/>
        <v>0.00215517241379313</v>
      </c>
      <c r="J189">
        <f t="shared" si="19"/>
        <v>-0.0504374561978614</v>
      </c>
      <c r="K189">
        <f t="shared" si="20"/>
        <v>-0.00966950497907336</v>
      </c>
      <c r="L189">
        <f t="shared" si="21"/>
        <v>-0.0310778914240754</v>
      </c>
      <c r="M189">
        <f t="shared" si="22"/>
        <v>-0.10407790626902</v>
      </c>
      <c r="N189" s="16"/>
    </row>
    <row r="190" spans="1:14">
      <c r="A190" s="2">
        <v>43691</v>
      </c>
      <c r="B190" s="3">
        <v>11029.4</v>
      </c>
      <c r="C190" s="4">
        <v>46.6</v>
      </c>
      <c r="D190" s="4">
        <v>2117.7</v>
      </c>
      <c r="E190" s="4">
        <v>354.45</v>
      </c>
      <c r="F190" s="4">
        <v>248.75</v>
      </c>
      <c r="G190" s="4">
        <v>76.55</v>
      </c>
      <c r="H190">
        <f t="shared" si="17"/>
        <v>0.00947752348787502</v>
      </c>
      <c r="I190">
        <f t="shared" si="18"/>
        <v>0.00215053763440863</v>
      </c>
      <c r="J190">
        <f t="shared" si="19"/>
        <v>0.00838055330698534</v>
      </c>
      <c r="K190">
        <f t="shared" si="20"/>
        <v>0.0330807344797434</v>
      </c>
      <c r="L190">
        <f t="shared" si="21"/>
        <v>0.00994721883881441</v>
      </c>
      <c r="M190">
        <f t="shared" si="22"/>
        <v>0.0400815217391305</v>
      </c>
      <c r="N190" s="15"/>
    </row>
    <row r="191" spans="1:14">
      <c r="A191" s="5">
        <v>43693</v>
      </c>
      <c r="B191" s="3">
        <v>11047.8</v>
      </c>
      <c r="C191" s="6">
        <v>46.85</v>
      </c>
      <c r="D191" s="6">
        <v>2100</v>
      </c>
      <c r="E191" s="6">
        <v>351.2</v>
      </c>
      <c r="F191" s="6">
        <v>253</v>
      </c>
      <c r="G191" s="6">
        <v>79.45</v>
      </c>
      <c r="H191">
        <f t="shared" si="17"/>
        <v>0.00166826844615298</v>
      </c>
      <c r="I191">
        <f t="shared" si="18"/>
        <v>0.00536480686695279</v>
      </c>
      <c r="J191">
        <f t="shared" si="19"/>
        <v>-0.00835812438022374</v>
      </c>
      <c r="K191">
        <f t="shared" si="20"/>
        <v>-0.00916913528001129</v>
      </c>
      <c r="L191">
        <f t="shared" si="21"/>
        <v>0.0170854271356784</v>
      </c>
      <c r="M191">
        <f t="shared" si="22"/>
        <v>0.037883736120183</v>
      </c>
      <c r="N191" s="16"/>
    </row>
    <row r="192" spans="1:14">
      <c r="A192" s="2">
        <v>43696</v>
      </c>
      <c r="B192" s="3">
        <v>11053.9</v>
      </c>
      <c r="C192" s="4">
        <v>46.35</v>
      </c>
      <c r="D192" s="4">
        <v>2114.05</v>
      </c>
      <c r="E192" s="4">
        <v>347</v>
      </c>
      <c r="F192" s="4">
        <v>251.55</v>
      </c>
      <c r="G192" s="4">
        <v>76.65</v>
      </c>
      <c r="H192">
        <f t="shared" si="17"/>
        <v>0.000552146128641029</v>
      </c>
      <c r="I192">
        <f t="shared" si="18"/>
        <v>-0.0106723585912487</v>
      </c>
      <c r="J192">
        <f t="shared" si="19"/>
        <v>0.00669047619047628</v>
      </c>
      <c r="K192">
        <f t="shared" si="20"/>
        <v>-0.0119589977220956</v>
      </c>
      <c r="L192">
        <f t="shared" si="21"/>
        <v>-0.00573122529644264</v>
      </c>
      <c r="M192">
        <f t="shared" si="22"/>
        <v>-0.0352422907488986</v>
      </c>
      <c r="N192" s="15"/>
    </row>
    <row r="193" spans="1:14">
      <c r="A193" s="5">
        <v>43697</v>
      </c>
      <c r="B193" s="3">
        <v>11017</v>
      </c>
      <c r="C193" s="6">
        <v>45.8</v>
      </c>
      <c r="D193" s="6">
        <v>2090.1</v>
      </c>
      <c r="E193" s="6">
        <v>342.25</v>
      </c>
      <c r="F193" s="6">
        <v>246.5</v>
      </c>
      <c r="G193" s="6">
        <v>71.2</v>
      </c>
      <c r="H193">
        <f t="shared" si="17"/>
        <v>-0.00333818833171999</v>
      </c>
      <c r="I193">
        <f t="shared" si="18"/>
        <v>-0.0118662351672061</v>
      </c>
      <c r="J193">
        <f t="shared" si="19"/>
        <v>-0.0113289657292875</v>
      </c>
      <c r="K193">
        <f t="shared" si="20"/>
        <v>-0.0136887608069164</v>
      </c>
      <c r="L193">
        <f t="shared" si="21"/>
        <v>-0.0200755317034387</v>
      </c>
      <c r="M193">
        <f t="shared" si="22"/>
        <v>-0.071102413568167</v>
      </c>
      <c r="N193" s="16"/>
    </row>
    <row r="194" spans="1:14">
      <c r="A194" s="2">
        <v>43698</v>
      </c>
      <c r="B194" s="3">
        <v>10918.7</v>
      </c>
      <c r="C194" s="4">
        <v>44.1</v>
      </c>
      <c r="D194" s="4">
        <v>2066.9</v>
      </c>
      <c r="E194" s="4">
        <v>327.8</v>
      </c>
      <c r="F194" s="4">
        <v>241.45</v>
      </c>
      <c r="G194" s="4">
        <v>65.4</v>
      </c>
      <c r="H194">
        <f t="shared" si="17"/>
        <v>-0.00892257420350361</v>
      </c>
      <c r="I194">
        <f t="shared" si="18"/>
        <v>-0.0371179039301309</v>
      </c>
      <c r="J194">
        <f t="shared" si="19"/>
        <v>-0.0110999473709391</v>
      </c>
      <c r="K194">
        <f t="shared" si="20"/>
        <v>-0.0422205989773557</v>
      </c>
      <c r="L194">
        <f t="shared" si="21"/>
        <v>-0.0204868154158215</v>
      </c>
      <c r="M194">
        <f t="shared" si="22"/>
        <v>-0.0814606741573033</v>
      </c>
      <c r="N194" s="15"/>
    </row>
    <row r="195" spans="1:14">
      <c r="A195" s="5">
        <v>43699</v>
      </c>
      <c r="B195" s="3">
        <v>10741.35</v>
      </c>
      <c r="C195" s="6">
        <v>43.5</v>
      </c>
      <c r="D195" s="6">
        <v>2014.1</v>
      </c>
      <c r="E195" s="6">
        <v>313</v>
      </c>
      <c r="F195" s="6">
        <v>240.05</v>
      </c>
      <c r="G195" s="6">
        <v>56.3</v>
      </c>
      <c r="H195">
        <f t="shared" si="17"/>
        <v>-0.0162427761546705</v>
      </c>
      <c r="I195">
        <f t="shared" si="18"/>
        <v>-0.0136054421768708</v>
      </c>
      <c r="J195">
        <f t="shared" si="19"/>
        <v>-0.025545502927089</v>
      </c>
      <c r="K195">
        <f t="shared" si="20"/>
        <v>-0.0451494813910922</v>
      </c>
      <c r="L195">
        <f t="shared" si="21"/>
        <v>-0.00579830192586447</v>
      </c>
      <c r="M195">
        <f t="shared" si="22"/>
        <v>-0.13914373088685</v>
      </c>
      <c r="N195" s="16"/>
    </row>
    <row r="196" spans="1:14">
      <c r="A196" s="2">
        <v>43700</v>
      </c>
      <c r="B196" s="3">
        <v>10829.35</v>
      </c>
      <c r="C196" s="4">
        <v>43.85</v>
      </c>
      <c r="D196" s="4">
        <v>2043.75</v>
      </c>
      <c r="E196" s="4">
        <v>329.35</v>
      </c>
      <c r="F196" s="4">
        <v>236.1</v>
      </c>
      <c r="G196" s="4">
        <v>59.25</v>
      </c>
      <c r="H196">
        <f t="shared" ref="H196:H220" si="23">(B196-B195)/B195</f>
        <v>0.00819263872790664</v>
      </c>
      <c r="I196">
        <f t="shared" ref="I196:I220" si="24">(C196-C195)/C195</f>
        <v>0.00804597701149429</v>
      </c>
      <c r="J196">
        <f t="shared" ref="J196:J220" si="25">(D196-D195)/D195</f>
        <v>0.01472121543121</v>
      </c>
      <c r="K196">
        <f t="shared" ref="K196:K220" si="26">(E196-E195)/E195</f>
        <v>0.0522364217252397</v>
      </c>
      <c r="L196">
        <f t="shared" ref="L196:L220" si="27">(F196-F195)/F195</f>
        <v>-0.0164549052280776</v>
      </c>
      <c r="M196">
        <f t="shared" ref="M196:M220" si="28">(G196-G195)/G195</f>
        <v>0.0523978685612789</v>
      </c>
      <c r="N196" s="15"/>
    </row>
    <row r="197" spans="1:14">
      <c r="A197" s="5">
        <v>43703</v>
      </c>
      <c r="B197" s="3">
        <v>11057.85</v>
      </c>
      <c r="C197" s="6">
        <v>43.65</v>
      </c>
      <c r="D197" s="6">
        <v>2148.35</v>
      </c>
      <c r="E197" s="6">
        <v>335.4</v>
      </c>
      <c r="F197" s="6">
        <v>242.5</v>
      </c>
      <c r="G197" s="6">
        <v>62.9</v>
      </c>
      <c r="H197">
        <f t="shared" si="23"/>
        <v>0.0211000660242766</v>
      </c>
      <c r="I197">
        <f t="shared" si="24"/>
        <v>-0.00456100342075263</v>
      </c>
      <c r="J197">
        <f t="shared" si="25"/>
        <v>0.0511804281345565</v>
      </c>
      <c r="K197">
        <f t="shared" si="26"/>
        <v>0.0183695157127674</v>
      </c>
      <c r="L197">
        <f t="shared" si="27"/>
        <v>0.0271071579839051</v>
      </c>
      <c r="M197">
        <f t="shared" si="28"/>
        <v>0.0616033755274261</v>
      </c>
      <c r="N197" s="16"/>
    </row>
    <row r="198" spans="1:14">
      <c r="A198" s="2">
        <v>43704</v>
      </c>
      <c r="B198" s="3">
        <v>11105.35</v>
      </c>
      <c r="C198" s="4">
        <v>44.95</v>
      </c>
      <c r="D198" s="4">
        <v>2174.3</v>
      </c>
      <c r="E198" s="4">
        <v>342.3</v>
      </c>
      <c r="F198" s="4">
        <v>245.5</v>
      </c>
      <c r="G198" s="4">
        <v>64.5</v>
      </c>
      <c r="H198">
        <f t="shared" si="23"/>
        <v>0.0042955909150513</v>
      </c>
      <c r="I198">
        <f t="shared" si="24"/>
        <v>0.029782359679267</v>
      </c>
      <c r="J198">
        <f t="shared" si="25"/>
        <v>0.0120790374007961</v>
      </c>
      <c r="K198">
        <f t="shared" si="26"/>
        <v>0.020572450805009</v>
      </c>
      <c r="L198">
        <f t="shared" si="27"/>
        <v>0.0123711340206186</v>
      </c>
      <c r="M198">
        <f t="shared" si="28"/>
        <v>0.0254372019077902</v>
      </c>
      <c r="N198" s="15"/>
    </row>
    <row r="199" spans="1:14">
      <c r="A199" s="5">
        <v>43705</v>
      </c>
      <c r="B199" s="3">
        <v>11046.1</v>
      </c>
      <c r="C199" s="6">
        <v>44.05</v>
      </c>
      <c r="D199" s="6">
        <v>2187.15</v>
      </c>
      <c r="E199" s="6">
        <v>350.55</v>
      </c>
      <c r="F199" s="6">
        <v>245.95</v>
      </c>
      <c r="G199" s="6">
        <v>59.5</v>
      </c>
      <c r="H199">
        <f t="shared" si="23"/>
        <v>-0.00533526633559501</v>
      </c>
      <c r="I199">
        <f t="shared" si="24"/>
        <v>-0.0200222469410457</v>
      </c>
      <c r="J199">
        <f t="shared" si="25"/>
        <v>0.00590994802925075</v>
      </c>
      <c r="K199">
        <f t="shared" si="26"/>
        <v>0.0241016652059597</v>
      </c>
      <c r="L199">
        <f t="shared" si="27"/>
        <v>0.00183299389002032</v>
      </c>
      <c r="M199">
        <f t="shared" si="28"/>
        <v>-0.0775193798449612</v>
      </c>
      <c r="N199" s="16"/>
    </row>
    <row r="200" spans="1:14">
      <c r="A200" s="2">
        <v>43706</v>
      </c>
      <c r="B200" s="3">
        <v>10948.3</v>
      </c>
      <c r="C200" s="4">
        <v>43.4</v>
      </c>
      <c r="D200" s="4">
        <v>2128.45</v>
      </c>
      <c r="E200" s="4">
        <v>354.05</v>
      </c>
      <c r="F200" s="4">
        <v>241.2</v>
      </c>
      <c r="G200" s="4">
        <v>57.4</v>
      </c>
      <c r="H200">
        <f t="shared" si="23"/>
        <v>-0.00885380360489232</v>
      </c>
      <c r="I200">
        <f t="shared" si="24"/>
        <v>-0.0147559591373439</v>
      </c>
      <c r="J200">
        <f t="shared" si="25"/>
        <v>-0.0268385798870678</v>
      </c>
      <c r="K200">
        <f t="shared" si="26"/>
        <v>0.00998431036941948</v>
      </c>
      <c r="L200">
        <f t="shared" si="27"/>
        <v>-0.0193128684692011</v>
      </c>
      <c r="M200">
        <f t="shared" si="28"/>
        <v>-0.0352941176470589</v>
      </c>
      <c r="N200" s="15"/>
    </row>
    <row r="201" spans="1:14">
      <c r="A201" s="5">
        <v>43707</v>
      </c>
      <c r="B201" s="3">
        <v>11023.25</v>
      </c>
      <c r="C201" s="6">
        <v>46.4</v>
      </c>
      <c r="D201" s="6">
        <v>2166.45</v>
      </c>
      <c r="E201" s="6">
        <v>355.25</v>
      </c>
      <c r="F201" s="6">
        <v>245.65</v>
      </c>
      <c r="G201" s="6">
        <v>59.95</v>
      </c>
      <c r="H201">
        <f t="shared" si="23"/>
        <v>0.0068458116785255</v>
      </c>
      <c r="I201">
        <f t="shared" si="24"/>
        <v>0.0691244239631336</v>
      </c>
      <c r="J201">
        <f t="shared" si="25"/>
        <v>0.0178533674739834</v>
      </c>
      <c r="K201">
        <f t="shared" si="26"/>
        <v>0.00338935178647081</v>
      </c>
      <c r="L201">
        <f t="shared" si="27"/>
        <v>0.0184494195688226</v>
      </c>
      <c r="M201">
        <f t="shared" si="28"/>
        <v>0.044425087108014</v>
      </c>
      <c r="N201" s="16"/>
    </row>
    <row r="202" spans="1:14">
      <c r="A202" s="2">
        <v>43711</v>
      </c>
      <c r="B202" s="3">
        <v>10797.9</v>
      </c>
      <c r="C202" s="4">
        <v>44.45</v>
      </c>
      <c r="D202" s="4">
        <v>2089.9</v>
      </c>
      <c r="E202" s="4">
        <v>356.2</v>
      </c>
      <c r="F202" s="4">
        <v>241.55</v>
      </c>
      <c r="G202" s="4">
        <v>58.75</v>
      </c>
      <c r="H202">
        <f t="shared" si="23"/>
        <v>-0.02044315424217</v>
      </c>
      <c r="I202">
        <f t="shared" si="24"/>
        <v>-0.0420258620689654</v>
      </c>
      <c r="J202">
        <f t="shared" si="25"/>
        <v>-0.0353343026610352</v>
      </c>
      <c r="K202">
        <f t="shared" si="26"/>
        <v>0.00267417311752284</v>
      </c>
      <c r="L202">
        <f t="shared" si="27"/>
        <v>-0.0166904131894972</v>
      </c>
      <c r="M202">
        <f t="shared" si="28"/>
        <v>-0.0200166805671393</v>
      </c>
      <c r="N202" s="15"/>
    </row>
    <row r="203" spans="1:14">
      <c r="A203" s="5">
        <v>43712</v>
      </c>
      <c r="B203" s="3">
        <v>10844.65</v>
      </c>
      <c r="C203" s="6">
        <v>43.85</v>
      </c>
      <c r="D203" s="6">
        <v>2100.1</v>
      </c>
      <c r="E203" s="6">
        <v>363.55</v>
      </c>
      <c r="F203" s="6">
        <v>243.25</v>
      </c>
      <c r="G203" s="6">
        <v>59.45</v>
      </c>
      <c r="H203">
        <f t="shared" si="23"/>
        <v>0.00432954555978477</v>
      </c>
      <c r="I203">
        <f t="shared" si="24"/>
        <v>-0.0134983127109112</v>
      </c>
      <c r="J203">
        <f t="shared" si="25"/>
        <v>0.00488061629743041</v>
      </c>
      <c r="K203">
        <f t="shared" si="26"/>
        <v>0.0206344750140371</v>
      </c>
      <c r="L203">
        <f t="shared" si="27"/>
        <v>0.0070378803560339</v>
      </c>
      <c r="M203">
        <f t="shared" si="28"/>
        <v>0.0119148936170213</v>
      </c>
      <c r="N203" s="16"/>
    </row>
    <row r="204" spans="1:14">
      <c r="A204" s="2">
        <v>43713</v>
      </c>
      <c r="B204" s="3">
        <v>10847.9</v>
      </c>
      <c r="C204" s="4">
        <v>45.05</v>
      </c>
      <c r="D204" s="4">
        <v>2044.15</v>
      </c>
      <c r="E204" s="4">
        <v>380.8</v>
      </c>
      <c r="F204" s="4">
        <v>244.25</v>
      </c>
      <c r="G204" s="4">
        <v>61.95</v>
      </c>
      <c r="H204">
        <f t="shared" si="23"/>
        <v>0.000299686942409391</v>
      </c>
      <c r="I204">
        <f t="shared" si="24"/>
        <v>0.0273660205245153</v>
      </c>
      <c r="J204">
        <f t="shared" si="25"/>
        <v>-0.0266415884957858</v>
      </c>
      <c r="K204">
        <f t="shared" si="26"/>
        <v>0.0474487690826571</v>
      </c>
      <c r="L204">
        <f t="shared" si="27"/>
        <v>0.00411099691675231</v>
      </c>
      <c r="M204">
        <f t="shared" si="28"/>
        <v>0.0420521446593776</v>
      </c>
      <c r="N204" s="15"/>
    </row>
    <row r="205" spans="1:14">
      <c r="A205" s="5">
        <v>43714</v>
      </c>
      <c r="B205" s="3">
        <v>10946.2</v>
      </c>
      <c r="C205" s="6">
        <v>45.1</v>
      </c>
      <c r="D205" s="6">
        <v>2041.45</v>
      </c>
      <c r="E205" s="6">
        <v>379</v>
      </c>
      <c r="F205" s="6">
        <v>243.9</v>
      </c>
      <c r="G205" s="6">
        <v>60.4</v>
      </c>
      <c r="H205">
        <f t="shared" si="23"/>
        <v>0.00906166170410873</v>
      </c>
      <c r="I205">
        <f t="shared" si="24"/>
        <v>0.00110987791342962</v>
      </c>
      <c r="J205">
        <f t="shared" si="25"/>
        <v>-0.0013208424039332</v>
      </c>
      <c r="K205">
        <f t="shared" si="26"/>
        <v>-0.00472689075630255</v>
      </c>
      <c r="L205">
        <f t="shared" si="27"/>
        <v>-0.00143295803480039</v>
      </c>
      <c r="M205">
        <f t="shared" si="28"/>
        <v>-0.0250201775625505</v>
      </c>
      <c r="N205" s="16"/>
    </row>
    <row r="206" spans="1:14">
      <c r="A206" s="2">
        <v>43717</v>
      </c>
      <c r="B206" s="3">
        <v>11003.05</v>
      </c>
      <c r="C206" s="4">
        <v>45.5</v>
      </c>
      <c r="D206" s="4">
        <v>2064.25</v>
      </c>
      <c r="E206" s="4">
        <v>382</v>
      </c>
      <c r="F206" s="4">
        <v>245.5</v>
      </c>
      <c r="G206" s="4">
        <v>63.1</v>
      </c>
      <c r="H206">
        <f t="shared" si="23"/>
        <v>0.00519358316127958</v>
      </c>
      <c r="I206">
        <f t="shared" si="24"/>
        <v>0.00886917960088689</v>
      </c>
      <c r="J206">
        <f t="shared" si="25"/>
        <v>0.011168532170761</v>
      </c>
      <c r="K206">
        <f t="shared" si="26"/>
        <v>0.0079155672823219</v>
      </c>
      <c r="L206">
        <f t="shared" si="27"/>
        <v>0.00656006560065598</v>
      </c>
      <c r="M206">
        <f t="shared" si="28"/>
        <v>0.0447019867549669</v>
      </c>
      <c r="N206" s="15"/>
    </row>
    <row r="207" spans="1:14">
      <c r="A207" s="5">
        <v>43719</v>
      </c>
      <c r="B207" s="3">
        <v>11035.7</v>
      </c>
      <c r="C207" s="6">
        <v>48.3</v>
      </c>
      <c r="D207" s="6">
        <v>2071.85</v>
      </c>
      <c r="E207" s="6">
        <v>386.1</v>
      </c>
      <c r="F207" s="6">
        <v>243.75</v>
      </c>
      <c r="G207" s="6">
        <v>71.6</v>
      </c>
      <c r="H207">
        <f t="shared" si="23"/>
        <v>0.00296735905044524</v>
      </c>
      <c r="I207">
        <f t="shared" si="24"/>
        <v>0.0615384615384615</v>
      </c>
      <c r="J207">
        <f t="shared" si="25"/>
        <v>0.00368172459731133</v>
      </c>
      <c r="K207">
        <f t="shared" si="26"/>
        <v>0.0107329842931938</v>
      </c>
      <c r="L207">
        <f t="shared" si="27"/>
        <v>-0.00712830957230143</v>
      </c>
      <c r="M207">
        <f t="shared" si="28"/>
        <v>0.134706814580032</v>
      </c>
      <c r="N207" s="16"/>
    </row>
    <row r="208" spans="1:14">
      <c r="A208" s="2">
        <v>43720</v>
      </c>
      <c r="B208" s="3">
        <v>10982.8</v>
      </c>
      <c r="C208" s="4">
        <v>48.9</v>
      </c>
      <c r="D208" s="4">
        <v>2082.75</v>
      </c>
      <c r="E208" s="4">
        <v>384.2</v>
      </c>
      <c r="F208" s="4">
        <v>240.75</v>
      </c>
      <c r="G208" s="4">
        <v>67.95</v>
      </c>
      <c r="H208">
        <f t="shared" si="23"/>
        <v>-0.00479353371331238</v>
      </c>
      <c r="I208">
        <f t="shared" si="24"/>
        <v>0.0124223602484472</v>
      </c>
      <c r="J208">
        <f t="shared" si="25"/>
        <v>0.00526099862441784</v>
      </c>
      <c r="K208">
        <f t="shared" si="26"/>
        <v>-0.00492100492100501</v>
      </c>
      <c r="L208">
        <f t="shared" si="27"/>
        <v>-0.0123076923076923</v>
      </c>
      <c r="M208">
        <f t="shared" si="28"/>
        <v>-0.0509776536312848</v>
      </c>
      <c r="N208" s="15"/>
    </row>
    <row r="209" spans="1:14">
      <c r="A209" s="5">
        <v>43721</v>
      </c>
      <c r="B209" s="3">
        <v>11075.9</v>
      </c>
      <c r="C209" s="6">
        <v>50.25</v>
      </c>
      <c r="D209" s="6">
        <v>2083.85</v>
      </c>
      <c r="E209" s="6">
        <v>408.55</v>
      </c>
      <c r="F209" s="6">
        <v>239.9</v>
      </c>
      <c r="G209" s="6">
        <v>68.55</v>
      </c>
      <c r="H209">
        <f t="shared" si="23"/>
        <v>0.00847689113887172</v>
      </c>
      <c r="I209">
        <f t="shared" si="24"/>
        <v>0.0276073619631902</v>
      </c>
      <c r="J209">
        <f t="shared" si="25"/>
        <v>0.00052814788140675</v>
      </c>
      <c r="K209">
        <f t="shared" si="26"/>
        <v>0.0633784487246227</v>
      </c>
      <c r="L209">
        <f t="shared" si="27"/>
        <v>-0.00353063343717547</v>
      </c>
      <c r="M209">
        <f t="shared" si="28"/>
        <v>0.0088300220750551</v>
      </c>
      <c r="N209" s="16"/>
    </row>
    <row r="210" spans="1:14">
      <c r="A210" s="2">
        <v>43724</v>
      </c>
      <c r="B210" s="3">
        <v>11003.5</v>
      </c>
      <c r="C210" s="4">
        <v>55.55</v>
      </c>
      <c r="D210" s="4">
        <v>2046.75</v>
      </c>
      <c r="E210" s="4">
        <v>380</v>
      </c>
      <c r="F210" s="4">
        <v>239.4</v>
      </c>
      <c r="G210" s="4">
        <v>67.05</v>
      </c>
      <c r="H210">
        <f t="shared" si="23"/>
        <v>-0.00653671484935758</v>
      </c>
      <c r="I210">
        <f t="shared" si="24"/>
        <v>0.10547263681592</v>
      </c>
      <c r="J210">
        <f t="shared" si="25"/>
        <v>-0.0178035847109916</v>
      </c>
      <c r="K210">
        <f t="shared" si="26"/>
        <v>-0.0698812874801126</v>
      </c>
      <c r="L210">
        <f t="shared" si="27"/>
        <v>-0.00208420175072947</v>
      </c>
      <c r="M210">
        <f t="shared" si="28"/>
        <v>-0.0218818380743982</v>
      </c>
      <c r="N210" s="15"/>
    </row>
    <row r="211" spans="1:14">
      <c r="A211" s="5">
        <v>43725</v>
      </c>
      <c r="B211" s="3">
        <v>10817.6</v>
      </c>
      <c r="C211" s="6">
        <v>54.85</v>
      </c>
      <c r="D211" s="6">
        <v>1996.25</v>
      </c>
      <c r="E211" s="6">
        <v>368.75</v>
      </c>
      <c r="F211" s="6">
        <v>237.2</v>
      </c>
      <c r="G211" s="6">
        <v>65.1</v>
      </c>
      <c r="H211">
        <f t="shared" si="23"/>
        <v>-0.0168946244376789</v>
      </c>
      <c r="I211">
        <f t="shared" si="24"/>
        <v>-0.0126012601260125</v>
      </c>
      <c r="J211">
        <f t="shared" si="25"/>
        <v>-0.0246732624893123</v>
      </c>
      <c r="K211">
        <f t="shared" si="26"/>
        <v>-0.0296052631578947</v>
      </c>
      <c r="L211">
        <f t="shared" si="27"/>
        <v>-0.00918964076858821</v>
      </c>
      <c r="M211">
        <f t="shared" si="28"/>
        <v>-0.029082774049217</v>
      </c>
      <c r="N211" s="16"/>
    </row>
    <row r="212" spans="1:14">
      <c r="A212" s="2">
        <v>43726</v>
      </c>
      <c r="B212" s="3">
        <v>10840.65</v>
      </c>
      <c r="C212" s="4">
        <v>53.05</v>
      </c>
      <c r="D212" s="4">
        <v>1988.3</v>
      </c>
      <c r="E212" s="4">
        <v>382.1</v>
      </c>
      <c r="F212" s="4">
        <v>239.25</v>
      </c>
      <c r="G212" s="4">
        <v>64.1</v>
      </c>
      <c r="H212">
        <f t="shared" si="23"/>
        <v>0.00213078686584818</v>
      </c>
      <c r="I212">
        <f t="shared" si="24"/>
        <v>-0.03281677301732</v>
      </c>
      <c r="J212">
        <f t="shared" si="25"/>
        <v>-0.00398246712586101</v>
      </c>
      <c r="K212">
        <f t="shared" si="26"/>
        <v>0.0362033898305085</v>
      </c>
      <c r="L212">
        <f t="shared" si="27"/>
        <v>0.00864249578414845</v>
      </c>
      <c r="M212">
        <f t="shared" si="28"/>
        <v>-0.0153609831029186</v>
      </c>
      <c r="N212" s="15"/>
    </row>
    <row r="213" spans="1:14">
      <c r="A213" s="5">
        <v>43727</v>
      </c>
      <c r="B213" s="3">
        <v>10704.8</v>
      </c>
      <c r="C213" s="6">
        <v>50.15</v>
      </c>
      <c r="D213" s="6">
        <v>1974.6</v>
      </c>
      <c r="E213" s="6">
        <v>379.85</v>
      </c>
      <c r="F213" s="6">
        <v>236.7</v>
      </c>
      <c r="G213" s="6">
        <v>54.1</v>
      </c>
      <c r="H213">
        <f t="shared" si="23"/>
        <v>-0.012531536393113</v>
      </c>
      <c r="I213">
        <f t="shared" si="24"/>
        <v>-0.0546654099905749</v>
      </c>
      <c r="J213">
        <f t="shared" si="25"/>
        <v>-0.00689030830357594</v>
      </c>
      <c r="K213">
        <f t="shared" si="26"/>
        <v>-0.00588851086103114</v>
      </c>
      <c r="L213">
        <f t="shared" si="27"/>
        <v>-0.0106583072100314</v>
      </c>
      <c r="M213">
        <f t="shared" si="28"/>
        <v>-0.15600624024961</v>
      </c>
      <c r="N213" s="16"/>
    </row>
    <row r="214" spans="1:14">
      <c r="A214" s="2">
        <v>43728</v>
      </c>
      <c r="B214" s="3">
        <v>11274.2</v>
      </c>
      <c r="C214" s="4">
        <v>51.6</v>
      </c>
      <c r="D214" s="4">
        <v>2049.3</v>
      </c>
      <c r="E214" s="4">
        <v>403.85</v>
      </c>
      <c r="F214" s="4">
        <v>238.05</v>
      </c>
      <c r="G214" s="4">
        <v>55.5</v>
      </c>
      <c r="H214">
        <f t="shared" si="23"/>
        <v>0.0531910918466484</v>
      </c>
      <c r="I214">
        <f t="shared" si="24"/>
        <v>0.028913260219342</v>
      </c>
      <c r="J214">
        <f t="shared" si="25"/>
        <v>0.037830446672744</v>
      </c>
      <c r="K214">
        <f t="shared" si="26"/>
        <v>0.0631828353297354</v>
      </c>
      <c r="L214">
        <f t="shared" si="27"/>
        <v>0.00570342205323204</v>
      </c>
      <c r="M214">
        <f t="shared" si="28"/>
        <v>0.0258780036968576</v>
      </c>
      <c r="N214" s="15"/>
    </row>
    <row r="215" spans="1:14">
      <c r="A215" s="5">
        <v>43731</v>
      </c>
      <c r="B215" s="3">
        <v>11600.2</v>
      </c>
      <c r="C215" s="6">
        <v>52.2</v>
      </c>
      <c r="D215" s="6">
        <v>2162</v>
      </c>
      <c r="E215" s="6">
        <v>450.85</v>
      </c>
      <c r="F215" s="6">
        <v>254.85</v>
      </c>
      <c r="G215" s="6">
        <v>55.45</v>
      </c>
      <c r="H215">
        <f t="shared" si="23"/>
        <v>0.028915577158468</v>
      </c>
      <c r="I215">
        <f t="shared" si="24"/>
        <v>0.0116279069767442</v>
      </c>
      <c r="J215">
        <f t="shared" si="25"/>
        <v>0.0549943883277216</v>
      </c>
      <c r="K215">
        <f t="shared" si="26"/>
        <v>0.116379844001486</v>
      </c>
      <c r="L215">
        <f t="shared" si="27"/>
        <v>0.0705734089477</v>
      </c>
      <c r="M215">
        <f t="shared" si="28"/>
        <v>-0.00090090090090085</v>
      </c>
      <c r="N215" s="16"/>
    </row>
    <row r="216" spans="1:14">
      <c r="A216" s="2">
        <v>43732</v>
      </c>
      <c r="B216" s="3">
        <v>11588.2</v>
      </c>
      <c r="C216" s="4">
        <v>52.7</v>
      </c>
      <c r="D216" s="4">
        <v>2130</v>
      </c>
      <c r="E216" s="4">
        <v>461.3</v>
      </c>
      <c r="F216" s="4">
        <v>256</v>
      </c>
      <c r="G216" s="4">
        <v>56.05</v>
      </c>
      <c r="H216">
        <f t="shared" si="23"/>
        <v>-0.00103446492301857</v>
      </c>
      <c r="I216">
        <f t="shared" si="24"/>
        <v>0.00957854406130268</v>
      </c>
      <c r="J216">
        <f t="shared" si="25"/>
        <v>-0.0148011100832562</v>
      </c>
      <c r="K216">
        <f t="shared" si="26"/>
        <v>0.0231784407230786</v>
      </c>
      <c r="L216">
        <f t="shared" si="27"/>
        <v>0.00451245830880913</v>
      </c>
      <c r="M216">
        <f t="shared" si="28"/>
        <v>0.0108205590622181</v>
      </c>
      <c r="N216" s="15"/>
    </row>
    <row r="217" spans="1:14">
      <c r="A217" s="5">
        <v>43733</v>
      </c>
      <c r="B217" s="3">
        <v>11440.2</v>
      </c>
      <c r="C217" s="6">
        <v>52.55</v>
      </c>
      <c r="D217" s="6">
        <v>2069.95</v>
      </c>
      <c r="E217" s="6">
        <v>465.2</v>
      </c>
      <c r="F217" s="6">
        <v>247.55</v>
      </c>
      <c r="G217" s="6">
        <v>53.7</v>
      </c>
      <c r="H217">
        <f t="shared" si="23"/>
        <v>-0.0127716125023731</v>
      </c>
      <c r="I217">
        <f t="shared" si="24"/>
        <v>-0.00284629981024679</v>
      </c>
      <c r="J217">
        <f t="shared" si="25"/>
        <v>-0.0281924882629109</v>
      </c>
      <c r="K217">
        <f t="shared" si="26"/>
        <v>0.00845436809017988</v>
      </c>
      <c r="L217">
        <f t="shared" si="27"/>
        <v>-0.0330078125</v>
      </c>
      <c r="M217">
        <f t="shared" si="28"/>
        <v>-0.0419268510258697</v>
      </c>
      <c r="N217" s="16"/>
    </row>
    <row r="218" spans="1:14">
      <c r="A218" s="2">
        <v>43734</v>
      </c>
      <c r="B218" s="3">
        <v>11571.2</v>
      </c>
      <c r="C218" s="4">
        <v>59.15</v>
      </c>
      <c r="D218" s="4">
        <v>2063.2</v>
      </c>
      <c r="E218" s="4">
        <v>480.05</v>
      </c>
      <c r="F218" s="4">
        <v>250.4</v>
      </c>
      <c r="G218" s="4">
        <v>51.05</v>
      </c>
      <c r="H218">
        <f t="shared" si="23"/>
        <v>0.0114508487613853</v>
      </c>
      <c r="I218">
        <f t="shared" si="24"/>
        <v>0.125594671741199</v>
      </c>
      <c r="J218">
        <f t="shared" si="25"/>
        <v>-0.00326094833208532</v>
      </c>
      <c r="K218">
        <f t="shared" si="26"/>
        <v>0.0319217540842649</v>
      </c>
      <c r="L218">
        <f t="shared" si="27"/>
        <v>0.0115128256917794</v>
      </c>
      <c r="M218">
        <f t="shared" si="28"/>
        <v>-0.0493482309124768</v>
      </c>
      <c r="N218" s="15"/>
    </row>
    <row r="219" spans="1:14">
      <c r="A219" s="5">
        <v>43735</v>
      </c>
      <c r="B219" s="3">
        <v>11512.4</v>
      </c>
      <c r="C219" s="6">
        <v>57.35</v>
      </c>
      <c r="D219" s="6">
        <v>2035.9</v>
      </c>
      <c r="E219" s="6">
        <v>469.8</v>
      </c>
      <c r="F219" s="6">
        <v>252.95</v>
      </c>
      <c r="G219" s="6">
        <v>48.75</v>
      </c>
      <c r="H219">
        <f t="shared" si="23"/>
        <v>-0.00508158185840717</v>
      </c>
      <c r="I219">
        <f t="shared" si="24"/>
        <v>-0.0304311073541842</v>
      </c>
      <c r="J219">
        <f t="shared" si="25"/>
        <v>-0.0132318728189219</v>
      </c>
      <c r="K219">
        <f t="shared" si="26"/>
        <v>-0.021351942505989</v>
      </c>
      <c r="L219">
        <f t="shared" si="27"/>
        <v>0.0101837060702875</v>
      </c>
      <c r="M219">
        <f t="shared" si="28"/>
        <v>-0.0450538687561214</v>
      </c>
      <c r="N219" s="16"/>
    </row>
    <row r="220" spans="1:14">
      <c r="A220" s="2">
        <v>43738</v>
      </c>
      <c r="B220" s="3">
        <v>11474.45</v>
      </c>
      <c r="C220" s="4">
        <v>58.25</v>
      </c>
      <c r="D220" s="4">
        <v>1977.05</v>
      </c>
      <c r="E220" s="4">
        <v>470.1</v>
      </c>
      <c r="F220" s="4">
        <v>259.85</v>
      </c>
      <c r="G220" s="4">
        <v>41.4</v>
      </c>
      <c r="H220">
        <f t="shared" si="23"/>
        <v>-0.00329644557173126</v>
      </c>
      <c r="I220">
        <f t="shared" si="24"/>
        <v>0.015693112467306</v>
      </c>
      <c r="J220">
        <f t="shared" si="25"/>
        <v>-0.0289061348789234</v>
      </c>
      <c r="K220">
        <f t="shared" si="26"/>
        <v>0.00063856960408687</v>
      </c>
      <c r="L220">
        <f t="shared" si="27"/>
        <v>0.027278118205179</v>
      </c>
      <c r="M220">
        <f t="shared" si="28"/>
        <v>-0.150769230769231</v>
      </c>
      <c r="N220" s="15"/>
    </row>
    <row r="221" spans="3:14">
      <c r="C221" s="31"/>
      <c r="D221" s="31" t="s">
        <v>16</v>
      </c>
      <c r="E221" s="31" t="s">
        <v>16</v>
      </c>
      <c r="F221" s="31" t="s">
        <v>16</v>
      </c>
      <c r="G221" s="31" t="s">
        <v>16</v>
      </c>
      <c r="H221" s="32"/>
      <c r="I221" s="32"/>
      <c r="J221" s="32"/>
      <c r="K221" s="32"/>
      <c r="L221" s="32"/>
      <c r="M221" s="32"/>
      <c r="N221" s="32"/>
    </row>
  </sheetData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0"/>
  <sheetViews>
    <sheetView workbookViewId="0">
      <selection activeCell="S14" sqref="S14"/>
    </sheetView>
  </sheetViews>
  <sheetFormatPr defaultColWidth="9" defaultRowHeight="14.4"/>
  <cols>
    <col min="1" max="1" width="10" customWidth="1"/>
    <col min="8" max="8" width="10" customWidth="1"/>
    <col min="15" max="15" width="13.287037037037" customWidth="1"/>
    <col min="16" max="16" width="25.8518518518519" customWidth="1"/>
    <col min="21" max="21" width="13.4259259259259" customWidth="1"/>
    <col min="22" max="22" width="21.8518518518519" customWidth="1"/>
    <col min="26" max="26" width="15.8518518518519" customWidth="1"/>
  </cols>
  <sheetData>
    <row r="1" ht="15.9" spans="1:19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0</v>
      </c>
      <c r="I1" t="s">
        <v>33</v>
      </c>
      <c r="J1" t="s">
        <v>59</v>
      </c>
      <c r="K1" t="s">
        <v>60</v>
      </c>
      <c r="L1" t="s">
        <v>61</v>
      </c>
      <c r="M1" t="s">
        <v>62</v>
      </c>
      <c r="N1" t="s">
        <v>64</v>
      </c>
      <c r="P1" s="7" t="s">
        <v>68</v>
      </c>
      <c r="S1" s="7"/>
    </row>
    <row r="2" ht="15.9" spans="1:14">
      <c r="A2" s="2">
        <v>43413</v>
      </c>
      <c r="B2" s="3">
        <v>10585.2</v>
      </c>
      <c r="C2" s="4">
        <v>45.25</v>
      </c>
      <c r="D2" s="4">
        <v>1816.1</v>
      </c>
      <c r="E2" s="4">
        <v>296.85</v>
      </c>
      <c r="F2" s="4">
        <v>277.25</v>
      </c>
      <c r="G2" s="4">
        <v>227.9</v>
      </c>
      <c r="H2" s="2">
        <v>43413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</row>
    <row r="3" ht="15.15" spans="1:23">
      <c r="A3" s="5">
        <v>43416</v>
      </c>
      <c r="B3" s="3">
        <v>10482.2</v>
      </c>
      <c r="C3" s="6">
        <v>43.1</v>
      </c>
      <c r="D3" s="6">
        <v>1795.9</v>
      </c>
      <c r="E3" s="6">
        <v>291.2</v>
      </c>
      <c r="F3" s="6">
        <v>273.85</v>
      </c>
      <c r="G3" s="6">
        <v>223.05</v>
      </c>
      <c r="H3" s="5">
        <v>43416</v>
      </c>
      <c r="I3">
        <f t="shared" ref="I3:N3" si="0">(B3-B2)/B2</f>
        <v>-0.0097305672070438</v>
      </c>
      <c r="J3">
        <f t="shared" si="0"/>
        <v>-0.0475138121546961</v>
      </c>
      <c r="K3">
        <f t="shared" si="0"/>
        <v>-0.0111227355321843</v>
      </c>
      <c r="L3">
        <f t="shared" si="0"/>
        <v>-0.0190331817416205</v>
      </c>
      <c r="M3">
        <f t="shared" si="0"/>
        <v>-0.0122633002705139</v>
      </c>
      <c r="N3">
        <f t="shared" si="0"/>
        <v>-0.0212812637121544</v>
      </c>
      <c r="P3" s="8"/>
      <c r="Q3" s="8" t="s">
        <v>69</v>
      </c>
      <c r="R3" s="10" t="s">
        <v>70</v>
      </c>
      <c r="S3" s="10" t="s">
        <v>59</v>
      </c>
      <c r="T3" s="10" t="s">
        <v>60</v>
      </c>
      <c r="U3" s="10" t="s">
        <v>61</v>
      </c>
      <c r="V3" s="10" t="s">
        <v>62</v>
      </c>
      <c r="W3" s="10" t="s">
        <v>64</v>
      </c>
    </row>
    <row r="4" spans="1:23">
      <c r="A4" s="2">
        <v>43417</v>
      </c>
      <c r="B4" s="3">
        <v>10582.5</v>
      </c>
      <c r="C4" s="4">
        <v>42.1</v>
      </c>
      <c r="D4" s="4">
        <v>1824.7</v>
      </c>
      <c r="E4" s="4">
        <v>303.15</v>
      </c>
      <c r="F4" s="4">
        <v>276.85</v>
      </c>
      <c r="G4" s="4">
        <v>225.45</v>
      </c>
      <c r="H4" s="2">
        <v>43417</v>
      </c>
      <c r="I4">
        <f t="shared" ref="I4:I67" si="1">(B4-B3)/B3</f>
        <v>0.00956860201102815</v>
      </c>
      <c r="J4">
        <f t="shared" ref="J4:J67" si="2">(C4-C3)/C3</f>
        <v>-0.0232018561484919</v>
      </c>
      <c r="K4">
        <f t="shared" ref="K4:K67" si="3">(D4-D3)/D3</f>
        <v>0.0160365276463054</v>
      </c>
      <c r="L4">
        <f t="shared" ref="L4:L67" si="4">(E4-E3)/E3</f>
        <v>0.0410370879120879</v>
      </c>
      <c r="M4">
        <f t="shared" ref="M4:M67" si="5">(F4-F3)/F3</f>
        <v>0.0109549023187877</v>
      </c>
      <c r="N4">
        <f t="shared" ref="N4:N67" si="6">(G4-G3)/G3</f>
        <v>0.0107599193006051</v>
      </c>
      <c r="P4" s="8" t="s">
        <v>59</v>
      </c>
      <c r="Q4" s="11">
        <f>AVERAGE(J3:J220)*252</f>
        <v>0.440033294981731</v>
      </c>
      <c r="R4" s="10" t="s">
        <v>59</v>
      </c>
      <c r="S4" s="10">
        <f>VARP('calcuate optimal risky portfol.'!$J$2:$J$220)</f>
        <v>0.001215754918214</v>
      </c>
      <c r="T4" s="10">
        <v>9.63385012157049e-5</v>
      </c>
      <c r="U4" s="10">
        <v>0.000110428540862116</v>
      </c>
      <c r="V4" s="10">
        <v>9.13857408358873e-5</v>
      </c>
      <c r="W4" s="10">
        <v>0.000477333664201593</v>
      </c>
    </row>
    <row r="5" spans="1:23">
      <c r="A5" s="5">
        <v>43418</v>
      </c>
      <c r="B5" s="3">
        <v>10576.3</v>
      </c>
      <c r="C5" s="6">
        <v>42.7</v>
      </c>
      <c r="D5" s="6">
        <v>1839.15</v>
      </c>
      <c r="E5" s="6">
        <v>315.95</v>
      </c>
      <c r="F5" s="6">
        <v>276.45</v>
      </c>
      <c r="G5" s="6">
        <v>222.4</v>
      </c>
      <c r="H5" s="5">
        <v>43418</v>
      </c>
      <c r="I5">
        <f t="shared" si="1"/>
        <v>-0.000585872903378288</v>
      </c>
      <c r="J5">
        <f t="shared" si="2"/>
        <v>0.0142517814726841</v>
      </c>
      <c r="K5">
        <f t="shared" si="3"/>
        <v>0.00791910999068342</v>
      </c>
      <c r="L5">
        <f t="shared" si="4"/>
        <v>0.0422233217878938</v>
      </c>
      <c r="M5">
        <f t="shared" si="5"/>
        <v>-0.0014448257178979</v>
      </c>
      <c r="N5">
        <f t="shared" si="6"/>
        <v>-0.0135284985584386</v>
      </c>
      <c r="P5" s="8" t="s">
        <v>60</v>
      </c>
      <c r="Q5" s="11">
        <f>AVERAGE(K3:K220)*252</f>
        <v>0.128505267589641</v>
      </c>
      <c r="R5" s="10" t="s">
        <v>60</v>
      </c>
      <c r="S5" s="10">
        <v>9.63385012157049e-5</v>
      </c>
      <c r="T5" s="10">
        <f>VARP('calcuate optimal risky portfol.'!$K$2:$K$220)</f>
        <v>0.000241257937669163</v>
      </c>
      <c r="U5" s="10">
        <v>9.73807270496774e-5</v>
      </c>
      <c r="V5" s="10">
        <v>8.11257785018392e-5</v>
      </c>
      <c r="W5" s="10">
        <v>9.17674037028256e-5</v>
      </c>
    </row>
    <row r="6" spans="1:23">
      <c r="A6" s="2">
        <v>43419</v>
      </c>
      <c r="B6" s="3">
        <v>10616.7</v>
      </c>
      <c r="C6" s="4">
        <v>43.35</v>
      </c>
      <c r="D6" s="4">
        <v>1853.6</v>
      </c>
      <c r="E6" s="4">
        <v>321.85</v>
      </c>
      <c r="F6" s="4">
        <v>274.5</v>
      </c>
      <c r="G6" s="4">
        <v>205.85</v>
      </c>
      <c r="H6" s="2">
        <v>43419</v>
      </c>
      <c r="I6">
        <f t="shared" si="1"/>
        <v>0.00381986138819828</v>
      </c>
      <c r="J6">
        <f t="shared" si="2"/>
        <v>0.0152224824355972</v>
      </c>
      <c r="K6">
        <f t="shared" si="3"/>
        <v>0.00785689041133122</v>
      </c>
      <c r="L6">
        <f t="shared" si="4"/>
        <v>0.0186738407975947</v>
      </c>
      <c r="M6">
        <f t="shared" si="5"/>
        <v>-0.00705371676614212</v>
      </c>
      <c r="N6">
        <f t="shared" si="6"/>
        <v>-0.0744154676258993</v>
      </c>
      <c r="P6" s="8" t="s">
        <v>61</v>
      </c>
      <c r="Q6" s="11">
        <f>AVERAGE(L3:L220)*252</f>
        <v>0.602702946569988</v>
      </c>
      <c r="R6" s="10" t="s">
        <v>61</v>
      </c>
      <c r="S6" s="10">
        <v>0.000110428540862116</v>
      </c>
      <c r="T6" s="10">
        <v>9.73807270496774e-5</v>
      </c>
      <c r="U6" s="10">
        <f>VARP('calcuate optimal risky portfol.'!$L$2:$L$220)</f>
        <v>0.000565160857820653</v>
      </c>
      <c r="V6" s="10">
        <v>8.94516292955843e-5</v>
      </c>
      <c r="W6" s="10">
        <v>0.000168766545097229</v>
      </c>
    </row>
    <row r="7" spans="1:23">
      <c r="A7" s="5">
        <v>43420</v>
      </c>
      <c r="B7" s="3">
        <v>10682.2</v>
      </c>
      <c r="C7" s="6">
        <v>42.35</v>
      </c>
      <c r="D7" s="6">
        <v>1889</v>
      </c>
      <c r="E7" s="6">
        <v>322.05</v>
      </c>
      <c r="F7" s="6">
        <v>276.55</v>
      </c>
      <c r="G7" s="6">
        <v>191</v>
      </c>
      <c r="H7" s="5">
        <v>43420</v>
      </c>
      <c r="I7">
        <f t="shared" si="1"/>
        <v>0.006169525370407</v>
      </c>
      <c r="J7">
        <f t="shared" si="2"/>
        <v>-0.0230680507497117</v>
      </c>
      <c r="K7">
        <f t="shared" si="3"/>
        <v>0.01909797151489</v>
      </c>
      <c r="L7">
        <f t="shared" si="4"/>
        <v>0.000621407487960195</v>
      </c>
      <c r="M7">
        <f t="shared" si="5"/>
        <v>0.00746812386156653</v>
      </c>
      <c r="N7">
        <f t="shared" si="6"/>
        <v>-0.0721399076997814</v>
      </c>
      <c r="P7" s="8" t="s">
        <v>62</v>
      </c>
      <c r="Q7" s="11">
        <f>AVERAGE(M3:M220)*252</f>
        <v>-0.0535842229757123</v>
      </c>
      <c r="R7" s="10" t="s">
        <v>62</v>
      </c>
      <c r="S7" s="10">
        <v>9.13857408358873e-5</v>
      </c>
      <c r="T7" s="10">
        <v>8.11257785018392e-5</v>
      </c>
      <c r="U7" s="10">
        <v>8.94516292955843e-5</v>
      </c>
      <c r="V7" s="10">
        <f>VARP('calcuate optimal risky portfol.'!$M$2:$M$220)</f>
        <v>0.000169790592018284</v>
      </c>
      <c r="W7" s="10">
        <v>0.000133571190695304</v>
      </c>
    </row>
    <row r="8" spans="1:23">
      <c r="A8" s="2">
        <v>43423</v>
      </c>
      <c r="B8" s="3">
        <v>10763.4</v>
      </c>
      <c r="C8" s="4">
        <v>41.25</v>
      </c>
      <c r="D8" s="4">
        <v>1899.35</v>
      </c>
      <c r="E8" s="4">
        <v>322.95</v>
      </c>
      <c r="F8" s="4">
        <v>284.5</v>
      </c>
      <c r="G8" s="4">
        <v>204.8</v>
      </c>
      <c r="H8" s="2">
        <v>43423</v>
      </c>
      <c r="I8">
        <f t="shared" si="1"/>
        <v>0.00760143041695521</v>
      </c>
      <c r="J8">
        <f t="shared" si="2"/>
        <v>-0.025974025974026</v>
      </c>
      <c r="K8">
        <f t="shared" si="3"/>
        <v>0.00547908946532552</v>
      </c>
      <c r="L8">
        <f t="shared" si="4"/>
        <v>0.00279459711224958</v>
      </c>
      <c r="M8">
        <f t="shared" si="5"/>
        <v>0.0287470620141023</v>
      </c>
      <c r="N8">
        <f t="shared" si="6"/>
        <v>0.0722513089005236</v>
      </c>
      <c r="P8" s="8" t="s">
        <v>64</v>
      </c>
      <c r="Q8" s="11">
        <f>AVERAGE(N3:N220)*252</f>
        <v>-1.6039045993316</v>
      </c>
      <c r="R8" s="10" t="s">
        <v>64</v>
      </c>
      <c r="S8" s="10">
        <v>0.000477333664201593</v>
      </c>
      <c r="T8" s="10">
        <v>9.17674037028256e-5</v>
      </c>
      <c r="U8" s="10">
        <v>0.000168766545097229</v>
      </c>
      <c r="V8" s="10">
        <v>0.000133571190695304</v>
      </c>
      <c r="W8" s="10">
        <f>VARP('calcuate optimal risky portfol.'!$N$2:$N$220)</f>
        <v>0.0027987502564015</v>
      </c>
    </row>
    <row r="9" spans="1:14">
      <c r="A9" s="5">
        <v>43424</v>
      </c>
      <c r="B9" s="3">
        <v>10656.2</v>
      </c>
      <c r="C9" s="6">
        <v>41.45</v>
      </c>
      <c r="D9" s="6">
        <v>1876.8</v>
      </c>
      <c r="E9" s="6">
        <v>322.9</v>
      </c>
      <c r="F9" s="6">
        <v>283.85</v>
      </c>
      <c r="G9" s="6">
        <v>192.1</v>
      </c>
      <c r="H9" s="5">
        <v>43424</v>
      </c>
      <c r="I9">
        <f t="shared" si="1"/>
        <v>-0.00995967816860833</v>
      </c>
      <c r="J9">
        <f t="shared" si="2"/>
        <v>0.00484848484848492</v>
      </c>
      <c r="K9">
        <f t="shared" si="3"/>
        <v>-0.0118724826914471</v>
      </c>
      <c r="L9">
        <f t="shared" si="4"/>
        <v>-0.000154822727976502</v>
      </c>
      <c r="M9">
        <f t="shared" si="5"/>
        <v>-0.00228471001757461</v>
      </c>
      <c r="N9">
        <f t="shared" si="6"/>
        <v>-0.0620117187500001</v>
      </c>
    </row>
    <row r="10" spans="1:14">
      <c r="A10" s="2">
        <v>43425</v>
      </c>
      <c r="B10" s="3">
        <v>10600.05</v>
      </c>
      <c r="C10" s="4">
        <v>43.5</v>
      </c>
      <c r="D10" s="4">
        <v>1868.15</v>
      </c>
      <c r="E10" s="4">
        <v>326.6</v>
      </c>
      <c r="F10" s="4">
        <v>281.75</v>
      </c>
      <c r="G10" s="4">
        <v>198.15</v>
      </c>
      <c r="H10" s="2">
        <v>43425</v>
      </c>
      <c r="I10">
        <f t="shared" si="1"/>
        <v>-0.00526923293481743</v>
      </c>
      <c r="J10">
        <f t="shared" si="2"/>
        <v>0.0494571773220747</v>
      </c>
      <c r="K10">
        <f t="shared" si="3"/>
        <v>-0.00460890878090359</v>
      </c>
      <c r="L10">
        <f t="shared" si="4"/>
        <v>0.0114586559306288</v>
      </c>
      <c r="M10">
        <f t="shared" si="5"/>
        <v>-0.00739827373612832</v>
      </c>
      <c r="N10">
        <f t="shared" si="6"/>
        <v>0.0314940135346174</v>
      </c>
    </row>
    <row r="11" spans="1:14">
      <c r="A11" s="5">
        <v>43426</v>
      </c>
      <c r="B11" s="3">
        <v>10526.75</v>
      </c>
      <c r="C11" s="6">
        <v>45.65</v>
      </c>
      <c r="D11" s="6">
        <v>1873.7</v>
      </c>
      <c r="E11" s="6">
        <v>320.1</v>
      </c>
      <c r="F11" s="6">
        <v>280.5</v>
      </c>
      <c r="G11" s="6">
        <v>195.55</v>
      </c>
      <c r="H11" s="5">
        <v>43426</v>
      </c>
      <c r="I11">
        <f t="shared" si="1"/>
        <v>-0.00691506172140691</v>
      </c>
      <c r="J11">
        <f t="shared" si="2"/>
        <v>0.0494252873563218</v>
      </c>
      <c r="K11">
        <f t="shared" si="3"/>
        <v>0.00297085351818642</v>
      </c>
      <c r="L11">
        <f t="shared" si="4"/>
        <v>-0.0199020208205756</v>
      </c>
      <c r="M11">
        <f t="shared" si="5"/>
        <v>-0.00443655723158829</v>
      </c>
      <c r="N11">
        <f t="shared" si="6"/>
        <v>-0.0131213726974514</v>
      </c>
    </row>
    <row r="12" spans="1:14">
      <c r="A12" s="2">
        <v>43430</v>
      </c>
      <c r="B12" s="3">
        <v>10628.6</v>
      </c>
      <c r="C12" s="4">
        <v>47.9</v>
      </c>
      <c r="D12" s="4">
        <v>1884.65</v>
      </c>
      <c r="E12" s="4">
        <v>327.35</v>
      </c>
      <c r="F12" s="4">
        <v>285.65</v>
      </c>
      <c r="G12" s="4">
        <v>187.9</v>
      </c>
      <c r="H12" s="2">
        <v>43430</v>
      </c>
      <c r="I12">
        <f t="shared" si="1"/>
        <v>0.00967535089177575</v>
      </c>
      <c r="J12">
        <f t="shared" si="2"/>
        <v>0.0492880613362541</v>
      </c>
      <c r="K12">
        <f t="shared" si="3"/>
        <v>0.00584405187596736</v>
      </c>
      <c r="L12">
        <f t="shared" si="4"/>
        <v>0.0226491721337082</v>
      </c>
      <c r="M12">
        <f t="shared" si="5"/>
        <v>0.0183600713012477</v>
      </c>
      <c r="N12">
        <f t="shared" si="6"/>
        <v>-0.0391204295576579</v>
      </c>
    </row>
    <row r="13" ht="15.15" spans="1:14">
      <c r="A13" s="5">
        <v>43431</v>
      </c>
      <c r="B13" s="3">
        <v>10685.6</v>
      </c>
      <c r="C13" s="6">
        <v>49.45</v>
      </c>
      <c r="D13" s="6">
        <v>1901.7</v>
      </c>
      <c r="E13" s="6">
        <v>335.5</v>
      </c>
      <c r="F13" s="6">
        <v>284.85</v>
      </c>
      <c r="G13" s="6">
        <v>182.65</v>
      </c>
      <c r="H13" s="5">
        <v>43431</v>
      </c>
      <c r="I13">
        <f t="shared" si="1"/>
        <v>0.00536288880943868</v>
      </c>
      <c r="J13">
        <f t="shared" si="2"/>
        <v>0.0323590814196243</v>
      </c>
      <c r="K13">
        <f t="shared" si="3"/>
        <v>0.00904677261029897</v>
      </c>
      <c r="L13">
        <f t="shared" si="4"/>
        <v>0.0248968993432106</v>
      </c>
      <c r="M13">
        <f t="shared" si="5"/>
        <v>-0.00280063014178174</v>
      </c>
      <c r="N13">
        <f t="shared" si="6"/>
        <v>-0.0279403938265035</v>
      </c>
    </row>
    <row r="14" ht="15.9" spans="1:27">
      <c r="A14" s="2">
        <v>43432</v>
      </c>
      <c r="B14" s="3">
        <v>10728.85</v>
      </c>
      <c r="C14" s="4">
        <v>48.4</v>
      </c>
      <c r="D14" s="4">
        <v>1928</v>
      </c>
      <c r="E14" s="4">
        <v>320.15</v>
      </c>
      <c r="F14" s="4">
        <v>282.2</v>
      </c>
      <c r="G14" s="4">
        <v>162.1</v>
      </c>
      <c r="H14" s="2">
        <v>43432</v>
      </c>
      <c r="I14">
        <f t="shared" si="1"/>
        <v>0.00404750318185221</v>
      </c>
      <c r="J14">
        <f t="shared" si="2"/>
        <v>-0.0212335692618808</v>
      </c>
      <c r="K14">
        <f t="shared" si="3"/>
        <v>0.0138297312930536</v>
      </c>
      <c r="L14">
        <f t="shared" si="4"/>
        <v>-0.0457526080476901</v>
      </c>
      <c r="M14">
        <f t="shared" si="5"/>
        <v>-0.00930314200456392</v>
      </c>
      <c r="N14">
        <f t="shared" si="6"/>
        <v>-0.112510265535177</v>
      </c>
      <c r="T14" s="12" t="s">
        <v>71</v>
      </c>
      <c r="U14" s="12"/>
      <c r="V14" s="12"/>
      <c r="W14" s="12"/>
      <c r="X14" s="7"/>
      <c r="Y14" s="7"/>
      <c r="Z14" s="12"/>
      <c r="AA14" s="12"/>
    </row>
    <row r="15" ht="15.15" spans="1:26">
      <c r="A15" s="5">
        <v>43433</v>
      </c>
      <c r="B15" s="3">
        <v>10858.7</v>
      </c>
      <c r="C15" s="6">
        <v>47.45</v>
      </c>
      <c r="D15" s="6">
        <v>1956.3</v>
      </c>
      <c r="E15" s="6">
        <v>328.5</v>
      </c>
      <c r="F15" s="6">
        <v>287.55</v>
      </c>
      <c r="G15" s="6">
        <v>160.45</v>
      </c>
      <c r="H15" s="5">
        <v>43433</v>
      </c>
      <c r="I15">
        <f t="shared" si="1"/>
        <v>0.012102881483104</v>
      </c>
      <c r="J15">
        <f t="shared" si="2"/>
        <v>-0.0196280991735536</v>
      </c>
      <c r="K15">
        <f t="shared" si="3"/>
        <v>0.0146784232365145</v>
      </c>
      <c r="L15">
        <f t="shared" si="4"/>
        <v>0.0260815242854913</v>
      </c>
      <c r="M15">
        <f t="shared" si="5"/>
        <v>0.0189581856839122</v>
      </c>
      <c r="N15">
        <f t="shared" si="6"/>
        <v>-0.0101789019123998</v>
      </c>
      <c r="P15" s="9" t="s">
        <v>72</v>
      </c>
      <c r="Q15" s="9"/>
      <c r="V15" s="9" t="s">
        <v>73</v>
      </c>
      <c r="W15" s="9"/>
      <c r="X15" s="9"/>
      <c r="Y15" s="9"/>
      <c r="Z15" s="9"/>
    </row>
    <row r="16" spans="1:26">
      <c r="A16" s="2">
        <v>43434</v>
      </c>
      <c r="B16" s="3">
        <v>10876.75</v>
      </c>
      <c r="C16" s="4">
        <v>46.75</v>
      </c>
      <c r="D16" s="4">
        <v>1989</v>
      </c>
      <c r="E16" s="4">
        <v>324.4</v>
      </c>
      <c r="F16" s="4">
        <v>285.8</v>
      </c>
      <c r="G16" s="4">
        <v>169.8</v>
      </c>
      <c r="H16" s="2">
        <v>43434</v>
      </c>
      <c r="I16">
        <f t="shared" si="1"/>
        <v>0.00166226159669199</v>
      </c>
      <c r="J16">
        <f t="shared" si="2"/>
        <v>-0.0147523709167545</v>
      </c>
      <c r="K16">
        <f t="shared" si="3"/>
        <v>0.016715227725809</v>
      </c>
      <c r="L16">
        <f t="shared" si="4"/>
        <v>-0.0124809741248098</v>
      </c>
      <c r="M16">
        <f t="shared" si="5"/>
        <v>-0.00608589810467745</v>
      </c>
      <c r="N16">
        <f t="shared" si="6"/>
        <v>0.0582736054845748</v>
      </c>
      <c r="P16" s="9"/>
      <c r="Q16" s="9"/>
      <c r="V16" s="9"/>
      <c r="W16" s="9"/>
      <c r="X16" s="9"/>
      <c r="Y16" s="9"/>
      <c r="Z16" s="9"/>
    </row>
    <row r="17" spans="1:26">
      <c r="A17" s="5">
        <v>43437</v>
      </c>
      <c r="B17" s="3">
        <v>10883.75</v>
      </c>
      <c r="C17" s="6">
        <v>46.05</v>
      </c>
      <c r="D17" s="6">
        <v>1980.75</v>
      </c>
      <c r="E17" s="6">
        <v>323.95</v>
      </c>
      <c r="F17" s="6">
        <v>282.95</v>
      </c>
      <c r="G17" s="6">
        <v>178</v>
      </c>
      <c r="H17" s="5">
        <v>43437</v>
      </c>
      <c r="I17">
        <f t="shared" si="1"/>
        <v>0.000643574597191257</v>
      </c>
      <c r="J17">
        <f t="shared" si="2"/>
        <v>-0.0149732620320856</v>
      </c>
      <c r="K17">
        <f t="shared" si="3"/>
        <v>-0.00414781297134238</v>
      </c>
      <c r="L17">
        <f t="shared" si="4"/>
        <v>-0.00138717632552401</v>
      </c>
      <c r="M17">
        <f t="shared" si="5"/>
        <v>-0.00997200839748084</v>
      </c>
      <c r="N17">
        <f t="shared" si="6"/>
        <v>0.0482921083627797</v>
      </c>
      <c r="P17" s="9"/>
      <c r="Q17" s="9" t="s">
        <v>74</v>
      </c>
      <c r="V17" s="9"/>
      <c r="W17" s="9" t="s">
        <v>75</v>
      </c>
      <c r="X17" s="9"/>
      <c r="Y17" s="9"/>
      <c r="Z17" s="9"/>
    </row>
    <row r="18" spans="1:26">
      <c r="A18" s="2">
        <v>43438</v>
      </c>
      <c r="B18" s="3">
        <v>10869.5</v>
      </c>
      <c r="C18" s="4">
        <v>45.1</v>
      </c>
      <c r="D18" s="4">
        <v>1939.45</v>
      </c>
      <c r="E18" s="4">
        <v>333.7</v>
      </c>
      <c r="F18" s="4">
        <v>281.85</v>
      </c>
      <c r="G18" s="4">
        <v>176.5</v>
      </c>
      <c r="H18" s="2">
        <v>43438</v>
      </c>
      <c r="I18">
        <f t="shared" si="1"/>
        <v>-0.00130929137475594</v>
      </c>
      <c r="J18">
        <f t="shared" si="2"/>
        <v>-0.020629750271444</v>
      </c>
      <c r="K18">
        <f t="shared" si="3"/>
        <v>-0.020850687870756</v>
      </c>
      <c r="L18">
        <f t="shared" si="4"/>
        <v>0.0300972372279673</v>
      </c>
      <c r="M18">
        <f t="shared" si="5"/>
        <v>-0.00388761265241197</v>
      </c>
      <c r="N18">
        <f t="shared" si="6"/>
        <v>-0.00842696629213483</v>
      </c>
      <c r="O18" s="9" t="s">
        <v>47</v>
      </c>
      <c r="P18" s="9" t="s">
        <v>59</v>
      </c>
      <c r="Q18" s="9">
        <v>0.2</v>
      </c>
      <c r="U18" s="9" t="s">
        <v>47</v>
      </c>
      <c r="V18" s="9" t="s">
        <v>59</v>
      </c>
      <c r="W18" s="9">
        <v>0.129309015479757</v>
      </c>
      <c r="X18" s="9"/>
      <c r="Y18" s="9"/>
      <c r="Z18" s="9"/>
    </row>
    <row r="19" spans="1:26">
      <c r="A19" s="5">
        <v>43439</v>
      </c>
      <c r="B19" s="3">
        <v>10782.9</v>
      </c>
      <c r="C19" s="6">
        <v>46.8</v>
      </c>
      <c r="D19" s="6">
        <v>1973.3</v>
      </c>
      <c r="E19" s="6">
        <v>329.45</v>
      </c>
      <c r="F19" s="6">
        <v>275.35</v>
      </c>
      <c r="G19" s="6">
        <v>173.4</v>
      </c>
      <c r="H19" s="5">
        <v>43439</v>
      </c>
      <c r="I19">
        <f t="shared" si="1"/>
        <v>-0.00796724780348685</v>
      </c>
      <c r="J19">
        <f t="shared" si="2"/>
        <v>0.0376940133037693</v>
      </c>
      <c r="K19">
        <f t="shared" si="3"/>
        <v>0.017453401737606</v>
      </c>
      <c r="L19">
        <f t="shared" si="4"/>
        <v>-0.0127359904105484</v>
      </c>
      <c r="M19">
        <f t="shared" si="5"/>
        <v>-0.023061912364733</v>
      </c>
      <c r="N19">
        <f t="shared" si="6"/>
        <v>-0.0175637393767705</v>
      </c>
      <c r="O19" s="9" t="s">
        <v>20</v>
      </c>
      <c r="P19" s="9" t="s">
        <v>60</v>
      </c>
      <c r="Q19" s="9">
        <v>0.2</v>
      </c>
      <c r="U19" s="9" t="s">
        <v>20</v>
      </c>
      <c r="V19" s="9" t="s">
        <v>60</v>
      </c>
      <c r="W19" s="9">
        <v>0</v>
      </c>
      <c r="X19" s="9"/>
      <c r="Y19" s="9"/>
      <c r="Z19" s="9"/>
    </row>
    <row r="20" spans="1:26">
      <c r="A20" s="2">
        <v>43440</v>
      </c>
      <c r="B20" s="3">
        <v>10601.15</v>
      </c>
      <c r="C20" s="4">
        <v>45.2</v>
      </c>
      <c r="D20" s="4">
        <v>1945.8</v>
      </c>
      <c r="E20" s="4">
        <v>324.9</v>
      </c>
      <c r="F20" s="4">
        <v>273.05</v>
      </c>
      <c r="G20" s="4">
        <v>168.45</v>
      </c>
      <c r="H20" s="2">
        <v>43440</v>
      </c>
      <c r="I20">
        <f t="shared" si="1"/>
        <v>-0.0168553914067644</v>
      </c>
      <c r="J20">
        <f t="shared" si="2"/>
        <v>-0.0341880341880341</v>
      </c>
      <c r="K20">
        <f t="shared" si="3"/>
        <v>-0.0139360462169969</v>
      </c>
      <c r="L20">
        <f t="shared" si="4"/>
        <v>-0.0138108969494613</v>
      </c>
      <c r="M20">
        <f t="shared" si="5"/>
        <v>-0.0083530052660251</v>
      </c>
      <c r="N20">
        <f t="shared" si="6"/>
        <v>-0.0285467128027683</v>
      </c>
      <c r="O20" s="9" t="s">
        <v>23</v>
      </c>
      <c r="P20" s="9" t="s">
        <v>61</v>
      </c>
      <c r="Q20" s="9">
        <v>0.2</v>
      </c>
      <c r="U20" s="9" t="s">
        <v>23</v>
      </c>
      <c r="V20" s="9" t="s">
        <v>61</v>
      </c>
      <c r="W20" s="9">
        <v>0.870690984520243</v>
      </c>
      <c r="X20" s="9"/>
      <c r="Y20" s="9"/>
      <c r="Z20" s="9"/>
    </row>
    <row r="21" spans="1:26">
      <c r="A21" s="5">
        <v>43441</v>
      </c>
      <c r="B21" s="3">
        <v>10693.7</v>
      </c>
      <c r="C21" s="6">
        <v>44.45</v>
      </c>
      <c r="D21" s="6">
        <v>1951.35</v>
      </c>
      <c r="E21" s="6">
        <v>325.4</v>
      </c>
      <c r="F21" s="6">
        <v>274.05</v>
      </c>
      <c r="G21" s="6">
        <v>166.2</v>
      </c>
      <c r="H21" s="5">
        <v>43441</v>
      </c>
      <c r="I21">
        <f t="shared" si="1"/>
        <v>0.00873018493276683</v>
      </c>
      <c r="J21">
        <f t="shared" si="2"/>
        <v>-0.0165929203539823</v>
      </c>
      <c r="K21">
        <f t="shared" si="3"/>
        <v>0.00285229725562748</v>
      </c>
      <c r="L21">
        <f t="shared" si="4"/>
        <v>0.0015389350569406</v>
      </c>
      <c r="M21">
        <f t="shared" si="5"/>
        <v>0.00366233290606116</v>
      </c>
      <c r="N21">
        <f t="shared" si="6"/>
        <v>-0.0133570792520036</v>
      </c>
      <c r="O21" s="9" t="s">
        <v>25</v>
      </c>
      <c r="P21" s="9" t="s">
        <v>62</v>
      </c>
      <c r="Q21" s="9">
        <v>0.2</v>
      </c>
      <c r="U21" s="9" t="s">
        <v>25</v>
      </c>
      <c r="V21" s="9" t="s">
        <v>62</v>
      </c>
      <c r="W21" s="9">
        <v>0</v>
      </c>
      <c r="X21" s="9"/>
      <c r="Y21" s="9"/>
      <c r="Z21" s="9"/>
    </row>
    <row r="22" spans="1:26">
      <c r="A22" s="2">
        <v>43444</v>
      </c>
      <c r="B22" s="3">
        <v>10488.45</v>
      </c>
      <c r="C22" s="4">
        <v>41.3</v>
      </c>
      <c r="D22" s="4">
        <v>1906.5</v>
      </c>
      <c r="E22" s="4">
        <v>330.25</v>
      </c>
      <c r="F22" s="4">
        <v>270.45</v>
      </c>
      <c r="G22" s="4">
        <v>165.65</v>
      </c>
      <c r="H22" s="2">
        <v>43444</v>
      </c>
      <c r="I22">
        <f t="shared" si="1"/>
        <v>-0.019193543862274</v>
      </c>
      <c r="J22">
        <f t="shared" si="2"/>
        <v>-0.0708661417322836</v>
      </c>
      <c r="K22">
        <f t="shared" si="3"/>
        <v>-0.022984087939119</v>
      </c>
      <c r="L22">
        <f t="shared" si="4"/>
        <v>0.0149047326367548</v>
      </c>
      <c r="M22">
        <f t="shared" si="5"/>
        <v>-0.013136288998358</v>
      </c>
      <c r="N22">
        <f t="shared" si="6"/>
        <v>-0.0033092659446449</v>
      </c>
      <c r="O22" s="9" t="s">
        <v>52</v>
      </c>
      <c r="P22" s="9" t="s">
        <v>64</v>
      </c>
      <c r="Q22" s="9">
        <v>0.2</v>
      </c>
      <c r="U22" s="9" t="s">
        <v>52</v>
      </c>
      <c r="V22" s="9" t="s">
        <v>64</v>
      </c>
      <c r="W22" s="9">
        <v>0</v>
      </c>
      <c r="X22" s="9" t="s">
        <v>76</v>
      </c>
      <c r="Y22" s="9"/>
      <c r="Z22" s="13">
        <v>0.062</v>
      </c>
    </row>
    <row r="23" spans="1:26">
      <c r="A23" s="5">
        <v>43445</v>
      </c>
      <c r="B23" s="3">
        <v>10549.15</v>
      </c>
      <c r="C23" s="6">
        <v>43.35</v>
      </c>
      <c r="D23" s="6">
        <v>1905.25</v>
      </c>
      <c r="E23" s="6">
        <v>326.75</v>
      </c>
      <c r="F23" s="6">
        <v>274.7</v>
      </c>
      <c r="G23" s="6">
        <v>177.85</v>
      </c>
      <c r="H23" s="5">
        <v>43445</v>
      </c>
      <c r="I23">
        <f t="shared" si="1"/>
        <v>0.00578731843122663</v>
      </c>
      <c r="J23">
        <f t="shared" si="2"/>
        <v>0.0496368038740921</v>
      </c>
      <c r="K23">
        <f t="shared" si="3"/>
        <v>-0.000655651717807501</v>
      </c>
      <c r="L23">
        <f t="shared" si="4"/>
        <v>-0.0105980317940954</v>
      </c>
      <c r="M23">
        <f t="shared" si="5"/>
        <v>0.0157145498243668</v>
      </c>
      <c r="N23">
        <f t="shared" si="6"/>
        <v>0.0736492604889827</v>
      </c>
      <c r="P23" s="9" t="s">
        <v>77</v>
      </c>
      <c r="Q23" s="9">
        <f>SUM(Q18:Q22)</f>
        <v>1</v>
      </c>
      <c r="V23" s="9" t="s">
        <v>77</v>
      </c>
      <c r="W23" s="9">
        <f>SUM(W18:W22)</f>
        <v>1</v>
      </c>
      <c r="X23" s="9"/>
      <c r="Y23" s="9"/>
      <c r="Z23" s="9"/>
    </row>
    <row r="24" spans="1:26">
      <c r="A24" s="2">
        <v>43446</v>
      </c>
      <c r="B24" s="3">
        <v>10737.6</v>
      </c>
      <c r="C24" s="4">
        <v>44.8</v>
      </c>
      <c r="D24" s="4">
        <v>1940.2</v>
      </c>
      <c r="E24" s="4">
        <v>329.4</v>
      </c>
      <c r="F24" s="4">
        <v>276.05</v>
      </c>
      <c r="G24" s="4">
        <v>186.6</v>
      </c>
      <c r="H24" s="2">
        <v>43446</v>
      </c>
      <c r="I24">
        <f t="shared" si="1"/>
        <v>0.0178639985212079</v>
      </c>
      <c r="J24">
        <f t="shared" si="2"/>
        <v>0.0334486735870818</v>
      </c>
      <c r="K24">
        <f t="shared" si="3"/>
        <v>0.0183440493373573</v>
      </c>
      <c r="L24">
        <f t="shared" si="4"/>
        <v>0.00811017597551638</v>
      </c>
      <c r="M24">
        <f t="shared" si="5"/>
        <v>0.00491445212959601</v>
      </c>
      <c r="N24">
        <f t="shared" si="6"/>
        <v>0.0491987630025302</v>
      </c>
      <c r="P24" s="9"/>
      <c r="Q24" s="9"/>
      <c r="V24" s="9"/>
      <c r="W24" s="9"/>
      <c r="X24" s="9"/>
      <c r="Y24" s="9"/>
      <c r="Z24" s="9"/>
    </row>
    <row r="25" spans="1:26">
      <c r="A25" s="5">
        <v>43447</v>
      </c>
      <c r="B25" s="3">
        <v>10791.55</v>
      </c>
      <c r="C25" s="6">
        <v>44.3</v>
      </c>
      <c r="D25" s="6">
        <v>1942.05</v>
      </c>
      <c r="E25" s="6">
        <v>334.9</v>
      </c>
      <c r="F25" s="6">
        <v>275.3</v>
      </c>
      <c r="G25" s="6">
        <v>174.7</v>
      </c>
      <c r="H25" s="5">
        <v>43447</v>
      </c>
      <c r="I25">
        <f t="shared" si="1"/>
        <v>0.00502440023841444</v>
      </c>
      <c r="J25">
        <f t="shared" si="2"/>
        <v>-0.0111607142857143</v>
      </c>
      <c r="K25">
        <f t="shared" si="3"/>
        <v>0.000953509947428053</v>
      </c>
      <c r="L25">
        <f t="shared" si="4"/>
        <v>0.0166970248937462</v>
      </c>
      <c r="M25">
        <f t="shared" si="5"/>
        <v>-0.00271689911247962</v>
      </c>
      <c r="N25">
        <f t="shared" si="6"/>
        <v>-0.0637727759914255</v>
      </c>
      <c r="P25" s="9"/>
      <c r="Q25" s="9"/>
      <c r="V25" s="9" t="s">
        <v>78</v>
      </c>
      <c r="W25" s="13">
        <f>SUMPRODUCT(Q4:Q8,W18:W22)</f>
        <v>0.581668294074676</v>
      </c>
      <c r="X25" s="9"/>
      <c r="Y25" s="9"/>
      <c r="Z25" s="9"/>
    </row>
    <row r="26" spans="1:26">
      <c r="A26" s="2">
        <v>43448</v>
      </c>
      <c r="B26" s="3">
        <v>10805.45</v>
      </c>
      <c r="C26" s="4">
        <v>44.15</v>
      </c>
      <c r="D26" s="4">
        <v>1904.1</v>
      </c>
      <c r="E26" s="4">
        <v>345.3</v>
      </c>
      <c r="F26" s="4">
        <v>275.75</v>
      </c>
      <c r="G26" s="4">
        <v>180.35</v>
      </c>
      <c r="H26" s="2">
        <v>43448</v>
      </c>
      <c r="I26">
        <f t="shared" si="1"/>
        <v>0.00128804481283981</v>
      </c>
      <c r="J26">
        <f t="shared" si="2"/>
        <v>-0.00338600451467265</v>
      </c>
      <c r="K26">
        <f t="shared" si="3"/>
        <v>-0.0195412064570943</v>
      </c>
      <c r="L26">
        <f t="shared" si="4"/>
        <v>0.0310540459838759</v>
      </c>
      <c r="M26">
        <f t="shared" si="5"/>
        <v>0.00163458045768249</v>
      </c>
      <c r="N26">
        <f t="shared" si="6"/>
        <v>0.0323411562678878</v>
      </c>
      <c r="P26" s="9" t="s">
        <v>78</v>
      </c>
      <c r="Q26" s="13">
        <f>SUMPRODUCT(Q4:Q8,Q18:Q22)</f>
        <v>-0.0972494626331905</v>
      </c>
      <c r="V26" s="9" t="s">
        <v>79</v>
      </c>
      <c r="W26" s="13">
        <f t="array" ref="W26">SQRT(MMULT(TRANSPOSE(W18:W22),MMULT(S4:W8,W18:W22)))</f>
        <v>0.0217633716213238</v>
      </c>
      <c r="X26" s="9"/>
      <c r="Y26" s="9"/>
      <c r="Z26" s="9"/>
    </row>
    <row r="27" spans="1:26">
      <c r="A27" s="5">
        <v>43451</v>
      </c>
      <c r="B27" s="3">
        <v>10888.35</v>
      </c>
      <c r="C27" s="6">
        <v>44.65</v>
      </c>
      <c r="D27" s="6">
        <v>1960.35</v>
      </c>
      <c r="E27" s="6">
        <v>350.35</v>
      </c>
      <c r="F27" s="6">
        <v>279.85</v>
      </c>
      <c r="G27" s="6">
        <v>181</v>
      </c>
      <c r="H27" s="5">
        <v>43451</v>
      </c>
      <c r="I27">
        <f t="shared" si="1"/>
        <v>0.00767205437996563</v>
      </c>
      <c r="J27">
        <f t="shared" si="2"/>
        <v>0.0113250283125708</v>
      </c>
      <c r="K27">
        <f t="shared" si="3"/>
        <v>0.0295415156766977</v>
      </c>
      <c r="L27">
        <f t="shared" si="4"/>
        <v>0.0146249637995946</v>
      </c>
      <c r="M27">
        <f t="shared" si="5"/>
        <v>0.014868540344515</v>
      </c>
      <c r="N27">
        <f t="shared" si="6"/>
        <v>0.00360410313279737</v>
      </c>
      <c r="P27" s="9" t="s">
        <v>80</v>
      </c>
      <c r="Q27" s="13">
        <f t="array" ref="Q27">SQRT(MMULT(TRANSPOSE(Q18:Q22),MMULT(S4:W8,Q18:Q22)))</f>
        <v>0.017737884885227</v>
      </c>
      <c r="V27" s="9" t="s">
        <v>81</v>
      </c>
      <c r="W27" s="9">
        <f>(W25-Z22)/W26</f>
        <v>23.8781151706063</v>
      </c>
      <c r="X27" s="9"/>
      <c r="Y27" s="9"/>
      <c r="Z27" s="9"/>
    </row>
    <row r="28" spans="1:26">
      <c r="A28" s="2">
        <v>43452</v>
      </c>
      <c r="B28" s="3">
        <v>10908.7</v>
      </c>
      <c r="C28" s="4">
        <v>44.25</v>
      </c>
      <c r="D28" s="4">
        <v>1952</v>
      </c>
      <c r="E28" s="4">
        <v>353.25</v>
      </c>
      <c r="F28" s="4">
        <v>278.15</v>
      </c>
      <c r="G28" s="4">
        <v>179</v>
      </c>
      <c r="H28" s="2">
        <v>43452</v>
      </c>
      <c r="I28">
        <f t="shared" si="1"/>
        <v>0.00186897004596659</v>
      </c>
      <c r="J28">
        <f t="shared" si="2"/>
        <v>-0.00895856662933927</v>
      </c>
      <c r="K28">
        <f t="shared" si="3"/>
        <v>-0.00425944346672783</v>
      </c>
      <c r="L28">
        <f t="shared" si="4"/>
        <v>0.00827743684886536</v>
      </c>
      <c r="M28">
        <f t="shared" si="5"/>
        <v>-0.00607468286582114</v>
      </c>
      <c r="N28">
        <f t="shared" si="6"/>
        <v>-0.0110497237569061</v>
      </c>
      <c r="V28" s="9"/>
      <c r="W28" s="9"/>
      <c r="X28" s="9" t="s">
        <v>82</v>
      </c>
      <c r="Y28" s="9"/>
      <c r="Z28" s="9"/>
    </row>
    <row r="29" spans="1:26">
      <c r="A29" s="5">
        <v>43453</v>
      </c>
      <c r="B29" s="3">
        <v>10967.3</v>
      </c>
      <c r="C29" s="6">
        <v>44.15</v>
      </c>
      <c r="D29" s="6">
        <v>1981.7</v>
      </c>
      <c r="E29" s="6">
        <v>361.75</v>
      </c>
      <c r="F29" s="6">
        <v>283.45</v>
      </c>
      <c r="G29" s="6">
        <v>179.55</v>
      </c>
      <c r="H29" s="5">
        <v>43453</v>
      </c>
      <c r="I29">
        <f t="shared" si="1"/>
        <v>0.00537185915828637</v>
      </c>
      <c r="J29">
        <f t="shared" si="2"/>
        <v>-0.00225988700564975</v>
      </c>
      <c r="K29">
        <f t="shared" si="3"/>
        <v>0.0152151639344263</v>
      </c>
      <c r="L29">
        <f t="shared" si="4"/>
        <v>0.0240622788393489</v>
      </c>
      <c r="M29">
        <f t="shared" si="5"/>
        <v>0.019054467014201</v>
      </c>
      <c r="N29">
        <f t="shared" si="6"/>
        <v>0.00307262569832409</v>
      </c>
      <c r="V29" s="9" t="s">
        <v>83</v>
      </c>
      <c r="W29" s="9">
        <f>(W25-Z22)/(Z29*W26^2)</f>
        <v>109.716984969418</v>
      </c>
      <c r="X29" s="9" t="s">
        <v>84</v>
      </c>
      <c r="Y29" s="9"/>
      <c r="Z29" s="14">
        <v>10</v>
      </c>
    </row>
    <row r="30" spans="1:27">
      <c r="A30" s="2">
        <v>43454</v>
      </c>
      <c r="B30" s="3">
        <v>10951.7</v>
      </c>
      <c r="C30" s="4">
        <v>43.95</v>
      </c>
      <c r="D30" s="4">
        <v>1974.7</v>
      </c>
      <c r="E30" s="4">
        <v>371.1</v>
      </c>
      <c r="F30" s="4">
        <v>282.65</v>
      </c>
      <c r="G30" s="4">
        <v>186.75</v>
      </c>
      <c r="H30" s="2">
        <v>43454</v>
      </c>
      <c r="I30">
        <f t="shared" si="1"/>
        <v>-0.00142241025594253</v>
      </c>
      <c r="J30">
        <f t="shared" si="2"/>
        <v>-0.00453001132502822</v>
      </c>
      <c r="K30">
        <f t="shared" si="3"/>
        <v>-0.00353232073472271</v>
      </c>
      <c r="L30">
        <f t="shared" si="4"/>
        <v>0.025846579129233</v>
      </c>
      <c r="M30">
        <f t="shared" si="5"/>
        <v>-0.00282236726053982</v>
      </c>
      <c r="N30">
        <f t="shared" si="6"/>
        <v>0.0401002506265664</v>
      </c>
      <c r="V30" s="9" t="s">
        <v>85</v>
      </c>
      <c r="W30" s="9"/>
      <c r="X30" s="9"/>
      <c r="Y30" s="9"/>
      <c r="Z30" s="9"/>
      <c r="AA30" s="9"/>
    </row>
    <row r="31" spans="1:14">
      <c r="A31" s="5">
        <v>43455</v>
      </c>
      <c r="B31" s="3">
        <v>10754</v>
      </c>
      <c r="C31" s="6">
        <v>42.5</v>
      </c>
      <c r="D31" s="6">
        <v>1948.6</v>
      </c>
      <c r="E31" s="6">
        <v>374.65</v>
      </c>
      <c r="F31" s="6">
        <v>276.75</v>
      </c>
      <c r="G31" s="6">
        <v>182.95</v>
      </c>
      <c r="H31" s="5">
        <v>43455</v>
      </c>
      <c r="I31">
        <f t="shared" si="1"/>
        <v>-0.0180519919281939</v>
      </c>
      <c r="J31">
        <f t="shared" si="2"/>
        <v>-0.0329920364050058</v>
      </c>
      <c r="K31">
        <f t="shared" si="3"/>
        <v>-0.0132171975489949</v>
      </c>
      <c r="L31">
        <f t="shared" si="4"/>
        <v>0.00956615467528956</v>
      </c>
      <c r="M31">
        <f t="shared" si="5"/>
        <v>-0.0208738722802051</v>
      </c>
      <c r="N31">
        <f t="shared" si="6"/>
        <v>-0.0203480589022758</v>
      </c>
    </row>
    <row r="32" spans="1:14">
      <c r="A32" s="2">
        <v>43458</v>
      </c>
      <c r="B32" s="3">
        <v>10663.5</v>
      </c>
      <c r="C32" s="4">
        <v>42.15</v>
      </c>
      <c r="D32" s="4">
        <v>1902.15</v>
      </c>
      <c r="E32" s="4">
        <v>364.95</v>
      </c>
      <c r="F32" s="4">
        <v>276</v>
      </c>
      <c r="G32" s="4">
        <v>182.3</v>
      </c>
      <c r="H32" s="2">
        <v>43458</v>
      </c>
      <c r="I32">
        <f t="shared" si="1"/>
        <v>-0.0084154733122559</v>
      </c>
      <c r="J32">
        <f t="shared" si="2"/>
        <v>-0.00823529411764709</v>
      </c>
      <c r="K32">
        <f t="shared" si="3"/>
        <v>-0.0238376270142666</v>
      </c>
      <c r="L32">
        <f t="shared" si="4"/>
        <v>-0.0258908314426798</v>
      </c>
      <c r="M32">
        <f t="shared" si="5"/>
        <v>-0.002710027100271</v>
      </c>
      <c r="N32">
        <f t="shared" si="6"/>
        <v>-0.00355288330144836</v>
      </c>
    </row>
    <row r="33" spans="1:14">
      <c r="A33" s="5">
        <v>43460</v>
      </c>
      <c r="B33" s="3">
        <v>10729.85</v>
      </c>
      <c r="C33" s="6">
        <v>41.55</v>
      </c>
      <c r="D33" s="6">
        <v>1933.35</v>
      </c>
      <c r="E33" s="6">
        <v>366.35</v>
      </c>
      <c r="F33" s="6">
        <v>276.65</v>
      </c>
      <c r="G33" s="6">
        <v>179.45</v>
      </c>
      <c r="H33" s="5">
        <v>43460</v>
      </c>
      <c r="I33">
        <f t="shared" si="1"/>
        <v>0.00622215970366206</v>
      </c>
      <c r="J33">
        <f t="shared" si="2"/>
        <v>-0.0142348754448399</v>
      </c>
      <c r="K33">
        <f t="shared" si="3"/>
        <v>0.0164024919170411</v>
      </c>
      <c r="L33">
        <f t="shared" si="4"/>
        <v>0.00383614193725177</v>
      </c>
      <c r="M33">
        <f t="shared" si="5"/>
        <v>0.00235507246376803</v>
      </c>
      <c r="N33">
        <f t="shared" si="6"/>
        <v>-0.0156335710367527</v>
      </c>
    </row>
    <row r="34" spans="1:14">
      <c r="A34" s="2">
        <v>43461</v>
      </c>
      <c r="B34" s="3">
        <v>10779.8</v>
      </c>
      <c r="C34" s="4">
        <v>41.45</v>
      </c>
      <c r="D34" s="4">
        <v>1948.85</v>
      </c>
      <c r="E34" s="4">
        <v>364.6</v>
      </c>
      <c r="F34" s="4">
        <v>280.75</v>
      </c>
      <c r="G34" s="4">
        <v>178.1</v>
      </c>
      <c r="H34" s="2">
        <v>43461</v>
      </c>
      <c r="I34">
        <f t="shared" si="1"/>
        <v>0.00465523749167033</v>
      </c>
      <c r="J34">
        <f t="shared" si="2"/>
        <v>-0.0024067388688326</v>
      </c>
      <c r="K34">
        <f t="shared" si="3"/>
        <v>0.00801717226575633</v>
      </c>
      <c r="L34">
        <f t="shared" si="4"/>
        <v>-0.00477685273645421</v>
      </c>
      <c r="M34">
        <f t="shared" si="5"/>
        <v>0.0148201698897525</v>
      </c>
      <c r="N34">
        <f t="shared" si="6"/>
        <v>-0.00752298690443017</v>
      </c>
    </row>
    <row r="35" spans="1:14">
      <c r="A35" s="5">
        <v>43462</v>
      </c>
      <c r="B35" s="3">
        <v>10859.9</v>
      </c>
      <c r="C35" s="6">
        <v>41.7</v>
      </c>
      <c r="D35" s="6">
        <v>1979.95</v>
      </c>
      <c r="E35" s="6">
        <v>361.9</v>
      </c>
      <c r="F35" s="6">
        <v>282.25</v>
      </c>
      <c r="G35" s="6">
        <v>181.45</v>
      </c>
      <c r="H35" s="5">
        <v>43462</v>
      </c>
      <c r="I35">
        <f t="shared" si="1"/>
        <v>0.00743056457448194</v>
      </c>
      <c r="J35">
        <f t="shared" si="2"/>
        <v>0.0060313630880579</v>
      </c>
      <c r="K35">
        <f t="shared" si="3"/>
        <v>0.0159581291530904</v>
      </c>
      <c r="L35">
        <f t="shared" si="4"/>
        <v>-0.00740537575425136</v>
      </c>
      <c r="M35">
        <f t="shared" si="5"/>
        <v>0.00534283170080142</v>
      </c>
      <c r="N35">
        <f t="shared" si="6"/>
        <v>0.0188096574957889</v>
      </c>
    </row>
    <row r="36" spans="1:14">
      <c r="A36" s="2">
        <v>43465</v>
      </c>
      <c r="B36" s="3">
        <v>10862.55</v>
      </c>
      <c r="C36" s="4">
        <v>41.85</v>
      </c>
      <c r="D36" s="4">
        <v>1968.35</v>
      </c>
      <c r="E36" s="4">
        <v>362.75</v>
      </c>
      <c r="F36" s="4">
        <v>281.65</v>
      </c>
      <c r="G36" s="4">
        <v>181.8</v>
      </c>
      <c r="H36" s="2">
        <v>43465</v>
      </c>
      <c r="I36">
        <f t="shared" si="1"/>
        <v>0.000244016979898492</v>
      </c>
      <c r="J36">
        <f t="shared" si="2"/>
        <v>0.00359712230215824</v>
      </c>
      <c r="K36">
        <f t="shared" si="3"/>
        <v>-0.00585873380640932</v>
      </c>
      <c r="L36">
        <f t="shared" si="4"/>
        <v>0.00234871511467262</v>
      </c>
      <c r="M36">
        <f t="shared" si="5"/>
        <v>-0.00212577502214357</v>
      </c>
      <c r="N36">
        <f t="shared" si="6"/>
        <v>0.00192890603472043</v>
      </c>
    </row>
    <row r="37" spans="1:14">
      <c r="A37" s="5">
        <v>43466</v>
      </c>
      <c r="B37" s="3">
        <v>10910.1</v>
      </c>
      <c r="C37" s="6">
        <v>41.4</v>
      </c>
      <c r="D37" s="6">
        <v>2009</v>
      </c>
      <c r="E37" s="6">
        <v>367.2</v>
      </c>
      <c r="F37" s="6">
        <v>282.7</v>
      </c>
      <c r="G37" s="6">
        <v>184.25</v>
      </c>
      <c r="H37" s="5">
        <v>43466</v>
      </c>
      <c r="I37">
        <f t="shared" si="1"/>
        <v>0.00437742519021787</v>
      </c>
      <c r="J37">
        <f t="shared" si="2"/>
        <v>-0.0107526881720431</v>
      </c>
      <c r="K37">
        <f t="shared" si="3"/>
        <v>0.0206518149719309</v>
      </c>
      <c r="L37">
        <f t="shared" si="4"/>
        <v>0.0122674017918676</v>
      </c>
      <c r="M37">
        <f t="shared" si="5"/>
        <v>0.00372803124445238</v>
      </c>
      <c r="N37">
        <f t="shared" si="6"/>
        <v>0.0134763476347634</v>
      </c>
    </row>
    <row r="38" spans="1:14">
      <c r="A38" s="2">
        <v>43467</v>
      </c>
      <c r="B38" s="3">
        <v>10792.5</v>
      </c>
      <c r="C38" s="4">
        <v>41.15</v>
      </c>
      <c r="D38" s="4">
        <v>1980.65</v>
      </c>
      <c r="E38" s="4">
        <v>357.95</v>
      </c>
      <c r="F38" s="4">
        <v>280.6</v>
      </c>
      <c r="G38" s="4">
        <v>184.65</v>
      </c>
      <c r="H38" s="2">
        <v>43467</v>
      </c>
      <c r="I38">
        <f t="shared" si="1"/>
        <v>-0.0107790029422279</v>
      </c>
      <c r="J38">
        <f t="shared" si="2"/>
        <v>-0.00603864734299517</v>
      </c>
      <c r="K38">
        <f t="shared" si="3"/>
        <v>-0.0141114982578397</v>
      </c>
      <c r="L38">
        <f t="shared" si="4"/>
        <v>-0.0251906318082789</v>
      </c>
      <c r="M38">
        <f t="shared" si="5"/>
        <v>-0.00742836929607346</v>
      </c>
      <c r="N38">
        <f t="shared" si="6"/>
        <v>0.00217096336499325</v>
      </c>
    </row>
    <row r="39" spans="1:14">
      <c r="A39" s="5">
        <v>43468</v>
      </c>
      <c r="B39" s="3">
        <v>10672.25</v>
      </c>
      <c r="C39" s="6">
        <v>40.95</v>
      </c>
      <c r="D39" s="6">
        <v>1936.85</v>
      </c>
      <c r="E39" s="6">
        <v>352.5</v>
      </c>
      <c r="F39" s="6">
        <v>278.85</v>
      </c>
      <c r="G39" s="6">
        <v>184.1</v>
      </c>
      <c r="H39" s="5">
        <v>43468</v>
      </c>
      <c r="I39">
        <f t="shared" si="1"/>
        <v>-0.0111419967570072</v>
      </c>
      <c r="J39">
        <f t="shared" si="2"/>
        <v>-0.0048602673147022</v>
      </c>
      <c r="K39">
        <f t="shared" si="3"/>
        <v>-0.0221139524903442</v>
      </c>
      <c r="L39">
        <f t="shared" si="4"/>
        <v>-0.0152255901662243</v>
      </c>
      <c r="M39">
        <f t="shared" si="5"/>
        <v>-0.00623663578047042</v>
      </c>
      <c r="N39">
        <f t="shared" si="6"/>
        <v>-0.00297860817763342</v>
      </c>
    </row>
    <row r="40" spans="1:14">
      <c r="A40" s="2">
        <v>43469</v>
      </c>
      <c r="B40" s="3">
        <v>10727.35</v>
      </c>
      <c r="C40" s="4">
        <v>40.55</v>
      </c>
      <c r="D40" s="4">
        <v>1972.6</v>
      </c>
      <c r="E40" s="4">
        <v>359.45</v>
      </c>
      <c r="F40" s="4">
        <v>280.95</v>
      </c>
      <c r="G40" s="4">
        <v>189.65</v>
      </c>
      <c r="H40" s="2">
        <v>43469</v>
      </c>
      <c r="I40">
        <f t="shared" si="1"/>
        <v>0.0051629225327368</v>
      </c>
      <c r="J40">
        <f t="shared" si="2"/>
        <v>-0.00976800976800991</v>
      </c>
      <c r="K40">
        <f t="shared" si="3"/>
        <v>0.0184578051991636</v>
      </c>
      <c r="L40">
        <f t="shared" si="4"/>
        <v>0.0197163120567376</v>
      </c>
      <c r="M40">
        <f t="shared" si="5"/>
        <v>0.00753093060785356</v>
      </c>
      <c r="N40">
        <f t="shared" si="6"/>
        <v>0.030146659424226</v>
      </c>
    </row>
    <row r="41" spans="1:14">
      <c r="A41" s="5">
        <v>43472</v>
      </c>
      <c r="B41" s="3">
        <v>10771.8</v>
      </c>
      <c r="C41" s="6">
        <v>41.1</v>
      </c>
      <c r="D41" s="6">
        <v>1972.9</v>
      </c>
      <c r="E41" s="6">
        <v>355.55</v>
      </c>
      <c r="F41" s="6">
        <v>281.65</v>
      </c>
      <c r="G41" s="6">
        <v>187.15</v>
      </c>
      <c r="H41" s="5">
        <v>43472</v>
      </c>
      <c r="I41">
        <f t="shared" si="1"/>
        <v>0.00414361421972798</v>
      </c>
      <c r="J41">
        <f t="shared" si="2"/>
        <v>0.0135635018495685</v>
      </c>
      <c r="K41">
        <f t="shared" si="3"/>
        <v>0.000152083544560571</v>
      </c>
      <c r="L41">
        <f t="shared" si="4"/>
        <v>-0.0108499095840867</v>
      </c>
      <c r="M41">
        <f t="shared" si="5"/>
        <v>0.00249154653852995</v>
      </c>
      <c r="N41">
        <f t="shared" si="6"/>
        <v>-0.0131821776957553</v>
      </c>
    </row>
    <row r="42" spans="1:14">
      <c r="A42" s="2">
        <v>43473</v>
      </c>
      <c r="B42" s="3">
        <v>10802.15</v>
      </c>
      <c r="C42" s="4">
        <v>40.75</v>
      </c>
      <c r="D42" s="4">
        <v>1958.95</v>
      </c>
      <c r="E42" s="4">
        <v>351.95</v>
      </c>
      <c r="F42" s="4">
        <v>284.25</v>
      </c>
      <c r="G42" s="4">
        <v>192.35</v>
      </c>
      <c r="H42" s="2">
        <v>43473</v>
      </c>
      <c r="I42">
        <f t="shared" si="1"/>
        <v>0.0028175421006703</v>
      </c>
      <c r="J42">
        <f t="shared" si="2"/>
        <v>-0.00851581508515819</v>
      </c>
      <c r="K42">
        <f t="shared" si="3"/>
        <v>-0.00707080946829543</v>
      </c>
      <c r="L42">
        <f t="shared" si="4"/>
        <v>-0.010125158205597</v>
      </c>
      <c r="M42">
        <f t="shared" si="5"/>
        <v>0.00923131546245348</v>
      </c>
      <c r="N42">
        <f t="shared" si="6"/>
        <v>0.0277851990382046</v>
      </c>
    </row>
    <row r="43" spans="1:14">
      <c r="A43" s="5">
        <v>43474</v>
      </c>
      <c r="B43" s="3">
        <v>10855.15</v>
      </c>
      <c r="C43" s="6">
        <v>40.65</v>
      </c>
      <c r="D43" s="6">
        <v>1994.95</v>
      </c>
      <c r="E43" s="6">
        <v>340.05</v>
      </c>
      <c r="F43" s="6">
        <v>290.4</v>
      </c>
      <c r="G43" s="6">
        <v>186.45</v>
      </c>
      <c r="H43" s="5">
        <v>43474</v>
      </c>
      <c r="I43">
        <f t="shared" si="1"/>
        <v>0.00490643066426591</v>
      </c>
      <c r="J43">
        <f t="shared" si="2"/>
        <v>-0.00245398773006138</v>
      </c>
      <c r="K43">
        <f t="shared" si="3"/>
        <v>0.0183771918629878</v>
      </c>
      <c r="L43">
        <f t="shared" si="4"/>
        <v>-0.0338116209688876</v>
      </c>
      <c r="M43">
        <f t="shared" si="5"/>
        <v>0.0216358839050131</v>
      </c>
      <c r="N43">
        <f t="shared" si="6"/>
        <v>-0.0306732518845854</v>
      </c>
    </row>
    <row r="44" spans="1:14">
      <c r="A44" s="2">
        <v>43475</v>
      </c>
      <c r="B44" s="3">
        <v>10821.6</v>
      </c>
      <c r="C44" s="4">
        <v>40.65</v>
      </c>
      <c r="D44" s="4">
        <v>1980.1</v>
      </c>
      <c r="E44" s="4">
        <v>335.6</v>
      </c>
      <c r="F44" s="4">
        <v>289.6</v>
      </c>
      <c r="G44" s="4">
        <v>186.9</v>
      </c>
      <c r="H44" s="2">
        <v>43475</v>
      </c>
      <c r="I44">
        <f t="shared" si="1"/>
        <v>-0.00309069888486104</v>
      </c>
      <c r="J44">
        <f t="shared" si="2"/>
        <v>0</v>
      </c>
      <c r="K44">
        <f t="shared" si="3"/>
        <v>-0.00744379558384929</v>
      </c>
      <c r="L44">
        <f t="shared" si="4"/>
        <v>-0.0130863108366416</v>
      </c>
      <c r="M44">
        <f t="shared" si="5"/>
        <v>-0.00275482093663896</v>
      </c>
      <c r="N44">
        <f t="shared" si="6"/>
        <v>0.00241351568785206</v>
      </c>
    </row>
    <row r="45" spans="1:14">
      <c r="A45" s="5">
        <v>43476</v>
      </c>
      <c r="B45" s="3">
        <v>10794.95</v>
      </c>
      <c r="C45" s="6">
        <v>39.75</v>
      </c>
      <c r="D45" s="6">
        <v>1991.4</v>
      </c>
      <c r="E45" s="6">
        <v>337.3</v>
      </c>
      <c r="F45" s="6">
        <v>295.35</v>
      </c>
      <c r="G45" s="6">
        <v>184.25</v>
      </c>
      <c r="H45" s="5">
        <v>43476</v>
      </c>
      <c r="I45">
        <f t="shared" si="1"/>
        <v>-0.00246266725807641</v>
      </c>
      <c r="J45">
        <f t="shared" si="2"/>
        <v>-0.022140221402214</v>
      </c>
      <c r="K45">
        <f t="shared" si="3"/>
        <v>0.00570678248573314</v>
      </c>
      <c r="L45">
        <f t="shared" si="4"/>
        <v>0.00506555423122762</v>
      </c>
      <c r="M45">
        <f t="shared" si="5"/>
        <v>0.0198549723756906</v>
      </c>
      <c r="N45">
        <f t="shared" si="6"/>
        <v>-0.0141787051899412</v>
      </c>
    </row>
    <row r="46" spans="1:14">
      <c r="A46" s="2">
        <v>43479</v>
      </c>
      <c r="B46" s="3">
        <v>10737.6</v>
      </c>
      <c r="C46" s="4">
        <v>39.6</v>
      </c>
      <c r="D46" s="4">
        <v>1969.2</v>
      </c>
      <c r="E46" s="4">
        <v>334.95</v>
      </c>
      <c r="F46" s="4">
        <v>294.3</v>
      </c>
      <c r="G46" s="4">
        <v>195.35</v>
      </c>
      <c r="H46" s="2">
        <v>43479</v>
      </c>
      <c r="I46">
        <f t="shared" si="1"/>
        <v>-0.00531266935002018</v>
      </c>
      <c r="J46">
        <f t="shared" si="2"/>
        <v>-0.00377358490566034</v>
      </c>
      <c r="K46">
        <f t="shared" si="3"/>
        <v>-0.011147936125339</v>
      </c>
      <c r="L46">
        <f t="shared" si="4"/>
        <v>-0.00696709160984294</v>
      </c>
      <c r="M46">
        <f t="shared" si="5"/>
        <v>-0.00355510411376337</v>
      </c>
      <c r="N46">
        <f t="shared" si="6"/>
        <v>0.0602442333785617</v>
      </c>
    </row>
    <row r="47" spans="1:14">
      <c r="A47" s="5">
        <v>43480</v>
      </c>
      <c r="B47" s="3">
        <v>10886.8</v>
      </c>
      <c r="C47" s="6">
        <v>38.75</v>
      </c>
      <c r="D47" s="6">
        <v>1992.15</v>
      </c>
      <c r="E47" s="6">
        <v>341.7</v>
      </c>
      <c r="F47" s="6">
        <v>296.55</v>
      </c>
      <c r="G47" s="6">
        <v>203</v>
      </c>
      <c r="H47" s="5">
        <v>43480</v>
      </c>
      <c r="I47">
        <f t="shared" si="1"/>
        <v>0.0138950976009536</v>
      </c>
      <c r="J47">
        <f t="shared" si="2"/>
        <v>-0.0214646464646465</v>
      </c>
      <c r="K47">
        <f t="shared" si="3"/>
        <v>0.011654478976234</v>
      </c>
      <c r="L47">
        <f t="shared" si="4"/>
        <v>0.0201522615315719</v>
      </c>
      <c r="M47">
        <f t="shared" si="5"/>
        <v>0.00764525993883792</v>
      </c>
      <c r="N47">
        <f t="shared" si="6"/>
        <v>0.039160481187612</v>
      </c>
    </row>
    <row r="48" spans="1:14">
      <c r="A48" s="2">
        <v>43481</v>
      </c>
      <c r="B48" s="3">
        <v>10890.3</v>
      </c>
      <c r="C48" s="4">
        <v>39.15</v>
      </c>
      <c r="D48" s="4">
        <v>1975</v>
      </c>
      <c r="E48" s="4">
        <v>347.25</v>
      </c>
      <c r="F48" s="4">
        <v>294.05</v>
      </c>
      <c r="G48" s="4">
        <v>208.35</v>
      </c>
      <c r="H48" s="2">
        <v>43481</v>
      </c>
      <c r="I48">
        <f t="shared" si="1"/>
        <v>0.000321490245067421</v>
      </c>
      <c r="J48">
        <f t="shared" si="2"/>
        <v>0.0103225806451613</v>
      </c>
      <c r="K48">
        <f t="shared" si="3"/>
        <v>-0.00860878949878277</v>
      </c>
      <c r="L48">
        <f t="shared" si="4"/>
        <v>0.0162423178226515</v>
      </c>
      <c r="M48">
        <f t="shared" si="5"/>
        <v>-0.00843028157140448</v>
      </c>
      <c r="N48">
        <f t="shared" si="6"/>
        <v>0.0263546798029556</v>
      </c>
    </row>
    <row r="49" spans="1:14">
      <c r="A49" s="5">
        <v>43482</v>
      </c>
      <c r="B49" s="3">
        <v>10905.2</v>
      </c>
      <c r="C49" s="6">
        <v>39.65</v>
      </c>
      <c r="D49" s="6">
        <v>2004.55</v>
      </c>
      <c r="E49" s="6">
        <v>355.2</v>
      </c>
      <c r="F49" s="6">
        <v>293.95</v>
      </c>
      <c r="G49" s="6">
        <v>201.5</v>
      </c>
      <c r="H49" s="5">
        <v>43482</v>
      </c>
      <c r="I49">
        <f t="shared" si="1"/>
        <v>0.00136819004067854</v>
      </c>
      <c r="J49">
        <f t="shared" si="2"/>
        <v>0.0127713920817369</v>
      </c>
      <c r="K49">
        <f t="shared" si="3"/>
        <v>0.0149620253164557</v>
      </c>
      <c r="L49">
        <f t="shared" si="4"/>
        <v>0.0228941684665226</v>
      </c>
      <c r="M49">
        <f t="shared" si="5"/>
        <v>-0.000340078217990215</v>
      </c>
      <c r="N49">
        <f t="shared" si="6"/>
        <v>-0.0328773698104151</v>
      </c>
    </row>
    <row r="50" spans="1:14">
      <c r="A50" s="2">
        <v>43483</v>
      </c>
      <c r="B50" s="3">
        <v>10906.95</v>
      </c>
      <c r="C50" s="4">
        <v>38.75</v>
      </c>
      <c r="D50" s="4">
        <v>2006.85</v>
      </c>
      <c r="E50" s="4">
        <v>354.2</v>
      </c>
      <c r="F50" s="4">
        <v>291.45</v>
      </c>
      <c r="G50" s="4">
        <v>198.6</v>
      </c>
      <c r="H50" s="2">
        <v>43483</v>
      </c>
      <c r="I50">
        <f t="shared" si="1"/>
        <v>0.000160473902358508</v>
      </c>
      <c r="J50">
        <f t="shared" si="2"/>
        <v>-0.0226986128625473</v>
      </c>
      <c r="K50">
        <f t="shared" si="3"/>
        <v>0.00114738968845873</v>
      </c>
      <c r="L50">
        <f t="shared" si="4"/>
        <v>-0.00281531531531532</v>
      </c>
      <c r="M50">
        <f t="shared" si="5"/>
        <v>-0.00850484776322504</v>
      </c>
      <c r="N50">
        <f t="shared" si="6"/>
        <v>-0.0143920595533499</v>
      </c>
    </row>
    <row r="51" spans="1:14">
      <c r="A51" s="5">
        <v>43486</v>
      </c>
      <c r="B51" s="3">
        <v>10961.85</v>
      </c>
      <c r="C51" s="6">
        <v>37.95</v>
      </c>
      <c r="D51" s="6">
        <v>2004.45</v>
      </c>
      <c r="E51" s="6">
        <v>351.55</v>
      </c>
      <c r="F51" s="6">
        <v>289.9</v>
      </c>
      <c r="G51" s="6">
        <v>191.95</v>
      </c>
      <c r="H51" s="5">
        <v>43486</v>
      </c>
      <c r="I51">
        <f t="shared" si="1"/>
        <v>0.00503348782198503</v>
      </c>
      <c r="J51">
        <f t="shared" si="2"/>
        <v>-0.0206451612903225</v>
      </c>
      <c r="K51">
        <f t="shared" si="3"/>
        <v>-0.00119590402870163</v>
      </c>
      <c r="L51">
        <f t="shared" si="4"/>
        <v>-0.00748164878599655</v>
      </c>
      <c r="M51">
        <f t="shared" si="5"/>
        <v>-0.00531823640418601</v>
      </c>
      <c r="N51">
        <f t="shared" si="6"/>
        <v>-0.0334843907351461</v>
      </c>
    </row>
    <row r="52" spans="1:14">
      <c r="A52" s="2">
        <v>43487</v>
      </c>
      <c r="B52" s="3">
        <v>10922.75</v>
      </c>
      <c r="C52" s="4">
        <v>37.75</v>
      </c>
      <c r="D52" s="4">
        <v>1979.4</v>
      </c>
      <c r="E52" s="4">
        <v>353.8</v>
      </c>
      <c r="F52" s="4">
        <v>289.75</v>
      </c>
      <c r="G52" s="4">
        <v>192.2</v>
      </c>
      <c r="H52" s="2">
        <v>43487</v>
      </c>
      <c r="I52">
        <f t="shared" si="1"/>
        <v>-0.00356691616834753</v>
      </c>
      <c r="J52">
        <f t="shared" si="2"/>
        <v>-0.00527009222661404</v>
      </c>
      <c r="K52">
        <f t="shared" si="3"/>
        <v>-0.0124971937439198</v>
      </c>
      <c r="L52">
        <f t="shared" si="4"/>
        <v>0.00640022756364671</v>
      </c>
      <c r="M52">
        <f t="shared" si="5"/>
        <v>-0.000517419799930932</v>
      </c>
      <c r="N52">
        <f t="shared" si="6"/>
        <v>0.0013024225058609</v>
      </c>
    </row>
    <row r="53" spans="1:14">
      <c r="A53" s="5">
        <v>43488</v>
      </c>
      <c r="B53" s="3">
        <v>10831.5</v>
      </c>
      <c r="C53" s="6">
        <v>37.95</v>
      </c>
      <c r="D53" s="6">
        <v>1958.25</v>
      </c>
      <c r="E53" s="6">
        <v>357.15</v>
      </c>
      <c r="F53" s="6">
        <v>277.3</v>
      </c>
      <c r="G53" s="6">
        <v>197.25</v>
      </c>
      <c r="H53" s="5">
        <v>43488</v>
      </c>
      <c r="I53">
        <f t="shared" si="1"/>
        <v>-0.00835412327481632</v>
      </c>
      <c r="J53">
        <f t="shared" si="2"/>
        <v>0.00529801324503319</v>
      </c>
      <c r="K53">
        <f t="shared" si="3"/>
        <v>-0.0106850560775993</v>
      </c>
      <c r="L53">
        <f t="shared" si="4"/>
        <v>0.00946862634256633</v>
      </c>
      <c r="M53">
        <f t="shared" si="5"/>
        <v>-0.0429680759275237</v>
      </c>
      <c r="N53">
        <f t="shared" si="6"/>
        <v>0.0262747138397503</v>
      </c>
    </row>
    <row r="54" spans="1:14">
      <c r="A54" s="2">
        <v>43489</v>
      </c>
      <c r="B54" s="3">
        <v>10849.8</v>
      </c>
      <c r="C54" s="4">
        <v>37.35</v>
      </c>
      <c r="D54" s="4">
        <v>1971.1</v>
      </c>
      <c r="E54" s="4">
        <v>353.95</v>
      </c>
      <c r="F54" s="4">
        <v>278.9</v>
      </c>
      <c r="G54" s="4">
        <v>215.4</v>
      </c>
      <c r="H54" s="2">
        <v>43489</v>
      </c>
      <c r="I54">
        <f t="shared" si="1"/>
        <v>0.00168951668743935</v>
      </c>
      <c r="J54">
        <f t="shared" si="2"/>
        <v>-0.0158102766798419</v>
      </c>
      <c r="K54">
        <f t="shared" si="3"/>
        <v>0.00656198136090893</v>
      </c>
      <c r="L54">
        <f t="shared" si="4"/>
        <v>-0.0089598208035839</v>
      </c>
      <c r="M54">
        <f t="shared" si="5"/>
        <v>0.00576992426974384</v>
      </c>
      <c r="N54">
        <f t="shared" si="6"/>
        <v>0.0920152091254753</v>
      </c>
    </row>
    <row r="55" spans="1:14">
      <c r="A55" s="5">
        <v>43490</v>
      </c>
      <c r="B55" s="3">
        <v>10780.55</v>
      </c>
      <c r="C55" s="6">
        <v>35.1</v>
      </c>
      <c r="D55" s="6">
        <v>1977.8</v>
      </c>
      <c r="E55" s="6">
        <v>357.45</v>
      </c>
      <c r="F55" s="6">
        <v>279.2</v>
      </c>
      <c r="G55" s="6">
        <v>219.6</v>
      </c>
      <c r="H55" s="5">
        <v>43490</v>
      </c>
      <c r="I55">
        <f t="shared" si="1"/>
        <v>-0.00638260613098859</v>
      </c>
      <c r="J55">
        <f t="shared" si="2"/>
        <v>-0.0602409638554217</v>
      </c>
      <c r="K55">
        <f t="shared" si="3"/>
        <v>0.0033991172441784</v>
      </c>
      <c r="L55">
        <f t="shared" si="4"/>
        <v>0.0098884023167114</v>
      </c>
      <c r="M55">
        <f t="shared" si="5"/>
        <v>0.00107565435640018</v>
      </c>
      <c r="N55">
        <f t="shared" si="6"/>
        <v>0.0194986072423398</v>
      </c>
    </row>
    <row r="56" spans="1:14">
      <c r="A56" s="2">
        <v>43493</v>
      </c>
      <c r="B56" s="3">
        <v>10661.55</v>
      </c>
      <c r="C56" s="4">
        <v>32.5</v>
      </c>
      <c r="D56" s="4">
        <v>1946.9</v>
      </c>
      <c r="E56" s="4">
        <v>348.7</v>
      </c>
      <c r="F56" s="4">
        <v>274.75</v>
      </c>
      <c r="G56" s="4">
        <v>207.5</v>
      </c>
      <c r="H56" s="2">
        <v>43493</v>
      </c>
      <c r="I56">
        <f t="shared" si="1"/>
        <v>-0.011038397855397</v>
      </c>
      <c r="J56">
        <f t="shared" si="2"/>
        <v>-0.0740740740740741</v>
      </c>
      <c r="K56">
        <f t="shared" si="3"/>
        <v>-0.0156234199615734</v>
      </c>
      <c r="L56">
        <f t="shared" si="4"/>
        <v>-0.02447894810463</v>
      </c>
      <c r="M56">
        <f t="shared" si="5"/>
        <v>-0.0159383954154727</v>
      </c>
      <c r="N56">
        <f t="shared" si="6"/>
        <v>-0.0551001821493625</v>
      </c>
    </row>
    <row r="57" spans="1:14">
      <c r="A57" s="5">
        <v>43494</v>
      </c>
      <c r="B57" s="3">
        <v>10652.2</v>
      </c>
      <c r="C57" s="6">
        <v>34.9</v>
      </c>
      <c r="D57" s="6">
        <v>1922.3</v>
      </c>
      <c r="E57" s="6">
        <v>344.9</v>
      </c>
      <c r="F57" s="6">
        <v>278.45</v>
      </c>
      <c r="G57" s="6">
        <v>202.9</v>
      </c>
      <c r="H57" s="5">
        <v>43494</v>
      </c>
      <c r="I57">
        <f t="shared" si="1"/>
        <v>-0.000876983177867997</v>
      </c>
      <c r="J57">
        <f t="shared" si="2"/>
        <v>0.0738461538461538</v>
      </c>
      <c r="K57">
        <f t="shared" si="3"/>
        <v>-0.0126354717756434</v>
      </c>
      <c r="L57">
        <f t="shared" si="4"/>
        <v>-0.0108976197304273</v>
      </c>
      <c r="M57">
        <f t="shared" si="5"/>
        <v>0.0134667879890809</v>
      </c>
      <c r="N57">
        <f t="shared" si="6"/>
        <v>-0.0221686746987952</v>
      </c>
    </row>
    <row r="58" spans="1:14">
      <c r="A58" s="2">
        <v>43495</v>
      </c>
      <c r="B58" s="3">
        <v>10651.8</v>
      </c>
      <c r="C58" s="4">
        <v>37.3</v>
      </c>
      <c r="D58" s="4">
        <v>1885.8</v>
      </c>
      <c r="E58" s="4">
        <v>342.7</v>
      </c>
      <c r="F58" s="4">
        <v>275.5</v>
      </c>
      <c r="G58" s="4">
        <v>199.5</v>
      </c>
      <c r="H58" s="2">
        <v>43495</v>
      </c>
      <c r="I58">
        <f t="shared" si="1"/>
        <v>-3.75509284468424e-5</v>
      </c>
      <c r="J58">
        <f t="shared" si="2"/>
        <v>0.0687679083094555</v>
      </c>
      <c r="K58">
        <f t="shared" si="3"/>
        <v>-0.0189876710190917</v>
      </c>
      <c r="L58">
        <f t="shared" si="4"/>
        <v>-0.00637866048129889</v>
      </c>
      <c r="M58">
        <f t="shared" si="5"/>
        <v>-0.0105943616448195</v>
      </c>
      <c r="N58">
        <f t="shared" si="6"/>
        <v>-0.0167570231641203</v>
      </c>
    </row>
    <row r="59" spans="1:14">
      <c r="A59" s="5">
        <v>43496</v>
      </c>
      <c r="B59" s="3">
        <v>10830.95</v>
      </c>
      <c r="C59" s="6">
        <v>35.6</v>
      </c>
      <c r="D59" s="6">
        <v>1922.35</v>
      </c>
      <c r="E59" s="6">
        <v>345.45</v>
      </c>
      <c r="F59" s="6">
        <v>278.65</v>
      </c>
      <c r="G59" s="6">
        <v>194.1</v>
      </c>
      <c r="H59" s="5">
        <v>43496</v>
      </c>
      <c r="I59">
        <f t="shared" si="1"/>
        <v>0.0168187536378829</v>
      </c>
      <c r="J59">
        <f t="shared" si="2"/>
        <v>-0.0455764075067023</v>
      </c>
      <c r="K59">
        <f t="shared" si="3"/>
        <v>0.0193816947714498</v>
      </c>
      <c r="L59">
        <f t="shared" si="4"/>
        <v>0.00802451123431573</v>
      </c>
      <c r="M59">
        <f t="shared" si="5"/>
        <v>0.0114337568058075</v>
      </c>
      <c r="N59">
        <f t="shared" si="6"/>
        <v>-0.0270676691729324</v>
      </c>
    </row>
    <row r="60" spans="1:14">
      <c r="A60" s="2">
        <v>43497</v>
      </c>
      <c r="B60" s="3">
        <v>10893.65</v>
      </c>
      <c r="C60" s="4">
        <v>35.75</v>
      </c>
      <c r="D60" s="4">
        <v>1961.25</v>
      </c>
      <c r="E60" s="4">
        <v>341</v>
      </c>
      <c r="F60" s="4">
        <v>280.85</v>
      </c>
      <c r="G60" s="4">
        <v>185.6</v>
      </c>
      <c r="H60" s="2">
        <v>43497</v>
      </c>
      <c r="I60">
        <f t="shared" si="1"/>
        <v>0.00578896588018585</v>
      </c>
      <c r="J60">
        <f t="shared" si="2"/>
        <v>0.00421348314606738</v>
      </c>
      <c r="K60">
        <f t="shared" si="3"/>
        <v>0.0202356490753505</v>
      </c>
      <c r="L60">
        <f t="shared" si="4"/>
        <v>-0.0128817484440584</v>
      </c>
      <c r="M60">
        <f t="shared" si="5"/>
        <v>0.00789520904360325</v>
      </c>
      <c r="N60">
        <f t="shared" si="6"/>
        <v>-0.0437918598660484</v>
      </c>
    </row>
    <row r="61" spans="1:14">
      <c r="A61" s="5">
        <v>43500</v>
      </c>
      <c r="B61" s="3">
        <v>10912.25</v>
      </c>
      <c r="C61" s="6">
        <v>33.85</v>
      </c>
      <c r="D61" s="6">
        <v>1978.5</v>
      </c>
      <c r="E61" s="6">
        <v>338.55</v>
      </c>
      <c r="F61" s="6">
        <v>277.1</v>
      </c>
      <c r="G61" s="6">
        <v>179.8</v>
      </c>
      <c r="H61" s="5">
        <v>43500</v>
      </c>
      <c r="I61">
        <f t="shared" si="1"/>
        <v>0.00170741670606274</v>
      </c>
      <c r="J61">
        <f t="shared" si="2"/>
        <v>-0.0531468531468531</v>
      </c>
      <c r="K61">
        <f t="shared" si="3"/>
        <v>0.00879541108986616</v>
      </c>
      <c r="L61">
        <f t="shared" si="4"/>
        <v>-0.0071847507331378</v>
      </c>
      <c r="M61">
        <f t="shared" si="5"/>
        <v>-0.0133523233042549</v>
      </c>
      <c r="N61">
        <f t="shared" si="6"/>
        <v>-0.0312499999999999</v>
      </c>
    </row>
    <row r="62" spans="1:14">
      <c r="A62" s="2">
        <v>43501</v>
      </c>
      <c r="B62" s="3">
        <v>10934.35</v>
      </c>
      <c r="C62" s="4">
        <v>32.95</v>
      </c>
      <c r="D62" s="4">
        <v>1981.4</v>
      </c>
      <c r="E62" s="4">
        <v>337.95</v>
      </c>
      <c r="F62" s="4">
        <v>274.15</v>
      </c>
      <c r="G62" s="4">
        <v>176.1</v>
      </c>
      <c r="H62" s="2">
        <v>43501</v>
      </c>
      <c r="I62">
        <f t="shared" si="1"/>
        <v>0.0020252468555981</v>
      </c>
      <c r="J62">
        <f t="shared" si="2"/>
        <v>-0.0265878877400295</v>
      </c>
      <c r="K62">
        <f t="shared" si="3"/>
        <v>0.00146575688653025</v>
      </c>
      <c r="L62">
        <f t="shared" si="4"/>
        <v>-0.0017722640673461</v>
      </c>
      <c r="M62">
        <f t="shared" si="5"/>
        <v>-0.010645976181884</v>
      </c>
      <c r="N62">
        <f t="shared" si="6"/>
        <v>-0.0205784204671859</v>
      </c>
    </row>
    <row r="63" spans="1:14">
      <c r="A63" s="5">
        <v>43502</v>
      </c>
      <c r="B63" s="3">
        <v>11062.45</v>
      </c>
      <c r="C63" s="6">
        <v>33.1</v>
      </c>
      <c r="D63" s="6">
        <v>1987.95</v>
      </c>
      <c r="E63" s="6">
        <v>339.3</v>
      </c>
      <c r="F63" s="6">
        <v>277.7</v>
      </c>
      <c r="G63" s="6">
        <v>176.45</v>
      </c>
      <c r="H63" s="5">
        <v>43502</v>
      </c>
      <c r="I63">
        <f t="shared" si="1"/>
        <v>0.01171537402772</v>
      </c>
      <c r="J63">
        <f t="shared" si="2"/>
        <v>0.00455235204855838</v>
      </c>
      <c r="K63">
        <f t="shared" si="3"/>
        <v>0.00330574341374783</v>
      </c>
      <c r="L63">
        <f t="shared" si="4"/>
        <v>0.00399467376830899</v>
      </c>
      <c r="M63">
        <f t="shared" si="5"/>
        <v>0.0129491154477476</v>
      </c>
      <c r="N63">
        <f t="shared" si="6"/>
        <v>0.0019875070982396</v>
      </c>
    </row>
    <row r="64" spans="1:14">
      <c r="A64" s="2">
        <v>43503</v>
      </c>
      <c r="B64" s="3">
        <v>11069.4</v>
      </c>
      <c r="C64" s="4">
        <v>34.4</v>
      </c>
      <c r="D64" s="4">
        <v>1969.65</v>
      </c>
      <c r="E64" s="4">
        <v>339.4</v>
      </c>
      <c r="F64" s="4">
        <v>280.3</v>
      </c>
      <c r="G64" s="4">
        <v>176.95</v>
      </c>
      <c r="H64" s="2">
        <v>43503</v>
      </c>
      <c r="I64">
        <f t="shared" si="1"/>
        <v>0.000628251427124996</v>
      </c>
      <c r="J64">
        <f t="shared" si="2"/>
        <v>0.039274924471299</v>
      </c>
      <c r="K64">
        <f t="shared" si="3"/>
        <v>-0.00920546291405717</v>
      </c>
      <c r="L64">
        <f t="shared" si="4"/>
        <v>0.000294724432655367</v>
      </c>
      <c r="M64">
        <f t="shared" si="5"/>
        <v>0.00936262153402961</v>
      </c>
      <c r="N64">
        <f t="shared" si="6"/>
        <v>0.0028336639274582</v>
      </c>
    </row>
    <row r="65" spans="1:14">
      <c r="A65" s="5">
        <v>43504</v>
      </c>
      <c r="B65" s="3">
        <v>10943.6</v>
      </c>
      <c r="C65" s="6">
        <v>33.9</v>
      </c>
      <c r="D65" s="6">
        <v>1944.65</v>
      </c>
      <c r="E65" s="6">
        <v>337.4</v>
      </c>
      <c r="F65" s="6">
        <v>275.5</v>
      </c>
      <c r="G65" s="6">
        <v>175.1</v>
      </c>
      <c r="H65" s="5">
        <v>43504</v>
      </c>
      <c r="I65">
        <f t="shared" si="1"/>
        <v>-0.0113646629446943</v>
      </c>
      <c r="J65">
        <f t="shared" si="2"/>
        <v>-0.0145348837209302</v>
      </c>
      <c r="K65">
        <f t="shared" si="3"/>
        <v>-0.0126926103622471</v>
      </c>
      <c r="L65">
        <f t="shared" si="4"/>
        <v>-0.00589275191514437</v>
      </c>
      <c r="M65">
        <f t="shared" si="5"/>
        <v>-0.0171245094541563</v>
      </c>
      <c r="N65">
        <f t="shared" si="6"/>
        <v>-0.0104549307714043</v>
      </c>
    </row>
    <row r="66" spans="1:14">
      <c r="A66" s="2">
        <v>43507</v>
      </c>
      <c r="B66" s="3">
        <v>10888.8</v>
      </c>
      <c r="C66" s="4">
        <v>32.85</v>
      </c>
      <c r="D66" s="4">
        <v>1948.2</v>
      </c>
      <c r="E66" s="4">
        <v>333.6</v>
      </c>
      <c r="F66" s="4">
        <v>277.1</v>
      </c>
      <c r="G66" s="4">
        <v>173.25</v>
      </c>
      <c r="H66" s="2">
        <v>43507</v>
      </c>
      <c r="I66">
        <f t="shared" si="1"/>
        <v>-0.00500749296392422</v>
      </c>
      <c r="J66">
        <f t="shared" si="2"/>
        <v>-0.0309734513274335</v>
      </c>
      <c r="K66">
        <f t="shared" si="3"/>
        <v>0.00182552130203376</v>
      </c>
      <c r="L66">
        <f t="shared" si="4"/>
        <v>-0.0112625963248369</v>
      </c>
      <c r="M66">
        <f t="shared" si="5"/>
        <v>0.00580762250453729</v>
      </c>
      <c r="N66">
        <f t="shared" si="6"/>
        <v>-0.0105653912050257</v>
      </c>
    </row>
    <row r="67" spans="1:14">
      <c r="A67" s="5">
        <v>43508</v>
      </c>
      <c r="B67" s="3">
        <v>10831.4</v>
      </c>
      <c r="C67" s="6">
        <v>32.1</v>
      </c>
      <c r="D67" s="6">
        <v>1905.05</v>
      </c>
      <c r="E67" s="6">
        <v>339.3</v>
      </c>
      <c r="F67" s="6">
        <v>275.3</v>
      </c>
      <c r="G67" s="6">
        <v>172.65</v>
      </c>
      <c r="H67" s="5">
        <v>43508</v>
      </c>
      <c r="I67">
        <f t="shared" si="1"/>
        <v>-0.00527147160384979</v>
      </c>
      <c r="J67">
        <f t="shared" si="2"/>
        <v>-0.0228310502283105</v>
      </c>
      <c r="K67">
        <f t="shared" si="3"/>
        <v>-0.0221486500359306</v>
      </c>
      <c r="L67">
        <f t="shared" si="4"/>
        <v>0.0170863309352518</v>
      </c>
      <c r="M67">
        <f t="shared" si="5"/>
        <v>-0.00649584987369185</v>
      </c>
      <c r="N67">
        <f t="shared" si="6"/>
        <v>-0.00346320346320343</v>
      </c>
    </row>
    <row r="68" spans="1:14">
      <c r="A68" s="2">
        <v>43509</v>
      </c>
      <c r="B68" s="3">
        <v>10793.65</v>
      </c>
      <c r="C68" s="4">
        <v>32.4</v>
      </c>
      <c r="D68" s="4">
        <v>1930.5</v>
      </c>
      <c r="E68" s="4">
        <v>329.45</v>
      </c>
      <c r="F68" s="4">
        <v>276.85</v>
      </c>
      <c r="G68" s="4">
        <v>169.45</v>
      </c>
      <c r="H68" s="2">
        <v>43509</v>
      </c>
      <c r="I68">
        <f t="shared" ref="I68:I131" si="7">(B68-B67)/B67</f>
        <v>-0.00348523736543752</v>
      </c>
      <c r="J68">
        <f t="shared" ref="J68:J131" si="8">(C68-C67)/C67</f>
        <v>0.00934579439252328</v>
      </c>
      <c r="K68">
        <f t="shared" ref="K68:K131" si="9">(D68-D67)/D67</f>
        <v>0.0133592294165508</v>
      </c>
      <c r="L68">
        <f t="shared" ref="L68:L131" si="10">(E68-E67)/E67</f>
        <v>-0.0290303566165636</v>
      </c>
      <c r="M68">
        <f t="shared" ref="M68:M131" si="11">(F68-F67)/F67</f>
        <v>0.00563022157646208</v>
      </c>
      <c r="N68">
        <f t="shared" ref="N68:N131" si="12">(G68-G67)/G67</f>
        <v>-0.0185346075876051</v>
      </c>
    </row>
    <row r="69" spans="1:14">
      <c r="A69" s="5">
        <v>43510</v>
      </c>
      <c r="B69" s="3">
        <v>10746.05</v>
      </c>
      <c r="C69" s="6">
        <v>31.95</v>
      </c>
      <c r="D69" s="6">
        <v>1900.7</v>
      </c>
      <c r="E69" s="6">
        <v>315.65</v>
      </c>
      <c r="F69" s="6">
        <v>277.9</v>
      </c>
      <c r="G69" s="6">
        <v>221.25</v>
      </c>
      <c r="H69" s="5">
        <v>43510</v>
      </c>
      <c r="I69">
        <f t="shared" si="7"/>
        <v>-0.00441000032426476</v>
      </c>
      <c r="J69">
        <f t="shared" si="8"/>
        <v>-0.0138888888888889</v>
      </c>
      <c r="K69">
        <f t="shared" si="9"/>
        <v>-0.0154364154364154</v>
      </c>
      <c r="L69">
        <f t="shared" si="10"/>
        <v>-0.0418879951434209</v>
      </c>
      <c r="M69">
        <f t="shared" si="11"/>
        <v>0.0037926675094815</v>
      </c>
      <c r="N69">
        <f t="shared" si="12"/>
        <v>0.305694895249336</v>
      </c>
    </row>
    <row r="70" spans="1:14">
      <c r="A70" s="2">
        <v>43511</v>
      </c>
      <c r="B70" s="3">
        <v>10724.4</v>
      </c>
      <c r="C70" s="4">
        <v>31</v>
      </c>
      <c r="D70" s="4">
        <v>1874.9</v>
      </c>
      <c r="E70" s="4">
        <v>327.85</v>
      </c>
      <c r="F70" s="4">
        <v>280.1</v>
      </c>
      <c r="G70" s="4">
        <v>219</v>
      </c>
      <c r="H70" s="2">
        <v>43511</v>
      </c>
      <c r="I70">
        <f t="shared" si="7"/>
        <v>-0.00201469377119962</v>
      </c>
      <c r="J70">
        <f t="shared" si="8"/>
        <v>-0.0297339593114241</v>
      </c>
      <c r="K70">
        <f t="shared" si="9"/>
        <v>-0.013573946440785</v>
      </c>
      <c r="L70">
        <f t="shared" si="10"/>
        <v>0.0386504039284019</v>
      </c>
      <c r="M70">
        <f t="shared" si="11"/>
        <v>0.0079165167326378</v>
      </c>
      <c r="N70">
        <f t="shared" si="12"/>
        <v>-0.0101694915254237</v>
      </c>
    </row>
    <row r="71" spans="1:14">
      <c r="A71" s="5">
        <v>43514</v>
      </c>
      <c r="B71" s="3">
        <v>10640.95</v>
      </c>
      <c r="C71" s="6">
        <v>30.25</v>
      </c>
      <c r="D71" s="6">
        <v>1874.85</v>
      </c>
      <c r="E71" s="6">
        <v>327.75</v>
      </c>
      <c r="F71" s="6">
        <v>274.7</v>
      </c>
      <c r="G71" s="6">
        <v>213.55</v>
      </c>
      <c r="H71" s="5">
        <v>43514</v>
      </c>
      <c r="I71">
        <f t="shared" si="7"/>
        <v>-0.00778132109954859</v>
      </c>
      <c r="J71">
        <f t="shared" si="8"/>
        <v>-0.0241935483870968</v>
      </c>
      <c r="K71">
        <f t="shared" si="9"/>
        <v>-2.66680889648418e-5</v>
      </c>
      <c r="L71">
        <f t="shared" si="10"/>
        <v>-0.000305017538508534</v>
      </c>
      <c r="M71">
        <f t="shared" si="11"/>
        <v>-0.0192788289896467</v>
      </c>
      <c r="N71">
        <f t="shared" si="12"/>
        <v>-0.0248858447488584</v>
      </c>
    </row>
    <row r="72" spans="1:14">
      <c r="A72" s="2">
        <v>43515</v>
      </c>
      <c r="B72" s="3">
        <v>10604.35</v>
      </c>
      <c r="C72" s="4">
        <v>30.8</v>
      </c>
      <c r="D72" s="4">
        <v>1853.45</v>
      </c>
      <c r="E72" s="4">
        <v>335.25</v>
      </c>
      <c r="F72" s="4">
        <v>275.9</v>
      </c>
      <c r="G72" s="4">
        <v>212.85</v>
      </c>
      <c r="H72" s="2">
        <v>43515</v>
      </c>
      <c r="I72">
        <f t="shared" si="7"/>
        <v>-0.00343954252204929</v>
      </c>
      <c r="J72">
        <f t="shared" si="8"/>
        <v>0.0181818181818182</v>
      </c>
      <c r="K72">
        <f t="shared" si="9"/>
        <v>-0.0114142464730511</v>
      </c>
      <c r="L72">
        <f t="shared" si="10"/>
        <v>0.022883295194508</v>
      </c>
      <c r="M72">
        <f t="shared" si="11"/>
        <v>0.00436840189297411</v>
      </c>
      <c r="N72">
        <f t="shared" si="12"/>
        <v>-0.00327792086162499</v>
      </c>
    </row>
    <row r="73" spans="1:14">
      <c r="A73" s="5">
        <v>43516</v>
      </c>
      <c r="B73" s="3">
        <v>10735.45</v>
      </c>
      <c r="C73" s="6">
        <v>30.95</v>
      </c>
      <c r="D73" s="6">
        <v>1870.5</v>
      </c>
      <c r="E73" s="6">
        <v>341.1</v>
      </c>
      <c r="F73" s="6">
        <v>275.85</v>
      </c>
      <c r="G73" s="6">
        <v>217.85</v>
      </c>
      <c r="H73" s="5">
        <v>43516</v>
      </c>
      <c r="I73">
        <f t="shared" si="7"/>
        <v>0.0123628510941265</v>
      </c>
      <c r="J73">
        <f t="shared" si="8"/>
        <v>0.00487012987012982</v>
      </c>
      <c r="K73">
        <f t="shared" si="9"/>
        <v>0.00919906121017559</v>
      </c>
      <c r="L73">
        <f t="shared" si="10"/>
        <v>0.0174496644295303</v>
      </c>
      <c r="M73">
        <f t="shared" si="11"/>
        <v>-0.000181225081551122</v>
      </c>
      <c r="N73">
        <f t="shared" si="12"/>
        <v>0.0234907211651398</v>
      </c>
    </row>
    <row r="74" spans="1:14">
      <c r="A74" s="2">
        <v>43517</v>
      </c>
      <c r="B74" s="3">
        <v>10789.85</v>
      </c>
      <c r="C74" s="4">
        <v>30.85</v>
      </c>
      <c r="D74" s="4">
        <v>1891.45</v>
      </c>
      <c r="E74" s="4">
        <v>335.3</v>
      </c>
      <c r="F74" s="4">
        <v>275.05</v>
      </c>
      <c r="G74" s="4">
        <v>215.15</v>
      </c>
      <c r="H74" s="2">
        <v>43517</v>
      </c>
      <c r="I74">
        <f t="shared" si="7"/>
        <v>0.00506732367995749</v>
      </c>
      <c r="J74">
        <f t="shared" si="8"/>
        <v>-0.00323101777059767</v>
      </c>
      <c r="K74">
        <f t="shared" si="9"/>
        <v>0.0112002138465651</v>
      </c>
      <c r="L74">
        <f t="shared" si="10"/>
        <v>-0.0170038111990619</v>
      </c>
      <c r="M74">
        <f t="shared" si="11"/>
        <v>-0.00290012688055107</v>
      </c>
      <c r="N74">
        <f t="shared" si="12"/>
        <v>-0.012393848978655</v>
      </c>
    </row>
    <row r="75" spans="1:14">
      <c r="A75" s="5">
        <v>43518</v>
      </c>
      <c r="B75" s="3">
        <v>10791.65</v>
      </c>
      <c r="C75" s="6">
        <v>32.7</v>
      </c>
      <c r="D75" s="6">
        <v>1887.4</v>
      </c>
      <c r="E75" s="6">
        <v>344.2</v>
      </c>
      <c r="F75" s="6">
        <v>274.3</v>
      </c>
      <c r="G75" s="6">
        <v>222</v>
      </c>
      <c r="H75" s="5">
        <v>43518</v>
      </c>
      <c r="I75">
        <f t="shared" si="7"/>
        <v>0.000166823449816195</v>
      </c>
      <c r="J75">
        <f t="shared" si="8"/>
        <v>0.059967585089141</v>
      </c>
      <c r="K75">
        <f t="shared" si="9"/>
        <v>-0.0021412144122234</v>
      </c>
      <c r="L75">
        <f t="shared" si="10"/>
        <v>0.0265433939755442</v>
      </c>
      <c r="M75">
        <f t="shared" si="11"/>
        <v>-0.00272677694964552</v>
      </c>
      <c r="N75">
        <f t="shared" si="12"/>
        <v>0.031838252382059</v>
      </c>
    </row>
    <row r="76" spans="1:14">
      <c r="A76" s="2">
        <v>43521</v>
      </c>
      <c r="B76" s="3">
        <v>10880.1</v>
      </c>
      <c r="C76" s="4">
        <v>32.95</v>
      </c>
      <c r="D76" s="4">
        <v>1894.5</v>
      </c>
      <c r="E76" s="4">
        <v>336.05</v>
      </c>
      <c r="F76" s="4">
        <v>276.7</v>
      </c>
      <c r="G76" s="4">
        <v>229.1</v>
      </c>
      <c r="H76" s="2">
        <v>43521</v>
      </c>
      <c r="I76">
        <f t="shared" si="7"/>
        <v>0.00819615165428834</v>
      </c>
      <c r="J76">
        <f t="shared" si="8"/>
        <v>0.00764525993883792</v>
      </c>
      <c r="K76">
        <f t="shared" si="9"/>
        <v>0.00376178870403725</v>
      </c>
      <c r="L76">
        <f t="shared" si="10"/>
        <v>-0.0236780941313189</v>
      </c>
      <c r="M76">
        <f t="shared" si="11"/>
        <v>0.00874954429456791</v>
      </c>
      <c r="N76">
        <f t="shared" si="12"/>
        <v>0.031981981981982</v>
      </c>
    </row>
    <row r="77" spans="1:14">
      <c r="A77" s="5">
        <v>43522</v>
      </c>
      <c r="B77" s="3">
        <v>10835.3</v>
      </c>
      <c r="C77" s="6">
        <v>32.9</v>
      </c>
      <c r="D77" s="6">
        <v>1853.65</v>
      </c>
      <c r="E77" s="6">
        <v>336.65</v>
      </c>
      <c r="F77" s="6">
        <v>275.5</v>
      </c>
      <c r="G77" s="6">
        <v>229.5</v>
      </c>
      <c r="H77" s="5">
        <v>43522</v>
      </c>
      <c r="I77">
        <f t="shared" si="7"/>
        <v>-0.00411760921315071</v>
      </c>
      <c r="J77">
        <f t="shared" si="8"/>
        <v>-0.00151745068285294</v>
      </c>
      <c r="K77">
        <f t="shared" si="9"/>
        <v>-0.0215624175244127</v>
      </c>
      <c r="L77">
        <f t="shared" si="10"/>
        <v>0.00178544859395913</v>
      </c>
      <c r="M77">
        <f t="shared" si="11"/>
        <v>-0.00433682688832667</v>
      </c>
      <c r="N77">
        <f t="shared" si="12"/>
        <v>0.0017459624618071</v>
      </c>
    </row>
    <row r="78" spans="1:14">
      <c r="A78" s="2">
        <v>43523</v>
      </c>
      <c r="B78" s="3">
        <v>10806.65</v>
      </c>
      <c r="C78" s="4">
        <v>32.9</v>
      </c>
      <c r="D78" s="4">
        <v>1841</v>
      </c>
      <c r="E78" s="4">
        <v>330.7</v>
      </c>
      <c r="F78" s="4">
        <v>275.1</v>
      </c>
      <c r="G78" s="4">
        <v>228.2</v>
      </c>
      <c r="H78" s="2">
        <v>43523</v>
      </c>
      <c r="I78">
        <f t="shared" si="7"/>
        <v>-0.00264413537234776</v>
      </c>
      <c r="J78">
        <f t="shared" si="8"/>
        <v>0</v>
      </c>
      <c r="K78">
        <f t="shared" si="9"/>
        <v>-0.00682437353329922</v>
      </c>
      <c r="L78">
        <f t="shared" si="10"/>
        <v>-0.0176741422842715</v>
      </c>
      <c r="M78">
        <f t="shared" si="11"/>
        <v>-0.00145190562613422</v>
      </c>
      <c r="N78">
        <f t="shared" si="12"/>
        <v>-0.00566448801742924</v>
      </c>
    </row>
    <row r="79" spans="1:14">
      <c r="A79" s="5">
        <v>43524</v>
      </c>
      <c r="B79" s="3">
        <v>10792.5</v>
      </c>
      <c r="C79" s="6">
        <v>33.05</v>
      </c>
      <c r="D79" s="6">
        <v>1841.2</v>
      </c>
      <c r="E79" s="6">
        <v>337.55</v>
      </c>
      <c r="F79" s="6">
        <v>276.05</v>
      </c>
      <c r="G79" s="6">
        <v>231.15</v>
      </c>
      <c r="H79" s="5">
        <v>43524</v>
      </c>
      <c r="I79">
        <f t="shared" si="7"/>
        <v>-0.00130937894722228</v>
      </c>
      <c r="J79">
        <f t="shared" si="8"/>
        <v>0.00455927051671728</v>
      </c>
      <c r="K79">
        <f t="shared" si="9"/>
        <v>0.000108636610537776</v>
      </c>
      <c r="L79">
        <f t="shared" si="10"/>
        <v>0.0207136377381313</v>
      </c>
      <c r="M79">
        <f t="shared" si="11"/>
        <v>0.00345328971283166</v>
      </c>
      <c r="N79">
        <f t="shared" si="12"/>
        <v>0.0129272567922875</v>
      </c>
    </row>
    <row r="80" spans="1:14">
      <c r="A80" s="2">
        <v>43525</v>
      </c>
      <c r="B80" s="3">
        <v>10863.5</v>
      </c>
      <c r="C80" s="4">
        <v>34.2</v>
      </c>
      <c r="D80" s="4">
        <v>1859.45</v>
      </c>
      <c r="E80" s="4">
        <v>346.05</v>
      </c>
      <c r="F80" s="4">
        <v>278.2</v>
      </c>
      <c r="G80" s="4">
        <v>237.6</v>
      </c>
      <c r="H80" s="2">
        <v>43525</v>
      </c>
      <c r="I80">
        <f t="shared" si="7"/>
        <v>0.00657864257586287</v>
      </c>
      <c r="J80">
        <f t="shared" si="8"/>
        <v>0.0347957639939487</v>
      </c>
      <c r="K80">
        <f t="shared" si="9"/>
        <v>0.00991201390397567</v>
      </c>
      <c r="L80">
        <f t="shared" si="10"/>
        <v>0.0251814545993186</v>
      </c>
      <c r="M80">
        <f t="shared" si="11"/>
        <v>0.0077884441224415</v>
      </c>
      <c r="N80">
        <f t="shared" si="12"/>
        <v>0.0279039584685269</v>
      </c>
    </row>
    <row r="81" spans="1:14">
      <c r="A81" s="5">
        <v>43529</v>
      </c>
      <c r="B81" s="3">
        <v>10987.45</v>
      </c>
      <c r="C81" s="6">
        <v>36.25</v>
      </c>
      <c r="D81" s="6">
        <v>1860</v>
      </c>
      <c r="E81" s="6">
        <v>362.5</v>
      </c>
      <c r="F81" s="6">
        <v>282.55</v>
      </c>
      <c r="G81" s="6">
        <v>237.45</v>
      </c>
      <c r="H81" s="5">
        <v>43529</v>
      </c>
      <c r="I81">
        <f t="shared" si="7"/>
        <v>0.0114097666497907</v>
      </c>
      <c r="J81">
        <f t="shared" si="8"/>
        <v>0.0599415204678362</v>
      </c>
      <c r="K81">
        <f t="shared" si="9"/>
        <v>0.000295786388448173</v>
      </c>
      <c r="L81">
        <f t="shared" si="10"/>
        <v>0.0475364831671723</v>
      </c>
      <c r="M81">
        <f t="shared" si="11"/>
        <v>0.0156362329259526</v>
      </c>
      <c r="N81">
        <f t="shared" si="12"/>
        <v>-0.000631313131313155</v>
      </c>
    </row>
    <row r="82" spans="1:14">
      <c r="A82" s="2">
        <v>43530</v>
      </c>
      <c r="B82" s="3">
        <v>11053</v>
      </c>
      <c r="C82" s="4">
        <v>35.4</v>
      </c>
      <c r="D82" s="4">
        <v>1885.2</v>
      </c>
      <c r="E82" s="4">
        <v>372.7</v>
      </c>
      <c r="F82" s="4">
        <v>285.75</v>
      </c>
      <c r="G82" s="4">
        <v>235.3</v>
      </c>
      <c r="H82" s="2">
        <v>43530</v>
      </c>
      <c r="I82">
        <f t="shared" si="7"/>
        <v>0.00596589745573352</v>
      </c>
      <c r="J82">
        <f t="shared" si="8"/>
        <v>-0.023448275862069</v>
      </c>
      <c r="K82">
        <f t="shared" si="9"/>
        <v>0.0135483870967742</v>
      </c>
      <c r="L82">
        <f t="shared" si="10"/>
        <v>0.0281379310344827</v>
      </c>
      <c r="M82">
        <f t="shared" si="11"/>
        <v>0.011325429127588</v>
      </c>
      <c r="N82">
        <f t="shared" si="12"/>
        <v>-0.00905453779743094</v>
      </c>
    </row>
    <row r="83" spans="1:14">
      <c r="A83" s="5">
        <v>43531</v>
      </c>
      <c r="B83" s="3">
        <v>11058.2</v>
      </c>
      <c r="C83" s="6">
        <v>35.6</v>
      </c>
      <c r="D83" s="6">
        <v>1880.2</v>
      </c>
      <c r="E83" s="6">
        <v>370.7</v>
      </c>
      <c r="F83" s="6">
        <v>290.1</v>
      </c>
      <c r="G83" s="6">
        <v>231.7</v>
      </c>
      <c r="H83" s="5">
        <v>43531</v>
      </c>
      <c r="I83">
        <f t="shared" si="7"/>
        <v>0.000470460508459308</v>
      </c>
      <c r="J83">
        <f t="shared" si="8"/>
        <v>0.00564971751412437</v>
      </c>
      <c r="K83">
        <f t="shared" si="9"/>
        <v>-0.00265223848928496</v>
      </c>
      <c r="L83">
        <f t="shared" si="10"/>
        <v>-0.00536624631070566</v>
      </c>
      <c r="M83">
        <f t="shared" si="11"/>
        <v>0.015223097112861</v>
      </c>
      <c r="N83">
        <f t="shared" si="12"/>
        <v>-0.0152996175095624</v>
      </c>
    </row>
    <row r="84" spans="1:14">
      <c r="A84" s="2">
        <v>43532</v>
      </c>
      <c r="B84" s="3">
        <v>11035.4</v>
      </c>
      <c r="C84" s="4">
        <v>35</v>
      </c>
      <c r="D84" s="4">
        <v>1884.05</v>
      </c>
      <c r="E84" s="4">
        <v>367.35</v>
      </c>
      <c r="F84" s="4">
        <v>292</v>
      </c>
      <c r="G84" s="4">
        <v>232.3</v>
      </c>
      <c r="H84" s="2">
        <v>43532</v>
      </c>
      <c r="I84">
        <f t="shared" si="7"/>
        <v>-0.00206181837912147</v>
      </c>
      <c r="J84">
        <f t="shared" si="8"/>
        <v>-0.0168539325842697</v>
      </c>
      <c r="K84">
        <f t="shared" si="9"/>
        <v>0.00204765450483986</v>
      </c>
      <c r="L84">
        <f t="shared" si="10"/>
        <v>-0.00903695710817363</v>
      </c>
      <c r="M84">
        <f t="shared" si="11"/>
        <v>0.00654946570148217</v>
      </c>
      <c r="N84">
        <f t="shared" si="12"/>
        <v>0.00258955545964619</v>
      </c>
    </row>
    <row r="85" spans="1:14">
      <c r="A85" s="5">
        <v>43535</v>
      </c>
      <c r="B85" s="3">
        <v>11168.05</v>
      </c>
      <c r="C85" s="6">
        <v>36.15</v>
      </c>
      <c r="D85" s="6">
        <v>1897.55</v>
      </c>
      <c r="E85" s="6">
        <v>387.05</v>
      </c>
      <c r="F85" s="6">
        <v>292.95</v>
      </c>
      <c r="G85" s="6">
        <v>236.3</v>
      </c>
      <c r="H85" s="5">
        <v>43535</v>
      </c>
      <c r="I85">
        <f t="shared" si="7"/>
        <v>0.0120204070536636</v>
      </c>
      <c r="J85">
        <f t="shared" si="8"/>
        <v>0.0328571428571428</v>
      </c>
      <c r="K85">
        <f t="shared" si="9"/>
        <v>0.00716541493060163</v>
      </c>
      <c r="L85">
        <f t="shared" si="10"/>
        <v>0.0536273308833537</v>
      </c>
      <c r="M85">
        <f t="shared" si="11"/>
        <v>0.00325342465753421</v>
      </c>
      <c r="N85">
        <f t="shared" si="12"/>
        <v>0.0172191132156694</v>
      </c>
    </row>
    <row r="86" spans="1:14">
      <c r="A86" s="2">
        <v>43536</v>
      </c>
      <c r="B86" s="3">
        <v>11301.2</v>
      </c>
      <c r="C86" s="4">
        <v>39.1</v>
      </c>
      <c r="D86" s="4">
        <v>1930</v>
      </c>
      <c r="E86" s="4">
        <v>390.2</v>
      </c>
      <c r="F86" s="4">
        <v>294.5</v>
      </c>
      <c r="G86" s="4">
        <v>235.85</v>
      </c>
      <c r="H86" s="2">
        <v>43536</v>
      </c>
      <c r="I86">
        <f t="shared" si="7"/>
        <v>0.011922403642534</v>
      </c>
      <c r="J86">
        <f t="shared" si="8"/>
        <v>0.0816044260027663</v>
      </c>
      <c r="K86">
        <f t="shared" si="9"/>
        <v>0.0171009986561619</v>
      </c>
      <c r="L86">
        <f t="shared" si="10"/>
        <v>0.00813848340007745</v>
      </c>
      <c r="M86">
        <f t="shared" si="11"/>
        <v>0.00529100529100533</v>
      </c>
      <c r="N86">
        <f t="shared" si="12"/>
        <v>-0.00190435886584857</v>
      </c>
    </row>
    <row r="87" spans="1:14">
      <c r="A87" s="5">
        <v>43537</v>
      </c>
      <c r="B87" s="3">
        <v>11341.7</v>
      </c>
      <c r="C87" s="6">
        <v>39.75</v>
      </c>
      <c r="D87" s="6">
        <v>1950.65</v>
      </c>
      <c r="E87" s="6">
        <v>389.05</v>
      </c>
      <c r="F87" s="6">
        <v>294.9</v>
      </c>
      <c r="G87" s="6">
        <v>244.3</v>
      </c>
      <c r="H87" s="5">
        <v>43537</v>
      </c>
      <c r="I87">
        <f t="shared" si="7"/>
        <v>0.00358369022758645</v>
      </c>
      <c r="J87">
        <f t="shared" si="8"/>
        <v>0.0166240409207161</v>
      </c>
      <c r="K87">
        <f t="shared" si="9"/>
        <v>0.010699481865285</v>
      </c>
      <c r="L87">
        <f t="shared" si="10"/>
        <v>-0.00294720656073802</v>
      </c>
      <c r="M87">
        <f t="shared" si="11"/>
        <v>0.00135823429541588</v>
      </c>
      <c r="N87">
        <f t="shared" si="12"/>
        <v>0.0358278566885733</v>
      </c>
    </row>
    <row r="88" spans="1:14">
      <c r="A88" s="2">
        <v>43538</v>
      </c>
      <c r="B88" s="3">
        <v>11343.25</v>
      </c>
      <c r="C88" s="4">
        <v>38.55</v>
      </c>
      <c r="D88" s="4">
        <v>1956.95</v>
      </c>
      <c r="E88" s="4">
        <v>390.3</v>
      </c>
      <c r="F88" s="4">
        <v>295.5</v>
      </c>
      <c r="G88" s="4">
        <v>249.85</v>
      </c>
      <c r="H88" s="2">
        <v>43538</v>
      </c>
      <c r="I88">
        <f t="shared" si="7"/>
        <v>0.000136663815830014</v>
      </c>
      <c r="J88">
        <f t="shared" si="8"/>
        <v>-0.0301886792452831</v>
      </c>
      <c r="K88">
        <f t="shared" si="9"/>
        <v>0.00322969266654702</v>
      </c>
      <c r="L88">
        <f t="shared" si="10"/>
        <v>0.00321295463308058</v>
      </c>
      <c r="M88">
        <f t="shared" si="11"/>
        <v>0.0020345879959309</v>
      </c>
      <c r="N88">
        <f t="shared" si="12"/>
        <v>0.0227179697093737</v>
      </c>
    </row>
    <row r="89" spans="1:14">
      <c r="A89" s="5">
        <v>43539</v>
      </c>
      <c r="B89" s="3">
        <v>11426.85</v>
      </c>
      <c r="C89" s="6">
        <v>37.8</v>
      </c>
      <c r="D89" s="6">
        <v>1974.65</v>
      </c>
      <c r="E89" s="6">
        <v>396.3</v>
      </c>
      <c r="F89" s="6">
        <v>290.8</v>
      </c>
      <c r="G89" s="6">
        <v>245.05</v>
      </c>
      <c r="H89" s="5">
        <v>43539</v>
      </c>
      <c r="I89">
        <f t="shared" si="7"/>
        <v>0.00737002181914358</v>
      </c>
      <c r="J89">
        <f t="shared" si="8"/>
        <v>-0.0194552529182879</v>
      </c>
      <c r="K89">
        <f t="shared" si="9"/>
        <v>0.00904468688520404</v>
      </c>
      <c r="L89">
        <f t="shared" si="10"/>
        <v>0.0153727901614143</v>
      </c>
      <c r="M89">
        <f t="shared" si="11"/>
        <v>-0.0159052453468697</v>
      </c>
      <c r="N89">
        <f t="shared" si="12"/>
        <v>-0.0192115269161496</v>
      </c>
    </row>
    <row r="90" spans="1:14">
      <c r="A90" s="2">
        <v>43542</v>
      </c>
      <c r="B90" s="3">
        <v>11462.2</v>
      </c>
      <c r="C90" s="4">
        <v>37.4</v>
      </c>
      <c r="D90" s="4">
        <v>1962.4</v>
      </c>
      <c r="E90" s="4">
        <v>405.55</v>
      </c>
      <c r="F90" s="4">
        <v>293.75</v>
      </c>
      <c r="G90" s="4">
        <v>245.95</v>
      </c>
      <c r="H90" s="2">
        <v>43542</v>
      </c>
      <c r="I90">
        <f t="shared" si="7"/>
        <v>0.00309359097214021</v>
      </c>
      <c r="J90">
        <f t="shared" si="8"/>
        <v>-0.0105820105820105</v>
      </c>
      <c r="K90">
        <f t="shared" si="9"/>
        <v>-0.0062036310232193</v>
      </c>
      <c r="L90">
        <f t="shared" si="10"/>
        <v>0.0233409033560434</v>
      </c>
      <c r="M90">
        <f t="shared" si="11"/>
        <v>0.0101444291609353</v>
      </c>
      <c r="N90">
        <f t="shared" si="12"/>
        <v>0.00367271985309111</v>
      </c>
    </row>
    <row r="91" spans="1:14">
      <c r="A91" s="5">
        <v>43543</v>
      </c>
      <c r="B91" s="3">
        <v>11532.4</v>
      </c>
      <c r="C91" s="6">
        <v>37.1</v>
      </c>
      <c r="D91" s="6">
        <v>1967.85</v>
      </c>
      <c r="E91" s="6">
        <v>407.8</v>
      </c>
      <c r="F91" s="6">
        <v>299.45</v>
      </c>
      <c r="G91" s="6">
        <v>248.8</v>
      </c>
      <c r="H91" s="5">
        <v>43543</v>
      </c>
      <c r="I91">
        <f t="shared" si="7"/>
        <v>0.0061244787213623</v>
      </c>
      <c r="J91">
        <f t="shared" si="8"/>
        <v>-0.00802139037433148</v>
      </c>
      <c r="K91">
        <f t="shared" si="9"/>
        <v>0.00277721157765992</v>
      </c>
      <c r="L91">
        <f t="shared" si="10"/>
        <v>0.00554802120576994</v>
      </c>
      <c r="M91">
        <f t="shared" si="11"/>
        <v>0.0194042553191489</v>
      </c>
      <c r="N91">
        <f t="shared" si="12"/>
        <v>0.0115877210815207</v>
      </c>
    </row>
    <row r="92" spans="1:14">
      <c r="A92" s="2">
        <v>43544</v>
      </c>
      <c r="B92" s="3">
        <v>11521.05</v>
      </c>
      <c r="C92" s="4">
        <v>36.45</v>
      </c>
      <c r="D92" s="4">
        <v>1987.55</v>
      </c>
      <c r="E92" s="4">
        <v>389.15</v>
      </c>
      <c r="F92" s="4">
        <v>298.9</v>
      </c>
      <c r="G92" s="4">
        <v>252.15</v>
      </c>
      <c r="H92" s="2">
        <v>43544</v>
      </c>
      <c r="I92">
        <f t="shared" si="7"/>
        <v>-0.000984183691165791</v>
      </c>
      <c r="J92">
        <f t="shared" si="8"/>
        <v>-0.0175202156334231</v>
      </c>
      <c r="K92">
        <f t="shared" si="9"/>
        <v>0.0100109256294941</v>
      </c>
      <c r="L92">
        <f t="shared" si="10"/>
        <v>-0.0457332025502698</v>
      </c>
      <c r="M92">
        <f t="shared" si="11"/>
        <v>-0.00183670061779934</v>
      </c>
      <c r="N92">
        <f t="shared" si="12"/>
        <v>0.0134646302250804</v>
      </c>
    </row>
    <row r="93" spans="1:14">
      <c r="A93" s="5">
        <v>43546</v>
      </c>
      <c r="B93" s="3">
        <v>11456.9</v>
      </c>
      <c r="C93" s="6">
        <v>36</v>
      </c>
      <c r="D93" s="6">
        <v>1981.55</v>
      </c>
      <c r="E93" s="6">
        <v>378.95</v>
      </c>
      <c r="F93" s="6">
        <v>298.2</v>
      </c>
      <c r="G93" s="6">
        <v>252.6</v>
      </c>
      <c r="H93" s="5">
        <v>43546</v>
      </c>
      <c r="I93">
        <f t="shared" si="7"/>
        <v>-0.00556806888261049</v>
      </c>
      <c r="J93">
        <f t="shared" si="8"/>
        <v>-0.0123456790123458</v>
      </c>
      <c r="K93">
        <f t="shared" si="9"/>
        <v>-0.00301879198007597</v>
      </c>
      <c r="L93">
        <f t="shared" si="10"/>
        <v>-0.0262109726326609</v>
      </c>
      <c r="M93">
        <f t="shared" si="11"/>
        <v>-0.00234192037470722</v>
      </c>
      <c r="N93">
        <f t="shared" si="12"/>
        <v>0.00178465199286135</v>
      </c>
    </row>
    <row r="94" spans="1:14">
      <c r="A94" s="2">
        <v>43549</v>
      </c>
      <c r="B94" s="3">
        <v>11354.25</v>
      </c>
      <c r="C94" s="4">
        <v>35.15</v>
      </c>
      <c r="D94" s="4">
        <v>1945.65</v>
      </c>
      <c r="E94" s="4">
        <v>383.7</v>
      </c>
      <c r="F94" s="4">
        <v>295.05</v>
      </c>
      <c r="G94" s="4">
        <v>247.25</v>
      </c>
      <c r="H94" s="2">
        <v>43549</v>
      </c>
      <c r="I94">
        <f t="shared" si="7"/>
        <v>-0.00895966622733895</v>
      </c>
      <c r="J94">
        <f t="shared" si="8"/>
        <v>-0.0236111111111112</v>
      </c>
      <c r="K94">
        <f t="shared" si="9"/>
        <v>-0.0181171305291312</v>
      </c>
      <c r="L94">
        <f t="shared" si="10"/>
        <v>0.0125346351761446</v>
      </c>
      <c r="M94">
        <f t="shared" si="11"/>
        <v>-0.0105633802816901</v>
      </c>
      <c r="N94">
        <f t="shared" si="12"/>
        <v>-0.0211797307996833</v>
      </c>
    </row>
    <row r="95" spans="1:14">
      <c r="A95" s="5">
        <v>43550</v>
      </c>
      <c r="B95" s="3">
        <v>11483.25</v>
      </c>
      <c r="C95" s="6">
        <v>35.95</v>
      </c>
      <c r="D95" s="6">
        <v>1946.3</v>
      </c>
      <c r="E95" s="6">
        <v>383.9</v>
      </c>
      <c r="F95" s="6">
        <v>293.4</v>
      </c>
      <c r="G95" s="6">
        <v>253.7</v>
      </c>
      <c r="H95" s="5">
        <v>43550</v>
      </c>
      <c r="I95">
        <f t="shared" si="7"/>
        <v>0.0113613845036</v>
      </c>
      <c r="J95">
        <f t="shared" si="8"/>
        <v>0.0227596017069703</v>
      </c>
      <c r="K95">
        <f t="shared" si="9"/>
        <v>0.000334078585562595</v>
      </c>
      <c r="L95">
        <f t="shared" si="10"/>
        <v>0.000521240552514956</v>
      </c>
      <c r="M95">
        <f t="shared" si="11"/>
        <v>-0.0055922724961872</v>
      </c>
      <c r="N95">
        <f t="shared" si="12"/>
        <v>0.0260869565217391</v>
      </c>
    </row>
    <row r="96" spans="1:14">
      <c r="A96" s="2">
        <v>43551</v>
      </c>
      <c r="B96" s="3">
        <v>11445.05</v>
      </c>
      <c r="C96" s="4">
        <v>35.55</v>
      </c>
      <c r="D96" s="4">
        <v>1919.9</v>
      </c>
      <c r="E96" s="4">
        <v>378.95</v>
      </c>
      <c r="F96" s="4">
        <v>293.1</v>
      </c>
      <c r="G96" s="4">
        <v>268.45</v>
      </c>
      <c r="H96" s="2">
        <v>43551</v>
      </c>
      <c r="I96">
        <f t="shared" si="7"/>
        <v>-0.00332658437289101</v>
      </c>
      <c r="J96">
        <f t="shared" si="8"/>
        <v>-0.0111265646731573</v>
      </c>
      <c r="K96">
        <f t="shared" si="9"/>
        <v>-0.0135641987360632</v>
      </c>
      <c r="L96">
        <f t="shared" si="10"/>
        <v>-0.0128939828080229</v>
      </c>
      <c r="M96">
        <f t="shared" si="11"/>
        <v>-0.00102249488752541</v>
      </c>
      <c r="N96">
        <f t="shared" si="12"/>
        <v>0.0581395348837209</v>
      </c>
    </row>
    <row r="97" spans="1:14">
      <c r="A97" s="5">
        <v>43552</v>
      </c>
      <c r="B97" s="3">
        <v>11570</v>
      </c>
      <c r="C97" s="6">
        <v>35.85</v>
      </c>
      <c r="D97" s="6">
        <v>1944.45</v>
      </c>
      <c r="E97" s="6">
        <v>385.85</v>
      </c>
      <c r="F97" s="6">
        <v>300</v>
      </c>
      <c r="G97" s="6">
        <v>276.1</v>
      </c>
      <c r="H97" s="5">
        <v>43552</v>
      </c>
      <c r="I97">
        <f t="shared" si="7"/>
        <v>0.0109173834976694</v>
      </c>
      <c r="J97">
        <f t="shared" si="8"/>
        <v>0.00843881856540096</v>
      </c>
      <c r="K97">
        <f t="shared" si="9"/>
        <v>0.0127871243293921</v>
      </c>
      <c r="L97">
        <f t="shared" si="10"/>
        <v>0.0182082068874523</v>
      </c>
      <c r="M97">
        <f t="shared" si="11"/>
        <v>0.0235414534288638</v>
      </c>
      <c r="N97">
        <f t="shared" si="12"/>
        <v>0.0284969268020117</v>
      </c>
    </row>
    <row r="98" spans="1:14">
      <c r="A98" s="2">
        <v>43553</v>
      </c>
      <c r="B98" s="3">
        <v>11623.9</v>
      </c>
      <c r="C98" s="4">
        <v>37.15</v>
      </c>
      <c r="D98" s="4">
        <v>1968.25</v>
      </c>
      <c r="E98" s="4">
        <v>397.55</v>
      </c>
      <c r="F98" s="4">
        <v>297.25</v>
      </c>
      <c r="G98" s="4">
        <v>275.1</v>
      </c>
      <c r="H98" s="2">
        <v>43553</v>
      </c>
      <c r="I98">
        <f t="shared" si="7"/>
        <v>0.00465859982713912</v>
      </c>
      <c r="J98">
        <f t="shared" si="8"/>
        <v>0.0362622036262203</v>
      </c>
      <c r="K98">
        <f t="shared" si="9"/>
        <v>0.0122399650286713</v>
      </c>
      <c r="L98">
        <f t="shared" si="10"/>
        <v>0.0303226642477646</v>
      </c>
      <c r="M98">
        <f t="shared" si="11"/>
        <v>-0.00916666666666667</v>
      </c>
      <c r="N98">
        <f t="shared" si="12"/>
        <v>-0.00362187613183629</v>
      </c>
    </row>
    <row r="99" spans="1:14">
      <c r="A99" s="5">
        <v>43556</v>
      </c>
      <c r="B99" s="3">
        <v>11669.15</v>
      </c>
      <c r="C99" s="6">
        <v>38.7</v>
      </c>
      <c r="D99" s="6">
        <v>1959.65</v>
      </c>
      <c r="E99" s="6">
        <v>391.9</v>
      </c>
      <c r="F99" s="6">
        <v>297.25</v>
      </c>
      <c r="G99" s="6">
        <v>275.9</v>
      </c>
      <c r="H99" s="5">
        <v>43556</v>
      </c>
      <c r="I99">
        <f t="shared" si="7"/>
        <v>0.00389284147317166</v>
      </c>
      <c r="J99">
        <f t="shared" si="8"/>
        <v>0.0417227456258413</v>
      </c>
      <c r="K99">
        <f t="shared" si="9"/>
        <v>-0.00436936364791053</v>
      </c>
      <c r="L99">
        <f t="shared" si="10"/>
        <v>-0.0142120487988933</v>
      </c>
      <c r="M99">
        <f t="shared" si="11"/>
        <v>0</v>
      </c>
      <c r="N99">
        <f t="shared" si="12"/>
        <v>0.00290803344238442</v>
      </c>
    </row>
    <row r="100" spans="1:14">
      <c r="A100" s="2">
        <v>43557</v>
      </c>
      <c r="B100" s="3">
        <v>11713.2</v>
      </c>
      <c r="C100" s="4">
        <v>37.75</v>
      </c>
      <c r="D100" s="4">
        <v>1995.95</v>
      </c>
      <c r="E100" s="4">
        <v>380.5</v>
      </c>
      <c r="F100" s="4">
        <v>297.9</v>
      </c>
      <c r="G100" s="4">
        <v>280.3</v>
      </c>
      <c r="H100" s="2">
        <v>43557</v>
      </c>
      <c r="I100">
        <f t="shared" si="7"/>
        <v>0.00377491076899355</v>
      </c>
      <c r="J100">
        <f t="shared" si="8"/>
        <v>-0.0245478036175711</v>
      </c>
      <c r="K100">
        <f t="shared" si="9"/>
        <v>0.0185237159696884</v>
      </c>
      <c r="L100">
        <f t="shared" si="10"/>
        <v>-0.029089053329931</v>
      </c>
      <c r="M100">
        <f t="shared" si="11"/>
        <v>0.00218671152228756</v>
      </c>
      <c r="N100">
        <f t="shared" si="12"/>
        <v>0.0159478071765134</v>
      </c>
    </row>
    <row r="101" spans="1:14">
      <c r="A101" s="5">
        <v>43558</v>
      </c>
      <c r="B101" s="3">
        <v>11643.95</v>
      </c>
      <c r="C101" s="6">
        <v>37.25</v>
      </c>
      <c r="D101" s="6">
        <v>2013.1</v>
      </c>
      <c r="E101" s="6">
        <v>363.2</v>
      </c>
      <c r="F101" s="6">
        <v>296.15</v>
      </c>
      <c r="G101" s="6">
        <v>273.7</v>
      </c>
      <c r="H101" s="5">
        <v>43558</v>
      </c>
      <c r="I101">
        <f t="shared" si="7"/>
        <v>-0.00591213331967353</v>
      </c>
      <c r="J101">
        <f t="shared" si="8"/>
        <v>-0.0132450331125828</v>
      </c>
      <c r="K101">
        <f t="shared" si="9"/>
        <v>0.00859239960920858</v>
      </c>
      <c r="L101">
        <f t="shared" si="10"/>
        <v>-0.0454664914586071</v>
      </c>
      <c r="M101">
        <f t="shared" si="11"/>
        <v>-0.0058744545149379</v>
      </c>
      <c r="N101">
        <f t="shared" si="12"/>
        <v>-0.0235462004994649</v>
      </c>
    </row>
    <row r="102" spans="1:14">
      <c r="A102" s="2">
        <v>43559</v>
      </c>
      <c r="B102" s="3">
        <v>11598</v>
      </c>
      <c r="C102" s="4">
        <v>36.95</v>
      </c>
      <c r="D102" s="4">
        <v>2042.05</v>
      </c>
      <c r="E102" s="4">
        <v>354.3</v>
      </c>
      <c r="F102" s="4">
        <v>294.8</v>
      </c>
      <c r="G102" s="4">
        <v>268.05</v>
      </c>
      <c r="H102" s="2">
        <v>43559</v>
      </c>
      <c r="I102">
        <f t="shared" si="7"/>
        <v>-0.00394625535149161</v>
      </c>
      <c r="J102">
        <f t="shared" si="8"/>
        <v>-0.00805369127516771</v>
      </c>
      <c r="K102">
        <f t="shared" si="9"/>
        <v>0.0143808057225175</v>
      </c>
      <c r="L102">
        <f t="shared" si="10"/>
        <v>-0.0245044052863435</v>
      </c>
      <c r="M102">
        <f t="shared" si="11"/>
        <v>-0.00455850075975001</v>
      </c>
      <c r="N102">
        <f t="shared" si="12"/>
        <v>-0.0206430398246254</v>
      </c>
    </row>
    <row r="103" spans="1:14">
      <c r="A103" s="5">
        <v>43560</v>
      </c>
      <c r="B103" s="3">
        <v>11665.95</v>
      </c>
      <c r="C103" s="6">
        <v>36.65</v>
      </c>
      <c r="D103" s="6">
        <v>2059.2</v>
      </c>
      <c r="E103" s="6">
        <v>358.1</v>
      </c>
      <c r="F103" s="6">
        <v>294.55</v>
      </c>
      <c r="G103" s="6">
        <v>266.85</v>
      </c>
      <c r="H103" s="5">
        <v>43560</v>
      </c>
      <c r="I103">
        <f t="shared" si="7"/>
        <v>0.00585876875323338</v>
      </c>
      <c r="J103">
        <f t="shared" si="8"/>
        <v>-0.00811907983761852</v>
      </c>
      <c r="K103">
        <f t="shared" si="9"/>
        <v>0.00839842315320382</v>
      </c>
      <c r="L103">
        <f t="shared" si="10"/>
        <v>0.0107253739768558</v>
      </c>
      <c r="M103">
        <f t="shared" si="11"/>
        <v>-0.000848032564450475</v>
      </c>
      <c r="N103">
        <f t="shared" si="12"/>
        <v>-0.00447677672076101</v>
      </c>
    </row>
    <row r="104" spans="1:14">
      <c r="A104" s="2">
        <v>43563</v>
      </c>
      <c r="B104" s="3">
        <v>11604.5</v>
      </c>
      <c r="C104" s="4">
        <v>36.25</v>
      </c>
      <c r="D104" s="4">
        <v>2054.9</v>
      </c>
      <c r="E104" s="4">
        <v>351</v>
      </c>
      <c r="F104" s="4">
        <v>292.75</v>
      </c>
      <c r="G104" s="4">
        <v>260.05</v>
      </c>
      <c r="H104" s="2">
        <v>43563</v>
      </c>
      <c r="I104">
        <f t="shared" si="7"/>
        <v>-0.00526746643008077</v>
      </c>
      <c r="J104">
        <f t="shared" si="8"/>
        <v>-0.0109140518417462</v>
      </c>
      <c r="K104">
        <f t="shared" si="9"/>
        <v>-0.00208818958818946</v>
      </c>
      <c r="L104">
        <f t="shared" si="10"/>
        <v>-0.0198268640044681</v>
      </c>
      <c r="M104">
        <f t="shared" si="11"/>
        <v>-0.00611101680529625</v>
      </c>
      <c r="N104">
        <f t="shared" si="12"/>
        <v>-0.0254824807944539</v>
      </c>
    </row>
    <row r="105" spans="1:14">
      <c r="A105" s="5">
        <v>43564</v>
      </c>
      <c r="B105" s="3">
        <v>11671.95</v>
      </c>
      <c r="C105" s="6">
        <v>37</v>
      </c>
      <c r="D105" s="6">
        <v>2069.15</v>
      </c>
      <c r="E105" s="6">
        <v>356.3</v>
      </c>
      <c r="F105" s="6">
        <v>296.3</v>
      </c>
      <c r="G105" s="6">
        <v>270.6</v>
      </c>
      <c r="H105" s="5">
        <v>43564</v>
      </c>
      <c r="I105">
        <f t="shared" si="7"/>
        <v>0.00581240036192862</v>
      </c>
      <c r="J105">
        <f t="shared" si="8"/>
        <v>0.0206896551724138</v>
      </c>
      <c r="K105">
        <f t="shared" si="9"/>
        <v>0.00693464402160689</v>
      </c>
      <c r="L105">
        <f t="shared" si="10"/>
        <v>0.0150997150997151</v>
      </c>
      <c r="M105">
        <f t="shared" si="11"/>
        <v>0.0121263877028181</v>
      </c>
      <c r="N105">
        <f t="shared" si="12"/>
        <v>0.0405691213228226</v>
      </c>
    </row>
    <row r="106" spans="1:14">
      <c r="A106" s="2">
        <v>43565</v>
      </c>
      <c r="B106" s="3">
        <v>11584.3</v>
      </c>
      <c r="C106" s="4">
        <v>36.95</v>
      </c>
      <c r="D106" s="4">
        <v>2029.25</v>
      </c>
      <c r="E106" s="4">
        <v>357.75</v>
      </c>
      <c r="F106" s="4">
        <v>294.7</v>
      </c>
      <c r="G106" s="4">
        <v>268.25</v>
      </c>
      <c r="H106" s="2">
        <v>43565</v>
      </c>
      <c r="I106">
        <f t="shared" si="7"/>
        <v>-0.00750945643187312</v>
      </c>
      <c r="J106">
        <f t="shared" si="8"/>
        <v>-0.00135135135135127</v>
      </c>
      <c r="K106">
        <f t="shared" si="9"/>
        <v>-0.0192832805741488</v>
      </c>
      <c r="L106">
        <f t="shared" si="10"/>
        <v>0.00406960426606789</v>
      </c>
      <c r="M106">
        <f t="shared" si="11"/>
        <v>-0.00539993250084382</v>
      </c>
      <c r="N106">
        <f t="shared" si="12"/>
        <v>-0.00868440502586852</v>
      </c>
    </row>
    <row r="107" spans="1:14">
      <c r="A107" s="5">
        <v>43566</v>
      </c>
      <c r="B107" s="3">
        <v>11596.7</v>
      </c>
      <c r="C107" s="6">
        <v>36</v>
      </c>
      <c r="D107" s="6">
        <v>2022.8</v>
      </c>
      <c r="E107" s="6">
        <v>361.7</v>
      </c>
      <c r="F107" s="6">
        <v>296.4</v>
      </c>
      <c r="G107" s="6">
        <v>269.05</v>
      </c>
      <c r="H107" s="5">
        <v>43566</v>
      </c>
      <c r="I107">
        <f t="shared" si="7"/>
        <v>0.00107041426758643</v>
      </c>
      <c r="J107">
        <f t="shared" si="8"/>
        <v>-0.0257104194857917</v>
      </c>
      <c r="K107">
        <f t="shared" si="9"/>
        <v>-0.00317851422939512</v>
      </c>
      <c r="L107">
        <f t="shared" si="10"/>
        <v>0.0110412299091544</v>
      </c>
      <c r="M107">
        <f t="shared" si="11"/>
        <v>0.005768578215134</v>
      </c>
      <c r="N107">
        <f t="shared" si="12"/>
        <v>0.00298229263746509</v>
      </c>
    </row>
    <row r="108" spans="1:14">
      <c r="A108" s="2">
        <v>43567</v>
      </c>
      <c r="B108" s="3">
        <v>11643.45</v>
      </c>
      <c r="C108" s="4">
        <v>37</v>
      </c>
      <c r="D108" s="4">
        <v>2024.95</v>
      </c>
      <c r="E108" s="4">
        <v>361.15</v>
      </c>
      <c r="F108" s="4">
        <v>305.75</v>
      </c>
      <c r="G108" s="4">
        <v>267.9</v>
      </c>
      <c r="H108" s="2">
        <v>43567</v>
      </c>
      <c r="I108">
        <f t="shared" si="7"/>
        <v>0.00403131925461554</v>
      </c>
      <c r="J108">
        <f t="shared" si="8"/>
        <v>0.0277777777777778</v>
      </c>
      <c r="K108">
        <f t="shared" si="9"/>
        <v>0.00106288313229192</v>
      </c>
      <c r="L108">
        <f t="shared" si="10"/>
        <v>-0.00152059717998344</v>
      </c>
      <c r="M108">
        <f t="shared" si="11"/>
        <v>0.0315452091767882</v>
      </c>
      <c r="N108">
        <f t="shared" si="12"/>
        <v>-0.0042742984575359</v>
      </c>
    </row>
    <row r="109" spans="1:14">
      <c r="A109" s="5">
        <v>43570</v>
      </c>
      <c r="B109" s="3">
        <v>11690.35</v>
      </c>
      <c r="C109" s="6">
        <v>37.45</v>
      </c>
      <c r="D109" s="6">
        <v>2014.25</v>
      </c>
      <c r="E109" s="6">
        <v>358.4</v>
      </c>
      <c r="F109" s="6">
        <v>305.5</v>
      </c>
      <c r="G109" s="6">
        <v>265.5</v>
      </c>
      <c r="H109" s="5">
        <v>43570</v>
      </c>
      <c r="I109">
        <f t="shared" si="7"/>
        <v>0.00402801575134515</v>
      </c>
      <c r="J109">
        <f t="shared" si="8"/>
        <v>0.0121621621621622</v>
      </c>
      <c r="K109">
        <f t="shared" si="9"/>
        <v>-0.00528408108842196</v>
      </c>
      <c r="L109">
        <f t="shared" si="10"/>
        <v>-0.00761456458535235</v>
      </c>
      <c r="M109">
        <f t="shared" si="11"/>
        <v>-0.000817661488143908</v>
      </c>
      <c r="N109">
        <f t="shared" si="12"/>
        <v>-0.00895856662933922</v>
      </c>
    </row>
    <row r="110" spans="1:14">
      <c r="A110" s="2">
        <v>43571</v>
      </c>
      <c r="B110" s="3">
        <v>11787.15</v>
      </c>
      <c r="C110" s="4">
        <v>44.5</v>
      </c>
      <c r="D110" s="4">
        <v>2026.7</v>
      </c>
      <c r="E110" s="4">
        <v>357.5</v>
      </c>
      <c r="F110" s="4">
        <v>307.2</v>
      </c>
      <c r="G110" s="4">
        <v>266.45</v>
      </c>
      <c r="H110" s="2">
        <v>43571</v>
      </c>
      <c r="I110">
        <f t="shared" si="7"/>
        <v>0.00828033377957027</v>
      </c>
      <c r="J110">
        <f t="shared" si="8"/>
        <v>0.188251001335113</v>
      </c>
      <c r="K110">
        <f t="shared" si="9"/>
        <v>0.00618096065533079</v>
      </c>
      <c r="L110">
        <f t="shared" si="10"/>
        <v>-0.00251116071428565</v>
      </c>
      <c r="M110">
        <f t="shared" si="11"/>
        <v>0.00556464811783957</v>
      </c>
      <c r="N110">
        <f t="shared" si="12"/>
        <v>0.00357815442561201</v>
      </c>
    </row>
    <row r="111" spans="1:14">
      <c r="A111" s="5">
        <v>43573</v>
      </c>
      <c r="B111" s="3">
        <v>11752.8</v>
      </c>
      <c r="C111" s="6">
        <v>45</v>
      </c>
      <c r="D111" s="6">
        <v>2003.75</v>
      </c>
      <c r="E111" s="6">
        <v>362.9</v>
      </c>
      <c r="F111" s="6">
        <v>304.4</v>
      </c>
      <c r="G111" s="6">
        <v>255.8</v>
      </c>
      <c r="H111" s="5">
        <v>43573</v>
      </c>
      <c r="I111">
        <f t="shared" si="7"/>
        <v>-0.00291419045316301</v>
      </c>
      <c r="J111">
        <f t="shared" si="8"/>
        <v>0.0112359550561798</v>
      </c>
      <c r="K111">
        <f t="shared" si="9"/>
        <v>-0.0113238269107416</v>
      </c>
      <c r="L111">
        <f t="shared" si="10"/>
        <v>0.015104895104895</v>
      </c>
      <c r="M111">
        <f t="shared" si="11"/>
        <v>-0.00911458333333337</v>
      </c>
      <c r="N111">
        <f t="shared" si="12"/>
        <v>-0.0399699756051791</v>
      </c>
    </row>
    <row r="112" spans="1:14">
      <c r="A112" s="2">
        <v>43577</v>
      </c>
      <c r="B112" s="3">
        <v>11594.45</v>
      </c>
      <c r="C112" s="4">
        <v>44.75</v>
      </c>
      <c r="D112" s="4">
        <v>1953.9</v>
      </c>
      <c r="E112" s="4">
        <v>340.1</v>
      </c>
      <c r="F112" s="4">
        <v>301.8</v>
      </c>
      <c r="G112" s="4">
        <v>238.35</v>
      </c>
      <c r="H112" s="2">
        <v>43577</v>
      </c>
      <c r="I112">
        <f t="shared" si="7"/>
        <v>-0.0134733850656864</v>
      </c>
      <c r="J112">
        <f t="shared" si="8"/>
        <v>-0.00555555555555556</v>
      </c>
      <c r="K112">
        <f t="shared" si="9"/>
        <v>-0.02487835308796</v>
      </c>
      <c r="L112">
        <f t="shared" si="10"/>
        <v>-0.0628272251308899</v>
      </c>
      <c r="M112">
        <f t="shared" si="11"/>
        <v>-0.00854139290407348</v>
      </c>
      <c r="N112">
        <f t="shared" si="12"/>
        <v>-0.0682173573103988</v>
      </c>
    </row>
    <row r="113" spans="1:14">
      <c r="A113" s="5">
        <v>43578</v>
      </c>
      <c r="B113" s="3">
        <v>11575.95</v>
      </c>
      <c r="C113" s="6">
        <v>44.2</v>
      </c>
      <c r="D113" s="6">
        <v>1934.7</v>
      </c>
      <c r="E113" s="6">
        <v>336.35</v>
      </c>
      <c r="F113" s="6">
        <v>303.4</v>
      </c>
      <c r="G113" s="6">
        <v>232.7</v>
      </c>
      <c r="H113" s="5">
        <v>43578</v>
      </c>
      <c r="I113">
        <f t="shared" si="7"/>
        <v>-0.00159559099396694</v>
      </c>
      <c r="J113">
        <f t="shared" si="8"/>
        <v>-0.012290502793296</v>
      </c>
      <c r="K113">
        <f t="shared" si="9"/>
        <v>-0.00982650084446494</v>
      </c>
      <c r="L113">
        <f t="shared" si="10"/>
        <v>-0.01102616877389</v>
      </c>
      <c r="M113">
        <f t="shared" si="11"/>
        <v>0.005301524188204</v>
      </c>
      <c r="N113">
        <f t="shared" si="12"/>
        <v>-0.0237046360394378</v>
      </c>
    </row>
    <row r="114" spans="1:14">
      <c r="A114" s="2">
        <v>43579</v>
      </c>
      <c r="B114" s="3">
        <v>11726.15</v>
      </c>
      <c r="C114" s="4">
        <v>44.7</v>
      </c>
      <c r="D114" s="4">
        <v>1980.4</v>
      </c>
      <c r="E114" s="4">
        <v>349</v>
      </c>
      <c r="F114" s="4">
        <v>306.45</v>
      </c>
      <c r="G114" s="4">
        <v>239.15</v>
      </c>
      <c r="H114" s="2">
        <v>43579</v>
      </c>
      <c r="I114">
        <f t="shared" si="7"/>
        <v>0.0129751769833144</v>
      </c>
      <c r="J114">
        <f t="shared" si="8"/>
        <v>0.0113122171945701</v>
      </c>
      <c r="K114">
        <f t="shared" si="9"/>
        <v>0.0236212332661395</v>
      </c>
      <c r="L114">
        <f t="shared" si="10"/>
        <v>0.0376096328229522</v>
      </c>
      <c r="M114">
        <f t="shared" si="11"/>
        <v>0.0100527356624918</v>
      </c>
      <c r="N114">
        <f t="shared" si="12"/>
        <v>0.0277180919639021</v>
      </c>
    </row>
    <row r="115" spans="1:14">
      <c r="A115" s="5">
        <v>43580</v>
      </c>
      <c r="B115" s="3">
        <v>11641.8</v>
      </c>
      <c r="C115" s="6">
        <v>43.8</v>
      </c>
      <c r="D115" s="6">
        <v>1955.15</v>
      </c>
      <c r="E115" s="6">
        <v>358.25</v>
      </c>
      <c r="F115" s="6">
        <v>304.15</v>
      </c>
      <c r="G115" s="6">
        <v>237.05</v>
      </c>
      <c r="H115" s="5">
        <v>43580</v>
      </c>
      <c r="I115">
        <f t="shared" si="7"/>
        <v>-0.00719332432213475</v>
      </c>
      <c r="J115">
        <f t="shared" si="8"/>
        <v>-0.0201342281879196</v>
      </c>
      <c r="K115">
        <f t="shared" si="9"/>
        <v>-0.0127499495051505</v>
      </c>
      <c r="L115">
        <f t="shared" si="10"/>
        <v>0.0265042979942693</v>
      </c>
      <c r="M115">
        <f t="shared" si="11"/>
        <v>-0.00750530265948772</v>
      </c>
      <c r="N115">
        <f t="shared" si="12"/>
        <v>-0.00878109972820403</v>
      </c>
    </row>
    <row r="116" spans="1:14">
      <c r="A116" s="2">
        <v>43581</v>
      </c>
      <c r="B116" s="3">
        <v>11754.65</v>
      </c>
      <c r="C116" s="4">
        <v>43</v>
      </c>
      <c r="D116" s="4">
        <v>1977.4</v>
      </c>
      <c r="E116" s="4">
        <v>371.05</v>
      </c>
      <c r="F116" s="4">
        <v>304.55</v>
      </c>
      <c r="G116" s="4">
        <v>237.2</v>
      </c>
      <c r="H116" s="2">
        <v>43581</v>
      </c>
      <c r="I116">
        <f t="shared" si="7"/>
        <v>0.00969351818447322</v>
      </c>
      <c r="J116">
        <f t="shared" si="8"/>
        <v>-0.0182648401826483</v>
      </c>
      <c r="K116">
        <f t="shared" si="9"/>
        <v>0.0113802010075953</v>
      </c>
      <c r="L116">
        <f t="shared" si="10"/>
        <v>0.0357292393579903</v>
      </c>
      <c r="M116">
        <f t="shared" si="11"/>
        <v>0.001315140555647</v>
      </c>
      <c r="N116">
        <f t="shared" si="12"/>
        <v>0.000632777894958773</v>
      </c>
    </row>
    <row r="117" spans="1:14">
      <c r="A117" s="5">
        <v>43585</v>
      </c>
      <c r="B117" s="3">
        <v>11748.15</v>
      </c>
      <c r="C117" s="6">
        <v>40.05</v>
      </c>
      <c r="D117" s="6">
        <v>1995.05</v>
      </c>
      <c r="E117" s="6">
        <v>379.85</v>
      </c>
      <c r="F117" s="6">
        <v>301.35</v>
      </c>
      <c r="G117" s="6">
        <v>168</v>
      </c>
      <c r="H117" s="5">
        <v>43585</v>
      </c>
      <c r="I117">
        <f t="shared" si="7"/>
        <v>-0.000552972653375473</v>
      </c>
      <c r="J117">
        <f t="shared" si="8"/>
        <v>-0.0686046511627908</v>
      </c>
      <c r="K117">
        <f t="shared" si="9"/>
        <v>0.00892586224334978</v>
      </c>
      <c r="L117">
        <f t="shared" si="10"/>
        <v>0.0237164802587253</v>
      </c>
      <c r="M117">
        <f t="shared" si="11"/>
        <v>-0.0105073058611065</v>
      </c>
      <c r="N117">
        <f t="shared" si="12"/>
        <v>-0.291736930860034</v>
      </c>
    </row>
    <row r="118" spans="1:14">
      <c r="A118" s="2">
        <v>43587</v>
      </c>
      <c r="B118" s="3">
        <v>11724.75</v>
      </c>
      <c r="C118" s="4">
        <v>41.8</v>
      </c>
      <c r="D118" s="4">
        <v>2017.4</v>
      </c>
      <c r="E118" s="4">
        <v>378.45</v>
      </c>
      <c r="F118" s="4">
        <v>305</v>
      </c>
      <c r="G118" s="4">
        <v>173.75</v>
      </c>
      <c r="H118" s="2">
        <v>43587</v>
      </c>
      <c r="I118">
        <f t="shared" si="7"/>
        <v>-0.00199180296472207</v>
      </c>
      <c r="J118">
        <f t="shared" si="8"/>
        <v>0.0436953807740325</v>
      </c>
      <c r="K118">
        <f t="shared" si="9"/>
        <v>0.0112027267487031</v>
      </c>
      <c r="L118">
        <f t="shared" si="10"/>
        <v>-0.00368566539423466</v>
      </c>
      <c r="M118">
        <f t="shared" si="11"/>
        <v>0.0121121619379458</v>
      </c>
      <c r="N118">
        <f t="shared" si="12"/>
        <v>0.0342261904761905</v>
      </c>
    </row>
    <row r="119" spans="1:14">
      <c r="A119" s="5">
        <v>43588</v>
      </c>
      <c r="B119" s="3">
        <v>11712.25</v>
      </c>
      <c r="C119" s="6">
        <v>41.9</v>
      </c>
      <c r="D119" s="6">
        <v>2006.4</v>
      </c>
      <c r="E119" s="6">
        <v>380.75</v>
      </c>
      <c r="F119" s="6">
        <v>304.25</v>
      </c>
      <c r="G119" s="6">
        <v>175.9</v>
      </c>
      <c r="H119" s="5">
        <v>43588</v>
      </c>
      <c r="I119">
        <f t="shared" si="7"/>
        <v>-0.00106612081281051</v>
      </c>
      <c r="J119">
        <f t="shared" si="8"/>
        <v>0.00239234449760769</v>
      </c>
      <c r="K119">
        <f t="shared" si="9"/>
        <v>-0.0054525627044711</v>
      </c>
      <c r="L119">
        <f t="shared" si="10"/>
        <v>0.00607742105958518</v>
      </c>
      <c r="M119">
        <f t="shared" si="11"/>
        <v>-0.00245901639344262</v>
      </c>
      <c r="N119">
        <f t="shared" si="12"/>
        <v>0.0123741007194245</v>
      </c>
    </row>
    <row r="120" spans="1:14">
      <c r="A120" s="2">
        <v>43591</v>
      </c>
      <c r="B120" s="3">
        <v>11598.25</v>
      </c>
      <c r="C120" s="4">
        <v>40.2</v>
      </c>
      <c r="D120" s="4">
        <v>1965.45</v>
      </c>
      <c r="E120" s="4">
        <v>390.35</v>
      </c>
      <c r="F120" s="4">
        <v>307</v>
      </c>
      <c r="G120" s="4">
        <v>166.25</v>
      </c>
      <c r="H120" s="2">
        <v>43591</v>
      </c>
      <c r="I120">
        <f t="shared" si="7"/>
        <v>-0.00973339879186322</v>
      </c>
      <c r="J120">
        <f t="shared" si="8"/>
        <v>-0.0405727923627684</v>
      </c>
      <c r="K120">
        <f t="shared" si="9"/>
        <v>-0.0204096889952153</v>
      </c>
      <c r="L120">
        <f t="shared" si="10"/>
        <v>0.0252133946158898</v>
      </c>
      <c r="M120">
        <f t="shared" si="11"/>
        <v>0.00903861955628595</v>
      </c>
      <c r="N120">
        <f t="shared" si="12"/>
        <v>-0.0548607163160887</v>
      </c>
    </row>
    <row r="121" spans="1:14">
      <c r="A121" s="5">
        <v>43592</v>
      </c>
      <c r="B121" s="3">
        <v>11497.9</v>
      </c>
      <c r="C121" s="6">
        <v>39.45</v>
      </c>
      <c r="D121" s="6">
        <v>1966.3</v>
      </c>
      <c r="E121" s="6">
        <v>378.85</v>
      </c>
      <c r="F121" s="6">
        <v>301.9</v>
      </c>
      <c r="G121" s="6">
        <v>164.75</v>
      </c>
      <c r="H121" s="5">
        <v>43592</v>
      </c>
      <c r="I121">
        <f t="shared" si="7"/>
        <v>-0.00865216735283343</v>
      </c>
      <c r="J121">
        <f t="shared" si="8"/>
        <v>-0.0186567164179104</v>
      </c>
      <c r="K121">
        <f t="shared" si="9"/>
        <v>0.000432470935409148</v>
      </c>
      <c r="L121">
        <f t="shared" si="10"/>
        <v>-0.0294607403612143</v>
      </c>
      <c r="M121">
        <f t="shared" si="11"/>
        <v>-0.0166123778501629</v>
      </c>
      <c r="N121">
        <f t="shared" si="12"/>
        <v>-0.00902255639097744</v>
      </c>
    </row>
    <row r="122" spans="1:14">
      <c r="A122" s="2">
        <v>43593</v>
      </c>
      <c r="B122" s="3">
        <v>11359.45</v>
      </c>
      <c r="C122" s="4">
        <v>38.05</v>
      </c>
      <c r="D122" s="4">
        <v>1930.75</v>
      </c>
      <c r="E122" s="4">
        <v>379.8</v>
      </c>
      <c r="F122" s="4">
        <v>300.65</v>
      </c>
      <c r="G122" s="4">
        <v>160.75</v>
      </c>
      <c r="H122" s="2">
        <v>43593</v>
      </c>
      <c r="I122">
        <f t="shared" si="7"/>
        <v>-0.0120413292862174</v>
      </c>
      <c r="J122">
        <f t="shared" si="8"/>
        <v>-0.0354879594423322</v>
      </c>
      <c r="K122">
        <f t="shared" si="9"/>
        <v>-0.0180796419671464</v>
      </c>
      <c r="L122">
        <f t="shared" si="10"/>
        <v>0.00250758875544408</v>
      </c>
      <c r="M122">
        <f t="shared" si="11"/>
        <v>-0.00414044385558132</v>
      </c>
      <c r="N122">
        <f t="shared" si="12"/>
        <v>-0.0242792109256449</v>
      </c>
    </row>
    <row r="123" spans="1:14">
      <c r="A123" s="5">
        <v>43594</v>
      </c>
      <c r="B123" s="3">
        <v>11301.8</v>
      </c>
      <c r="C123" s="6">
        <v>39.15</v>
      </c>
      <c r="D123" s="6">
        <v>1914.6</v>
      </c>
      <c r="E123" s="6">
        <v>368.05</v>
      </c>
      <c r="F123" s="6">
        <v>299.85</v>
      </c>
      <c r="G123" s="6">
        <v>170.3</v>
      </c>
      <c r="H123" s="5">
        <v>43594</v>
      </c>
      <c r="I123">
        <f t="shared" si="7"/>
        <v>-0.00507506965566127</v>
      </c>
      <c r="J123">
        <f t="shared" si="8"/>
        <v>0.0289093298291722</v>
      </c>
      <c r="K123">
        <f t="shared" si="9"/>
        <v>-0.00836462514566883</v>
      </c>
      <c r="L123">
        <f t="shared" si="10"/>
        <v>-0.0309373354397051</v>
      </c>
      <c r="M123">
        <f t="shared" si="11"/>
        <v>-0.00266090138034244</v>
      </c>
      <c r="N123">
        <f t="shared" si="12"/>
        <v>0.0594090202177295</v>
      </c>
    </row>
    <row r="124" spans="1:14">
      <c r="A124" s="2">
        <v>43595</v>
      </c>
      <c r="B124" s="3">
        <v>11278.9</v>
      </c>
      <c r="C124" s="4">
        <v>39.1</v>
      </c>
      <c r="D124" s="4">
        <v>1931.7</v>
      </c>
      <c r="E124" s="4">
        <v>362.95</v>
      </c>
      <c r="F124" s="4">
        <v>297.75</v>
      </c>
      <c r="G124" s="4">
        <v>163.85</v>
      </c>
      <c r="H124" s="2">
        <v>43595</v>
      </c>
      <c r="I124">
        <f t="shared" si="7"/>
        <v>-0.00202622591091681</v>
      </c>
      <c r="J124">
        <f t="shared" si="8"/>
        <v>-0.00127713920817362</v>
      </c>
      <c r="K124">
        <f t="shared" si="9"/>
        <v>0.00893136947665316</v>
      </c>
      <c r="L124">
        <f t="shared" si="10"/>
        <v>-0.0138568129330255</v>
      </c>
      <c r="M124">
        <f t="shared" si="11"/>
        <v>-0.00700350175087551</v>
      </c>
      <c r="N124">
        <f t="shared" si="12"/>
        <v>-0.0378743394010571</v>
      </c>
    </row>
    <row r="125" spans="1:14">
      <c r="A125" s="5">
        <v>43598</v>
      </c>
      <c r="B125" s="3">
        <v>11148.2</v>
      </c>
      <c r="C125" s="6">
        <v>37.8</v>
      </c>
      <c r="D125" s="6">
        <v>1952.9</v>
      </c>
      <c r="E125" s="6">
        <v>355.1</v>
      </c>
      <c r="F125" s="6">
        <v>289.3</v>
      </c>
      <c r="G125" s="6">
        <v>154.7</v>
      </c>
      <c r="H125" s="5">
        <v>43598</v>
      </c>
      <c r="I125">
        <f t="shared" si="7"/>
        <v>-0.0115880094690084</v>
      </c>
      <c r="J125">
        <f t="shared" si="8"/>
        <v>-0.0332480818414323</v>
      </c>
      <c r="K125">
        <f t="shared" si="9"/>
        <v>0.0109747890459181</v>
      </c>
      <c r="L125">
        <f t="shared" si="10"/>
        <v>-0.0216283234605317</v>
      </c>
      <c r="M125">
        <f t="shared" si="11"/>
        <v>-0.0283795130142737</v>
      </c>
      <c r="N125">
        <f t="shared" si="12"/>
        <v>-0.0558437595361612</v>
      </c>
    </row>
    <row r="126" spans="1:14">
      <c r="A126" s="2">
        <v>43599</v>
      </c>
      <c r="B126" s="3">
        <v>11222.05</v>
      </c>
      <c r="C126" s="4">
        <v>37.7</v>
      </c>
      <c r="D126" s="4">
        <v>1965.2</v>
      </c>
      <c r="E126" s="4">
        <v>358.6</v>
      </c>
      <c r="F126" s="4">
        <v>294.35</v>
      </c>
      <c r="G126" s="4">
        <v>155.85</v>
      </c>
      <c r="H126" s="2">
        <v>43599</v>
      </c>
      <c r="I126">
        <f t="shared" si="7"/>
        <v>0.00662438779354502</v>
      </c>
      <c r="J126">
        <f t="shared" si="8"/>
        <v>-0.0026455026455025</v>
      </c>
      <c r="K126">
        <f t="shared" si="9"/>
        <v>0.00629832556710531</v>
      </c>
      <c r="L126">
        <f t="shared" si="10"/>
        <v>0.00985637848493382</v>
      </c>
      <c r="M126">
        <f t="shared" si="11"/>
        <v>0.017455928102316</v>
      </c>
      <c r="N126">
        <f t="shared" si="12"/>
        <v>0.00743374272786041</v>
      </c>
    </row>
    <row r="127" spans="1:14">
      <c r="A127" s="5">
        <v>43600</v>
      </c>
      <c r="B127" s="3">
        <v>11157</v>
      </c>
      <c r="C127" s="6">
        <v>37.5</v>
      </c>
      <c r="D127" s="6">
        <v>1944.95</v>
      </c>
      <c r="E127" s="6">
        <v>359.55</v>
      </c>
      <c r="F127" s="6">
        <v>297.05</v>
      </c>
      <c r="G127" s="6">
        <v>142.95</v>
      </c>
      <c r="H127" s="5">
        <v>43600</v>
      </c>
      <c r="I127">
        <f t="shared" si="7"/>
        <v>-0.00579662361155041</v>
      </c>
      <c r="J127">
        <f t="shared" si="8"/>
        <v>-0.00530503978779848</v>
      </c>
      <c r="K127">
        <f t="shared" si="9"/>
        <v>-0.0103042947282719</v>
      </c>
      <c r="L127">
        <f t="shared" si="10"/>
        <v>0.00264919129949802</v>
      </c>
      <c r="M127">
        <f t="shared" si="11"/>
        <v>0.00917275352471543</v>
      </c>
      <c r="N127">
        <f t="shared" si="12"/>
        <v>-0.082771896053898</v>
      </c>
    </row>
    <row r="128" spans="1:14">
      <c r="A128" s="2">
        <v>43601</v>
      </c>
      <c r="B128" s="3">
        <v>11257.1</v>
      </c>
      <c r="C128" s="4">
        <v>36.6</v>
      </c>
      <c r="D128" s="4">
        <v>1942.1</v>
      </c>
      <c r="E128" s="4">
        <v>375.55</v>
      </c>
      <c r="F128" s="4">
        <v>294.75</v>
      </c>
      <c r="G128" s="4">
        <v>137.75</v>
      </c>
      <c r="H128" s="2">
        <v>43601</v>
      </c>
      <c r="I128">
        <f t="shared" si="7"/>
        <v>0.00897194586358343</v>
      </c>
      <c r="J128">
        <f t="shared" si="8"/>
        <v>-0.024</v>
      </c>
      <c r="K128">
        <f t="shared" si="9"/>
        <v>-0.0014653332990566</v>
      </c>
      <c r="L128">
        <f t="shared" si="10"/>
        <v>0.0445000695313586</v>
      </c>
      <c r="M128">
        <f t="shared" si="11"/>
        <v>-0.00774280424171019</v>
      </c>
      <c r="N128">
        <f t="shared" si="12"/>
        <v>-0.0363763553690101</v>
      </c>
    </row>
    <row r="129" spans="1:14">
      <c r="A129" s="5">
        <v>43602</v>
      </c>
      <c r="B129" s="3">
        <v>11407.15</v>
      </c>
      <c r="C129" s="6">
        <v>37.4</v>
      </c>
      <c r="D129" s="6">
        <v>1993.65</v>
      </c>
      <c r="E129" s="6">
        <v>376.2</v>
      </c>
      <c r="F129" s="6">
        <v>301.4</v>
      </c>
      <c r="G129" s="6">
        <v>134.15</v>
      </c>
      <c r="H129" s="5">
        <v>43602</v>
      </c>
      <c r="I129">
        <f t="shared" si="7"/>
        <v>0.0133293654671273</v>
      </c>
      <c r="J129">
        <f t="shared" si="8"/>
        <v>0.0218579234972677</v>
      </c>
      <c r="K129">
        <f t="shared" si="9"/>
        <v>0.0265434323670255</v>
      </c>
      <c r="L129">
        <f t="shared" si="10"/>
        <v>0.00173079483424305</v>
      </c>
      <c r="M129">
        <f t="shared" si="11"/>
        <v>0.0225614927905003</v>
      </c>
      <c r="N129">
        <f t="shared" si="12"/>
        <v>-0.0261343012704174</v>
      </c>
    </row>
    <row r="130" spans="1:14">
      <c r="A130" s="2">
        <v>43605</v>
      </c>
      <c r="B130" s="3">
        <v>11828.25</v>
      </c>
      <c r="C130" s="4">
        <v>43.1</v>
      </c>
      <c r="D130" s="4">
        <v>2122.5</v>
      </c>
      <c r="E130" s="4">
        <v>391.8</v>
      </c>
      <c r="F130" s="4">
        <v>307</v>
      </c>
      <c r="G130" s="4">
        <v>143.55</v>
      </c>
      <c r="H130" s="2">
        <v>43605</v>
      </c>
      <c r="I130">
        <f t="shared" si="7"/>
        <v>0.0369154433841933</v>
      </c>
      <c r="J130">
        <f t="shared" si="8"/>
        <v>0.1524064171123</v>
      </c>
      <c r="K130">
        <f t="shared" si="9"/>
        <v>0.0646302008878188</v>
      </c>
      <c r="L130">
        <f t="shared" si="10"/>
        <v>0.0414673046251994</v>
      </c>
      <c r="M130">
        <f t="shared" si="11"/>
        <v>0.0185799601857997</v>
      </c>
      <c r="N130">
        <f t="shared" si="12"/>
        <v>0.0700708162504659</v>
      </c>
    </row>
    <row r="131" spans="1:14">
      <c r="A131" s="5">
        <v>43606</v>
      </c>
      <c r="B131" s="3">
        <v>11709.1</v>
      </c>
      <c r="C131" s="6">
        <v>43.35</v>
      </c>
      <c r="D131" s="6">
        <v>2114.5</v>
      </c>
      <c r="E131" s="6">
        <v>374.45</v>
      </c>
      <c r="F131" s="6">
        <v>305.9</v>
      </c>
      <c r="G131" s="6">
        <v>141</v>
      </c>
      <c r="H131" s="5">
        <v>43606</v>
      </c>
      <c r="I131">
        <f t="shared" si="7"/>
        <v>-0.0100733413649525</v>
      </c>
      <c r="J131">
        <f t="shared" si="8"/>
        <v>0.00580046403712297</v>
      </c>
      <c r="K131">
        <f t="shared" si="9"/>
        <v>-0.00376914016489988</v>
      </c>
      <c r="L131">
        <f t="shared" si="10"/>
        <v>-0.0442827973455845</v>
      </c>
      <c r="M131">
        <f t="shared" si="11"/>
        <v>-0.00358306188925089</v>
      </c>
      <c r="N131">
        <f t="shared" si="12"/>
        <v>-0.0177638453500523</v>
      </c>
    </row>
    <row r="132" spans="1:14">
      <c r="A132" s="2">
        <v>43607</v>
      </c>
      <c r="B132" s="3">
        <v>11737.9</v>
      </c>
      <c r="C132" s="4">
        <v>43.95</v>
      </c>
      <c r="D132" s="4">
        <v>2138.8</v>
      </c>
      <c r="E132" s="4">
        <v>384.25</v>
      </c>
      <c r="F132" s="4">
        <v>299.75</v>
      </c>
      <c r="G132" s="4">
        <v>137.55</v>
      </c>
      <c r="H132" s="2">
        <v>43607</v>
      </c>
      <c r="I132">
        <f t="shared" ref="I132:I195" si="13">(B132-B131)/B131</f>
        <v>0.00245962541954542</v>
      </c>
      <c r="J132">
        <f t="shared" ref="J132:J195" si="14">(C132-C131)/C131</f>
        <v>0.013840830449827</v>
      </c>
      <c r="K132">
        <f t="shared" ref="K132:K195" si="15">(D132-D131)/D131</f>
        <v>0.011492078505557</v>
      </c>
      <c r="L132">
        <f t="shared" ref="L132:L195" si="16">(E132-E131)/E131</f>
        <v>0.0261717185204968</v>
      </c>
      <c r="M132">
        <f t="shared" ref="M132:M195" si="17">(F132-F131)/F131</f>
        <v>-0.0201046093494605</v>
      </c>
      <c r="N132">
        <f t="shared" ref="N132:N195" si="18">(G132-G131)/G131</f>
        <v>-0.0244680851063829</v>
      </c>
    </row>
    <row r="133" spans="1:14">
      <c r="A133" s="5">
        <v>43608</v>
      </c>
      <c r="B133" s="3">
        <v>11657.05</v>
      </c>
      <c r="C133" s="6">
        <v>43.4</v>
      </c>
      <c r="D133" s="6">
        <v>2114.4</v>
      </c>
      <c r="E133" s="6">
        <v>384.35</v>
      </c>
      <c r="F133" s="6">
        <v>288.2</v>
      </c>
      <c r="G133" s="6">
        <v>139.75</v>
      </c>
      <c r="H133" s="5">
        <v>43608</v>
      </c>
      <c r="I133">
        <f t="shared" si="13"/>
        <v>-0.00688794418081602</v>
      </c>
      <c r="J133">
        <f t="shared" si="14"/>
        <v>-0.0125142207053471</v>
      </c>
      <c r="K133">
        <f t="shared" si="15"/>
        <v>-0.0114082663175613</v>
      </c>
      <c r="L133">
        <f t="shared" si="16"/>
        <v>0.000260247234873189</v>
      </c>
      <c r="M133">
        <f t="shared" si="17"/>
        <v>-0.0385321100917432</v>
      </c>
      <c r="N133">
        <f t="shared" si="18"/>
        <v>0.0159941839331151</v>
      </c>
    </row>
    <row r="134" spans="1:14">
      <c r="A134" s="2">
        <v>43609</v>
      </c>
      <c r="B134" s="3">
        <v>11844.1</v>
      </c>
      <c r="C134" s="4">
        <v>42.3</v>
      </c>
      <c r="D134" s="4">
        <v>2123.4</v>
      </c>
      <c r="E134" s="4">
        <v>395.45</v>
      </c>
      <c r="F134" s="4">
        <v>290.45</v>
      </c>
      <c r="G134" s="4">
        <v>141.2</v>
      </c>
      <c r="H134" s="2">
        <v>43609</v>
      </c>
      <c r="I134">
        <f t="shared" si="13"/>
        <v>0.0160460837004217</v>
      </c>
      <c r="J134">
        <f t="shared" si="14"/>
        <v>-0.0253456221198157</v>
      </c>
      <c r="K134">
        <f t="shared" si="15"/>
        <v>0.00425652667423383</v>
      </c>
      <c r="L134">
        <f t="shared" si="16"/>
        <v>0.0288799271497332</v>
      </c>
      <c r="M134">
        <f t="shared" si="17"/>
        <v>0.00780707841776544</v>
      </c>
      <c r="N134">
        <f t="shared" si="18"/>
        <v>0.010375670840787</v>
      </c>
    </row>
    <row r="135" spans="1:14">
      <c r="A135" s="5">
        <v>43612</v>
      </c>
      <c r="B135" s="3">
        <v>11924.75</v>
      </c>
      <c r="C135" s="6">
        <v>43.15</v>
      </c>
      <c r="D135" s="6">
        <v>2165.3</v>
      </c>
      <c r="E135" s="6">
        <v>402</v>
      </c>
      <c r="F135" s="6">
        <v>290.85</v>
      </c>
      <c r="G135" s="6">
        <v>146.8</v>
      </c>
      <c r="H135" s="5">
        <v>43612</v>
      </c>
      <c r="I135">
        <f t="shared" si="13"/>
        <v>0.00680929745611736</v>
      </c>
      <c r="J135">
        <f t="shared" si="14"/>
        <v>0.0200945626477542</v>
      </c>
      <c r="K135">
        <f t="shared" si="15"/>
        <v>0.0197325044739569</v>
      </c>
      <c r="L135">
        <f t="shared" si="16"/>
        <v>0.0165634087748135</v>
      </c>
      <c r="M135">
        <f t="shared" si="17"/>
        <v>0.00137717335169576</v>
      </c>
      <c r="N135">
        <f t="shared" si="18"/>
        <v>0.039660056657224</v>
      </c>
    </row>
    <row r="136" spans="1:14">
      <c r="A136" s="2">
        <v>43613</v>
      </c>
      <c r="B136" s="3">
        <v>11928.75</v>
      </c>
      <c r="C136" s="4">
        <v>45</v>
      </c>
      <c r="D136" s="4">
        <v>2147.85</v>
      </c>
      <c r="E136" s="4">
        <v>401.95</v>
      </c>
      <c r="F136" s="4">
        <v>288.9</v>
      </c>
      <c r="G136" s="4">
        <v>152.8</v>
      </c>
      <c r="H136" s="2">
        <v>43613</v>
      </c>
      <c r="I136">
        <f t="shared" si="13"/>
        <v>0.000335436801610097</v>
      </c>
      <c r="J136">
        <f t="shared" si="14"/>
        <v>0.0428736964078795</v>
      </c>
      <c r="K136">
        <f t="shared" si="15"/>
        <v>-0.00805892947859432</v>
      </c>
      <c r="L136">
        <f t="shared" si="16"/>
        <v>-0.000124378109452765</v>
      </c>
      <c r="M136">
        <f t="shared" si="17"/>
        <v>-0.00670448684889134</v>
      </c>
      <c r="N136">
        <f t="shared" si="18"/>
        <v>0.0408719346049046</v>
      </c>
    </row>
    <row r="137" spans="1:14">
      <c r="A137" s="5">
        <v>43614</v>
      </c>
      <c r="B137" s="3">
        <v>11861.1</v>
      </c>
      <c r="C137" s="6">
        <v>44.7</v>
      </c>
      <c r="D137" s="6">
        <v>2147.45</v>
      </c>
      <c r="E137" s="6">
        <v>399.15</v>
      </c>
      <c r="F137" s="6">
        <v>288.1</v>
      </c>
      <c r="G137" s="6">
        <v>151.7</v>
      </c>
      <c r="H137" s="5">
        <v>43614</v>
      </c>
      <c r="I137">
        <f t="shared" si="13"/>
        <v>-0.00567117258723669</v>
      </c>
      <c r="J137">
        <f t="shared" si="14"/>
        <v>-0.0066666666666666</v>
      </c>
      <c r="K137">
        <f t="shared" si="15"/>
        <v>-0.000186232744372322</v>
      </c>
      <c r="L137">
        <f t="shared" si="16"/>
        <v>-0.00696604055230753</v>
      </c>
      <c r="M137">
        <f t="shared" si="17"/>
        <v>-0.00276912426445121</v>
      </c>
      <c r="N137">
        <f t="shared" si="18"/>
        <v>-0.0071989528795813</v>
      </c>
    </row>
    <row r="138" spans="1:14">
      <c r="A138" s="2">
        <v>43615</v>
      </c>
      <c r="B138" s="3">
        <v>11945.9</v>
      </c>
      <c r="C138" s="4">
        <v>44.6</v>
      </c>
      <c r="D138" s="4">
        <v>2184.4</v>
      </c>
      <c r="E138" s="4">
        <v>407.65</v>
      </c>
      <c r="F138" s="4">
        <v>288.65</v>
      </c>
      <c r="G138" s="4">
        <v>155</v>
      </c>
      <c r="H138" s="2">
        <v>43615</v>
      </c>
      <c r="I138">
        <f t="shared" si="13"/>
        <v>0.00714942121725635</v>
      </c>
      <c r="J138">
        <f t="shared" si="14"/>
        <v>-0.00223713646532442</v>
      </c>
      <c r="K138">
        <f t="shared" si="15"/>
        <v>0.0172064541665698</v>
      </c>
      <c r="L138">
        <f t="shared" si="16"/>
        <v>0.0212952524113742</v>
      </c>
      <c r="M138">
        <f t="shared" si="17"/>
        <v>0.00190905935439068</v>
      </c>
      <c r="N138">
        <f t="shared" si="18"/>
        <v>0.0217534607778511</v>
      </c>
    </row>
    <row r="139" spans="1:14">
      <c r="A139" s="5">
        <v>43616</v>
      </c>
      <c r="B139" s="3">
        <v>11922.8</v>
      </c>
      <c r="C139" s="6">
        <v>43.3</v>
      </c>
      <c r="D139" s="6">
        <v>2182.65</v>
      </c>
      <c r="E139" s="6">
        <v>409.35</v>
      </c>
      <c r="F139" s="6">
        <v>278.55</v>
      </c>
      <c r="G139" s="6">
        <v>147.8</v>
      </c>
      <c r="H139" s="5">
        <v>43616</v>
      </c>
      <c r="I139">
        <f t="shared" si="13"/>
        <v>-0.00193371784461617</v>
      </c>
      <c r="J139">
        <f t="shared" si="14"/>
        <v>-0.0291479820627804</v>
      </c>
      <c r="K139">
        <f t="shared" si="15"/>
        <v>-0.000801135323200879</v>
      </c>
      <c r="L139">
        <f t="shared" si="16"/>
        <v>0.00417024408193314</v>
      </c>
      <c r="M139">
        <f t="shared" si="17"/>
        <v>-0.0349904728910444</v>
      </c>
      <c r="N139">
        <f t="shared" si="18"/>
        <v>-0.0464516129032257</v>
      </c>
    </row>
    <row r="140" spans="1:14">
      <c r="A140" s="2">
        <v>43619</v>
      </c>
      <c r="B140" s="3">
        <v>12088.55</v>
      </c>
      <c r="C140" s="4">
        <v>44.1</v>
      </c>
      <c r="D140" s="4">
        <v>2230.45</v>
      </c>
      <c r="E140" s="4">
        <v>417.1</v>
      </c>
      <c r="F140" s="4">
        <v>278.55</v>
      </c>
      <c r="G140" s="4">
        <v>149.45</v>
      </c>
      <c r="H140" s="2">
        <v>43619</v>
      </c>
      <c r="I140">
        <f t="shared" si="13"/>
        <v>0.0139019357868957</v>
      </c>
      <c r="J140">
        <f t="shared" si="14"/>
        <v>0.0184757505773673</v>
      </c>
      <c r="K140">
        <f t="shared" si="15"/>
        <v>0.0218999839644468</v>
      </c>
      <c r="L140">
        <f t="shared" si="16"/>
        <v>0.0189324538903139</v>
      </c>
      <c r="M140">
        <f t="shared" si="17"/>
        <v>0</v>
      </c>
      <c r="N140">
        <f t="shared" si="18"/>
        <v>0.0111637347767251</v>
      </c>
    </row>
    <row r="141" spans="1:14">
      <c r="A141" s="5">
        <v>43620</v>
      </c>
      <c r="B141" s="3">
        <v>12021.65</v>
      </c>
      <c r="C141" s="6">
        <v>45.2</v>
      </c>
      <c r="D141" s="6">
        <v>2223.95</v>
      </c>
      <c r="E141" s="6">
        <v>408.35</v>
      </c>
      <c r="F141" s="6">
        <v>279.25</v>
      </c>
      <c r="G141" s="6">
        <v>152.8</v>
      </c>
      <c r="H141" s="5">
        <v>43620</v>
      </c>
      <c r="I141">
        <f t="shared" si="13"/>
        <v>-0.00553416249260661</v>
      </c>
      <c r="J141">
        <f t="shared" si="14"/>
        <v>0.0249433106575964</v>
      </c>
      <c r="K141">
        <f t="shared" si="15"/>
        <v>-0.00291421013696788</v>
      </c>
      <c r="L141">
        <f t="shared" si="16"/>
        <v>-0.0209781826900024</v>
      </c>
      <c r="M141">
        <f t="shared" si="17"/>
        <v>0.00251301382157598</v>
      </c>
      <c r="N141">
        <f t="shared" si="18"/>
        <v>0.0224155235864839</v>
      </c>
    </row>
    <row r="142" spans="1:14">
      <c r="A142" s="2">
        <v>43622</v>
      </c>
      <c r="B142" s="3">
        <v>11843.75</v>
      </c>
      <c r="C142" s="4">
        <v>44.35</v>
      </c>
      <c r="D142" s="4">
        <v>2183.45</v>
      </c>
      <c r="E142" s="4">
        <v>397.05</v>
      </c>
      <c r="F142" s="4">
        <v>275.75</v>
      </c>
      <c r="G142" s="4">
        <v>143.4</v>
      </c>
      <c r="H142" s="2">
        <v>43622</v>
      </c>
      <c r="I142">
        <f t="shared" si="13"/>
        <v>-0.0147983013978946</v>
      </c>
      <c r="J142">
        <f t="shared" si="14"/>
        <v>-0.0188053097345133</v>
      </c>
      <c r="K142">
        <f t="shared" si="15"/>
        <v>-0.0182108410710672</v>
      </c>
      <c r="L142">
        <f t="shared" si="16"/>
        <v>-0.0276723399044937</v>
      </c>
      <c r="M142">
        <f t="shared" si="17"/>
        <v>-0.0125335720680394</v>
      </c>
      <c r="N142">
        <f t="shared" si="18"/>
        <v>-0.0615183246073299</v>
      </c>
    </row>
    <row r="143" spans="1:14">
      <c r="A143" s="5">
        <v>43623</v>
      </c>
      <c r="B143" s="3">
        <v>11870.65</v>
      </c>
      <c r="C143" s="6">
        <v>43.25</v>
      </c>
      <c r="D143" s="6">
        <v>2210.85</v>
      </c>
      <c r="E143" s="6">
        <v>403</v>
      </c>
      <c r="F143" s="6">
        <v>275.25</v>
      </c>
      <c r="G143" s="6">
        <v>139.9</v>
      </c>
      <c r="H143" s="5">
        <v>43623</v>
      </c>
      <c r="I143">
        <f t="shared" si="13"/>
        <v>0.00227124010554087</v>
      </c>
      <c r="J143">
        <f t="shared" si="14"/>
        <v>-0.0248027057497182</v>
      </c>
      <c r="K143">
        <f t="shared" si="15"/>
        <v>0.0125489477661499</v>
      </c>
      <c r="L143">
        <f t="shared" si="16"/>
        <v>0.0149855181967006</v>
      </c>
      <c r="M143">
        <f t="shared" si="17"/>
        <v>-0.00181323662737987</v>
      </c>
      <c r="N143">
        <f t="shared" si="18"/>
        <v>-0.0244072524407252</v>
      </c>
    </row>
    <row r="144" spans="1:14">
      <c r="A144" s="2">
        <v>43626</v>
      </c>
      <c r="B144" s="3">
        <v>11922.7</v>
      </c>
      <c r="C144" s="4">
        <v>42.9</v>
      </c>
      <c r="D144" s="4">
        <v>2194.05</v>
      </c>
      <c r="E144" s="4">
        <v>389.65</v>
      </c>
      <c r="F144" s="4">
        <v>279.4</v>
      </c>
      <c r="G144" s="4">
        <v>135.9</v>
      </c>
      <c r="H144" s="2">
        <v>43626</v>
      </c>
      <c r="I144">
        <f t="shared" si="13"/>
        <v>0.004384764103061</v>
      </c>
      <c r="J144">
        <f t="shared" si="14"/>
        <v>-0.00809248554913298</v>
      </c>
      <c r="K144">
        <f t="shared" si="15"/>
        <v>-0.00759888730578724</v>
      </c>
      <c r="L144">
        <f t="shared" si="16"/>
        <v>-0.0331265508684864</v>
      </c>
      <c r="M144">
        <f t="shared" si="17"/>
        <v>0.0150772025431425</v>
      </c>
      <c r="N144">
        <f t="shared" si="18"/>
        <v>-0.0285918513223731</v>
      </c>
    </row>
    <row r="145" spans="1:14">
      <c r="A145" s="5">
        <v>43627</v>
      </c>
      <c r="B145" s="3">
        <v>11965.6</v>
      </c>
      <c r="C145" s="6">
        <v>42.55</v>
      </c>
      <c r="D145" s="6">
        <v>2189.85</v>
      </c>
      <c r="E145" s="6">
        <v>387</v>
      </c>
      <c r="F145" s="6">
        <v>279.85</v>
      </c>
      <c r="G145" s="6">
        <v>139.55</v>
      </c>
      <c r="H145" s="5">
        <v>43627</v>
      </c>
      <c r="I145">
        <f t="shared" si="13"/>
        <v>0.00359817826499028</v>
      </c>
      <c r="J145">
        <f t="shared" si="14"/>
        <v>-0.00815850815850819</v>
      </c>
      <c r="K145">
        <f t="shared" si="15"/>
        <v>-0.00191426813427236</v>
      </c>
      <c r="L145">
        <f t="shared" si="16"/>
        <v>-0.00680097523418447</v>
      </c>
      <c r="M145">
        <f t="shared" si="17"/>
        <v>0.00161059413027933</v>
      </c>
      <c r="N145">
        <f t="shared" si="18"/>
        <v>0.0268579838116262</v>
      </c>
    </row>
    <row r="146" spans="1:14">
      <c r="A146" s="2">
        <v>43628</v>
      </c>
      <c r="B146" s="3">
        <v>11906.2</v>
      </c>
      <c r="C146" s="4">
        <v>43.15</v>
      </c>
      <c r="D146" s="4">
        <v>2181.95</v>
      </c>
      <c r="E146" s="4">
        <v>381</v>
      </c>
      <c r="F146" s="4">
        <v>279.95</v>
      </c>
      <c r="G146" s="4">
        <v>134.75</v>
      </c>
      <c r="H146" s="2">
        <v>43628</v>
      </c>
      <c r="I146">
        <f t="shared" si="13"/>
        <v>-0.00496423079494548</v>
      </c>
      <c r="J146">
        <f t="shared" si="14"/>
        <v>0.0141010575793185</v>
      </c>
      <c r="K146">
        <f t="shared" si="15"/>
        <v>-0.0036075530287463</v>
      </c>
      <c r="L146">
        <f t="shared" si="16"/>
        <v>-0.0155038759689922</v>
      </c>
      <c r="M146">
        <f t="shared" si="17"/>
        <v>0.000357334286224641</v>
      </c>
      <c r="N146">
        <f t="shared" si="18"/>
        <v>-0.0343962737370119</v>
      </c>
    </row>
    <row r="147" spans="1:14">
      <c r="A147" s="5">
        <v>43629</v>
      </c>
      <c r="B147" s="3">
        <v>11914.05</v>
      </c>
      <c r="C147" s="6">
        <v>43.4</v>
      </c>
      <c r="D147" s="6">
        <v>2197.5</v>
      </c>
      <c r="E147" s="6">
        <v>388.8</v>
      </c>
      <c r="F147" s="6">
        <v>280.6</v>
      </c>
      <c r="G147" s="6">
        <v>117.1</v>
      </c>
      <c r="H147" s="5">
        <v>43629</v>
      </c>
      <c r="I147">
        <f t="shared" si="13"/>
        <v>0.000659320354101102</v>
      </c>
      <c r="J147">
        <f t="shared" si="14"/>
        <v>0.00579374275782155</v>
      </c>
      <c r="K147">
        <f t="shared" si="15"/>
        <v>0.00712665276472888</v>
      </c>
      <c r="L147">
        <f t="shared" si="16"/>
        <v>0.0204724409448819</v>
      </c>
      <c r="M147">
        <f t="shared" si="17"/>
        <v>0.00232184318628339</v>
      </c>
      <c r="N147">
        <f t="shared" si="18"/>
        <v>-0.130983302411874</v>
      </c>
    </row>
    <row r="148" spans="1:14">
      <c r="A148" s="2">
        <v>43630</v>
      </c>
      <c r="B148" s="3">
        <v>11823.3</v>
      </c>
      <c r="C148" s="4">
        <v>42.6</v>
      </c>
      <c r="D148" s="4">
        <v>2185.85</v>
      </c>
      <c r="E148" s="4">
        <v>386.5</v>
      </c>
      <c r="F148" s="4">
        <v>278.05</v>
      </c>
      <c r="G148" s="4">
        <v>115.05</v>
      </c>
      <c r="H148" s="2">
        <v>43630</v>
      </c>
      <c r="I148">
        <f t="shared" si="13"/>
        <v>-0.00761705717199441</v>
      </c>
      <c r="J148">
        <f t="shared" si="14"/>
        <v>-0.0184331797235022</v>
      </c>
      <c r="K148">
        <f t="shared" si="15"/>
        <v>-0.00530147895335613</v>
      </c>
      <c r="L148">
        <f t="shared" si="16"/>
        <v>-0.00591563786008233</v>
      </c>
      <c r="M148">
        <f t="shared" si="17"/>
        <v>-0.00908766928011408</v>
      </c>
      <c r="N148">
        <f t="shared" si="18"/>
        <v>-0.0175064047822374</v>
      </c>
    </row>
    <row r="149" spans="1:14">
      <c r="A149" s="5">
        <v>43633</v>
      </c>
      <c r="B149" s="3">
        <v>11672.15</v>
      </c>
      <c r="C149" s="6">
        <v>41.65</v>
      </c>
      <c r="D149" s="6">
        <v>2173</v>
      </c>
      <c r="E149" s="6">
        <v>378.15</v>
      </c>
      <c r="F149" s="6">
        <v>275</v>
      </c>
      <c r="G149" s="6">
        <v>116.15</v>
      </c>
      <c r="H149" s="5">
        <v>43633</v>
      </c>
      <c r="I149">
        <f t="shared" si="13"/>
        <v>-0.0127840788950631</v>
      </c>
      <c r="J149">
        <f t="shared" si="14"/>
        <v>-0.0223004694835681</v>
      </c>
      <c r="K149">
        <f t="shared" si="15"/>
        <v>-0.00587871994876131</v>
      </c>
      <c r="L149">
        <f t="shared" si="16"/>
        <v>-0.0216041397153946</v>
      </c>
      <c r="M149">
        <f t="shared" si="17"/>
        <v>-0.0109692501348679</v>
      </c>
      <c r="N149">
        <f t="shared" si="18"/>
        <v>0.00956106040851811</v>
      </c>
    </row>
    <row r="150" spans="1:14">
      <c r="A150" s="2">
        <v>43634</v>
      </c>
      <c r="B150" s="3">
        <v>11691.5</v>
      </c>
      <c r="C150" s="4">
        <v>40.8</v>
      </c>
      <c r="D150" s="4">
        <v>2153</v>
      </c>
      <c r="E150" s="4">
        <v>385.55</v>
      </c>
      <c r="F150" s="4">
        <v>275.1</v>
      </c>
      <c r="G150" s="4">
        <v>109.3</v>
      </c>
      <c r="H150" s="2">
        <v>43634</v>
      </c>
      <c r="I150">
        <f t="shared" si="13"/>
        <v>0.00165779226620634</v>
      </c>
      <c r="J150">
        <f t="shared" si="14"/>
        <v>-0.0204081632653062</v>
      </c>
      <c r="K150">
        <f t="shared" si="15"/>
        <v>-0.0092038656235619</v>
      </c>
      <c r="L150">
        <f t="shared" si="16"/>
        <v>0.019568954118736</v>
      </c>
      <c r="M150">
        <f t="shared" si="17"/>
        <v>0.000363636363636446</v>
      </c>
      <c r="N150">
        <f t="shared" si="18"/>
        <v>-0.0589754627636677</v>
      </c>
    </row>
    <row r="151" spans="1:14">
      <c r="A151" s="5">
        <v>43635</v>
      </c>
      <c r="B151" s="3">
        <v>11691.45</v>
      </c>
      <c r="C151" s="6">
        <v>39.75</v>
      </c>
      <c r="D151" s="6">
        <v>2175.4</v>
      </c>
      <c r="E151" s="6">
        <v>379.35</v>
      </c>
      <c r="F151" s="6">
        <v>277.2</v>
      </c>
      <c r="G151" s="6">
        <v>103.2</v>
      </c>
      <c r="H151" s="5">
        <v>43635</v>
      </c>
      <c r="I151">
        <f t="shared" si="13"/>
        <v>-4.27661121321237e-6</v>
      </c>
      <c r="J151">
        <f t="shared" si="14"/>
        <v>-0.025735294117647</v>
      </c>
      <c r="K151">
        <f t="shared" si="15"/>
        <v>0.0104040873200186</v>
      </c>
      <c r="L151">
        <f t="shared" si="16"/>
        <v>-0.0160809233562443</v>
      </c>
      <c r="M151">
        <f t="shared" si="17"/>
        <v>0.00763358778625942</v>
      </c>
      <c r="N151">
        <f t="shared" si="18"/>
        <v>-0.0558096980786825</v>
      </c>
    </row>
    <row r="152" spans="1:14">
      <c r="A152" s="2">
        <v>43636</v>
      </c>
      <c r="B152" s="3">
        <v>11831.75</v>
      </c>
      <c r="C152" s="4">
        <v>40.95</v>
      </c>
      <c r="D152" s="4">
        <v>2199.25</v>
      </c>
      <c r="E152" s="4">
        <v>385.2</v>
      </c>
      <c r="F152" s="4">
        <v>277</v>
      </c>
      <c r="G152" s="4">
        <v>114.55</v>
      </c>
      <c r="H152" s="2">
        <v>43636</v>
      </c>
      <c r="I152">
        <f t="shared" si="13"/>
        <v>0.0120002223847341</v>
      </c>
      <c r="J152">
        <f t="shared" si="14"/>
        <v>0.0301886792452831</v>
      </c>
      <c r="K152">
        <f t="shared" si="15"/>
        <v>0.0109635009653397</v>
      </c>
      <c r="L152">
        <f t="shared" si="16"/>
        <v>0.0154211150652431</v>
      </c>
      <c r="M152">
        <f t="shared" si="17"/>
        <v>-0.000721500721500681</v>
      </c>
      <c r="N152">
        <f t="shared" si="18"/>
        <v>0.109980620155039</v>
      </c>
    </row>
    <row r="153" spans="1:14">
      <c r="A153" s="5">
        <v>43637</v>
      </c>
      <c r="B153" s="3">
        <v>11724.1</v>
      </c>
      <c r="C153" s="6">
        <v>41.25</v>
      </c>
      <c r="D153" s="6">
        <v>2140.8</v>
      </c>
      <c r="E153" s="6">
        <v>380</v>
      </c>
      <c r="F153" s="6">
        <v>274.25</v>
      </c>
      <c r="G153" s="6">
        <v>109.6</v>
      </c>
      <c r="H153" s="5">
        <v>43637</v>
      </c>
      <c r="I153">
        <f t="shared" si="13"/>
        <v>-0.0090984004902064</v>
      </c>
      <c r="J153">
        <f t="shared" si="14"/>
        <v>0.00732600732600726</v>
      </c>
      <c r="K153">
        <f t="shared" si="15"/>
        <v>-0.0265772422416732</v>
      </c>
      <c r="L153">
        <f t="shared" si="16"/>
        <v>-0.0134994807892004</v>
      </c>
      <c r="M153">
        <f t="shared" si="17"/>
        <v>-0.00992779783393502</v>
      </c>
      <c r="N153">
        <f t="shared" si="18"/>
        <v>-0.043212570929725</v>
      </c>
    </row>
    <row r="154" spans="1:14">
      <c r="A154" s="2">
        <v>43640</v>
      </c>
      <c r="B154" s="3">
        <v>11699.65</v>
      </c>
      <c r="C154" s="4">
        <v>41.15</v>
      </c>
      <c r="D154" s="4">
        <v>2148.9</v>
      </c>
      <c r="E154" s="4">
        <v>380.85</v>
      </c>
      <c r="F154" s="4">
        <v>276.25</v>
      </c>
      <c r="G154" s="4">
        <v>111.95</v>
      </c>
      <c r="H154" s="2">
        <v>43640</v>
      </c>
      <c r="I154">
        <f t="shared" si="13"/>
        <v>-0.00208544792350805</v>
      </c>
      <c r="J154">
        <f t="shared" si="14"/>
        <v>-0.00242424242424246</v>
      </c>
      <c r="K154">
        <f t="shared" si="15"/>
        <v>0.00378363228699547</v>
      </c>
      <c r="L154">
        <f t="shared" si="16"/>
        <v>0.00223684210526322</v>
      </c>
      <c r="M154">
        <f t="shared" si="17"/>
        <v>0.0072926162260711</v>
      </c>
      <c r="N154">
        <f t="shared" si="18"/>
        <v>0.0214416058394161</v>
      </c>
    </row>
    <row r="155" spans="1:14">
      <c r="A155" s="5">
        <v>43641</v>
      </c>
      <c r="B155" s="3">
        <v>11796.45</v>
      </c>
      <c r="C155" s="6">
        <v>41.35</v>
      </c>
      <c r="D155" s="6">
        <v>2172.8</v>
      </c>
      <c r="E155" s="6">
        <v>393.1</v>
      </c>
      <c r="F155" s="6">
        <v>278.5</v>
      </c>
      <c r="G155" s="6">
        <v>110.05</v>
      </c>
      <c r="H155" s="5">
        <v>43641</v>
      </c>
      <c r="I155">
        <f t="shared" si="13"/>
        <v>0.00827375177889946</v>
      </c>
      <c r="J155">
        <f t="shared" si="14"/>
        <v>0.00486026731470238</v>
      </c>
      <c r="K155">
        <f t="shared" si="15"/>
        <v>0.0111219693796827</v>
      </c>
      <c r="L155">
        <f t="shared" si="16"/>
        <v>0.0321648943153472</v>
      </c>
      <c r="M155">
        <f t="shared" si="17"/>
        <v>0.0081447963800905</v>
      </c>
      <c r="N155">
        <f t="shared" si="18"/>
        <v>-0.0169718624385887</v>
      </c>
    </row>
    <row r="156" spans="1:14">
      <c r="A156" s="2">
        <v>43642</v>
      </c>
      <c r="B156" s="3">
        <v>11847.55</v>
      </c>
      <c r="C156" s="4">
        <v>41.5</v>
      </c>
      <c r="D156" s="4">
        <v>2168.1</v>
      </c>
      <c r="E156" s="4">
        <v>391.4</v>
      </c>
      <c r="F156" s="4">
        <v>277.4</v>
      </c>
      <c r="G156" s="4">
        <v>113.05</v>
      </c>
      <c r="H156" s="2">
        <v>43642</v>
      </c>
      <c r="I156">
        <f t="shared" si="13"/>
        <v>0.00433181168910974</v>
      </c>
      <c r="J156">
        <f t="shared" si="14"/>
        <v>0.00362756952841593</v>
      </c>
      <c r="K156">
        <f t="shared" si="15"/>
        <v>-0.00216310751104578</v>
      </c>
      <c r="L156">
        <f t="shared" si="16"/>
        <v>-0.0043245993385908</v>
      </c>
      <c r="M156">
        <f t="shared" si="17"/>
        <v>-0.00394973070017962</v>
      </c>
      <c r="N156">
        <f t="shared" si="18"/>
        <v>0.0272603362108133</v>
      </c>
    </row>
    <row r="157" spans="1:14">
      <c r="A157" s="5">
        <v>43643</v>
      </c>
      <c r="B157" s="3">
        <v>11841.55</v>
      </c>
      <c r="C157" s="6">
        <v>42.35</v>
      </c>
      <c r="D157" s="6">
        <v>2195.45</v>
      </c>
      <c r="E157" s="6">
        <v>392.2</v>
      </c>
      <c r="F157" s="6">
        <v>273.5</v>
      </c>
      <c r="G157" s="6">
        <v>112.4</v>
      </c>
      <c r="H157" s="5">
        <v>43643</v>
      </c>
      <c r="I157">
        <f t="shared" si="13"/>
        <v>-0.000506433819650476</v>
      </c>
      <c r="J157">
        <f t="shared" si="14"/>
        <v>0.0204819277108434</v>
      </c>
      <c r="K157">
        <f t="shared" si="15"/>
        <v>0.0126147317928139</v>
      </c>
      <c r="L157">
        <f t="shared" si="16"/>
        <v>0.00204394481349007</v>
      </c>
      <c r="M157">
        <f t="shared" si="17"/>
        <v>-0.014059120403749</v>
      </c>
      <c r="N157">
        <f t="shared" si="18"/>
        <v>-0.0057496682883679</v>
      </c>
    </row>
    <row r="158" spans="1:14">
      <c r="A158" s="2">
        <v>43644</v>
      </c>
      <c r="B158" s="3">
        <v>11788.85</v>
      </c>
      <c r="C158" s="4">
        <v>44.4</v>
      </c>
      <c r="D158" s="4">
        <v>2192.1</v>
      </c>
      <c r="E158" s="4">
        <v>392.45</v>
      </c>
      <c r="F158" s="4">
        <v>273.85</v>
      </c>
      <c r="G158" s="4">
        <v>108.75</v>
      </c>
      <c r="H158" s="2">
        <v>43644</v>
      </c>
      <c r="I158">
        <f t="shared" si="13"/>
        <v>-0.00445043089798201</v>
      </c>
      <c r="J158">
        <f t="shared" si="14"/>
        <v>0.0484061393152302</v>
      </c>
      <c r="K158">
        <f t="shared" si="15"/>
        <v>-0.00152588307636244</v>
      </c>
      <c r="L158">
        <f t="shared" si="16"/>
        <v>0.000637429882712902</v>
      </c>
      <c r="M158">
        <f t="shared" si="17"/>
        <v>0.0012797074954297</v>
      </c>
      <c r="N158">
        <f t="shared" si="18"/>
        <v>-0.032473309608541</v>
      </c>
    </row>
    <row r="159" spans="1:14">
      <c r="A159" s="5">
        <v>43647</v>
      </c>
      <c r="B159" s="3">
        <v>11865.6</v>
      </c>
      <c r="C159" s="6">
        <v>45.5</v>
      </c>
      <c r="D159" s="6">
        <v>2245.9</v>
      </c>
      <c r="E159" s="6">
        <v>376.2</v>
      </c>
      <c r="F159" s="6">
        <v>274.95</v>
      </c>
      <c r="G159" s="6">
        <v>109.15</v>
      </c>
      <c r="H159" s="5">
        <v>43647</v>
      </c>
      <c r="I159">
        <f t="shared" si="13"/>
        <v>0.0065103890540638</v>
      </c>
      <c r="J159">
        <f t="shared" si="14"/>
        <v>0.0247747747747748</v>
      </c>
      <c r="K159">
        <f t="shared" si="15"/>
        <v>0.0245426759728115</v>
      </c>
      <c r="L159">
        <f t="shared" si="16"/>
        <v>-0.0414065486049178</v>
      </c>
      <c r="M159">
        <f t="shared" si="17"/>
        <v>0.00401679751688868</v>
      </c>
      <c r="N159">
        <f t="shared" si="18"/>
        <v>0.00367816091954028</v>
      </c>
    </row>
    <row r="160" spans="1:14">
      <c r="A160" s="2">
        <v>43648</v>
      </c>
      <c r="B160" s="3">
        <v>11910.3</v>
      </c>
      <c r="C160" s="4">
        <v>50.2</v>
      </c>
      <c r="D160" s="4">
        <v>2281.25</v>
      </c>
      <c r="E160" s="4">
        <v>378.5</v>
      </c>
      <c r="F160" s="4">
        <v>273.85</v>
      </c>
      <c r="G160" s="4">
        <v>100.8</v>
      </c>
      <c r="H160" s="2">
        <v>43648</v>
      </c>
      <c r="I160">
        <f t="shared" si="13"/>
        <v>0.00376719255663421</v>
      </c>
      <c r="J160">
        <f t="shared" si="14"/>
        <v>0.103296703296703</v>
      </c>
      <c r="K160">
        <f t="shared" si="15"/>
        <v>0.0157397925107974</v>
      </c>
      <c r="L160">
        <f t="shared" si="16"/>
        <v>0.00611376927166404</v>
      </c>
      <c r="M160">
        <f t="shared" si="17"/>
        <v>-0.0040007274049826</v>
      </c>
      <c r="N160">
        <f t="shared" si="18"/>
        <v>-0.076500229042602</v>
      </c>
    </row>
    <row r="161" spans="1:14">
      <c r="A161" s="5">
        <v>43649</v>
      </c>
      <c r="B161" s="3">
        <v>11916.75</v>
      </c>
      <c r="C161" s="6">
        <v>52</v>
      </c>
      <c r="D161" s="6">
        <v>2277.2</v>
      </c>
      <c r="E161" s="6">
        <v>381.2</v>
      </c>
      <c r="F161" s="6">
        <v>276.7</v>
      </c>
      <c r="G161" s="6">
        <v>99.75</v>
      </c>
      <c r="H161" s="5">
        <v>43649</v>
      </c>
      <c r="I161">
        <f t="shared" si="13"/>
        <v>0.000541548071837043</v>
      </c>
      <c r="J161">
        <f t="shared" si="14"/>
        <v>0.0358565737051792</v>
      </c>
      <c r="K161">
        <f t="shared" si="15"/>
        <v>-0.0017753424657535</v>
      </c>
      <c r="L161">
        <f t="shared" si="16"/>
        <v>0.00713342140026417</v>
      </c>
      <c r="M161">
        <f t="shared" si="17"/>
        <v>0.0104071572028481</v>
      </c>
      <c r="N161">
        <f t="shared" si="18"/>
        <v>-0.0104166666666666</v>
      </c>
    </row>
    <row r="162" spans="1:14">
      <c r="A162" s="2">
        <v>43650</v>
      </c>
      <c r="B162" s="3">
        <v>11946.75</v>
      </c>
      <c r="C162" s="4">
        <v>51.05</v>
      </c>
      <c r="D162" s="4">
        <v>2280.25</v>
      </c>
      <c r="E162" s="4">
        <v>380</v>
      </c>
      <c r="F162" s="4">
        <v>277.65</v>
      </c>
      <c r="G162" s="4">
        <v>96.25</v>
      </c>
      <c r="H162" s="2">
        <v>43650</v>
      </c>
      <c r="I162">
        <f t="shared" si="13"/>
        <v>0.00251746491283278</v>
      </c>
      <c r="J162">
        <f t="shared" si="14"/>
        <v>-0.0182692307692308</v>
      </c>
      <c r="K162">
        <f t="shared" si="15"/>
        <v>0.00133936413138951</v>
      </c>
      <c r="L162">
        <f t="shared" si="16"/>
        <v>-0.00314795383001046</v>
      </c>
      <c r="M162">
        <f t="shared" si="17"/>
        <v>0.00343332128659194</v>
      </c>
      <c r="N162">
        <f t="shared" si="18"/>
        <v>-0.0350877192982456</v>
      </c>
    </row>
    <row r="163" spans="1:14">
      <c r="A163" s="5">
        <v>43651</v>
      </c>
      <c r="B163" s="3">
        <v>11811.15</v>
      </c>
      <c r="C163" s="6">
        <v>47.6</v>
      </c>
      <c r="D163" s="6">
        <v>2278.9</v>
      </c>
      <c r="E163" s="6">
        <v>370.05</v>
      </c>
      <c r="F163" s="6">
        <v>279.45</v>
      </c>
      <c r="G163" s="6">
        <v>88.15</v>
      </c>
      <c r="H163" s="5">
        <v>43651</v>
      </c>
      <c r="I163">
        <f t="shared" si="13"/>
        <v>-0.0113503672546927</v>
      </c>
      <c r="J163">
        <f t="shared" si="14"/>
        <v>-0.0675808031341821</v>
      </c>
      <c r="K163">
        <f t="shared" si="15"/>
        <v>-0.0005920403464532</v>
      </c>
      <c r="L163">
        <f t="shared" si="16"/>
        <v>-0.0261842105263158</v>
      </c>
      <c r="M163">
        <f t="shared" si="17"/>
        <v>0.00648298217179907</v>
      </c>
      <c r="N163">
        <f t="shared" si="18"/>
        <v>-0.0841558441558441</v>
      </c>
    </row>
    <row r="164" spans="1:14">
      <c r="A164" s="2">
        <v>43654</v>
      </c>
      <c r="B164" s="3">
        <v>11558.6</v>
      </c>
      <c r="C164" s="4">
        <v>44.85</v>
      </c>
      <c r="D164" s="4">
        <v>2259.95</v>
      </c>
      <c r="E164" s="4">
        <v>360.85</v>
      </c>
      <c r="F164" s="4">
        <v>277.45</v>
      </c>
      <c r="G164" s="4">
        <v>93.15</v>
      </c>
      <c r="H164" s="2">
        <v>43654</v>
      </c>
      <c r="I164">
        <f t="shared" si="13"/>
        <v>-0.0213823378756513</v>
      </c>
      <c r="J164">
        <f t="shared" si="14"/>
        <v>-0.0577731092436975</v>
      </c>
      <c r="K164">
        <f t="shared" si="15"/>
        <v>-0.00831541533195852</v>
      </c>
      <c r="L164">
        <f t="shared" si="16"/>
        <v>-0.0248615052019997</v>
      </c>
      <c r="M164">
        <f t="shared" si="17"/>
        <v>-0.00715691536947576</v>
      </c>
      <c r="N164">
        <f t="shared" si="18"/>
        <v>0.0567214974475326</v>
      </c>
    </row>
    <row r="165" spans="1:14">
      <c r="A165" s="5">
        <v>43655</v>
      </c>
      <c r="B165" s="3">
        <v>11555.9</v>
      </c>
      <c r="C165" s="6">
        <v>49.6</v>
      </c>
      <c r="D165" s="6">
        <v>2232.8</v>
      </c>
      <c r="E165" s="6">
        <v>360.1</v>
      </c>
      <c r="F165" s="6">
        <v>273.1</v>
      </c>
      <c r="G165" s="6">
        <v>91.35</v>
      </c>
      <c r="H165" s="5">
        <v>43655</v>
      </c>
      <c r="I165">
        <f t="shared" si="13"/>
        <v>-0.000233592303566239</v>
      </c>
      <c r="J165">
        <f t="shared" si="14"/>
        <v>0.105908584169454</v>
      </c>
      <c r="K165">
        <f t="shared" si="15"/>
        <v>-0.0120135401225689</v>
      </c>
      <c r="L165">
        <f t="shared" si="16"/>
        <v>-0.00207842593875572</v>
      </c>
      <c r="M165">
        <f t="shared" si="17"/>
        <v>-0.0156785006307442</v>
      </c>
      <c r="N165">
        <f t="shared" si="18"/>
        <v>-0.0193236714975847</v>
      </c>
    </row>
    <row r="166" spans="1:14">
      <c r="A166" s="2">
        <v>43656</v>
      </c>
      <c r="B166" s="3">
        <v>11498.9</v>
      </c>
      <c r="C166" s="4">
        <v>49.1</v>
      </c>
      <c r="D166" s="4">
        <v>2227.75</v>
      </c>
      <c r="E166" s="4">
        <v>349.6</v>
      </c>
      <c r="F166" s="4">
        <v>273.15</v>
      </c>
      <c r="G166" s="4">
        <v>93</v>
      </c>
      <c r="H166" s="2">
        <v>43656</v>
      </c>
      <c r="I166">
        <f t="shared" si="13"/>
        <v>-0.00493254527990031</v>
      </c>
      <c r="J166">
        <f t="shared" si="14"/>
        <v>-0.0100806451612903</v>
      </c>
      <c r="K166">
        <f t="shared" si="15"/>
        <v>-0.00226173414546766</v>
      </c>
      <c r="L166">
        <f t="shared" si="16"/>
        <v>-0.0291585670647042</v>
      </c>
      <c r="M166">
        <f t="shared" si="17"/>
        <v>0.000183083119736194</v>
      </c>
      <c r="N166">
        <f t="shared" si="18"/>
        <v>0.0180623973727423</v>
      </c>
    </row>
    <row r="167" spans="1:14">
      <c r="A167" s="5">
        <v>43657</v>
      </c>
      <c r="B167" s="3">
        <v>11582.9</v>
      </c>
      <c r="C167" s="6">
        <v>49.45</v>
      </c>
      <c r="D167" s="6">
        <v>2261.9</v>
      </c>
      <c r="E167" s="6">
        <v>350.55</v>
      </c>
      <c r="F167" s="6">
        <v>275.65</v>
      </c>
      <c r="G167" s="6">
        <v>92.45</v>
      </c>
      <c r="H167" s="5">
        <v>43657</v>
      </c>
      <c r="I167">
        <f t="shared" si="13"/>
        <v>0.00730504656967188</v>
      </c>
      <c r="J167">
        <f t="shared" si="14"/>
        <v>0.00712830957230145</v>
      </c>
      <c r="K167">
        <f t="shared" si="15"/>
        <v>0.015329368196611</v>
      </c>
      <c r="L167">
        <f t="shared" si="16"/>
        <v>0.00271739130434779</v>
      </c>
      <c r="M167">
        <f t="shared" si="17"/>
        <v>0.00915248032216731</v>
      </c>
      <c r="N167">
        <f t="shared" si="18"/>
        <v>-0.00591397849462363</v>
      </c>
    </row>
    <row r="168" spans="1:14">
      <c r="A168" s="2">
        <v>43658</v>
      </c>
      <c r="B168" s="3">
        <v>11552.5</v>
      </c>
      <c r="C168" s="4">
        <v>49.55</v>
      </c>
      <c r="D168" s="4">
        <v>2257.8</v>
      </c>
      <c r="E168" s="4">
        <v>345.75</v>
      </c>
      <c r="F168" s="4">
        <v>275.05</v>
      </c>
      <c r="G168" s="4">
        <v>94.2</v>
      </c>
      <c r="H168" s="2">
        <v>43658</v>
      </c>
      <c r="I168">
        <f t="shared" si="13"/>
        <v>-0.00262455861658131</v>
      </c>
      <c r="J168">
        <f t="shared" si="14"/>
        <v>0.00202224469160757</v>
      </c>
      <c r="K168">
        <f t="shared" si="15"/>
        <v>-0.00181263539502184</v>
      </c>
      <c r="L168">
        <f t="shared" si="16"/>
        <v>-0.0136927685066325</v>
      </c>
      <c r="M168">
        <f t="shared" si="17"/>
        <v>-0.00217667331761279</v>
      </c>
      <c r="N168">
        <f t="shared" si="18"/>
        <v>0.0189291508923743</v>
      </c>
    </row>
    <row r="169" spans="1:14">
      <c r="A169" s="5">
        <v>43661</v>
      </c>
      <c r="B169" s="3">
        <v>11588.35</v>
      </c>
      <c r="C169" s="6">
        <v>48.5</v>
      </c>
      <c r="D169" s="6">
        <v>2265.35</v>
      </c>
      <c r="E169" s="6">
        <v>347.4</v>
      </c>
      <c r="F169" s="6">
        <v>270.95</v>
      </c>
      <c r="G169" s="6">
        <v>93.2</v>
      </c>
      <c r="H169" s="5">
        <v>43661</v>
      </c>
      <c r="I169">
        <f t="shared" si="13"/>
        <v>0.00310322441030083</v>
      </c>
      <c r="J169">
        <f t="shared" si="14"/>
        <v>-0.0211907164480322</v>
      </c>
      <c r="K169">
        <f t="shared" si="15"/>
        <v>0.00334396314996888</v>
      </c>
      <c r="L169">
        <f t="shared" si="16"/>
        <v>0.00477223427331881</v>
      </c>
      <c r="M169">
        <f t="shared" si="17"/>
        <v>-0.0149063806580623</v>
      </c>
      <c r="N169">
        <f t="shared" si="18"/>
        <v>-0.0106157112526539</v>
      </c>
    </row>
    <row r="170" spans="1:14">
      <c r="A170" s="2">
        <v>43662</v>
      </c>
      <c r="B170" s="3">
        <v>11662.6</v>
      </c>
      <c r="C170" s="4">
        <v>49.2</v>
      </c>
      <c r="D170" s="4">
        <v>2277.55</v>
      </c>
      <c r="E170" s="4">
        <v>354.45</v>
      </c>
      <c r="F170" s="4">
        <v>271.95</v>
      </c>
      <c r="G170" s="4">
        <v>103.85</v>
      </c>
      <c r="H170" s="2">
        <v>43662</v>
      </c>
      <c r="I170">
        <f t="shared" si="13"/>
        <v>0.00640729698360854</v>
      </c>
      <c r="J170">
        <f t="shared" si="14"/>
        <v>0.0144329896907217</v>
      </c>
      <c r="K170">
        <f t="shared" si="15"/>
        <v>0.00538548127220971</v>
      </c>
      <c r="L170">
        <f t="shared" si="16"/>
        <v>0.020293609671848</v>
      </c>
      <c r="M170">
        <f t="shared" si="17"/>
        <v>0.00369071784462078</v>
      </c>
      <c r="N170">
        <f t="shared" si="18"/>
        <v>0.114270386266094</v>
      </c>
    </row>
    <row r="171" spans="1:14">
      <c r="A171" s="5">
        <v>43663</v>
      </c>
      <c r="B171" s="3">
        <v>11687.5</v>
      </c>
      <c r="C171" s="6">
        <v>48.45</v>
      </c>
      <c r="D171" s="6">
        <v>2286.7</v>
      </c>
      <c r="E171" s="6">
        <v>352.8</v>
      </c>
      <c r="F171" s="6">
        <v>272.9</v>
      </c>
      <c r="G171" s="6">
        <v>98.4</v>
      </c>
      <c r="H171" s="5">
        <v>43663</v>
      </c>
      <c r="I171">
        <f t="shared" si="13"/>
        <v>0.00213502992471658</v>
      </c>
      <c r="J171">
        <f t="shared" si="14"/>
        <v>-0.0152439024390244</v>
      </c>
      <c r="K171">
        <f t="shared" si="15"/>
        <v>0.00401747491822337</v>
      </c>
      <c r="L171">
        <f t="shared" si="16"/>
        <v>-0.00465509944985182</v>
      </c>
      <c r="M171">
        <f t="shared" si="17"/>
        <v>0.00349328920757488</v>
      </c>
      <c r="N171">
        <f t="shared" si="18"/>
        <v>-0.0524795377948964</v>
      </c>
    </row>
    <row r="172" spans="1:14">
      <c r="A172" s="2">
        <v>43664</v>
      </c>
      <c r="B172" s="3">
        <v>11596.9</v>
      </c>
      <c r="C172" s="4">
        <v>47.5</v>
      </c>
      <c r="D172" s="4">
        <v>2345.15</v>
      </c>
      <c r="E172" s="4">
        <v>349.25</v>
      </c>
      <c r="F172" s="4">
        <v>273</v>
      </c>
      <c r="G172" s="4">
        <v>85.8</v>
      </c>
      <c r="H172" s="2">
        <v>43664</v>
      </c>
      <c r="I172">
        <f t="shared" si="13"/>
        <v>-0.00775187165775404</v>
      </c>
      <c r="J172">
        <f t="shared" si="14"/>
        <v>-0.019607843137255</v>
      </c>
      <c r="K172">
        <f t="shared" si="15"/>
        <v>0.0255608518826257</v>
      </c>
      <c r="L172">
        <f t="shared" si="16"/>
        <v>-0.010062358276644</v>
      </c>
      <c r="M172">
        <f t="shared" si="17"/>
        <v>0.000366434591425514</v>
      </c>
      <c r="N172">
        <f t="shared" si="18"/>
        <v>-0.128048780487805</v>
      </c>
    </row>
    <row r="173" spans="1:14">
      <c r="A173" s="5">
        <v>43665</v>
      </c>
      <c r="B173" s="3">
        <v>11419.25</v>
      </c>
      <c r="C173" s="6">
        <v>45.8</v>
      </c>
      <c r="D173" s="6">
        <v>2303.55</v>
      </c>
      <c r="E173" s="6">
        <v>351</v>
      </c>
      <c r="F173" s="6">
        <v>268.3</v>
      </c>
      <c r="G173" s="6">
        <v>83.25</v>
      </c>
      <c r="H173" s="5">
        <v>43665</v>
      </c>
      <c r="I173">
        <f t="shared" si="13"/>
        <v>-0.0153187489760194</v>
      </c>
      <c r="J173">
        <f t="shared" si="14"/>
        <v>-0.0357894736842106</v>
      </c>
      <c r="K173">
        <f t="shared" si="15"/>
        <v>-0.0177387373941965</v>
      </c>
      <c r="L173">
        <f t="shared" si="16"/>
        <v>0.00501073729420186</v>
      </c>
      <c r="M173">
        <f t="shared" si="17"/>
        <v>-0.0172161172161172</v>
      </c>
      <c r="N173">
        <f t="shared" si="18"/>
        <v>-0.0297202797202797</v>
      </c>
    </row>
    <row r="174" spans="1:14">
      <c r="A174" s="2">
        <v>43668</v>
      </c>
      <c r="B174" s="3">
        <v>11346.2</v>
      </c>
      <c r="C174" s="4">
        <v>46.8</v>
      </c>
      <c r="D174" s="4">
        <v>2186.9</v>
      </c>
      <c r="E174" s="4">
        <v>353.5</v>
      </c>
      <c r="F174" s="4">
        <v>264.4</v>
      </c>
      <c r="G174" s="4">
        <v>91.15</v>
      </c>
      <c r="H174" s="2">
        <v>43668</v>
      </c>
      <c r="I174">
        <f t="shared" si="13"/>
        <v>-0.0063970926286752</v>
      </c>
      <c r="J174">
        <f t="shared" si="14"/>
        <v>0.0218340611353712</v>
      </c>
      <c r="K174">
        <f t="shared" si="15"/>
        <v>-0.0506392307525342</v>
      </c>
      <c r="L174">
        <f t="shared" si="16"/>
        <v>0.00712250712250712</v>
      </c>
      <c r="M174">
        <f t="shared" si="17"/>
        <v>-0.0145359672008946</v>
      </c>
      <c r="N174">
        <f t="shared" si="18"/>
        <v>0.094894894894895</v>
      </c>
    </row>
    <row r="175" spans="1:14">
      <c r="A175" s="5">
        <v>43669</v>
      </c>
      <c r="B175" s="3">
        <v>11331.05</v>
      </c>
      <c r="C175" s="6">
        <v>48.8</v>
      </c>
      <c r="D175" s="6">
        <v>2138.5</v>
      </c>
      <c r="E175" s="6">
        <v>359.05</v>
      </c>
      <c r="F175" s="6">
        <v>270.65</v>
      </c>
      <c r="G175" s="6">
        <v>90.65</v>
      </c>
      <c r="H175" s="5">
        <v>43669</v>
      </c>
      <c r="I175">
        <f t="shared" si="13"/>
        <v>-0.0013352488057677</v>
      </c>
      <c r="J175">
        <f t="shared" si="14"/>
        <v>0.0427350427350427</v>
      </c>
      <c r="K175">
        <f t="shared" si="15"/>
        <v>-0.0221317847180941</v>
      </c>
      <c r="L175">
        <f t="shared" si="16"/>
        <v>0.0157001414427157</v>
      </c>
      <c r="M175">
        <f t="shared" si="17"/>
        <v>0.0236384266263238</v>
      </c>
      <c r="N175">
        <f t="shared" si="18"/>
        <v>-0.00548546352166758</v>
      </c>
    </row>
    <row r="176" spans="1:14">
      <c r="A176" s="2">
        <v>43670</v>
      </c>
      <c r="B176" s="3">
        <v>11271.3</v>
      </c>
      <c r="C176" s="4">
        <v>48.45</v>
      </c>
      <c r="D176" s="4">
        <v>2184.25</v>
      </c>
      <c r="E176" s="4">
        <v>349.1</v>
      </c>
      <c r="F176" s="4">
        <v>270.85</v>
      </c>
      <c r="G176" s="4">
        <v>89.15</v>
      </c>
      <c r="H176" s="2">
        <v>43670</v>
      </c>
      <c r="I176">
        <f t="shared" si="13"/>
        <v>-0.00527312120235989</v>
      </c>
      <c r="J176">
        <f t="shared" si="14"/>
        <v>-0.00717213114754087</v>
      </c>
      <c r="K176">
        <f t="shared" si="15"/>
        <v>0.0213935001169044</v>
      </c>
      <c r="L176">
        <f t="shared" si="16"/>
        <v>-0.0277120178248155</v>
      </c>
      <c r="M176">
        <f t="shared" si="17"/>
        <v>0.000738961758729154</v>
      </c>
      <c r="N176">
        <f t="shared" si="18"/>
        <v>-0.0165471594043023</v>
      </c>
    </row>
    <row r="177" spans="1:14">
      <c r="A177" s="5">
        <v>43671</v>
      </c>
      <c r="B177" s="3">
        <v>11252.15</v>
      </c>
      <c r="C177" s="6">
        <v>48.8</v>
      </c>
      <c r="D177" s="6">
        <v>2195.35</v>
      </c>
      <c r="E177" s="6">
        <v>340.3</v>
      </c>
      <c r="F177" s="6">
        <v>267.85</v>
      </c>
      <c r="G177" s="6">
        <v>87.65</v>
      </c>
      <c r="H177" s="5">
        <v>43671</v>
      </c>
      <c r="I177">
        <f t="shared" si="13"/>
        <v>-0.00169900543859179</v>
      </c>
      <c r="J177">
        <f t="shared" si="14"/>
        <v>0.00722394220846221</v>
      </c>
      <c r="K177">
        <f t="shared" si="15"/>
        <v>0.00508183587043603</v>
      </c>
      <c r="L177">
        <f t="shared" si="16"/>
        <v>-0.0252076768834145</v>
      </c>
      <c r="M177">
        <f t="shared" si="17"/>
        <v>-0.0110762414620639</v>
      </c>
      <c r="N177">
        <f t="shared" si="18"/>
        <v>-0.0168255748738082</v>
      </c>
    </row>
    <row r="178" spans="1:14">
      <c r="A178" s="2">
        <v>43672</v>
      </c>
      <c r="B178" s="3">
        <v>11284.3</v>
      </c>
      <c r="C178" s="4">
        <v>49.6</v>
      </c>
      <c r="D178" s="4">
        <v>2165.75</v>
      </c>
      <c r="E178" s="4">
        <v>343.8</v>
      </c>
      <c r="F178" s="4">
        <v>270.4</v>
      </c>
      <c r="G178" s="4">
        <v>96.05</v>
      </c>
      <c r="H178" s="2">
        <v>43672</v>
      </c>
      <c r="I178">
        <f t="shared" si="13"/>
        <v>0.00285723172904731</v>
      </c>
      <c r="J178">
        <f t="shared" si="14"/>
        <v>0.0163934426229509</v>
      </c>
      <c r="K178">
        <f t="shared" si="15"/>
        <v>-0.0134830437060149</v>
      </c>
      <c r="L178">
        <f t="shared" si="16"/>
        <v>0.0102850426094622</v>
      </c>
      <c r="M178">
        <f t="shared" si="17"/>
        <v>0.00952025387343645</v>
      </c>
      <c r="N178">
        <f t="shared" si="18"/>
        <v>0.0958357102110666</v>
      </c>
    </row>
    <row r="179" spans="1:14">
      <c r="A179" s="5">
        <v>43675</v>
      </c>
      <c r="B179" s="3">
        <v>11189.2</v>
      </c>
      <c r="C179" s="6">
        <v>48.8</v>
      </c>
      <c r="D179" s="6">
        <v>2149</v>
      </c>
      <c r="E179" s="6">
        <v>342.2</v>
      </c>
      <c r="F179" s="6">
        <v>267.75</v>
      </c>
      <c r="G179" s="6">
        <v>94.75</v>
      </c>
      <c r="H179" s="5">
        <v>43675</v>
      </c>
      <c r="I179">
        <f t="shared" si="13"/>
        <v>-0.00842763840025509</v>
      </c>
      <c r="J179">
        <f t="shared" si="14"/>
        <v>-0.0161290322580646</v>
      </c>
      <c r="K179">
        <f t="shared" si="15"/>
        <v>-0.00773404132517604</v>
      </c>
      <c r="L179">
        <f t="shared" si="16"/>
        <v>-0.00465386852821414</v>
      </c>
      <c r="M179">
        <f t="shared" si="17"/>
        <v>-0.00980029585798808</v>
      </c>
      <c r="N179">
        <f t="shared" si="18"/>
        <v>-0.0135346173867777</v>
      </c>
    </row>
    <row r="180" spans="1:14">
      <c r="A180" s="2">
        <v>43676</v>
      </c>
      <c r="B180" s="3">
        <v>11085.4</v>
      </c>
      <c r="C180" s="4">
        <v>46.4</v>
      </c>
      <c r="D180" s="4">
        <v>2127.25</v>
      </c>
      <c r="E180" s="4">
        <v>335.5</v>
      </c>
      <c r="F180" s="4">
        <v>268.9</v>
      </c>
      <c r="G180" s="4">
        <v>86.05</v>
      </c>
      <c r="H180" s="2">
        <v>43676</v>
      </c>
      <c r="I180">
        <f t="shared" si="13"/>
        <v>-0.00927680263110867</v>
      </c>
      <c r="J180">
        <f t="shared" si="14"/>
        <v>-0.0491803278688524</v>
      </c>
      <c r="K180">
        <f t="shared" si="15"/>
        <v>-0.0101209865053513</v>
      </c>
      <c r="L180">
        <f t="shared" si="16"/>
        <v>-0.0195791934541204</v>
      </c>
      <c r="M180">
        <f t="shared" si="17"/>
        <v>0.0042950513538748</v>
      </c>
      <c r="N180">
        <f t="shared" si="18"/>
        <v>-0.0918205804749341</v>
      </c>
    </row>
    <row r="181" spans="1:14">
      <c r="A181" s="5">
        <v>43677</v>
      </c>
      <c r="B181" s="3">
        <v>11118</v>
      </c>
      <c r="C181" s="6">
        <v>46.8</v>
      </c>
      <c r="D181" s="6">
        <v>2121.8</v>
      </c>
      <c r="E181" s="6">
        <v>345.5</v>
      </c>
      <c r="F181" s="6">
        <v>270.2</v>
      </c>
      <c r="G181" s="6">
        <v>91.2</v>
      </c>
      <c r="H181" s="5">
        <v>43677</v>
      </c>
      <c r="I181">
        <f t="shared" si="13"/>
        <v>0.00294080502282285</v>
      </c>
      <c r="J181">
        <f t="shared" si="14"/>
        <v>0.00862068965517238</v>
      </c>
      <c r="K181">
        <f t="shared" si="15"/>
        <v>-0.00256199318368777</v>
      </c>
      <c r="L181">
        <f t="shared" si="16"/>
        <v>0.029806259314456</v>
      </c>
      <c r="M181">
        <f t="shared" si="17"/>
        <v>0.00483451097062109</v>
      </c>
      <c r="N181">
        <f t="shared" si="18"/>
        <v>0.0598489250435794</v>
      </c>
    </row>
    <row r="182" spans="1:14">
      <c r="A182" s="2">
        <v>43678</v>
      </c>
      <c r="B182" s="3">
        <v>10980</v>
      </c>
      <c r="C182" s="4">
        <v>45.6</v>
      </c>
      <c r="D182" s="4">
        <v>2086.8</v>
      </c>
      <c r="E182" s="4">
        <v>343.65</v>
      </c>
      <c r="F182" s="4">
        <v>267.55</v>
      </c>
      <c r="G182" s="4">
        <v>88.4</v>
      </c>
      <c r="H182" s="2">
        <v>43678</v>
      </c>
      <c r="I182">
        <f t="shared" si="13"/>
        <v>-0.0124123043712898</v>
      </c>
      <c r="J182">
        <f t="shared" si="14"/>
        <v>-0.0256410256410255</v>
      </c>
      <c r="K182">
        <f t="shared" si="15"/>
        <v>-0.0164954284098407</v>
      </c>
      <c r="L182">
        <f t="shared" si="16"/>
        <v>-0.00535455861070918</v>
      </c>
      <c r="M182">
        <f t="shared" si="17"/>
        <v>-0.00980754996299029</v>
      </c>
      <c r="N182">
        <f t="shared" si="18"/>
        <v>-0.0307017543859649</v>
      </c>
    </row>
    <row r="183" spans="1:14">
      <c r="A183" s="5">
        <v>43679</v>
      </c>
      <c r="B183" s="3">
        <v>10997.35</v>
      </c>
      <c r="C183" s="6">
        <v>46.85</v>
      </c>
      <c r="D183" s="6">
        <v>2124.8</v>
      </c>
      <c r="E183" s="6">
        <v>342.45</v>
      </c>
      <c r="F183" s="6">
        <v>264.5</v>
      </c>
      <c r="G183" s="6">
        <v>88.3</v>
      </c>
      <c r="H183" s="5">
        <v>43679</v>
      </c>
      <c r="I183">
        <f t="shared" si="13"/>
        <v>0.00158014571949001</v>
      </c>
      <c r="J183">
        <f t="shared" si="14"/>
        <v>0.0274122807017544</v>
      </c>
      <c r="K183">
        <f t="shared" si="15"/>
        <v>0.0182096990607629</v>
      </c>
      <c r="L183">
        <f t="shared" si="16"/>
        <v>-0.00349192492361411</v>
      </c>
      <c r="M183">
        <f t="shared" si="17"/>
        <v>-0.0113997383666605</v>
      </c>
      <c r="N183">
        <f t="shared" si="18"/>
        <v>-0.00113122171945711</v>
      </c>
    </row>
    <row r="184" spans="1:14">
      <c r="A184" s="2">
        <v>43682</v>
      </c>
      <c r="B184" s="3">
        <v>10862.6</v>
      </c>
      <c r="C184" s="4">
        <v>45.8</v>
      </c>
      <c r="D184" s="4">
        <v>2152.35</v>
      </c>
      <c r="E184" s="4">
        <v>339</v>
      </c>
      <c r="F184" s="4">
        <v>259.8</v>
      </c>
      <c r="G184" s="4">
        <v>81.1</v>
      </c>
      <c r="H184" s="2">
        <v>43682</v>
      </c>
      <c r="I184">
        <f t="shared" si="13"/>
        <v>-0.0122529518474905</v>
      </c>
      <c r="J184">
        <f t="shared" si="14"/>
        <v>-0.0224119530416223</v>
      </c>
      <c r="K184">
        <f t="shared" si="15"/>
        <v>0.0129659262048191</v>
      </c>
      <c r="L184">
        <f t="shared" si="16"/>
        <v>-0.0100744634253175</v>
      </c>
      <c r="M184">
        <f t="shared" si="17"/>
        <v>-0.0177693761814744</v>
      </c>
      <c r="N184">
        <f t="shared" si="18"/>
        <v>-0.0815402038505097</v>
      </c>
    </row>
    <row r="185" spans="1:14">
      <c r="A185" s="5">
        <v>43683</v>
      </c>
      <c r="B185" s="3">
        <v>10948.25</v>
      </c>
      <c r="C185" s="6">
        <v>47.5</v>
      </c>
      <c r="D185" s="6">
        <v>2189.9</v>
      </c>
      <c r="E185" s="6">
        <v>345.3</v>
      </c>
      <c r="F185" s="6">
        <v>258.9</v>
      </c>
      <c r="G185" s="6">
        <v>85.35</v>
      </c>
      <c r="H185" s="5">
        <v>43683</v>
      </c>
      <c r="I185">
        <f t="shared" si="13"/>
        <v>0.00788485261355473</v>
      </c>
      <c r="J185">
        <f t="shared" si="14"/>
        <v>0.0371179039301311</v>
      </c>
      <c r="K185">
        <f t="shared" si="15"/>
        <v>0.0174460473436013</v>
      </c>
      <c r="L185">
        <f t="shared" si="16"/>
        <v>0.0185840707964602</v>
      </c>
      <c r="M185">
        <f t="shared" si="17"/>
        <v>-0.00346420323325648</v>
      </c>
      <c r="N185">
        <f t="shared" si="18"/>
        <v>0.0524044389642417</v>
      </c>
    </row>
    <row r="186" spans="1:14">
      <c r="A186" s="2">
        <v>43684</v>
      </c>
      <c r="B186" s="3">
        <v>10855.5</v>
      </c>
      <c r="C186" s="4">
        <v>47.8</v>
      </c>
      <c r="D186" s="4">
        <v>2175.2</v>
      </c>
      <c r="E186" s="4">
        <v>331.1</v>
      </c>
      <c r="F186" s="4">
        <v>253.65</v>
      </c>
      <c r="G186" s="4">
        <v>86.85</v>
      </c>
      <c r="H186" s="2">
        <v>43684</v>
      </c>
      <c r="I186">
        <f t="shared" si="13"/>
        <v>-0.00847167355513438</v>
      </c>
      <c r="J186">
        <f t="shared" si="14"/>
        <v>0.00631578947368415</v>
      </c>
      <c r="K186">
        <f t="shared" si="15"/>
        <v>-0.0067126352801499</v>
      </c>
      <c r="L186">
        <f t="shared" si="16"/>
        <v>-0.0411236605849985</v>
      </c>
      <c r="M186">
        <f t="shared" si="17"/>
        <v>-0.0202780996523753</v>
      </c>
      <c r="N186">
        <f t="shared" si="18"/>
        <v>0.0175746924428823</v>
      </c>
    </row>
    <row r="187" spans="1:14">
      <c r="A187" s="5">
        <v>43685</v>
      </c>
      <c r="B187" s="3">
        <v>11032.45</v>
      </c>
      <c r="C187" s="6">
        <v>47.35</v>
      </c>
      <c r="D187" s="6">
        <v>2182.3</v>
      </c>
      <c r="E187" s="6">
        <v>343.5</v>
      </c>
      <c r="F187" s="6">
        <v>257.75</v>
      </c>
      <c r="G187" s="6">
        <v>89.2</v>
      </c>
      <c r="H187" s="5">
        <v>43685</v>
      </c>
      <c r="I187">
        <f t="shared" si="13"/>
        <v>0.0163004928377321</v>
      </c>
      <c r="J187">
        <f t="shared" si="14"/>
        <v>-0.00941422594142251</v>
      </c>
      <c r="K187">
        <f t="shared" si="15"/>
        <v>0.00326406767193838</v>
      </c>
      <c r="L187">
        <f t="shared" si="16"/>
        <v>0.0374509211718513</v>
      </c>
      <c r="M187">
        <f t="shared" si="17"/>
        <v>0.0161640055194165</v>
      </c>
      <c r="N187">
        <f t="shared" si="18"/>
        <v>0.0270581462291308</v>
      </c>
    </row>
    <row r="188" spans="1:14">
      <c r="A188" s="2">
        <v>43686</v>
      </c>
      <c r="B188" s="3">
        <v>11109.65</v>
      </c>
      <c r="C188" s="4">
        <v>46.4</v>
      </c>
      <c r="D188" s="4">
        <v>2211.65</v>
      </c>
      <c r="E188" s="4">
        <v>346.45</v>
      </c>
      <c r="F188" s="4">
        <v>254.2</v>
      </c>
      <c r="G188" s="4">
        <v>82.15</v>
      </c>
      <c r="H188" s="2">
        <v>43686</v>
      </c>
      <c r="I188">
        <f t="shared" si="13"/>
        <v>0.00699753907790191</v>
      </c>
      <c r="J188">
        <f t="shared" si="14"/>
        <v>-0.0200633579725449</v>
      </c>
      <c r="K188">
        <f t="shared" si="15"/>
        <v>0.0134491133208083</v>
      </c>
      <c r="L188">
        <f t="shared" si="16"/>
        <v>0.0085880640465793</v>
      </c>
      <c r="M188">
        <f t="shared" si="17"/>
        <v>-0.0137730358874879</v>
      </c>
      <c r="N188">
        <f t="shared" si="18"/>
        <v>-0.0790358744394618</v>
      </c>
    </row>
    <row r="189" spans="1:14">
      <c r="A189" s="5">
        <v>43690</v>
      </c>
      <c r="B189" s="3">
        <v>10925.85</v>
      </c>
      <c r="C189" s="6">
        <v>46.5</v>
      </c>
      <c r="D189" s="6">
        <v>2100.1</v>
      </c>
      <c r="E189" s="6">
        <v>343.1</v>
      </c>
      <c r="F189" s="6">
        <v>246.3</v>
      </c>
      <c r="G189" s="6">
        <v>73.6</v>
      </c>
      <c r="H189" s="5">
        <v>43690</v>
      </c>
      <c r="I189">
        <f t="shared" si="13"/>
        <v>-0.016544175559086</v>
      </c>
      <c r="J189">
        <f t="shared" si="14"/>
        <v>0.00215517241379313</v>
      </c>
      <c r="K189">
        <f t="shared" si="15"/>
        <v>-0.0504374561978614</v>
      </c>
      <c r="L189">
        <f t="shared" si="16"/>
        <v>-0.00966950497907336</v>
      </c>
      <c r="M189">
        <f t="shared" si="17"/>
        <v>-0.0310778914240754</v>
      </c>
      <c r="N189">
        <f t="shared" si="18"/>
        <v>-0.10407790626902</v>
      </c>
    </row>
    <row r="190" spans="1:14">
      <c r="A190" s="2">
        <v>43691</v>
      </c>
      <c r="B190" s="3">
        <v>11029.4</v>
      </c>
      <c r="C190" s="4">
        <v>46.6</v>
      </c>
      <c r="D190" s="4">
        <v>2117.7</v>
      </c>
      <c r="E190" s="4">
        <v>354.45</v>
      </c>
      <c r="F190" s="4">
        <v>248.75</v>
      </c>
      <c r="G190" s="4">
        <v>76.55</v>
      </c>
      <c r="H190" s="2">
        <v>43691</v>
      </c>
      <c r="I190">
        <f t="shared" si="13"/>
        <v>0.00947752348787502</v>
      </c>
      <c r="J190">
        <f t="shared" si="14"/>
        <v>0.00215053763440863</v>
      </c>
      <c r="K190">
        <f t="shared" si="15"/>
        <v>0.00838055330698534</v>
      </c>
      <c r="L190">
        <f t="shared" si="16"/>
        <v>0.0330807344797434</v>
      </c>
      <c r="M190">
        <f t="shared" si="17"/>
        <v>0.00994721883881441</v>
      </c>
      <c r="N190">
        <f t="shared" si="18"/>
        <v>0.0400815217391305</v>
      </c>
    </row>
    <row r="191" spans="1:14">
      <c r="A191" s="5">
        <v>43693</v>
      </c>
      <c r="B191" s="3">
        <v>11047.8</v>
      </c>
      <c r="C191" s="6">
        <v>46.85</v>
      </c>
      <c r="D191" s="6">
        <v>2100</v>
      </c>
      <c r="E191" s="6">
        <v>351.2</v>
      </c>
      <c r="F191" s="6">
        <v>253</v>
      </c>
      <c r="G191" s="6">
        <v>79.45</v>
      </c>
      <c r="H191" s="5">
        <v>43693</v>
      </c>
      <c r="I191">
        <f t="shared" si="13"/>
        <v>0.00166826844615298</v>
      </c>
      <c r="J191">
        <f t="shared" si="14"/>
        <v>0.00536480686695279</v>
      </c>
      <c r="K191">
        <f t="shared" si="15"/>
        <v>-0.00835812438022374</v>
      </c>
      <c r="L191">
        <f t="shared" si="16"/>
        <v>-0.00916913528001129</v>
      </c>
      <c r="M191">
        <f t="shared" si="17"/>
        <v>0.0170854271356784</v>
      </c>
      <c r="N191">
        <f t="shared" si="18"/>
        <v>0.037883736120183</v>
      </c>
    </row>
    <row r="192" spans="1:14">
      <c r="A192" s="2">
        <v>43696</v>
      </c>
      <c r="B192" s="3">
        <v>11053.9</v>
      </c>
      <c r="C192" s="4">
        <v>46.35</v>
      </c>
      <c r="D192" s="4">
        <v>2114.05</v>
      </c>
      <c r="E192" s="4">
        <v>347</v>
      </c>
      <c r="F192" s="4">
        <v>251.55</v>
      </c>
      <c r="G192" s="4">
        <v>76.65</v>
      </c>
      <c r="H192" s="2">
        <v>43696</v>
      </c>
      <c r="I192">
        <f t="shared" si="13"/>
        <v>0.000552146128641029</v>
      </c>
      <c r="J192">
        <f t="shared" si="14"/>
        <v>-0.0106723585912487</v>
      </c>
      <c r="K192">
        <f t="shared" si="15"/>
        <v>0.00669047619047628</v>
      </c>
      <c r="L192">
        <f t="shared" si="16"/>
        <v>-0.0119589977220956</v>
      </c>
      <c r="M192">
        <f t="shared" si="17"/>
        <v>-0.00573122529644264</v>
      </c>
      <c r="N192">
        <f t="shared" si="18"/>
        <v>-0.0352422907488986</v>
      </c>
    </row>
    <row r="193" spans="1:14">
      <c r="A193" s="5">
        <v>43697</v>
      </c>
      <c r="B193" s="3">
        <v>11017</v>
      </c>
      <c r="C193" s="6">
        <v>45.8</v>
      </c>
      <c r="D193" s="6">
        <v>2090.1</v>
      </c>
      <c r="E193" s="6">
        <v>342.25</v>
      </c>
      <c r="F193" s="6">
        <v>246.5</v>
      </c>
      <c r="G193" s="6">
        <v>71.2</v>
      </c>
      <c r="H193" s="5">
        <v>43697</v>
      </c>
      <c r="I193">
        <f t="shared" si="13"/>
        <v>-0.00333818833171999</v>
      </c>
      <c r="J193">
        <f t="shared" si="14"/>
        <v>-0.0118662351672061</v>
      </c>
      <c r="K193">
        <f t="shared" si="15"/>
        <v>-0.0113289657292875</v>
      </c>
      <c r="L193">
        <f t="shared" si="16"/>
        <v>-0.0136887608069164</v>
      </c>
      <c r="M193">
        <f t="shared" si="17"/>
        <v>-0.0200755317034387</v>
      </c>
      <c r="N193">
        <f t="shared" si="18"/>
        <v>-0.071102413568167</v>
      </c>
    </row>
    <row r="194" spans="1:14">
      <c r="A194" s="2">
        <v>43698</v>
      </c>
      <c r="B194" s="3">
        <v>10918.7</v>
      </c>
      <c r="C194" s="4">
        <v>44.1</v>
      </c>
      <c r="D194" s="4">
        <v>2066.9</v>
      </c>
      <c r="E194" s="4">
        <v>327.8</v>
      </c>
      <c r="F194" s="4">
        <v>241.45</v>
      </c>
      <c r="G194" s="4">
        <v>65.4</v>
      </c>
      <c r="H194" s="2">
        <v>43698</v>
      </c>
      <c r="I194">
        <f t="shared" si="13"/>
        <v>-0.00892257420350361</v>
      </c>
      <c r="J194">
        <f t="shared" si="14"/>
        <v>-0.0371179039301309</v>
      </c>
      <c r="K194">
        <f t="shared" si="15"/>
        <v>-0.0110999473709391</v>
      </c>
      <c r="L194">
        <f t="shared" si="16"/>
        <v>-0.0422205989773557</v>
      </c>
      <c r="M194">
        <f t="shared" si="17"/>
        <v>-0.0204868154158215</v>
      </c>
      <c r="N194">
        <f t="shared" si="18"/>
        <v>-0.0814606741573033</v>
      </c>
    </row>
    <row r="195" spans="1:14">
      <c r="A195" s="5">
        <v>43699</v>
      </c>
      <c r="B195" s="3">
        <v>10741.35</v>
      </c>
      <c r="C195" s="6">
        <v>43.5</v>
      </c>
      <c r="D195" s="6">
        <v>2014.1</v>
      </c>
      <c r="E195" s="6">
        <v>313</v>
      </c>
      <c r="F195" s="6">
        <v>240.05</v>
      </c>
      <c r="G195" s="6">
        <v>56.3</v>
      </c>
      <c r="H195" s="5">
        <v>43699</v>
      </c>
      <c r="I195">
        <f t="shared" si="13"/>
        <v>-0.0162427761546705</v>
      </c>
      <c r="J195">
        <f t="shared" si="14"/>
        <v>-0.0136054421768708</v>
      </c>
      <c r="K195">
        <f t="shared" si="15"/>
        <v>-0.025545502927089</v>
      </c>
      <c r="L195">
        <f t="shared" si="16"/>
        <v>-0.0451494813910922</v>
      </c>
      <c r="M195">
        <f t="shared" si="17"/>
        <v>-0.00579830192586447</v>
      </c>
      <c r="N195">
        <f t="shared" si="18"/>
        <v>-0.13914373088685</v>
      </c>
    </row>
    <row r="196" spans="1:14">
      <c r="A196" s="2">
        <v>43700</v>
      </c>
      <c r="B196" s="3">
        <v>10829.35</v>
      </c>
      <c r="C196" s="4">
        <v>43.85</v>
      </c>
      <c r="D196" s="4">
        <v>2043.75</v>
      </c>
      <c r="E196" s="4">
        <v>329.35</v>
      </c>
      <c r="F196" s="4">
        <v>236.1</v>
      </c>
      <c r="G196" s="4">
        <v>59.25</v>
      </c>
      <c r="H196" s="2">
        <v>43700</v>
      </c>
      <c r="I196">
        <f t="shared" ref="I196:I220" si="19">(B196-B195)/B195</f>
        <v>0.00819263872790664</v>
      </c>
      <c r="J196">
        <f t="shared" ref="J196:J220" si="20">(C196-C195)/C195</f>
        <v>0.00804597701149429</v>
      </c>
      <c r="K196">
        <f t="shared" ref="K196:K220" si="21">(D196-D195)/D195</f>
        <v>0.01472121543121</v>
      </c>
      <c r="L196">
        <f t="shared" ref="L196:L220" si="22">(E196-E195)/E195</f>
        <v>0.0522364217252397</v>
      </c>
      <c r="M196">
        <f t="shared" ref="M196:M220" si="23">(F196-F195)/F195</f>
        <v>-0.0164549052280776</v>
      </c>
      <c r="N196">
        <f t="shared" ref="N196:N220" si="24">(G196-G195)/G195</f>
        <v>0.0523978685612789</v>
      </c>
    </row>
    <row r="197" spans="1:14">
      <c r="A197" s="5">
        <v>43703</v>
      </c>
      <c r="B197" s="3">
        <v>11057.85</v>
      </c>
      <c r="C197" s="6">
        <v>43.65</v>
      </c>
      <c r="D197" s="6">
        <v>2148.35</v>
      </c>
      <c r="E197" s="6">
        <v>335.4</v>
      </c>
      <c r="F197" s="6">
        <v>242.5</v>
      </c>
      <c r="G197" s="6">
        <v>62.9</v>
      </c>
      <c r="H197" s="5">
        <v>43703</v>
      </c>
      <c r="I197">
        <f t="shared" si="19"/>
        <v>0.0211000660242766</v>
      </c>
      <c r="J197">
        <f t="shared" si="20"/>
        <v>-0.00456100342075263</v>
      </c>
      <c r="K197">
        <f t="shared" si="21"/>
        <v>0.0511804281345565</v>
      </c>
      <c r="L197">
        <f t="shared" si="22"/>
        <v>0.0183695157127674</v>
      </c>
      <c r="M197">
        <f t="shared" si="23"/>
        <v>0.0271071579839051</v>
      </c>
      <c r="N197">
        <f t="shared" si="24"/>
        <v>0.0616033755274261</v>
      </c>
    </row>
    <row r="198" spans="1:14">
      <c r="A198" s="2">
        <v>43704</v>
      </c>
      <c r="B198" s="3">
        <v>11105.35</v>
      </c>
      <c r="C198" s="4">
        <v>44.95</v>
      </c>
      <c r="D198" s="4">
        <v>2174.3</v>
      </c>
      <c r="E198" s="4">
        <v>342.3</v>
      </c>
      <c r="F198" s="4">
        <v>245.5</v>
      </c>
      <c r="G198" s="4">
        <v>64.5</v>
      </c>
      <c r="H198" s="2">
        <v>43704</v>
      </c>
      <c r="I198">
        <f t="shared" si="19"/>
        <v>0.0042955909150513</v>
      </c>
      <c r="J198">
        <f t="shared" si="20"/>
        <v>0.029782359679267</v>
      </c>
      <c r="K198">
        <f t="shared" si="21"/>
        <v>0.0120790374007961</v>
      </c>
      <c r="L198">
        <f t="shared" si="22"/>
        <v>0.020572450805009</v>
      </c>
      <c r="M198">
        <f t="shared" si="23"/>
        <v>0.0123711340206186</v>
      </c>
      <c r="N198">
        <f t="shared" si="24"/>
        <v>0.0254372019077902</v>
      </c>
    </row>
    <row r="199" spans="1:14">
      <c r="A199" s="5">
        <v>43705</v>
      </c>
      <c r="B199" s="3">
        <v>11046.1</v>
      </c>
      <c r="C199" s="6">
        <v>44.05</v>
      </c>
      <c r="D199" s="6">
        <v>2187.15</v>
      </c>
      <c r="E199" s="6">
        <v>350.55</v>
      </c>
      <c r="F199" s="6">
        <v>245.95</v>
      </c>
      <c r="G199" s="6">
        <v>59.5</v>
      </c>
      <c r="H199" s="5">
        <v>43705</v>
      </c>
      <c r="I199">
        <f t="shared" si="19"/>
        <v>-0.00533526633559501</v>
      </c>
      <c r="J199">
        <f t="shared" si="20"/>
        <v>-0.0200222469410457</v>
      </c>
      <c r="K199">
        <f t="shared" si="21"/>
        <v>0.00590994802925075</v>
      </c>
      <c r="L199">
        <f t="shared" si="22"/>
        <v>0.0241016652059597</v>
      </c>
      <c r="M199">
        <f t="shared" si="23"/>
        <v>0.00183299389002032</v>
      </c>
      <c r="N199">
        <f t="shared" si="24"/>
        <v>-0.0775193798449612</v>
      </c>
    </row>
    <row r="200" spans="1:14">
      <c r="A200" s="2">
        <v>43706</v>
      </c>
      <c r="B200" s="3">
        <v>10948.3</v>
      </c>
      <c r="C200" s="4">
        <v>43.4</v>
      </c>
      <c r="D200" s="4">
        <v>2128.45</v>
      </c>
      <c r="E200" s="4">
        <v>354.05</v>
      </c>
      <c r="F200" s="4">
        <v>241.2</v>
      </c>
      <c r="G200" s="4">
        <v>57.4</v>
      </c>
      <c r="H200" s="2">
        <v>43706</v>
      </c>
      <c r="I200">
        <f t="shared" si="19"/>
        <v>-0.00885380360489232</v>
      </c>
      <c r="J200">
        <f t="shared" si="20"/>
        <v>-0.0147559591373439</v>
      </c>
      <c r="K200">
        <f t="shared" si="21"/>
        <v>-0.0268385798870678</v>
      </c>
      <c r="L200">
        <f t="shared" si="22"/>
        <v>0.00998431036941948</v>
      </c>
      <c r="M200">
        <f t="shared" si="23"/>
        <v>-0.0193128684692011</v>
      </c>
      <c r="N200">
        <f t="shared" si="24"/>
        <v>-0.0352941176470589</v>
      </c>
    </row>
    <row r="201" spans="1:14">
      <c r="A201" s="5">
        <v>43707</v>
      </c>
      <c r="B201" s="3">
        <v>11023.25</v>
      </c>
      <c r="C201" s="6">
        <v>46.4</v>
      </c>
      <c r="D201" s="6">
        <v>2166.45</v>
      </c>
      <c r="E201" s="6">
        <v>355.25</v>
      </c>
      <c r="F201" s="6">
        <v>245.65</v>
      </c>
      <c r="G201" s="6">
        <v>59.95</v>
      </c>
      <c r="H201" s="5">
        <v>43707</v>
      </c>
      <c r="I201">
        <f t="shared" si="19"/>
        <v>0.0068458116785255</v>
      </c>
      <c r="J201">
        <f t="shared" si="20"/>
        <v>0.0691244239631336</v>
      </c>
      <c r="K201">
        <f t="shared" si="21"/>
        <v>0.0178533674739834</v>
      </c>
      <c r="L201">
        <f t="shared" si="22"/>
        <v>0.00338935178647081</v>
      </c>
      <c r="M201">
        <f t="shared" si="23"/>
        <v>0.0184494195688226</v>
      </c>
      <c r="N201">
        <f t="shared" si="24"/>
        <v>0.044425087108014</v>
      </c>
    </row>
    <row r="202" spans="1:14">
      <c r="A202" s="2">
        <v>43711</v>
      </c>
      <c r="B202" s="3">
        <v>10797.9</v>
      </c>
      <c r="C202" s="4">
        <v>44.45</v>
      </c>
      <c r="D202" s="4">
        <v>2089.9</v>
      </c>
      <c r="E202" s="4">
        <v>356.2</v>
      </c>
      <c r="F202" s="4">
        <v>241.55</v>
      </c>
      <c r="G202" s="4">
        <v>58.75</v>
      </c>
      <c r="H202" s="2">
        <v>43711</v>
      </c>
      <c r="I202">
        <f t="shared" si="19"/>
        <v>-0.02044315424217</v>
      </c>
      <c r="J202">
        <f t="shared" si="20"/>
        <v>-0.0420258620689654</v>
      </c>
      <c r="K202">
        <f t="shared" si="21"/>
        <v>-0.0353343026610352</v>
      </c>
      <c r="L202">
        <f t="shared" si="22"/>
        <v>0.00267417311752284</v>
      </c>
      <c r="M202">
        <f t="shared" si="23"/>
        <v>-0.0166904131894972</v>
      </c>
      <c r="N202">
        <f t="shared" si="24"/>
        <v>-0.0200166805671393</v>
      </c>
    </row>
    <row r="203" spans="1:14">
      <c r="A203" s="5">
        <v>43712</v>
      </c>
      <c r="B203" s="3">
        <v>10844.65</v>
      </c>
      <c r="C203" s="6">
        <v>43.85</v>
      </c>
      <c r="D203" s="6">
        <v>2100.1</v>
      </c>
      <c r="E203" s="6">
        <v>363.55</v>
      </c>
      <c r="F203" s="6">
        <v>243.25</v>
      </c>
      <c r="G203" s="6">
        <v>59.45</v>
      </c>
      <c r="H203" s="5">
        <v>43712</v>
      </c>
      <c r="I203">
        <f t="shared" si="19"/>
        <v>0.00432954555978477</v>
      </c>
      <c r="J203">
        <f t="shared" si="20"/>
        <v>-0.0134983127109112</v>
      </c>
      <c r="K203">
        <f t="shared" si="21"/>
        <v>0.00488061629743041</v>
      </c>
      <c r="L203">
        <f t="shared" si="22"/>
        <v>0.0206344750140371</v>
      </c>
      <c r="M203">
        <f t="shared" si="23"/>
        <v>0.0070378803560339</v>
      </c>
      <c r="N203">
        <f t="shared" si="24"/>
        <v>0.0119148936170213</v>
      </c>
    </row>
    <row r="204" spans="1:14">
      <c r="A204" s="2">
        <v>43713</v>
      </c>
      <c r="B204" s="3">
        <v>10847.9</v>
      </c>
      <c r="C204" s="4">
        <v>45.05</v>
      </c>
      <c r="D204" s="4">
        <v>2044.15</v>
      </c>
      <c r="E204" s="4">
        <v>380.8</v>
      </c>
      <c r="F204" s="4">
        <v>244.25</v>
      </c>
      <c r="G204" s="4">
        <v>61.95</v>
      </c>
      <c r="H204" s="2">
        <v>43713</v>
      </c>
      <c r="I204">
        <f t="shared" si="19"/>
        <v>0.000299686942409391</v>
      </c>
      <c r="J204">
        <f t="shared" si="20"/>
        <v>0.0273660205245153</v>
      </c>
      <c r="K204">
        <f t="shared" si="21"/>
        <v>-0.0266415884957858</v>
      </c>
      <c r="L204">
        <f t="shared" si="22"/>
        <v>0.0474487690826571</v>
      </c>
      <c r="M204">
        <f t="shared" si="23"/>
        <v>0.00411099691675231</v>
      </c>
      <c r="N204">
        <f t="shared" si="24"/>
        <v>0.0420521446593776</v>
      </c>
    </row>
    <row r="205" spans="1:14">
      <c r="A205" s="5">
        <v>43714</v>
      </c>
      <c r="B205" s="3">
        <v>10946.2</v>
      </c>
      <c r="C205" s="6">
        <v>45.1</v>
      </c>
      <c r="D205" s="6">
        <v>2041.45</v>
      </c>
      <c r="E205" s="6">
        <v>379</v>
      </c>
      <c r="F205" s="6">
        <v>243.9</v>
      </c>
      <c r="G205" s="6">
        <v>60.4</v>
      </c>
      <c r="H205" s="5">
        <v>43714</v>
      </c>
      <c r="I205">
        <f t="shared" si="19"/>
        <v>0.00906166170410873</v>
      </c>
      <c r="J205">
        <f t="shared" si="20"/>
        <v>0.00110987791342962</v>
      </c>
      <c r="K205">
        <f t="shared" si="21"/>
        <v>-0.0013208424039332</v>
      </c>
      <c r="L205">
        <f t="shared" si="22"/>
        <v>-0.00472689075630255</v>
      </c>
      <c r="M205">
        <f t="shared" si="23"/>
        <v>-0.00143295803480039</v>
      </c>
      <c r="N205">
        <f t="shared" si="24"/>
        <v>-0.0250201775625505</v>
      </c>
    </row>
    <row r="206" spans="1:14">
      <c r="A206" s="2">
        <v>43717</v>
      </c>
      <c r="B206" s="3">
        <v>11003.05</v>
      </c>
      <c r="C206" s="4">
        <v>45.5</v>
      </c>
      <c r="D206" s="4">
        <v>2064.25</v>
      </c>
      <c r="E206" s="4">
        <v>382</v>
      </c>
      <c r="F206" s="4">
        <v>245.5</v>
      </c>
      <c r="G206" s="4">
        <v>63.1</v>
      </c>
      <c r="H206" s="2">
        <v>43717</v>
      </c>
      <c r="I206">
        <f t="shared" si="19"/>
        <v>0.00519358316127958</v>
      </c>
      <c r="J206">
        <f t="shared" si="20"/>
        <v>0.00886917960088689</v>
      </c>
      <c r="K206">
        <f t="shared" si="21"/>
        <v>0.011168532170761</v>
      </c>
      <c r="L206">
        <f t="shared" si="22"/>
        <v>0.0079155672823219</v>
      </c>
      <c r="M206">
        <f t="shared" si="23"/>
        <v>0.00656006560065598</v>
      </c>
      <c r="N206">
        <f t="shared" si="24"/>
        <v>0.0447019867549669</v>
      </c>
    </row>
    <row r="207" spans="1:14">
      <c r="A207" s="5">
        <v>43719</v>
      </c>
      <c r="B207" s="3">
        <v>11035.7</v>
      </c>
      <c r="C207" s="6">
        <v>48.3</v>
      </c>
      <c r="D207" s="6">
        <v>2071.85</v>
      </c>
      <c r="E207" s="6">
        <v>386.1</v>
      </c>
      <c r="F207" s="6">
        <v>243.75</v>
      </c>
      <c r="G207" s="6">
        <v>71.6</v>
      </c>
      <c r="H207" s="5">
        <v>43719</v>
      </c>
      <c r="I207">
        <f t="shared" si="19"/>
        <v>0.00296735905044524</v>
      </c>
      <c r="J207">
        <f t="shared" si="20"/>
        <v>0.0615384615384615</v>
      </c>
      <c r="K207">
        <f t="shared" si="21"/>
        <v>0.00368172459731133</v>
      </c>
      <c r="L207">
        <f t="shared" si="22"/>
        <v>0.0107329842931938</v>
      </c>
      <c r="M207">
        <f t="shared" si="23"/>
        <v>-0.00712830957230143</v>
      </c>
      <c r="N207">
        <f t="shared" si="24"/>
        <v>0.134706814580032</v>
      </c>
    </row>
    <row r="208" spans="1:14">
      <c r="A208" s="2">
        <v>43720</v>
      </c>
      <c r="B208" s="3">
        <v>10982.8</v>
      </c>
      <c r="C208" s="4">
        <v>48.9</v>
      </c>
      <c r="D208" s="4">
        <v>2082.75</v>
      </c>
      <c r="E208" s="4">
        <v>384.2</v>
      </c>
      <c r="F208" s="4">
        <v>240.75</v>
      </c>
      <c r="G208" s="4">
        <v>67.95</v>
      </c>
      <c r="H208" s="2">
        <v>43720</v>
      </c>
      <c r="I208">
        <f t="shared" si="19"/>
        <v>-0.00479353371331238</v>
      </c>
      <c r="J208">
        <f t="shared" si="20"/>
        <v>0.0124223602484472</v>
      </c>
      <c r="K208">
        <f t="shared" si="21"/>
        <v>0.00526099862441784</v>
      </c>
      <c r="L208">
        <f t="shared" si="22"/>
        <v>-0.00492100492100501</v>
      </c>
      <c r="M208">
        <f t="shared" si="23"/>
        <v>-0.0123076923076923</v>
      </c>
      <c r="N208">
        <f t="shared" si="24"/>
        <v>-0.0509776536312848</v>
      </c>
    </row>
    <row r="209" spans="1:14">
      <c r="A209" s="5">
        <v>43721</v>
      </c>
      <c r="B209" s="3">
        <v>11075.9</v>
      </c>
      <c r="C209" s="6">
        <v>50.25</v>
      </c>
      <c r="D209" s="6">
        <v>2083.85</v>
      </c>
      <c r="E209" s="6">
        <v>408.55</v>
      </c>
      <c r="F209" s="6">
        <v>239.9</v>
      </c>
      <c r="G209" s="6">
        <v>68.55</v>
      </c>
      <c r="H209" s="5">
        <v>43721</v>
      </c>
      <c r="I209">
        <f t="shared" si="19"/>
        <v>0.00847689113887172</v>
      </c>
      <c r="J209">
        <f t="shared" si="20"/>
        <v>0.0276073619631902</v>
      </c>
      <c r="K209">
        <f t="shared" si="21"/>
        <v>0.00052814788140675</v>
      </c>
      <c r="L209">
        <f t="shared" si="22"/>
        <v>0.0633784487246227</v>
      </c>
      <c r="M209">
        <f t="shared" si="23"/>
        <v>-0.00353063343717547</v>
      </c>
      <c r="N209">
        <f t="shared" si="24"/>
        <v>0.0088300220750551</v>
      </c>
    </row>
    <row r="210" spans="1:14">
      <c r="A210" s="2">
        <v>43724</v>
      </c>
      <c r="B210" s="3">
        <v>11003.5</v>
      </c>
      <c r="C210" s="4">
        <v>55.55</v>
      </c>
      <c r="D210" s="4">
        <v>2046.75</v>
      </c>
      <c r="E210" s="4">
        <v>380</v>
      </c>
      <c r="F210" s="4">
        <v>239.4</v>
      </c>
      <c r="G210" s="4">
        <v>67.05</v>
      </c>
      <c r="H210" s="2">
        <v>43724</v>
      </c>
      <c r="I210">
        <f t="shared" si="19"/>
        <v>-0.00653671484935758</v>
      </c>
      <c r="J210">
        <f t="shared" si="20"/>
        <v>0.10547263681592</v>
      </c>
      <c r="K210">
        <f t="shared" si="21"/>
        <v>-0.0178035847109916</v>
      </c>
      <c r="L210">
        <f t="shared" si="22"/>
        <v>-0.0698812874801126</v>
      </c>
      <c r="M210">
        <f t="shared" si="23"/>
        <v>-0.00208420175072947</v>
      </c>
      <c r="N210">
        <f t="shared" si="24"/>
        <v>-0.0218818380743982</v>
      </c>
    </row>
    <row r="211" spans="1:14">
      <c r="A211" s="5">
        <v>43725</v>
      </c>
      <c r="B211" s="3">
        <v>10817.6</v>
      </c>
      <c r="C211" s="6">
        <v>54.85</v>
      </c>
      <c r="D211" s="6">
        <v>1996.25</v>
      </c>
      <c r="E211" s="6">
        <v>368.75</v>
      </c>
      <c r="F211" s="6">
        <v>237.2</v>
      </c>
      <c r="G211" s="6">
        <v>65.1</v>
      </c>
      <c r="H211" s="5">
        <v>43725</v>
      </c>
      <c r="I211">
        <f t="shared" si="19"/>
        <v>-0.0168946244376789</v>
      </c>
      <c r="J211">
        <f t="shared" si="20"/>
        <v>-0.0126012601260125</v>
      </c>
      <c r="K211">
        <f t="shared" si="21"/>
        <v>-0.0246732624893123</v>
      </c>
      <c r="L211">
        <f t="shared" si="22"/>
        <v>-0.0296052631578947</v>
      </c>
      <c r="M211">
        <f t="shared" si="23"/>
        <v>-0.00918964076858821</v>
      </c>
      <c r="N211">
        <f t="shared" si="24"/>
        <v>-0.029082774049217</v>
      </c>
    </row>
    <row r="212" spans="1:14">
      <c r="A212" s="2">
        <v>43726</v>
      </c>
      <c r="B212" s="3">
        <v>10840.65</v>
      </c>
      <c r="C212" s="4">
        <v>53.05</v>
      </c>
      <c r="D212" s="4">
        <v>1988.3</v>
      </c>
      <c r="E212" s="4">
        <v>382.1</v>
      </c>
      <c r="F212" s="4">
        <v>239.25</v>
      </c>
      <c r="G212" s="4">
        <v>64.1</v>
      </c>
      <c r="H212" s="2">
        <v>43726</v>
      </c>
      <c r="I212">
        <f t="shared" si="19"/>
        <v>0.00213078686584818</v>
      </c>
      <c r="J212">
        <f t="shared" si="20"/>
        <v>-0.03281677301732</v>
      </c>
      <c r="K212">
        <f t="shared" si="21"/>
        <v>-0.00398246712586101</v>
      </c>
      <c r="L212">
        <f t="shared" si="22"/>
        <v>0.0362033898305085</v>
      </c>
      <c r="M212">
        <f t="shared" si="23"/>
        <v>0.00864249578414845</v>
      </c>
      <c r="N212">
        <f t="shared" si="24"/>
        <v>-0.0153609831029186</v>
      </c>
    </row>
    <row r="213" spans="1:14">
      <c r="A213" s="5">
        <v>43727</v>
      </c>
      <c r="B213" s="3">
        <v>10704.8</v>
      </c>
      <c r="C213" s="6">
        <v>50.15</v>
      </c>
      <c r="D213" s="6">
        <v>1974.6</v>
      </c>
      <c r="E213" s="6">
        <v>379.85</v>
      </c>
      <c r="F213" s="6">
        <v>236.7</v>
      </c>
      <c r="G213" s="6">
        <v>54.1</v>
      </c>
      <c r="H213" s="5">
        <v>43727</v>
      </c>
      <c r="I213">
        <f t="shared" si="19"/>
        <v>-0.012531536393113</v>
      </c>
      <c r="J213">
        <f t="shared" si="20"/>
        <v>-0.0546654099905749</v>
      </c>
      <c r="K213">
        <f t="shared" si="21"/>
        <v>-0.00689030830357594</v>
      </c>
      <c r="L213">
        <f t="shared" si="22"/>
        <v>-0.00588851086103114</v>
      </c>
      <c r="M213">
        <f t="shared" si="23"/>
        <v>-0.0106583072100314</v>
      </c>
      <c r="N213">
        <f t="shared" si="24"/>
        <v>-0.15600624024961</v>
      </c>
    </row>
    <row r="214" spans="1:14">
      <c r="A214" s="2">
        <v>43728</v>
      </c>
      <c r="B214" s="3">
        <v>11274.2</v>
      </c>
      <c r="C214" s="4">
        <v>51.6</v>
      </c>
      <c r="D214" s="4">
        <v>2049.3</v>
      </c>
      <c r="E214" s="4">
        <v>403.85</v>
      </c>
      <c r="F214" s="4">
        <v>238.05</v>
      </c>
      <c r="G214" s="4">
        <v>55.5</v>
      </c>
      <c r="H214" s="2">
        <v>43728</v>
      </c>
      <c r="I214">
        <f t="shared" si="19"/>
        <v>0.0531910918466484</v>
      </c>
      <c r="J214">
        <f t="shared" si="20"/>
        <v>0.028913260219342</v>
      </c>
      <c r="K214">
        <f t="shared" si="21"/>
        <v>0.037830446672744</v>
      </c>
      <c r="L214">
        <f t="shared" si="22"/>
        <v>0.0631828353297354</v>
      </c>
      <c r="M214">
        <f t="shared" si="23"/>
        <v>0.00570342205323204</v>
      </c>
      <c r="N214">
        <f t="shared" si="24"/>
        <v>0.0258780036968576</v>
      </c>
    </row>
    <row r="215" spans="1:14">
      <c r="A215" s="5">
        <v>43731</v>
      </c>
      <c r="B215" s="3">
        <v>11600.2</v>
      </c>
      <c r="C215" s="6">
        <v>52.2</v>
      </c>
      <c r="D215" s="6">
        <v>2162</v>
      </c>
      <c r="E215" s="6">
        <v>450.85</v>
      </c>
      <c r="F215" s="6">
        <v>254.85</v>
      </c>
      <c r="G215" s="6">
        <v>55.45</v>
      </c>
      <c r="H215" s="5">
        <v>43731</v>
      </c>
      <c r="I215">
        <f t="shared" si="19"/>
        <v>0.028915577158468</v>
      </c>
      <c r="J215">
        <f t="shared" si="20"/>
        <v>0.0116279069767442</v>
      </c>
      <c r="K215">
        <f t="shared" si="21"/>
        <v>0.0549943883277216</v>
      </c>
      <c r="L215">
        <f t="shared" si="22"/>
        <v>0.116379844001486</v>
      </c>
      <c r="M215">
        <f t="shared" si="23"/>
        <v>0.0705734089477</v>
      </c>
      <c r="N215">
        <f t="shared" si="24"/>
        <v>-0.00090090090090085</v>
      </c>
    </row>
    <row r="216" spans="1:14">
      <c r="A216" s="2">
        <v>43732</v>
      </c>
      <c r="B216" s="3">
        <v>11588.2</v>
      </c>
      <c r="C216" s="4">
        <v>52.7</v>
      </c>
      <c r="D216" s="4">
        <v>2130</v>
      </c>
      <c r="E216" s="4">
        <v>461.3</v>
      </c>
      <c r="F216" s="4">
        <v>256</v>
      </c>
      <c r="G216" s="4">
        <v>56.05</v>
      </c>
      <c r="H216" s="2">
        <v>43732</v>
      </c>
      <c r="I216">
        <f t="shared" si="19"/>
        <v>-0.00103446492301857</v>
      </c>
      <c r="J216">
        <f t="shared" si="20"/>
        <v>0.00957854406130268</v>
      </c>
      <c r="K216">
        <f t="shared" si="21"/>
        <v>-0.0148011100832562</v>
      </c>
      <c r="L216">
        <f t="shared" si="22"/>
        <v>0.0231784407230786</v>
      </c>
      <c r="M216">
        <f t="shared" si="23"/>
        <v>0.00451245830880913</v>
      </c>
      <c r="N216">
        <f t="shared" si="24"/>
        <v>0.0108205590622181</v>
      </c>
    </row>
    <row r="217" spans="1:14">
      <c r="A217" s="5">
        <v>43733</v>
      </c>
      <c r="B217" s="3">
        <v>11440.2</v>
      </c>
      <c r="C217" s="6">
        <v>52.55</v>
      </c>
      <c r="D217" s="6">
        <v>2069.95</v>
      </c>
      <c r="E217" s="6">
        <v>465.2</v>
      </c>
      <c r="F217" s="6">
        <v>247.55</v>
      </c>
      <c r="G217" s="6">
        <v>53.7</v>
      </c>
      <c r="H217" s="5">
        <v>43733</v>
      </c>
      <c r="I217">
        <f t="shared" si="19"/>
        <v>-0.0127716125023731</v>
      </c>
      <c r="J217">
        <f t="shared" si="20"/>
        <v>-0.00284629981024679</v>
      </c>
      <c r="K217">
        <f t="shared" si="21"/>
        <v>-0.0281924882629109</v>
      </c>
      <c r="L217">
        <f t="shared" si="22"/>
        <v>0.00845436809017988</v>
      </c>
      <c r="M217">
        <f t="shared" si="23"/>
        <v>-0.0330078125</v>
      </c>
      <c r="N217">
        <f t="shared" si="24"/>
        <v>-0.0419268510258697</v>
      </c>
    </row>
    <row r="218" spans="1:14">
      <c r="A218" s="2">
        <v>43734</v>
      </c>
      <c r="B218" s="3">
        <v>11571.2</v>
      </c>
      <c r="C218" s="4">
        <v>59.15</v>
      </c>
      <c r="D218" s="4">
        <v>2063.2</v>
      </c>
      <c r="E218" s="4">
        <v>480.05</v>
      </c>
      <c r="F218" s="4">
        <v>250.4</v>
      </c>
      <c r="G218" s="4">
        <v>51.05</v>
      </c>
      <c r="H218" s="2">
        <v>43734</v>
      </c>
      <c r="I218">
        <f t="shared" si="19"/>
        <v>0.0114508487613853</v>
      </c>
      <c r="J218">
        <f t="shared" si="20"/>
        <v>0.125594671741199</v>
      </c>
      <c r="K218">
        <f t="shared" si="21"/>
        <v>-0.00326094833208532</v>
      </c>
      <c r="L218">
        <f t="shared" si="22"/>
        <v>0.0319217540842649</v>
      </c>
      <c r="M218">
        <f t="shared" si="23"/>
        <v>0.0115128256917794</v>
      </c>
      <c r="N218">
        <f t="shared" si="24"/>
        <v>-0.0493482309124768</v>
      </c>
    </row>
    <row r="219" spans="1:14">
      <c r="A219" s="5">
        <v>43735</v>
      </c>
      <c r="B219" s="3">
        <v>11512.4</v>
      </c>
      <c r="C219" s="6">
        <v>57.35</v>
      </c>
      <c r="D219" s="6">
        <v>2035.9</v>
      </c>
      <c r="E219" s="6">
        <v>469.8</v>
      </c>
      <c r="F219" s="6">
        <v>252.95</v>
      </c>
      <c r="G219" s="6">
        <v>48.75</v>
      </c>
      <c r="H219" s="5">
        <v>43735</v>
      </c>
      <c r="I219">
        <f t="shared" si="19"/>
        <v>-0.00508158185840717</v>
      </c>
      <c r="J219">
        <f t="shared" si="20"/>
        <v>-0.0304311073541842</v>
      </c>
      <c r="K219">
        <f t="shared" si="21"/>
        <v>-0.0132318728189219</v>
      </c>
      <c r="L219">
        <f t="shared" si="22"/>
        <v>-0.021351942505989</v>
      </c>
      <c r="M219">
        <f t="shared" si="23"/>
        <v>0.0101837060702875</v>
      </c>
      <c r="N219">
        <f t="shared" si="24"/>
        <v>-0.0450538687561214</v>
      </c>
    </row>
    <row r="220" spans="1:14">
      <c r="A220" s="2">
        <v>43738</v>
      </c>
      <c r="B220" s="3">
        <v>11474.45</v>
      </c>
      <c r="C220" s="4">
        <v>58.25</v>
      </c>
      <c r="D220" s="4">
        <v>1977.05</v>
      </c>
      <c r="E220" s="4">
        <v>470.1</v>
      </c>
      <c r="F220" s="4">
        <v>259.85</v>
      </c>
      <c r="G220" s="4">
        <v>41.4</v>
      </c>
      <c r="H220" s="2">
        <v>43738</v>
      </c>
      <c r="I220">
        <f t="shared" si="19"/>
        <v>-0.00329644557173126</v>
      </c>
      <c r="J220">
        <f t="shared" si="20"/>
        <v>0.015693112467306</v>
      </c>
      <c r="K220">
        <f t="shared" si="21"/>
        <v>-0.0289061348789234</v>
      </c>
      <c r="L220">
        <f t="shared" si="22"/>
        <v>0.00063856960408687</v>
      </c>
      <c r="M220">
        <f t="shared" si="23"/>
        <v>0.027278118205179</v>
      </c>
      <c r="N220">
        <f t="shared" si="24"/>
        <v>-0.150769230769231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ADANIGREEN</vt:lpstr>
      <vt:lpstr>HDFC</vt:lpstr>
      <vt:lpstr>BPCL</vt:lpstr>
      <vt:lpstr>ITC</vt:lpstr>
      <vt:lpstr>YESBANK</vt:lpstr>
      <vt:lpstr>compare the stock</vt:lpstr>
      <vt:lpstr>calcuate optimal risky portfol.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abhishek</cp:lastModifiedBy>
  <dcterms:created xsi:type="dcterms:W3CDTF">2019-11-07T13:45:00Z</dcterms:created>
  <dcterms:modified xsi:type="dcterms:W3CDTF">2019-11-15T14:38:51Z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