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ergi\Downloads\"/>
    </mc:Choice>
  </mc:AlternateContent>
  <xr:revisionPtr revIDLastSave="0" documentId="13_ncr:1_{C5EBF73C-72CB-4090-988D-E96ED22E8ABA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Model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6" i="1" l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5" i="1"/>
  <c r="B5" i="1"/>
  <c r="B19" i="1" s="1"/>
  <c r="B22" i="1" s="1"/>
  <c r="B24" i="1" s="1"/>
  <c r="J19" i="1"/>
  <c r="C18" i="1" s="1"/>
  <c r="J20" i="1"/>
  <c r="J27" i="1"/>
  <c r="C20" i="1" s="1"/>
  <c r="C21" i="1" s="1"/>
  <c r="J28" i="1"/>
  <c r="K19" i="1"/>
  <c r="D18" i="1" s="1"/>
  <c r="K20" i="1"/>
  <c r="K27" i="1"/>
  <c r="D20" i="1" s="1"/>
  <c r="K28" i="1"/>
  <c r="L19" i="1"/>
  <c r="E18" i="1" s="1"/>
  <c r="L20" i="1"/>
  <c r="L27" i="1"/>
  <c r="E20" i="1" s="1"/>
  <c r="L28" i="1"/>
  <c r="M19" i="1"/>
  <c r="F18" i="1" s="1"/>
  <c r="M20" i="1"/>
  <c r="M27" i="1"/>
  <c r="F20" i="1" s="1"/>
  <c r="M28" i="1"/>
  <c r="B11" i="1"/>
  <c r="B12" i="1"/>
  <c r="B13" i="1" l="1"/>
  <c r="C19" i="1"/>
  <c r="D19" i="1" s="1"/>
  <c r="D21" i="1"/>
  <c r="E21" i="1" s="1"/>
  <c r="F21" i="1" s="1"/>
  <c r="B25" i="1"/>
  <c r="B26" i="1" s="1"/>
  <c r="C22" i="1" l="1"/>
  <c r="B28" i="1"/>
  <c r="D22" i="1"/>
  <c r="E19" i="1"/>
  <c r="C24" i="1"/>
  <c r="C25" i="1"/>
  <c r="D24" i="1" l="1"/>
  <c r="D25" i="1"/>
  <c r="E22" i="1"/>
  <c r="F19" i="1"/>
  <c r="F22" i="1" s="1"/>
  <c r="C26" i="1"/>
  <c r="C28" i="1" s="1"/>
  <c r="F24" i="1" l="1"/>
  <c r="F25" i="1"/>
  <c r="E24" i="1"/>
  <c r="E25" i="1"/>
  <c r="D26" i="1"/>
  <c r="D28" i="1" s="1"/>
  <c r="O3" i="1" l="1"/>
  <c r="E26" i="1"/>
  <c r="E28" i="1" s="1"/>
  <c r="F26" i="1"/>
  <c r="B30" i="1" s="1"/>
  <c r="AC3" i="1" s="1"/>
  <c r="F28" i="1" l="1"/>
  <c r="V3" i="1" s="1"/>
</calcChain>
</file>

<file path=xl/sharedStrings.xml><?xml version="1.0" encoding="utf-8"?>
<sst xmlns="http://schemas.openxmlformats.org/spreadsheetml/2006/main" count="63" uniqueCount="47">
  <si>
    <t>Moore Pharmaceuticals</t>
  </si>
  <si>
    <t>Data</t>
  </si>
  <si>
    <t>Market size</t>
  </si>
  <si>
    <t>Clinical Trials</t>
  </si>
  <si>
    <t>Model</t>
  </si>
  <si>
    <t>Year</t>
  </si>
  <si>
    <t xml:space="preserve">R&amp;D </t>
  </si>
  <si>
    <t>Market growth factor</t>
  </si>
  <si>
    <t>Market share</t>
  </si>
  <si>
    <t>Sales</t>
  </si>
  <si>
    <t>Unit (monthly Rx) revenue</t>
  </si>
  <si>
    <t>Annual Revenue</t>
  </si>
  <si>
    <t>Market share growth rate</t>
  </si>
  <si>
    <t>Annual Costs</t>
  </si>
  <si>
    <t>Profit</t>
  </si>
  <si>
    <t>Net Present Value</t>
  </si>
  <si>
    <t>Unit (monthly Rx) cost</t>
  </si>
  <si>
    <t xml:space="preserve">Total Project Costs </t>
  </si>
  <si>
    <t>Discount rate</t>
  </si>
  <si>
    <t>Cumulative Net Profit</t>
  </si>
  <si>
    <t>Project Costs</t>
  </si>
  <si>
    <t>Uniform</t>
  </si>
  <si>
    <t>a</t>
  </si>
  <si>
    <t xml:space="preserve">b </t>
  </si>
  <si>
    <t>Market size distribution</t>
  </si>
  <si>
    <t>Normal</t>
  </si>
  <si>
    <t>Mean</t>
  </si>
  <si>
    <t>Standard Deviation</t>
  </si>
  <si>
    <t>R&amp;D cost distribution</t>
  </si>
  <si>
    <t>Clinical trial cost distribution</t>
  </si>
  <si>
    <t>Triangular</t>
  </si>
  <si>
    <t>b</t>
  </si>
  <si>
    <t>c</t>
  </si>
  <si>
    <t>R</t>
  </si>
  <si>
    <t>F( c )</t>
  </si>
  <si>
    <t xml:space="preserve">         </t>
  </si>
  <si>
    <t xml:space="preserve">             </t>
  </si>
  <si>
    <t xml:space="preserve">              </t>
  </si>
  <si>
    <t>Annual market growth factor distribution</t>
  </si>
  <si>
    <t>Year 2</t>
  </si>
  <si>
    <t>Year 3</t>
  </si>
  <si>
    <t>Year 4</t>
  </si>
  <si>
    <t>Year 5</t>
  </si>
  <si>
    <t>Annual market share growth rate distribution</t>
  </si>
  <si>
    <t>Third Year Cumulative Net Profit</t>
  </si>
  <si>
    <t>Fifth Year Cumulative Net Profit</t>
  </si>
  <si>
    <t>Net Present Value Percentiles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</si>
</sst>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&quot;$&quot;#,##0.00"/>
    <numFmt numFmtId="167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0" fontId="2" fillId="3" borderId="6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44" fontId="3" fillId="3" borderId="10" xfId="2" applyFont="1" applyFill="1" applyBorder="1"/>
    <xf numFmtId="9" fontId="3" fillId="3" borderId="10" xfId="2" applyNumberFormat="1" applyFont="1" applyFill="1" applyBorder="1"/>
    <xf numFmtId="0" fontId="2" fillId="3" borderId="9" xfId="0" applyFont="1" applyFill="1" applyBorder="1"/>
    <xf numFmtId="0" fontId="3" fillId="3" borderId="10" xfId="0" applyFont="1" applyFill="1" applyBorder="1"/>
    <xf numFmtId="0" fontId="2" fillId="3" borderId="11" xfId="0" applyFont="1" applyFill="1" applyBorder="1" applyAlignment="1">
      <alignment horizontal="right"/>
    </xf>
    <xf numFmtId="0" fontId="2" fillId="3" borderId="13" xfId="0" applyFont="1" applyFill="1" applyBorder="1" applyAlignment="1">
      <alignment horizontal="right"/>
    </xf>
    <xf numFmtId="164" fontId="3" fillId="0" borderId="0" xfId="2" applyNumberFormat="1" applyFont="1"/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 applyAlignment="1">
      <alignment horizontal="right"/>
    </xf>
    <xf numFmtId="0" fontId="3" fillId="2" borderId="0" xfId="0" applyFont="1" applyFill="1" applyBorder="1"/>
    <xf numFmtId="10" fontId="3" fillId="2" borderId="0" xfId="0" applyNumberFormat="1" applyFont="1" applyFill="1" applyBorder="1"/>
    <xf numFmtId="3" fontId="3" fillId="2" borderId="0" xfId="0" applyNumberFormat="1" applyFont="1" applyFill="1" applyBorder="1"/>
    <xf numFmtId="165" fontId="3" fillId="2" borderId="0" xfId="1" applyNumberFormat="1" applyFont="1" applyFill="1" applyBorder="1"/>
    <xf numFmtId="165" fontId="3" fillId="2" borderId="10" xfId="1" applyNumberFormat="1" applyFont="1" applyFill="1" applyBorder="1"/>
    <xf numFmtId="10" fontId="3" fillId="2" borderId="0" xfId="3" applyNumberFormat="1" applyFont="1" applyFill="1" applyBorder="1"/>
    <xf numFmtId="0" fontId="2" fillId="2" borderId="11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/>
    <xf numFmtId="166" fontId="3" fillId="2" borderId="0" xfId="0" applyNumberFormat="1" applyFont="1" applyFill="1" applyBorder="1"/>
    <xf numFmtId="166" fontId="3" fillId="2" borderId="10" xfId="0" applyNumberFormat="1" applyFont="1" applyFill="1" applyBorder="1"/>
    <xf numFmtId="166" fontId="3" fillId="2" borderId="1" xfId="2" applyNumberFormat="1" applyFont="1" applyFill="1" applyBorder="1"/>
    <xf numFmtId="166" fontId="3" fillId="2" borderId="12" xfId="2" applyNumberFormat="1" applyFont="1" applyFill="1" applyBorder="1"/>
    <xf numFmtId="166" fontId="3" fillId="2" borderId="14" xfId="0" applyNumberFormat="1" applyFont="1" applyFill="1" applyBorder="1"/>
    <xf numFmtId="166" fontId="3" fillId="2" borderId="15" xfId="0" applyNumberFormat="1" applyFont="1" applyFill="1" applyBorder="1"/>
    <xf numFmtId="166" fontId="3" fillId="3" borderId="15" xfId="2" applyNumberFormat="1" applyFont="1" applyFill="1" applyBorder="1"/>
    <xf numFmtId="0" fontId="4" fillId="0" borderId="0" xfId="0" applyFont="1"/>
    <xf numFmtId="0" fontId="4" fillId="4" borderId="0" xfId="0" applyFont="1" applyFill="1"/>
    <xf numFmtId="0" fontId="5" fillId="0" borderId="0" xfId="0" applyFont="1"/>
    <xf numFmtId="1" fontId="5" fillId="4" borderId="0" xfId="0" applyNumberFormat="1" applyFont="1" applyFill="1"/>
    <xf numFmtId="167" fontId="5" fillId="4" borderId="0" xfId="0" applyNumberFormat="1" applyFont="1" applyFill="1"/>
    <xf numFmtId="0" fontId="2" fillId="4" borderId="0" xfId="0" applyFont="1" applyFill="1" applyAlignment="1">
      <alignment horizontal="right"/>
    </xf>
    <xf numFmtId="0" fontId="3" fillId="4" borderId="0" xfId="0" applyFont="1" applyFill="1"/>
    <xf numFmtId="2" fontId="3" fillId="4" borderId="0" xfId="0" applyNumberFormat="1" applyFont="1" applyFill="1"/>
    <xf numFmtId="9" fontId="3" fillId="4" borderId="0" xfId="3" applyFont="1" applyFill="1"/>
    <xf numFmtId="2" fontId="3" fillId="0" borderId="0" xfId="0" applyNumberFormat="1" applyFont="1"/>
    <xf numFmtId="0" fontId="2" fillId="0" borderId="0" xfId="0" applyFont="1" applyAlignment="1">
      <alignment horizontal="center"/>
    </xf>
    <xf numFmtId="3" fontId="3" fillId="4" borderId="8" xfId="0" applyNumberFormat="1" applyFont="1" applyFill="1" applyBorder="1"/>
    <xf numFmtId="166" fontId="3" fillId="4" borderId="10" xfId="2" applyNumberFormat="1" applyFont="1" applyFill="1" applyBorder="1"/>
    <xf numFmtId="166" fontId="3" fillId="4" borderId="12" xfId="2" applyNumberFormat="1" applyFont="1" applyFill="1" applyBorder="1"/>
    <xf numFmtId="10" fontId="3" fillId="4" borderId="0" xfId="3" applyNumberFormat="1" applyFont="1" applyFill="1"/>
    <xf numFmtId="44" fontId="3" fillId="0" borderId="3" xfId="0" applyNumberFormat="1" applyFont="1" applyFill="1" applyBorder="1"/>
    <xf numFmtId="44" fontId="3" fillId="0" borderId="4" xfId="0" applyNumberFormat="1" applyFont="1" applyFill="1" applyBorder="1"/>
    <xf numFmtId="0" fontId="3" fillId="0" borderId="0" xfId="0" applyFont="1" applyFill="1"/>
    <xf numFmtId="44" fontId="3" fillId="4" borderId="4" xfId="0" applyNumberFormat="1" applyFont="1" applyFill="1" applyBorder="1"/>
    <xf numFmtId="44" fontId="3" fillId="4" borderId="5" xfId="0" applyNumberFormat="1" applyFont="1" applyFill="1" applyBorder="1"/>
    <xf numFmtId="166" fontId="3" fillId="4" borderId="2" xfId="0" applyNumberFormat="1" applyFont="1" applyFill="1" applyBorder="1"/>
    <xf numFmtId="44" fontId="3" fillId="0" borderId="0" xfId="0" applyNumberFormat="1" applyFont="1"/>
    <xf numFmtId="166" fontId="3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3"/>
  <sheetViews>
    <sheetView tabSelected="1" topLeftCell="A15" workbookViewId="0">
      <selection activeCell="B30" sqref="B30"/>
    </sheetView>
  </sheetViews>
  <sheetFormatPr defaultColWidth="8.796875" defaultRowHeight="15" x14ac:dyDescent="0.4"/>
  <cols>
    <col min="1" max="1" width="26" style="2" bestFit="1" customWidth="1"/>
    <col min="2" max="2" width="19.3984375" style="2" bestFit="1" customWidth="1"/>
    <col min="3" max="3" width="19.1328125" style="2" customWidth="1"/>
    <col min="4" max="4" width="19.3984375" style="2" bestFit="1" customWidth="1"/>
    <col min="5" max="6" width="17.46484375" style="2" bestFit="1" customWidth="1"/>
    <col min="7" max="7" width="8.796875" style="2"/>
    <col min="8" max="8" width="10.796875" style="2" bestFit="1" customWidth="1"/>
    <col min="9" max="9" width="18.6640625" style="2" customWidth="1"/>
    <col min="10" max="10" width="19.33203125" style="2" bestFit="1" customWidth="1"/>
    <col min="11" max="11" width="11.6640625" style="2" customWidth="1"/>
    <col min="12" max="12" width="10.33203125" style="2" customWidth="1"/>
    <col min="13" max="13" width="12" style="2" customWidth="1"/>
    <col min="14" max="14" width="8.796875" style="2"/>
    <col min="15" max="15" width="19" style="2" customWidth="1"/>
    <col min="16" max="20" width="18.1328125" style="2" bestFit="1" customWidth="1"/>
    <col min="21" max="21" width="8.796875" style="2"/>
    <col min="22" max="27" width="17.46484375" style="2" bestFit="1" customWidth="1"/>
    <col min="28" max="28" width="8.796875" style="2"/>
    <col min="29" max="29" width="17.796875" style="2" customWidth="1"/>
    <col min="30" max="30" width="17.46484375" style="2" bestFit="1" customWidth="1"/>
    <col min="31" max="32" width="18.1328125" style="2" bestFit="1" customWidth="1"/>
    <col min="33" max="34" width="17.46484375" style="2" bestFit="1" customWidth="1"/>
    <col min="35" max="35" width="8.796875" style="2"/>
    <col min="36" max="36" width="11.6640625" style="2" bestFit="1" customWidth="1"/>
    <col min="37" max="37" width="18.1328125" style="2" bestFit="1" customWidth="1"/>
    <col min="38" max="16384" width="8.796875" style="2"/>
  </cols>
  <sheetData>
    <row r="1" spans="1:37" x14ac:dyDescent="0.4">
      <c r="A1" s="1" t="s">
        <v>0</v>
      </c>
      <c r="H1" s="2" t="s">
        <v>37</v>
      </c>
      <c r="I1" s="2" t="s">
        <v>35</v>
      </c>
      <c r="O1" s="56" t="s">
        <v>44</v>
      </c>
      <c r="P1" s="56"/>
      <c r="Q1" s="56"/>
      <c r="R1" s="56"/>
      <c r="S1" s="56"/>
      <c r="T1" s="56"/>
      <c r="V1" s="56" t="s">
        <v>45</v>
      </c>
      <c r="W1" s="56"/>
      <c r="X1" s="56"/>
      <c r="Y1" s="56"/>
      <c r="Z1" s="56"/>
      <c r="AA1" s="56"/>
      <c r="AC1" s="56" t="s">
        <v>15</v>
      </c>
      <c r="AD1" s="56"/>
      <c r="AE1" s="56"/>
      <c r="AF1" s="56"/>
      <c r="AG1" s="56"/>
      <c r="AH1" s="56"/>
    </row>
    <row r="2" spans="1:37" x14ac:dyDescent="0.4">
      <c r="I2" s="57" t="s">
        <v>24</v>
      </c>
      <c r="J2" s="57"/>
    </row>
    <row r="3" spans="1:37" x14ac:dyDescent="0.4">
      <c r="A3" s="1" t="s">
        <v>1</v>
      </c>
      <c r="H3" s="33" t="s">
        <v>25</v>
      </c>
      <c r="I3" s="34" t="s">
        <v>26</v>
      </c>
      <c r="J3" s="34" t="s">
        <v>27</v>
      </c>
      <c r="O3" s="54">
        <f ca="1">D28</f>
        <v>86477749.050928056</v>
      </c>
      <c r="P3" s="2">
        <v>1</v>
      </c>
      <c r="Q3" s="2">
        <v>2</v>
      </c>
      <c r="R3" s="2">
        <v>3</v>
      </c>
      <c r="S3" s="2">
        <v>4</v>
      </c>
      <c r="T3" s="2">
        <v>5</v>
      </c>
      <c r="V3" s="54">
        <f ca="1">F28</f>
        <v>975869134.43962479</v>
      </c>
      <c r="W3" s="2">
        <v>1</v>
      </c>
      <c r="X3" s="2">
        <v>2</v>
      </c>
      <c r="Y3" s="2">
        <v>3</v>
      </c>
      <c r="Z3" s="2">
        <v>4</v>
      </c>
      <c r="AA3" s="2">
        <v>5</v>
      </c>
      <c r="AC3" s="55">
        <f ca="1">B30</f>
        <v>550066189.46827853</v>
      </c>
      <c r="AD3" s="2">
        <v>1</v>
      </c>
      <c r="AE3" s="2">
        <v>2</v>
      </c>
      <c r="AF3" s="2">
        <v>3</v>
      </c>
      <c r="AG3" s="2">
        <v>4</v>
      </c>
      <c r="AH3" s="2">
        <v>5</v>
      </c>
    </row>
    <row r="4" spans="1:37" x14ac:dyDescent="0.4">
      <c r="H4" s="35"/>
      <c r="I4" s="36">
        <v>2000000</v>
      </c>
      <c r="J4" s="36">
        <v>400000</v>
      </c>
      <c r="O4" s="2">
        <v>1</v>
      </c>
      <c r="P4" s="25">
        <f t="dataTable" ref="P4:T103" dt2D="1" dtr="1" r1="P2" r2="Q2" ca="1"/>
        <v>-215458571.24958444</v>
      </c>
      <c r="Q4" s="25">
        <v>-371235051.04783112</v>
      </c>
      <c r="R4" s="25">
        <v>-146707087.2053144</v>
      </c>
      <c r="S4" s="25">
        <v>-385718558.14568794</v>
      </c>
      <c r="T4" s="25">
        <v>-213443740.13406599</v>
      </c>
      <c r="V4" s="2">
        <v>1</v>
      </c>
      <c r="W4" s="25">
        <f t="dataTable" ref="W4:AA103" dt2D="1" dtr="1" r1="W2" r2="X2" ca="1"/>
        <v>310771406.5396682</v>
      </c>
      <c r="X4" s="25">
        <v>275176139.16963243</v>
      </c>
      <c r="Y4" s="25">
        <v>863897758.99447846</v>
      </c>
      <c r="Z4" s="25">
        <v>974230686.90181208</v>
      </c>
      <c r="AA4" s="25">
        <v>480218881.50496054</v>
      </c>
      <c r="AC4" s="2">
        <v>1</v>
      </c>
      <c r="AD4" s="25">
        <f t="dataTable" ref="AD4:AH103" dt2D="1" dtr="1" r1="AD2" r2="AE2" ca="1"/>
        <v>-44535265.24298811</v>
      </c>
      <c r="AE4" s="25">
        <v>261470756.37380254</v>
      </c>
      <c r="AF4" s="25">
        <v>181494434.56615996</v>
      </c>
      <c r="AG4" s="25">
        <v>118351998.42492807</v>
      </c>
      <c r="AH4" s="25">
        <v>-65698623.758999348</v>
      </c>
      <c r="AJ4" s="56" t="s">
        <v>46</v>
      </c>
      <c r="AK4" s="56"/>
    </row>
    <row r="5" spans="1:37" x14ac:dyDescent="0.4">
      <c r="A5" s="3" t="s">
        <v>2</v>
      </c>
      <c r="B5" s="44">
        <f ca="1">_xlfn.NORM.INV(RAND(), I4,J4)</f>
        <v>2599188.837936278</v>
      </c>
      <c r="O5" s="2">
        <v>2</v>
      </c>
      <c r="P5" s="25">
        <v>-314342175.47930562</v>
      </c>
      <c r="Q5" s="25">
        <v>-240552150.53351399</v>
      </c>
      <c r="R5" s="25">
        <v>-277112535.65132511</v>
      </c>
      <c r="S5" s="25">
        <v>-237521807.74363476</v>
      </c>
      <c r="T5" s="25">
        <v>-77147735.160371184</v>
      </c>
      <c r="V5" s="2">
        <v>2</v>
      </c>
      <c r="W5" s="25">
        <v>-8421948.8365237117</v>
      </c>
      <c r="X5" s="25">
        <v>1002156127.7187545</v>
      </c>
      <c r="Y5" s="25">
        <v>141362625.51057279</v>
      </c>
      <c r="Z5" s="25">
        <v>1048745882.1654747</v>
      </c>
      <c r="AA5" s="25">
        <v>633818201.42613482</v>
      </c>
      <c r="AC5" s="2">
        <v>2</v>
      </c>
      <c r="AD5" s="25">
        <v>413469289.92329454</v>
      </c>
      <c r="AE5" s="25">
        <v>167435041.12429702</v>
      </c>
      <c r="AF5" s="25">
        <v>130276285.04798877</v>
      </c>
      <c r="AG5" s="25">
        <v>99710623.53751111</v>
      </c>
      <c r="AH5" s="25">
        <v>138116508.9689672</v>
      </c>
      <c r="AJ5" s="42">
        <v>0.05</v>
      </c>
      <c r="AK5" s="54">
        <f>_xlfn.PERCENTILE.INC(AD$4:AH$103,AJ5)</f>
        <v>-178319468.53924873</v>
      </c>
    </row>
    <row r="6" spans="1:37" x14ac:dyDescent="0.4">
      <c r="A6" s="4" t="s">
        <v>10</v>
      </c>
      <c r="B6" s="5">
        <v>130</v>
      </c>
      <c r="I6" s="57" t="s">
        <v>28</v>
      </c>
      <c r="J6" s="57"/>
      <c r="O6" s="2">
        <v>3</v>
      </c>
      <c r="P6" s="25">
        <v>-89506780.897274494</v>
      </c>
      <c r="Q6" s="25">
        <v>-146240728.4631381</v>
      </c>
      <c r="R6" s="25">
        <v>-189333934.94387478</v>
      </c>
      <c r="S6" s="25">
        <v>-86132712.998575211</v>
      </c>
      <c r="T6" s="25">
        <v>-230010352.02589494</v>
      </c>
      <c r="V6" s="2">
        <v>3</v>
      </c>
      <c r="W6" s="25">
        <v>756687413.83315873</v>
      </c>
      <c r="X6" s="25">
        <v>229963158.25696087</v>
      </c>
      <c r="Y6" s="25">
        <v>15824687.242541254</v>
      </c>
      <c r="Z6" s="25">
        <v>794159663.12516403</v>
      </c>
      <c r="AA6" s="25">
        <v>514645635.45298839</v>
      </c>
      <c r="AC6" s="2">
        <v>3</v>
      </c>
      <c r="AD6" s="25">
        <v>61997337.551124215</v>
      </c>
      <c r="AE6" s="25">
        <v>-260818934.05812275</v>
      </c>
      <c r="AF6" s="25">
        <v>323258339.71808362</v>
      </c>
      <c r="AG6" s="25">
        <v>-304668954.69240701</v>
      </c>
      <c r="AH6" s="25">
        <v>286781389.70649815</v>
      </c>
      <c r="AJ6" s="42">
        <v>0.1</v>
      </c>
      <c r="AK6" s="54">
        <f t="shared" ref="AK6:AK24" si="0">_xlfn.PERCENTILE.INC(AD$4:AH$103,AJ6)</f>
        <v>-99368751.070941061</v>
      </c>
    </row>
    <row r="7" spans="1:37" x14ac:dyDescent="0.4">
      <c r="A7" s="4" t="s">
        <v>16</v>
      </c>
      <c r="B7" s="5">
        <v>40</v>
      </c>
      <c r="H7" s="33" t="s">
        <v>21</v>
      </c>
      <c r="I7" s="34" t="s">
        <v>22</v>
      </c>
      <c r="J7" s="34" t="s">
        <v>23</v>
      </c>
      <c r="O7" s="2">
        <v>4</v>
      </c>
      <c r="P7" s="25">
        <v>130653301.26997048</v>
      </c>
      <c r="Q7" s="25">
        <v>-136094676.32182431</v>
      </c>
      <c r="R7" s="25">
        <v>-377678748.05241191</v>
      </c>
      <c r="S7" s="25">
        <v>-132365020.28882468</v>
      </c>
      <c r="T7" s="25">
        <v>-270242132.10884631</v>
      </c>
      <c r="V7" s="2">
        <v>4</v>
      </c>
      <c r="W7" s="25">
        <v>582743610.16027832</v>
      </c>
      <c r="X7" s="25">
        <v>1018905162.2782173</v>
      </c>
      <c r="Y7" s="25">
        <v>581734766.58648276</v>
      </c>
      <c r="Z7" s="25">
        <v>751918567.93082058</v>
      </c>
      <c r="AA7" s="25">
        <v>859802483.93668222</v>
      </c>
      <c r="AC7" s="2">
        <v>4</v>
      </c>
      <c r="AD7" s="25">
        <v>-21239320.411211014</v>
      </c>
      <c r="AE7" s="25">
        <v>99413840.839106083</v>
      </c>
      <c r="AF7" s="25">
        <v>90712015.527991295</v>
      </c>
      <c r="AG7" s="25">
        <v>-437814118.66408086</v>
      </c>
      <c r="AH7" s="25">
        <v>-104169959.8500452</v>
      </c>
      <c r="AJ7" s="42">
        <v>0.15</v>
      </c>
      <c r="AK7" s="54">
        <f t="shared" si="0"/>
        <v>-39323981.410253063</v>
      </c>
    </row>
    <row r="8" spans="1:37" x14ac:dyDescent="0.4">
      <c r="A8" s="4" t="s">
        <v>18</v>
      </c>
      <c r="B8" s="6">
        <v>0.09</v>
      </c>
      <c r="H8" s="35"/>
      <c r="I8" s="37">
        <v>600000000</v>
      </c>
      <c r="J8" s="37">
        <v>800000000</v>
      </c>
      <c r="O8" s="2">
        <v>5</v>
      </c>
      <c r="P8" s="25">
        <v>-249312823.57463458</v>
      </c>
      <c r="Q8" s="25">
        <v>-318074109.16605586</v>
      </c>
      <c r="R8" s="25">
        <v>-157829011.2078982</v>
      </c>
      <c r="S8" s="25">
        <v>-76527250.355355263</v>
      </c>
      <c r="T8" s="25">
        <v>-244476082.85874128</v>
      </c>
      <c r="V8" s="2">
        <v>5</v>
      </c>
      <c r="W8" s="25">
        <v>987729902.83290923</v>
      </c>
      <c r="X8" s="25">
        <v>627354082.15853763</v>
      </c>
      <c r="Y8" s="25">
        <v>326619736.54510975</v>
      </c>
      <c r="Z8" s="25">
        <v>492427876.9251582</v>
      </c>
      <c r="AA8" s="25">
        <v>533841941.58437526</v>
      </c>
      <c r="AC8" s="2">
        <v>5</v>
      </c>
      <c r="AD8" s="25">
        <v>-57831663.238681078</v>
      </c>
      <c r="AE8" s="25">
        <v>155368501.7686218</v>
      </c>
      <c r="AF8" s="25">
        <v>207612833.71801913</v>
      </c>
      <c r="AG8" s="25">
        <v>365649973.27610433</v>
      </c>
      <c r="AH8" s="25">
        <v>564532478.85483766</v>
      </c>
      <c r="AJ8" s="42">
        <v>0.2</v>
      </c>
      <c r="AK8" s="54">
        <f t="shared" si="0"/>
        <v>1510750.7090292282</v>
      </c>
    </row>
    <row r="9" spans="1:37" x14ac:dyDescent="0.4">
      <c r="A9" s="7"/>
      <c r="B9" s="6"/>
      <c r="O9" s="2">
        <v>6</v>
      </c>
      <c r="P9" s="25">
        <v>5052604.1591389775</v>
      </c>
      <c r="Q9" s="25">
        <v>-194528523.30132931</v>
      </c>
      <c r="R9" s="25">
        <v>-347816292.46220481</v>
      </c>
      <c r="S9" s="25">
        <v>-30978953.217041135</v>
      </c>
      <c r="T9" s="25">
        <v>-276624439.12249303</v>
      </c>
      <c r="V9" s="2">
        <v>6</v>
      </c>
      <c r="W9" s="25">
        <v>527261177.42911977</v>
      </c>
      <c r="X9" s="25">
        <v>650843516.8953321</v>
      </c>
      <c r="Y9" s="25">
        <v>634480574.03463387</v>
      </c>
      <c r="Z9" s="25">
        <v>313105991.06060779</v>
      </c>
      <c r="AA9" s="25">
        <v>251051877.86155137</v>
      </c>
      <c r="AC9" s="2">
        <v>6</v>
      </c>
      <c r="AD9" s="25">
        <v>-205119460.0177964</v>
      </c>
      <c r="AE9" s="25">
        <v>297253500.46352839</v>
      </c>
      <c r="AF9" s="25">
        <v>-44713604.152718902</v>
      </c>
      <c r="AG9" s="25">
        <v>45842447.093472242</v>
      </c>
      <c r="AH9" s="25">
        <v>352868250.21403551</v>
      </c>
      <c r="AJ9" s="42">
        <v>0.25</v>
      </c>
      <c r="AK9" s="54">
        <f t="shared" si="0"/>
        <v>42990513.037983567</v>
      </c>
    </row>
    <row r="10" spans="1:37" x14ac:dyDescent="0.4">
      <c r="A10" s="4" t="s">
        <v>20</v>
      </c>
      <c r="B10" s="8"/>
      <c r="I10" s="57" t="s">
        <v>29</v>
      </c>
      <c r="J10" s="57"/>
      <c r="M10" s="2" t="s">
        <v>36</v>
      </c>
      <c r="O10" s="2">
        <v>7</v>
      </c>
      <c r="P10" s="25">
        <v>-84238161.053574443</v>
      </c>
      <c r="Q10" s="25">
        <v>-225390619.274683</v>
      </c>
      <c r="R10" s="25">
        <v>-292297421.23010433</v>
      </c>
      <c r="S10" s="25">
        <v>-199744555.22004688</v>
      </c>
      <c r="T10" s="25">
        <v>-105075366.68294191</v>
      </c>
      <c r="V10" s="2">
        <v>7</v>
      </c>
      <c r="W10" s="25">
        <v>955286707.27385175</v>
      </c>
      <c r="X10" s="25">
        <v>987564.36476072669</v>
      </c>
      <c r="Y10" s="25">
        <v>1060728054.7287343</v>
      </c>
      <c r="Z10" s="25">
        <v>244857483.07259753</v>
      </c>
      <c r="AA10" s="25">
        <v>449060818.66513371</v>
      </c>
      <c r="AC10" s="2">
        <v>7</v>
      </c>
      <c r="AD10" s="25">
        <v>838741319.143363</v>
      </c>
      <c r="AE10" s="25">
        <v>125798124.35893512</v>
      </c>
      <c r="AF10" s="25">
        <v>582240949.28120708</v>
      </c>
      <c r="AG10" s="25">
        <v>67856159.913300633</v>
      </c>
      <c r="AH10" s="25">
        <v>174297304.70753062</v>
      </c>
      <c r="AJ10" s="42">
        <v>0.3</v>
      </c>
      <c r="AK10" s="54">
        <f t="shared" si="0"/>
        <v>84372473.105179876</v>
      </c>
    </row>
    <row r="11" spans="1:37" x14ac:dyDescent="0.4">
      <c r="A11" s="4" t="s">
        <v>6</v>
      </c>
      <c r="B11" s="45">
        <f ca="1">I8+(J8-I8)*RAND()</f>
        <v>654548915.7390002</v>
      </c>
      <c r="H11" s="33" t="s">
        <v>25</v>
      </c>
      <c r="I11" s="34" t="s">
        <v>26</v>
      </c>
      <c r="J11" s="34" t="s">
        <v>27</v>
      </c>
      <c r="O11" s="2">
        <v>8</v>
      </c>
      <c r="P11" s="25">
        <v>-155104514.91663334</v>
      </c>
      <c r="Q11" s="25">
        <v>-222556301.35819429</v>
      </c>
      <c r="R11" s="25">
        <v>-342106158.47209883</v>
      </c>
      <c r="S11" s="25">
        <v>33776317.265601397</v>
      </c>
      <c r="T11" s="25">
        <v>-301618122.44370002</v>
      </c>
      <c r="V11" s="2">
        <v>8</v>
      </c>
      <c r="W11" s="25">
        <v>723996757.45417011</v>
      </c>
      <c r="X11" s="25">
        <v>503137567.09016204</v>
      </c>
      <c r="Y11" s="25">
        <v>906760801.94534254</v>
      </c>
      <c r="Z11" s="25">
        <v>603461382.55759025</v>
      </c>
      <c r="AA11" s="25">
        <v>722517136.45130157</v>
      </c>
      <c r="AC11" s="2">
        <v>8</v>
      </c>
      <c r="AD11" s="25">
        <v>248348977.81444585</v>
      </c>
      <c r="AE11" s="25">
        <v>89440479.747064948</v>
      </c>
      <c r="AF11" s="25">
        <v>656441294.52408075</v>
      </c>
      <c r="AG11" s="25">
        <v>194865477.08227277</v>
      </c>
      <c r="AH11" s="25">
        <v>245963954.58306968</v>
      </c>
      <c r="AJ11" s="42">
        <v>0.35</v>
      </c>
      <c r="AK11" s="54">
        <f t="shared" si="0"/>
        <v>116654956.00213934</v>
      </c>
    </row>
    <row r="12" spans="1:37" ht="15.4" thickBot="1" x14ac:dyDescent="0.45">
      <c r="A12" s="9" t="s">
        <v>3</v>
      </c>
      <c r="B12" s="46">
        <f ca="1">_xlfn.NORM.INV(RAND(),I12,J12)</f>
        <v>89364821.508227348</v>
      </c>
      <c r="H12" s="35"/>
      <c r="I12" s="37">
        <v>150000000</v>
      </c>
      <c r="J12" s="37">
        <v>30000000</v>
      </c>
      <c r="O12" s="2">
        <v>9</v>
      </c>
      <c r="P12" s="25">
        <v>-181357241.94453347</v>
      </c>
      <c r="Q12" s="25">
        <v>-19989387.954336405</v>
      </c>
      <c r="R12" s="25">
        <v>-531927826.14254832</v>
      </c>
      <c r="S12" s="25">
        <v>-128137575.60169679</v>
      </c>
      <c r="T12" s="25">
        <v>-396195935.91662633</v>
      </c>
      <c r="V12" s="2">
        <v>9</v>
      </c>
      <c r="W12" s="25">
        <v>38381518.299073875</v>
      </c>
      <c r="X12" s="25">
        <v>1149426222.1107681</v>
      </c>
      <c r="Y12" s="25">
        <v>653033943.21439099</v>
      </c>
      <c r="Z12" s="25">
        <v>702758098.6496768</v>
      </c>
      <c r="AA12" s="25">
        <v>682726749.79230678</v>
      </c>
      <c r="AC12" s="2">
        <v>9</v>
      </c>
      <c r="AD12" s="25">
        <v>470505572.31763136</v>
      </c>
      <c r="AE12" s="25">
        <v>87044284.565720916</v>
      </c>
      <c r="AF12" s="25">
        <v>365911296.57239008</v>
      </c>
      <c r="AG12" s="25">
        <v>136617017.44634819</v>
      </c>
      <c r="AH12" s="25">
        <v>59404473.938075066</v>
      </c>
      <c r="AJ12" s="42">
        <v>0.4</v>
      </c>
      <c r="AK12" s="54">
        <f t="shared" si="0"/>
        <v>148993957.6392051</v>
      </c>
    </row>
    <row r="13" spans="1:37" ht="15.4" thickTop="1" x14ac:dyDescent="0.4">
      <c r="A13" s="10" t="s">
        <v>17</v>
      </c>
      <c r="B13" s="32">
        <f ca="1">B11+B12</f>
        <v>743913737.24722755</v>
      </c>
      <c r="O13" s="2">
        <v>10</v>
      </c>
      <c r="P13" s="25">
        <v>10920886.739605188</v>
      </c>
      <c r="Q13" s="25">
        <v>-245130752.29626539</v>
      </c>
      <c r="R13" s="25">
        <v>-428741614.88332587</v>
      </c>
      <c r="S13" s="25">
        <v>-440033978.52735454</v>
      </c>
      <c r="T13" s="25">
        <v>-227681343.15205285</v>
      </c>
      <c r="V13" s="2">
        <v>10</v>
      </c>
      <c r="W13" s="25">
        <v>314803982.88244218</v>
      </c>
      <c r="X13" s="25">
        <v>572571076.12574315</v>
      </c>
      <c r="Y13" s="25">
        <v>829160033.42822838</v>
      </c>
      <c r="Z13" s="25">
        <v>462300680.85536098</v>
      </c>
      <c r="AA13" s="25">
        <v>-62368447.340118051</v>
      </c>
      <c r="AC13" s="2">
        <v>10</v>
      </c>
      <c r="AD13" s="25">
        <v>118066483.83443272</v>
      </c>
      <c r="AE13" s="25">
        <v>-72089128.206685901</v>
      </c>
      <c r="AF13" s="25">
        <v>269749912.0539856</v>
      </c>
      <c r="AG13" s="25">
        <v>475522644.06781161</v>
      </c>
      <c r="AH13" s="25">
        <v>-9418164.5836473703</v>
      </c>
      <c r="AJ13" s="42">
        <v>0.45</v>
      </c>
      <c r="AK13" s="54">
        <f t="shared" si="0"/>
        <v>179905602.25527894</v>
      </c>
    </row>
    <row r="14" spans="1:37" x14ac:dyDescent="0.4">
      <c r="B14" s="11"/>
      <c r="I14" s="56" t="s">
        <v>38</v>
      </c>
      <c r="J14" s="56"/>
      <c r="K14" s="56"/>
      <c r="L14" s="56"/>
      <c r="M14" s="56"/>
      <c r="O14" s="2">
        <v>11</v>
      </c>
      <c r="P14" s="25">
        <v>-30976808.164996088</v>
      </c>
      <c r="Q14" s="25">
        <v>36400188.117859781</v>
      </c>
      <c r="R14" s="25">
        <v>-30439117.838436365</v>
      </c>
      <c r="S14" s="25">
        <v>92408332.409133255</v>
      </c>
      <c r="T14" s="25">
        <v>-364569914.49014032</v>
      </c>
      <c r="V14" s="2">
        <v>11</v>
      </c>
      <c r="W14" s="25">
        <v>921156741.1586957</v>
      </c>
      <c r="X14" s="25">
        <v>911173336.0495131</v>
      </c>
      <c r="Y14" s="25">
        <v>-310341849.97681451</v>
      </c>
      <c r="Z14" s="25">
        <v>610469759.18410969</v>
      </c>
      <c r="AA14" s="25">
        <v>403277266.29358464</v>
      </c>
      <c r="AC14" s="2">
        <v>11</v>
      </c>
      <c r="AD14" s="25">
        <v>125135475.31755519</v>
      </c>
      <c r="AE14" s="25">
        <v>508789159.6838218</v>
      </c>
      <c r="AF14" s="25">
        <v>350336603.67978549</v>
      </c>
      <c r="AG14" s="25">
        <v>367355510.18482924</v>
      </c>
      <c r="AH14" s="25">
        <v>259445372.43100774</v>
      </c>
      <c r="AJ14" s="42">
        <v>0.5</v>
      </c>
      <c r="AK14" s="54">
        <f t="shared" si="0"/>
        <v>208554282.79934949</v>
      </c>
    </row>
    <row r="15" spans="1:37" x14ac:dyDescent="0.4">
      <c r="A15" s="1" t="s">
        <v>4</v>
      </c>
      <c r="I15" s="43"/>
      <c r="J15" s="43" t="s">
        <v>39</v>
      </c>
      <c r="K15" s="1" t="s">
        <v>40</v>
      </c>
      <c r="L15" s="1" t="s">
        <v>41</v>
      </c>
      <c r="M15" s="1" t="s">
        <v>42</v>
      </c>
      <c r="O15" s="2">
        <v>12</v>
      </c>
      <c r="P15" s="25">
        <v>-323475383.09766138</v>
      </c>
      <c r="Q15" s="25">
        <v>-45086829.309296489</v>
      </c>
      <c r="R15" s="25">
        <v>-311909082.95043421</v>
      </c>
      <c r="S15" s="25">
        <v>-406821485.13722384</v>
      </c>
      <c r="T15" s="25">
        <v>-228413676.47545403</v>
      </c>
      <c r="V15" s="2">
        <v>12</v>
      </c>
      <c r="W15" s="25">
        <v>297333657.24993825</v>
      </c>
      <c r="X15" s="25">
        <v>218112047.60721806</v>
      </c>
      <c r="Y15" s="25">
        <v>521414195.92766845</v>
      </c>
      <c r="Z15" s="25">
        <v>764657124.48952317</v>
      </c>
      <c r="AA15" s="25">
        <v>1017428723.7177795</v>
      </c>
      <c r="AC15" s="2">
        <v>12</v>
      </c>
      <c r="AD15" s="25">
        <v>285968437.02651644</v>
      </c>
      <c r="AE15" s="25">
        <v>-176139789.62078297</v>
      </c>
      <c r="AF15" s="25">
        <v>331817830.00765538</v>
      </c>
      <c r="AG15" s="25">
        <v>47989814.312772751</v>
      </c>
      <c r="AH15" s="25">
        <v>295797074.19244194</v>
      </c>
      <c r="AJ15" s="42">
        <v>0.55000000000000004</v>
      </c>
      <c r="AK15" s="54">
        <f t="shared" si="0"/>
        <v>236645543.72587401</v>
      </c>
    </row>
    <row r="16" spans="1:37" x14ac:dyDescent="0.4">
      <c r="H16" s="33" t="s">
        <v>30</v>
      </c>
      <c r="I16" s="38" t="s">
        <v>22</v>
      </c>
      <c r="J16" s="41">
        <v>0.02</v>
      </c>
      <c r="K16" s="41">
        <v>0.02</v>
      </c>
      <c r="L16" s="41">
        <v>0.02</v>
      </c>
      <c r="M16" s="41">
        <v>0.02</v>
      </c>
      <c r="O16" s="2">
        <v>13</v>
      </c>
      <c r="P16" s="25">
        <v>-203661923.2978735</v>
      </c>
      <c r="Q16" s="25">
        <v>-42973218.719362736</v>
      </c>
      <c r="R16" s="25">
        <v>-163262698.64057633</v>
      </c>
      <c r="S16" s="25">
        <v>-305323810.02563822</v>
      </c>
      <c r="T16" s="25">
        <v>-226372153.32864302</v>
      </c>
      <c r="V16" s="2">
        <v>13</v>
      </c>
      <c r="W16" s="25">
        <v>235209664.16908288</v>
      </c>
      <c r="X16" s="25">
        <v>403742190.45415592</v>
      </c>
      <c r="Y16" s="25">
        <v>220397887.33169079</v>
      </c>
      <c r="Z16" s="25">
        <v>856264409.76192141</v>
      </c>
      <c r="AA16" s="25">
        <v>483140723.29584503</v>
      </c>
      <c r="AC16" s="2">
        <v>13</v>
      </c>
      <c r="AD16" s="25">
        <v>410275090.50756419</v>
      </c>
      <c r="AE16" s="25">
        <v>611489313.21357238</v>
      </c>
      <c r="AF16" s="25">
        <v>305382404.12707722</v>
      </c>
      <c r="AG16" s="25">
        <v>-33535601.764476776</v>
      </c>
      <c r="AH16" s="25">
        <v>-87777346.066710591</v>
      </c>
      <c r="AJ16" s="42">
        <v>0.6</v>
      </c>
      <c r="AK16" s="54">
        <f t="shared" si="0"/>
        <v>257641827.80237645</v>
      </c>
    </row>
    <row r="17" spans="1:37" x14ac:dyDescent="0.4">
      <c r="A17" s="12" t="s">
        <v>5</v>
      </c>
      <c r="B17" s="13">
        <v>1</v>
      </c>
      <c r="C17" s="13">
        <v>2</v>
      </c>
      <c r="D17" s="13">
        <v>3</v>
      </c>
      <c r="E17" s="13">
        <v>4</v>
      </c>
      <c r="F17" s="14">
        <v>5</v>
      </c>
      <c r="H17" s="35"/>
      <c r="I17" s="38" t="s">
        <v>31</v>
      </c>
      <c r="J17" s="41">
        <v>0.06</v>
      </c>
      <c r="K17" s="41">
        <v>0.06</v>
      </c>
      <c r="L17" s="41">
        <v>0.06</v>
      </c>
      <c r="M17" s="41">
        <v>0.06</v>
      </c>
      <c r="O17" s="2">
        <v>14</v>
      </c>
      <c r="P17" s="25">
        <v>-383912365.79364026</v>
      </c>
      <c r="Q17" s="25">
        <v>-208287767.34031865</v>
      </c>
      <c r="R17" s="25">
        <v>-116621787.41834283</v>
      </c>
      <c r="S17" s="25">
        <v>-320672664.72358274</v>
      </c>
      <c r="T17" s="25">
        <v>-297589171.42004013</v>
      </c>
      <c r="V17" s="2">
        <v>14</v>
      </c>
      <c r="W17" s="25">
        <v>491049464.79716718</v>
      </c>
      <c r="X17" s="25">
        <v>808309403.98170507</v>
      </c>
      <c r="Y17" s="25">
        <v>718276750.28843832</v>
      </c>
      <c r="Z17" s="25">
        <v>545368974.68868673</v>
      </c>
      <c r="AA17" s="25">
        <v>933734940.06340456</v>
      </c>
      <c r="AC17" s="2">
        <v>14</v>
      </c>
      <c r="AD17" s="25">
        <v>172550405.63617361</v>
      </c>
      <c r="AE17" s="25">
        <v>81264870.195846915</v>
      </c>
      <c r="AF17" s="25">
        <v>172447453.59321344</v>
      </c>
      <c r="AG17" s="25">
        <v>96176692.511999249</v>
      </c>
      <c r="AH17" s="25">
        <v>431954225.26833189</v>
      </c>
      <c r="AJ17" s="42">
        <v>0.65</v>
      </c>
      <c r="AK17" s="54">
        <f t="shared" si="0"/>
        <v>288752295.30373371</v>
      </c>
    </row>
    <row r="18" spans="1:37" x14ac:dyDescent="0.4">
      <c r="A18" s="15" t="s">
        <v>7</v>
      </c>
      <c r="B18" s="16"/>
      <c r="C18" s="47">
        <f ca="1">IF(J19&lt;J20,J16+SQRT(J19*(J17-J16)*(J18-J16)),J17-SQRT((1-J19)*(J17-J16)*(J17-J18)))</f>
        <v>2.8483382386618579E-2</v>
      </c>
      <c r="D18" s="47">
        <f ca="1">IF(K19&lt;K20,K16+SQRT(K19*(K17-K16)*(K18-K16)),K17-SQRT((1-K19)*(K17-K16)*(K17-K18)))</f>
        <v>3.4135920051117E-2</v>
      </c>
      <c r="E18" s="47">
        <f ca="1">IF(L19&lt;L20,L16+SQRT(L19*(L17-L16)*(L18-L16)),L17-SQRT((1-L19)*(L17-L16)*(L17-L18)))</f>
        <v>2.5997872137765072E-2</v>
      </c>
      <c r="F18" s="47">
        <f ca="1">IF(M19&lt;M20,M16+SQRT(M19*(M17-M16)*(M18-M16)),M17-SQRT((1-M19)*(M17-M16)*(M17-M18)))</f>
        <v>4.6618631180167201E-2</v>
      </c>
      <c r="H18" s="35"/>
      <c r="I18" s="38" t="s">
        <v>32</v>
      </c>
      <c r="J18" s="41">
        <v>0.03</v>
      </c>
      <c r="K18" s="41">
        <v>0.03</v>
      </c>
      <c r="L18" s="41">
        <v>0.03</v>
      </c>
      <c r="M18" s="41">
        <v>0.03</v>
      </c>
      <c r="O18" s="2">
        <v>15</v>
      </c>
      <c r="P18" s="25">
        <v>-181971781.67377245</v>
      </c>
      <c r="Q18" s="25">
        <v>-145824011.53065181</v>
      </c>
      <c r="R18" s="25">
        <v>-197797710.09524667</v>
      </c>
      <c r="S18" s="25">
        <v>-189281361.40652472</v>
      </c>
      <c r="T18" s="25">
        <v>-135656555.85145295</v>
      </c>
      <c r="V18" s="2">
        <v>15</v>
      </c>
      <c r="W18" s="25">
        <v>453748500.04680151</v>
      </c>
      <c r="X18" s="25">
        <v>-347572321.91897136</v>
      </c>
      <c r="Y18" s="25">
        <v>411884511.68060321</v>
      </c>
      <c r="Z18" s="25">
        <v>536231428.5947026</v>
      </c>
      <c r="AA18" s="25">
        <v>445749559.93007243</v>
      </c>
      <c r="AC18" s="2">
        <v>15</v>
      </c>
      <c r="AD18" s="25">
        <v>23662256.992272615</v>
      </c>
      <c r="AE18" s="25">
        <v>-178098699.52502859</v>
      </c>
      <c r="AF18" s="25">
        <v>307800902.97029114</v>
      </c>
      <c r="AG18" s="25">
        <v>523211507.74696469</v>
      </c>
      <c r="AH18" s="25">
        <v>285477939.45514178</v>
      </c>
      <c r="AJ18" s="42">
        <v>0.7</v>
      </c>
      <c r="AK18" s="54">
        <f t="shared" si="0"/>
        <v>313793489.94625151</v>
      </c>
    </row>
    <row r="19" spans="1:37" x14ac:dyDescent="0.4">
      <c r="A19" s="15" t="s">
        <v>2</v>
      </c>
      <c r="B19" s="18">
        <f ca="1">B5</f>
        <v>2599188.837936278</v>
      </c>
      <c r="C19" s="19">
        <f ca="1">B19*(1+C18)</f>
        <v>2673222.5275022481</v>
      </c>
      <c r="D19" s="19">
        <f ca="1">C19*(1+D18)</f>
        <v>2764475.4379799101</v>
      </c>
      <c r="E19" s="19">
        <f t="shared" ref="E19:F19" ca="1" si="1">D19*(1+E18)</f>
        <v>2836345.9169445042</v>
      </c>
      <c r="F19" s="19">
        <f t="shared" ca="1" si="1"/>
        <v>2968572.4811459137</v>
      </c>
      <c r="H19" s="35"/>
      <c r="I19" s="38" t="s">
        <v>33</v>
      </c>
      <c r="J19" s="39">
        <f ca="1">RAND()</f>
        <v>0.1799194417939759</v>
      </c>
      <c r="K19" s="39">
        <f ca="1">RAND()</f>
        <v>0.44254114033149028</v>
      </c>
      <c r="L19" s="39">
        <f ca="1">RAND()</f>
        <v>8.9936175452446365E-2</v>
      </c>
      <c r="M19" s="39">
        <f ca="1">RAND()</f>
        <v>0.85078247375633886</v>
      </c>
      <c r="O19" s="2">
        <v>16</v>
      </c>
      <c r="P19" s="25">
        <v>-220143278.5085167</v>
      </c>
      <c r="Q19" s="25">
        <v>-172065879.57001984</v>
      </c>
      <c r="R19" s="25">
        <v>-317725793.39549911</v>
      </c>
      <c r="S19" s="25">
        <v>-354283095.492513</v>
      </c>
      <c r="T19" s="25">
        <v>-30320950.406869352</v>
      </c>
      <c r="V19" s="2">
        <v>16</v>
      </c>
      <c r="W19" s="25">
        <v>555482588.36998963</v>
      </c>
      <c r="X19" s="25">
        <v>411095690.05708241</v>
      </c>
      <c r="Y19" s="25">
        <v>800587068.90906525</v>
      </c>
      <c r="Z19" s="25">
        <v>816081362.13553607</v>
      </c>
      <c r="AA19" s="25">
        <v>797411880.69634759</v>
      </c>
      <c r="AC19" s="2">
        <v>16</v>
      </c>
      <c r="AD19" s="25">
        <v>128770629.65346169</v>
      </c>
      <c r="AE19" s="25">
        <v>116724734.87925243</v>
      </c>
      <c r="AF19" s="25">
        <v>245568943.01973844</v>
      </c>
      <c r="AG19" s="25">
        <v>661881108.72761488</v>
      </c>
      <c r="AH19" s="25">
        <v>-106955579.13823962</v>
      </c>
      <c r="AJ19" s="42">
        <v>0.75</v>
      </c>
      <c r="AK19" s="54">
        <f t="shared" si="0"/>
        <v>342069668.16514295</v>
      </c>
    </row>
    <row r="20" spans="1:37" x14ac:dyDescent="0.4">
      <c r="A20" s="15" t="s">
        <v>12</v>
      </c>
      <c r="B20" s="16"/>
      <c r="C20" s="47">
        <f ca="1">IF(J27&lt;J28,J24+SQRT(J27*(J25-J24)*(J26-J24)),J25-SQRT((1-J27)*(J25-J24)*(J25-J26)))</f>
        <v>0.18025841234321899</v>
      </c>
      <c r="D20" s="47">
        <f ca="1">IF(K27&lt;K28,K24+SQRT(K27*(K25-K24)*(K26-K24)),K25-SQRT((1-K27)*(K25-K24)*(K25-K26)))</f>
        <v>0.18203255067236412</v>
      </c>
      <c r="E20" s="47">
        <f ca="1">IF(L27&lt;L28,L24+SQRT(L27*(L25-L24)*(L26-L24)),L25-SQRT((1-L27)*(L25-L24)*(L25-L26)))</f>
        <v>0.15805508986259414</v>
      </c>
      <c r="F20" s="47">
        <f ca="1">IF(M27&lt;M28,M24+SQRT(M27*(M25-M24)*(M26-M24)),M25-SQRT((1-M27)*(M25-M24)*(M25-M26)))</f>
        <v>0.19086849269263945</v>
      </c>
      <c r="H20" s="35"/>
      <c r="I20" s="38" t="s">
        <v>34</v>
      </c>
      <c r="J20" s="40">
        <f>(J18-J16)/(J17-J16)</f>
        <v>0.25</v>
      </c>
      <c r="K20" s="40">
        <f>(K18-K16)/(K17-K16)</f>
        <v>0.25</v>
      </c>
      <c r="L20" s="40">
        <f>(L18-L16)/(L17-L16)</f>
        <v>0.25</v>
      </c>
      <c r="M20" s="40">
        <f>(M18-M16)/(M17-M16)</f>
        <v>0.25</v>
      </c>
      <c r="O20" s="2">
        <v>17</v>
      </c>
      <c r="P20" s="25">
        <v>-143443643.09284946</v>
      </c>
      <c r="Q20" s="25">
        <v>70414544.941339016</v>
      </c>
      <c r="R20" s="25">
        <v>-306935976.52864653</v>
      </c>
      <c r="S20" s="25">
        <v>-263711542.03344452</v>
      </c>
      <c r="T20" s="25">
        <v>-210594792.86278307</v>
      </c>
      <c r="V20" s="2">
        <v>17</v>
      </c>
      <c r="W20" s="25">
        <v>647163433.35880196</v>
      </c>
      <c r="X20" s="25">
        <v>406208751.71694088</v>
      </c>
      <c r="Y20" s="25">
        <v>569188623.40010774</v>
      </c>
      <c r="Z20" s="25">
        <v>1008374407.3662834</v>
      </c>
      <c r="AA20" s="25">
        <v>805660886.45385933</v>
      </c>
      <c r="AC20" s="2">
        <v>17</v>
      </c>
      <c r="AD20" s="25">
        <v>322856121.36355805</v>
      </c>
      <c r="AE20" s="25">
        <v>190943281.32879829</v>
      </c>
      <c r="AF20" s="25">
        <v>77092365.115022182</v>
      </c>
      <c r="AG20" s="25">
        <v>289514896.96391797</v>
      </c>
      <c r="AH20" s="25">
        <v>136778346.21827102</v>
      </c>
      <c r="AJ20" s="42">
        <v>0.8</v>
      </c>
      <c r="AK20" s="54">
        <f t="shared" si="0"/>
        <v>375515411.09394693</v>
      </c>
    </row>
    <row r="21" spans="1:37" x14ac:dyDescent="0.4">
      <c r="A21" s="15" t="s">
        <v>8</v>
      </c>
      <c r="B21" s="17">
        <v>0.08</v>
      </c>
      <c r="C21" s="21">
        <f ca="1">B21*(1+C20)</f>
        <v>9.4420672987457516E-2</v>
      </c>
      <c r="D21" s="21">
        <f t="shared" ref="D21:F21" ca="1" si="2">C21*(1+D20)</f>
        <v>0.1116083089275656</v>
      </c>
      <c r="E21" s="21">
        <f t="shared" ca="1" si="2"/>
        <v>0.12924857022452413</v>
      </c>
      <c r="F21" s="21">
        <f t="shared" ca="1" si="2"/>
        <v>0.15391805000595779</v>
      </c>
      <c r="O21" s="2">
        <v>18</v>
      </c>
      <c r="P21" s="25">
        <v>85262447.451340318</v>
      </c>
      <c r="Q21" s="25">
        <v>35165612.775162995</v>
      </c>
      <c r="R21" s="25">
        <v>-213915224.49017316</v>
      </c>
      <c r="S21" s="25">
        <v>-198737646.64159238</v>
      </c>
      <c r="T21" s="25">
        <v>-142241800.56158286</v>
      </c>
      <c r="V21" s="2">
        <v>18</v>
      </c>
      <c r="W21" s="25">
        <v>618628715.2920754</v>
      </c>
      <c r="X21" s="25">
        <v>782110174.17912936</v>
      </c>
      <c r="Y21" s="25">
        <v>48298149.36253643</v>
      </c>
      <c r="Z21" s="25">
        <v>870224841.74132991</v>
      </c>
      <c r="AA21" s="25">
        <v>577310097.57486749</v>
      </c>
      <c r="AC21" s="2">
        <v>18</v>
      </c>
      <c r="AD21" s="25">
        <v>209254973.16414487</v>
      </c>
      <c r="AE21" s="25">
        <v>186373181.46788836</v>
      </c>
      <c r="AF21" s="25">
        <v>366575314.87457418</v>
      </c>
      <c r="AG21" s="25">
        <v>489273524.36111188</v>
      </c>
      <c r="AH21" s="25">
        <v>416623442.205405</v>
      </c>
      <c r="AJ21" s="42">
        <v>0.85</v>
      </c>
      <c r="AK21" s="54">
        <f t="shared" si="0"/>
        <v>417307551.67692208</v>
      </c>
    </row>
    <row r="22" spans="1:37" x14ac:dyDescent="0.4">
      <c r="A22" s="15" t="s">
        <v>9</v>
      </c>
      <c r="B22" s="19">
        <f ca="1">B19*B21</f>
        <v>207935.10703490223</v>
      </c>
      <c r="C22" s="19">
        <f t="shared" ref="C22:F22" ca="1" si="3">C19*C21</f>
        <v>252407.47009199442</v>
      </c>
      <c r="D22" s="19">
        <f t="shared" ca="1" si="3"/>
        <v>308538.42870472901</v>
      </c>
      <c r="E22" s="19">
        <f t="shared" ca="1" si="3"/>
        <v>366593.65442724404</v>
      </c>
      <c r="F22" s="20">
        <f t="shared" ca="1" si="3"/>
        <v>456916.88759932696</v>
      </c>
      <c r="I22" s="56" t="s">
        <v>43</v>
      </c>
      <c r="J22" s="56"/>
      <c r="K22" s="56"/>
      <c r="L22" s="56"/>
      <c r="M22" s="56"/>
      <c r="O22" s="2">
        <v>19</v>
      </c>
      <c r="P22" s="25">
        <v>-25873946.508997083</v>
      </c>
      <c r="Q22" s="25">
        <v>-343510377.67559332</v>
      </c>
      <c r="R22" s="25">
        <v>-250562180.26330757</v>
      </c>
      <c r="S22" s="25">
        <v>-441648861.62882638</v>
      </c>
      <c r="T22" s="25">
        <v>-533492962.20232642</v>
      </c>
      <c r="V22" s="2">
        <v>19</v>
      </c>
      <c r="W22" s="25">
        <v>224262089.92439711</v>
      </c>
      <c r="X22" s="25">
        <v>799621442.76565862</v>
      </c>
      <c r="Y22" s="25">
        <v>428391483.04237127</v>
      </c>
      <c r="Z22" s="25">
        <v>61849535.74654299</v>
      </c>
      <c r="AA22" s="25">
        <v>891584378.43638945</v>
      </c>
      <c r="AC22" s="2">
        <v>19</v>
      </c>
      <c r="AD22" s="25">
        <v>525712442.55739093</v>
      </c>
      <c r="AE22" s="25">
        <v>56250783.957896113</v>
      </c>
      <c r="AF22" s="25">
        <v>1044202.444745183</v>
      </c>
      <c r="AG22" s="25">
        <v>303187223.9335469</v>
      </c>
      <c r="AH22" s="25">
        <v>130570880.58198714</v>
      </c>
      <c r="AJ22" s="42">
        <v>0.9</v>
      </c>
      <c r="AK22" s="54">
        <f t="shared" si="0"/>
        <v>477691864.71166879</v>
      </c>
    </row>
    <row r="23" spans="1:37" x14ac:dyDescent="0.4">
      <c r="A23" s="15"/>
      <c r="B23" s="19"/>
      <c r="C23" s="19"/>
      <c r="D23" s="19"/>
      <c r="E23" s="19"/>
      <c r="F23" s="20"/>
      <c r="J23" s="43" t="s">
        <v>39</v>
      </c>
      <c r="K23" s="1" t="s">
        <v>40</v>
      </c>
      <c r="L23" s="1" t="s">
        <v>41</v>
      </c>
      <c r="M23" s="1" t="s">
        <v>42</v>
      </c>
      <c r="O23" s="2">
        <v>20</v>
      </c>
      <c r="P23" s="25">
        <v>-53071743.300824761</v>
      </c>
      <c r="Q23" s="25">
        <v>-73006823.625090182</v>
      </c>
      <c r="R23" s="25">
        <v>52754894.343187392</v>
      </c>
      <c r="S23" s="25">
        <v>-192043810.97853655</v>
      </c>
      <c r="T23" s="25">
        <v>-321765737.54260921</v>
      </c>
      <c r="V23" s="2">
        <v>20</v>
      </c>
      <c r="W23" s="25">
        <v>478219771.36447698</v>
      </c>
      <c r="X23" s="25">
        <v>521132843.70297462</v>
      </c>
      <c r="Y23" s="25">
        <v>594620614.30248785</v>
      </c>
      <c r="Z23" s="25">
        <v>957469435.71508837</v>
      </c>
      <c r="AA23" s="25">
        <v>102278363.39641562</v>
      </c>
      <c r="AC23" s="2">
        <v>20</v>
      </c>
      <c r="AD23" s="25">
        <v>596475419.44594574</v>
      </c>
      <c r="AE23" s="25">
        <v>662280838.877774</v>
      </c>
      <c r="AF23" s="25">
        <v>-28899863.954252839</v>
      </c>
      <c r="AG23" s="25">
        <v>-111873480.924245</v>
      </c>
      <c r="AH23" s="25">
        <v>406461424.21567571</v>
      </c>
      <c r="AJ23" s="42">
        <v>0.95</v>
      </c>
      <c r="AK23" s="54">
        <f t="shared" si="0"/>
        <v>575269966.56863904</v>
      </c>
    </row>
    <row r="24" spans="1:37" x14ac:dyDescent="0.4">
      <c r="A24" s="15" t="s">
        <v>11</v>
      </c>
      <c r="B24" s="26">
        <f ca="1">B22*$B$6*12</f>
        <v>324378766.97444749</v>
      </c>
      <c r="C24" s="26">
        <f t="shared" ref="C24:F24" ca="1" si="4">C22*$B$6*12</f>
        <v>393755653.34351128</v>
      </c>
      <c r="D24" s="26">
        <f t="shared" ca="1" si="4"/>
        <v>481319948.77937722</v>
      </c>
      <c r="E24" s="26">
        <f t="shared" ca="1" si="4"/>
        <v>571886100.9065007</v>
      </c>
      <c r="F24" s="27">
        <f t="shared" ca="1" si="4"/>
        <v>712790344.65495002</v>
      </c>
      <c r="H24" s="33" t="s">
        <v>30</v>
      </c>
      <c r="I24" s="38" t="s">
        <v>22</v>
      </c>
      <c r="J24" s="41">
        <v>0.15</v>
      </c>
      <c r="K24" s="41">
        <v>0.15</v>
      </c>
      <c r="L24" s="41">
        <v>0.15</v>
      </c>
      <c r="M24" s="41">
        <v>0.15</v>
      </c>
      <c r="O24" s="2">
        <v>21</v>
      </c>
      <c r="P24" s="25">
        <v>-231305557.06204015</v>
      </c>
      <c r="Q24" s="25">
        <v>-111694245.31721097</v>
      </c>
      <c r="R24" s="25">
        <v>-78074768.065853715</v>
      </c>
      <c r="S24" s="25">
        <v>75212388.059773386</v>
      </c>
      <c r="T24" s="25">
        <v>-328722206.42078578</v>
      </c>
      <c r="V24" s="2">
        <v>21</v>
      </c>
      <c r="W24" s="25">
        <v>238335499.12834275</v>
      </c>
      <c r="X24" s="25">
        <v>166200925.8313573</v>
      </c>
      <c r="Y24" s="25">
        <v>708173401.54025245</v>
      </c>
      <c r="Z24" s="25">
        <v>284004344.00572902</v>
      </c>
      <c r="AA24" s="25">
        <v>494189334.92274117</v>
      </c>
      <c r="AC24" s="2">
        <v>21</v>
      </c>
      <c r="AD24" s="25">
        <v>-255860941.67674327</v>
      </c>
      <c r="AE24" s="25">
        <v>95575512.091376662</v>
      </c>
      <c r="AF24" s="25">
        <v>193636612.54371738</v>
      </c>
      <c r="AG24" s="25">
        <v>266772544.02988124</v>
      </c>
      <c r="AH24" s="25">
        <v>324580327.11935735</v>
      </c>
      <c r="AJ24" s="42">
        <v>1</v>
      </c>
      <c r="AK24" s="54">
        <f t="shared" si="0"/>
        <v>1018058875.0745971</v>
      </c>
    </row>
    <row r="25" spans="1:37" ht="15.4" thickBot="1" x14ac:dyDescent="0.45">
      <c r="A25" s="22" t="s">
        <v>13</v>
      </c>
      <c r="B25" s="28">
        <f ca="1">B22*$B$7*12</f>
        <v>99808851.376753062</v>
      </c>
      <c r="C25" s="28">
        <f t="shared" ref="C25:F25" ca="1" si="5">C22*$B$7*12</f>
        <v>121155585.64415732</v>
      </c>
      <c r="D25" s="28">
        <f t="shared" ca="1" si="5"/>
        <v>148098445.77826995</v>
      </c>
      <c r="E25" s="28">
        <f t="shared" ca="1" si="5"/>
        <v>175964954.12507713</v>
      </c>
      <c r="F25" s="29">
        <f t="shared" ca="1" si="5"/>
        <v>219320106.04767692</v>
      </c>
      <c r="H25" s="35"/>
      <c r="I25" s="38" t="s">
        <v>31</v>
      </c>
      <c r="J25" s="41">
        <v>0.25</v>
      </c>
      <c r="K25" s="41">
        <v>0.25</v>
      </c>
      <c r="L25" s="41">
        <v>0.25</v>
      </c>
      <c r="M25" s="41">
        <v>0.25</v>
      </c>
      <c r="O25" s="2">
        <v>22</v>
      </c>
      <c r="P25" s="25">
        <v>-213296353.45049804</v>
      </c>
      <c r="Q25" s="25">
        <v>-150499665.42860061</v>
      </c>
      <c r="R25" s="25">
        <v>-198997801.00933892</v>
      </c>
      <c r="S25" s="25">
        <v>-155081228.41350394</v>
      </c>
      <c r="T25" s="25">
        <v>-258539070.1023832</v>
      </c>
      <c r="V25" s="2">
        <v>22</v>
      </c>
      <c r="W25" s="25">
        <v>727959211.92360282</v>
      </c>
      <c r="X25" s="25">
        <v>750482690.13035715</v>
      </c>
      <c r="Y25" s="25">
        <v>698439764.97791731</v>
      </c>
      <c r="Z25" s="25">
        <v>1122731452.5617359</v>
      </c>
      <c r="AA25" s="25">
        <v>640134608.8116318</v>
      </c>
      <c r="AC25" s="2">
        <v>22</v>
      </c>
      <c r="AD25" s="25">
        <v>236018983.93874502</v>
      </c>
      <c r="AE25" s="25">
        <v>316417460.72094226</v>
      </c>
      <c r="AF25" s="25">
        <v>587390948.58008707</v>
      </c>
      <c r="AG25" s="25">
        <v>376504308.39958513</v>
      </c>
      <c r="AH25" s="25">
        <v>90047271.947467804</v>
      </c>
    </row>
    <row r="26" spans="1:37" ht="15.4" thickTop="1" x14ac:dyDescent="0.4">
      <c r="A26" s="23" t="s">
        <v>14</v>
      </c>
      <c r="B26" s="30">
        <f ca="1">B24-B25</f>
        <v>224569915.59769443</v>
      </c>
      <c r="C26" s="30">
        <f t="shared" ref="C26:F26" ca="1" si="6">C24-C25</f>
        <v>272600067.69935393</v>
      </c>
      <c r="D26" s="30">
        <f t="shared" ca="1" si="6"/>
        <v>333221503.00110728</v>
      </c>
      <c r="E26" s="30">
        <f t="shared" ca="1" si="6"/>
        <v>395921146.78142357</v>
      </c>
      <c r="F26" s="31">
        <f t="shared" ca="1" si="6"/>
        <v>493470238.6072731</v>
      </c>
      <c r="H26" s="35"/>
      <c r="I26" s="38" t="s">
        <v>32</v>
      </c>
      <c r="J26" s="41">
        <v>0.2</v>
      </c>
      <c r="K26" s="41">
        <v>0.2</v>
      </c>
      <c r="L26" s="41">
        <v>0.2</v>
      </c>
      <c r="M26" s="41">
        <v>0.2</v>
      </c>
      <c r="O26" s="2">
        <v>23</v>
      </c>
      <c r="P26" s="25">
        <v>-97529078.640207827</v>
      </c>
      <c r="Q26" s="25">
        <v>-565595484.52187598</v>
      </c>
      <c r="R26" s="25">
        <v>-181626715.98485428</v>
      </c>
      <c r="S26" s="25">
        <v>-25359838.288046122</v>
      </c>
      <c r="T26" s="25">
        <v>-129630082.66395825</v>
      </c>
      <c r="V26" s="2">
        <v>23</v>
      </c>
      <c r="W26" s="25">
        <v>51043286.827364057</v>
      </c>
      <c r="X26" s="25">
        <v>660670700.28337717</v>
      </c>
      <c r="Y26" s="25">
        <v>420106123.1271283</v>
      </c>
      <c r="Z26" s="25">
        <v>302164713.28242993</v>
      </c>
      <c r="AA26" s="25">
        <v>543747250.115237</v>
      </c>
      <c r="AC26" s="2">
        <v>23</v>
      </c>
      <c r="AD26" s="25">
        <v>71916870.010006785</v>
      </c>
      <c r="AE26" s="25">
        <v>445316451.60151374</v>
      </c>
      <c r="AF26" s="25">
        <v>176048848.58841932</v>
      </c>
      <c r="AG26" s="25">
        <v>555211743.72395551</v>
      </c>
      <c r="AH26" s="25">
        <v>196101010.45190752</v>
      </c>
    </row>
    <row r="27" spans="1:37" x14ac:dyDescent="0.4">
      <c r="A27" s="24"/>
      <c r="B27" s="25"/>
      <c r="C27" s="25"/>
      <c r="D27" s="25"/>
      <c r="E27" s="25"/>
      <c r="F27" s="25"/>
      <c r="H27" s="35"/>
      <c r="I27" s="38" t="s">
        <v>33</v>
      </c>
      <c r="J27" s="39">
        <f ca="1">RAND()</f>
        <v>0.18311430350645364</v>
      </c>
      <c r="K27" s="39">
        <f ca="1">RAND()</f>
        <v>0.20521686051551502</v>
      </c>
      <c r="L27" s="39">
        <f ca="1">RAND()</f>
        <v>1.2976894538893391E-2</v>
      </c>
      <c r="M27" s="39">
        <f ca="1">RAND()</f>
        <v>0.33404673899366455</v>
      </c>
      <c r="O27" s="2">
        <v>24</v>
      </c>
      <c r="P27" s="25">
        <v>-208556880.81487209</v>
      </c>
      <c r="Q27" s="25">
        <v>-287122848.12209088</v>
      </c>
      <c r="R27" s="25">
        <v>-51553090.338434815</v>
      </c>
      <c r="S27" s="25">
        <v>-300902584.31202996</v>
      </c>
      <c r="T27" s="25">
        <v>-68981675.864658713</v>
      </c>
      <c r="V27" s="2">
        <v>24</v>
      </c>
      <c r="W27" s="25">
        <v>250379894.60451272</v>
      </c>
      <c r="X27" s="25">
        <v>725801749.88697743</v>
      </c>
      <c r="Y27" s="25">
        <v>496142238.69994938</v>
      </c>
      <c r="Z27" s="25">
        <v>760386808.91722703</v>
      </c>
      <c r="AA27" s="25">
        <v>244243318.72300065</v>
      </c>
      <c r="AC27" s="2">
        <v>24</v>
      </c>
      <c r="AD27" s="25">
        <v>146731461.3067596</v>
      </c>
      <c r="AE27" s="25">
        <v>-18920415.988512635</v>
      </c>
      <c r="AF27" s="25">
        <v>84671534.045773506</v>
      </c>
      <c r="AG27" s="25">
        <v>87587903.165743113</v>
      </c>
      <c r="AH27" s="25">
        <v>-75030006.855490565</v>
      </c>
    </row>
    <row r="28" spans="1:37" x14ac:dyDescent="0.4">
      <c r="A28" s="24" t="s">
        <v>19</v>
      </c>
      <c r="B28" s="48">
        <f ca="1">B26-B13</f>
        <v>-519343821.64953315</v>
      </c>
      <c r="C28" s="49">
        <f ca="1">B28+C26</f>
        <v>-246743753.95017922</v>
      </c>
      <c r="D28" s="51">
        <f t="shared" ref="D28:F28" ca="1" si="7">C28+D26</f>
        <v>86477749.050928056</v>
      </c>
      <c r="E28" s="49">
        <f t="shared" ca="1" si="7"/>
        <v>482398895.83235162</v>
      </c>
      <c r="F28" s="52">
        <f t="shared" ca="1" si="7"/>
        <v>975869134.43962479</v>
      </c>
      <c r="H28" s="35"/>
      <c r="I28" s="38" t="s">
        <v>34</v>
      </c>
      <c r="J28" s="40">
        <f>(J26-J24)/(J25-J24)</f>
        <v>0.50000000000000011</v>
      </c>
      <c r="K28" s="40">
        <f>(K26-K24)/(K25-K24)</f>
        <v>0.50000000000000011</v>
      </c>
      <c r="L28" s="40">
        <f>(L26-L24)/(L25-L24)</f>
        <v>0.50000000000000011</v>
      </c>
      <c r="M28" s="40">
        <f>(M26-M24)/(M25-M24)</f>
        <v>0.50000000000000011</v>
      </c>
      <c r="O28" s="2">
        <v>25</v>
      </c>
      <c r="P28" s="25">
        <v>-231075257.23394561</v>
      </c>
      <c r="Q28" s="25">
        <v>-149072247.52381939</v>
      </c>
      <c r="R28" s="25">
        <v>-318644612.96177197</v>
      </c>
      <c r="S28" s="25">
        <v>-372993832.70486343</v>
      </c>
      <c r="T28" s="25">
        <v>-269680092.1145767</v>
      </c>
      <c r="V28" s="2">
        <v>25</v>
      </c>
      <c r="W28" s="25">
        <v>657473718.61867642</v>
      </c>
      <c r="X28" s="25">
        <v>1044809269.3437552</v>
      </c>
      <c r="Y28" s="25">
        <v>260437525.14869031</v>
      </c>
      <c r="Z28" s="25">
        <v>465507828.29150259</v>
      </c>
      <c r="AA28" s="25">
        <v>533833294.56486142</v>
      </c>
      <c r="AC28" s="2">
        <v>25</v>
      </c>
      <c r="AD28" s="25">
        <v>92282892.649476528</v>
      </c>
      <c r="AE28" s="25">
        <v>321269161.85513628</v>
      </c>
      <c r="AF28" s="25">
        <v>294957559.77153492</v>
      </c>
      <c r="AG28" s="25">
        <v>421711695.07004595</v>
      </c>
      <c r="AH28" s="25">
        <v>-292492172.01526511</v>
      </c>
    </row>
    <row r="29" spans="1:37" x14ac:dyDescent="0.4">
      <c r="A29" s="24"/>
      <c r="B29" s="50"/>
      <c r="C29" s="50"/>
      <c r="D29" s="50"/>
      <c r="E29" s="50"/>
      <c r="F29" s="50"/>
      <c r="O29" s="2">
        <v>26</v>
      </c>
      <c r="P29" s="25">
        <v>105392895.01962787</v>
      </c>
      <c r="Q29" s="25">
        <v>-181239602.30647355</v>
      </c>
      <c r="R29" s="25">
        <v>-230200593.01030311</v>
      </c>
      <c r="S29" s="25">
        <v>-241681250.04284143</v>
      </c>
      <c r="T29" s="25">
        <v>46811240.173182935</v>
      </c>
      <c r="V29" s="2">
        <v>26</v>
      </c>
      <c r="W29" s="25">
        <v>57875404.650024176</v>
      </c>
      <c r="X29" s="25">
        <v>252237818.36007917</v>
      </c>
      <c r="Y29" s="25">
        <v>775437104.29165912</v>
      </c>
      <c r="Z29" s="25">
        <v>558587001.91055322</v>
      </c>
      <c r="AA29" s="25">
        <v>512790096.95990229</v>
      </c>
      <c r="AC29" s="2">
        <v>26</v>
      </c>
      <c r="AD29" s="25">
        <v>-42604776.297927618</v>
      </c>
      <c r="AE29" s="25">
        <v>468149651.29015565</v>
      </c>
      <c r="AF29" s="25">
        <v>235254057.86494207</v>
      </c>
      <c r="AG29" s="25">
        <v>539282528.53527391</v>
      </c>
      <c r="AH29" s="25">
        <v>132210058.4291383</v>
      </c>
    </row>
    <row r="30" spans="1:37" x14ac:dyDescent="0.4">
      <c r="A30" s="24" t="s">
        <v>15</v>
      </c>
      <c r="B30" s="53">
        <f ca="1">NPV(B8,B26:F26)-B13</f>
        <v>550066189.46827853</v>
      </c>
      <c r="C30" s="50"/>
      <c r="D30" s="50"/>
      <c r="E30" s="50"/>
      <c r="F30" s="50"/>
      <c r="I30" s="24"/>
      <c r="O30" s="2">
        <v>27</v>
      </c>
      <c r="P30" s="25">
        <v>25994969.314341724</v>
      </c>
      <c r="Q30" s="25">
        <v>-161969443.29564035</v>
      </c>
      <c r="R30" s="25">
        <v>-55179714.630254686</v>
      </c>
      <c r="S30" s="25">
        <v>-283195087.32286382</v>
      </c>
      <c r="T30" s="25">
        <v>-466660815.49677026</v>
      </c>
      <c r="V30" s="2">
        <v>27</v>
      </c>
      <c r="W30" s="25">
        <v>479650774.88730395</v>
      </c>
      <c r="X30" s="25">
        <v>817103588.09293878</v>
      </c>
      <c r="Y30" s="25">
        <v>448333701.27167845</v>
      </c>
      <c r="Z30" s="25">
        <v>262017676.72688866</v>
      </c>
      <c r="AA30" s="25">
        <v>430969163.88689065</v>
      </c>
      <c r="AC30" s="2">
        <v>27</v>
      </c>
      <c r="AD30" s="25">
        <v>26597806.43559134</v>
      </c>
      <c r="AE30" s="25">
        <v>-250564362.03422618</v>
      </c>
      <c r="AF30" s="25">
        <v>150502288.52750194</v>
      </c>
      <c r="AG30" s="25">
        <v>185077658.45841098</v>
      </c>
      <c r="AH30" s="25">
        <v>96620478.432917595</v>
      </c>
    </row>
    <row r="31" spans="1:37" x14ac:dyDescent="0.4">
      <c r="B31" s="50"/>
      <c r="C31" s="50"/>
      <c r="D31" s="50"/>
      <c r="E31" s="50"/>
      <c r="F31" s="50"/>
      <c r="O31" s="2">
        <v>28</v>
      </c>
      <c r="P31" s="25">
        <v>-204871460.21981055</v>
      </c>
      <c r="Q31" s="25">
        <v>-115583144.58308524</v>
      </c>
      <c r="R31" s="25">
        <v>-64306234.224172771</v>
      </c>
      <c r="S31" s="25">
        <v>120728888.35705733</v>
      </c>
      <c r="T31" s="25">
        <v>-281237990.25705969</v>
      </c>
      <c r="V31" s="2">
        <v>28</v>
      </c>
      <c r="W31" s="25">
        <v>629593846.67518723</v>
      </c>
      <c r="X31" s="25">
        <v>466388243.06275821</v>
      </c>
      <c r="Y31" s="25">
        <v>128421588.24214745</v>
      </c>
      <c r="Z31" s="25">
        <v>266470903.03056234</v>
      </c>
      <c r="AA31" s="25">
        <v>520075743.65786284</v>
      </c>
      <c r="AC31" s="2">
        <v>28</v>
      </c>
      <c r="AD31" s="25">
        <v>536887649.548352</v>
      </c>
      <c r="AE31" s="25">
        <v>324693548.53690171</v>
      </c>
      <c r="AF31" s="25">
        <v>-131725106.57001221</v>
      </c>
      <c r="AG31" s="25">
        <v>428090444.6759665</v>
      </c>
      <c r="AH31" s="25">
        <v>104973767.06700039</v>
      </c>
    </row>
    <row r="32" spans="1:37" x14ac:dyDescent="0.4">
      <c r="I32" s="42"/>
      <c r="J32" s="55"/>
      <c r="O32" s="2">
        <v>29</v>
      </c>
      <c r="P32" s="25">
        <v>-110243532.89084506</v>
      </c>
      <c r="Q32" s="25">
        <v>-104140856.51745117</v>
      </c>
      <c r="R32" s="25">
        <v>-552081922.91441905</v>
      </c>
      <c r="S32" s="25">
        <v>-139244384.30321899</v>
      </c>
      <c r="T32" s="25">
        <v>-374102572.92599505</v>
      </c>
      <c r="V32" s="2">
        <v>29</v>
      </c>
      <c r="W32" s="25">
        <v>37884833.715438366</v>
      </c>
      <c r="X32" s="25">
        <v>388250299.45429152</v>
      </c>
      <c r="Y32" s="25">
        <v>667972879.66339302</v>
      </c>
      <c r="Z32" s="25">
        <v>294310530.40386409</v>
      </c>
      <c r="AA32" s="25">
        <v>321477590.68001622</v>
      </c>
      <c r="AC32" s="2">
        <v>29</v>
      </c>
      <c r="AD32" s="25">
        <v>493220502.59610164</v>
      </c>
      <c r="AE32" s="25">
        <v>199495794.06851304</v>
      </c>
      <c r="AF32" s="25">
        <v>271150249.80838358</v>
      </c>
      <c r="AG32" s="25">
        <v>167085951.42171121</v>
      </c>
      <c r="AH32" s="25">
        <v>-30150672.834879518</v>
      </c>
    </row>
    <row r="33" spans="9:34" x14ac:dyDescent="0.4">
      <c r="I33" s="42"/>
      <c r="J33" s="55"/>
      <c r="O33" s="2">
        <v>30</v>
      </c>
      <c r="P33" s="25">
        <v>-183754523.82781702</v>
      </c>
      <c r="Q33" s="25">
        <v>-177287249.69734535</v>
      </c>
      <c r="R33" s="25">
        <v>-263002593.5525322</v>
      </c>
      <c r="S33" s="25">
        <v>-303847256.75075686</v>
      </c>
      <c r="T33" s="25">
        <v>50424077.105514109</v>
      </c>
      <c r="V33" s="2">
        <v>30</v>
      </c>
      <c r="W33" s="25">
        <v>305167884.82784247</v>
      </c>
      <c r="X33" s="25">
        <v>305254273.3309148</v>
      </c>
      <c r="Y33" s="25">
        <v>841672502.43908954</v>
      </c>
      <c r="Z33" s="25">
        <v>740628602.87462044</v>
      </c>
      <c r="AA33" s="25">
        <v>1137046002.1829989</v>
      </c>
      <c r="AC33" s="2">
        <v>30</v>
      </c>
      <c r="AD33" s="25">
        <v>344692875.07565117</v>
      </c>
      <c r="AE33" s="25">
        <v>209081044.89542937</v>
      </c>
      <c r="AF33" s="25">
        <v>254579844.33755994</v>
      </c>
      <c r="AG33" s="25">
        <v>214048872.05969739</v>
      </c>
      <c r="AH33" s="25">
        <v>-78148886.977457166</v>
      </c>
    </row>
    <row r="34" spans="9:34" x14ac:dyDescent="0.4">
      <c r="I34" s="42"/>
      <c r="J34" s="55"/>
      <c r="O34" s="2">
        <v>31</v>
      </c>
      <c r="P34" s="25">
        <v>-530939590.62494075</v>
      </c>
      <c r="Q34" s="25">
        <v>-211475677.60870612</v>
      </c>
      <c r="R34" s="25">
        <v>-406332599.82296777</v>
      </c>
      <c r="S34" s="25">
        <v>-138949169.18793255</v>
      </c>
      <c r="T34" s="25">
        <v>-133004154.90546322</v>
      </c>
      <c r="V34" s="2">
        <v>31</v>
      </c>
      <c r="W34" s="25">
        <v>972935918.60415769</v>
      </c>
      <c r="X34" s="25">
        <v>403656988.07357341</v>
      </c>
      <c r="Y34" s="25">
        <v>229732867.4747439</v>
      </c>
      <c r="Z34" s="25">
        <v>829317252.65223289</v>
      </c>
      <c r="AA34" s="25">
        <v>1043454619.8102623</v>
      </c>
      <c r="AC34" s="2">
        <v>31</v>
      </c>
      <c r="AD34" s="25">
        <v>-24423495.324327111</v>
      </c>
      <c r="AE34" s="25">
        <v>363155304.15445876</v>
      </c>
      <c r="AF34" s="25">
        <v>131043460.15343201</v>
      </c>
      <c r="AG34" s="25">
        <v>303955949.68848014</v>
      </c>
      <c r="AH34" s="25">
        <v>370584500.3964026</v>
      </c>
    </row>
    <row r="35" spans="9:34" x14ac:dyDescent="0.4">
      <c r="I35" s="42"/>
      <c r="J35" s="55"/>
      <c r="O35" s="2">
        <v>32</v>
      </c>
      <c r="P35" s="25">
        <v>-118685915.09715131</v>
      </c>
      <c r="Q35" s="25">
        <v>36895096.547811747</v>
      </c>
      <c r="R35" s="25">
        <v>-149443769.00650954</v>
      </c>
      <c r="S35" s="25">
        <v>-366171528.85833883</v>
      </c>
      <c r="T35" s="25">
        <v>-325625621.86487687</v>
      </c>
      <c r="V35" s="2">
        <v>32</v>
      </c>
      <c r="W35" s="25">
        <v>627363283.81577003</v>
      </c>
      <c r="X35" s="25">
        <v>635431466.32195854</v>
      </c>
      <c r="Y35" s="25">
        <v>266196723.87061068</v>
      </c>
      <c r="Z35" s="25">
        <v>622135586.75861382</v>
      </c>
      <c r="AA35" s="25">
        <v>547833164.84832883</v>
      </c>
      <c r="AC35" s="2">
        <v>32</v>
      </c>
      <c r="AD35" s="25">
        <v>237411339.02125371</v>
      </c>
      <c r="AE35" s="25">
        <v>322899564.72878933</v>
      </c>
      <c r="AF35" s="25">
        <v>242515685.51023853</v>
      </c>
      <c r="AG35" s="25">
        <v>-88673791.48794961</v>
      </c>
      <c r="AH35" s="25">
        <v>118551266.31256592</v>
      </c>
    </row>
    <row r="36" spans="9:34" x14ac:dyDescent="0.4">
      <c r="I36" s="42"/>
      <c r="J36" s="55"/>
      <c r="O36" s="2">
        <v>33</v>
      </c>
      <c r="P36" s="25">
        <v>-55101991.154801369</v>
      </c>
      <c r="Q36" s="25">
        <v>70826054.13352263</v>
      </c>
      <c r="R36" s="25">
        <v>-304564253.3627972</v>
      </c>
      <c r="S36" s="25">
        <v>-203002913.10968965</v>
      </c>
      <c r="T36" s="25">
        <v>-28551567.315761447</v>
      </c>
      <c r="V36" s="2">
        <v>33</v>
      </c>
      <c r="W36" s="25">
        <v>330229803.32614636</v>
      </c>
      <c r="X36" s="25">
        <v>111603905.02827665</v>
      </c>
      <c r="Y36" s="25">
        <v>642488047.07558656</v>
      </c>
      <c r="Z36" s="25">
        <v>361320585.70744228</v>
      </c>
      <c r="AA36" s="25">
        <v>473284322.20583624</v>
      </c>
      <c r="AC36" s="2">
        <v>33</v>
      </c>
      <c r="AD36" s="25">
        <v>374834787.89435256</v>
      </c>
      <c r="AE36" s="25">
        <v>249314390.57142293</v>
      </c>
      <c r="AF36" s="25">
        <v>202651346.3062036</v>
      </c>
      <c r="AG36" s="25">
        <v>585679782.5344795</v>
      </c>
      <c r="AH36" s="25">
        <v>301600354.69095576</v>
      </c>
    </row>
    <row r="37" spans="9:34" x14ac:dyDescent="0.4">
      <c r="I37" s="42"/>
      <c r="J37" s="55"/>
      <c r="O37" s="2">
        <v>34</v>
      </c>
      <c r="P37" s="25">
        <v>89220080.217105031</v>
      </c>
      <c r="Q37" s="25">
        <v>-45488847.252028942</v>
      </c>
      <c r="R37" s="25">
        <v>-252935904.08304554</v>
      </c>
      <c r="S37" s="25">
        <v>-283573488.61413872</v>
      </c>
      <c r="T37" s="25">
        <v>-181890113.87787241</v>
      </c>
      <c r="V37" s="2">
        <v>34</v>
      </c>
      <c r="W37" s="25">
        <v>682022892.48086381</v>
      </c>
      <c r="X37" s="25">
        <v>655834658.86534095</v>
      </c>
      <c r="Y37" s="25">
        <v>920668425.79579163</v>
      </c>
      <c r="Z37" s="25">
        <v>436683267.92543715</v>
      </c>
      <c r="AA37" s="25">
        <v>414249477.17200452</v>
      </c>
      <c r="AC37" s="2">
        <v>34</v>
      </c>
      <c r="AD37" s="25">
        <v>421780281.34239054</v>
      </c>
      <c r="AE37" s="25">
        <v>244887250.42106938</v>
      </c>
      <c r="AF37" s="25">
        <v>300771778.89999533</v>
      </c>
      <c r="AG37" s="25">
        <v>648529391.34473658</v>
      </c>
      <c r="AH37" s="25">
        <v>239779743.99885595</v>
      </c>
    </row>
    <row r="38" spans="9:34" x14ac:dyDescent="0.4">
      <c r="I38" s="42"/>
      <c r="J38" s="55"/>
      <c r="O38" s="2">
        <v>35</v>
      </c>
      <c r="P38" s="25">
        <v>-281714948.66779572</v>
      </c>
      <c r="Q38" s="25">
        <v>-149234818.52312976</v>
      </c>
      <c r="R38" s="25">
        <v>-23641175.821455717</v>
      </c>
      <c r="S38" s="25">
        <v>31725031.205557585</v>
      </c>
      <c r="T38" s="25">
        <v>-157198771.97495914</v>
      </c>
      <c r="V38" s="2">
        <v>35</v>
      </c>
      <c r="W38" s="25">
        <v>405584544.50885308</v>
      </c>
      <c r="X38" s="25">
        <v>450248441.83194965</v>
      </c>
      <c r="Y38" s="25">
        <v>795917164.27062142</v>
      </c>
      <c r="Z38" s="25">
        <v>359720156.98740518</v>
      </c>
      <c r="AA38" s="25">
        <v>326810290.88557833</v>
      </c>
      <c r="AC38" s="2">
        <v>35</v>
      </c>
      <c r="AD38" s="25">
        <v>80075811.284127116</v>
      </c>
      <c r="AE38" s="25">
        <v>720529065.49706328</v>
      </c>
      <c r="AF38" s="25">
        <v>374351894.35056901</v>
      </c>
      <c r="AG38" s="25">
        <v>-39005164.832053423</v>
      </c>
      <c r="AH38" s="25">
        <v>138225173.89974117</v>
      </c>
    </row>
    <row r="39" spans="9:34" x14ac:dyDescent="0.4">
      <c r="I39" s="42"/>
      <c r="J39" s="55"/>
      <c r="O39" s="2">
        <v>36</v>
      </c>
      <c r="P39" s="25">
        <v>-220550877.84195578</v>
      </c>
      <c r="Q39" s="25">
        <v>5328822.4899873734</v>
      </c>
      <c r="R39" s="25">
        <v>-434184520.0736469</v>
      </c>
      <c r="S39" s="25">
        <v>-271654111.49859297</v>
      </c>
      <c r="T39" s="25">
        <v>141043274.54346108</v>
      </c>
      <c r="V39" s="2">
        <v>36</v>
      </c>
      <c r="W39" s="25">
        <v>746633624.54669976</v>
      </c>
      <c r="X39" s="25">
        <v>721121616.12236738</v>
      </c>
      <c r="Y39" s="25">
        <v>635180558.76288331</v>
      </c>
      <c r="Z39" s="25">
        <v>332644594.05699527</v>
      </c>
      <c r="AA39" s="25">
        <v>611574848.00345516</v>
      </c>
      <c r="AC39" s="2">
        <v>36</v>
      </c>
      <c r="AD39" s="25">
        <v>-84070341.755358815</v>
      </c>
      <c r="AE39" s="25">
        <v>668271696.32458758</v>
      </c>
      <c r="AF39" s="25">
        <v>351782296.59103656</v>
      </c>
      <c r="AG39" s="25">
        <v>245214077.67537415</v>
      </c>
      <c r="AH39" s="25">
        <v>-62437715.71334517</v>
      </c>
    </row>
    <row r="40" spans="9:34" x14ac:dyDescent="0.4">
      <c r="I40" s="42"/>
      <c r="J40" s="55"/>
      <c r="O40" s="2">
        <v>37</v>
      </c>
      <c r="P40" s="25">
        <v>-113155078.63616672</v>
      </c>
      <c r="Q40" s="25">
        <v>-108044005.25727093</v>
      </c>
      <c r="R40" s="25">
        <v>-288784708.0211485</v>
      </c>
      <c r="S40" s="25">
        <v>85959415.095501661</v>
      </c>
      <c r="T40" s="25">
        <v>-148759917.87252069</v>
      </c>
      <c r="V40" s="2">
        <v>37</v>
      </c>
      <c r="W40" s="25">
        <v>241553837.096791</v>
      </c>
      <c r="X40" s="25">
        <v>699007050.71208477</v>
      </c>
      <c r="Y40" s="25">
        <v>545708084.884727</v>
      </c>
      <c r="Z40" s="25">
        <v>771000738.65402484</v>
      </c>
      <c r="AA40" s="25">
        <v>543570183.74870658</v>
      </c>
      <c r="AC40" s="2">
        <v>37</v>
      </c>
      <c r="AD40" s="25">
        <v>29742567.011086822</v>
      </c>
      <c r="AE40" s="25">
        <v>201161254.41450179</v>
      </c>
      <c r="AF40" s="25">
        <v>7048110.4547610283</v>
      </c>
      <c r="AG40" s="25">
        <v>232743285.3006773</v>
      </c>
      <c r="AH40" s="25">
        <v>79462173.158020377</v>
      </c>
    </row>
    <row r="41" spans="9:34" x14ac:dyDescent="0.4">
      <c r="I41" s="42"/>
      <c r="J41" s="55"/>
      <c r="O41" s="2">
        <v>38</v>
      </c>
      <c r="P41" s="25">
        <v>-481363474.03432024</v>
      </c>
      <c r="Q41" s="25">
        <v>7669981.8940778971</v>
      </c>
      <c r="R41" s="25">
        <v>-231949873.30130583</v>
      </c>
      <c r="S41" s="25">
        <v>-255127477.68780386</v>
      </c>
      <c r="T41" s="25">
        <v>-97131173.265602112</v>
      </c>
      <c r="V41" s="2">
        <v>38</v>
      </c>
      <c r="W41" s="25">
        <v>282692229.62599778</v>
      </c>
      <c r="X41" s="25">
        <v>834890197.13010108</v>
      </c>
      <c r="Y41" s="25">
        <v>526876122.14883184</v>
      </c>
      <c r="Z41" s="25">
        <v>743498292.43188894</v>
      </c>
      <c r="AA41" s="25">
        <v>627464669.63394332</v>
      </c>
      <c r="AC41" s="2">
        <v>38</v>
      </c>
      <c r="AD41" s="25">
        <v>591283116.74449623</v>
      </c>
      <c r="AE41" s="25">
        <v>321206207.6721158</v>
      </c>
      <c r="AF41" s="25">
        <v>186424188.03526819</v>
      </c>
      <c r="AG41" s="25">
        <v>466460609.5062089</v>
      </c>
      <c r="AH41" s="25">
        <v>64072586.612829328</v>
      </c>
    </row>
    <row r="42" spans="9:34" x14ac:dyDescent="0.4">
      <c r="I42" s="42"/>
      <c r="J42" s="55"/>
      <c r="O42" s="2">
        <v>39</v>
      </c>
      <c r="P42" s="25">
        <v>-318203750.24587595</v>
      </c>
      <c r="Q42" s="25">
        <v>-606752413.66618323</v>
      </c>
      <c r="R42" s="25">
        <v>-189625157.01665962</v>
      </c>
      <c r="S42" s="25">
        <v>-84331115.134506583</v>
      </c>
      <c r="T42" s="25">
        <v>-151607421.56765336</v>
      </c>
      <c r="V42" s="2">
        <v>39</v>
      </c>
      <c r="W42" s="25">
        <v>816727441.73598146</v>
      </c>
      <c r="X42" s="25">
        <v>418025078.79649913</v>
      </c>
      <c r="Y42" s="25">
        <v>626419572.23606157</v>
      </c>
      <c r="Z42" s="25">
        <v>459406902.26911104</v>
      </c>
      <c r="AA42" s="25">
        <v>358839794.69420898</v>
      </c>
      <c r="AC42" s="2">
        <v>39</v>
      </c>
      <c r="AD42" s="25">
        <v>-100465068.54442334</v>
      </c>
      <c r="AE42" s="25">
        <v>384250418.03022492</v>
      </c>
      <c r="AF42" s="25">
        <v>335823650.33985913</v>
      </c>
      <c r="AG42" s="25">
        <v>437712121.0589298</v>
      </c>
      <c r="AH42" s="25">
        <v>449552538.61298513</v>
      </c>
    </row>
    <row r="43" spans="9:34" x14ac:dyDescent="0.4">
      <c r="I43" s="42"/>
      <c r="J43" s="55"/>
      <c r="O43" s="2">
        <v>40</v>
      </c>
      <c r="P43" s="25">
        <v>-156336381.94751078</v>
      </c>
      <c r="Q43" s="25">
        <v>-348259042.25001633</v>
      </c>
      <c r="R43" s="25">
        <v>-441967952.79781032</v>
      </c>
      <c r="S43" s="25">
        <v>-147049495.88072324</v>
      </c>
      <c r="T43" s="25">
        <v>-309715465.54245639</v>
      </c>
      <c r="V43" s="2">
        <v>40</v>
      </c>
      <c r="W43" s="25">
        <v>820962253.20228958</v>
      </c>
      <c r="X43" s="25">
        <v>214809178.71909565</v>
      </c>
      <c r="Y43" s="25">
        <v>577354955.24636602</v>
      </c>
      <c r="Z43" s="25">
        <v>510439330.00225157</v>
      </c>
      <c r="AA43" s="25">
        <v>187968416.73764342</v>
      </c>
      <c r="AC43" s="2">
        <v>40</v>
      </c>
      <c r="AD43" s="25">
        <v>380603879.83987701</v>
      </c>
      <c r="AE43" s="25">
        <v>744040255.17969418</v>
      </c>
      <c r="AF43" s="25">
        <v>243919820.1801182</v>
      </c>
      <c r="AG43" s="25">
        <v>424707828.5182457</v>
      </c>
      <c r="AH43" s="25">
        <v>-27120401.319667816</v>
      </c>
    </row>
    <row r="44" spans="9:34" x14ac:dyDescent="0.4">
      <c r="I44" s="42"/>
      <c r="J44" s="55"/>
      <c r="O44" s="2">
        <v>41</v>
      </c>
      <c r="P44" s="25">
        <v>-76285388.738995314</v>
      </c>
      <c r="Q44" s="25">
        <v>-400817131.50471306</v>
      </c>
      <c r="R44" s="25">
        <v>-160074677.99283409</v>
      </c>
      <c r="S44" s="25">
        <v>-179343998.33587581</v>
      </c>
      <c r="T44" s="25">
        <v>-179628052.45322406</v>
      </c>
      <c r="V44" s="2">
        <v>41</v>
      </c>
      <c r="W44" s="25">
        <v>312947214.92344773</v>
      </c>
      <c r="X44" s="25">
        <v>325705719.3384068</v>
      </c>
      <c r="Y44" s="25">
        <v>459849872.79468387</v>
      </c>
      <c r="Z44" s="25">
        <v>212997026.36909571</v>
      </c>
      <c r="AA44" s="25">
        <v>561572213.19061947</v>
      </c>
      <c r="AC44" s="2">
        <v>41</v>
      </c>
      <c r="AD44" s="25">
        <v>24815670.451056242</v>
      </c>
      <c r="AE44" s="25">
        <v>233979568.342067</v>
      </c>
      <c r="AF44" s="25">
        <v>-291975857.04849917</v>
      </c>
      <c r="AG44" s="25">
        <v>375799812.45684862</v>
      </c>
      <c r="AH44" s="25">
        <v>496800795.14420819</v>
      </c>
    </row>
    <row r="45" spans="9:34" x14ac:dyDescent="0.4">
      <c r="I45" s="42"/>
      <c r="J45" s="55"/>
      <c r="O45" s="2">
        <v>42</v>
      </c>
      <c r="P45" s="25">
        <v>-155410759.01974195</v>
      </c>
      <c r="Q45" s="25">
        <v>-148392607.24136806</v>
      </c>
      <c r="R45" s="25">
        <v>-209745985.45801157</v>
      </c>
      <c r="S45" s="25">
        <v>-226854930.74143082</v>
      </c>
      <c r="T45" s="25">
        <v>-407586369.18515998</v>
      </c>
      <c r="V45" s="2">
        <v>42</v>
      </c>
      <c r="W45" s="25">
        <v>456664914.34856099</v>
      </c>
      <c r="X45" s="25">
        <v>88284674.864341468</v>
      </c>
      <c r="Y45" s="25">
        <v>400990078.99867636</v>
      </c>
      <c r="Z45" s="25">
        <v>852557677.96687388</v>
      </c>
      <c r="AA45" s="25">
        <v>767750056.40927625</v>
      </c>
      <c r="AC45" s="2">
        <v>42</v>
      </c>
      <c r="AD45" s="25">
        <v>273240158.22736597</v>
      </c>
      <c r="AE45" s="25">
        <v>152615206.57984459</v>
      </c>
      <c r="AF45" s="25">
        <v>-115697284.729581</v>
      </c>
      <c r="AG45" s="25">
        <v>67286950.323231459</v>
      </c>
      <c r="AH45" s="25">
        <v>-173781185.91391969</v>
      </c>
    </row>
    <row r="46" spans="9:34" x14ac:dyDescent="0.4">
      <c r="I46" s="42"/>
      <c r="J46" s="55"/>
      <c r="O46" s="2">
        <v>43</v>
      </c>
      <c r="P46" s="25">
        <v>-241103483.77132499</v>
      </c>
      <c r="Q46" s="25">
        <v>-355085080.63577968</v>
      </c>
      <c r="R46" s="25">
        <v>-375010107.65881419</v>
      </c>
      <c r="S46" s="25">
        <v>-233214317.43889284</v>
      </c>
      <c r="T46" s="25">
        <v>-385235328.62687528</v>
      </c>
      <c r="V46" s="2">
        <v>43</v>
      </c>
      <c r="W46" s="25">
        <v>525913393.09886593</v>
      </c>
      <c r="X46" s="25">
        <v>540628146.90661955</v>
      </c>
      <c r="Y46" s="25">
        <v>464687293.29371679</v>
      </c>
      <c r="Z46" s="25">
        <v>709146057.49207199</v>
      </c>
      <c r="AA46" s="25">
        <v>26731443.296467006</v>
      </c>
      <c r="AC46" s="2">
        <v>43</v>
      </c>
      <c r="AD46" s="25">
        <v>405982410.09328711</v>
      </c>
      <c r="AE46" s="25">
        <v>364316821.51883161</v>
      </c>
      <c r="AF46" s="25">
        <v>-91139270.281229138</v>
      </c>
      <c r="AG46" s="25">
        <v>1018058875.0745971</v>
      </c>
      <c r="AH46" s="25">
        <v>158566048.81351304</v>
      </c>
    </row>
    <row r="47" spans="9:34" x14ac:dyDescent="0.4">
      <c r="I47" s="42"/>
      <c r="J47" s="55"/>
      <c r="O47" s="2">
        <v>44</v>
      </c>
      <c r="P47" s="25">
        <v>-119491864.51792133</v>
      </c>
      <c r="Q47" s="25">
        <v>-355438758.40263748</v>
      </c>
      <c r="R47" s="25">
        <v>-140941078.50152153</v>
      </c>
      <c r="S47" s="25">
        <v>-43472155.642504454</v>
      </c>
      <c r="T47" s="25">
        <v>-186026201.82815748</v>
      </c>
      <c r="V47" s="2">
        <v>44</v>
      </c>
      <c r="W47" s="25">
        <v>511638789.5078156</v>
      </c>
      <c r="X47" s="25">
        <v>516677555.36426222</v>
      </c>
      <c r="Y47" s="25">
        <v>174257551.71308899</v>
      </c>
      <c r="Z47" s="25">
        <v>779423943.70644999</v>
      </c>
      <c r="AA47" s="25">
        <v>821002440.03015018</v>
      </c>
      <c r="AC47" s="2">
        <v>44</v>
      </c>
      <c r="AD47" s="25">
        <v>155197295.824736</v>
      </c>
      <c r="AE47" s="25">
        <v>100613363.10157621</v>
      </c>
      <c r="AF47" s="25">
        <v>211350538.36956286</v>
      </c>
      <c r="AG47" s="25">
        <v>227152883.27676177</v>
      </c>
      <c r="AH47" s="25">
        <v>289108989.39037526</v>
      </c>
    </row>
    <row r="48" spans="9:34" x14ac:dyDescent="0.4">
      <c r="I48" s="42"/>
      <c r="J48" s="55"/>
      <c r="O48" s="2">
        <v>45</v>
      </c>
      <c r="P48" s="25">
        <v>-41137906.20516789</v>
      </c>
      <c r="Q48" s="25">
        <v>-108900912.44772553</v>
      </c>
      <c r="R48" s="25">
        <v>-45668940.376045942</v>
      </c>
      <c r="S48" s="25">
        <v>-263651394.22422719</v>
      </c>
      <c r="T48" s="25">
        <v>-217270682.57451004</v>
      </c>
      <c r="V48" s="2">
        <v>45</v>
      </c>
      <c r="W48" s="25">
        <v>394714442.61232316</v>
      </c>
      <c r="X48" s="25">
        <v>631473540.86865485</v>
      </c>
      <c r="Y48" s="25">
        <v>556353650.70373273</v>
      </c>
      <c r="Z48" s="25">
        <v>549070640.51834273</v>
      </c>
      <c r="AA48" s="25">
        <v>633171318.15712547</v>
      </c>
      <c r="AC48" s="2">
        <v>45</v>
      </c>
      <c r="AD48" s="25">
        <v>317633448.83050084</v>
      </c>
      <c r="AE48" s="25">
        <v>270172035.65339923</v>
      </c>
      <c r="AF48" s="25">
        <v>-28721753.295086741</v>
      </c>
      <c r="AG48" s="25">
        <v>470060223.15569854</v>
      </c>
      <c r="AH48" s="25">
        <v>-194050596.27740657</v>
      </c>
    </row>
    <row r="49" spans="9:34" x14ac:dyDescent="0.4">
      <c r="I49" s="42"/>
      <c r="J49" s="55"/>
      <c r="O49" s="2">
        <v>46</v>
      </c>
      <c r="P49" s="25">
        <v>-476880575.54310226</v>
      </c>
      <c r="Q49" s="25">
        <v>-104773860.7546978</v>
      </c>
      <c r="R49" s="25">
        <v>-373684066.64699638</v>
      </c>
      <c r="S49" s="25">
        <v>-402099815.74331045</v>
      </c>
      <c r="T49" s="25">
        <v>-376820360.92934734</v>
      </c>
      <c r="V49" s="2">
        <v>46</v>
      </c>
      <c r="W49" s="25">
        <v>247579314.71356404</v>
      </c>
      <c r="X49" s="25">
        <v>-110656594.47697413</v>
      </c>
      <c r="Y49" s="25">
        <v>273814358.05215096</v>
      </c>
      <c r="Z49" s="25">
        <v>407161943.15343016</v>
      </c>
      <c r="AA49" s="25">
        <v>529993424.59471887</v>
      </c>
      <c r="AC49" s="2">
        <v>46</v>
      </c>
      <c r="AD49" s="25">
        <v>337305945.52711141</v>
      </c>
      <c r="AE49" s="25">
        <v>-268335828.27704036</v>
      </c>
      <c r="AF49" s="25">
        <v>368074763.31441355</v>
      </c>
      <c r="AG49" s="25">
        <v>-104097622.32156742</v>
      </c>
      <c r="AH49" s="25">
        <v>178989148.06522655</v>
      </c>
    </row>
    <row r="50" spans="9:34" x14ac:dyDescent="0.4">
      <c r="I50" s="42"/>
      <c r="J50" s="55"/>
      <c r="O50" s="2">
        <v>47</v>
      </c>
      <c r="P50" s="25">
        <v>-206272129.18133259</v>
      </c>
      <c r="Q50" s="25">
        <v>-192864269.97258949</v>
      </c>
      <c r="R50" s="25">
        <v>-237429428.56232199</v>
      </c>
      <c r="S50" s="25">
        <v>-433277182.34915423</v>
      </c>
      <c r="T50" s="25">
        <v>-49292785.103913188</v>
      </c>
      <c r="V50" s="2">
        <v>47</v>
      </c>
      <c r="W50" s="25">
        <v>481464344.41451609</v>
      </c>
      <c r="X50" s="25">
        <v>629295739.75519609</v>
      </c>
      <c r="Y50" s="25">
        <v>537883505.07453263</v>
      </c>
      <c r="Z50" s="25">
        <v>843123402.33001542</v>
      </c>
      <c r="AA50" s="25">
        <v>289712079.37021101</v>
      </c>
      <c r="AC50" s="2">
        <v>47</v>
      </c>
      <c r="AD50" s="25">
        <v>6719881.9899448156</v>
      </c>
      <c r="AE50" s="25">
        <v>81316796.196138263</v>
      </c>
      <c r="AF50" s="25">
        <v>30724330.071246743</v>
      </c>
      <c r="AG50" s="25">
        <v>378436528.59855449</v>
      </c>
      <c r="AH50" s="25">
        <v>288302741.11772001</v>
      </c>
    </row>
    <row r="51" spans="9:34" x14ac:dyDescent="0.4">
      <c r="I51" s="42"/>
      <c r="J51" s="55"/>
      <c r="O51" s="2">
        <v>48</v>
      </c>
      <c r="P51" s="25">
        <v>-313564410.83096457</v>
      </c>
      <c r="Q51" s="25">
        <v>-435122285.36349064</v>
      </c>
      <c r="R51" s="25">
        <v>-200123773.07028747</v>
      </c>
      <c r="S51" s="25">
        <v>49650518.894755423</v>
      </c>
      <c r="T51" s="25">
        <v>-306569200.18417555</v>
      </c>
      <c r="V51" s="2">
        <v>48</v>
      </c>
      <c r="W51" s="25">
        <v>813740827.30357957</v>
      </c>
      <c r="X51" s="25">
        <v>576499156.75598526</v>
      </c>
      <c r="Y51" s="25">
        <v>-33653455.81765604</v>
      </c>
      <c r="Z51" s="25">
        <v>410849424.06214762</v>
      </c>
      <c r="AA51" s="25">
        <v>480652846.10195011</v>
      </c>
      <c r="AC51" s="2">
        <v>48</v>
      </c>
      <c r="AD51" s="25">
        <v>20735245.830602407</v>
      </c>
      <c r="AE51" s="25">
        <v>416981735.56711221</v>
      </c>
      <c r="AF51" s="25">
        <v>-25353773.368150473</v>
      </c>
      <c r="AG51" s="25">
        <v>55031072.39323318</v>
      </c>
      <c r="AH51" s="25">
        <v>307075806.13623619</v>
      </c>
    </row>
    <row r="52" spans="9:34" x14ac:dyDescent="0.4">
      <c r="O52" s="2">
        <v>49</v>
      </c>
      <c r="P52" s="25">
        <v>-381450207.2784363</v>
      </c>
      <c r="Q52" s="25">
        <v>-46418030.654815614</v>
      </c>
      <c r="R52" s="25">
        <v>122379878.35790253</v>
      </c>
      <c r="S52" s="25">
        <v>-340418802.28484309</v>
      </c>
      <c r="T52" s="25">
        <v>-211347716.42302716</v>
      </c>
      <c r="V52" s="2">
        <v>49</v>
      </c>
      <c r="W52" s="25">
        <v>779837934.59999514</v>
      </c>
      <c r="X52" s="25">
        <v>651678667.83656728</v>
      </c>
      <c r="Y52" s="25">
        <v>622537576.24317265</v>
      </c>
      <c r="Z52" s="25">
        <v>87105457.637232691</v>
      </c>
      <c r="AA52" s="25">
        <v>580121528.38063002</v>
      </c>
      <c r="AC52" s="2">
        <v>49</v>
      </c>
      <c r="AD52" s="25">
        <v>255509519.45262027</v>
      </c>
      <c r="AE52" s="25">
        <v>614002250.73055744</v>
      </c>
      <c r="AF52" s="25">
        <v>-138761470.56444371</v>
      </c>
      <c r="AG52" s="25">
        <v>-138132074.37648535</v>
      </c>
      <c r="AH52" s="25">
        <v>201939288.31996608</v>
      </c>
    </row>
    <row r="53" spans="9:34" x14ac:dyDescent="0.4">
      <c r="O53" s="2">
        <v>50</v>
      </c>
      <c r="P53" s="25">
        <v>-173967393.6643478</v>
      </c>
      <c r="Q53" s="25">
        <v>-264861119.27396327</v>
      </c>
      <c r="R53" s="25">
        <v>-423100039.86831659</v>
      </c>
      <c r="S53" s="25">
        <v>-477669624.36924857</v>
      </c>
      <c r="T53" s="25">
        <v>-239509613.65173483</v>
      </c>
      <c r="V53" s="2">
        <v>50</v>
      </c>
      <c r="W53" s="25">
        <v>187869091.6690844</v>
      </c>
      <c r="X53" s="25">
        <v>342380986.64967442</v>
      </c>
      <c r="Y53" s="25">
        <v>-42026809.962952316</v>
      </c>
      <c r="Z53" s="25">
        <v>236595139.5451327</v>
      </c>
      <c r="AA53" s="25">
        <v>664414290.91502595</v>
      </c>
      <c r="AC53" s="2">
        <v>50</v>
      </c>
      <c r="AD53" s="25">
        <v>38433572.553669691</v>
      </c>
      <c r="AE53" s="25">
        <v>203026811.27576447</v>
      </c>
      <c r="AF53" s="25">
        <v>227397301.69106436</v>
      </c>
      <c r="AG53" s="25">
        <v>150717020.47890067</v>
      </c>
      <c r="AH53" s="25">
        <v>259892634.77490401</v>
      </c>
    </row>
    <row r="54" spans="9:34" x14ac:dyDescent="0.4">
      <c r="O54" s="2">
        <v>51</v>
      </c>
      <c r="P54" s="25">
        <v>-203624536.71418124</v>
      </c>
      <c r="Q54" s="25">
        <v>-311407275.14134467</v>
      </c>
      <c r="R54" s="25">
        <v>-326283865.23798364</v>
      </c>
      <c r="S54" s="25">
        <v>-220962546.66440138</v>
      </c>
      <c r="T54" s="25">
        <v>-156941791.0889954</v>
      </c>
      <c r="V54" s="2">
        <v>51</v>
      </c>
      <c r="W54" s="25">
        <v>382212064.19599921</v>
      </c>
      <c r="X54" s="25">
        <v>719752268.08143592</v>
      </c>
      <c r="Y54" s="25">
        <v>376930594.91839743</v>
      </c>
      <c r="Z54" s="25">
        <v>654689184.5233674</v>
      </c>
      <c r="AA54" s="25">
        <v>380968176.1200918</v>
      </c>
      <c r="AC54" s="2">
        <v>51</v>
      </c>
      <c r="AD54" s="25">
        <v>263461920.76327622</v>
      </c>
      <c r="AE54" s="25">
        <v>637768483.69159615</v>
      </c>
      <c r="AF54" s="25">
        <v>341537432.65465379</v>
      </c>
      <c r="AG54" s="25">
        <v>382382880.25822508</v>
      </c>
      <c r="AH54" s="25">
        <v>-100263940.2132436</v>
      </c>
    </row>
    <row r="55" spans="9:34" x14ac:dyDescent="0.4">
      <c r="O55" s="2">
        <v>52</v>
      </c>
      <c r="P55" s="25">
        <v>54818833.356615245</v>
      </c>
      <c r="Q55" s="25">
        <v>-286032052.58958453</v>
      </c>
      <c r="R55" s="25">
        <v>-81423436.661646783</v>
      </c>
      <c r="S55" s="25">
        <v>-108866167.46853316</v>
      </c>
      <c r="T55" s="25">
        <v>-140427718.68998182</v>
      </c>
      <c r="V55" s="2">
        <v>52</v>
      </c>
      <c r="W55" s="25">
        <v>584047137.98290777</v>
      </c>
      <c r="X55" s="25">
        <v>37514081.708631784</v>
      </c>
      <c r="Y55" s="25">
        <v>225114409.21782923</v>
      </c>
      <c r="Z55" s="25">
        <v>340085281.16288322</v>
      </c>
      <c r="AA55" s="25">
        <v>426277320.67619067</v>
      </c>
      <c r="AC55" s="2">
        <v>52</v>
      </c>
      <c r="AD55" s="25">
        <v>516580795.10913551</v>
      </c>
      <c r="AE55" s="25">
        <v>100087106.00971544</v>
      </c>
      <c r="AF55" s="25">
        <v>337225803.98329163</v>
      </c>
      <c r="AG55" s="25">
        <v>270278238.34794617</v>
      </c>
      <c r="AH55" s="25">
        <v>163696549.40645111</v>
      </c>
    </row>
    <row r="56" spans="9:34" x14ac:dyDescent="0.4">
      <c r="O56" s="2">
        <v>53</v>
      </c>
      <c r="P56" s="25">
        <v>-247890438.64269778</v>
      </c>
      <c r="Q56" s="25">
        <v>115735928.08903676</v>
      </c>
      <c r="R56" s="25">
        <v>-496172485.64896858</v>
      </c>
      <c r="S56" s="25">
        <v>-305106866.66199064</v>
      </c>
      <c r="T56" s="25">
        <v>-267656250.79782397</v>
      </c>
      <c r="V56" s="2">
        <v>53</v>
      </c>
      <c r="W56" s="25">
        <v>924809439.75944996</v>
      </c>
      <c r="X56" s="25">
        <v>287933244.34904426</v>
      </c>
      <c r="Y56" s="25">
        <v>743686457.59256864</v>
      </c>
      <c r="Z56" s="25">
        <v>306652137.75824302</v>
      </c>
      <c r="AA56" s="25">
        <v>366807719.57427412</v>
      </c>
      <c r="AC56" s="2">
        <v>53</v>
      </c>
      <c r="AD56" s="25">
        <v>94173002.230326414</v>
      </c>
      <c r="AE56" s="25">
        <v>-14545162.192988157</v>
      </c>
      <c r="AF56" s="25">
        <v>197281094.07834089</v>
      </c>
      <c r="AG56" s="25">
        <v>-62740252.432809353</v>
      </c>
      <c r="AH56" s="25">
        <v>-326354846.04653198</v>
      </c>
    </row>
    <row r="57" spans="9:34" x14ac:dyDescent="0.4">
      <c r="O57" s="2">
        <v>54</v>
      </c>
      <c r="P57" s="25">
        <v>-219010180.35766685</v>
      </c>
      <c r="Q57" s="25">
        <v>71772130.630947471</v>
      </c>
      <c r="R57" s="25">
        <v>-310952284.6995616</v>
      </c>
      <c r="S57" s="25">
        <v>-190618343.98078215</v>
      </c>
      <c r="T57" s="25">
        <v>-324494384.56189847</v>
      </c>
      <c r="V57" s="2">
        <v>54</v>
      </c>
      <c r="W57" s="25">
        <v>138187312.88153726</v>
      </c>
      <c r="X57" s="25">
        <v>700722432.27682507</v>
      </c>
      <c r="Y57" s="25">
        <v>315000677.3289538</v>
      </c>
      <c r="Z57" s="25">
        <v>688149272.13171864</v>
      </c>
      <c r="AA57" s="25">
        <v>338541868.01858562</v>
      </c>
      <c r="AC57" s="2">
        <v>54</v>
      </c>
      <c r="AD57" s="25">
        <v>366013083.05947733</v>
      </c>
      <c r="AE57" s="25">
        <v>157526121.13376975</v>
      </c>
      <c r="AF57" s="25">
        <v>88580661.465311408</v>
      </c>
      <c r="AG57" s="25">
        <v>-11881043.731300473</v>
      </c>
      <c r="AH57" s="25">
        <v>180462953.14804363</v>
      </c>
    </row>
    <row r="58" spans="9:34" x14ac:dyDescent="0.4">
      <c r="O58" s="2">
        <v>55</v>
      </c>
      <c r="P58" s="25">
        <v>-302509916.06338298</v>
      </c>
      <c r="Q58" s="25">
        <v>-309131339.45785081</v>
      </c>
      <c r="R58" s="25">
        <v>-73996565.740263581</v>
      </c>
      <c r="S58" s="25">
        <v>-225016206.92622924</v>
      </c>
      <c r="T58" s="25">
        <v>28539139.69595176</v>
      </c>
      <c r="V58" s="2">
        <v>55</v>
      </c>
      <c r="W58" s="25">
        <v>127559636.36570549</v>
      </c>
      <c r="X58" s="25">
        <v>238863964.94622064</v>
      </c>
      <c r="Y58" s="25">
        <v>749019407.54842305</v>
      </c>
      <c r="Z58" s="25">
        <v>529416486.95839387</v>
      </c>
      <c r="AA58" s="25">
        <v>379973453.7085377</v>
      </c>
      <c r="AC58" s="2">
        <v>55</v>
      </c>
      <c r="AD58" s="25">
        <v>139569933.80581713</v>
      </c>
      <c r="AE58" s="25">
        <v>476405013.63950813</v>
      </c>
      <c r="AF58" s="25">
        <v>-52944699.505617857</v>
      </c>
      <c r="AG58" s="25">
        <v>101906587.29996336</v>
      </c>
      <c r="AH58" s="25">
        <v>86227076.684950352</v>
      </c>
    </row>
    <row r="59" spans="9:34" x14ac:dyDescent="0.4">
      <c r="O59" s="2">
        <v>56</v>
      </c>
      <c r="P59" s="25">
        <v>-172515615.02613771</v>
      </c>
      <c r="Q59" s="25">
        <v>-249574476.77109814</v>
      </c>
      <c r="R59" s="25">
        <v>-42698641.677913249</v>
      </c>
      <c r="S59" s="25">
        <v>-46568563.190718949</v>
      </c>
      <c r="T59" s="25">
        <v>-264446136.979339</v>
      </c>
      <c r="V59" s="2">
        <v>56</v>
      </c>
      <c r="W59" s="25">
        <v>58256068.058864623</v>
      </c>
      <c r="X59" s="25">
        <v>98511407.546422839</v>
      </c>
      <c r="Y59" s="25">
        <v>601146975.69648051</v>
      </c>
      <c r="Z59" s="25">
        <v>1134841904.9275723</v>
      </c>
      <c r="AA59" s="25">
        <v>799892029.21989036</v>
      </c>
      <c r="AC59" s="2">
        <v>56</v>
      </c>
      <c r="AD59" s="25">
        <v>137825214.05695426</v>
      </c>
      <c r="AE59" s="25">
        <v>-211784464.79076147</v>
      </c>
      <c r="AF59" s="25">
        <v>175066652.33461547</v>
      </c>
      <c r="AG59" s="25">
        <v>118956071.9460789</v>
      </c>
      <c r="AH59" s="25">
        <v>28848636.858232379</v>
      </c>
    </row>
    <row r="60" spans="9:34" x14ac:dyDescent="0.4">
      <c r="O60" s="2">
        <v>57</v>
      </c>
      <c r="P60" s="25">
        <v>32006540.276338637</v>
      </c>
      <c r="Q60" s="25">
        <v>-422773319.37921119</v>
      </c>
      <c r="R60" s="25">
        <v>-286352795.75246954</v>
      </c>
      <c r="S60" s="25">
        <v>-312888916.06130004</v>
      </c>
      <c r="T60" s="25">
        <v>-170226312.54646331</v>
      </c>
      <c r="V60" s="2">
        <v>57</v>
      </c>
      <c r="W60" s="25">
        <v>887095377.76643252</v>
      </c>
      <c r="X60" s="25">
        <v>480401966.80311203</v>
      </c>
      <c r="Y60" s="25">
        <v>282119622.34662271</v>
      </c>
      <c r="Z60" s="25">
        <v>259834109.21016729</v>
      </c>
      <c r="AA60" s="25">
        <v>636311671.34298551</v>
      </c>
      <c r="AC60" s="2">
        <v>57</v>
      </c>
      <c r="AD60" s="25">
        <v>742588832.74077082</v>
      </c>
      <c r="AE60" s="25">
        <v>442635774.80510342</v>
      </c>
      <c r="AF60" s="25">
        <v>256422663.14595902</v>
      </c>
      <c r="AG60" s="25">
        <v>375444310.75322151</v>
      </c>
      <c r="AH60" s="25">
        <v>-6985720.4305459261</v>
      </c>
    </row>
    <row r="61" spans="9:34" x14ac:dyDescent="0.4">
      <c r="O61" s="2">
        <v>58</v>
      </c>
      <c r="P61" s="25">
        <v>-175271188.88161159</v>
      </c>
      <c r="Q61" s="25">
        <v>-380950470.66002214</v>
      </c>
      <c r="R61" s="25">
        <v>-340760097.23982412</v>
      </c>
      <c r="S61" s="25">
        <v>-42676848.365318775</v>
      </c>
      <c r="T61" s="25">
        <v>-392689254.45859998</v>
      </c>
      <c r="V61" s="2">
        <v>58</v>
      </c>
      <c r="W61" s="25">
        <v>398302490.45467037</v>
      </c>
      <c r="X61" s="25">
        <v>832333636.79552674</v>
      </c>
      <c r="Y61" s="25">
        <v>386714638.60741347</v>
      </c>
      <c r="Z61" s="25">
        <v>363161978.06461978</v>
      </c>
      <c r="AA61" s="25">
        <v>348912389.79317623</v>
      </c>
      <c r="AC61" s="2">
        <v>58</v>
      </c>
      <c r="AD61" s="25">
        <v>307598846.93038225</v>
      </c>
      <c r="AE61" s="25">
        <v>56723724.313611746</v>
      </c>
      <c r="AF61" s="25">
        <v>22118691.70581913</v>
      </c>
      <c r="AG61" s="25">
        <v>37037652.520001054</v>
      </c>
      <c r="AH61" s="25">
        <v>-146341402.12416804</v>
      </c>
    </row>
    <row r="62" spans="9:34" x14ac:dyDescent="0.4">
      <c r="O62" s="2">
        <v>59</v>
      </c>
      <c r="P62" s="25">
        <v>-405238258.26839459</v>
      </c>
      <c r="Q62" s="25">
        <v>-316392446.76673126</v>
      </c>
      <c r="R62" s="25">
        <v>-84015292.434428632</v>
      </c>
      <c r="S62" s="25">
        <v>-211366352.18169421</v>
      </c>
      <c r="T62" s="25">
        <v>-159522586.04318953</v>
      </c>
      <c r="V62" s="2">
        <v>59</v>
      </c>
      <c r="W62" s="25">
        <v>161327147.9193638</v>
      </c>
      <c r="X62" s="25">
        <v>797124357.05300951</v>
      </c>
      <c r="Y62" s="25">
        <v>349002418.25318247</v>
      </c>
      <c r="Z62" s="25">
        <v>703174925.09310949</v>
      </c>
      <c r="AA62" s="25">
        <v>1189330267.073595</v>
      </c>
      <c r="AC62" s="2">
        <v>59</v>
      </c>
      <c r="AD62" s="25">
        <v>-12934736.29108274</v>
      </c>
      <c r="AE62" s="25">
        <v>223794527.34666216</v>
      </c>
      <c r="AF62" s="25">
        <v>175922691.91733766</v>
      </c>
      <c r="AG62" s="25">
        <v>-168569279.74048686</v>
      </c>
      <c r="AH62" s="25">
        <v>290968235.89652312</v>
      </c>
    </row>
    <row r="63" spans="9:34" x14ac:dyDescent="0.4">
      <c r="O63" s="2">
        <v>60</v>
      </c>
      <c r="P63" s="25">
        <v>-207566127.25278264</v>
      </c>
      <c r="Q63" s="25">
        <v>-269256298.35253447</v>
      </c>
      <c r="R63" s="25">
        <v>-230198469.52137363</v>
      </c>
      <c r="S63" s="25">
        <v>-62072812.831203699</v>
      </c>
      <c r="T63" s="25">
        <v>-688194421.38357627</v>
      </c>
      <c r="V63" s="2">
        <v>60</v>
      </c>
      <c r="W63" s="25">
        <v>345127317.26126677</v>
      </c>
      <c r="X63" s="25">
        <v>548449522.4112612</v>
      </c>
      <c r="Y63" s="25">
        <v>419121609.42436445</v>
      </c>
      <c r="Z63" s="25">
        <v>545932655.15613389</v>
      </c>
      <c r="AA63" s="25">
        <v>166105410.50563478</v>
      </c>
      <c r="AC63" s="2">
        <v>60</v>
      </c>
      <c r="AD63" s="25">
        <v>465734512.0523119</v>
      </c>
      <c r="AE63" s="25">
        <v>133797917.86274076</v>
      </c>
      <c r="AF63" s="25">
        <v>228120167.46738625</v>
      </c>
      <c r="AG63" s="25">
        <v>208404309.66638517</v>
      </c>
      <c r="AH63" s="25">
        <v>181241087.81784868</v>
      </c>
    </row>
    <row r="64" spans="9:34" x14ac:dyDescent="0.4">
      <c r="O64" s="2">
        <v>61</v>
      </c>
      <c r="P64" s="25">
        <v>-147437637.0582405</v>
      </c>
      <c r="Q64" s="25">
        <v>5340997.3150612712</v>
      </c>
      <c r="R64" s="25">
        <v>-312725840.37187731</v>
      </c>
      <c r="S64" s="25">
        <v>-165327182.10048193</v>
      </c>
      <c r="T64" s="25">
        <v>-140012289.98768592</v>
      </c>
      <c r="V64" s="2">
        <v>61</v>
      </c>
      <c r="W64" s="25">
        <v>302940982.89575547</v>
      </c>
      <c r="X64" s="25">
        <v>739811493.42859674</v>
      </c>
      <c r="Y64" s="25">
        <v>973087916.50363946</v>
      </c>
      <c r="Z64" s="25">
        <v>214178184.80873245</v>
      </c>
      <c r="AA64" s="25">
        <v>497758376.46670812</v>
      </c>
      <c r="AC64" s="2">
        <v>61</v>
      </c>
      <c r="AD64" s="25">
        <v>448466946.57895792</v>
      </c>
      <c r="AE64" s="25">
        <v>-6769172.5523853302</v>
      </c>
      <c r="AF64" s="25">
        <v>241692675.69066262</v>
      </c>
      <c r="AG64" s="25">
        <v>386550755.91079545</v>
      </c>
      <c r="AH64" s="25">
        <v>295239114.62665606</v>
      </c>
    </row>
    <row r="65" spans="15:34" x14ac:dyDescent="0.4">
      <c r="O65" s="2">
        <v>62</v>
      </c>
      <c r="P65" s="25">
        <v>-488568691.57812393</v>
      </c>
      <c r="Q65" s="25">
        <v>-386658861.89345276</v>
      </c>
      <c r="R65" s="25">
        <v>-203161653.91209891</v>
      </c>
      <c r="S65" s="25">
        <v>-33778509.332164526</v>
      </c>
      <c r="T65" s="25">
        <v>-500312893.2469967</v>
      </c>
      <c r="V65" s="2">
        <v>62</v>
      </c>
      <c r="W65" s="25">
        <v>512874746.8160429</v>
      </c>
      <c r="X65" s="25">
        <v>600378435.18976665</v>
      </c>
      <c r="Y65" s="25">
        <v>320690075.46295673</v>
      </c>
      <c r="Z65" s="25">
        <v>446609793.21822423</v>
      </c>
      <c r="AA65" s="25">
        <v>264564470.34534252</v>
      </c>
      <c r="AC65" s="2">
        <v>62</v>
      </c>
      <c r="AD65" s="25">
        <v>651965934.16561496</v>
      </c>
      <c r="AE65" s="25">
        <v>232680769.26405966</v>
      </c>
      <c r="AF65" s="25">
        <v>17281926.507921815</v>
      </c>
      <c r="AG65" s="25">
        <v>215818366.03397632</v>
      </c>
      <c r="AH65" s="25">
        <v>266558915.03875899</v>
      </c>
    </row>
    <row r="66" spans="15:34" x14ac:dyDescent="0.4">
      <c r="O66" s="2">
        <v>63</v>
      </c>
      <c r="P66" s="25">
        <v>-322216008.03523135</v>
      </c>
      <c r="Q66" s="25">
        <v>-332765305.87697756</v>
      </c>
      <c r="R66" s="25">
        <v>-446093013.09736788</v>
      </c>
      <c r="S66" s="25">
        <v>-266035785.83980602</v>
      </c>
      <c r="T66" s="25">
        <v>81223561.27772218</v>
      </c>
      <c r="V66" s="2">
        <v>63</v>
      </c>
      <c r="W66" s="25">
        <v>181250296.27792758</v>
      </c>
      <c r="X66" s="25">
        <v>575328142.8790741</v>
      </c>
      <c r="Y66" s="25">
        <v>91418586.457670152</v>
      </c>
      <c r="Z66" s="25">
        <v>63958245.663868427</v>
      </c>
      <c r="AA66" s="25">
        <v>790281108.75962484</v>
      </c>
      <c r="AC66" s="2">
        <v>63</v>
      </c>
      <c r="AD66" s="25">
        <v>-13714960.881976724</v>
      </c>
      <c r="AE66" s="25">
        <v>307295191.6840924</v>
      </c>
      <c r="AF66" s="25">
        <v>68704063.213556528</v>
      </c>
      <c r="AG66" s="25">
        <v>-108681545.84072995</v>
      </c>
      <c r="AH66" s="25">
        <v>208704255.9323138</v>
      </c>
    </row>
    <row r="67" spans="15:34" x14ac:dyDescent="0.4">
      <c r="O67" s="2">
        <v>64</v>
      </c>
      <c r="P67" s="25">
        <v>-126172925.58063149</v>
      </c>
      <c r="Q67" s="25">
        <v>-213132098.97471458</v>
      </c>
      <c r="R67" s="25">
        <v>-56994565.108296394</v>
      </c>
      <c r="S67" s="25">
        <v>-213866575.72685957</v>
      </c>
      <c r="T67" s="25">
        <v>-164706675.91685855</v>
      </c>
      <c r="V67" s="2">
        <v>64</v>
      </c>
      <c r="W67" s="25">
        <v>738265728.01133323</v>
      </c>
      <c r="X67" s="25">
        <v>762493750.76808023</v>
      </c>
      <c r="Y67" s="25">
        <v>756583054.76071751</v>
      </c>
      <c r="Z67" s="25">
        <v>1012778808.093097</v>
      </c>
      <c r="AA67" s="25">
        <v>161494680.65056127</v>
      </c>
      <c r="AC67" s="2">
        <v>64</v>
      </c>
      <c r="AD67" s="25">
        <v>383443606.43902004</v>
      </c>
      <c r="AE67" s="25">
        <v>498193608.27763724</v>
      </c>
      <c r="AF67" s="25">
        <v>274152598.89705205</v>
      </c>
      <c r="AG67" s="25">
        <v>238137352.3482759</v>
      </c>
      <c r="AH67" s="25">
        <v>332295329.80389607</v>
      </c>
    </row>
    <row r="68" spans="15:34" x14ac:dyDescent="0.4">
      <c r="O68" s="2">
        <v>65</v>
      </c>
      <c r="P68" s="25">
        <v>-146307178.71117365</v>
      </c>
      <c r="Q68" s="25">
        <v>-17104583.086324096</v>
      </c>
      <c r="R68" s="25">
        <v>-266070164.48494294</v>
      </c>
      <c r="S68" s="25">
        <v>-221248682.67813781</v>
      </c>
      <c r="T68" s="25">
        <v>-115387799.96117574</v>
      </c>
      <c r="V68" s="2">
        <v>65</v>
      </c>
      <c r="W68" s="25">
        <v>694862740.83550274</v>
      </c>
      <c r="X68" s="25">
        <v>535009514.8993457</v>
      </c>
      <c r="Y68" s="25">
        <v>-271399113.31788236</v>
      </c>
      <c r="Z68" s="25">
        <v>572053176.21513224</v>
      </c>
      <c r="AA68" s="25">
        <v>465412590.89392835</v>
      </c>
      <c r="AC68" s="2">
        <v>65</v>
      </c>
      <c r="AD68" s="25">
        <v>328094506.13798201</v>
      </c>
      <c r="AE68" s="25">
        <v>375078737.46683812</v>
      </c>
      <c r="AF68" s="25">
        <v>215595656.75508332</v>
      </c>
      <c r="AG68" s="25">
        <v>83674664.243794799</v>
      </c>
      <c r="AH68" s="25">
        <v>329465418.13793194</v>
      </c>
    </row>
    <row r="69" spans="15:34" x14ac:dyDescent="0.4">
      <c r="O69" s="2">
        <v>66</v>
      </c>
      <c r="P69" s="25">
        <v>-305697061.28247583</v>
      </c>
      <c r="Q69" s="25">
        <v>-226790737.19369969</v>
      </c>
      <c r="R69" s="25">
        <v>-346669367.25789499</v>
      </c>
      <c r="S69" s="25">
        <v>-227408591.50869325</v>
      </c>
      <c r="T69" s="25">
        <v>-286380670.63840795</v>
      </c>
      <c r="V69" s="2">
        <v>66</v>
      </c>
      <c r="W69" s="25">
        <v>369837354.76832819</v>
      </c>
      <c r="X69" s="25">
        <v>323686837.77657139</v>
      </c>
      <c r="Y69" s="25">
        <v>675032114.73666799</v>
      </c>
      <c r="Z69" s="25">
        <v>837780115.72238731</v>
      </c>
      <c r="AA69" s="25">
        <v>450821361.17337328</v>
      </c>
      <c r="AC69" s="2">
        <v>66</v>
      </c>
      <c r="AD69" s="25">
        <v>-34169024.518506289</v>
      </c>
      <c r="AE69" s="25">
        <v>179224395.60856652</v>
      </c>
      <c r="AF69" s="25">
        <v>216954853.3995502</v>
      </c>
      <c r="AG69" s="25">
        <v>182939976.39650524</v>
      </c>
      <c r="AH69" s="25">
        <v>-291591618.82942402</v>
      </c>
    </row>
    <row r="70" spans="15:34" x14ac:dyDescent="0.4">
      <c r="O70" s="2">
        <v>67</v>
      </c>
      <c r="P70" s="25">
        <v>-351808782.49204063</v>
      </c>
      <c r="Q70" s="25">
        <v>-670872440.2071172</v>
      </c>
      <c r="R70" s="25">
        <v>-292992510.57253349</v>
      </c>
      <c r="S70" s="25">
        <v>-268267958.15857607</v>
      </c>
      <c r="T70" s="25">
        <v>-114099978.07181638</v>
      </c>
      <c r="V70" s="2">
        <v>67</v>
      </c>
      <c r="W70" s="25">
        <v>220857890.80463028</v>
      </c>
      <c r="X70" s="25">
        <v>411329555.98376691</v>
      </c>
      <c r="Y70" s="25">
        <v>411848292.51704812</v>
      </c>
      <c r="Z70" s="25">
        <v>577939943.63178849</v>
      </c>
      <c r="AA70" s="25">
        <v>-53313311.458209455</v>
      </c>
      <c r="AC70" s="2">
        <v>67</v>
      </c>
      <c r="AD70" s="25">
        <v>200001389.58358216</v>
      </c>
      <c r="AE70" s="25">
        <v>6657693.6164470911</v>
      </c>
      <c r="AF70" s="25">
        <v>146286390.52547014</v>
      </c>
      <c r="AG70" s="25">
        <v>-108530580.09901929</v>
      </c>
      <c r="AH70" s="25">
        <v>44509493.199421525</v>
      </c>
    </row>
    <row r="71" spans="15:34" x14ac:dyDescent="0.4">
      <c r="O71" s="2">
        <v>68</v>
      </c>
      <c r="P71" s="25">
        <v>-329353361.69700897</v>
      </c>
      <c r="Q71" s="25">
        <v>-466680741.9044292</v>
      </c>
      <c r="R71" s="25">
        <v>-179746476.64502573</v>
      </c>
      <c r="S71" s="25">
        <v>-190911474.89427835</v>
      </c>
      <c r="T71" s="25">
        <v>-120323203.62902844</v>
      </c>
      <c r="V71" s="2">
        <v>68</v>
      </c>
      <c r="W71" s="25">
        <v>350676297.32087266</v>
      </c>
      <c r="X71" s="25">
        <v>472412103.81353903</v>
      </c>
      <c r="Y71" s="25">
        <v>206584595.53165865</v>
      </c>
      <c r="Z71" s="25">
        <v>649711199.38299227</v>
      </c>
      <c r="AA71" s="25">
        <v>364067952.27160138</v>
      </c>
      <c r="AC71" s="2">
        <v>68</v>
      </c>
      <c r="AD71" s="25">
        <v>359588020.74703467</v>
      </c>
      <c r="AE71" s="25">
        <v>237427644.27300322</v>
      </c>
      <c r="AF71" s="25">
        <v>326536425.55594254</v>
      </c>
      <c r="AG71" s="25">
        <v>-42149070.530756593</v>
      </c>
      <c r="AH71" s="25">
        <v>2280357.5137491226</v>
      </c>
    </row>
    <row r="72" spans="15:34" x14ac:dyDescent="0.4">
      <c r="O72" s="2">
        <v>69</v>
      </c>
      <c r="P72" s="25">
        <v>-331149304.37223721</v>
      </c>
      <c r="Q72" s="25">
        <v>-88038414.180819988</v>
      </c>
      <c r="R72" s="25">
        <v>-282801004.97477633</v>
      </c>
      <c r="S72" s="25">
        <v>-174396769.09290612</v>
      </c>
      <c r="T72" s="25">
        <v>-323340381.25624907</v>
      </c>
      <c r="V72" s="2">
        <v>69</v>
      </c>
      <c r="W72" s="25">
        <v>705982805.75455856</v>
      </c>
      <c r="X72" s="25">
        <v>1010505068.8956239</v>
      </c>
      <c r="Y72" s="25">
        <v>1028512446.5821922</v>
      </c>
      <c r="Z72" s="25">
        <v>45974849.691257715</v>
      </c>
      <c r="AA72" s="25">
        <v>617730004.38160777</v>
      </c>
      <c r="AC72" s="2">
        <v>69</v>
      </c>
      <c r="AD72" s="25">
        <v>632508304.90381718</v>
      </c>
      <c r="AE72" s="25">
        <v>209769005.51600862</v>
      </c>
      <c r="AF72" s="25">
        <v>275593310.11105132</v>
      </c>
      <c r="AG72" s="25">
        <v>532292808.77644467</v>
      </c>
      <c r="AH72" s="25">
        <v>-88566583.117461205</v>
      </c>
    </row>
    <row r="73" spans="15:34" x14ac:dyDescent="0.4">
      <c r="O73" s="2">
        <v>70</v>
      </c>
      <c r="P73" s="25">
        <v>-115297693.70496452</v>
      </c>
      <c r="Q73" s="25">
        <v>-150029040.75349158</v>
      </c>
      <c r="R73" s="25">
        <v>-82281331.352111697</v>
      </c>
      <c r="S73" s="25">
        <v>-291459208.11162663</v>
      </c>
      <c r="T73" s="25">
        <v>-162988392.1916281</v>
      </c>
      <c r="V73" s="2">
        <v>70</v>
      </c>
      <c r="W73" s="25">
        <v>141584352.83174205</v>
      </c>
      <c r="X73" s="25">
        <v>425136983.45133847</v>
      </c>
      <c r="Y73" s="25">
        <v>537389966.5318296</v>
      </c>
      <c r="Z73" s="25">
        <v>848967089.61721289</v>
      </c>
      <c r="AA73" s="25">
        <v>219548005.92224383</v>
      </c>
      <c r="AC73" s="2">
        <v>70</v>
      </c>
      <c r="AD73" s="25">
        <v>46899414.926582456</v>
      </c>
      <c r="AE73" s="25">
        <v>169661908.57333481</v>
      </c>
      <c r="AF73" s="25">
        <v>78809905.460997939</v>
      </c>
      <c r="AG73" s="25">
        <v>227800096.99452341</v>
      </c>
      <c r="AH73" s="25">
        <v>-196913320.71465707</v>
      </c>
    </row>
    <row r="74" spans="15:34" x14ac:dyDescent="0.4">
      <c r="O74" s="2">
        <v>71</v>
      </c>
      <c r="P74" s="25">
        <v>-280140225.69412649</v>
      </c>
      <c r="Q74" s="25">
        <v>-247525036.53291306</v>
      </c>
      <c r="R74" s="25">
        <v>-305564671.61799353</v>
      </c>
      <c r="S74" s="25">
        <v>-235189616.38350397</v>
      </c>
      <c r="T74" s="25">
        <v>-403054087.42251617</v>
      </c>
      <c r="V74" s="2">
        <v>71</v>
      </c>
      <c r="W74" s="25">
        <v>791474718.59188271</v>
      </c>
      <c r="X74" s="25">
        <v>71863999.45879069</v>
      </c>
      <c r="Y74" s="25">
        <v>443571248.32228327</v>
      </c>
      <c r="Z74" s="25">
        <v>-24115270.284705967</v>
      </c>
      <c r="AA74" s="25">
        <v>857456851.5501771</v>
      </c>
      <c r="AC74" s="2">
        <v>71</v>
      </c>
      <c r="AD74" s="25">
        <v>339760590.84995997</v>
      </c>
      <c r="AE74" s="25">
        <v>-58791706.016474843</v>
      </c>
      <c r="AF74" s="25">
        <v>-200629644.46842253</v>
      </c>
      <c r="AG74" s="25">
        <v>419153842.96584523</v>
      </c>
      <c r="AH74" s="25">
        <v>16135270.193529367</v>
      </c>
    </row>
    <row r="75" spans="15:34" x14ac:dyDescent="0.4">
      <c r="O75" s="2">
        <v>72</v>
      </c>
      <c r="P75" s="25">
        <v>-42463821.115378797</v>
      </c>
      <c r="Q75" s="25">
        <v>-159889127.14675736</v>
      </c>
      <c r="R75" s="25">
        <v>-120465479.46219951</v>
      </c>
      <c r="S75" s="25">
        <v>37898512.565337181</v>
      </c>
      <c r="T75" s="25">
        <v>-89624676.879540384</v>
      </c>
      <c r="V75" s="2">
        <v>72</v>
      </c>
      <c r="W75" s="25">
        <v>350117793.96351761</v>
      </c>
      <c r="X75" s="25">
        <v>293633453.8841157</v>
      </c>
      <c r="Y75" s="25">
        <v>608308527.50881767</v>
      </c>
      <c r="Z75" s="25">
        <v>483025773.18400729</v>
      </c>
      <c r="AA75" s="25">
        <v>495515651.92573589</v>
      </c>
      <c r="AC75" s="2">
        <v>72</v>
      </c>
      <c r="AD75" s="25">
        <v>291085943.06931746</v>
      </c>
      <c r="AE75" s="25">
        <v>230968868.83961797</v>
      </c>
      <c r="AF75" s="25">
        <v>382932422.92870152</v>
      </c>
      <c r="AG75" s="25">
        <v>-126738206.82619274</v>
      </c>
      <c r="AH75" s="25">
        <v>239671780.37746131</v>
      </c>
    </row>
    <row r="76" spans="15:34" x14ac:dyDescent="0.4">
      <c r="O76" s="2">
        <v>73</v>
      </c>
      <c r="P76" s="25">
        <v>-109576453.31991482</v>
      </c>
      <c r="Q76" s="25">
        <v>-221221808.82732156</v>
      </c>
      <c r="R76" s="25">
        <v>-305879813.44844937</v>
      </c>
      <c r="S76" s="25">
        <v>4866019.9510335922</v>
      </c>
      <c r="T76" s="25">
        <v>-172242660.45142704</v>
      </c>
      <c r="V76" s="2">
        <v>73</v>
      </c>
      <c r="W76" s="25">
        <v>416440937.01469523</v>
      </c>
      <c r="X76" s="25">
        <v>727388733.74169898</v>
      </c>
      <c r="Y76" s="25">
        <v>926193874.74491405</v>
      </c>
      <c r="Z76" s="25">
        <v>712291091.73258495</v>
      </c>
      <c r="AA76" s="25">
        <v>734537883.54495454</v>
      </c>
      <c r="AC76" s="2">
        <v>73</v>
      </c>
      <c r="AD76" s="25">
        <v>351041814.06640923</v>
      </c>
      <c r="AE76" s="25">
        <v>-175460915.01952517</v>
      </c>
      <c r="AF76" s="25">
        <v>392924309.62768936</v>
      </c>
      <c r="AG76" s="25">
        <v>185542423.47413671</v>
      </c>
      <c r="AH76" s="25">
        <v>242852630.88363039</v>
      </c>
    </row>
    <row r="77" spans="15:34" x14ac:dyDescent="0.4">
      <c r="O77" s="2">
        <v>74</v>
      </c>
      <c r="P77" s="25">
        <v>-133641682.79241425</v>
      </c>
      <c r="Q77" s="25">
        <v>-291121060.80024242</v>
      </c>
      <c r="R77" s="25">
        <v>-122686195.12794894</v>
      </c>
      <c r="S77" s="25">
        <v>-52556735.175057232</v>
      </c>
      <c r="T77" s="25">
        <v>-216570127.87368906</v>
      </c>
      <c r="V77" s="2">
        <v>74</v>
      </c>
      <c r="W77" s="25">
        <v>196271889.41062641</v>
      </c>
      <c r="X77" s="25">
        <v>600104189.15148139</v>
      </c>
      <c r="Y77" s="25">
        <v>665093632.81917024</v>
      </c>
      <c r="Z77" s="25">
        <v>434845762.70908535</v>
      </c>
      <c r="AA77" s="25">
        <v>620861790.95432854</v>
      </c>
      <c r="AC77" s="2">
        <v>74</v>
      </c>
      <c r="AD77" s="25">
        <v>439407727.17434251</v>
      </c>
      <c r="AE77" s="25">
        <v>246412918.09129107</v>
      </c>
      <c r="AF77" s="25">
        <v>285417926.13395393</v>
      </c>
      <c r="AG77" s="25">
        <v>241386856.04614913</v>
      </c>
      <c r="AH77" s="25">
        <v>-463107594.49425054</v>
      </c>
    </row>
    <row r="78" spans="15:34" x14ac:dyDescent="0.4">
      <c r="O78" s="2">
        <v>75</v>
      </c>
      <c r="P78" s="25">
        <v>-134159616.0344792</v>
      </c>
      <c r="Q78" s="25">
        <v>-305548312.58127683</v>
      </c>
      <c r="R78" s="25">
        <v>-350623163.87079591</v>
      </c>
      <c r="S78" s="25">
        <v>-325479270.73868722</v>
      </c>
      <c r="T78" s="25">
        <v>-25940016.057544291</v>
      </c>
      <c r="V78" s="2">
        <v>75</v>
      </c>
      <c r="W78" s="25">
        <v>-29509225.668366134</v>
      </c>
      <c r="X78" s="25">
        <v>709699629.67763758</v>
      </c>
      <c r="Y78" s="25">
        <v>573377529.16603565</v>
      </c>
      <c r="Z78" s="25">
        <v>584253903.94804907</v>
      </c>
      <c r="AA78" s="25">
        <v>855228036.66470957</v>
      </c>
      <c r="AC78" s="2">
        <v>75</v>
      </c>
      <c r="AD78" s="25">
        <v>14315236.70769453</v>
      </c>
      <c r="AE78" s="25">
        <v>280740413.7309382</v>
      </c>
      <c r="AF78" s="25">
        <v>382103809.7666986</v>
      </c>
      <c r="AG78" s="25">
        <v>379064088.0896883</v>
      </c>
      <c r="AH78" s="25">
        <v>-10468853.235416055</v>
      </c>
    </row>
    <row r="79" spans="15:34" x14ac:dyDescent="0.4">
      <c r="O79" s="2">
        <v>76</v>
      </c>
      <c r="P79" s="25">
        <v>-158922043.85399726</v>
      </c>
      <c r="Q79" s="25">
        <v>-109942350.54006356</v>
      </c>
      <c r="R79" s="25">
        <v>-392444145.65694308</v>
      </c>
      <c r="S79" s="25">
        <v>-290678949.77809381</v>
      </c>
      <c r="T79" s="25">
        <v>-126092594.45206928</v>
      </c>
      <c r="V79" s="2">
        <v>76</v>
      </c>
      <c r="W79" s="25">
        <v>622666779.12495124</v>
      </c>
      <c r="X79" s="25">
        <v>1410479932.068007</v>
      </c>
      <c r="Y79" s="25">
        <v>926029310.31282735</v>
      </c>
      <c r="Z79" s="25">
        <v>10776988.299739063</v>
      </c>
      <c r="AA79" s="25">
        <v>465401599.77991188</v>
      </c>
      <c r="AC79" s="2">
        <v>76</v>
      </c>
      <c r="AD79" s="25">
        <v>309102776.07364655</v>
      </c>
      <c r="AE79" s="25">
        <v>-61498650.674682021</v>
      </c>
      <c r="AF79" s="25">
        <v>312314743.20242202</v>
      </c>
      <c r="AG79" s="25">
        <v>302748097.26616037</v>
      </c>
      <c r="AH79" s="25">
        <v>463823261.32088137</v>
      </c>
    </row>
    <row r="80" spans="15:34" x14ac:dyDescent="0.4">
      <c r="O80" s="2">
        <v>77</v>
      </c>
      <c r="P80" s="25">
        <v>-152878062.75849736</v>
      </c>
      <c r="Q80" s="25">
        <v>-218187946.70249888</v>
      </c>
      <c r="R80" s="25">
        <v>4530958.559589088</v>
      </c>
      <c r="S80" s="25">
        <v>-366023561.82889044</v>
      </c>
      <c r="T80" s="25">
        <v>-160278975.0987891</v>
      </c>
      <c r="V80" s="2">
        <v>77</v>
      </c>
      <c r="W80" s="25">
        <v>735690181.69331455</v>
      </c>
      <c r="X80" s="25">
        <v>971207838.68453145</v>
      </c>
      <c r="Y80" s="25">
        <v>359534446.60892987</v>
      </c>
      <c r="Z80" s="25">
        <v>880997811.63809872</v>
      </c>
      <c r="AA80" s="25">
        <v>-5717123.2451687753</v>
      </c>
      <c r="AC80" s="2">
        <v>77</v>
      </c>
      <c r="AD80" s="25">
        <v>-115346579.65424037</v>
      </c>
      <c r="AE80" s="25">
        <v>363952108.37414801</v>
      </c>
      <c r="AF80" s="25">
        <v>558000995.31121588</v>
      </c>
      <c r="AG80" s="25">
        <v>201958090.15737212</v>
      </c>
      <c r="AH80" s="25">
        <v>240790420.41782212</v>
      </c>
    </row>
    <row r="81" spans="15:34" x14ac:dyDescent="0.4">
      <c r="O81" s="2">
        <v>78</v>
      </c>
      <c r="P81" s="25">
        <v>-121119561.43566382</v>
      </c>
      <c r="Q81" s="25">
        <v>99900344.299107611</v>
      </c>
      <c r="R81" s="25">
        <v>-127085968.11030906</v>
      </c>
      <c r="S81" s="25">
        <v>68082651.625539303</v>
      </c>
      <c r="T81" s="25">
        <v>-257863309.19081128</v>
      </c>
      <c r="V81" s="2">
        <v>78</v>
      </c>
      <c r="W81" s="25">
        <v>562810214.22745585</v>
      </c>
      <c r="X81" s="25">
        <v>574155547.15943623</v>
      </c>
      <c r="Y81" s="25">
        <v>-163739031.81714171</v>
      </c>
      <c r="Z81" s="25">
        <v>367305643.52171415</v>
      </c>
      <c r="AA81" s="25">
        <v>496378381.57982635</v>
      </c>
      <c r="AC81" s="2">
        <v>78</v>
      </c>
      <c r="AD81" s="25">
        <v>534268877.28372514</v>
      </c>
      <c r="AE81" s="25">
        <v>356661148.78882134</v>
      </c>
      <c r="AF81" s="25">
        <v>256507839.44300389</v>
      </c>
      <c r="AG81" s="25">
        <v>199948508.46949565</v>
      </c>
      <c r="AH81" s="25">
        <v>-50834636.491833687</v>
      </c>
    </row>
    <row r="82" spans="15:34" x14ac:dyDescent="0.4">
      <c r="O82" s="2">
        <v>79</v>
      </c>
      <c r="P82" s="25">
        <v>-152092971.27156436</v>
      </c>
      <c r="Q82" s="25">
        <v>-96392278.33557862</v>
      </c>
      <c r="R82" s="25">
        <v>-267292687.67874894</v>
      </c>
      <c r="S82" s="25">
        <v>-323978031.28390276</v>
      </c>
      <c r="T82" s="25">
        <v>-566949372.02687371</v>
      </c>
      <c r="V82" s="2">
        <v>79</v>
      </c>
      <c r="W82" s="25">
        <v>275814801.94030553</v>
      </c>
      <c r="X82" s="25">
        <v>380248203.10753977</v>
      </c>
      <c r="Y82" s="25">
        <v>1001593711.1033847</v>
      </c>
      <c r="Z82" s="25">
        <v>779864292.58221555</v>
      </c>
      <c r="AA82" s="25">
        <v>479941133.50872684</v>
      </c>
      <c r="AC82" s="2">
        <v>79</v>
      </c>
      <c r="AD82" s="25">
        <v>503394989.03876615</v>
      </c>
      <c r="AE82" s="25">
        <v>-260850170.7845124</v>
      </c>
      <c r="AF82" s="25">
        <v>-99269285.610685229</v>
      </c>
      <c r="AG82" s="25">
        <v>-41130608.686717629</v>
      </c>
      <c r="AH82" s="25">
        <v>465786718.65311837</v>
      </c>
    </row>
    <row r="83" spans="15:34" x14ac:dyDescent="0.4">
      <c r="O83" s="2">
        <v>80</v>
      </c>
      <c r="P83" s="25">
        <v>-50550371.752530515</v>
      </c>
      <c r="Q83" s="25">
        <v>-204604342.73832721</v>
      </c>
      <c r="R83" s="25">
        <v>-191775629.65284866</v>
      </c>
      <c r="S83" s="25">
        <v>-119121704.28510714</v>
      </c>
      <c r="T83" s="25">
        <v>-359290667.18240869</v>
      </c>
      <c r="V83" s="2">
        <v>80</v>
      </c>
      <c r="W83" s="25">
        <v>313010797.45779586</v>
      </c>
      <c r="X83" s="25">
        <v>388929365.32692426</v>
      </c>
      <c r="Y83" s="25">
        <v>218003924.08494663</v>
      </c>
      <c r="Z83" s="25">
        <v>799234597.7789644</v>
      </c>
      <c r="AA83" s="25">
        <v>794985195.96090221</v>
      </c>
      <c r="AC83" s="2">
        <v>80</v>
      </c>
      <c r="AD83" s="25">
        <v>302493531.61823881</v>
      </c>
      <c r="AE83" s="25">
        <v>266209226.3754971</v>
      </c>
      <c r="AF83" s="25">
        <v>383183299.74190724</v>
      </c>
      <c r="AG83" s="25">
        <v>96047559.028978348</v>
      </c>
      <c r="AH83" s="25">
        <v>-115202894.14408803</v>
      </c>
    </row>
    <row r="84" spans="15:34" x14ac:dyDescent="0.4">
      <c r="O84" s="2">
        <v>81</v>
      </c>
      <c r="P84" s="25">
        <v>-125936072.05989406</v>
      </c>
      <c r="Q84" s="25">
        <v>-287308164.245794</v>
      </c>
      <c r="R84" s="25">
        <v>-71241381.744726807</v>
      </c>
      <c r="S84" s="25">
        <v>-329923012.40907288</v>
      </c>
      <c r="T84" s="25">
        <v>-170824126.84883952</v>
      </c>
      <c r="V84" s="2">
        <v>81</v>
      </c>
      <c r="W84" s="25">
        <v>834056184.71259546</v>
      </c>
      <c r="X84" s="25">
        <v>848355017.80305648</v>
      </c>
      <c r="Y84" s="25">
        <v>449317858.24098986</v>
      </c>
      <c r="Z84" s="25">
        <v>354046472.64386535</v>
      </c>
      <c r="AA84" s="25">
        <v>111072728.91320309</v>
      </c>
      <c r="AC84" s="2">
        <v>81</v>
      </c>
      <c r="AD84" s="25">
        <v>388586263.88150954</v>
      </c>
      <c r="AE84" s="25">
        <v>318315068.10456753</v>
      </c>
      <c r="AF84" s="25">
        <v>454917217.6127156</v>
      </c>
      <c r="AG84" s="25">
        <v>228162203.49930382</v>
      </c>
      <c r="AH84" s="25">
        <v>-33892453.763756514</v>
      </c>
    </row>
    <row r="85" spans="15:34" x14ac:dyDescent="0.4">
      <c r="O85" s="2">
        <v>82</v>
      </c>
      <c r="P85" s="25">
        <v>96017049.099287152</v>
      </c>
      <c r="Q85" s="25">
        <v>-31641713.290947258</v>
      </c>
      <c r="R85" s="25">
        <v>-204024443.40222216</v>
      </c>
      <c r="S85" s="25">
        <v>31199072.983769417</v>
      </c>
      <c r="T85" s="25">
        <v>-189766618.76206928</v>
      </c>
      <c r="V85" s="2">
        <v>82</v>
      </c>
      <c r="W85" s="25">
        <v>940109907.50613284</v>
      </c>
      <c r="X85" s="25">
        <v>928247882.75914431</v>
      </c>
      <c r="Y85" s="25">
        <v>494778475.7661913</v>
      </c>
      <c r="Z85" s="25">
        <v>429364796.57325232</v>
      </c>
      <c r="AA85" s="25">
        <v>66344735.212602317</v>
      </c>
      <c r="AC85" s="2">
        <v>82</v>
      </c>
      <c r="AD85" s="25">
        <v>243305428.14231753</v>
      </c>
      <c r="AE85" s="25">
        <v>605530944.57672322</v>
      </c>
      <c r="AF85" s="25">
        <v>53878300.075925946</v>
      </c>
      <c r="AG85" s="25">
        <v>343804211.88508368</v>
      </c>
      <c r="AH85" s="25">
        <v>391875786.1354115</v>
      </c>
    </row>
    <row r="86" spans="15:34" x14ac:dyDescent="0.4">
      <c r="O86" s="2">
        <v>83</v>
      </c>
      <c r="P86" s="25">
        <v>-133186478.2990368</v>
      </c>
      <c r="Q86" s="25">
        <v>-306925960.9727366</v>
      </c>
      <c r="R86" s="25">
        <v>-214710616.2989648</v>
      </c>
      <c r="S86" s="25">
        <v>3300174.2520771027</v>
      </c>
      <c r="T86" s="25">
        <v>-133478768.17693144</v>
      </c>
      <c r="V86" s="2">
        <v>83</v>
      </c>
      <c r="W86" s="25">
        <v>421011590.68654239</v>
      </c>
      <c r="X86" s="25">
        <v>588719627.04956985</v>
      </c>
      <c r="Y86" s="25">
        <v>906503974.5621655</v>
      </c>
      <c r="Z86" s="25">
        <v>202099859.55593738</v>
      </c>
      <c r="AA86" s="25">
        <v>899505941.29056382</v>
      </c>
      <c r="AC86" s="2">
        <v>83</v>
      </c>
      <c r="AD86" s="25">
        <v>405317917.10398102</v>
      </c>
      <c r="AE86" s="25">
        <v>253721111.37173438</v>
      </c>
      <c r="AF86" s="25">
        <v>395609751.98167515</v>
      </c>
      <c r="AG86" s="25">
        <v>322089909.97173905</v>
      </c>
      <c r="AH86" s="25">
        <v>-157797190.93964827</v>
      </c>
    </row>
    <row r="87" spans="15:34" x14ac:dyDescent="0.4">
      <c r="O87" s="2">
        <v>84</v>
      </c>
      <c r="P87" s="25">
        <v>29944787.999781013</v>
      </c>
      <c r="Q87" s="25">
        <v>-412853042.31908321</v>
      </c>
      <c r="R87" s="25">
        <v>-47313302.307170331</v>
      </c>
      <c r="S87" s="25">
        <v>-338946817.20247746</v>
      </c>
      <c r="T87" s="25">
        <v>-174470390.46805274</v>
      </c>
      <c r="V87" s="2">
        <v>84</v>
      </c>
      <c r="W87" s="25">
        <v>378850676.37442958</v>
      </c>
      <c r="X87" s="25">
        <v>310999294.78422123</v>
      </c>
      <c r="Y87" s="25">
        <v>94957981.950389147</v>
      </c>
      <c r="Z87" s="25">
        <v>913026560.66796613</v>
      </c>
      <c r="AA87" s="25">
        <v>505802958.53076702</v>
      </c>
      <c r="AC87" s="2">
        <v>84</v>
      </c>
      <c r="AD87" s="25">
        <v>-6686073.6482059956</v>
      </c>
      <c r="AE87" s="25">
        <v>268056650.22176576</v>
      </c>
      <c r="AF87" s="25">
        <v>-206593645.49253452</v>
      </c>
      <c r="AG87" s="25">
        <v>165506219.74956703</v>
      </c>
      <c r="AH87" s="25">
        <v>442209087.02638304</v>
      </c>
    </row>
    <row r="88" spans="15:34" x14ac:dyDescent="0.4">
      <c r="O88" s="2">
        <v>85</v>
      </c>
      <c r="P88" s="25">
        <v>-160051700.10040826</v>
      </c>
      <c r="Q88" s="25">
        <v>-74357349.426744401</v>
      </c>
      <c r="R88" s="25">
        <v>-111938539.04825735</v>
      </c>
      <c r="S88" s="25">
        <v>-198039292.05488545</v>
      </c>
      <c r="T88" s="25">
        <v>164271724.38834786</v>
      </c>
      <c r="V88" s="2">
        <v>85</v>
      </c>
      <c r="W88" s="25">
        <v>-16738672.293817908</v>
      </c>
      <c r="X88" s="25">
        <v>755474553.94461322</v>
      </c>
      <c r="Y88" s="25">
        <v>274749614.28516078</v>
      </c>
      <c r="Z88" s="25">
        <v>576796967.71823144</v>
      </c>
      <c r="AA88" s="25">
        <v>795897940.39352512</v>
      </c>
      <c r="AC88" s="2">
        <v>85</v>
      </c>
      <c r="AD88" s="25">
        <v>300576512.80158377</v>
      </c>
      <c r="AE88" s="25">
        <v>259342810.34143543</v>
      </c>
      <c r="AF88" s="25">
        <v>281125473.75413942</v>
      </c>
      <c r="AG88" s="25">
        <v>145771371.09569311</v>
      </c>
      <c r="AH88" s="25">
        <v>259383203.38247144</v>
      </c>
    </row>
    <row r="89" spans="15:34" x14ac:dyDescent="0.4">
      <c r="O89" s="2">
        <v>86</v>
      </c>
      <c r="P89" s="25">
        <v>-140356643.66640145</v>
      </c>
      <c r="Q89" s="25">
        <v>-150801157.26105052</v>
      </c>
      <c r="R89" s="25">
        <v>-393972141.82283294</v>
      </c>
      <c r="S89" s="25">
        <v>-111188687.74645114</v>
      </c>
      <c r="T89" s="25">
        <v>-150102020.5508486</v>
      </c>
      <c r="V89" s="2">
        <v>86</v>
      </c>
      <c r="W89" s="25">
        <v>247243554.90724504</v>
      </c>
      <c r="X89" s="25">
        <v>822506629.02149224</v>
      </c>
      <c r="Y89" s="25">
        <v>396031826.80851775</v>
      </c>
      <c r="Z89" s="25">
        <v>556375058.29102182</v>
      </c>
      <c r="AA89" s="25">
        <v>289074923.54941571</v>
      </c>
      <c r="AC89" s="2">
        <v>86</v>
      </c>
      <c r="AD89" s="25">
        <v>-78168151.352920175</v>
      </c>
      <c r="AE89" s="25">
        <v>-304328263.79009628</v>
      </c>
      <c r="AF89" s="25">
        <v>312456327.1656785</v>
      </c>
      <c r="AG89" s="25">
        <v>-88835010.841499925</v>
      </c>
      <c r="AH89" s="25">
        <v>223710006.05112278</v>
      </c>
    </row>
    <row r="90" spans="15:34" x14ac:dyDescent="0.4">
      <c r="O90" s="2">
        <v>87</v>
      </c>
      <c r="P90" s="25">
        <v>118546879.08847958</v>
      </c>
      <c r="Q90" s="25">
        <v>169073545.85417026</v>
      </c>
      <c r="R90" s="25">
        <v>-325183967.60877514</v>
      </c>
      <c r="S90" s="25">
        <v>-207569955.46095926</v>
      </c>
      <c r="T90" s="25">
        <v>-245680902.40201291</v>
      </c>
      <c r="V90" s="2">
        <v>87</v>
      </c>
      <c r="W90" s="25">
        <v>445694125.57752055</v>
      </c>
      <c r="X90" s="25">
        <v>991460915.30618739</v>
      </c>
      <c r="Y90" s="25">
        <v>3566215.5825109482</v>
      </c>
      <c r="Z90" s="25">
        <v>385810624.96923673</v>
      </c>
      <c r="AA90" s="25">
        <v>574325426.08410931</v>
      </c>
      <c r="AC90" s="2">
        <v>87</v>
      </c>
      <c r="AD90" s="25">
        <v>507875726.97380579</v>
      </c>
      <c r="AE90" s="25">
        <v>506190242.10079503</v>
      </c>
      <c r="AF90" s="25">
        <v>-201903876.22660613</v>
      </c>
      <c r="AG90" s="25">
        <v>211719734.1725775</v>
      </c>
      <c r="AH90" s="25">
        <v>-188760274.94792283</v>
      </c>
    </row>
    <row r="91" spans="15:34" x14ac:dyDescent="0.4">
      <c r="O91" s="2">
        <v>88</v>
      </c>
      <c r="P91" s="25">
        <v>-475780459.93058991</v>
      </c>
      <c r="Q91" s="25">
        <v>-165469677.61388373</v>
      </c>
      <c r="R91" s="25">
        <v>-355848597.13026768</v>
      </c>
      <c r="S91" s="25">
        <v>-317238256.23165864</v>
      </c>
      <c r="T91" s="25">
        <v>-19342972.490374267</v>
      </c>
      <c r="V91" s="2">
        <v>88</v>
      </c>
      <c r="W91" s="25">
        <v>504119425.28796458</v>
      </c>
      <c r="X91" s="25">
        <v>379986361.83553565</v>
      </c>
      <c r="Y91" s="25">
        <v>544452425.14359689</v>
      </c>
      <c r="Z91" s="25">
        <v>598802644.6360631</v>
      </c>
      <c r="AA91" s="25">
        <v>146903500.84155172</v>
      </c>
      <c r="AC91" s="2">
        <v>88</v>
      </c>
      <c r="AD91" s="25">
        <v>253956049.24299002</v>
      </c>
      <c r="AE91" s="25">
        <v>-26458385.548130035</v>
      </c>
      <c r="AF91" s="25">
        <v>154996177.52796102</v>
      </c>
      <c r="AG91" s="25">
        <v>641503843.38451433</v>
      </c>
      <c r="AH91" s="25">
        <v>44556408.052019238</v>
      </c>
    </row>
    <row r="92" spans="15:34" x14ac:dyDescent="0.4">
      <c r="O92" s="2">
        <v>89</v>
      </c>
      <c r="P92" s="25">
        <v>-5499053.4300218225</v>
      </c>
      <c r="Q92" s="25">
        <v>-33759383.633685768</v>
      </c>
      <c r="R92" s="25">
        <v>-634577383.11491179</v>
      </c>
      <c r="S92" s="25">
        <v>-406427512.84935236</v>
      </c>
      <c r="T92" s="25">
        <v>-291866199.30163294</v>
      </c>
      <c r="V92" s="2">
        <v>89</v>
      </c>
      <c r="W92" s="25">
        <v>857800087.56217909</v>
      </c>
      <c r="X92" s="25">
        <v>161344469.37934482</v>
      </c>
      <c r="Y92" s="25">
        <v>555963796.61686814</v>
      </c>
      <c r="Z92" s="25">
        <v>896478208.62840915</v>
      </c>
      <c r="AA92" s="25">
        <v>674502395.00386381</v>
      </c>
      <c r="AC92" s="2">
        <v>89</v>
      </c>
      <c r="AD92" s="25">
        <v>-103223957.59632719</v>
      </c>
      <c r="AE92" s="25">
        <v>-112934864.23607981</v>
      </c>
      <c r="AF92" s="25">
        <v>28914088.882136583</v>
      </c>
      <c r="AG92" s="25">
        <v>288560229.25708055</v>
      </c>
      <c r="AH92" s="25">
        <v>228227919.5222584</v>
      </c>
    </row>
    <row r="93" spans="15:34" x14ac:dyDescent="0.4">
      <c r="O93" s="2">
        <v>90</v>
      </c>
      <c r="P93" s="25">
        <v>-300249616.11975443</v>
      </c>
      <c r="Q93" s="25">
        <v>-261598975.72351563</v>
      </c>
      <c r="R93" s="25">
        <v>-344090336.37061954</v>
      </c>
      <c r="S93" s="25">
        <v>-349706824.81753218</v>
      </c>
      <c r="T93" s="25">
        <v>-11657347.745859981</v>
      </c>
      <c r="V93" s="2">
        <v>90</v>
      </c>
      <c r="W93" s="25">
        <v>5417755.4516372085</v>
      </c>
      <c r="X93" s="25">
        <v>965710475.361233</v>
      </c>
      <c r="Y93" s="25">
        <v>796636894.28698933</v>
      </c>
      <c r="Z93" s="25">
        <v>530360656.87313837</v>
      </c>
      <c r="AA93" s="25">
        <v>979172849.56527388</v>
      </c>
      <c r="AC93" s="2">
        <v>90</v>
      </c>
      <c r="AD93" s="25">
        <v>225396316.96304083</v>
      </c>
      <c r="AE93" s="25">
        <v>328591973.18847466</v>
      </c>
      <c r="AF93" s="25">
        <v>395176949.42662132</v>
      </c>
      <c r="AG93" s="25">
        <v>492246583.34634173</v>
      </c>
      <c r="AH93" s="25">
        <v>343666374.69661045</v>
      </c>
    </row>
    <row r="94" spans="15:34" x14ac:dyDescent="0.4">
      <c r="O94" s="2">
        <v>91</v>
      </c>
      <c r="P94" s="25">
        <v>-338906090.60862124</v>
      </c>
      <c r="Q94" s="25">
        <v>-326860884.29377413</v>
      </c>
      <c r="R94" s="25">
        <v>-356448526.6661104</v>
      </c>
      <c r="S94" s="25">
        <v>-78039332.531029522</v>
      </c>
      <c r="T94" s="25">
        <v>-155860724.74475706</v>
      </c>
      <c r="V94" s="2">
        <v>91</v>
      </c>
      <c r="W94" s="25">
        <v>712414068.50015664</v>
      </c>
      <c r="X94" s="25">
        <v>617852823.31256151</v>
      </c>
      <c r="Y94" s="25">
        <v>563323600.15869629</v>
      </c>
      <c r="Z94" s="25">
        <v>581595057.94722629</v>
      </c>
      <c r="AA94" s="25">
        <v>320146596.77385974</v>
      </c>
      <c r="AC94" s="2">
        <v>91</v>
      </c>
      <c r="AD94" s="25">
        <v>331073620.22026956</v>
      </c>
      <c r="AE94" s="25">
        <v>375045301.50541759</v>
      </c>
      <c r="AF94" s="25">
        <v>57621122.080825567</v>
      </c>
      <c r="AG94" s="25">
        <v>6122358.6218014956</v>
      </c>
      <c r="AH94" s="25">
        <v>-34223082.087350368</v>
      </c>
    </row>
    <row r="95" spans="15:34" x14ac:dyDescent="0.4">
      <c r="O95" s="2">
        <v>92</v>
      </c>
      <c r="P95" s="25">
        <v>24988071.305239916</v>
      </c>
      <c r="Q95" s="25">
        <v>-80388592.642947853</v>
      </c>
      <c r="R95" s="25">
        <v>-362619432.37061524</v>
      </c>
      <c r="S95" s="25">
        <v>-95473517.161550403</v>
      </c>
      <c r="T95" s="25">
        <v>-6626908.4106172919</v>
      </c>
      <c r="V95" s="2">
        <v>92</v>
      </c>
      <c r="W95" s="25">
        <v>509672534.67981005</v>
      </c>
      <c r="X95" s="25">
        <v>540086717.25155127</v>
      </c>
      <c r="Y95" s="25">
        <v>411021974.08025056</v>
      </c>
      <c r="Z95" s="25">
        <v>154334734.17289996</v>
      </c>
      <c r="AA95" s="25">
        <v>-102764561.21169955</v>
      </c>
      <c r="AC95" s="2">
        <v>92</v>
      </c>
      <c r="AD95" s="25">
        <v>116525366.65892935</v>
      </c>
      <c r="AE95" s="25">
        <v>88309501.862371206</v>
      </c>
      <c r="AF95" s="25">
        <v>552727357.28839362</v>
      </c>
      <c r="AG95" s="25">
        <v>440538826.50722313</v>
      </c>
      <c r="AH95" s="25">
        <v>587557808.07860291</v>
      </c>
    </row>
    <row r="96" spans="15:34" x14ac:dyDescent="0.4">
      <c r="O96" s="2">
        <v>93</v>
      </c>
      <c r="P96" s="25">
        <v>-379304559.50705779</v>
      </c>
      <c r="Q96" s="25">
        <v>54408114.245862633</v>
      </c>
      <c r="R96" s="25">
        <v>-112583315.97643214</v>
      </c>
      <c r="S96" s="25">
        <v>-488048644.88473606</v>
      </c>
      <c r="T96" s="25">
        <v>-131897067.85661077</v>
      </c>
      <c r="V96" s="2">
        <v>93</v>
      </c>
      <c r="W96" s="25">
        <v>1125212975.1536791</v>
      </c>
      <c r="X96" s="25">
        <v>502002794.87831819</v>
      </c>
      <c r="Y96" s="25">
        <v>441373148.5342986</v>
      </c>
      <c r="Z96" s="25">
        <v>846129350.22773623</v>
      </c>
      <c r="AA96" s="25">
        <v>482671998.62959909</v>
      </c>
      <c r="AC96" s="2">
        <v>93</v>
      </c>
      <c r="AD96" s="25">
        <v>334225023.54095078</v>
      </c>
      <c r="AE96" s="25">
        <v>200767556.70665526</v>
      </c>
      <c r="AF96" s="25">
        <v>723394317.35879099</v>
      </c>
      <c r="AG96" s="25">
        <v>171810636.42958045</v>
      </c>
      <c r="AH96" s="25">
        <v>-182514079.80943167</v>
      </c>
    </row>
    <row r="97" spans="15:34" x14ac:dyDescent="0.4">
      <c r="O97" s="2">
        <v>94</v>
      </c>
      <c r="P97" s="25">
        <v>-127196585.05469972</v>
      </c>
      <c r="Q97" s="25">
        <v>-139717091.42841944</v>
      </c>
      <c r="R97" s="25">
        <v>-196689265.94164324</v>
      </c>
      <c r="S97" s="25">
        <v>30827029.302536547</v>
      </c>
      <c r="T97" s="25">
        <v>-232921792.40327936</v>
      </c>
      <c r="V97" s="2">
        <v>94</v>
      </c>
      <c r="W97" s="25">
        <v>477422688.63781416</v>
      </c>
      <c r="X97" s="25">
        <v>508241356.33403337</v>
      </c>
      <c r="Y97" s="25">
        <v>306499923.75014859</v>
      </c>
      <c r="Z97" s="25">
        <v>719935417.35969186</v>
      </c>
      <c r="AA97" s="25">
        <v>648129767.00274467</v>
      </c>
      <c r="AC97" s="2">
        <v>94</v>
      </c>
      <c r="AD97" s="25">
        <v>28774718.29093194</v>
      </c>
      <c r="AE97" s="25">
        <v>575062668.48222244</v>
      </c>
      <c r="AF97" s="25">
        <v>497517533.88694286</v>
      </c>
      <c r="AG97" s="25">
        <v>133864168.19403374</v>
      </c>
      <c r="AH97" s="25">
        <v>352117906.24854982</v>
      </c>
    </row>
    <row r="98" spans="15:34" x14ac:dyDescent="0.4">
      <c r="O98" s="2">
        <v>95</v>
      </c>
      <c r="P98" s="25">
        <v>-8569045.1856826544</v>
      </c>
      <c r="Q98" s="25">
        <v>-501688112.08500534</v>
      </c>
      <c r="R98" s="25">
        <v>-394793016.30299056</v>
      </c>
      <c r="S98" s="25">
        <v>-347477522.49225587</v>
      </c>
      <c r="T98" s="25">
        <v>-202481180.78631097</v>
      </c>
      <c r="V98" s="2">
        <v>95</v>
      </c>
      <c r="W98" s="25">
        <v>635290585.14277363</v>
      </c>
      <c r="X98" s="25">
        <v>183213036.36396551</v>
      </c>
      <c r="Y98" s="25">
        <v>399212519.49148613</v>
      </c>
      <c r="Z98" s="25">
        <v>650075015.85191131</v>
      </c>
      <c r="AA98" s="25">
        <v>345653987.56965536</v>
      </c>
      <c r="AC98" s="2">
        <v>95</v>
      </c>
      <c r="AD98" s="25">
        <v>522135903.37738681</v>
      </c>
      <c r="AE98" s="25">
        <v>119932747.9037894</v>
      </c>
      <c r="AF98" s="25">
        <v>402959371.51406193</v>
      </c>
      <c r="AG98" s="25">
        <v>158459442.5583328</v>
      </c>
      <c r="AH98" s="25">
        <v>183268793.62662601</v>
      </c>
    </row>
    <row r="99" spans="15:34" x14ac:dyDescent="0.4">
      <c r="O99" s="2">
        <v>96</v>
      </c>
      <c r="P99" s="25">
        <v>-225223152.93996924</v>
      </c>
      <c r="Q99" s="25">
        <v>-196638600.80301982</v>
      </c>
      <c r="R99" s="25">
        <v>-158369968.8078987</v>
      </c>
      <c r="S99" s="25">
        <v>-413819162.54182285</v>
      </c>
      <c r="T99" s="25">
        <v>-36102130.270068049</v>
      </c>
      <c r="V99" s="2">
        <v>96</v>
      </c>
      <c r="W99" s="25">
        <v>518597017.33758104</v>
      </c>
      <c r="X99" s="25">
        <v>508814061.33495575</v>
      </c>
      <c r="Y99" s="25">
        <v>767122390.19244218</v>
      </c>
      <c r="Z99" s="25">
        <v>552449366.58894324</v>
      </c>
      <c r="AA99" s="25">
        <v>669321699.76209044</v>
      </c>
      <c r="AC99" s="2">
        <v>96</v>
      </c>
      <c r="AD99" s="25">
        <v>1627387.7751002312</v>
      </c>
      <c r="AE99" s="25">
        <v>579208630.21055818</v>
      </c>
      <c r="AF99" s="25">
        <v>68607934.970695496</v>
      </c>
      <c r="AG99" s="25">
        <v>-375663111.41128004</v>
      </c>
      <c r="AH99" s="25">
        <v>27484771.166764379</v>
      </c>
    </row>
    <row r="100" spans="15:34" x14ac:dyDescent="0.4">
      <c r="O100" s="2">
        <v>97</v>
      </c>
      <c r="P100" s="25">
        <v>-201956979.23908311</v>
      </c>
      <c r="Q100" s="25">
        <v>-301971504.06373519</v>
      </c>
      <c r="R100" s="25">
        <v>-365361392.33807689</v>
      </c>
      <c r="S100" s="25">
        <v>6946783.0928479433</v>
      </c>
      <c r="T100" s="25">
        <v>-434321038.40514487</v>
      </c>
      <c r="V100" s="2">
        <v>97</v>
      </c>
      <c r="W100" s="25">
        <v>590044497.76043403</v>
      </c>
      <c r="X100" s="25">
        <v>276434117.79845339</v>
      </c>
      <c r="Y100" s="25">
        <v>1084253883.9351225</v>
      </c>
      <c r="Z100" s="25">
        <v>681088934.49493289</v>
      </c>
      <c r="AA100" s="25">
        <v>519276498.37379849</v>
      </c>
      <c r="AC100" s="2">
        <v>97</v>
      </c>
      <c r="AD100" s="25">
        <v>-212219954.50900495</v>
      </c>
      <c r="AE100" s="25">
        <v>289673407.99150622</v>
      </c>
      <c r="AF100" s="25">
        <v>158711022.68757188</v>
      </c>
      <c r="AG100" s="25">
        <v>-84750855.597787857</v>
      </c>
      <c r="AH100" s="25">
        <v>88736872.557046294</v>
      </c>
    </row>
    <row r="101" spans="15:34" x14ac:dyDescent="0.4">
      <c r="O101" s="2">
        <v>98</v>
      </c>
      <c r="P101" s="25">
        <v>-114077384.69775909</v>
      </c>
      <c r="Q101" s="25">
        <v>-268997633.56333286</v>
      </c>
      <c r="R101" s="25">
        <v>-194098398.2304399</v>
      </c>
      <c r="S101" s="25">
        <v>-233252355.0019767</v>
      </c>
      <c r="T101" s="25">
        <v>-162375159.17027974</v>
      </c>
      <c r="V101" s="2">
        <v>98</v>
      </c>
      <c r="W101" s="25">
        <v>438638926.91296071</v>
      </c>
      <c r="X101" s="25">
        <v>608648187.869964</v>
      </c>
      <c r="Y101" s="25">
        <v>975808002.5709641</v>
      </c>
      <c r="Z101" s="25">
        <v>723112675.35285628</v>
      </c>
      <c r="AA101" s="25">
        <v>823029988.03813171</v>
      </c>
      <c r="AC101" s="2">
        <v>98</v>
      </c>
      <c r="AD101" s="25">
        <v>111208469.46794057</v>
      </c>
      <c r="AE101" s="25">
        <v>-126692777.37088656</v>
      </c>
      <c r="AF101" s="25">
        <v>312668931.04281282</v>
      </c>
      <c r="AG101" s="25">
        <v>28021902.913302422</v>
      </c>
      <c r="AH101" s="25">
        <v>10421842.134464383</v>
      </c>
    </row>
    <row r="102" spans="15:34" x14ac:dyDescent="0.4">
      <c r="O102" s="2">
        <v>99</v>
      </c>
      <c r="P102" s="25">
        <v>4713021.8532671332</v>
      </c>
      <c r="Q102" s="25">
        <v>-153876337.78946683</v>
      </c>
      <c r="R102" s="25">
        <v>-85887484.585729629</v>
      </c>
      <c r="S102" s="25">
        <v>26340805.379566431</v>
      </c>
      <c r="T102" s="25">
        <v>-280282968.0006091</v>
      </c>
      <c r="V102" s="2">
        <v>99</v>
      </c>
      <c r="W102" s="25">
        <v>596818827.60283113</v>
      </c>
      <c r="X102" s="25">
        <v>143890722.93494064</v>
      </c>
      <c r="Y102" s="25">
        <v>462845823.78490472</v>
      </c>
      <c r="Z102" s="25">
        <v>731916032.16254139</v>
      </c>
      <c r="AA102" s="25">
        <v>558706550.5253911</v>
      </c>
      <c r="AC102" s="2">
        <v>99</v>
      </c>
      <c r="AD102" s="25">
        <v>-10815494.879608393</v>
      </c>
      <c r="AE102" s="25">
        <v>-329568776.95001233</v>
      </c>
      <c r="AF102" s="25">
        <v>138911527.49863529</v>
      </c>
      <c r="AG102" s="25">
        <v>168791053.31273854</v>
      </c>
      <c r="AH102" s="25">
        <v>516455071.8547461</v>
      </c>
    </row>
    <row r="103" spans="15:34" x14ac:dyDescent="0.4">
      <c r="O103" s="2">
        <v>100</v>
      </c>
      <c r="P103" s="25">
        <v>-404373804.46275353</v>
      </c>
      <c r="Q103" s="25">
        <v>-49019526.66698432</v>
      </c>
      <c r="R103" s="25">
        <v>-293470361.82396722</v>
      </c>
      <c r="S103" s="25">
        <v>-67914377.208447456</v>
      </c>
      <c r="T103" s="25">
        <v>-121092870.8769224</v>
      </c>
      <c r="V103" s="2">
        <v>100</v>
      </c>
      <c r="W103" s="25">
        <v>725334323.33455062</v>
      </c>
      <c r="X103" s="25">
        <v>747623654.18457818</v>
      </c>
      <c r="Y103" s="25">
        <v>471478652.90983164</v>
      </c>
      <c r="Z103" s="25">
        <v>499420356.60793424</v>
      </c>
      <c r="AA103" s="25">
        <v>380265080.82895774</v>
      </c>
      <c r="AC103" s="2">
        <v>100</v>
      </c>
      <c r="AD103" s="25">
        <v>527955896.64183176</v>
      </c>
      <c r="AE103" s="25">
        <v>2529606.6778872013</v>
      </c>
      <c r="AF103" s="25">
        <v>115422838.30083776</v>
      </c>
      <c r="AG103" s="25">
        <v>419687852.70904791</v>
      </c>
      <c r="AH103" s="25">
        <v>331363048.44623601</v>
      </c>
    </row>
  </sheetData>
  <mergeCells count="9">
    <mergeCell ref="O1:T1"/>
    <mergeCell ref="V1:AA1"/>
    <mergeCell ref="AC1:AH1"/>
    <mergeCell ref="AJ4:AK4"/>
    <mergeCell ref="I14:M14"/>
    <mergeCell ref="I22:M22"/>
    <mergeCell ref="I2:J2"/>
    <mergeCell ref="I6:J6"/>
    <mergeCell ref="I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Abhijith Antony</cp:lastModifiedBy>
  <dcterms:created xsi:type="dcterms:W3CDTF">2008-07-04T11:37:35Z</dcterms:created>
  <dcterms:modified xsi:type="dcterms:W3CDTF">2020-06-06T15:05:27Z</dcterms:modified>
</cp:coreProperties>
</file>