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MSBANA\SimulationModeling\Assignment1\"/>
    </mc:Choice>
  </mc:AlternateContent>
  <xr:revisionPtr revIDLastSave="0" documentId="13_ncr:1_{6D3ACA08-E684-4C1E-A263-C42A83932B7C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Q_1_Part1" sheetId="14" r:id="rId1"/>
    <sheet name="Q1_Part2" sheetId="2" r:id="rId2"/>
    <sheet name="Signature" sheetId="15" r:id="rId3"/>
    <sheet name="RiskSerializationData" sheetId="9" state="hidden" r:id="rId4"/>
  </sheets>
  <externalReferences>
    <externalReference r:id="rId5"/>
  </externalReferences>
  <definedNames>
    <definedName name="__123Graph_A" hidden="1">#REF!</definedName>
    <definedName name="__123Graph_X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Table1_In1" hidden="1">#REF!</definedName>
    <definedName name="Pal_Workbook_GUID" hidden="1">"DHAP7GK9UMWYTP6DFJ5GPFFK"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"$B$12"</definedName>
    <definedName name="RiskSelectedNameCell1" hidden="1">"$A$12"</definedName>
    <definedName name="RiskSelectedNameCell2" hidden="1">"$A$3"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TRUE</definedName>
    <definedName name="TopRankNumberOfRuns" hidden="1">1</definedName>
    <definedName name="TopRankOnlyInputsChangeThreshold">0.01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FALSE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2" l="1"/>
  <c r="E116" i="14"/>
  <c r="F116" i="14" s="1"/>
  <c r="A132" i="2" s="1"/>
  <c r="E111" i="14"/>
  <c r="F111" i="14" s="1"/>
  <c r="A127" i="2" s="1"/>
  <c r="E112" i="14"/>
  <c r="F112" i="14" s="1"/>
  <c r="A128" i="2" s="1"/>
  <c r="E113" i="14"/>
  <c r="F113" i="14" s="1"/>
  <c r="A129" i="2" s="1"/>
  <c r="E114" i="14"/>
  <c r="F114" i="14" s="1"/>
  <c r="A130" i="2" s="1"/>
  <c r="E115" i="14"/>
  <c r="F115" i="14" s="1"/>
  <c r="A131" i="2" s="1"/>
  <c r="E97" i="14"/>
  <c r="F97" i="14" s="1"/>
  <c r="A113" i="2" s="1"/>
  <c r="E98" i="14"/>
  <c r="F98" i="14" s="1"/>
  <c r="A114" i="2" s="1"/>
  <c r="E99" i="14"/>
  <c r="F99" i="14" s="1"/>
  <c r="A115" i="2" s="1"/>
  <c r="E100" i="14"/>
  <c r="F100" i="14" s="1"/>
  <c r="A116" i="2" s="1"/>
  <c r="E101" i="14"/>
  <c r="F101" i="14" s="1"/>
  <c r="A117" i="2" s="1"/>
  <c r="E102" i="14"/>
  <c r="F102" i="14" s="1"/>
  <c r="A118" i="2" s="1"/>
  <c r="E103" i="14"/>
  <c r="F103" i="14" s="1"/>
  <c r="A119" i="2" s="1"/>
  <c r="E104" i="14"/>
  <c r="F104" i="14" s="1"/>
  <c r="A120" i="2" s="1"/>
  <c r="E105" i="14"/>
  <c r="F105" i="14" s="1"/>
  <c r="A121" i="2" s="1"/>
  <c r="E106" i="14"/>
  <c r="F106" i="14" s="1"/>
  <c r="A122" i="2" s="1"/>
  <c r="E107" i="14"/>
  <c r="F107" i="14" s="1"/>
  <c r="A123" i="2" s="1"/>
  <c r="E108" i="14"/>
  <c r="F108" i="14" s="1"/>
  <c r="A124" i="2" s="1"/>
  <c r="E109" i="14"/>
  <c r="F109" i="14" s="1"/>
  <c r="A125" i="2" s="1"/>
  <c r="E110" i="14"/>
  <c r="F110" i="14" s="1"/>
  <c r="A126" i="2" s="1"/>
  <c r="E18" i="14" l="1"/>
  <c r="E19" i="14"/>
  <c r="E20" i="14"/>
  <c r="E21" i="14"/>
  <c r="F21" i="14" s="1"/>
  <c r="E22" i="14"/>
  <c r="E23" i="14"/>
  <c r="E24" i="14"/>
  <c r="E25" i="14"/>
  <c r="F25" i="14" s="1"/>
  <c r="E26" i="14"/>
  <c r="E27" i="14"/>
  <c r="E28" i="14"/>
  <c r="E29" i="14"/>
  <c r="F29" i="14" s="1"/>
  <c r="E30" i="14"/>
  <c r="E31" i="14"/>
  <c r="E32" i="14"/>
  <c r="E33" i="14"/>
  <c r="F33" i="14" s="1"/>
  <c r="E34" i="14"/>
  <c r="E35" i="14"/>
  <c r="E36" i="14"/>
  <c r="E37" i="14"/>
  <c r="F37" i="14" s="1"/>
  <c r="E38" i="14"/>
  <c r="E39" i="14"/>
  <c r="E40" i="14"/>
  <c r="E41" i="14"/>
  <c r="F41" i="14" s="1"/>
  <c r="E42" i="14"/>
  <c r="E43" i="14"/>
  <c r="E44" i="14"/>
  <c r="E45" i="14"/>
  <c r="F45" i="14" s="1"/>
  <c r="E46" i="14"/>
  <c r="E47" i="14"/>
  <c r="E48" i="14"/>
  <c r="E49" i="14"/>
  <c r="F49" i="14" s="1"/>
  <c r="E50" i="14"/>
  <c r="E51" i="14"/>
  <c r="E52" i="14"/>
  <c r="E53" i="14"/>
  <c r="F53" i="14" s="1"/>
  <c r="E54" i="14"/>
  <c r="E55" i="14"/>
  <c r="E56" i="14"/>
  <c r="E57" i="14"/>
  <c r="F57" i="14" s="1"/>
  <c r="E58" i="14"/>
  <c r="E59" i="14"/>
  <c r="E60" i="14"/>
  <c r="E61" i="14"/>
  <c r="F61" i="14" s="1"/>
  <c r="E62" i="14"/>
  <c r="E63" i="14"/>
  <c r="E64" i="14"/>
  <c r="E65" i="14"/>
  <c r="F65" i="14" s="1"/>
  <c r="E66" i="14"/>
  <c r="E67" i="14"/>
  <c r="E68" i="14"/>
  <c r="E69" i="14"/>
  <c r="F69" i="14" s="1"/>
  <c r="E70" i="14"/>
  <c r="E71" i="14"/>
  <c r="E72" i="14"/>
  <c r="E73" i="14"/>
  <c r="F73" i="14" s="1"/>
  <c r="E74" i="14"/>
  <c r="E75" i="14"/>
  <c r="E76" i="14"/>
  <c r="E77" i="14"/>
  <c r="F77" i="14" s="1"/>
  <c r="E78" i="14"/>
  <c r="E79" i="14"/>
  <c r="E80" i="14"/>
  <c r="E81" i="14"/>
  <c r="F81" i="14" s="1"/>
  <c r="E82" i="14"/>
  <c r="E83" i="14"/>
  <c r="E84" i="14"/>
  <c r="E85" i="14"/>
  <c r="F85" i="14" s="1"/>
  <c r="E86" i="14"/>
  <c r="E87" i="14"/>
  <c r="E88" i="14"/>
  <c r="E89" i="14"/>
  <c r="F89" i="14" s="1"/>
  <c r="E90" i="14"/>
  <c r="E91" i="14"/>
  <c r="E92" i="14"/>
  <c r="E93" i="14"/>
  <c r="F93" i="14" s="1"/>
  <c r="E94" i="14"/>
  <c r="E95" i="14"/>
  <c r="E96" i="14"/>
  <c r="E17" i="14"/>
  <c r="N4" i="14"/>
  <c r="N5" i="14" s="1"/>
  <c r="M4" i="14"/>
  <c r="M5" i="14" s="1"/>
  <c r="L4" i="14"/>
  <c r="L5" i="14" s="1"/>
  <c r="K4" i="14"/>
  <c r="K5" i="14" s="1"/>
  <c r="J4" i="14"/>
  <c r="J5" i="14" s="1"/>
  <c r="I4" i="14"/>
  <c r="I5" i="14" s="1"/>
  <c r="H4" i="14"/>
  <c r="H5" i="14" s="1"/>
  <c r="G4" i="14"/>
  <c r="G5" i="14" s="1"/>
  <c r="F4" i="14"/>
  <c r="F5" i="14" s="1"/>
  <c r="E4" i="14"/>
  <c r="E5" i="14" s="1"/>
  <c r="B20" i="14"/>
  <c r="B7" i="14"/>
  <c r="A105" i="2" l="1"/>
  <c r="A89" i="2"/>
  <c r="A101" i="2"/>
  <c r="A93" i="2"/>
  <c r="A109" i="2"/>
  <c r="A97" i="2"/>
  <c r="A85" i="2"/>
  <c r="A81" i="2"/>
  <c r="A77" i="2"/>
  <c r="A73" i="2"/>
  <c r="A69" i="2"/>
  <c r="A65" i="2"/>
  <c r="A61" i="2"/>
  <c r="A57" i="2"/>
  <c r="A53" i="2"/>
  <c r="A49" i="2"/>
  <c r="A45" i="2"/>
  <c r="A41" i="2"/>
  <c r="A37" i="2"/>
  <c r="K32" i="2"/>
  <c r="J32" i="2"/>
  <c r="I32" i="2"/>
  <c r="H32" i="2"/>
  <c r="F32" i="2"/>
  <c r="E32" i="2"/>
  <c r="C32" i="2"/>
  <c r="G32" i="2"/>
  <c r="D32" i="2"/>
  <c r="B32" i="2"/>
  <c r="F96" i="14"/>
  <c r="F88" i="14"/>
  <c r="F80" i="14"/>
  <c r="F72" i="14"/>
  <c r="F64" i="14"/>
  <c r="F56" i="14"/>
  <c r="F48" i="14"/>
  <c r="F40" i="14"/>
  <c r="F32" i="14"/>
  <c r="F24" i="14"/>
  <c r="F95" i="14"/>
  <c r="F91" i="14"/>
  <c r="F87" i="14"/>
  <c r="F83" i="14"/>
  <c r="F79" i="14"/>
  <c r="F75" i="14"/>
  <c r="F71" i="14"/>
  <c r="F67" i="14"/>
  <c r="F63" i="14"/>
  <c r="F59" i="14"/>
  <c r="F55" i="14"/>
  <c r="F51" i="14"/>
  <c r="F47" i="14"/>
  <c r="F43" i="14"/>
  <c r="F39" i="14"/>
  <c r="F35" i="14"/>
  <c r="F31" i="14"/>
  <c r="F27" i="14"/>
  <c r="F23" i="14"/>
  <c r="F19" i="14"/>
  <c r="F92" i="14"/>
  <c r="F84" i="14"/>
  <c r="F76" i="14"/>
  <c r="F68" i="14"/>
  <c r="F60" i="14"/>
  <c r="F52" i="14"/>
  <c r="F44" i="14"/>
  <c r="F36" i="14"/>
  <c r="F28" i="14"/>
  <c r="F20" i="14"/>
  <c r="F94" i="14"/>
  <c r="F90" i="14"/>
  <c r="F86" i="14"/>
  <c r="F82" i="14"/>
  <c r="F78" i="14"/>
  <c r="F74" i="14"/>
  <c r="F70" i="14"/>
  <c r="F66" i="14"/>
  <c r="F62" i="14"/>
  <c r="F58" i="14"/>
  <c r="F54" i="14"/>
  <c r="F50" i="14"/>
  <c r="F46" i="14"/>
  <c r="F42" i="14"/>
  <c r="F38" i="14"/>
  <c r="F34" i="14"/>
  <c r="F30" i="14"/>
  <c r="F26" i="14"/>
  <c r="F22" i="14"/>
  <c r="F18" i="14"/>
  <c r="F17" i="14"/>
  <c r="AN3" i="9"/>
  <c r="A19" i="2"/>
  <c r="B20" i="2"/>
  <c r="B24" i="2" s="1"/>
  <c r="C21" i="2"/>
  <c r="C17" i="2"/>
  <c r="D17" i="2" s="1"/>
  <c r="E17" i="2" s="1"/>
  <c r="F17" i="2" s="1"/>
  <c r="G17" i="2" s="1"/>
  <c r="C18" i="2"/>
  <c r="D18" i="2" s="1"/>
  <c r="E18" i="2" s="1"/>
  <c r="F18" i="2" s="1"/>
  <c r="G18" i="2" s="1"/>
  <c r="C19" i="2"/>
  <c r="D19" i="2" s="1"/>
  <c r="E19" i="2" s="1"/>
  <c r="F19" i="2" s="1"/>
  <c r="G19" i="2" s="1"/>
  <c r="C20" i="2"/>
  <c r="D20" i="2" s="1"/>
  <c r="E20" i="2" s="1"/>
  <c r="F20" i="2" s="1"/>
  <c r="G20" i="2" s="1"/>
  <c r="A18" i="2"/>
  <c r="A17" i="2"/>
  <c r="AG3" i="9"/>
  <c r="A3" i="9"/>
  <c r="A74" i="2" l="1"/>
  <c r="A52" i="2"/>
  <c r="A51" i="2"/>
  <c r="A83" i="2"/>
  <c r="A72" i="2"/>
  <c r="A46" i="2"/>
  <c r="A62" i="2"/>
  <c r="A78" i="2"/>
  <c r="A94" i="2"/>
  <c r="A110" i="2"/>
  <c r="A60" i="2"/>
  <c r="A92" i="2"/>
  <c r="A39" i="2"/>
  <c r="A55" i="2"/>
  <c r="A71" i="2"/>
  <c r="A87" i="2"/>
  <c r="A103" i="2"/>
  <c r="A48" i="2"/>
  <c r="A80" i="2"/>
  <c r="A112" i="2"/>
  <c r="A58" i="2"/>
  <c r="A106" i="2"/>
  <c r="A84" i="2"/>
  <c r="A67" i="2"/>
  <c r="A99" i="2"/>
  <c r="A104" i="2"/>
  <c r="A34" i="2"/>
  <c r="A50" i="2"/>
  <c r="A66" i="2"/>
  <c r="A82" i="2"/>
  <c r="A98" i="2"/>
  <c r="A36" i="2"/>
  <c r="A68" i="2"/>
  <c r="A100" i="2"/>
  <c r="A43" i="2"/>
  <c r="A59" i="2"/>
  <c r="A75" i="2"/>
  <c r="A91" i="2"/>
  <c r="A107" i="2"/>
  <c r="A56" i="2"/>
  <c r="A88" i="2"/>
  <c r="A42" i="2"/>
  <c r="A90" i="2"/>
  <c r="A35" i="2"/>
  <c r="A40" i="2"/>
  <c r="A38" i="2"/>
  <c r="A54" i="2"/>
  <c r="A70" i="2"/>
  <c r="A86" i="2"/>
  <c r="A102" i="2"/>
  <c r="A44" i="2"/>
  <c r="A76" i="2"/>
  <c r="A108" i="2"/>
  <c r="A47" i="2"/>
  <c r="A63" i="2"/>
  <c r="A79" i="2"/>
  <c r="A95" i="2"/>
  <c r="A111" i="2"/>
  <c r="A64" i="2"/>
  <c r="A96" i="2"/>
  <c r="A33" i="2"/>
  <c r="C22" i="2"/>
  <c r="C23" i="2" s="1"/>
  <c r="C24" i="2" s="1"/>
  <c r="D21" i="2"/>
  <c r="E21" i="2" l="1"/>
  <c r="D22" i="2"/>
  <c r="D23" i="2" s="1"/>
  <c r="D24" i="2" s="1"/>
  <c r="F21" i="2" l="1"/>
  <c r="E22" i="2"/>
  <c r="E23" i="2" s="1"/>
  <c r="E24" i="2" s="1"/>
  <c r="G21" i="2" l="1"/>
  <c r="G22" i="2" s="1"/>
  <c r="G23" i="2" s="1"/>
  <c r="G24" i="2" s="1"/>
  <c r="F22" i="2"/>
  <c r="F23" i="2" s="1"/>
  <c r="F24" i="2" s="1"/>
  <c r="B26" i="2" l="1"/>
  <c r="A32" i="2" s="1"/>
</calcChain>
</file>

<file path=xl/sharedStrings.xml><?xml version="1.0" encoding="utf-8"?>
<sst xmlns="http://schemas.openxmlformats.org/spreadsheetml/2006/main" count="42" uniqueCount="33">
  <si>
    <t>Discount Rate</t>
  </si>
  <si>
    <t>NPV</t>
  </si>
  <si>
    <t>Market Share</t>
  </si>
  <si>
    <t>Market Size</t>
  </si>
  <si>
    <t>Market Growth Factor</t>
  </si>
  <si>
    <t>Market Share Increase</t>
  </si>
  <si>
    <t>Cash Flow</t>
  </si>
  <si>
    <t>Sales Volume</t>
  </si>
  <si>
    <t>Initial Market Share</t>
  </si>
  <si>
    <t>Prof Costs Yr 0</t>
  </si>
  <si>
    <t>Prof Costs Yr 1-5</t>
  </si>
  <si>
    <t>Model Parameters</t>
  </si>
  <si>
    <t>Year</t>
  </si>
  <si>
    <t>Pay Prof</t>
  </si>
  <si>
    <t>Advertising cost (per app)</t>
  </si>
  <si>
    <t>Price (per app)</t>
  </si>
  <si>
    <t>Net sales</t>
  </si>
  <si>
    <t>GF1_rK0qDwEAEADZAAwjACYAZgBvAIMAhACSAKAAswDVAM8AKgD//wAAAAAAAQQAAAAAMl8oJCogIywjIzAuMDBfKTtfKCQqICgjLCMjMC4wMCk7XygkKiAiLSI/P18pO18oQF8pAAAAAQNOUFYBAAEBEAACAAEKU3RhdGlzdGljcwMBAQD/AQEBAQEAAQEBAAQAAAABAQEBAQABAQEABAAAAAGkAAILAANOUFYAAC8BAAIAAgC7AMUAAQECAZqZmZmZmak/AABmZmZmZmbuPwAABQABAQEAAQEBAA==</t>
  </si>
  <si>
    <t>&gt;75%</t>
  </si>
  <si>
    <t>&lt;25%</t>
  </si>
  <si>
    <t>&gt;90%</t>
  </si>
  <si>
    <t>c-a/b-a</t>
  </si>
  <si>
    <t>Samples</t>
  </si>
  <si>
    <t>CDF</t>
  </si>
  <si>
    <t>R.V</t>
  </si>
  <si>
    <t>Marcov Growth Factor</t>
  </si>
  <si>
    <t>MarketShareIncrease</t>
  </si>
  <si>
    <t>Triangular Distribution</t>
  </si>
  <si>
    <t>a(Lower Bound)</t>
  </si>
  <si>
    <t>b(Upper Bound)</t>
  </si>
  <si>
    <t>c(Most Likely)</t>
  </si>
  <si>
    <t>Expected NPV</t>
  </si>
  <si>
    <r>
      <t>CINNOV</t>
    </r>
    <r>
      <rPr>
        <b/>
        <i/>
        <sz val="18"/>
        <color theme="0"/>
        <rFont val="Calibri"/>
        <family val="2"/>
        <scheme val="minor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</si>
</sst>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General_)"/>
    <numFmt numFmtId="165" formatCode="0.0%"/>
    <numFmt numFmtId="166" formatCode="0_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Courier"/>
      <family val="3"/>
    </font>
    <font>
      <u/>
      <sz val="10"/>
      <color theme="11"/>
      <name val="Courier"/>
      <family val="3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urier"/>
    </font>
    <font>
      <sz val="11"/>
      <color theme="0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6">
    <xf numFmtId="164" fontId="0" fillId="0" borderId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6" borderId="0" applyNumberFormat="0" applyBorder="0" applyAlignment="0" applyProtection="0"/>
  </cellStyleXfs>
  <cellXfs count="41">
    <xf numFmtId="164" fontId="0" fillId="0" borderId="0" xfId="0"/>
    <xf numFmtId="164" fontId="7" fillId="0" borderId="0" xfId="0" applyFont="1"/>
    <xf numFmtId="164" fontId="8" fillId="0" borderId="0" xfId="0" applyFont="1"/>
    <xf numFmtId="164" fontId="9" fillId="0" borderId="3" xfId="0" applyFont="1" applyBorder="1"/>
    <xf numFmtId="164" fontId="9" fillId="0" borderId="4" xfId="0" applyFont="1" applyBorder="1"/>
    <xf numFmtId="164" fontId="9" fillId="0" borderId="5" xfId="0" applyFont="1" applyBorder="1"/>
    <xf numFmtId="164" fontId="10" fillId="0" borderId="0" xfId="0" applyFont="1"/>
    <xf numFmtId="164" fontId="8" fillId="8" borderId="0" xfId="0" applyFont="1" applyFill="1"/>
    <xf numFmtId="164" fontId="9" fillId="0" borderId="6" xfId="0" applyFont="1" applyBorder="1"/>
    <xf numFmtId="164" fontId="8" fillId="0" borderId="1" xfId="0" applyFont="1" applyBorder="1"/>
    <xf numFmtId="164" fontId="8" fillId="0" borderId="7" xfId="0" applyFont="1" applyBorder="1"/>
    <xf numFmtId="164" fontId="9" fillId="0" borderId="8" xfId="0" applyFont="1" applyBorder="1"/>
    <xf numFmtId="164" fontId="8" fillId="0" borderId="9" xfId="0" applyFont="1" applyBorder="1"/>
    <xf numFmtId="164" fontId="8" fillId="0" borderId="10" xfId="0" applyFont="1" applyBorder="1"/>
    <xf numFmtId="164" fontId="9" fillId="7" borderId="0" xfId="0" applyFont="1" applyFill="1"/>
    <xf numFmtId="164" fontId="8" fillId="0" borderId="0" xfId="0" applyFont="1" applyFill="1"/>
    <xf numFmtId="164" fontId="8" fillId="0" borderId="0" xfId="0" applyFont="1" applyBorder="1"/>
    <xf numFmtId="164" fontId="9" fillId="0" borderId="1" xfId="0" applyFont="1" applyBorder="1"/>
    <xf numFmtId="166" fontId="1" fillId="4" borderId="1" xfId="53" applyNumberFormat="1" applyFont="1" applyBorder="1" applyAlignment="1" applyProtection="1">
      <alignment horizontal="center"/>
    </xf>
    <xf numFmtId="44" fontId="1" fillId="4" borderId="1" xfId="53" applyNumberFormat="1" applyFont="1" applyBorder="1" applyAlignment="1" applyProtection="1">
      <alignment horizontal="center"/>
    </xf>
    <xf numFmtId="42" fontId="1" fillId="4" borderId="1" xfId="53" applyNumberFormat="1" applyFont="1" applyBorder="1" applyAlignment="1" applyProtection="1">
      <alignment horizontal="center"/>
    </xf>
    <xf numFmtId="9" fontId="1" fillId="4" borderId="1" xfId="53" applyNumberFormat="1" applyFont="1" applyBorder="1" applyAlignment="1" applyProtection="1">
      <alignment horizontal="center"/>
    </xf>
    <xf numFmtId="165" fontId="1" fillId="4" borderId="1" xfId="53" applyNumberFormat="1" applyFont="1" applyBorder="1" applyAlignment="1" applyProtection="1">
      <alignment horizontal="center"/>
    </xf>
    <xf numFmtId="0" fontId="1" fillId="4" borderId="1" xfId="53" applyNumberFormat="1" applyFont="1" applyBorder="1" applyAlignment="1" applyProtection="1">
      <alignment horizontal="center"/>
    </xf>
    <xf numFmtId="164" fontId="1" fillId="5" borderId="1" xfId="54" applyNumberFormat="1" applyFont="1" applyBorder="1" applyAlignment="1">
      <alignment horizontal="center"/>
    </xf>
    <xf numFmtId="1" fontId="1" fillId="5" borderId="1" xfId="54" applyNumberFormat="1" applyFont="1" applyBorder="1" applyAlignment="1">
      <alignment horizontal="center"/>
    </xf>
    <xf numFmtId="44" fontId="1" fillId="5" borderId="1" xfId="54" applyNumberFormat="1" applyFont="1" applyBorder="1" applyAlignment="1">
      <alignment horizontal="center"/>
    </xf>
    <xf numFmtId="42" fontId="1" fillId="5" borderId="1" xfId="54" applyNumberFormat="1" applyFont="1" applyBorder="1" applyAlignment="1">
      <alignment horizontal="center"/>
    </xf>
    <xf numFmtId="44" fontId="1" fillId="6" borderId="2" xfId="55" applyNumberFormat="1" applyFont="1" applyBorder="1"/>
    <xf numFmtId="164" fontId="11" fillId="3" borderId="0" xfId="0" applyFont="1" applyFill="1"/>
    <xf numFmtId="164" fontId="8" fillId="2" borderId="0" xfId="0" applyFont="1" applyFill="1"/>
    <xf numFmtId="164" fontId="9" fillId="2" borderId="0" xfId="0" applyFont="1" applyFill="1" applyAlignment="1" applyProtection="1">
      <alignment horizontal="left"/>
    </xf>
    <xf numFmtId="164" fontId="9" fillId="2" borderId="0" xfId="0" applyFont="1" applyFill="1"/>
    <xf numFmtId="164" fontId="8" fillId="2" borderId="1" xfId="0" applyFont="1" applyFill="1" applyBorder="1"/>
    <xf numFmtId="164" fontId="13" fillId="3" borderId="0" xfId="0" applyFont="1" applyFill="1"/>
    <xf numFmtId="164" fontId="9" fillId="7" borderId="1" xfId="0" applyFont="1" applyFill="1" applyBorder="1"/>
    <xf numFmtId="164" fontId="9" fillId="2" borderId="0" xfId="0" applyFont="1" applyFill="1" applyAlignment="1"/>
    <xf numFmtId="164" fontId="9" fillId="2" borderId="0" xfId="0" applyFont="1" applyFill="1" applyAlignment="1">
      <alignment horizontal="center"/>
    </xf>
    <xf numFmtId="164" fontId="8" fillId="2" borderId="0" xfId="0" applyFont="1" applyFill="1" applyBorder="1"/>
    <xf numFmtId="164" fontId="9" fillId="7" borderId="0" xfId="0" applyFont="1" applyFill="1" applyAlignment="1">
      <alignment horizontal="center"/>
    </xf>
    <xf numFmtId="164" fontId="12" fillId="2" borderId="0" xfId="0" applyFont="1" applyFill="1" applyAlignment="1">
      <alignment horizontal="center"/>
    </xf>
  </cellXfs>
  <cellStyles count="56">
    <cellStyle name="40% - Accent1" xfId="53" builtinId="31"/>
    <cellStyle name="40% - Accent3" xfId="54" builtinId="39"/>
    <cellStyle name="40% - Accent4" xfId="55" builtinId="4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26857</xdr:colOff>
      <xdr:row>23</xdr:row>
      <xdr:rowOff>132927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E356EB-4E14-4E99-94CD-3634BB5D6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638"/>
          <a:ext cx="13742857" cy="33809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wei/Desktop/as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l Model (empty)"/>
      <sheetName val="Initial Model"/>
      <sheetName val="Lower Bounds"/>
      <sheetName val="Upper Bounds"/>
      <sheetName val="Sensitivity"/>
      <sheetName val="rsklibSimData"/>
      <sheetName val="RiskSerializationData"/>
      <sheetName val="M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6">
          <cell r="B26">
            <v>3332.791917749395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D7FC-9BCC-43C3-9EFE-1E57F7345188}">
  <dimension ref="A1:O116"/>
  <sheetViews>
    <sheetView topLeftCell="A47" workbookViewId="0">
      <selection activeCell="J115" sqref="J115"/>
    </sheetView>
  </sheetViews>
  <sheetFormatPr defaultRowHeight="11.65" x14ac:dyDescent="0.25"/>
  <cols>
    <col min="1" max="1" width="26.5" bestFit="1" customWidth="1"/>
    <col min="2" max="2" width="7.5" customWidth="1"/>
  </cols>
  <sheetData>
    <row r="1" spans="1:15" ht="21" x14ac:dyDescent="0.65">
      <c r="A1" s="1" t="s">
        <v>27</v>
      </c>
    </row>
    <row r="2" spans="1:15" ht="12" thickBot="1" x14ac:dyDescent="0.3"/>
    <row r="3" spans="1:15" ht="14.25" x14ac:dyDescent="0.45">
      <c r="A3" s="39" t="s">
        <v>25</v>
      </c>
      <c r="B3" s="39"/>
      <c r="C3" s="2"/>
      <c r="D3" s="3" t="s">
        <v>22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4">
        <v>7</v>
      </c>
      <c r="L3" s="4">
        <v>8</v>
      </c>
      <c r="M3" s="4">
        <v>9</v>
      </c>
      <c r="N3" s="5">
        <v>10</v>
      </c>
      <c r="O3" s="6"/>
    </row>
    <row r="4" spans="1:15" ht="14.25" x14ac:dyDescent="0.45">
      <c r="A4" s="7" t="s">
        <v>28</v>
      </c>
      <c r="B4" s="7">
        <v>0.8</v>
      </c>
      <c r="C4" s="2"/>
      <c r="D4" s="8" t="s">
        <v>23</v>
      </c>
      <c r="E4" s="9">
        <f t="shared" ref="E4:N4" ca="1" si="0">RAND()</f>
        <v>0.29579863543738927</v>
      </c>
      <c r="F4" s="9">
        <f t="shared" ca="1" si="0"/>
        <v>0.41072196803368355</v>
      </c>
      <c r="G4" s="9">
        <f t="shared" ca="1" si="0"/>
        <v>0.72780418441148287</v>
      </c>
      <c r="H4" s="9">
        <f t="shared" ca="1" si="0"/>
        <v>0.50120194608131519</v>
      </c>
      <c r="I4" s="9">
        <f t="shared" ca="1" si="0"/>
        <v>0.31803646576299049</v>
      </c>
      <c r="J4" s="9">
        <f t="shared" ca="1" si="0"/>
        <v>0.74313517251589456</v>
      </c>
      <c r="K4" s="9">
        <f t="shared" ca="1" si="0"/>
        <v>0.46058753462928681</v>
      </c>
      <c r="L4" s="9">
        <f t="shared" ca="1" si="0"/>
        <v>0.5709978079821153</v>
      </c>
      <c r="M4" s="9">
        <f t="shared" ca="1" si="0"/>
        <v>0.31918442962527838</v>
      </c>
      <c r="N4" s="10">
        <f t="shared" ca="1" si="0"/>
        <v>0.72005461434212037</v>
      </c>
      <c r="O4" s="6"/>
    </row>
    <row r="5" spans="1:15" ht="14.65" thickBot="1" x14ac:dyDescent="0.5">
      <c r="A5" s="7" t="s">
        <v>29</v>
      </c>
      <c r="B5" s="7">
        <v>1.1000000000000001</v>
      </c>
      <c r="C5" s="2"/>
      <c r="D5" s="11" t="s">
        <v>24</v>
      </c>
      <c r="E5" s="12">
        <f ca="1">IF(E4&lt;=$B$7,$B$4+SQRT(E4*($B$5-$B$4)*($B$6-$B$4)),$B$5-SQRT((1-E4)*($B$5-$B$4)*($B$5-$B$6)))</f>
        <v>0.94894595549327354</v>
      </c>
      <c r="F5" s="12">
        <f t="shared" ref="F5:N5" ca="1" si="1">IF(F4&lt;=$B$8,$B$4+SQRT(F4*($B$5-$B$4)*($B$6-$B$4)),$B$5-SQRT((1-F4)*($B$5-$B$4)*($B$5-$B$6)))</f>
        <v>1.0059831372598791</v>
      </c>
      <c r="G5" s="12">
        <f t="shared" ca="1" si="1"/>
        <v>1.036102134356242</v>
      </c>
      <c r="H5" s="12">
        <f t="shared" ca="1" si="1"/>
        <v>1.0135016138371342</v>
      </c>
      <c r="I5" s="12">
        <f t="shared" ca="1" si="1"/>
        <v>0.99885924158107608</v>
      </c>
      <c r="J5" s="12">
        <f t="shared" ca="1" si="1"/>
        <v>1.0379276840108123</v>
      </c>
      <c r="K5" s="12">
        <f t="shared" ca="1" si="1"/>
        <v>1.0100489745441406</v>
      </c>
      <c r="L5" s="12">
        <f t="shared" ca="1" si="1"/>
        <v>1.0197813433154839</v>
      </c>
      <c r="M5" s="12">
        <f t="shared" ca="1" si="1"/>
        <v>0.99894440364026926</v>
      </c>
      <c r="N5" s="13">
        <f t="shared" ca="1" si="1"/>
        <v>1.0351989137061099</v>
      </c>
      <c r="O5" s="6"/>
    </row>
    <row r="6" spans="1:15" ht="14.25" x14ac:dyDescent="0.45">
      <c r="A6" s="7" t="s">
        <v>30</v>
      </c>
      <c r="B6" s="7">
        <v>1.05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/>
      <c r="O6" s="6"/>
    </row>
    <row r="7" spans="1:15" ht="14.25" x14ac:dyDescent="0.45">
      <c r="A7" s="14" t="s">
        <v>21</v>
      </c>
      <c r="B7" s="14">
        <f>($B$6-$B$4)/($B$5-$B$4)</f>
        <v>0.83333333333333326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6"/>
    </row>
    <row r="8" spans="1:15" ht="14.25" x14ac:dyDescent="0.45">
      <c r="A8" s="15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6"/>
      <c r="O8" s="6"/>
    </row>
    <row r="9" spans="1:15" ht="14.25" x14ac:dyDescent="0.45">
      <c r="A9" s="2"/>
      <c r="B9" s="2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6"/>
      <c r="O9" s="6"/>
    </row>
    <row r="10" spans="1:15" ht="14.25" x14ac:dyDescent="0.45">
      <c r="A10" s="2"/>
      <c r="B10" s="2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6"/>
      <c r="O10" s="6"/>
    </row>
    <row r="11" spans="1:15" ht="14.25" x14ac:dyDescent="0.45">
      <c r="A11" s="2"/>
      <c r="B11" s="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6"/>
      <c r="O11" s="6"/>
    </row>
    <row r="12" spans="1:1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4.25" x14ac:dyDescent="0.45">
      <c r="A16" s="39" t="s">
        <v>26</v>
      </c>
      <c r="B16" s="39"/>
      <c r="C16" s="6"/>
      <c r="D16" s="17" t="s">
        <v>22</v>
      </c>
      <c r="E16" s="17" t="s">
        <v>23</v>
      </c>
      <c r="F16" s="17" t="s">
        <v>24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ht="14.25" x14ac:dyDescent="0.45">
      <c r="A17" s="7" t="s">
        <v>28</v>
      </c>
      <c r="B17" s="7">
        <v>-0.03</v>
      </c>
      <c r="C17" s="6"/>
      <c r="D17" s="9">
        <v>1</v>
      </c>
      <c r="E17" s="9">
        <f ca="1">RAND()</f>
        <v>0.43081403071413016</v>
      </c>
      <c r="F17" s="9">
        <f ca="1">IF(E17&lt;=$B$20,$B$17+SQRT(E17*($B$18-$B$17)*($B$19-$B$17)),$B$18-SQRT((1-E17)*($B$18-$B$17)*($B$18-$B$19)))</f>
        <v>4.731531581540778E-3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ht="14.25" x14ac:dyDescent="0.45">
      <c r="A18" s="7" t="s">
        <v>29</v>
      </c>
      <c r="B18" s="7">
        <v>0.04</v>
      </c>
      <c r="C18" s="6"/>
      <c r="D18" s="9">
        <v>2</v>
      </c>
      <c r="E18" s="9">
        <f t="shared" ref="E18:E81" ca="1" si="2">RAND()</f>
        <v>0.84842507696919378</v>
      </c>
      <c r="F18" s="9">
        <f ca="1">IF(E18&lt;=$B$20,$B$17+SQRT(E18*($B$18-$B$17)*($B$19-$B$17)),$B$18-SQRT((1-E18)*($B$18-$B$17)*($B$18-$B$19)))</f>
        <v>2.2158830241133486E-2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ht="14.25" x14ac:dyDescent="0.45">
      <c r="A19" s="7" t="s">
        <v>30</v>
      </c>
      <c r="B19" s="7">
        <v>0.01</v>
      </c>
      <c r="C19" s="6"/>
      <c r="D19" s="9">
        <v>3</v>
      </c>
      <c r="E19" s="9">
        <f t="shared" ca="1" si="2"/>
        <v>0.90266215719155829</v>
      </c>
      <c r="F19" s="9">
        <f t="shared" ref="F19:F82" ca="1" si="3">IF(E19&lt;=$B$20,$B$17+SQRT(E19*($B$18-$B$17)*($B$19-$B$17)),$B$18-SQRT((1-E19)*($B$18-$B$17)*($B$18-$B$19)))</f>
        <v>2.5702816015112359E-2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ht="14.25" x14ac:dyDescent="0.45">
      <c r="A20" s="14" t="s">
        <v>21</v>
      </c>
      <c r="B20" s="14">
        <f>($B$19-$B$17)/($B$18-$B$17)</f>
        <v>0.5714285714285714</v>
      </c>
      <c r="C20" s="6"/>
      <c r="D20" s="9">
        <v>4</v>
      </c>
      <c r="E20" s="9">
        <f t="shared" ca="1" si="2"/>
        <v>0.78886496966450259</v>
      </c>
      <c r="F20" s="9">
        <f t="shared" ca="1" si="3"/>
        <v>1.8943324960845682E-2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ht="14.25" x14ac:dyDescent="0.45">
      <c r="A21" s="15"/>
      <c r="B21" s="15"/>
      <c r="C21" s="6"/>
      <c r="D21" s="9">
        <v>5</v>
      </c>
      <c r="E21" s="9">
        <f t="shared" ca="1" si="2"/>
        <v>0.64016184272818155</v>
      </c>
      <c r="F21" s="9">
        <f t="shared" ca="1" si="3"/>
        <v>1.2510726996320571E-2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ht="14.25" x14ac:dyDescent="0.45">
      <c r="A22" s="6"/>
      <c r="B22" s="6"/>
      <c r="C22" s="6"/>
      <c r="D22" s="9">
        <v>6</v>
      </c>
      <c r="E22" s="9">
        <f t="shared" ca="1" si="2"/>
        <v>0.81468217600423853</v>
      </c>
      <c r="F22" s="9">
        <f t="shared" ca="1" si="3"/>
        <v>2.0272673004405817E-2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ht="14.25" x14ac:dyDescent="0.45">
      <c r="A23" s="6"/>
      <c r="B23" s="6"/>
      <c r="C23" s="6"/>
      <c r="D23" s="9">
        <v>7</v>
      </c>
      <c r="E23" s="9">
        <f t="shared" ca="1" si="2"/>
        <v>0.70359986457287016</v>
      </c>
      <c r="F23" s="9">
        <f t="shared" ca="1" si="3"/>
        <v>1.5051246836826241E-2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ht="14.25" x14ac:dyDescent="0.45">
      <c r="A24" s="6"/>
      <c r="B24" s="6"/>
      <c r="C24" s="6"/>
      <c r="D24" s="9">
        <v>8</v>
      </c>
      <c r="E24" s="9">
        <f t="shared" ca="1" si="2"/>
        <v>5.7752903719530679E-2</v>
      </c>
      <c r="F24" s="9">
        <f t="shared" ca="1" si="3"/>
        <v>-1.7283548827810254E-2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ht="14.25" x14ac:dyDescent="0.45">
      <c r="A25" s="6"/>
      <c r="B25" s="6"/>
      <c r="C25" s="6"/>
      <c r="D25" s="9">
        <v>9</v>
      </c>
      <c r="E25" s="9">
        <f t="shared" ca="1" si="2"/>
        <v>0.38874802189670044</v>
      </c>
      <c r="F25" s="9">
        <f t="shared" ca="1" si="3"/>
        <v>2.9923394337346351E-3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ht="14.25" x14ac:dyDescent="0.45">
      <c r="A26" s="6"/>
      <c r="B26" s="6"/>
      <c r="C26" s="6"/>
      <c r="D26" s="9">
        <v>10</v>
      </c>
      <c r="E26" s="9">
        <f t="shared" ca="1" si="2"/>
        <v>0.15502509604678438</v>
      </c>
      <c r="F26" s="9">
        <f t="shared" ca="1" si="3"/>
        <v>-9.1656469039474026E-3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ht="14.25" x14ac:dyDescent="0.45">
      <c r="A27" s="6"/>
      <c r="B27" s="6"/>
      <c r="C27" s="6"/>
      <c r="D27" s="9">
        <v>11</v>
      </c>
      <c r="E27" s="9">
        <f t="shared" ca="1" si="2"/>
        <v>0.47215899155425056</v>
      </c>
      <c r="F27" s="9">
        <f t="shared" ca="1" si="3"/>
        <v>6.3599391687046425E-3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ht="14.25" x14ac:dyDescent="0.45">
      <c r="A28" s="6"/>
      <c r="B28" s="6"/>
      <c r="C28" s="6"/>
      <c r="D28" s="9">
        <v>12</v>
      </c>
      <c r="E28" s="9">
        <f t="shared" ca="1" si="2"/>
        <v>0.15155273260517477</v>
      </c>
      <c r="F28" s="9">
        <f t="shared" ca="1" si="3"/>
        <v>-9.4002997280424154E-3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ht="14.25" x14ac:dyDescent="0.45">
      <c r="A29" s="6"/>
      <c r="B29" s="6"/>
      <c r="C29" s="6"/>
      <c r="D29" s="9">
        <v>13</v>
      </c>
      <c r="E29" s="9">
        <f t="shared" ca="1" si="2"/>
        <v>0.7367656719716269</v>
      </c>
      <c r="F29" s="9">
        <f t="shared" ca="1" si="3"/>
        <v>1.6488469023485872E-2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ht="14.25" x14ac:dyDescent="0.45">
      <c r="A30" s="6"/>
      <c r="B30" s="6"/>
      <c r="C30" s="6"/>
      <c r="D30" s="9">
        <v>14</v>
      </c>
      <c r="E30" s="9">
        <f t="shared" ca="1" si="2"/>
        <v>0.26202144915487435</v>
      </c>
      <c r="F30" s="9">
        <f t="shared" ca="1" si="3"/>
        <v>-2.9138401091323325E-3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ht="14.25" x14ac:dyDescent="0.45">
      <c r="A31" s="6"/>
      <c r="B31" s="6"/>
      <c r="C31" s="6"/>
      <c r="D31" s="9">
        <v>15</v>
      </c>
      <c r="E31" s="9">
        <f t="shared" ca="1" si="2"/>
        <v>0.41817672554433716</v>
      </c>
      <c r="F31" s="9">
        <f t="shared" ca="1" si="3"/>
        <v>4.2183405723326128E-3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ht="14.25" x14ac:dyDescent="0.45">
      <c r="A32" s="6"/>
      <c r="B32" s="6"/>
      <c r="C32" s="6"/>
      <c r="D32" s="9">
        <v>16</v>
      </c>
      <c r="E32" s="9">
        <f t="shared" ca="1" si="2"/>
        <v>0.62713102769461926</v>
      </c>
      <c r="F32" s="9">
        <f t="shared" ca="1" si="3"/>
        <v>1.2017418956763486E-2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ht="14.25" x14ac:dyDescent="0.45">
      <c r="A33" s="6"/>
      <c r="B33" s="6"/>
      <c r="C33" s="6"/>
      <c r="D33" s="9">
        <v>17</v>
      </c>
      <c r="E33" s="9">
        <f t="shared" ca="1" si="2"/>
        <v>0.8783952147346914</v>
      </c>
      <c r="F33" s="9">
        <f t="shared" ca="1" si="3"/>
        <v>2.401969809242804E-2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ht="14.25" x14ac:dyDescent="0.45">
      <c r="A34" s="6"/>
      <c r="B34" s="6"/>
      <c r="C34" s="6"/>
      <c r="D34" s="9">
        <v>18</v>
      </c>
      <c r="E34" s="9">
        <f t="shared" ca="1" si="2"/>
        <v>0.75208491175829995</v>
      </c>
      <c r="F34" s="9">
        <f t="shared" ca="1" si="3"/>
        <v>1.7182864217707556E-2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ht="14.25" x14ac:dyDescent="0.45">
      <c r="A35" s="6"/>
      <c r="B35" s="6"/>
      <c r="C35" s="6"/>
      <c r="D35" s="9">
        <v>19</v>
      </c>
      <c r="E35" s="9">
        <f t="shared" ca="1" si="2"/>
        <v>0.4561216590554491</v>
      </c>
      <c r="F35" s="9">
        <f t="shared" ca="1" si="3"/>
        <v>5.7371046022933608E-3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ht="14.25" x14ac:dyDescent="0.45">
      <c r="A36" s="6"/>
      <c r="B36" s="6"/>
      <c r="C36" s="6"/>
      <c r="D36" s="9">
        <v>20</v>
      </c>
      <c r="E36" s="9">
        <f t="shared" ca="1" si="2"/>
        <v>0.58644458373128239</v>
      </c>
      <c r="F36" s="9">
        <f t="shared" ca="1" si="3"/>
        <v>1.0530246452263858E-2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ht="14.25" x14ac:dyDescent="0.45">
      <c r="A37" s="6"/>
      <c r="B37" s="6"/>
      <c r="C37" s="6"/>
      <c r="D37" s="9">
        <v>21</v>
      </c>
      <c r="E37" s="9">
        <f t="shared" ca="1" si="2"/>
        <v>0.67870565301810015</v>
      </c>
      <c r="F37" s="9">
        <f t="shared" ca="1" si="3"/>
        <v>1.4024663069326905E-2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ht="14.25" x14ac:dyDescent="0.45">
      <c r="A38" s="6"/>
      <c r="B38" s="6"/>
      <c r="C38" s="6"/>
      <c r="D38" s="9">
        <v>22</v>
      </c>
      <c r="E38" s="9">
        <f t="shared" ca="1" si="2"/>
        <v>0.46259609287159353</v>
      </c>
      <c r="F38" s="9">
        <f t="shared" ca="1" si="3"/>
        <v>5.9898466242975582E-3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ht="14.25" x14ac:dyDescent="0.45">
      <c r="A39" s="6"/>
      <c r="B39" s="6"/>
      <c r="C39" s="6"/>
      <c r="D39" s="9">
        <v>23</v>
      </c>
      <c r="E39" s="9">
        <f t="shared" ca="1" si="2"/>
        <v>0.36832295920588665</v>
      </c>
      <c r="F39" s="9">
        <f t="shared" ca="1" si="3"/>
        <v>2.1139266639332507E-3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ht="14.25" x14ac:dyDescent="0.45">
      <c r="A40" s="6"/>
      <c r="B40" s="6"/>
      <c r="C40" s="6"/>
      <c r="D40" s="9">
        <v>24</v>
      </c>
      <c r="E40" s="9">
        <f t="shared" ca="1" si="2"/>
        <v>0.67200424302527806</v>
      </c>
      <c r="F40" s="9">
        <f t="shared" ca="1" si="3"/>
        <v>1.3755170230178363E-2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ht="14.25" x14ac:dyDescent="0.45">
      <c r="A41" s="6"/>
      <c r="B41" s="6"/>
      <c r="C41" s="6"/>
      <c r="D41" s="9">
        <v>25</v>
      </c>
      <c r="E41" s="9">
        <f t="shared" ca="1" si="2"/>
        <v>0.71831579615868857</v>
      </c>
      <c r="F41" s="9">
        <f t="shared" ca="1" si="3"/>
        <v>1.5678469865842034E-2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ht="14.25" x14ac:dyDescent="0.45">
      <c r="A42" s="6"/>
      <c r="B42" s="6"/>
      <c r="C42" s="6"/>
      <c r="D42" s="9">
        <v>26</v>
      </c>
      <c r="E42" s="9">
        <f t="shared" ca="1" si="2"/>
        <v>0.62692322113837951</v>
      </c>
      <c r="F42" s="9">
        <f t="shared" ca="1" si="3"/>
        <v>1.2009622446108321E-2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ht="14.25" x14ac:dyDescent="0.45">
      <c r="A43" s="6"/>
      <c r="B43" s="6"/>
      <c r="C43" s="6"/>
      <c r="D43" s="9">
        <v>27</v>
      </c>
      <c r="E43" s="9">
        <f t="shared" ca="1" si="2"/>
        <v>0.28214700067402354</v>
      </c>
      <c r="F43" s="9">
        <f t="shared" ca="1" si="3"/>
        <v>-1.8928549673349754E-3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ht="14.25" x14ac:dyDescent="0.45">
      <c r="A44" s="6"/>
      <c r="B44" s="6"/>
      <c r="C44" s="6"/>
      <c r="D44" s="9">
        <v>28</v>
      </c>
      <c r="E44" s="9">
        <f t="shared" ca="1" si="2"/>
        <v>0.35835787406374464</v>
      </c>
      <c r="F44" s="9">
        <f t="shared" ca="1" si="3"/>
        <v>1.6765220214985874E-3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ht="14.25" x14ac:dyDescent="0.45">
      <c r="A45" s="6"/>
      <c r="B45" s="6"/>
      <c r="C45" s="6"/>
      <c r="D45" s="9">
        <v>29</v>
      </c>
      <c r="E45" s="9">
        <f t="shared" ca="1" si="2"/>
        <v>0.63121687018032668</v>
      </c>
      <c r="F45" s="9">
        <f t="shared" ca="1" si="3"/>
        <v>1.217115574406091E-2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ht="14.25" x14ac:dyDescent="0.45">
      <c r="A46" s="6"/>
      <c r="B46" s="6"/>
      <c r="C46" s="6"/>
      <c r="D46" s="9">
        <v>30</v>
      </c>
      <c r="E46" s="9">
        <f t="shared" ca="1" si="2"/>
        <v>0.38621788961985393</v>
      </c>
      <c r="F46" s="9">
        <f t="shared" ca="1" si="3"/>
        <v>2.8848003025043686E-3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ht="14.25" x14ac:dyDescent="0.45">
      <c r="A47" s="6"/>
      <c r="B47" s="6"/>
      <c r="C47" s="6"/>
      <c r="D47" s="9">
        <v>31</v>
      </c>
      <c r="E47" s="9">
        <f t="shared" ca="1" si="2"/>
        <v>0.74130680431643037</v>
      </c>
      <c r="F47" s="9">
        <f t="shared" ca="1" si="3"/>
        <v>1.6692153447057871E-2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ht="14.25" x14ac:dyDescent="0.45">
      <c r="A48" s="6"/>
      <c r="B48" s="6"/>
      <c r="C48" s="6"/>
      <c r="D48" s="9">
        <v>32</v>
      </c>
      <c r="E48" s="9">
        <f t="shared" ca="1" si="2"/>
        <v>0.92901302213229786</v>
      </c>
      <c r="F48" s="9">
        <f t="shared" ca="1" si="3"/>
        <v>2.7790468742733221E-2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ht="14.25" x14ac:dyDescent="0.45">
      <c r="A49" s="6"/>
      <c r="B49" s="6"/>
      <c r="C49" s="6"/>
      <c r="D49" s="9">
        <v>33</v>
      </c>
      <c r="E49" s="9">
        <f t="shared" ca="1" si="2"/>
        <v>0.83331581801219523</v>
      </c>
      <c r="F49" s="9">
        <f t="shared" ca="1" si="3"/>
        <v>2.1290730046995686E-2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ht="14.25" x14ac:dyDescent="0.45">
      <c r="A50" s="6"/>
      <c r="B50" s="6"/>
      <c r="C50" s="6"/>
      <c r="D50" s="9">
        <v>34</v>
      </c>
      <c r="E50" s="9">
        <f t="shared" ca="1" si="2"/>
        <v>0.99902771896812437</v>
      </c>
      <c r="F50" s="9">
        <f t="shared" ca="1" si="3"/>
        <v>3.8571087767937155E-2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ht="14.25" x14ac:dyDescent="0.45">
      <c r="A51" s="6"/>
      <c r="B51" s="6"/>
      <c r="C51" s="6"/>
      <c r="D51" s="9">
        <v>35</v>
      </c>
      <c r="E51" s="9">
        <f t="shared" ca="1" si="2"/>
        <v>0.43651830323825858</v>
      </c>
      <c r="F51" s="9">
        <f t="shared" ca="1" si="3"/>
        <v>4.9607100767007362E-3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ht="14.25" x14ac:dyDescent="0.45">
      <c r="A52" s="6"/>
      <c r="B52" s="6"/>
      <c r="C52" s="6"/>
      <c r="D52" s="9">
        <v>36</v>
      </c>
      <c r="E52" s="9">
        <f t="shared" ca="1" si="2"/>
        <v>0.46705922816756984</v>
      </c>
      <c r="F52" s="9">
        <f t="shared" ca="1" si="3"/>
        <v>6.1630452101201771E-3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ht="14.25" x14ac:dyDescent="0.45">
      <c r="A53" s="6"/>
      <c r="B53" s="6"/>
      <c r="C53" s="6"/>
      <c r="D53" s="9">
        <v>37</v>
      </c>
      <c r="E53" s="9">
        <f t="shared" ca="1" si="2"/>
        <v>0.79370837354085566</v>
      </c>
      <c r="F53" s="9">
        <f t="shared" ca="1" si="3"/>
        <v>1.9186244558845149E-2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ht="14.25" x14ac:dyDescent="0.45">
      <c r="A54" s="6"/>
      <c r="B54" s="6"/>
      <c r="C54" s="6"/>
      <c r="D54" s="9">
        <v>38</v>
      </c>
      <c r="E54" s="9">
        <f t="shared" ca="1" si="2"/>
        <v>0.23410759271850989</v>
      </c>
      <c r="F54" s="9">
        <f t="shared" ca="1" si="3"/>
        <v>-4.397241171861424E-3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ht="14.25" x14ac:dyDescent="0.45">
      <c r="A55" s="6"/>
      <c r="B55" s="6"/>
      <c r="C55" s="6"/>
      <c r="D55" s="9">
        <v>39</v>
      </c>
      <c r="E55" s="9">
        <f t="shared" ca="1" si="2"/>
        <v>7.8059455300297453E-2</v>
      </c>
      <c r="F55" s="9">
        <f t="shared" ca="1" si="3"/>
        <v>-1.5216006126867038E-2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ht="14.25" x14ac:dyDescent="0.45">
      <c r="A56" s="6"/>
      <c r="B56" s="6"/>
      <c r="C56" s="6"/>
      <c r="D56" s="9">
        <v>40</v>
      </c>
      <c r="E56" s="9">
        <f t="shared" ca="1" si="2"/>
        <v>0.38949693445683853</v>
      </c>
      <c r="F56" s="9">
        <f t="shared" ca="1" si="3"/>
        <v>3.0241035681386544E-3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ht="14.25" x14ac:dyDescent="0.45">
      <c r="A57" s="6"/>
      <c r="B57" s="6"/>
      <c r="C57" s="6"/>
      <c r="D57" s="9">
        <v>41</v>
      </c>
      <c r="E57" s="9">
        <f t="shared" ca="1" si="2"/>
        <v>0.55904941689154719</v>
      </c>
      <c r="F57" s="9">
        <f t="shared" ca="1" si="3"/>
        <v>9.5643572840041491E-3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ht="14.25" x14ac:dyDescent="0.45">
      <c r="A58" s="6"/>
      <c r="B58" s="6"/>
      <c r="C58" s="6"/>
      <c r="D58" s="9">
        <v>42</v>
      </c>
      <c r="E58" s="9">
        <f t="shared" ca="1" si="2"/>
        <v>0.6318284819652753</v>
      </c>
      <c r="F58" s="9">
        <f t="shared" ca="1" si="3"/>
        <v>1.2194241821649209E-2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ht="14.25" x14ac:dyDescent="0.45">
      <c r="A59" s="6"/>
      <c r="B59" s="6"/>
      <c r="C59" s="6"/>
      <c r="D59" s="9">
        <v>43</v>
      </c>
      <c r="E59" s="9">
        <f t="shared" ca="1" si="2"/>
        <v>0.42572097590163294</v>
      </c>
      <c r="F59" s="9">
        <f t="shared" ca="1" si="3"/>
        <v>4.5256242887014644E-3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ht="14.25" x14ac:dyDescent="0.45">
      <c r="A60" s="6"/>
      <c r="B60" s="6"/>
      <c r="C60" s="6"/>
      <c r="D60" s="9">
        <v>44</v>
      </c>
      <c r="E60" s="9">
        <f t="shared" ca="1" si="2"/>
        <v>0.55546848364814683</v>
      </c>
      <c r="F60" s="9">
        <f t="shared" ca="1" si="3"/>
        <v>9.4374410201119863E-3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ht="14.25" x14ac:dyDescent="0.45">
      <c r="A61" s="6"/>
      <c r="B61" s="6"/>
      <c r="C61" s="6"/>
      <c r="D61" s="9">
        <v>45</v>
      </c>
      <c r="E61" s="9">
        <f t="shared" ca="1" si="2"/>
        <v>0.38915967043608302</v>
      </c>
      <c r="F61" s="9">
        <f t="shared" ca="1" si="3"/>
        <v>3.0098027443520581E-3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ht="14.25" x14ac:dyDescent="0.45">
      <c r="A62" s="6"/>
      <c r="B62" s="6"/>
      <c r="C62" s="6"/>
      <c r="D62" s="9">
        <v>46</v>
      </c>
      <c r="E62" s="9">
        <f t="shared" ca="1" si="2"/>
        <v>0.58734853365814699</v>
      </c>
      <c r="F62" s="9">
        <f t="shared" ca="1" si="3"/>
        <v>1.0562471582724692E-2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ht="14.25" x14ac:dyDescent="0.45">
      <c r="A63" s="6"/>
      <c r="B63" s="6"/>
      <c r="C63" s="6"/>
      <c r="D63" s="9">
        <v>47</v>
      </c>
      <c r="E63" s="9">
        <f t="shared" ca="1" si="2"/>
        <v>0.23114169451619881</v>
      </c>
      <c r="F63" s="9">
        <f t="shared" ca="1" si="3"/>
        <v>-4.5599381949383462E-3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ht="14.25" x14ac:dyDescent="0.45">
      <c r="A64" s="6"/>
      <c r="B64" s="6"/>
      <c r="C64" s="6"/>
      <c r="D64" s="9">
        <v>48</v>
      </c>
      <c r="E64" s="9">
        <f t="shared" ca="1" si="2"/>
        <v>0.52583709367734477</v>
      </c>
      <c r="F64" s="9">
        <f t="shared" ca="1" si="3"/>
        <v>8.3711331901543604E-3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ht="14.25" x14ac:dyDescent="0.45">
      <c r="A65" s="6"/>
      <c r="B65" s="6"/>
      <c r="C65" s="6"/>
      <c r="D65" s="9">
        <v>49</v>
      </c>
      <c r="E65" s="9">
        <f t="shared" ca="1" si="2"/>
        <v>9.7874521235222778E-3</v>
      </c>
      <c r="F65" s="9">
        <f t="shared" ca="1" si="3"/>
        <v>-2.4765034293726233E-2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ht="14.25" x14ac:dyDescent="0.45">
      <c r="A66" s="6"/>
      <c r="B66" s="6"/>
      <c r="C66" s="6"/>
      <c r="D66" s="9">
        <v>50</v>
      </c>
      <c r="E66" s="9">
        <f t="shared" ca="1" si="2"/>
        <v>0.52383823551440056</v>
      </c>
      <c r="F66" s="9">
        <f t="shared" ca="1" si="3"/>
        <v>8.2981338897905321E-3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ht="14.25" x14ac:dyDescent="0.45">
      <c r="A67" s="6"/>
      <c r="B67" s="6"/>
      <c r="C67" s="6"/>
      <c r="D67" s="9">
        <v>51</v>
      </c>
      <c r="E67" s="9">
        <f t="shared" ca="1" si="2"/>
        <v>0.51654086773202534</v>
      </c>
      <c r="F67" s="9">
        <f t="shared" ca="1" si="3"/>
        <v>8.0304408290210461E-3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ht="14.25" x14ac:dyDescent="0.45">
      <c r="A68" s="6"/>
      <c r="B68" s="6"/>
      <c r="C68" s="6"/>
      <c r="D68" s="9">
        <v>52</v>
      </c>
      <c r="E68" s="9">
        <f t="shared" ca="1" si="2"/>
        <v>0.58615181481556911</v>
      </c>
      <c r="F68" s="9">
        <f t="shared" ca="1" si="3"/>
        <v>1.0519817014012535E-2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ht="14.25" x14ac:dyDescent="0.45">
      <c r="A69" s="6"/>
      <c r="B69" s="6"/>
      <c r="C69" s="6"/>
      <c r="D69" s="9">
        <v>53</v>
      </c>
      <c r="E69" s="9">
        <f t="shared" ca="1" si="2"/>
        <v>0.73729137132319866</v>
      </c>
      <c r="F69" s="9">
        <f t="shared" ca="1" si="3"/>
        <v>1.6511957931294428E-2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ht="14.25" x14ac:dyDescent="0.45">
      <c r="A70" s="6"/>
      <c r="B70" s="6"/>
      <c r="C70" s="6"/>
      <c r="D70" s="9">
        <v>54</v>
      </c>
      <c r="E70" s="9">
        <f t="shared" ca="1" si="2"/>
        <v>0.8611225020908525</v>
      </c>
      <c r="F70" s="9">
        <f t="shared" ca="1" si="3"/>
        <v>2.2922449074612314E-2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ht="14.25" x14ac:dyDescent="0.45">
      <c r="A71" s="6"/>
      <c r="B71" s="6"/>
      <c r="C71" s="6"/>
      <c r="D71" s="9">
        <v>55</v>
      </c>
      <c r="E71" s="9">
        <f t="shared" ca="1" si="2"/>
        <v>0.8739987187283369</v>
      </c>
      <c r="F71" s="9">
        <f t="shared" ca="1" si="3"/>
        <v>2.3733387240408882E-2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ht="14.25" x14ac:dyDescent="0.45">
      <c r="A72" s="6"/>
      <c r="B72" s="6"/>
      <c r="C72" s="6"/>
      <c r="D72" s="9">
        <v>56</v>
      </c>
      <c r="E72" s="9">
        <f t="shared" ca="1" si="2"/>
        <v>0.59207488189801816</v>
      </c>
      <c r="F72" s="9">
        <f t="shared" ca="1" si="3"/>
        <v>1.0731540047105966E-2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ht="14.25" x14ac:dyDescent="0.45">
      <c r="A73" s="6"/>
      <c r="B73" s="6"/>
      <c r="C73" s="6"/>
      <c r="D73" s="9">
        <v>57</v>
      </c>
      <c r="E73" s="9">
        <f t="shared" ca="1" si="2"/>
        <v>0.47111532940828738</v>
      </c>
      <c r="F73" s="9">
        <f t="shared" ca="1" si="3"/>
        <v>6.3197318594618024E-3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ht="14.25" x14ac:dyDescent="0.45">
      <c r="A74" s="6"/>
      <c r="B74" s="6"/>
      <c r="C74" s="6"/>
      <c r="D74" s="9">
        <v>58</v>
      </c>
      <c r="E74" s="9">
        <f t="shared" ca="1" si="2"/>
        <v>0.48019073734546336</v>
      </c>
      <c r="F74" s="9">
        <f t="shared" ca="1" si="3"/>
        <v>6.6678887388856578E-3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ht="14.25" x14ac:dyDescent="0.45">
      <c r="A75" s="6"/>
      <c r="B75" s="6"/>
      <c r="C75" s="6"/>
      <c r="D75" s="9">
        <v>59</v>
      </c>
      <c r="E75" s="9">
        <f t="shared" ca="1" si="2"/>
        <v>0.64080554545130264</v>
      </c>
      <c r="F75" s="9">
        <f t="shared" ca="1" si="3"/>
        <v>1.2535325333216409E-2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ht="14.25" x14ac:dyDescent="0.45">
      <c r="A76" s="6"/>
      <c r="B76" s="6"/>
      <c r="C76" s="6"/>
      <c r="D76" s="9">
        <v>60</v>
      </c>
      <c r="E76" s="9">
        <f t="shared" ca="1" si="2"/>
        <v>0.96386111394601126</v>
      </c>
      <c r="F76" s="9">
        <f t="shared" ca="1" si="3"/>
        <v>3.1288418013163379E-2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ht="14.25" x14ac:dyDescent="0.45">
      <c r="A77" s="6"/>
      <c r="B77" s="6"/>
      <c r="C77" s="6"/>
      <c r="D77" s="9">
        <v>61</v>
      </c>
      <c r="E77" s="9">
        <f t="shared" ca="1" si="2"/>
        <v>0.75718995399375943</v>
      </c>
      <c r="F77" s="9">
        <f t="shared" ca="1" si="3"/>
        <v>1.7419010282693426E-2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ht="14.25" x14ac:dyDescent="0.45">
      <c r="A78" s="6"/>
      <c r="B78" s="6"/>
      <c r="C78" s="6"/>
      <c r="D78" s="9">
        <v>62</v>
      </c>
      <c r="E78" s="9">
        <f t="shared" ca="1" si="2"/>
        <v>0.17594677334336262</v>
      </c>
      <c r="F78" s="9">
        <f t="shared" ca="1" si="3"/>
        <v>-7.8042579452405926E-3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ht="14.25" x14ac:dyDescent="0.45">
      <c r="A79" s="6"/>
      <c r="B79" s="6"/>
      <c r="C79" s="6"/>
      <c r="D79" s="9">
        <v>63</v>
      </c>
      <c r="E79" s="9">
        <f t="shared" ca="1" si="2"/>
        <v>0.17466968981435838</v>
      </c>
      <c r="F79" s="9">
        <f t="shared" ca="1" si="3"/>
        <v>-7.8849568962616849E-3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ht="14.25" x14ac:dyDescent="0.45">
      <c r="A80" s="6"/>
      <c r="B80" s="6"/>
      <c r="C80" s="6"/>
      <c r="D80" s="9">
        <v>64</v>
      </c>
      <c r="E80" s="9">
        <f t="shared" ca="1" si="2"/>
        <v>0.38338480246794171</v>
      </c>
      <c r="F80" s="9">
        <f t="shared" ca="1" si="3"/>
        <v>2.7639656774059787E-3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ht="14.25" x14ac:dyDescent="0.45">
      <c r="A81" s="6"/>
      <c r="B81" s="6"/>
      <c r="C81" s="6"/>
      <c r="D81" s="9">
        <v>65</v>
      </c>
      <c r="E81" s="9">
        <f t="shared" ca="1" si="2"/>
        <v>0.35977111484615976</v>
      </c>
      <c r="F81" s="9">
        <f t="shared" ca="1" si="3"/>
        <v>1.7389212414229277E-3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ht="14.25" x14ac:dyDescent="0.45">
      <c r="A82" s="6"/>
      <c r="B82" s="6"/>
      <c r="C82" s="6"/>
      <c r="D82" s="9">
        <v>66</v>
      </c>
      <c r="E82" s="9">
        <f t="shared" ref="E82:E116" ca="1" si="4">RAND()</f>
        <v>0.96569827402094</v>
      </c>
      <c r="F82" s="9">
        <f t="shared" ca="1" si="3"/>
        <v>3.1512737511068367E-2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ht="14.25" x14ac:dyDescent="0.45">
      <c r="A83" s="6"/>
      <c r="B83" s="6"/>
      <c r="C83" s="6"/>
      <c r="D83" s="9">
        <v>67</v>
      </c>
      <c r="E83" s="9">
        <f t="shared" ca="1" si="4"/>
        <v>0.57024585325679744</v>
      </c>
      <c r="F83" s="9">
        <f t="shared" ref="F83:F96" ca="1" si="5">IF(E83&lt;=$B$20,$B$17+SQRT(E83*($B$18-$B$17)*($B$19-$B$17)),$B$18-SQRT((1-E83)*($B$18-$B$17)*($B$18-$B$19)))</f>
        <v>9.9585834223265904E-3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ht="14.25" x14ac:dyDescent="0.45">
      <c r="A84" s="6"/>
      <c r="B84" s="6"/>
      <c r="C84" s="6"/>
      <c r="D84" s="9">
        <v>68</v>
      </c>
      <c r="E84" s="9">
        <f t="shared" ca="1" si="4"/>
        <v>0.45597160391463543</v>
      </c>
      <c r="F84" s="9">
        <f t="shared" ca="1" si="5"/>
        <v>5.731225713106726E-3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ht="14.25" x14ac:dyDescent="0.45">
      <c r="A85" s="6"/>
      <c r="B85" s="6"/>
      <c r="C85" s="6"/>
      <c r="D85" s="9">
        <v>69</v>
      </c>
      <c r="E85" s="9">
        <f t="shared" ca="1" si="4"/>
        <v>0.54655029146306866</v>
      </c>
      <c r="F85" s="9">
        <f t="shared" ca="1" si="5"/>
        <v>9.1195707555258368E-3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ht="14.25" x14ac:dyDescent="0.45">
      <c r="A86" s="6"/>
      <c r="B86" s="6"/>
      <c r="C86" s="6"/>
      <c r="D86" s="9">
        <v>70</v>
      </c>
      <c r="E86" s="9">
        <f t="shared" ca="1" si="4"/>
        <v>0.11171251596826992</v>
      </c>
      <c r="F86" s="9">
        <f t="shared" ca="1" si="5"/>
        <v>-1.2313987314514448E-2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ht="14.25" x14ac:dyDescent="0.45">
      <c r="A87" s="6"/>
      <c r="B87" s="6"/>
      <c r="C87" s="6"/>
      <c r="D87" s="9">
        <v>71</v>
      </c>
      <c r="E87" s="9">
        <f t="shared" ca="1" si="4"/>
        <v>0.17854243005366099</v>
      </c>
      <c r="F87" s="9">
        <f t="shared" ca="1" si="5"/>
        <v>-7.6411358931127507E-3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ht="14.25" x14ac:dyDescent="0.45">
      <c r="A88" s="6"/>
      <c r="B88" s="6"/>
      <c r="C88" s="6"/>
      <c r="D88" s="9">
        <v>72</v>
      </c>
      <c r="E88" s="9">
        <f t="shared" ca="1" si="4"/>
        <v>0.78008188432438208</v>
      </c>
      <c r="F88" s="9">
        <f t="shared" ca="1" si="5"/>
        <v>1.8509815195796999E-2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ht="14.25" x14ac:dyDescent="0.45">
      <c r="A89" s="6"/>
      <c r="B89" s="6"/>
      <c r="C89" s="6"/>
      <c r="D89" s="9">
        <v>73</v>
      </c>
      <c r="E89" s="9">
        <f t="shared" ca="1" si="4"/>
        <v>1.1106436545200271E-2</v>
      </c>
      <c r="F89" s="9">
        <f t="shared" ca="1" si="5"/>
        <v>-2.4423439919936236E-2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ht="14.25" x14ac:dyDescent="0.45">
      <c r="A90" s="6"/>
      <c r="B90" s="6"/>
      <c r="C90" s="6"/>
      <c r="D90" s="9">
        <v>74</v>
      </c>
      <c r="E90" s="9">
        <f t="shared" ca="1" si="4"/>
        <v>0.80397292050664426</v>
      </c>
      <c r="F90" s="9">
        <f t="shared" ca="1" si="5"/>
        <v>1.9710671106809692E-2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ht="14.25" x14ac:dyDescent="0.45">
      <c r="A91" s="6"/>
      <c r="B91" s="6"/>
      <c r="C91" s="6"/>
      <c r="D91" s="9">
        <v>75</v>
      </c>
      <c r="E91" s="9">
        <f t="shared" ca="1" si="4"/>
        <v>0.68681639675660666</v>
      </c>
      <c r="F91" s="9">
        <f t="shared" ca="1" si="5"/>
        <v>1.4354618996569268E-2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ht="14.25" x14ac:dyDescent="0.45">
      <c r="A92" s="6"/>
      <c r="B92" s="6"/>
      <c r="C92" s="6"/>
      <c r="D92" s="9">
        <v>76</v>
      </c>
      <c r="E92" s="9">
        <f t="shared" ca="1" si="4"/>
        <v>0.3072135956380706</v>
      </c>
      <c r="F92" s="9">
        <f t="shared" ca="1" si="5"/>
        <v>-6.7086656945695294E-4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ht="14.25" x14ac:dyDescent="0.45">
      <c r="A93" s="6"/>
      <c r="B93" s="6"/>
      <c r="C93" s="6"/>
      <c r="D93" s="9">
        <v>77</v>
      </c>
      <c r="E93" s="9">
        <f t="shared" ca="1" si="4"/>
        <v>0.72010730881892027</v>
      </c>
      <c r="F93" s="9">
        <f t="shared" ca="1" si="5"/>
        <v>1.5755935747481045E-2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ht="14.25" x14ac:dyDescent="0.45">
      <c r="A94" s="6"/>
      <c r="B94" s="6"/>
      <c r="C94" s="6"/>
      <c r="D94" s="9">
        <v>78</v>
      </c>
      <c r="E94" s="9">
        <f t="shared" ca="1" si="4"/>
        <v>0.51958155025238106</v>
      </c>
      <c r="F94" s="9">
        <f t="shared" ca="1" si="5"/>
        <v>8.1422120583831276E-3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ht="14.25" x14ac:dyDescent="0.45">
      <c r="A95" s="6"/>
      <c r="B95" s="6"/>
      <c r="C95" s="6"/>
      <c r="D95" s="9">
        <v>79</v>
      </c>
      <c r="E95" s="9">
        <f t="shared" ca="1" si="4"/>
        <v>0.16190935916165228</v>
      </c>
      <c r="F95" s="9">
        <f t="shared" ca="1" si="5"/>
        <v>-8.7080718192873267E-3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ht="14.25" x14ac:dyDescent="0.45">
      <c r="A96" s="6"/>
      <c r="B96" s="6"/>
      <c r="C96" s="6"/>
      <c r="D96" s="9">
        <v>80</v>
      </c>
      <c r="E96" s="9">
        <f t="shared" ca="1" si="4"/>
        <v>0.88972067048034231</v>
      </c>
      <c r="F96" s="9">
        <f t="shared" ca="1" si="5"/>
        <v>2.4782030621949551E-2</v>
      </c>
      <c r="G96" s="6"/>
      <c r="H96" s="6"/>
      <c r="I96" s="6"/>
      <c r="J96" s="6"/>
      <c r="K96" s="6"/>
      <c r="L96" s="6"/>
      <c r="M96" s="6"/>
      <c r="N96" s="6"/>
      <c r="O96" s="6"/>
    </row>
    <row r="97" spans="4:6" ht="14.25" x14ac:dyDescent="0.45">
      <c r="D97" s="9">
        <v>81</v>
      </c>
      <c r="E97" s="9">
        <f t="shared" ca="1" si="4"/>
        <v>0.21481726486085595</v>
      </c>
      <c r="F97" s="9">
        <f t="shared" ref="F97:F111" ca="1" si="6">IF(E97&lt;=$B$20,$B$17+SQRT(E97*($B$18-$B$17)*($B$19-$B$17)),$B$18-SQRT((1-E97)*($B$18-$B$17)*($B$18-$B$19)))</f>
        <v>-5.4747407432582523E-3</v>
      </c>
    </row>
    <row r="98" spans="4:6" ht="14.25" x14ac:dyDescent="0.45">
      <c r="D98" s="9">
        <v>82</v>
      </c>
      <c r="E98" s="9">
        <f t="shared" ca="1" si="4"/>
        <v>0.85720052090161958</v>
      </c>
      <c r="F98" s="9">
        <f t="shared" ca="1" si="6"/>
        <v>2.2682987956734599E-2</v>
      </c>
    </row>
    <row r="99" spans="4:6" ht="14.25" x14ac:dyDescent="0.45">
      <c r="D99" s="9">
        <v>83</v>
      </c>
      <c r="E99" s="9">
        <f t="shared" ca="1" si="4"/>
        <v>0.44830490215836916</v>
      </c>
      <c r="F99" s="9">
        <f t="shared" ca="1" si="6"/>
        <v>5.4295600599758229E-3</v>
      </c>
    </row>
    <row r="100" spans="4:6" ht="14.25" x14ac:dyDescent="0.45">
      <c r="D100" s="9">
        <v>84</v>
      </c>
      <c r="E100" s="9">
        <f t="shared" ca="1" si="4"/>
        <v>0.93206418693339099</v>
      </c>
      <c r="F100" s="9">
        <f t="shared" ca="1" si="6"/>
        <v>2.80557458399497E-2</v>
      </c>
    </row>
    <row r="101" spans="4:6" ht="14.25" x14ac:dyDescent="0.45">
      <c r="D101" s="9">
        <v>85</v>
      </c>
      <c r="E101" s="9">
        <f t="shared" ca="1" si="4"/>
        <v>5.6943257189900232E-2</v>
      </c>
      <c r="F101" s="9">
        <f t="shared" ca="1" si="6"/>
        <v>-1.7373000351163355E-2</v>
      </c>
    </row>
    <row r="102" spans="4:6" ht="14.25" x14ac:dyDescent="0.45">
      <c r="D102" s="9">
        <v>86</v>
      </c>
      <c r="E102" s="9">
        <f t="shared" ca="1" si="4"/>
        <v>0.75647327140536436</v>
      </c>
      <c r="F102" s="9">
        <f t="shared" ca="1" si="6"/>
        <v>1.7385709605456667E-2</v>
      </c>
    </row>
    <row r="103" spans="4:6" ht="14.25" x14ac:dyDescent="0.45">
      <c r="D103" s="9">
        <v>87</v>
      </c>
      <c r="E103" s="9">
        <f t="shared" ca="1" si="4"/>
        <v>0.52223942866173789</v>
      </c>
      <c r="F103" s="9">
        <f t="shared" ca="1" si="6"/>
        <v>8.239644353116915E-3</v>
      </c>
    </row>
    <row r="104" spans="4:6" ht="14.25" x14ac:dyDescent="0.45">
      <c r="D104" s="9">
        <v>88</v>
      </c>
      <c r="E104" s="9">
        <f t="shared" ca="1" si="4"/>
        <v>0.3016616864415006</v>
      </c>
      <c r="F104" s="9">
        <f t="shared" ca="1" si="6"/>
        <v>-9.3709026893208994E-4</v>
      </c>
    </row>
    <row r="105" spans="4:6" ht="14.25" x14ac:dyDescent="0.45">
      <c r="D105" s="9">
        <v>89</v>
      </c>
      <c r="E105" s="9">
        <f t="shared" ca="1" si="4"/>
        <v>0.83387050309794708</v>
      </c>
      <c r="F105" s="9">
        <f t="shared" ca="1" si="6"/>
        <v>2.1321885975979504E-2</v>
      </c>
    </row>
    <row r="106" spans="4:6" ht="14.25" x14ac:dyDescent="0.45">
      <c r="D106" s="9">
        <v>90</v>
      </c>
      <c r="E106" s="9">
        <f t="shared" ca="1" si="4"/>
        <v>0.46026947770505178</v>
      </c>
      <c r="F106" s="9">
        <f t="shared" ca="1" si="6"/>
        <v>5.8992275345047668E-3</v>
      </c>
    </row>
    <row r="107" spans="4:6" ht="14.25" x14ac:dyDescent="0.45">
      <c r="D107" s="9">
        <v>91</v>
      </c>
      <c r="E107" s="9">
        <f t="shared" ca="1" si="4"/>
        <v>0.29870689608717405</v>
      </c>
      <c r="F107" s="9">
        <f t="shared" ca="1" si="6"/>
        <v>-1.0797768154516552E-3</v>
      </c>
    </row>
    <row r="108" spans="4:6" ht="14.25" x14ac:dyDescent="0.45">
      <c r="D108" s="9">
        <v>92</v>
      </c>
      <c r="E108" s="9">
        <f t="shared" ca="1" si="4"/>
        <v>0.82681939281581285</v>
      </c>
      <c r="F108" s="9">
        <f t="shared" ca="1" si="6"/>
        <v>2.0929623100557425E-2</v>
      </c>
    </row>
    <row r="109" spans="4:6" ht="14.25" x14ac:dyDescent="0.45">
      <c r="D109" s="9">
        <v>93</v>
      </c>
      <c r="E109" s="9">
        <f t="shared" ca="1" si="4"/>
        <v>0.85061554007011619</v>
      </c>
      <c r="F109" s="9">
        <f t="shared" ca="1" si="6"/>
        <v>2.2288213928212775E-2</v>
      </c>
    </row>
    <row r="110" spans="4:6" ht="14.25" x14ac:dyDescent="0.45">
      <c r="D110" s="9">
        <v>94</v>
      </c>
      <c r="E110" s="9">
        <f t="shared" ca="1" si="4"/>
        <v>0.32190396491159345</v>
      </c>
      <c r="F110" s="9">
        <f t="shared" ca="1" si="6"/>
        <v>2.217683234281842E-5</v>
      </c>
    </row>
    <row r="111" spans="4:6" ht="14.25" x14ac:dyDescent="0.45">
      <c r="D111" s="9">
        <v>95</v>
      </c>
      <c r="E111" s="9">
        <f t="shared" ca="1" si="4"/>
        <v>0.44432631428185621</v>
      </c>
      <c r="F111" s="9">
        <f t="shared" ca="1" si="6"/>
        <v>5.2719956904794044E-3</v>
      </c>
    </row>
    <row r="112" spans="4:6" ht="14.25" x14ac:dyDescent="0.45">
      <c r="D112" s="9">
        <v>96</v>
      </c>
      <c r="E112" s="9">
        <f t="shared" ca="1" si="4"/>
        <v>0.78750572763633719</v>
      </c>
      <c r="F112" s="9">
        <f t="shared" ref="F112:F115" ca="1" si="7">IF(E112&lt;=$B$20,$B$17+SQRT(E112*($B$18-$B$17)*($B$19-$B$17)),$B$18-SQRT((1-E112)*($B$18-$B$17)*($B$18-$B$19)))</f>
        <v>1.8875654519874659E-2</v>
      </c>
    </row>
    <row r="113" spans="4:6" ht="14.25" x14ac:dyDescent="0.45">
      <c r="D113" s="9">
        <v>97</v>
      </c>
      <c r="E113" s="9">
        <f t="shared" ca="1" si="4"/>
        <v>0.12585438081547085</v>
      </c>
      <c r="F113" s="9">
        <f t="shared" ca="1" si="7"/>
        <v>-1.1227885939955551E-2</v>
      </c>
    </row>
    <row r="114" spans="4:6" ht="14.25" x14ac:dyDescent="0.45">
      <c r="D114" s="9">
        <v>98</v>
      </c>
      <c r="E114" s="9">
        <f t="shared" ca="1" si="4"/>
        <v>6.7522044326163932E-2</v>
      </c>
      <c r="F114" s="9">
        <f t="shared" ca="1" si="7"/>
        <v>-1.6250028214092251E-2</v>
      </c>
    </row>
    <row r="115" spans="4:6" ht="14.25" x14ac:dyDescent="0.45">
      <c r="D115" s="9">
        <v>99</v>
      </c>
      <c r="E115" s="9">
        <f t="shared" ca="1" si="4"/>
        <v>0.19426733064018231</v>
      </c>
      <c r="F115" s="9">
        <f t="shared" ca="1" si="7"/>
        <v>-6.6772959159425403E-3</v>
      </c>
    </row>
    <row r="116" spans="4:6" ht="14.25" x14ac:dyDescent="0.45">
      <c r="D116" s="9">
        <v>100</v>
      </c>
      <c r="E116" s="9">
        <f t="shared" ca="1" si="4"/>
        <v>0.69978457308953845</v>
      </c>
      <c r="F116" s="9">
        <f t="shared" ref="F116" ca="1" si="8">IF(E116&lt;=$B$20,$B$17+SQRT(E116*($B$18-$B$17)*($B$19-$B$17)),$B$18-SQRT((1-E116)*($B$18-$B$17)*($B$18-$B$19)))</f>
        <v>1.4891188867013853E-2</v>
      </c>
    </row>
  </sheetData>
  <mergeCells count="2">
    <mergeCell ref="A3:B3"/>
    <mergeCell ref="A16:B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topLeftCell="A112" zoomScale="88" zoomScaleNormal="88" zoomScalePageLayoutView="150" workbookViewId="0">
      <selection activeCell="J20" sqref="J20"/>
    </sheetView>
  </sheetViews>
  <sheetFormatPr defaultColWidth="10.875" defaultRowHeight="14.25" x14ac:dyDescent="0.45"/>
  <cols>
    <col min="1" max="1" width="20.125" style="30" customWidth="1"/>
    <col min="2" max="2" width="9.875" style="30" bestFit="1" customWidth="1"/>
    <col min="3" max="16384" width="10.875" style="30"/>
  </cols>
  <sheetData>
    <row r="1" spans="1:7" s="29" customFormat="1" ht="23.25" x14ac:dyDescent="0.7">
      <c r="A1" s="34" t="s">
        <v>32</v>
      </c>
    </row>
    <row r="3" spans="1:7" x14ac:dyDescent="0.45">
      <c r="A3" s="40" t="s">
        <v>11</v>
      </c>
      <c r="B3" s="40"/>
    </row>
    <row r="4" spans="1:7" x14ac:dyDescent="0.45">
      <c r="A4" s="31" t="s">
        <v>3</v>
      </c>
      <c r="B4" s="18">
        <v>10000</v>
      </c>
    </row>
    <row r="5" spans="1:7" x14ac:dyDescent="0.45">
      <c r="A5" s="31" t="s">
        <v>15</v>
      </c>
      <c r="B5" s="19">
        <v>1</v>
      </c>
    </row>
    <row r="6" spans="1:7" x14ac:dyDescent="0.45">
      <c r="A6" s="31" t="s">
        <v>14</v>
      </c>
      <c r="B6" s="19">
        <v>-0.1</v>
      </c>
    </row>
    <row r="7" spans="1:7" x14ac:dyDescent="0.45">
      <c r="A7" s="31" t="s">
        <v>9</v>
      </c>
      <c r="B7" s="20">
        <v>-2000</v>
      </c>
    </row>
    <row r="8" spans="1:7" x14ac:dyDescent="0.45">
      <c r="A8" s="31" t="s">
        <v>10</v>
      </c>
      <c r="B8" s="20">
        <v>-3000</v>
      </c>
    </row>
    <row r="9" spans="1:7" x14ac:dyDescent="0.45">
      <c r="A9" s="31" t="s">
        <v>0</v>
      </c>
      <c r="B9" s="21">
        <v>0.2</v>
      </c>
    </row>
    <row r="10" spans="1:7" x14ac:dyDescent="0.45">
      <c r="A10" s="31" t="s">
        <v>8</v>
      </c>
      <c r="B10" s="21">
        <v>0.5</v>
      </c>
    </row>
    <row r="11" spans="1:7" x14ac:dyDescent="0.45">
      <c r="A11" s="31" t="s">
        <v>5</v>
      </c>
      <c r="B11" s="22">
        <v>0.01</v>
      </c>
    </row>
    <row r="12" spans="1:7" x14ac:dyDescent="0.45">
      <c r="A12" s="31" t="s">
        <v>4</v>
      </c>
      <c r="B12" s="23">
        <v>1.05</v>
      </c>
    </row>
    <row r="16" spans="1:7" x14ac:dyDescent="0.45">
      <c r="A16" s="36" t="s">
        <v>12</v>
      </c>
      <c r="B16" s="37">
        <v>0</v>
      </c>
      <c r="C16" s="37">
        <v>1</v>
      </c>
      <c r="D16" s="37">
        <v>2</v>
      </c>
      <c r="E16" s="37">
        <v>3</v>
      </c>
      <c r="F16" s="37">
        <v>4</v>
      </c>
      <c r="G16" s="37">
        <v>5</v>
      </c>
    </row>
    <row r="17" spans="1:11" x14ac:dyDescent="0.45">
      <c r="A17" s="36" t="str">
        <f>A4</f>
        <v>Market Size</v>
      </c>
      <c r="B17" s="24"/>
      <c r="C17" s="25">
        <f>B4</f>
        <v>10000</v>
      </c>
      <c r="D17" s="25">
        <f>C17*$B$12</f>
        <v>10500</v>
      </c>
      <c r="E17" s="25">
        <f>D17*$B$12</f>
        <v>11025</v>
      </c>
      <c r="F17" s="25">
        <f>E17*$B$12</f>
        <v>11576.25</v>
      </c>
      <c r="G17" s="25">
        <f>F17*$B$12</f>
        <v>12155.0625</v>
      </c>
    </row>
    <row r="18" spans="1:11" x14ac:dyDescent="0.45">
      <c r="A18" s="36" t="str">
        <f>A5</f>
        <v>Price (per app)</v>
      </c>
      <c r="B18" s="26"/>
      <c r="C18" s="26">
        <f>B5</f>
        <v>1</v>
      </c>
      <c r="D18" s="26">
        <f>C18</f>
        <v>1</v>
      </c>
      <c r="E18" s="26">
        <f t="shared" ref="E18:G19" si="0">D18</f>
        <v>1</v>
      </c>
      <c r="F18" s="26">
        <f t="shared" si="0"/>
        <v>1</v>
      </c>
      <c r="G18" s="26">
        <f t="shared" si="0"/>
        <v>1</v>
      </c>
    </row>
    <row r="19" spans="1:11" x14ac:dyDescent="0.45">
      <c r="A19" s="36" t="str">
        <f>A6</f>
        <v>Advertising cost (per app)</v>
      </c>
      <c r="B19" s="26"/>
      <c r="C19" s="26">
        <f>B6</f>
        <v>-0.1</v>
      </c>
      <c r="D19" s="26">
        <f>C19</f>
        <v>-0.1</v>
      </c>
      <c r="E19" s="26">
        <f t="shared" si="0"/>
        <v>-0.1</v>
      </c>
      <c r="F19" s="26">
        <f t="shared" si="0"/>
        <v>-0.1</v>
      </c>
      <c r="G19" s="26">
        <f t="shared" si="0"/>
        <v>-0.1</v>
      </c>
    </row>
    <row r="20" spans="1:11" x14ac:dyDescent="0.45">
      <c r="A20" s="32" t="s">
        <v>13</v>
      </c>
      <c r="B20" s="27">
        <f>B7</f>
        <v>-2000</v>
      </c>
      <c r="C20" s="27">
        <f>B8</f>
        <v>-3000</v>
      </c>
      <c r="D20" s="27">
        <f>C20</f>
        <v>-3000</v>
      </c>
      <c r="E20" s="27">
        <f>D20</f>
        <v>-3000</v>
      </c>
      <c r="F20" s="27">
        <f>E20</f>
        <v>-3000</v>
      </c>
      <c r="G20" s="27">
        <f>F20</f>
        <v>-3000</v>
      </c>
    </row>
    <row r="21" spans="1:11" x14ac:dyDescent="0.45">
      <c r="A21" s="32" t="s">
        <v>2</v>
      </c>
      <c r="B21" s="24"/>
      <c r="C21" s="24">
        <f>B10</f>
        <v>0.5</v>
      </c>
      <c r="D21" s="24">
        <f>C21+$B$11</f>
        <v>0.51</v>
      </c>
      <c r="E21" s="24">
        <f>D21+$B$11</f>
        <v>0.52</v>
      </c>
      <c r="F21" s="24">
        <f>E21+$B$11</f>
        <v>0.53</v>
      </c>
      <c r="G21" s="24">
        <f>F21+$B$11</f>
        <v>0.54</v>
      </c>
    </row>
    <row r="22" spans="1:11" x14ac:dyDescent="0.45">
      <c r="A22" s="32" t="s">
        <v>7</v>
      </c>
      <c r="B22" s="24"/>
      <c r="C22" s="25">
        <f>C21*C17</f>
        <v>5000</v>
      </c>
      <c r="D22" s="25">
        <f>D21*D17</f>
        <v>5355</v>
      </c>
      <c r="E22" s="25">
        <f>E21*E17</f>
        <v>5733</v>
      </c>
      <c r="F22" s="25">
        <f>F21*F17</f>
        <v>6135.4125000000004</v>
      </c>
      <c r="G22" s="25">
        <f>G21*G17</f>
        <v>6563.7337500000003</v>
      </c>
    </row>
    <row r="23" spans="1:11" x14ac:dyDescent="0.45">
      <c r="A23" s="32" t="s">
        <v>16</v>
      </c>
      <c r="B23" s="24"/>
      <c r="C23" s="26">
        <f>C22*(C18+C19)</f>
        <v>4500</v>
      </c>
      <c r="D23" s="26">
        <f t="shared" ref="D23:G23" si="1">D22*(D18+D19)</f>
        <v>4819.5</v>
      </c>
      <c r="E23" s="26">
        <f t="shared" si="1"/>
        <v>5159.7</v>
      </c>
      <c r="F23" s="26">
        <f t="shared" si="1"/>
        <v>5521.8712500000001</v>
      </c>
      <c r="G23" s="26">
        <f t="shared" si="1"/>
        <v>5907.3603750000002</v>
      </c>
    </row>
    <row r="24" spans="1:11" x14ac:dyDescent="0.45">
      <c r="A24" s="32" t="s">
        <v>6</v>
      </c>
      <c r="B24" s="26">
        <f>B20</f>
        <v>-2000</v>
      </c>
      <c r="C24" s="26">
        <f>C23+C20</f>
        <v>1500</v>
      </c>
      <c r="D24" s="26">
        <f>D23+D20</f>
        <v>1819.5</v>
      </c>
      <c r="E24" s="26">
        <f>E23+E20</f>
        <v>2159.6999999999998</v>
      </c>
      <c r="F24" s="26">
        <f>F23+F20</f>
        <v>2521.8712500000001</v>
      </c>
      <c r="G24" s="26">
        <f>G23+G20</f>
        <v>2907.3603750000002</v>
      </c>
    </row>
    <row r="26" spans="1:11" ht="14.65" thickBot="1" x14ac:dyDescent="0.5">
      <c r="A26" s="32" t="s">
        <v>1</v>
      </c>
      <c r="B26" s="28">
        <f>B24+NPV(B9,C24:G24)</f>
        <v>4147.9511779031636</v>
      </c>
    </row>
    <row r="27" spans="1:11" ht="14.65" thickTop="1" x14ac:dyDescent="0.45"/>
    <row r="29" spans="1:11" x14ac:dyDescent="0.45">
      <c r="A29" s="35" t="s">
        <v>31</v>
      </c>
      <c r="B29" s="35">
        <f ca="1">AVERAGE(OFFSET(B33,0,0,100,10))</f>
        <v>3205.4604218487784</v>
      </c>
    </row>
    <row r="31" spans="1:11" x14ac:dyDescent="0.45">
      <c r="A31" s="30" t="s">
        <v>5</v>
      </c>
      <c r="B31" s="30" t="s">
        <v>4</v>
      </c>
    </row>
    <row r="32" spans="1:11" x14ac:dyDescent="0.45">
      <c r="A32" s="33">
        <f>B26</f>
        <v>4147.9511779031636</v>
      </c>
      <c r="B32" s="33">
        <f ca="1">Q_1_Part1!E5</f>
        <v>0.94894595549327354</v>
      </c>
      <c r="C32" s="33">
        <f ca="1">Q_1_Part1!F5</f>
        <v>1.0059831372598791</v>
      </c>
      <c r="D32" s="33">
        <f ca="1">Q_1_Part1!G5</f>
        <v>1.036102134356242</v>
      </c>
      <c r="E32" s="33">
        <f ca="1">Q_1_Part1!H5</f>
        <v>1.0135016138371342</v>
      </c>
      <c r="F32" s="33">
        <f ca="1">Q_1_Part1!I5</f>
        <v>0.99885924158107608</v>
      </c>
      <c r="G32" s="33">
        <f ca="1">Q_1_Part1!J5</f>
        <v>1.0379276840108123</v>
      </c>
      <c r="H32" s="33">
        <f ca="1">Q_1_Part1!K5</f>
        <v>1.0100489745441406</v>
      </c>
      <c r="I32" s="33">
        <f ca="1">Q_1_Part1!L5</f>
        <v>1.0197813433154839</v>
      </c>
      <c r="J32" s="33">
        <f ca="1">Q_1_Part1!M5</f>
        <v>0.99894440364026926</v>
      </c>
      <c r="K32" s="33">
        <f ca="1">Q_1_Part1!N5</f>
        <v>1.0351989137061099</v>
      </c>
    </row>
    <row r="33" spans="1:11" x14ac:dyDescent="0.45">
      <c r="A33" s="33">
        <f ca="1">Q_1_Part1!F17</f>
        <v>4.731531581540778E-3</v>
      </c>
      <c r="B33" s="33">
        <f t="dataTable" ref="B33:K132" dt2D="1" dtr="1" r1="B12" r2="B11" ca="1"/>
        <v>3685.8717960925569</v>
      </c>
      <c r="C33" s="33">
        <v>2241.0342783409214</v>
      </c>
      <c r="D33" s="33">
        <v>2165.7763190267979</v>
      </c>
      <c r="E33" s="33">
        <v>2703.7193398634599</v>
      </c>
      <c r="F33" s="33">
        <v>3006.0319230636069</v>
      </c>
      <c r="G33" s="33">
        <v>2153.6113946206897</v>
      </c>
      <c r="H33" s="33">
        <v>2637.73442263572</v>
      </c>
      <c r="I33" s="33">
        <v>2572.953543184276</v>
      </c>
      <c r="J33" s="33">
        <v>2970.3471159713436</v>
      </c>
      <c r="K33" s="33">
        <v>2126.678476241359</v>
      </c>
    </row>
    <row r="34" spans="1:11" x14ac:dyDescent="0.45">
      <c r="A34" s="33">
        <f ca="1">Q_1_Part1!F18</f>
        <v>2.2158830241133486E-2</v>
      </c>
      <c r="B34" s="33">
        <v>3882.8556334342456</v>
      </c>
      <c r="C34" s="33">
        <v>3725.781976933974</v>
      </c>
      <c r="D34" s="33">
        <v>4057.6612937424943</v>
      </c>
      <c r="E34" s="33">
        <v>5021.8482380045562</v>
      </c>
      <c r="F34" s="33">
        <v>3635.9181158471993</v>
      </c>
      <c r="G34" s="33">
        <v>4189.76241451653</v>
      </c>
      <c r="H34" s="33">
        <v>5401.8779646317098</v>
      </c>
      <c r="I34" s="33">
        <v>3798.7823743622575</v>
      </c>
      <c r="J34" s="33">
        <v>4853.2665077255879</v>
      </c>
      <c r="K34" s="33">
        <v>3719.772305399898</v>
      </c>
    </row>
    <row r="35" spans="1:11" x14ac:dyDescent="0.45">
      <c r="A35" s="33">
        <f ca="1">Q_1_Part1!F19</f>
        <v>2.5702816015112359E-2</v>
      </c>
      <c r="B35" s="33">
        <v>151.98274400280707</v>
      </c>
      <c r="C35" s="33">
        <v>4111.1747719695159</v>
      </c>
      <c r="D35" s="33">
        <v>4190.8487778165063</v>
      </c>
      <c r="E35" s="33">
        <v>4400.64494434471</v>
      </c>
      <c r="F35" s="33">
        <v>4605.2405173727802</v>
      </c>
      <c r="G35" s="33">
        <v>4323.1756405973765</v>
      </c>
      <c r="H35" s="33">
        <v>2781.799964170913</v>
      </c>
      <c r="I35" s="33">
        <v>2936.6449302091496</v>
      </c>
      <c r="J35" s="33">
        <v>2986.2303193543848</v>
      </c>
      <c r="K35" s="33">
        <v>2793.4790776676418</v>
      </c>
    </row>
    <row r="36" spans="1:11" x14ac:dyDescent="0.45">
      <c r="A36" s="33">
        <f ca="1">Q_1_Part1!F20</f>
        <v>1.8943324960845682E-2</v>
      </c>
      <c r="B36" s="33">
        <v>2278.0874162705322</v>
      </c>
      <c r="C36" s="33">
        <v>3589.7900160171457</v>
      </c>
      <c r="D36" s="33">
        <v>2759.5493949908177</v>
      </c>
      <c r="E36" s="33">
        <v>3890.3273153042564</v>
      </c>
      <c r="F36" s="33">
        <v>2389.6509981522486</v>
      </c>
      <c r="G36" s="33">
        <v>3137.3799985467849</v>
      </c>
      <c r="H36" s="33">
        <v>4158.8707733362244</v>
      </c>
      <c r="I36" s="33">
        <v>3194.477868314938</v>
      </c>
      <c r="J36" s="33">
        <v>3421.6964481960849</v>
      </c>
      <c r="K36" s="33">
        <v>3150.2701344222951</v>
      </c>
    </row>
    <row r="37" spans="1:11" x14ac:dyDescent="0.45">
      <c r="A37" s="33">
        <f ca="1">Q_1_Part1!F21</f>
        <v>1.2510726996320571E-2</v>
      </c>
      <c r="B37" s="33">
        <v>1735.5163962123443</v>
      </c>
      <c r="C37" s="33">
        <v>4975.8585982333252</v>
      </c>
      <c r="D37" s="33">
        <v>3476.5377150913737</v>
      </c>
      <c r="E37" s="33">
        <v>4371.7093337688148</v>
      </c>
      <c r="F37" s="33">
        <v>3859.8728606488658</v>
      </c>
      <c r="G37" s="33">
        <v>4177.9862495032739</v>
      </c>
      <c r="H37" s="33">
        <v>5670.9143353300233</v>
      </c>
      <c r="I37" s="33">
        <v>4503.6183162238503</v>
      </c>
      <c r="J37" s="33">
        <v>4098.4975091977831</v>
      </c>
      <c r="K37" s="33">
        <v>4231.9455626861964</v>
      </c>
    </row>
    <row r="38" spans="1:11" x14ac:dyDescent="0.45">
      <c r="A38" s="33">
        <f ca="1">Q_1_Part1!F22</f>
        <v>2.0272673004405817E-2</v>
      </c>
      <c r="B38" s="33">
        <v>1890.5709814003603</v>
      </c>
      <c r="C38" s="33">
        <v>2627.5408624354313</v>
      </c>
      <c r="D38" s="33">
        <v>3081.4055080108164</v>
      </c>
      <c r="E38" s="33">
        <v>2536.9166048580146</v>
      </c>
      <c r="F38" s="33">
        <v>2872.5100771605112</v>
      </c>
      <c r="G38" s="33">
        <v>3004.0826553375955</v>
      </c>
      <c r="H38" s="33">
        <v>3935.9110685703254</v>
      </c>
      <c r="I38" s="33">
        <v>2883.9148417112146</v>
      </c>
      <c r="J38" s="33">
        <v>3100.9943828817477</v>
      </c>
      <c r="K38" s="33">
        <v>4695.0883582264132</v>
      </c>
    </row>
    <row r="39" spans="1:11" x14ac:dyDescent="0.45">
      <c r="A39" s="33">
        <f ca="1">Q_1_Part1!F23</f>
        <v>1.5051246836826241E-2</v>
      </c>
      <c r="B39" s="33">
        <v>2804.4498181804411</v>
      </c>
      <c r="C39" s="33">
        <v>2987.3629403614568</v>
      </c>
      <c r="D39" s="33">
        <v>3628.0749784982863</v>
      </c>
      <c r="E39" s="33">
        <v>2487.3073728795835</v>
      </c>
      <c r="F39" s="33">
        <v>2588.7618941796218</v>
      </c>
      <c r="G39" s="33">
        <v>3088.151408188598</v>
      </c>
      <c r="H39" s="33">
        <v>2202.7554252539967</v>
      </c>
      <c r="I39" s="33">
        <v>3384.3361416287444</v>
      </c>
      <c r="J39" s="33">
        <v>2268.8992665808873</v>
      </c>
      <c r="K39" s="33">
        <v>2356.2589159009221</v>
      </c>
    </row>
    <row r="40" spans="1:11" x14ac:dyDescent="0.45">
      <c r="A40" s="33">
        <f ca="1">Q_1_Part1!F24</f>
        <v>-1.7283548827810254E-2</v>
      </c>
      <c r="B40" s="33">
        <v>2183.7713570015831</v>
      </c>
      <c r="C40" s="33">
        <v>3684.2339239915846</v>
      </c>
      <c r="D40" s="33">
        <v>3675.9720363465531</v>
      </c>
      <c r="E40" s="33">
        <v>4412.8250315889172</v>
      </c>
      <c r="F40" s="33">
        <v>3623.1997144150955</v>
      </c>
      <c r="G40" s="33">
        <v>2724.998510688305</v>
      </c>
      <c r="H40" s="33">
        <v>3697.9279285349958</v>
      </c>
      <c r="I40" s="33">
        <v>2789.5250146972121</v>
      </c>
      <c r="J40" s="33">
        <v>4164.3668516638718</v>
      </c>
      <c r="K40" s="33">
        <v>2748.3182961452794</v>
      </c>
    </row>
    <row r="41" spans="1:11" x14ac:dyDescent="0.45">
      <c r="A41" s="33">
        <f ca="1">Q_1_Part1!F25</f>
        <v>2.9923394337346351E-3</v>
      </c>
      <c r="B41" s="33">
        <v>4326.2943404062935</v>
      </c>
      <c r="C41" s="33">
        <v>5050.257162205171</v>
      </c>
      <c r="D41" s="33">
        <v>3040.1087261219518</v>
      </c>
      <c r="E41" s="33">
        <v>3894.1521268673741</v>
      </c>
      <c r="F41" s="33">
        <v>2567.384777614624</v>
      </c>
      <c r="G41" s="33">
        <v>4624.7605874950241</v>
      </c>
      <c r="H41" s="33">
        <v>4981.7376490692859</v>
      </c>
      <c r="I41" s="33">
        <v>4190.3636899234598</v>
      </c>
      <c r="J41" s="33">
        <v>3750.3894218363566</v>
      </c>
      <c r="K41" s="33">
        <v>3728.5185372892111</v>
      </c>
    </row>
    <row r="42" spans="1:11" x14ac:dyDescent="0.45">
      <c r="A42" s="33">
        <f ca="1">Q_1_Part1!F26</f>
        <v>-9.1656469039474026E-3</v>
      </c>
      <c r="B42" s="33">
        <v>2051.123027898404</v>
      </c>
      <c r="C42" s="33">
        <v>2708.0891758282878</v>
      </c>
      <c r="D42" s="33">
        <v>2491.6564146375194</v>
      </c>
      <c r="E42" s="33">
        <v>2969.0418190299597</v>
      </c>
      <c r="F42" s="33">
        <v>2941.3267362777551</v>
      </c>
      <c r="G42" s="33">
        <v>2767.6263326309845</v>
      </c>
      <c r="H42" s="33">
        <v>3771.4775599999566</v>
      </c>
      <c r="I42" s="33">
        <v>3019.5346522923783</v>
      </c>
      <c r="J42" s="33">
        <v>3653.2411449848596</v>
      </c>
      <c r="K42" s="33">
        <v>2678.8789839747942</v>
      </c>
    </row>
    <row r="43" spans="1:11" x14ac:dyDescent="0.45">
      <c r="A43" s="33">
        <f ca="1">Q_1_Part1!F27</f>
        <v>6.3599391687046425E-3</v>
      </c>
      <c r="B43" s="33">
        <v>3063.838352693786</v>
      </c>
      <c r="C43" s="33">
        <v>2380.9807390002661</v>
      </c>
      <c r="D43" s="33">
        <v>3545.3897587258152</v>
      </c>
      <c r="E43" s="33">
        <v>2927.1639213969856</v>
      </c>
      <c r="F43" s="33">
        <v>4998.2196038829161</v>
      </c>
      <c r="G43" s="33">
        <v>4446.3321927038114</v>
      </c>
      <c r="H43" s="33">
        <v>2704.7836383124823</v>
      </c>
      <c r="I43" s="33">
        <v>4207.1148791517026</v>
      </c>
      <c r="J43" s="33">
        <v>3857.9699916536156</v>
      </c>
      <c r="K43" s="33">
        <v>4453.697644995299</v>
      </c>
    </row>
    <row r="44" spans="1:11" x14ac:dyDescent="0.45">
      <c r="A44" s="33">
        <f ca="1">Q_1_Part1!F28</f>
        <v>-9.4002997280424154E-3</v>
      </c>
      <c r="B44" s="33">
        <v>1564.2769215805092</v>
      </c>
      <c r="C44" s="33">
        <v>4068.353185339065</v>
      </c>
      <c r="D44" s="33">
        <v>2852.1616439780055</v>
      </c>
      <c r="E44" s="33">
        <v>2621.6803133200456</v>
      </c>
      <c r="F44" s="33">
        <v>2998.02941306513</v>
      </c>
      <c r="G44" s="33">
        <v>3262.8291480163934</v>
      </c>
      <c r="H44" s="33">
        <v>3822.9738389022959</v>
      </c>
      <c r="I44" s="33">
        <v>3672.269191088335</v>
      </c>
      <c r="J44" s="33">
        <v>2758.9112731792366</v>
      </c>
      <c r="K44" s="33">
        <v>2786.7837639704767</v>
      </c>
    </row>
    <row r="45" spans="1:11" x14ac:dyDescent="0.45">
      <c r="A45" s="33">
        <f ca="1">Q_1_Part1!F29</f>
        <v>1.6488469023485872E-2</v>
      </c>
      <c r="B45" s="33">
        <v>3300.4590474806664</v>
      </c>
      <c r="C45" s="33">
        <v>3036.4080218284207</v>
      </c>
      <c r="D45" s="33">
        <v>3232.1067927285085</v>
      </c>
      <c r="E45" s="33">
        <v>3299.0066039938074</v>
      </c>
      <c r="F45" s="33">
        <v>2468.9649109073052</v>
      </c>
      <c r="G45" s="33">
        <v>3095.9380908029261</v>
      </c>
      <c r="H45" s="33">
        <v>2497.960073788664</v>
      </c>
      <c r="I45" s="33">
        <v>4166.0889493887453</v>
      </c>
      <c r="J45" s="33">
        <v>2983.5810200033266</v>
      </c>
      <c r="K45" s="33">
        <v>3096.7790959568219</v>
      </c>
    </row>
    <row r="46" spans="1:11" x14ac:dyDescent="0.45">
      <c r="A46" s="33">
        <f ca="1">Q_1_Part1!F30</f>
        <v>-2.9138401091323325E-3</v>
      </c>
      <c r="B46" s="33">
        <v>2215.8216640397723</v>
      </c>
      <c r="C46" s="33">
        <v>3630.1041206482423</v>
      </c>
      <c r="D46" s="33">
        <v>4368.8685509902907</v>
      </c>
      <c r="E46" s="33">
        <v>5602.5849479713042</v>
      </c>
      <c r="F46" s="33">
        <v>4059.007694273716</v>
      </c>
      <c r="G46" s="33">
        <v>4482.7581424465588</v>
      </c>
      <c r="H46" s="33">
        <v>4786.4987732457967</v>
      </c>
      <c r="I46" s="33">
        <v>4656.0204563732123</v>
      </c>
      <c r="J46" s="33">
        <v>5611.7554661924169</v>
      </c>
      <c r="K46" s="33">
        <v>4038.8553885980391</v>
      </c>
    </row>
    <row r="47" spans="1:11" x14ac:dyDescent="0.45">
      <c r="A47" s="33">
        <f ca="1">Q_1_Part1!F31</f>
        <v>4.2183405723326128E-3</v>
      </c>
      <c r="B47" s="33">
        <v>3623.796012449201</v>
      </c>
      <c r="C47" s="33">
        <v>3667.3534053584226</v>
      </c>
      <c r="D47" s="33">
        <v>3420.7869461213086</v>
      </c>
      <c r="E47" s="33">
        <v>2504.6440193501412</v>
      </c>
      <c r="F47" s="33">
        <v>1869.0838215220479</v>
      </c>
      <c r="G47" s="33">
        <v>3123.6031464780663</v>
      </c>
      <c r="H47" s="33">
        <v>2894.2828488371097</v>
      </c>
      <c r="I47" s="33">
        <v>3899.085999977935</v>
      </c>
      <c r="J47" s="33">
        <v>2084.3312453737744</v>
      </c>
      <c r="K47" s="33">
        <v>2026.541865740985</v>
      </c>
    </row>
    <row r="48" spans="1:11" x14ac:dyDescent="0.45">
      <c r="A48" s="33">
        <f ca="1">Q_1_Part1!F32</f>
        <v>1.2017418956763486E-2</v>
      </c>
      <c r="B48" s="33">
        <v>42.015367714572449</v>
      </c>
      <c r="C48" s="33">
        <v>3159.4442352529168</v>
      </c>
      <c r="D48" s="33">
        <v>3433.2990587926079</v>
      </c>
      <c r="E48" s="33">
        <v>4099.5418815285375</v>
      </c>
      <c r="F48" s="33">
        <v>3087.1487399474136</v>
      </c>
      <c r="G48" s="33">
        <v>4494.2668418284575</v>
      </c>
      <c r="H48" s="33">
        <v>3473.7167107771584</v>
      </c>
      <c r="I48" s="33">
        <v>3167.1639478811157</v>
      </c>
      <c r="J48" s="33">
        <v>5200.949824982772</v>
      </c>
      <c r="K48" s="33">
        <v>3271.5780297057045</v>
      </c>
    </row>
    <row r="49" spans="1:11" x14ac:dyDescent="0.45">
      <c r="A49" s="33">
        <f ca="1">Q_1_Part1!F33</f>
        <v>2.401969809242804E-2</v>
      </c>
      <c r="B49" s="33">
        <v>4579.2511493733045</v>
      </c>
      <c r="C49" s="33">
        <v>3416.1146708898896</v>
      </c>
      <c r="D49" s="33">
        <v>3252.3094234957443</v>
      </c>
      <c r="E49" s="33">
        <v>3055.774466994184</v>
      </c>
      <c r="F49" s="33">
        <v>3809.657290563684</v>
      </c>
      <c r="G49" s="33">
        <v>4460.3829066786438</v>
      </c>
      <c r="H49" s="33">
        <v>3504.711480768714</v>
      </c>
      <c r="I49" s="33">
        <v>5292.27405687378</v>
      </c>
      <c r="J49" s="33">
        <v>3812.2438463024164</v>
      </c>
      <c r="K49" s="33">
        <v>4443.8718515543078</v>
      </c>
    </row>
    <row r="50" spans="1:11" x14ac:dyDescent="0.45">
      <c r="A50" s="33">
        <f ca="1">Q_1_Part1!F34</f>
        <v>1.7182864217707556E-2</v>
      </c>
      <c r="B50" s="33">
        <v>4830.9522196657817</v>
      </c>
      <c r="C50" s="33">
        <v>3814.8776476674457</v>
      </c>
      <c r="D50" s="33">
        <v>2790.3846811366957</v>
      </c>
      <c r="E50" s="33">
        <v>2635.4450321695922</v>
      </c>
      <c r="F50" s="33">
        <v>4769.4900839735692</v>
      </c>
      <c r="G50" s="33">
        <v>3115.7606997238045</v>
      </c>
      <c r="H50" s="33">
        <v>4609.4099165596181</v>
      </c>
      <c r="I50" s="33">
        <v>2951.1361076734001</v>
      </c>
      <c r="J50" s="33">
        <v>3938.3821242898775</v>
      </c>
      <c r="K50" s="33">
        <v>3463.801444139699</v>
      </c>
    </row>
    <row r="51" spans="1:11" x14ac:dyDescent="0.45">
      <c r="A51" s="33">
        <f ca="1">Q_1_Part1!F35</f>
        <v>5.7371046022933608E-3</v>
      </c>
      <c r="B51" s="33">
        <v>1011.378536031852</v>
      </c>
      <c r="C51" s="33">
        <v>3622.1424854324887</v>
      </c>
      <c r="D51" s="33">
        <v>4375.9629860687201</v>
      </c>
      <c r="E51" s="33">
        <v>2495.419528785369</v>
      </c>
      <c r="F51" s="33">
        <v>3096.2142378735198</v>
      </c>
      <c r="G51" s="33">
        <v>3029.0022672833666</v>
      </c>
      <c r="H51" s="33">
        <v>3120.2065363096481</v>
      </c>
      <c r="I51" s="33">
        <v>2599.4562936522734</v>
      </c>
      <c r="J51" s="33">
        <v>3582.1486640564272</v>
      </c>
      <c r="K51" s="33">
        <v>2453.8147212655558</v>
      </c>
    </row>
    <row r="52" spans="1:11" x14ac:dyDescent="0.45">
      <c r="A52" s="33">
        <f ca="1">Q_1_Part1!F36</f>
        <v>1.0530246452263858E-2</v>
      </c>
      <c r="B52" s="33">
        <v>1634.9680985683376</v>
      </c>
      <c r="C52" s="33">
        <v>3873.7039303981101</v>
      </c>
      <c r="D52" s="33">
        <v>2690.7369549360437</v>
      </c>
      <c r="E52" s="33">
        <v>4083.651331840435</v>
      </c>
      <c r="F52" s="33">
        <v>2511.9359466366304</v>
      </c>
      <c r="G52" s="33">
        <v>3782.8779745394359</v>
      </c>
      <c r="H52" s="33">
        <v>3953.902321944578</v>
      </c>
      <c r="I52" s="33">
        <v>3238.7046036368311</v>
      </c>
      <c r="J52" s="33">
        <v>3395.4318552465111</v>
      </c>
      <c r="K52" s="33">
        <v>2718.3442140611305</v>
      </c>
    </row>
    <row r="53" spans="1:11" x14ac:dyDescent="0.45">
      <c r="A53" s="33">
        <f ca="1">Q_1_Part1!F37</f>
        <v>1.4024663069326905E-2</v>
      </c>
      <c r="B53" s="33">
        <v>820.40480863129278</v>
      </c>
      <c r="C53" s="33">
        <v>4156.9029699108196</v>
      </c>
      <c r="D53" s="33">
        <v>3322.7200875830022</v>
      </c>
      <c r="E53" s="33">
        <v>2739.0612948423377</v>
      </c>
      <c r="F53" s="33">
        <v>2934.2961954286056</v>
      </c>
      <c r="G53" s="33">
        <v>3787.9582129982045</v>
      </c>
      <c r="H53" s="33">
        <v>4250.2603791387482</v>
      </c>
      <c r="I53" s="33">
        <v>2907.0652452453232</v>
      </c>
      <c r="J53" s="33">
        <v>2681.8001151046919</v>
      </c>
      <c r="K53" s="33">
        <v>3882.692558478092</v>
      </c>
    </row>
    <row r="54" spans="1:11" x14ac:dyDescent="0.45">
      <c r="A54" s="33">
        <f ca="1">Q_1_Part1!F38</f>
        <v>5.9898466242975582E-3</v>
      </c>
      <c r="B54" s="33">
        <v>4779.5603310250945</v>
      </c>
      <c r="C54" s="33">
        <v>2966.9256608030482</v>
      </c>
      <c r="D54" s="33">
        <v>4800.465727390294</v>
      </c>
      <c r="E54" s="33">
        <v>3911.7590886091348</v>
      </c>
      <c r="F54" s="33">
        <v>4254.6062972802465</v>
      </c>
      <c r="G54" s="33">
        <v>3266.6734841993411</v>
      </c>
      <c r="H54" s="33">
        <v>3851.2509941348526</v>
      </c>
      <c r="I54" s="33">
        <v>3925.0685607371579</v>
      </c>
      <c r="J54" s="33">
        <v>2734.9324345025107</v>
      </c>
      <c r="K54" s="33">
        <v>4159.8808004684688</v>
      </c>
    </row>
    <row r="55" spans="1:11" x14ac:dyDescent="0.45">
      <c r="A55" s="33">
        <f ca="1">Q_1_Part1!F39</f>
        <v>2.1139266639332507E-3</v>
      </c>
      <c r="B55" s="33">
        <v>5972.130284527856</v>
      </c>
      <c r="C55" s="33">
        <v>5046.508371589297</v>
      </c>
      <c r="D55" s="33">
        <v>4961.9184173007716</v>
      </c>
      <c r="E55" s="33">
        <v>3666.7645026919663</v>
      </c>
      <c r="F55" s="33">
        <v>4938.2849762570049</v>
      </c>
      <c r="G55" s="33">
        <v>4916.3879377476314</v>
      </c>
      <c r="H55" s="33">
        <v>4679.9861755329503</v>
      </c>
      <c r="I55" s="33">
        <v>5000.018992592004</v>
      </c>
      <c r="J55" s="33">
        <v>5710.6989527302967</v>
      </c>
      <c r="K55" s="33">
        <v>3648.059139905713</v>
      </c>
    </row>
    <row r="56" spans="1:11" x14ac:dyDescent="0.45">
      <c r="A56" s="33">
        <f ca="1">Q_1_Part1!F40</f>
        <v>1.3755170230178363E-2</v>
      </c>
      <c r="B56" s="33">
        <v>3030.4454678406073</v>
      </c>
      <c r="C56" s="33">
        <v>4119.9682070091558</v>
      </c>
      <c r="D56" s="33">
        <v>4339.7505889955328</v>
      </c>
      <c r="E56" s="33">
        <v>4554.8933212087959</v>
      </c>
      <c r="F56" s="33">
        <v>3968.2273479606301</v>
      </c>
      <c r="G56" s="33">
        <v>4676.7033154187902</v>
      </c>
      <c r="H56" s="33">
        <v>5374.5885983186963</v>
      </c>
      <c r="I56" s="33">
        <v>5758.6529270592018</v>
      </c>
      <c r="J56" s="33">
        <v>3987.1379430211955</v>
      </c>
      <c r="K56" s="33">
        <v>4044.283960554385</v>
      </c>
    </row>
    <row r="57" spans="1:11" x14ac:dyDescent="0.45">
      <c r="A57" s="33">
        <f ca="1">Q_1_Part1!F41</f>
        <v>1.5678469865842034E-2</v>
      </c>
      <c r="B57" s="33">
        <v>3725.1197378967836</v>
      </c>
      <c r="C57" s="33">
        <v>5064.4055749090694</v>
      </c>
      <c r="D57" s="33">
        <v>4051.8255300310102</v>
      </c>
      <c r="E57" s="33">
        <v>4315.0350573528767</v>
      </c>
      <c r="F57" s="33">
        <v>3073.7890290000269</v>
      </c>
      <c r="G57" s="33">
        <v>3662.0592402791972</v>
      </c>
      <c r="H57" s="33">
        <v>3962.0581451376256</v>
      </c>
      <c r="I57" s="33">
        <v>2769.0922587441273</v>
      </c>
      <c r="J57" s="33">
        <v>3984.8368384681626</v>
      </c>
      <c r="K57" s="33">
        <v>3352.4163340825844</v>
      </c>
    </row>
    <row r="58" spans="1:11" x14ac:dyDescent="0.45">
      <c r="A58" s="33">
        <f ca="1">Q_1_Part1!F42</f>
        <v>1.2009622446108321E-2</v>
      </c>
      <c r="B58" s="33">
        <v>-208.41922380484971</v>
      </c>
      <c r="C58" s="33">
        <v>3022.4398801865855</v>
      </c>
      <c r="D58" s="33">
        <v>2849.5363443877786</v>
      </c>
      <c r="E58" s="33">
        <v>4108.868877972558</v>
      </c>
      <c r="F58" s="33">
        <v>5218.9940595990083</v>
      </c>
      <c r="G58" s="33">
        <v>3428.6922333045504</v>
      </c>
      <c r="H58" s="33">
        <v>3643.9888137890375</v>
      </c>
      <c r="I58" s="33">
        <v>2770.5659425620815</v>
      </c>
      <c r="J58" s="33">
        <v>4443.5751440488239</v>
      </c>
      <c r="K58" s="33">
        <v>2793.9167051949853</v>
      </c>
    </row>
    <row r="59" spans="1:11" x14ac:dyDescent="0.45">
      <c r="A59" s="33">
        <f ca="1">Q_1_Part1!F43</f>
        <v>-1.8928549673349754E-3</v>
      </c>
      <c r="B59" s="33">
        <v>3014.1145962916935</v>
      </c>
      <c r="C59" s="33">
        <v>2999.8564084974996</v>
      </c>
      <c r="D59" s="33">
        <v>3776.236393889083</v>
      </c>
      <c r="E59" s="33">
        <v>4019.143299857973</v>
      </c>
      <c r="F59" s="33">
        <v>2620.2125339157865</v>
      </c>
      <c r="G59" s="33">
        <v>4681.9210514571023</v>
      </c>
      <c r="H59" s="33">
        <v>3215.0189671538992</v>
      </c>
      <c r="I59" s="33">
        <v>2999.5674099833959</v>
      </c>
      <c r="J59" s="33">
        <v>3862.6634264180248</v>
      </c>
      <c r="K59" s="33">
        <v>4117.9591656312696</v>
      </c>
    </row>
    <row r="60" spans="1:11" x14ac:dyDescent="0.45">
      <c r="A60" s="33">
        <f ca="1">Q_1_Part1!F44</f>
        <v>1.6765220214985874E-3</v>
      </c>
      <c r="B60" s="33">
        <v>1282.4266270552826</v>
      </c>
      <c r="C60" s="33">
        <v>3829.0591195543375</v>
      </c>
      <c r="D60" s="33">
        <v>2813.0099321799844</v>
      </c>
      <c r="E60" s="33">
        <v>3052.2014177006395</v>
      </c>
      <c r="F60" s="33">
        <v>3885.8208352668862</v>
      </c>
      <c r="G60" s="33">
        <v>4069.2367450585325</v>
      </c>
      <c r="H60" s="33">
        <v>4630.577553860644</v>
      </c>
      <c r="I60" s="33">
        <v>5171.9310086468786</v>
      </c>
      <c r="J60" s="33">
        <v>4064.9114008650386</v>
      </c>
      <c r="K60" s="33">
        <v>3515.7571423211029</v>
      </c>
    </row>
    <row r="61" spans="1:11" x14ac:dyDescent="0.45">
      <c r="A61" s="33">
        <f ca="1">Q_1_Part1!F45</f>
        <v>1.217115574406091E-2</v>
      </c>
      <c r="B61" s="33">
        <v>2886.5313738479708</v>
      </c>
      <c r="C61" s="33">
        <v>3669.2819496801112</v>
      </c>
      <c r="D61" s="33">
        <v>4589.8633781919571</v>
      </c>
      <c r="E61" s="33">
        <v>4256.4058191365666</v>
      </c>
      <c r="F61" s="33">
        <v>3496.6588522864231</v>
      </c>
      <c r="G61" s="33">
        <v>3317.9752856892874</v>
      </c>
      <c r="H61" s="33">
        <v>3233.0885208170266</v>
      </c>
      <c r="I61" s="33">
        <v>5538.3322254773293</v>
      </c>
      <c r="J61" s="33">
        <v>4230.9470507983578</v>
      </c>
      <c r="K61" s="33">
        <v>4254.4264493354285</v>
      </c>
    </row>
    <row r="62" spans="1:11" x14ac:dyDescent="0.45">
      <c r="A62" s="33">
        <f ca="1">Q_1_Part1!F46</f>
        <v>2.8848003025043686E-3</v>
      </c>
      <c r="B62" s="33">
        <v>1547.9305365714499</v>
      </c>
      <c r="C62" s="33">
        <v>2686.7269076860694</v>
      </c>
      <c r="D62" s="33">
        <v>1300.0755376634897</v>
      </c>
      <c r="E62" s="33">
        <v>2074.6531029487687</v>
      </c>
      <c r="F62" s="33">
        <v>2630.5455002345743</v>
      </c>
      <c r="G62" s="33">
        <v>1760.3995366339086</v>
      </c>
      <c r="H62" s="33">
        <v>2294.8963080899775</v>
      </c>
      <c r="I62" s="33">
        <v>1698.2015999410473</v>
      </c>
      <c r="J62" s="33">
        <v>1567.722480345521</v>
      </c>
      <c r="K62" s="33">
        <v>2902.9984904368475</v>
      </c>
    </row>
    <row r="63" spans="1:11" x14ac:dyDescent="0.45">
      <c r="A63" s="33">
        <f ca="1">Q_1_Part1!F47</f>
        <v>1.6692153447057871E-2</v>
      </c>
      <c r="B63" s="33">
        <v>4674.2454003930534</v>
      </c>
      <c r="C63" s="33">
        <v>3138.9701216975172</v>
      </c>
      <c r="D63" s="33">
        <v>3796.1768220449585</v>
      </c>
      <c r="E63" s="33">
        <v>2410.1746095959379</v>
      </c>
      <c r="F63" s="33">
        <v>2344.6637849966683</v>
      </c>
      <c r="G63" s="33">
        <v>2443.0473666062881</v>
      </c>
      <c r="H63" s="33">
        <v>2856.3360707405009</v>
      </c>
      <c r="I63" s="33">
        <v>2430.6799112301451</v>
      </c>
      <c r="J63" s="33">
        <v>4607.2645200960178</v>
      </c>
      <c r="K63" s="33">
        <v>2584.2173962515544</v>
      </c>
    </row>
    <row r="64" spans="1:11" x14ac:dyDescent="0.45">
      <c r="A64" s="33">
        <f ca="1">Q_1_Part1!F48</f>
        <v>2.7790468742733221E-2</v>
      </c>
      <c r="B64" s="33">
        <v>854.5614778045715</v>
      </c>
      <c r="C64" s="33">
        <v>2946.7392389302704</v>
      </c>
      <c r="D64" s="33">
        <v>2906.6223073682522</v>
      </c>
      <c r="E64" s="33">
        <v>2859.8879443971791</v>
      </c>
      <c r="F64" s="33">
        <v>2549.8949259470555</v>
      </c>
      <c r="G64" s="33">
        <v>1971.7618891132756</v>
      </c>
      <c r="H64" s="33">
        <v>3879.3748491765728</v>
      </c>
      <c r="I64" s="33">
        <v>3359.2537261258203</v>
      </c>
      <c r="J64" s="33">
        <v>2191.8419252484409</v>
      </c>
      <c r="K64" s="33">
        <v>3308.3502896918972</v>
      </c>
    </row>
    <row r="65" spans="1:11" x14ac:dyDescent="0.45">
      <c r="A65" s="33">
        <f ca="1">Q_1_Part1!F49</f>
        <v>2.1290730046995686E-2</v>
      </c>
      <c r="B65" s="33">
        <v>6023.4443157760461</v>
      </c>
      <c r="C65" s="33">
        <v>4253.3740776298027</v>
      </c>
      <c r="D65" s="33">
        <v>5543.5638609039661</v>
      </c>
      <c r="E65" s="33">
        <v>4724.6753242742643</v>
      </c>
      <c r="F65" s="33">
        <v>5188.6680761599264</v>
      </c>
      <c r="G65" s="33">
        <v>4130.3592269823321</v>
      </c>
      <c r="H65" s="33">
        <v>5714.7985005108731</v>
      </c>
      <c r="I65" s="33">
        <v>5084.5011512735846</v>
      </c>
      <c r="J65" s="33">
        <v>4367.0756765766018</v>
      </c>
      <c r="K65" s="33">
        <v>5086.2229438945878</v>
      </c>
    </row>
    <row r="66" spans="1:11" x14ac:dyDescent="0.45">
      <c r="A66" s="33">
        <f ca="1">Q_1_Part1!F50</f>
        <v>3.8571087767937155E-2</v>
      </c>
      <c r="B66" s="33">
        <v>1267.1098464663555</v>
      </c>
      <c r="C66" s="33">
        <v>3799.8030548513643</v>
      </c>
      <c r="D66" s="33">
        <v>3214.3568590679288</v>
      </c>
      <c r="E66" s="33">
        <v>4532.6944427172939</v>
      </c>
      <c r="F66" s="33">
        <v>4044.1294384195526</v>
      </c>
      <c r="G66" s="33">
        <v>2626.880228525938</v>
      </c>
      <c r="H66" s="33">
        <v>2845.320539280644</v>
      </c>
      <c r="I66" s="33">
        <v>3398.7847414512171</v>
      </c>
      <c r="J66" s="33">
        <v>3193.4026963894539</v>
      </c>
      <c r="K66" s="33">
        <v>3380.5246937274496</v>
      </c>
    </row>
    <row r="67" spans="1:11" x14ac:dyDescent="0.45">
      <c r="A67" s="33">
        <f ca="1">Q_1_Part1!F51</f>
        <v>4.9607100767007362E-3</v>
      </c>
      <c r="B67" s="33">
        <v>2744.6881356803269</v>
      </c>
      <c r="C67" s="33">
        <v>3714.9850225762339</v>
      </c>
      <c r="D67" s="33">
        <v>2541.1150232435348</v>
      </c>
      <c r="E67" s="33">
        <v>3819.0633112139567</v>
      </c>
      <c r="F67" s="33">
        <v>4382.1643968286153</v>
      </c>
      <c r="G67" s="33">
        <v>3772.0118051930367</v>
      </c>
      <c r="H67" s="33">
        <v>3484.3688257615977</v>
      </c>
      <c r="I67" s="33">
        <v>3248.3463777650895</v>
      </c>
      <c r="J67" s="33">
        <v>3423.6923938768132</v>
      </c>
      <c r="K67" s="33">
        <v>2677.530031023688</v>
      </c>
    </row>
    <row r="68" spans="1:11" x14ac:dyDescent="0.45">
      <c r="A68" s="33">
        <f ca="1">Q_1_Part1!F52</f>
        <v>6.1630452101201771E-3</v>
      </c>
      <c r="B68" s="33">
        <v>2712.7370745943645</v>
      </c>
      <c r="C68" s="33">
        <v>3362.2730535900419</v>
      </c>
      <c r="D68" s="33">
        <v>3198.5647869692939</v>
      </c>
      <c r="E68" s="33">
        <v>2449.2706970544868</v>
      </c>
      <c r="F68" s="33">
        <v>2350.9834629264187</v>
      </c>
      <c r="G68" s="33">
        <v>3121.3696427563063</v>
      </c>
      <c r="H68" s="33">
        <v>3618.345592791492</v>
      </c>
      <c r="I68" s="33">
        <v>3412.2889071725449</v>
      </c>
      <c r="J68" s="33">
        <v>2506.714654391325</v>
      </c>
      <c r="K68" s="33">
        <v>2432.0657000220444</v>
      </c>
    </row>
    <row r="69" spans="1:11" x14ac:dyDescent="0.45">
      <c r="A69" s="33">
        <f ca="1">Q_1_Part1!F53</f>
        <v>1.9186244558845149E-2</v>
      </c>
      <c r="B69" s="33">
        <v>1124.5473839553342</v>
      </c>
      <c r="C69" s="33">
        <v>2789.0367256457539</v>
      </c>
      <c r="D69" s="33">
        <v>2191.6481282967834</v>
      </c>
      <c r="E69" s="33">
        <v>1754.9306561397652</v>
      </c>
      <c r="F69" s="33">
        <v>1738.5994282393722</v>
      </c>
      <c r="G69" s="33">
        <v>2995.391803864648</v>
      </c>
      <c r="H69" s="33">
        <v>2714.329566991838</v>
      </c>
      <c r="I69" s="33">
        <v>1629.7113391857952</v>
      </c>
      <c r="J69" s="33">
        <v>1890.4144991491257</v>
      </c>
      <c r="K69" s="33">
        <v>2655.979896672442</v>
      </c>
    </row>
    <row r="70" spans="1:11" x14ac:dyDescent="0.45">
      <c r="A70" s="33">
        <f ca="1">Q_1_Part1!F54</f>
        <v>-4.397241171861424E-3</v>
      </c>
      <c r="B70" s="33">
        <v>1334.0739849459824</v>
      </c>
      <c r="C70" s="33">
        <v>2872.3824292722902</v>
      </c>
      <c r="D70" s="33">
        <v>2955.4799633579059</v>
      </c>
      <c r="E70" s="33">
        <v>2769.6945219754289</v>
      </c>
      <c r="F70" s="33">
        <v>1793.9617560431893</v>
      </c>
      <c r="G70" s="33">
        <v>1757.328022146341</v>
      </c>
      <c r="H70" s="33">
        <v>1349.9080417114196</v>
      </c>
      <c r="I70" s="33">
        <v>1354.6429825787609</v>
      </c>
      <c r="J70" s="33">
        <v>1970.9777311569678</v>
      </c>
      <c r="K70" s="33">
        <v>1497.3524602199291</v>
      </c>
    </row>
    <row r="71" spans="1:11" x14ac:dyDescent="0.45">
      <c r="A71" s="33">
        <f ca="1">Q_1_Part1!F55</f>
        <v>-1.5216006126867038E-2</v>
      </c>
      <c r="B71" s="33">
        <v>2551.0172668806053</v>
      </c>
      <c r="C71" s="33">
        <v>4573.7568043364681</v>
      </c>
      <c r="D71" s="33">
        <v>5309.1893306198745</v>
      </c>
      <c r="E71" s="33">
        <v>5207.4621421600177</v>
      </c>
      <c r="F71" s="33">
        <v>3316.7134651843471</v>
      </c>
      <c r="G71" s="33">
        <v>4966.9457136695219</v>
      </c>
      <c r="H71" s="33">
        <v>4517.8601606776365</v>
      </c>
      <c r="I71" s="33">
        <v>3285.4642724124506</v>
      </c>
      <c r="J71" s="33">
        <v>4390.1755676428593</v>
      </c>
      <c r="K71" s="33">
        <v>3905.2368365751363</v>
      </c>
    </row>
    <row r="72" spans="1:11" x14ac:dyDescent="0.45">
      <c r="A72" s="33">
        <f ca="1">Q_1_Part1!F56</f>
        <v>3.0241035681386544E-3</v>
      </c>
      <c r="B72" s="33">
        <v>1293.2450210527027</v>
      </c>
      <c r="C72" s="33">
        <v>2415.3909322944537</v>
      </c>
      <c r="D72" s="33">
        <v>1488.6014759550239</v>
      </c>
      <c r="E72" s="33">
        <v>1607.8984418533173</v>
      </c>
      <c r="F72" s="33">
        <v>1369.0916244383784</v>
      </c>
      <c r="G72" s="33">
        <v>1543.4810448794974</v>
      </c>
      <c r="H72" s="33">
        <v>1392.5754058917478</v>
      </c>
      <c r="I72" s="33">
        <v>1663.3518414899704</v>
      </c>
      <c r="J72" s="33">
        <v>2893.3566060346893</v>
      </c>
      <c r="K72" s="33">
        <v>2355.9005594060263</v>
      </c>
    </row>
    <row r="73" spans="1:11" x14ac:dyDescent="0.45">
      <c r="A73" s="33">
        <f ca="1">Q_1_Part1!F57</f>
        <v>9.5643572840041491E-3</v>
      </c>
      <c r="B73" s="33">
        <v>1923.737977248652</v>
      </c>
      <c r="C73" s="33">
        <v>2455.8920814696003</v>
      </c>
      <c r="D73" s="33">
        <v>2335.9611223789198</v>
      </c>
      <c r="E73" s="33">
        <v>2979.0487041988799</v>
      </c>
      <c r="F73" s="33">
        <v>4354.8634645924058</v>
      </c>
      <c r="G73" s="33">
        <v>2880.6646565315914</v>
      </c>
      <c r="H73" s="33">
        <v>2102.8588754509274</v>
      </c>
      <c r="I73" s="33">
        <v>2815.4705702821184</v>
      </c>
      <c r="J73" s="33">
        <v>2061.2529243068307</v>
      </c>
      <c r="K73" s="33">
        <v>2552.8454463664921</v>
      </c>
    </row>
    <row r="74" spans="1:11" x14ac:dyDescent="0.45">
      <c r="A74" s="33">
        <f ca="1">Q_1_Part1!F58</f>
        <v>1.2194241821649209E-2</v>
      </c>
      <c r="B74" s="33">
        <v>4877.8218626800317</v>
      </c>
      <c r="C74" s="33">
        <v>5321.509735542103</v>
      </c>
      <c r="D74" s="33">
        <v>3854.7460659744747</v>
      </c>
      <c r="E74" s="33">
        <v>5895.4692131553147</v>
      </c>
      <c r="F74" s="33">
        <v>4459.8957168925717</v>
      </c>
      <c r="G74" s="33">
        <v>3813.5422638280452</v>
      </c>
      <c r="H74" s="33">
        <v>4194.0291863361772</v>
      </c>
      <c r="I74" s="33">
        <v>3791.1736635605357</v>
      </c>
      <c r="J74" s="33">
        <v>5059.4067445004521</v>
      </c>
      <c r="K74" s="33">
        <v>4568.987656022895</v>
      </c>
    </row>
    <row r="75" spans="1:11" x14ac:dyDescent="0.45">
      <c r="A75" s="33">
        <f ca="1">Q_1_Part1!F59</f>
        <v>4.5256242887014644E-3</v>
      </c>
      <c r="B75" s="33">
        <v>1749.4203747611823</v>
      </c>
      <c r="C75" s="33">
        <v>2072.9101374325032</v>
      </c>
      <c r="D75" s="33">
        <v>3605.731297433822</v>
      </c>
      <c r="E75" s="33">
        <v>4372.5795774903327</v>
      </c>
      <c r="F75" s="33">
        <v>2038.3885911438765</v>
      </c>
      <c r="G75" s="33">
        <v>3621.1267155933856</v>
      </c>
      <c r="H75" s="33">
        <v>3800.5364418560303</v>
      </c>
      <c r="I75" s="33">
        <v>2762.5069429399882</v>
      </c>
      <c r="J75" s="33">
        <v>2806.9242359608425</v>
      </c>
      <c r="K75" s="33">
        <v>2270.0762838655301</v>
      </c>
    </row>
    <row r="76" spans="1:11" x14ac:dyDescent="0.45">
      <c r="A76" s="33">
        <f ca="1">Q_1_Part1!F60</f>
        <v>9.4374410201119863E-3</v>
      </c>
      <c r="B76" s="33">
        <v>5119.8678653707102</v>
      </c>
      <c r="C76" s="33">
        <v>3411.3141080306095</v>
      </c>
      <c r="D76" s="33">
        <v>4481.1770344812494</v>
      </c>
      <c r="E76" s="33">
        <v>4308.1367473982455</v>
      </c>
      <c r="F76" s="33">
        <v>3303.4752950753382</v>
      </c>
      <c r="G76" s="33">
        <v>3066.5341923750884</v>
      </c>
      <c r="H76" s="33">
        <v>3593.0401088180442</v>
      </c>
      <c r="I76" s="33">
        <v>3838.3121783589622</v>
      </c>
      <c r="J76" s="33">
        <v>3358.9429449114432</v>
      </c>
      <c r="K76" s="33">
        <v>4087.5383434142168</v>
      </c>
    </row>
    <row r="77" spans="1:11" x14ac:dyDescent="0.45">
      <c r="A77" s="33">
        <f ca="1">Q_1_Part1!F61</f>
        <v>3.0098027443520581E-3</v>
      </c>
      <c r="B77" s="33">
        <v>3105.9137268124259</v>
      </c>
      <c r="C77" s="33">
        <v>2854.9783848404286</v>
      </c>
      <c r="D77" s="33">
        <v>4074.3393425724644</v>
      </c>
      <c r="E77" s="33">
        <v>3881.0205385239142</v>
      </c>
      <c r="F77" s="33">
        <v>2885.3921260138814</v>
      </c>
      <c r="G77" s="33">
        <v>3032.1762042145292</v>
      </c>
      <c r="H77" s="33">
        <v>3578.2220902539138</v>
      </c>
      <c r="I77" s="33">
        <v>4395.4812342675268</v>
      </c>
      <c r="J77" s="33">
        <v>2990.3075496415131</v>
      </c>
      <c r="K77" s="33">
        <v>2248.2661420234954</v>
      </c>
    </row>
    <row r="78" spans="1:11" x14ac:dyDescent="0.45">
      <c r="A78" s="33">
        <f ca="1">Q_1_Part1!F62</f>
        <v>1.0562471582724692E-2</v>
      </c>
      <c r="B78" s="33">
        <v>3618.4340434788828</v>
      </c>
      <c r="C78" s="33">
        <v>2962.0799173536834</v>
      </c>
      <c r="D78" s="33">
        <v>3898.6357996890438</v>
      </c>
      <c r="E78" s="33">
        <v>2270.311834905473</v>
      </c>
      <c r="F78" s="33">
        <v>2593.5470792530341</v>
      </c>
      <c r="G78" s="33">
        <v>3577.9941873966291</v>
      </c>
      <c r="H78" s="33">
        <v>2219.5524324758826</v>
      </c>
      <c r="I78" s="33">
        <v>2234.232173603602</v>
      </c>
      <c r="J78" s="33">
        <v>2314.598039777492</v>
      </c>
      <c r="K78" s="33">
        <v>2795.0069564380383</v>
      </c>
    </row>
    <row r="79" spans="1:11" x14ac:dyDescent="0.45">
      <c r="A79" s="33">
        <f ca="1">Q_1_Part1!F63</f>
        <v>-4.5599381949383462E-3</v>
      </c>
      <c r="B79" s="33">
        <v>5092.3582374878915</v>
      </c>
      <c r="C79" s="33">
        <v>4539.8686092259813</v>
      </c>
      <c r="D79" s="33">
        <v>2957.6725818871855</v>
      </c>
      <c r="E79" s="33">
        <v>3232.0939354551338</v>
      </c>
      <c r="F79" s="33">
        <v>3787.523705170569</v>
      </c>
      <c r="G79" s="33">
        <v>3670.3622101276223</v>
      </c>
      <c r="H79" s="33">
        <v>5691.5806442412249</v>
      </c>
      <c r="I79" s="33">
        <v>3341.9894119895926</v>
      </c>
      <c r="J79" s="33">
        <v>4603.250188405781</v>
      </c>
      <c r="K79" s="33">
        <v>3116.0729957253116</v>
      </c>
    </row>
    <row r="80" spans="1:11" x14ac:dyDescent="0.45">
      <c r="A80" s="33">
        <f ca="1">Q_1_Part1!F64</f>
        <v>8.3711331901543604E-3</v>
      </c>
      <c r="B80" s="33">
        <v>2827.6573276738245</v>
      </c>
      <c r="C80" s="33">
        <v>3299.9186886057551</v>
      </c>
      <c r="D80" s="33">
        <v>4356.6192357281343</v>
      </c>
      <c r="E80" s="33">
        <v>2971.252838394279</v>
      </c>
      <c r="F80" s="33">
        <v>3860.3831382120316</v>
      </c>
      <c r="G80" s="33">
        <v>3665.5465752660266</v>
      </c>
      <c r="H80" s="33">
        <v>2855.3024372832206</v>
      </c>
      <c r="I80" s="33">
        <v>3347.4438641451479</v>
      </c>
      <c r="J80" s="33">
        <v>3399.8995097143752</v>
      </c>
      <c r="K80" s="33">
        <v>2817.2503060274121</v>
      </c>
    </row>
    <row r="81" spans="1:11" x14ac:dyDescent="0.45">
      <c r="A81" s="33">
        <f ca="1">Q_1_Part1!F65</f>
        <v>-2.4765034293726233E-2</v>
      </c>
      <c r="B81" s="33">
        <v>3743.9968442539794</v>
      </c>
      <c r="C81" s="33">
        <v>2966.23643731831</v>
      </c>
      <c r="D81" s="33">
        <v>1698.7119299298556</v>
      </c>
      <c r="E81" s="33">
        <v>1741.2136210082981</v>
      </c>
      <c r="F81" s="33">
        <v>1594.4118596544331</v>
      </c>
      <c r="G81" s="33">
        <v>2353.6265939502655</v>
      </c>
      <c r="H81" s="33">
        <v>3224.0944808259892</v>
      </c>
      <c r="I81" s="33">
        <v>2009.3885067799665</v>
      </c>
      <c r="J81" s="33">
        <v>2352.9612137796184</v>
      </c>
      <c r="K81" s="33">
        <v>3147.8567499857718</v>
      </c>
    </row>
    <row r="82" spans="1:11" x14ac:dyDescent="0.45">
      <c r="A82" s="33">
        <f ca="1">Q_1_Part1!F66</f>
        <v>8.2981338897905321E-3</v>
      </c>
      <c r="B82" s="33">
        <v>2016.1032703426413</v>
      </c>
      <c r="C82" s="33">
        <v>2085.1649594921219</v>
      </c>
      <c r="D82" s="33">
        <v>995.73418809616624</v>
      </c>
      <c r="E82" s="33">
        <v>1396.2635414582924</v>
      </c>
      <c r="F82" s="33">
        <v>1353.2713080276048</v>
      </c>
      <c r="G82" s="33">
        <v>1708.2752118996814</v>
      </c>
      <c r="H82" s="33">
        <v>3127.5397226780387</v>
      </c>
      <c r="I82" s="33">
        <v>1060.7865822769368</v>
      </c>
      <c r="J82" s="33">
        <v>2229.3758585897003</v>
      </c>
      <c r="K82" s="33">
        <v>1253.4637490628729</v>
      </c>
    </row>
    <row r="83" spans="1:11" x14ac:dyDescent="0.45">
      <c r="A83" s="33">
        <f ca="1">Q_1_Part1!F67</f>
        <v>8.0304408290210461E-3</v>
      </c>
      <c r="B83" s="33">
        <v>2986.4137363366463</v>
      </c>
      <c r="C83" s="33">
        <v>1525.1168484148952</v>
      </c>
      <c r="D83" s="33">
        <v>1934.8285048447765</v>
      </c>
      <c r="E83" s="33">
        <v>3443.5312966668007</v>
      </c>
      <c r="F83" s="33">
        <v>1974.1275780255364</v>
      </c>
      <c r="G83" s="33">
        <v>2495.5780444168813</v>
      </c>
      <c r="H83" s="33">
        <v>2986.7333691035874</v>
      </c>
      <c r="I83" s="33">
        <v>1920.9933412465189</v>
      </c>
      <c r="J83" s="33">
        <v>2701.2954100500438</v>
      </c>
      <c r="K83" s="33">
        <v>2041.6176509849829</v>
      </c>
    </row>
    <row r="84" spans="1:11" x14ac:dyDescent="0.45">
      <c r="A84" s="33">
        <f ca="1">Q_1_Part1!F68</f>
        <v>1.0519817014012535E-2</v>
      </c>
      <c r="B84" s="33">
        <v>-350.28679469637768</v>
      </c>
      <c r="C84" s="33">
        <v>2833.2039941278153</v>
      </c>
      <c r="D84" s="33">
        <v>2713.3148989163319</v>
      </c>
      <c r="E84" s="33">
        <v>4872.7909383172</v>
      </c>
      <c r="F84" s="33">
        <v>2179.378724975395</v>
      </c>
      <c r="G84" s="33">
        <v>3932.123587142285</v>
      </c>
      <c r="H84" s="33">
        <v>2305.2760156439053</v>
      </c>
      <c r="I84" s="33">
        <v>2329.4975727737883</v>
      </c>
      <c r="J84" s="33">
        <v>2341.0285352975734</v>
      </c>
      <c r="K84" s="33">
        <v>2630.3532444932889</v>
      </c>
    </row>
    <row r="85" spans="1:11" x14ac:dyDescent="0.45">
      <c r="A85" s="33">
        <f ca="1">Q_1_Part1!F69</f>
        <v>1.6511957931294428E-2</v>
      </c>
      <c r="B85" s="33">
        <v>-830.42937489624296</v>
      </c>
      <c r="C85" s="33">
        <v>4118.8950348067992</v>
      </c>
      <c r="D85" s="33">
        <v>3052.145743502876</v>
      </c>
      <c r="E85" s="33">
        <v>3133.7042344006586</v>
      </c>
      <c r="F85" s="33">
        <v>2513.9543035606976</v>
      </c>
      <c r="G85" s="33">
        <v>2889.1747146873658</v>
      </c>
      <c r="H85" s="33">
        <v>2965.7267444729741</v>
      </c>
      <c r="I85" s="33">
        <v>2697.516431923591</v>
      </c>
      <c r="J85" s="33">
        <v>2630.5270969150824</v>
      </c>
      <c r="K85" s="33">
        <v>2493.8120326291346</v>
      </c>
    </row>
    <row r="86" spans="1:11" x14ac:dyDescent="0.45">
      <c r="A86" s="33">
        <f ca="1">Q_1_Part1!F70</f>
        <v>2.2922449074612314E-2</v>
      </c>
      <c r="B86" s="33">
        <v>3699.8163163536992</v>
      </c>
      <c r="C86" s="33">
        <v>4728.630085642375</v>
      </c>
      <c r="D86" s="33">
        <v>2509.9270965961823</v>
      </c>
      <c r="E86" s="33">
        <v>2363.0243085899901</v>
      </c>
      <c r="F86" s="33">
        <v>2759.3439533683113</v>
      </c>
      <c r="G86" s="33">
        <v>3781.0816225631233</v>
      </c>
      <c r="H86" s="33">
        <v>2952.6707451013835</v>
      </c>
      <c r="I86" s="33">
        <v>2867.5683662368565</v>
      </c>
      <c r="J86" s="33">
        <v>2873.3039181903441</v>
      </c>
      <c r="K86" s="33">
        <v>2986.2564092999928</v>
      </c>
    </row>
    <row r="87" spans="1:11" x14ac:dyDescent="0.45">
      <c r="A87" s="33">
        <f ca="1">Q_1_Part1!F71</f>
        <v>2.3733387240408882E-2</v>
      </c>
      <c r="B87" s="33">
        <v>2669.0362479130872</v>
      </c>
      <c r="C87" s="33">
        <v>2944.796246374025</v>
      </c>
      <c r="D87" s="33">
        <v>4389.4754582470641</v>
      </c>
      <c r="E87" s="33">
        <v>4041.7535243484235</v>
      </c>
      <c r="F87" s="33">
        <v>2920.840080607185</v>
      </c>
      <c r="G87" s="33">
        <v>2919.2677559804342</v>
      </c>
      <c r="H87" s="33">
        <v>2786.1611449128659</v>
      </c>
      <c r="I87" s="33">
        <v>2609.2744170219648</v>
      </c>
      <c r="J87" s="33">
        <v>3463.5306993728573</v>
      </c>
      <c r="K87" s="33">
        <v>4080.5490941786456</v>
      </c>
    </row>
    <row r="88" spans="1:11" x14ac:dyDescent="0.45">
      <c r="A88" s="33">
        <f ca="1">Q_1_Part1!F72</f>
        <v>1.0731540047105966E-2</v>
      </c>
      <c r="B88" s="33">
        <v>3387.0297468931822</v>
      </c>
      <c r="C88" s="33">
        <v>3526.0768540875542</v>
      </c>
      <c r="D88" s="33">
        <v>3396.3420690319381</v>
      </c>
      <c r="E88" s="33">
        <v>3689.524129534705</v>
      </c>
      <c r="F88" s="33">
        <v>3782.19095657256</v>
      </c>
      <c r="G88" s="33">
        <v>5094.6960363100334</v>
      </c>
      <c r="H88" s="33">
        <v>4595.0378881745337</v>
      </c>
      <c r="I88" s="33">
        <v>3272.7428094427669</v>
      </c>
      <c r="J88" s="33">
        <v>3878.1915924800442</v>
      </c>
      <c r="K88" s="33">
        <v>5355.8458244885487</v>
      </c>
    </row>
    <row r="89" spans="1:11" x14ac:dyDescent="0.45">
      <c r="A89" s="33">
        <f ca="1">Q_1_Part1!F73</f>
        <v>6.3197318594618024E-3</v>
      </c>
      <c r="B89" s="33">
        <v>4214.8646268533548</v>
      </c>
      <c r="C89" s="33">
        <v>2322.0239908914791</v>
      </c>
      <c r="D89" s="33">
        <v>3297.7489506099837</v>
      </c>
      <c r="E89" s="33">
        <v>4217.7697302181768</v>
      </c>
      <c r="F89" s="33">
        <v>2920.6397426588537</v>
      </c>
      <c r="G89" s="33">
        <v>2320.2565738351541</v>
      </c>
      <c r="H89" s="33">
        <v>3707.8853149272454</v>
      </c>
      <c r="I89" s="33">
        <v>2666.598565834438</v>
      </c>
      <c r="J89" s="33">
        <v>3790.0173546377846</v>
      </c>
      <c r="K89" s="33">
        <v>3375.8307566245949</v>
      </c>
    </row>
    <row r="90" spans="1:11" x14ac:dyDescent="0.45">
      <c r="A90" s="33">
        <f ca="1">Q_1_Part1!F74</f>
        <v>6.6678887388856578E-3</v>
      </c>
      <c r="B90" s="33">
        <v>1939.9307481249934</v>
      </c>
      <c r="C90" s="33">
        <v>4142.26183511413</v>
      </c>
      <c r="D90" s="33">
        <v>2788.6384722774674</v>
      </c>
      <c r="E90" s="33">
        <v>2596.8266927440563</v>
      </c>
      <c r="F90" s="33">
        <v>3222.7419459275698</v>
      </c>
      <c r="G90" s="33">
        <v>3015.8620658245745</v>
      </c>
      <c r="H90" s="33">
        <v>3112.3841527125096</v>
      </c>
      <c r="I90" s="33">
        <v>2032.3183676825188</v>
      </c>
      <c r="J90" s="33">
        <v>2917.7081348510519</v>
      </c>
      <c r="K90" s="33">
        <v>3561.2139376531422</v>
      </c>
    </row>
    <row r="91" spans="1:11" x14ac:dyDescent="0.45">
      <c r="A91" s="33">
        <f ca="1">Q_1_Part1!F75</f>
        <v>1.2535325333216409E-2</v>
      </c>
      <c r="B91" s="33">
        <v>1899.5054429336642</v>
      </c>
      <c r="C91" s="33">
        <v>2413.9399333074034</v>
      </c>
      <c r="D91" s="33">
        <v>1410.6553333679608</v>
      </c>
      <c r="E91" s="33">
        <v>1537.1701488916297</v>
      </c>
      <c r="F91" s="33">
        <v>1859.8529279705972</v>
      </c>
      <c r="G91" s="33">
        <v>1547.6360000989607</v>
      </c>
      <c r="H91" s="33">
        <v>1659.9570310851345</v>
      </c>
      <c r="I91" s="33">
        <v>2326.6201136318505</v>
      </c>
      <c r="J91" s="33">
        <v>2915.8614260065242</v>
      </c>
      <c r="K91" s="33">
        <v>1530.7225365389886</v>
      </c>
    </row>
    <row r="92" spans="1:11" x14ac:dyDescent="0.45">
      <c r="A92" s="33">
        <f ca="1">Q_1_Part1!F76</f>
        <v>3.1288418013163379E-2</v>
      </c>
      <c r="B92" s="33">
        <v>2419.1606095461448</v>
      </c>
      <c r="C92" s="33">
        <v>1682.1476661078837</v>
      </c>
      <c r="D92" s="33">
        <v>1623.6066370446542</v>
      </c>
      <c r="E92" s="33">
        <v>1813.6162525966411</v>
      </c>
      <c r="F92" s="33">
        <v>3876.9747378779584</v>
      </c>
      <c r="G92" s="33">
        <v>2712.7062050576278</v>
      </c>
      <c r="H92" s="33">
        <v>1647.0127748102545</v>
      </c>
      <c r="I92" s="33">
        <v>1604.6366570108339</v>
      </c>
      <c r="J92" s="33">
        <v>2688.0045195498087</v>
      </c>
      <c r="K92" s="33">
        <v>3284.9129539463138</v>
      </c>
    </row>
    <row r="93" spans="1:11" x14ac:dyDescent="0.45">
      <c r="A93" s="33">
        <f ca="1">Q_1_Part1!F77</f>
        <v>1.7419010282693426E-2</v>
      </c>
      <c r="B93" s="33">
        <v>2318.7263000764606</v>
      </c>
      <c r="C93" s="33">
        <v>2080.3657590904468</v>
      </c>
      <c r="D93" s="33">
        <v>3599.6028804993739</v>
      </c>
      <c r="E93" s="33">
        <v>2140.5607395395091</v>
      </c>
      <c r="F93" s="33">
        <v>3849.7499435175441</v>
      </c>
      <c r="G93" s="33">
        <v>2001.1589425395423</v>
      </c>
      <c r="H93" s="33">
        <v>2145.9643778406626</v>
      </c>
      <c r="I93" s="33">
        <v>2572.926804850842</v>
      </c>
      <c r="J93" s="33">
        <v>2950.5272800295879</v>
      </c>
      <c r="K93" s="33">
        <v>3286.4798926999756</v>
      </c>
    </row>
    <row r="94" spans="1:11" x14ac:dyDescent="0.45">
      <c r="A94" s="33">
        <f ca="1">Q_1_Part1!F78</f>
        <v>-7.8042579452405926E-3</v>
      </c>
      <c r="B94" s="33">
        <v>-256.57116665787339</v>
      </c>
      <c r="C94" s="33">
        <v>2298.3893127065594</v>
      </c>
      <c r="D94" s="33">
        <v>1576.2975181103111</v>
      </c>
      <c r="E94" s="33">
        <v>1858.0445199487572</v>
      </c>
      <c r="F94" s="33">
        <v>1877.9887032182451</v>
      </c>
      <c r="G94" s="33">
        <v>2744.6743114912097</v>
      </c>
      <c r="H94" s="33">
        <v>2095.0645591147686</v>
      </c>
      <c r="I94" s="33">
        <v>3355.2163341482883</v>
      </c>
      <c r="J94" s="33">
        <v>1781.7172807471434</v>
      </c>
      <c r="K94" s="33">
        <v>1719.1321260519517</v>
      </c>
    </row>
    <row r="95" spans="1:11" x14ac:dyDescent="0.45">
      <c r="A95" s="33">
        <f ca="1">Q_1_Part1!F79</f>
        <v>-7.8849568962616849E-3</v>
      </c>
      <c r="B95" s="33">
        <v>2910.7306640749357</v>
      </c>
      <c r="C95" s="33">
        <v>4077.7824361862622</v>
      </c>
      <c r="D95" s="33">
        <v>5091.8484827330931</v>
      </c>
      <c r="E95" s="33">
        <v>4507.7777289900032</v>
      </c>
      <c r="F95" s="33">
        <v>3307.5958716600362</v>
      </c>
      <c r="G95" s="33">
        <v>3920.9066864062997</v>
      </c>
      <c r="H95" s="33">
        <v>4981.5780746489436</v>
      </c>
      <c r="I95" s="33">
        <v>3764.7407894786475</v>
      </c>
      <c r="J95" s="33">
        <v>2895.6561644033427</v>
      </c>
      <c r="K95" s="33">
        <v>4797.6315463715628</v>
      </c>
    </row>
    <row r="96" spans="1:11" x14ac:dyDescent="0.45">
      <c r="A96" s="33">
        <f ca="1">Q_1_Part1!F80</f>
        <v>2.7639656774059787E-3</v>
      </c>
      <c r="B96" s="33">
        <v>1246.1315297292081</v>
      </c>
      <c r="C96" s="33">
        <v>3226.9002779044622</v>
      </c>
      <c r="D96" s="33">
        <v>3617.4405383925478</v>
      </c>
      <c r="E96" s="33">
        <v>3127.7034262130474</v>
      </c>
      <c r="F96" s="33">
        <v>3468.6031765764274</v>
      </c>
      <c r="G96" s="33">
        <v>3300.4305002978472</v>
      </c>
      <c r="H96" s="33">
        <v>3733.9308819247253</v>
      </c>
      <c r="I96" s="33">
        <v>4072.6597470221132</v>
      </c>
      <c r="J96" s="33">
        <v>4728.6493820240312</v>
      </c>
      <c r="K96" s="33">
        <v>3112.1850650644792</v>
      </c>
    </row>
    <row r="97" spans="1:11" x14ac:dyDescent="0.45">
      <c r="A97" s="33">
        <f ca="1">Q_1_Part1!F81</f>
        <v>1.7389212414229277E-3</v>
      </c>
      <c r="B97" s="33">
        <v>3890.5578442829201</v>
      </c>
      <c r="C97" s="33">
        <v>2332.5833261495636</v>
      </c>
      <c r="D97" s="33">
        <v>4973.1309388794116</v>
      </c>
      <c r="E97" s="33">
        <v>4326.603646095371</v>
      </c>
      <c r="F97" s="33">
        <v>3646.1946865172631</v>
      </c>
      <c r="G97" s="33">
        <v>2276.4802322488067</v>
      </c>
      <c r="H97" s="33">
        <v>3690.9829437384269</v>
      </c>
      <c r="I97" s="33">
        <v>3444.88712156783</v>
      </c>
      <c r="J97" s="33">
        <v>3202.4789997855178</v>
      </c>
      <c r="K97" s="33">
        <v>3192.731944212097</v>
      </c>
    </row>
    <row r="98" spans="1:11" x14ac:dyDescent="0.45">
      <c r="A98" s="33">
        <f ca="1">Q_1_Part1!F82</f>
        <v>3.1512737511068367E-2</v>
      </c>
      <c r="B98" s="33">
        <v>4473.5903610222722</v>
      </c>
      <c r="C98" s="33">
        <v>4068.4990385548508</v>
      </c>
      <c r="D98" s="33">
        <v>3683.7817465487706</v>
      </c>
      <c r="E98" s="33">
        <v>4185.2671964312594</v>
      </c>
      <c r="F98" s="33">
        <v>3340.220915032889</v>
      </c>
      <c r="G98" s="33">
        <v>3516.5697729541926</v>
      </c>
      <c r="H98" s="33">
        <v>3382.3734499505726</v>
      </c>
      <c r="I98" s="33">
        <v>4795.7468657298004</v>
      </c>
      <c r="J98" s="33">
        <v>5285.789788702773</v>
      </c>
      <c r="K98" s="33">
        <v>3610.3504792997255</v>
      </c>
    </row>
    <row r="99" spans="1:11" x14ac:dyDescent="0.45">
      <c r="A99" s="33">
        <f ca="1">Q_1_Part1!F83</f>
        <v>9.9585834223265904E-3</v>
      </c>
      <c r="B99" s="33">
        <v>2887.2658898440777</v>
      </c>
      <c r="C99" s="33">
        <v>2264.9091450120768</v>
      </c>
      <c r="D99" s="33">
        <v>3204.1414007078429</v>
      </c>
      <c r="E99" s="33">
        <v>3244.1422623845474</v>
      </c>
      <c r="F99" s="33">
        <v>3511.8744067489697</v>
      </c>
      <c r="G99" s="33">
        <v>3102.7066692080289</v>
      </c>
      <c r="H99" s="33">
        <v>2981.438676316232</v>
      </c>
      <c r="I99" s="33">
        <v>2380.7954679667382</v>
      </c>
      <c r="J99" s="33">
        <v>2650.9757138573959</v>
      </c>
      <c r="K99" s="33">
        <v>2568.153930136431</v>
      </c>
    </row>
    <row r="100" spans="1:11" x14ac:dyDescent="0.45">
      <c r="A100" s="33">
        <f ca="1">Q_1_Part1!F84</f>
        <v>5.731225713106726E-3</v>
      </c>
      <c r="B100" s="33">
        <v>5079.2243534130321</v>
      </c>
      <c r="C100" s="33">
        <v>3834.0582998463697</v>
      </c>
      <c r="D100" s="33">
        <v>4350.2607823575627</v>
      </c>
      <c r="E100" s="33">
        <v>2458.3935923508989</v>
      </c>
      <c r="F100" s="33">
        <v>3935.722061684487</v>
      </c>
      <c r="G100" s="33">
        <v>3287.9351489965347</v>
      </c>
      <c r="H100" s="33">
        <v>3097.2881004516767</v>
      </c>
      <c r="I100" s="33">
        <v>3149.8747836845723</v>
      </c>
      <c r="J100" s="33">
        <v>4323.0611166330718</v>
      </c>
      <c r="K100" s="33">
        <v>3657.9238520096596</v>
      </c>
    </row>
    <row r="101" spans="1:11" x14ac:dyDescent="0.45">
      <c r="A101" s="33">
        <f ca="1">Q_1_Part1!F85</f>
        <v>9.1195707555258368E-3</v>
      </c>
      <c r="B101" s="33">
        <v>3035.7227848952461</v>
      </c>
      <c r="C101" s="33">
        <v>1844.5127619921172</v>
      </c>
      <c r="D101" s="33">
        <v>2717.3272921288999</v>
      </c>
      <c r="E101" s="33">
        <v>2980.4772380773802</v>
      </c>
      <c r="F101" s="33">
        <v>3755.0794909177093</v>
      </c>
      <c r="G101" s="33">
        <v>2046.2373520433525</v>
      </c>
      <c r="H101" s="33">
        <v>1682.8137740848479</v>
      </c>
      <c r="I101" s="33">
        <v>1877.2075504204849</v>
      </c>
      <c r="J101" s="33">
        <v>2343.9857704820597</v>
      </c>
      <c r="K101" s="33">
        <v>2265.8111784671355</v>
      </c>
    </row>
    <row r="102" spans="1:11" x14ac:dyDescent="0.45">
      <c r="A102" s="33">
        <f ca="1">Q_1_Part1!F86</f>
        <v>-1.2313987314514448E-2</v>
      </c>
      <c r="B102" s="33">
        <v>2818.3065465690042</v>
      </c>
      <c r="C102" s="33">
        <v>4364.4527804410627</v>
      </c>
      <c r="D102" s="33">
        <v>2293.9072977520109</v>
      </c>
      <c r="E102" s="33">
        <v>4341.4383664989909</v>
      </c>
      <c r="F102" s="33">
        <v>3011.0220398187348</v>
      </c>
      <c r="G102" s="33">
        <v>2636.2042843226745</v>
      </c>
      <c r="H102" s="33">
        <v>2161.4607159748293</v>
      </c>
      <c r="I102" s="33">
        <v>2712.7621195923621</v>
      </c>
      <c r="J102" s="33">
        <v>2735.294539208272</v>
      </c>
      <c r="K102" s="33">
        <v>2186.4269245435562</v>
      </c>
    </row>
    <row r="103" spans="1:11" x14ac:dyDescent="0.45">
      <c r="A103" s="33">
        <f ca="1">Q_1_Part1!F87</f>
        <v>-7.6411358931127507E-3</v>
      </c>
      <c r="B103" s="33">
        <v>3587.0264339530386</v>
      </c>
      <c r="C103" s="33">
        <v>3221.0196404154813</v>
      </c>
      <c r="D103" s="33">
        <v>2880.1392337644711</v>
      </c>
      <c r="E103" s="33">
        <v>3417.0365535475958</v>
      </c>
      <c r="F103" s="33">
        <v>4281.3693020164283</v>
      </c>
      <c r="G103" s="33">
        <v>3101.9682773597578</v>
      </c>
      <c r="H103" s="33">
        <v>2740.272003535003</v>
      </c>
      <c r="I103" s="33">
        <v>3627.0620637069933</v>
      </c>
      <c r="J103" s="33">
        <v>3493.642343000869</v>
      </c>
      <c r="K103" s="33">
        <v>2848.1054968625012</v>
      </c>
    </row>
    <row r="104" spans="1:11" x14ac:dyDescent="0.45">
      <c r="A104" s="33">
        <f ca="1">Q_1_Part1!F88</f>
        <v>1.8509815195796999E-2</v>
      </c>
      <c r="B104" s="33">
        <v>384.20830420473021</v>
      </c>
      <c r="C104" s="33">
        <v>3287.1173190868021</v>
      </c>
      <c r="D104" s="33">
        <v>3273.219108897646</v>
      </c>
      <c r="E104" s="33">
        <v>2715.3358208929549</v>
      </c>
      <c r="F104" s="33">
        <v>2591.3196398039736</v>
      </c>
      <c r="G104" s="33">
        <v>2405.9822190675277</v>
      </c>
      <c r="H104" s="33">
        <v>2511.8230653744495</v>
      </c>
      <c r="I104" s="33">
        <v>2459.9307269743031</v>
      </c>
      <c r="J104" s="33">
        <v>3539.0760244403045</v>
      </c>
      <c r="K104" s="33">
        <v>4037.4814992434531</v>
      </c>
    </row>
    <row r="105" spans="1:11" x14ac:dyDescent="0.45">
      <c r="A105" s="33">
        <f ca="1">Q_1_Part1!F89</f>
        <v>-2.4423439919936236E-2</v>
      </c>
      <c r="B105" s="33">
        <v>2578.6515401967745</v>
      </c>
      <c r="C105" s="33">
        <v>3039.4812672006055</v>
      </c>
      <c r="D105" s="33">
        <v>3301.674296709356</v>
      </c>
      <c r="E105" s="33">
        <v>4266.2870125485542</v>
      </c>
      <c r="F105" s="33">
        <v>2804.1673965978553</v>
      </c>
      <c r="G105" s="33">
        <v>5189.7707506126835</v>
      </c>
      <c r="H105" s="33">
        <v>3582.7526133822284</v>
      </c>
      <c r="I105" s="33">
        <v>3417.5273925742276</v>
      </c>
      <c r="J105" s="33">
        <v>5425.2278690369803</v>
      </c>
      <c r="K105" s="33">
        <v>3710.1871324876629</v>
      </c>
    </row>
    <row r="106" spans="1:11" x14ac:dyDescent="0.45">
      <c r="A106" s="33">
        <f ca="1">Q_1_Part1!F90</f>
        <v>1.9710671106809692E-2</v>
      </c>
      <c r="B106" s="33">
        <v>2717.4302848556617</v>
      </c>
      <c r="C106" s="33">
        <v>3393.0231869691797</v>
      </c>
      <c r="D106" s="33">
        <v>3470.6877145910839</v>
      </c>
      <c r="E106" s="33">
        <v>4326.9530803866019</v>
      </c>
      <c r="F106" s="33">
        <v>3629.0788941930778</v>
      </c>
      <c r="G106" s="33">
        <v>3032.9727407173532</v>
      </c>
      <c r="H106" s="33">
        <v>4760.2142296421789</v>
      </c>
      <c r="I106" s="33">
        <v>3276.6277765639534</v>
      </c>
      <c r="J106" s="33">
        <v>4007.8336233609289</v>
      </c>
      <c r="K106" s="33">
        <v>2972.7958711411056</v>
      </c>
    </row>
    <row r="107" spans="1:11" x14ac:dyDescent="0.45">
      <c r="A107" s="33">
        <f ca="1">Q_1_Part1!F91</f>
        <v>1.4354618996569268E-2</v>
      </c>
      <c r="B107" s="33">
        <v>3710.9019540253075</v>
      </c>
      <c r="C107" s="33">
        <v>3218.0584138549693</v>
      </c>
      <c r="D107" s="33">
        <v>3267.0037665659602</v>
      </c>
      <c r="E107" s="33">
        <v>2970.2580970597719</v>
      </c>
      <c r="F107" s="33">
        <v>2496.1778111210488</v>
      </c>
      <c r="G107" s="33">
        <v>3653.1567148502227</v>
      </c>
      <c r="H107" s="33">
        <v>3549.8809932284139</v>
      </c>
      <c r="I107" s="33">
        <v>2802.4537886969347</v>
      </c>
      <c r="J107" s="33">
        <v>3314.3312137959019</v>
      </c>
      <c r="K107" s="33">
        <v>3443.4062512883947</v>
      </c>
    </row>
    <row r="108" spans="1:11" x14ac:dyDescent="0.45">
      <c r="A108" s="33">
        <f ca="1">Q_1_Part1!F92</f>
        <v>-6.7086656945695294E-4</v>
      </c>
      <c r="B108" s="33">
        <v>3867.0084988324597</v>
      </c>
      <c r="C108" s="33">
        <v>3311.367065117116</v>
      </c>
      <c r="D108" s="33">
        <v>2533.3880662103738</v>
      </c>
      <c r="E108" s="33">
        <v>2432.8386507830164</v>
      </c>
      <c r="F108" s="33">
        <v>4656.811170177406</v>
      </c>
      <c r="G108" s="33">
        <v>5114.8121044320524</v>
      </c>
      <c r="H108" s="33">
        <v>3397.7936216941907</v>
      </c>
      <c r="I108" s="33">
        <v>3539.2859628870592</v>
      </c>
      <c r="J108" s="33">
        <v>2379.0333164022741</v>
      </c>
      <c r="K108" s="33">
        <v>4042.2634381788594</v>
      </c>
    </row>
    <row r="109" spans="1:11" x14ac:dyDescent="0.45">
      <c r="A109" s="33">
        <f ca="1">Q_1_Part1!F93</f>
        <v>1.5755935747481045E-2</v>
      </c>
      <c r="B109" s="33">
        <v>2574.1485449291995</v>
      </c>
      <c r="C109" s="33">
        <v>3064.4639179969481</v>
      </c>
      <c r="D109" s="33">
        <v>2656.7173515781951</v>
      </c>
      <c r="E109" s="33">
        <v>2569.0997115377386</v>
      </c>
      <c r="F109" s="33">
        <v>2406.4100858546353</v>
      </c>
      <c r="G109" s="33">
        <v>2986.2364511824535</v>
      </c>
      <c r="H109" s="33">
        <v>2444.3730625430999</v>
      </c>
      <c r="I109" s="33">
        <v>2562.2706886382121</v>
      </c>
      <c r="J109" s="33">
        <v>2242.8151941593769</v>
      </c>
      <c r="K109" s="33">
        <v>3379.452991525518</v>
      </c>
    </row>
    <row r="110" spans="1:11" x14ac:dyDescent="0.45">
      <c r="A110" s="33">
        <f ca="1">Q_1_Part1!F94</f>
        <v>8.1422120583831276E-3</v>
      </c>
      <c r="B110" s="33">
        <v>3195.1268945278762</v>
      </c>
      <c r="C110" s="33">
        <v>2439.0462282595981</v>
      </c>
      <c r="D110" s="33">
        <v>2524.2026347438778</v>
      </c>
      <c r="E110" s="33">
        <v>3050.4813906481068</v>
      </c>
      <c r="F110" s="33">
        <v>2362.2791528294529</v>
      </c>
      <c r="G110" s="33">
        <v>2497.6310284487408</v>
      </c>
      <c r="H110" s="33">
        <v>2877.527607530943</v>
      </c>
      <c r="I110" s="33">
        <v>4434.511670869646</v>
      </c>
      <c r="J110" s="33">
        <v>2445.850691329596</v>
      </c>
      <c r="K110" s="33">
        <v>2521.3090408398184</v>
      </c>
    </row>
    <row r="111" spans="1:11" x14ac:dyDescent="0.45">
      <c r="A111" s="33">
        <f ca="1">Q_1_Part1!F95</f>
        <v>-8.7080718192873267E-3</v>
      </c>
      <c r="B111" s="33">
        <v>2686.3262631551788</v>
      </c>
      <c r="C111" s="33">
        <v>4210.0925881058311</v>
      </c>
      <c r="D111" s="33">
        <v>4531.2029745454647</v>
      </c>
      <c r="E111" s="33">
        <v>3144.2206159614907</v>
      </c>
      <c r="F111" s="33">
        <v>5869.6970305762234</v>
      </c>
      <c r="G111" s="33">
        <v>4618.7247203405095</v>
      </c>
      <c r="H111" s="33">
        <v>4538.9644741089978</v>
      </c>
      <c r="I111" s="33">
        <v>5381.0739278803794</v>
      </c>
      <c r="J111" s="33">
        <v>3313.4438751007719</v>
      </c>
      <c r="K111" s="33">
        <v>4224.8013629817469</v>
      </c>
    </row>
    <row r="112" spans="1:11" x14ac:dyDescent="0.45">
      <c r="A112" s="33">
        <f ca="1">Q_1_Part1!F96</f>
        <v>2.4782030621949551E-2</v>
      </c>
      <c r="B112" s="33">
        <v>3865.6555713383332</v>
      </c>
      <c r="C112" s="33">
        <v>2938.619087175096</v>
      </c>
      <c r="D112" s="33">
        <v>3677.4836241289386</v>
      </c>
      <c r="E112" s="33">
        <v>3049.804954526996</v>
      </c>
      <c r="F112" s="33">
        <v>4771.887008469831</v>
      </c>
      <c r="G112" s="33">
        <v>3000.4271063165461</v>
      </c>
      <c r="H112" s="33">
        <v>2829.5264175840812</v>
      </c>
      <c r="I112" s="33">
        <v>3173.7992846843417</v>
      </c>
      <c r="J112" s="33">
        <v>3014.8511571492245</v>
      </c>
      <c r="K112" s="33">
        <v>3400.1277935818116</v>
      </c>
    </row>
    <row r="113" spans="1:11" x14ac:dyDescent="0.45">
      <c r="A113" s="33">
        <f ca="1">Q_1_Part1!F97</f>
        <v>-5.4747407432582523E-3</v>
      </c>
      <c r="B113" s="33">
        <v>2149.2887350363317</v>
      </c>
      <c r="C113" s="33">
        <v>3344.1030741524482</v>
      </c>
      <c r="D113" s="33">
        <v>2637.5833628432756</v>
      </c>
      <c r="E113" s="33">
        <v>2757.800597811276</v>
      </c>
      <c r="F113" s="33">
        <v>3259.2622019585533</v>
      </c>
      <c r="G113" s="33">
        <v>2993.4046033769928</v>
      </c>
      <c r="H113" s="33">
        <v>3518.9772743522999</v>
      </c>
      <c r="I113" s="33">
        <v>3335.3959177222077</v>
      </c>
      <c r="J113" s="33">
        <v>4069.0979444010554</v>
      </c>
      <c r="K113" s="33">
        <v>4787.8369929889295</v>
      </c>
    </row>
    <row r="114" spans="1:11" x14ac:dyDescent="0.45">
      <c r="A114" s="33">
        <f ca="1">Q_1_Part1!F98</f>
        <v>2.2682987956734599E-2</v>
      </c>
      <c r="B114" s="33">
        <v>2027.4045088328044</v>
      </c>
      <c r="C114" s="33">
        <v>4966.6044366878659</v>
      </c>
      <c r="D114" s="33">
        <v>3314.3288183129407</v>
      </c>
      <c r="E114" s="33">
        <v>4118.4316794394726</v>
      </c>
      <c r="F114" s="33">
        <v>4024.2307566740756</v>
      </c>
      <c r="G114" s="33">
        <v>4121.4661017754088</v>
      </c>
      <c r="H114" s="33">
        <v>5547.9397688146346</v>
      </c>
      <c r="I114" s="33">
        <v>3750.399815368809</v>
      </c>
      <c r="J114" s="33">
        <v>3346.1867646188366</v>
      </c>
      <c r="K114" s="33">
        <v>3917.6914566631303</v>
      </c>
    </row>
    <row r="115" spans="1:11" x14ac:dyDescent="0.45">
      <c r="A115" s="33">
        <f ca="1">Q_1_Part1!F99</f>
        <v>5.4295600599758229E-3</v>
      </c>
      <c r="B115" s="33">
        <v>154.17536357834388</v>
      </c>
      <c r="C115" s="33">
        <v>1960.6490897873559</v>
      </c>
      <c r="D115" s="33">
        <v>2395.5308400646018</v>
      </c>
      <c r="E115" s="33">
        <v>2368.7939484323233</v>
      </c>
      <c r="F115" s="33">
        <v>2438.2619275589977</v>
      </c>
      <c r="G115" s="33">
        <v>2543.1293761212792</v>
      </c>
      <c r="H115" s="33">
        <v>2207.3607935186756</v>
      </c>
      <c r="I115" s="33">
        <v>1948.4104111898564</v>
      </c>
      <c r="J115" s="33">
        <v>3724.1167134370517</v>
      </c>
      <c r="K115" s="33">
        <v>2166.8290364479217</v>
      </c>
    </row>
    <row r="116" spans="1:11" x14ac:dyDescent="0.45">
      <c r="A116" s="33">
        <f ca="1">Q_1_Part1!F100</f>
        <v>2.80557458399497E-2</v>
      </c>
      <c r="B116" s="33">
        <v>4998.9879920524136</v>
      </c>
      <c r="C116" s="33">
        <v>4538.4568069683373</v>
      </c>
      <c r="D116" s="33">
        <v>3143.5597452054917</v>
      </c>
      <c r="E116" s="33">
        <v>3488.2564708975506</v>
      </c>
      <c r="F116" s="33">
        <v>4223.0934271717197</v>
      </c>
      <c r="G116" s="33">
        <v>4019.6776043267246</v>
      </c>
      <c r="H116" s="33">
        <v>5943.0491783423295</v>
      </c>
      <c r="I116" s="33">
        <v>3574.5186894478993</v>
      </c>
      <c r="J116" s="33">
        <v>4571.3988891407271</v>
      </c>
      <c r="K116" s="33">
        <v>5299.2515555255677</v>
      </c>
    </row>
    <row r="117" spans="1:11" x14ac:dyDescent="0.45">
      <c r="A117" s="33">
        <f ca="1">Q_1_Part1!F101</f>
        <v>-1.7373000351163355E-2</v>
      </c>
      <c r="B117" s="33">
        <v>4639.5227151066156</v>
      </c>
      <c r="C117" s="33">
        <v>3300.2788298965415</v>
      </c>
      <c r="D117" s="33">
        <v>4612.2488529520306</v>
      </c>
      <c r="E117" s="33">
        <v>2681.7854946237212</v>
      </c>
      <c r="F117" s="33">
        <v>2675.7715810835343</v>
      </c>
      <c r="G117" s="33">
        <v>5007.7978381358835</v>
      </c>
      <c r="H117" s="33">
        <v>5236.0503189739775</v>
      </c>
      <c r="I117" s="33">
        <v>2668.0091237647939</v>
      </c>
      <c r="J117" s="33">
        <v>4607.2406599567003</v>
      </c>
      <c r="K117" s="33">
        <v>4782.507671084938</v>
      </c>
    </row>
    <row r="118" spans="1:11" x14ac:dyDescent="0.45">
      <c r="A118" s="33">
        <f ca="1">Q_1_Part1!F102</f>
        <v>1.7385709605456667E-2</v>
      </c>
      <c r="B118" s="33">
        <v>4238.2687228988852</v>
      </c>
      <c r="C118" s="33">
        <v>2461.005271222356</v>
      </c>
      <c r="D118" s="33">
        <v>2450.0028356805797</v>
      </c>
      <c r="E118" s="33">
        <v>2856.0975648703225</v>
      </c>
      <c r="F118" s="33">
        <v>2336.3232835454883</v>
      </c>
      <c r="G118" s="33">
        <v>3920.4196209201536</v>
      </c>
      <c r="H118" s="33">
        <v>3641.7652039392715</v>
      </c>
      <c r="I118" s="33">
        <v>2341.8415787433978</v>
      </c>
      <c r="J118" s="33">
        <v>2401.4270527471708</v>
      </c>
      <c r="K118" s="33">
        <v>3404.5473448606363</v>
      </c>
    </row>
    <row r="119" spans="1:11" x14ac:dyDescent="0.45">
      <c r="A119" s="33">
        <f ca="1">Q_1_Part1!F103</f>
        <v>8.239644353116915E-3</v>
      </c>
      <c r="B119" s="33">
        <v>3854.8072060744207</v>
      </c>
      <c r="C119" s="33">
        <v>3119.7829716726501</v>
      </c>
      <c r="D119" s="33">
        <v>5555.8547399628642</v>
      </c>
      <c r="E119" s="33">
        <v>4536.3677713854886</v>
      </c>
      <c r="F119" s="33">
        <v>4761.1332205762137</v>
      </c>
      <c r="G119" s="33">
        <v>5965.0909993277673</v>
      </c>
      <c r="H119" s="33">
        <v>4075.2242944521713</v>
      </c>
      <c r="I119" s="33">
        <v>3819.3892688408241</v>
      </c>
      <c r="J119" s="33">
        <v>3595.9994481213098</v>
      </c>
      <c r="K119" s="33">
        <v>3696.8933036122917</v>
      </c>
    </row>
    <row r="120" spans="1:11" x14ac:dyDescent="0.45">
      <c r="A120" s="33">
        <f ca="1">Q_1_Part1!F104</f>
        <v>-9.3709026893208994E-4</v>
      </c>
      <c r="B120" s="33">
        <v>2468.4701982633887</v>
      </c>
      <c r="C120" s="33">
        <v>2052.6022553600328</v>
      </c>
      <c r="D120" s="33">
        <v>1840.1121790166917</v>
      </c>
      <c r="E120" s="33">
        <v>2716.4328975690651</v>
      </c>
      <c r="F120" s="33">
        <v>1682.8286056275711</v>
      </c>
      <c r="G120" s="33">
        <v>2752.848214989348</v>
      </c>
      <c r="H120" s="33">
        <v>1872.8643176286946</v>
      </c>
      <c r="I120" s="33">
        <v>1617.8940945595855</v>
      </c>
      <c r="J120" s="33">
        <v>2346.1914854888018</v>
      </c>
      <c r="K120" s="33">
        <v>2188.7761259087938</v>
      </c>
    </row>
    <row r="121" spans="1:11" x14ac:dyDescent="0.45">
      <c r="A121" s="33">
        <f ca="1">Q_1_Part1!F105</f>
        <v>2.1321885975979504E-2</v>
      </c>
      <c r="B121" s="33">
        <v>-121.40640173471866</v>
      </c>
      <c r="C121" s="33">
        <v>3036.3742358344389</v>
      </c>
      <c r="D121" s="33">
        <v>3362.5366652265066</v>
      </c>
      <c r="E121" s="33">
        <v>2315.6249497713688</v>
      </c>
      <c r="F121" s="33">
        <v>1909.8202001327113</v>
      </c>
      <c r="G121" s="33">
        <v>2124.1161980258403</v>
      </c>
      <c r="H121" s="33">
        <v>2385.041276015244</v>
      </c>
      <c r="I121" s="33">
        <v>3012.0215879498928</v>
      </c>
      <c r="J121" s="33">
        <v>2103.6913300982897</v>
      </c>
      <c r="K121" s="33">
        <v>3289.6998787949979</v>
      </c>
    </row>
    <row r="122" spans="1:11" x14ac:dyDescent="0.45">
      <c r="A122" s="33">
        <f ca="1">Q_1_Part1!F106</f>
        <v>5.8992275345047668E-3</v>
      </c>
      <c r="B122" s="33">
        <v>2122.9794152366812</v>
      </c>
      <c r="C122" s="33">
        <v>2805.1859830600042</v>
      </c>
      <c r="D122" s="33">
        <v>1825.6219617694942</v>
      </c>
      <c r="E122" s="33">
        <v>1886.5302004069858</v>
      </c>
      <c r="F122" s="33">
        <v>1998.9987320604882</v>
      </c>
      <c r="G122" s="33">
        <v>2828.2997104036431</v>
      </c>
      <c r="H122" s="33">
        <v>2123.3111862107244</v>
      </c>
      <c r="I122" s="33">
        <v>2024.8750294710771</v>
      </c>
      <c r="J122" s="33">
        <v>1238.3386805289306</v>
      </c>
      <c r="K122" s="33">
        <v>1284.5434207759167</v>
      </c>
    </row>
    <row r="123" spans="1:11" x14ac:dyDescent="0.45">
      <c r="A123" s="33">
        <f ca="1">Q_1_Part1!F107</f>
        <v>-1.0797768154516552E-3</v>
      </c>
      <c r="B123" s="33">
        <v>1167.2639775737453</v>
      </c>
      <c r="C123" s="33">
        <v>3457.9153715291641</v>
      </c>
      <c r="D123" s="33">
        <v>3239.8384182143855</v>
      </c>
      <c r="E123" s="33">
        <v>3571.4017099527236</v>
      </c>
      <c r="F123" s="33">
        <v>2824.9162515963953</v>
      </c>
      <c r="G123" s="33">
        <v>5144.7847726620848</v>
      </c>
      <c r="H123" s="33">
        <v>2577.4123319561568</v>
      </c>
      <c r="I123" s="33">
        <v>3213.8093495265894</v>
      </c>
      <c r="J123" s="33">
        <v>2740.8638753250962</v>
      </c>
      <c r="K123" s="33">
        <v>3801.6745675223492</v>
      </c>
    </row>
    <row r="124" spans="1:11" x14ac:dyDescent="0.45">
      <c r="A124" s="33">
        <f ca="1">Q_1_Part1!F108</f>
        <v>2.0929623100557425E-2</v>
      </c>
      <c r="B124" s="33">
        <v>935.21961479634501</v>
      </c>
      <c r="C124" s="33">
        <v>3395.6253803213303</v>
      </c>
      <c r="D124" s="33">
        <v>2349.8842465356383</v>
      </c>
      <c r="E124" s="33">
        <v>2604.3222923585854</v>
      </c>
      <c r="F124" s="33">
        <v>2006.47387351413</v>
      </c>
      <c r="G124" s="33">
        <v>2161.6722614643095</v>
      </c>
      <c r="H124" s="33">
        <v>3693.8927071618664</v>
      </c>
      <c r="I124" s="33">
        <v>2428.1552729738587</v>
      </c>
      <c r="J124" s="33">
        <v>3375.3792834803535</v>
      </c>
      <c r="K124" s="33">
        <v>2439.8764415336082</v>
      </c>
    </row>
    <row r="125" spans="1:11" x14ac:dyDescent="0.45">
      <c r="A125" s="33">
        <f ca="1">Q_1_Part1!F109</f>
        <v>2.2288213928212775E-2</v>
      </c>
      <c r="B125" s="33">
        <v>46.12112111179772</v>
      </c>
      <c r="C125" s="33">
        <v>3842.4133880959362</v>
      </c>
      <c r="D125" s="33">
        <v>4914.2295048863516</v>
      </c>
      <c r="E125" s="33">
        <v>4905.4003483368706</v>
      </c>
      <c r="F125" s="33">
        <v>3925.5130779850078</v>
      </c>
      <c r="G125" s="33">
        <v>4559.3235947223584</v>
      </c>
      <c r="H125" s="33">
        <v>4159.834066544302</v>
      </c>
      <c r="I125" s="33">
        <v>3596.2078980993356</v>
      </c>
      <c r="J125" s="33">
        <v>3402.3788598257524</v>
      </c>
      <c r="K125" s="33">
        <v>3305.8358447994024</v>
      </c>
    </row>
    <row r="126" spans="1:11" x14ac:dyDescent="0.45">
      <c r="A126" s="33">
        <f ca="1">Q_1_Part1!F110</f>
        <v>2.217683234281842E-5</v>
      </c>
      <c r="B126" s="33">
        <v>2830.1630240753257</v>
      </c>
      <c r="C126" s="33">
        <v>3134.2875888655199</v>
      </c>
      <c r="D126" s="33">
        <v>2535.8449312311095</v>
      </c>
      <c r="E126" s="33">
        <v>3301.7591483717097</v>
      </c>
      <c r="F126" s="33">
        <v>3028.0060086942876</v>
      </c>
      <c r="G126" s="33">
        <v>3245.4572673519515</v>
      </c>
      <c r="H126" s="33">
        <v>4599.1958550809877</v>
      </c>
      <c r="I126" s="33">
        <v>3237.5424708221153</v>
      </c>
      <c r="J126" s="33">
        <v>2657.7855067213231</v>
      </c>
      <c r="K126" s="33">
        <v>3168.3291002754759</v>
      </c>
    </row>
    <row r="127" spans="1:11" x14ac:dyDescent="0.45">
      <c r="A127" s="33">
        <f ca="1">Q_1_Part1!F111</f>
        <v>5.2719956904794044E-3</v>
      </c>
      <c r="B127" s="33">
        <v>4779.6631234354545</v>
      </c>
      <c r="C127" s="33">
        <v>2422.9450179872192</v>
      </c>
      <c r="D127" s="33">
        <v>4153.8462003527957</v>
      </c>
      <c r="E127" s="33">
        <v>3381.6020082241548</v>
      </c>
      <c r="F127" s="33">
        <v>3149.9908004062308</v>
      </c>
      <c r="G127" s="33">
        <v>3142.2591997196323</v>
      </c>
      <c r="H127" s="33">
        <v>2780.6681346773184</v>
      </c>
      <c r="I127" s="33">
        <v>2533.0454490431011</v>
      </c>
      <c r="J127" s="33">
        <v>2499.4059281685586</v>
      </c>
      <c r="K127" s="33">
        <v>4838.03698649328</v>
      </c>
    </row>
    <row r="128" spans="1:11" x14ac:dyDescent="0.45">
      <c r="A128" s="33">
        <f ca="1">Q_1_Part1!F112</f>
        <v>1.8875654519874659E-2</v>
      </c>
      <c r="B128" s="33">
        <v>-560.22830843474821</v>
      </c>
      <c r="C128" s="33">
        <v>1566.8271119289534</v>
      </c>
      <c r="D128" s="33">
        <v>3058.655632597578</v>
      </c>
      <c r="E128" s="33">
        <v>1652.5453487095442</v>
      </c>
      <c r="F128" s="33">
        <v>1520.8729445628251</v>
      </c>
      <c r="G128" s="33">
        <v>2573.6747017477564</v>
      </c>
      <c r="H128" s="33">
        <v>2454.4665253176163</v>
      </c>
      <c r="I128" s="33">
        <v>1972.6636800650781</v>
      </c>
      <c r="J128" s="33">
        <v>2424.9982745851039</v>
      </c>
      <c r="K128" s="33">
        <v>1681.8585777425619</v>
      </c>
    </row>
    <row r="129" spans="1:11" x14ac:dyDescent="0.45">
      <c r="A129" s="33">
        <f ca="1">Q_1_Part1!F113</f>
        <v>-1.1227885939955551E-2</v>
      </c>
      <c r="B129" s="33">
        <v>1053.1867392082477</v>
      </c>
      <c r="C129" s="33">
        <v>2064.6284510254131</v>
      </c>
      <c r="D129" s="33">
        <v>1745.9547540834251</v>
      </c>
      <c r="E129" s="33">
        <v>2965.0651474973911</v>
      </c>
      <c r="F129" s="33">
        <v>3439.9365968241027</v>
      </c>
      <c r="G129" s="33">
        <v>2887.6424805832439</v>
      </c>
      <c r="H129" s="33">
        <v>1973.1597488766588</v>
      </c>
      <c r="I129" s="33">
        <v>1864.343051459764</v>
      </c>
      <c r="J129" s="33">
        <v>1761.5592868964836</v>
      </c>
      <c r="K129" s="33">
        <v>3899.2898656390835</v>
      </c>
    </row>
    <row r="130" spans="1:11" x14ac:dyDescent="0.45">
      <c r="A130" s="33">
        <f ca="1">Q_1_Part1!F114</f>
        <v>-1.6250028214092251E-2</v>
      </c>
      <c r="B130" s="33">
        <v>79.136060235099649</v>
      </c>
      <c r="C130" s="33">
        <v>2379.7556935353496</v>
      </c>
      <c r="D130" s="33">
        <v>2998.9236584882065</v>
      </c>
      <c r="E130" s="33">
        <v>2868.4457209963139</v>
      </c>
      <c r="F130" s="33">
        <v>2042.4503861007847</v>
      </c>
      <c r="G130" s="33">
        <v>3849.8313675231411</v>
      </c>
      <c r="H130" s="33">
        <v>2000.9270541721171</v>
      </c>
      <c r="I130" s="33">
        <v>3805.0933246859004</v>
      </c>
      <c r="J130" s="33">
        <v>2927.0876063299984</v>
      </c>
      <c r="K130" s="33">
        <v>2322.0670016002841</v>
      </c>
    </row>
    <row r="131" spans="1:11" x14ac:dyDescent="0.45">
      <c r="A131" s="33">
        <f ca="1">Q_1_Part1!F115</f>
        <v>-6.6772959159425403E-3</v>
      </c>
      <c r="B131" s="33">
        <v>3621.57006724848</v>
      </c>
      <c r="C131" s="33">
        <v>3249.0464050970777</v>
      </c>
      <c r="D131" s="33">
        <v>2974.5018263604243</v>
      </c>
      <c r="E131" s="33">
        <v>3928.622540239453</v>
      </c>
      <c r="F131" s="33">
        <v>2941.235842537164</v>
      </c>
      <c r="G131" s="33">
        <v>4510.625824590491</v>
      </c>
      <c r="H131" s="33">
        <v>2954.6740143268999</v>
      </c>
      <c r="I131" s="33">
        <v>3724.8460788445145</v>
      </c>
      <c r="J131" s="33">
        <v>2259.7446387425925</v>
      </c>
      <c r="K131" s="33">
        <v>2711.5226763762303</v>
      </c>
    </row>
    <row r="132" spans="1:11" x14ac:dyDescent="0.45">
      <c r="A132" s="33">
        <f ca="1">Q_1_Part1!F116</f>
        <v>1.4891188867013853E-2</v>
      </c>
      <c r="B132" s="33">
        <v>3358.0075138256834</v>
      </c>
      <c r="C132" s="33">
        <v>3563.5184542768702</v>
      </c>
      <c r="D132" s="33">
        <v>4266.7599370911248</v>
      </c>
      <c r="E132" s="33">
        <v>3120.1734379325862</v>
      </c>
      <c r="F132" s="33">
        <v>4474.0928505370894</v>
      </c>
      <c r="G132" s="33">
        <v>3582.2346140615455</v>
      </c>
      <c r="H132" s="33">
        <v>2682.6958611059672</v>
      </c>
      <c r="I132" s="33">
        <v>2521.2391850545837</v>
      </c>
      <c r="J132" s="33">
        <v>2891.7754046396703</v>
      </c>
      <c r="K132" s="33">
        <v>3706.1564375392436</v>
      </c>
    </row>
    <row r="133" spans="1:11" x14ac:dyDescent="0.45">
      <c r="A133" s="38"/>
    </row>
    <row r="134" spans="1:11" x14ac:dyDescent="0.45">
      <c r="A134" s="38"/>
    </row>
    <row r="135" spans="1:11" x14ac:dyDescent="0.45">
      <c r="A135" s="38"/>
    </row>
    <row r="136" spans="1:11" x14ac:dyDescent="0.45">
      <c r="A136" s="38"/>
    </row>
    <row r="137" spans="1:11" x14ac:dyDescent="0.45">
      <c r="A137" s="38"/>
    </row>
    <row r="138" spans="1:11" x14ac:dyDescent="0.45">
      <c r="A138" s="38"/>
    </row>
    <row r="139" spans="1:11" x14ac:dyDescent="0.45">
      <c r="A139" s="38"/>
    </row>
  </sheetData>
  <scenarios current="1" show="1" sqref="B26">
    <scenario name="Lower Bound" locked="1" count="2" user="Yiwei Chen">
      <inputCells r="B11" val="-0.03" numFmtId="165"/>
      <inputCells r="B12" val="0.8"/>
    </scenario>
    <scenario name="Most Likely" locked="1" count="2" user="Yiwei Chen">
      <inputCells r="B11" val="0.01" numFmtId="165"/>
      <inputCells r="B12" val="1.05"/>
    </scenario>
    <scenario name="Upper Bound" locked="1" count="2" user="Yiwei Chen">
      <inputCells r="B11" val="0.04" numFmtId="165"/>
      <inputCells r="B12" val="1.1"/>
    </scenario>
  </scenarios>
  <mergeCells count="1">
    <mergeCell ref="A3:B3"/>
  </mergeCell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8900-CFCA-47E7-B484-FDB95D791B57}">
  <dimension ref="A1"/>
  <sheetViews>
    <sheetView tabSelected="1" workbookViewId="0">
      <selection activeCell="A2" sqref="A2"/>
    </sheetView>
  </sheetViews>
  <sheetFormatPr defaultRowHeight="11.6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1"/>
  <sheetViews>
    <sheetView workbookViewId="0"/>
  </sheetViews>
  <sheetFormatPr defaultRowHeight="11.65" x14ac:dyDescent="0.25"/>
  <sheetData>
    <row r="1" spans="1:40" x14ac:dyDescent="0.25">
      <c r="A1">
        <v>1</v>
      </c>
      <c r="B1">
        <v>0</v>
      </c>
    </row>
    <row r="2" spans="1:40" x14ac:dyDescent="0.25">
      <c r="A2">
        <v>0</v>
      </c>
    </row>
    <row r="3" spans="1:40" x14ac:dyDescent="0.25">
      <c r="A3">
        <f>[1]MC!$B$26</f>
        <v>3332.791917749395</v>
      </c>
      <c r="B3" t="b">
        <v>1</v>
      </c>
      <c r="C3">
        <v>0</v>
      </c>
      <c r="D3">
        <v>1</v>
      </c>
      <c r="E3" t="s">
        <v>17</v>
      </c>
      <c r="F3">
        <v>1</v>
      </c>
      <c r="G3">
        <v>0</v>
      </c>
      <c r="H3">
        <v>0</v>
      </c>
      <c r="J3" t="s">
        <v>18</v>
      </c>
      <c r="K3" t="s">
        <v>19</v>
      </c>
      <c r="L3" t="s">
        <v>20</v>
      </c>
      <c r="AG3">
        <f>[1]MC!$B$26</f>
        <v>3332.791917749395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</row>
    <row r="4" spans="1:40" x14ac:dyDescent="0.25">
      <c r="A4">
        <v>0</v>
      </c>
    </row>
    <row r="5" spans="1:40" x14ac:dyDescent="0.25">
      <c r="A5" t="b">
        <v>0</v>
      </c>
      <c r="B5">
        <v>14560</v>
      </c>
      <c r="C5">
        <v>6497.5</v>
      </c>
      <c r="D5">
        <v>9440</v>
      </c>
      <c r="E5">
        <v>0</v>
      </c>
    </row>
    <row r="6" spans="1:40" x14ac:dyDescent="0.25">
      <c r="A6" t="b">
        <v>0</v>
      </c>
      <c r="B6">
        <v>14560</v>
      </c>
      <c r="C6">
        <v>6497.5</v>
      </c>
      <c r="D6">
        <v>9440</v>
      </c>
      <c r="E6">
        <v>0</v>
      </c>
    </row>
    <row r="7" spans="1:40" x14ac:dyDescent="0.25">
      <c r="A7" t="b">
        <v>0</v>
      </c>
      <c r="B7">
        <v>14560</v>
      </c>
      <c r="C7">
        <v>6497.5</v>
      </c>
      <c r="D7">
        <v>9440</v>
      </c>
      <c r="E7">
        <v>0</v>
      </c>
    </row>
    <row r="8" spans="1:40" x14ac:dyDescent="0.25">
      <c r="A8" t="b">
        <v>0</v>
      </c>
      <c r="B8">
        <v>14560</v>
      </c>
      <c r="C8">
        <v>6497.5</v>
      </c>
      <c r="D8">
        <v>9440</v>
      </c>
      <c r="E8">
        <v>0</v>
      </c>
    </row>
    <row r="9" spans="1:40" x14ac:dyDescent="0.25">
      <c r="A9" t="b">
        <v>0</v>
      </c>
      <c r="B9">
        <v>14560</v>
      </c>
      <c r="C9">
        <v>6497.5</v>
      </c>
      <c r="D9">
        <v>9440</v>
      </c>
      <c r="E9">
        <v>0</v>
      </c>
    </row>
    <row r="10" spans="1:40" x14ac:dyDescent="0.25">
      <c r="A10">
        <v>0</v>
      </c>
    </row>
    <row r="11" spans="1:40" x14ac:dyDescent="0.25">
      <c r="A11">
        <v>0</v>
      </c>
      <c r="B11" t="b">
        <v>0</v>
      </c>
      <c r="C11" t="b">
        <v>0</v>
      </c>
      <c r="D11">
        <v>10</v>
      </c>
      <c r="E11">
        <v>0.95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Q_1_Part1</vt:lpstr>
      <vt:lpstr>Q1_Part2</vt:lpstr>
      <vt:lpstr>Signature</vt:lpstr>
      <vt:lpstr>RiskSerializationData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NOVRISK</dc:title>
  <dc:subject/>
  <dc:creator>MJ, London Business School</dc:creator>
  <cp:keywords/>
  <dc:description>Needs @RISK attached to Excel,  for cells to display correctly</dc:description>
  <cp:lastModifiedBy>Abhijith Antony</cp:lastModifiedBy>
  <dcterms:created xsi:type="dcterms:W3CDTF">1996-11-20T22:32:08Z</dcterms:created>
  <dcterms:modified xsi:type="dcterms:W3CDTF">2020-03-25T21:08:36Z</dcterms:modified>
</cp:coreProperties>
</file>